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全量总表(0907)" sheetId="1" r:id="rId4"/>
    <sheet name="行人信息总表（0907）" sheetId="2" r:id="rId5"/>
    <sheet name="点位均值" sheetId="3" r:id="rId6"/>
    <sheet name="0904更新工作流" sheetId="4" r:id="rId7"/>
    <sheet name="全量总表(0906)(副本)" sheetId="5" r:id="rId8"/>
    <sheet name="行人信息总表（0905）" sheetId="6" r:id="rId9"/>
    <sheet name="详细信息2-上海市黄浦区瑞金二路街道茂名南路132号" sheetId="7" r:id="rId10"/>
    <sheet name="详细信息1-上海市黄浦区瑞金二路街道茂名南路132号" sheetId="8" r:id="rId11"/>
    <sheet name="0901数据分析结果（预设）" sheetId="9" r:id="rId12"/>
    <sheet name="0901全量总表" sheetId="10" r:id="rId13"/>
    <sheet name="全量总表(待更新)" sheetId="11" r:id="rId14"/>
  </sheets>
  <calcPr/>
  <pivotCaches>
    <pivotCache cacheId="900" r:id="rId3"/>
  </pivotCaches>
</workbook>
</file>

<file path=xl/sharedStrings.xml><?xml version="1.0" encoding="utf-8"?>
<sst xmlns="http://schemas.openxmlformats.org/spreadsheetml/2006/main" count="2139" uniqueCount="2139">
  <si>
    <t/>
  </si>
  <si>
    <t>点位基础信息</t>
  </si>
  <si>
    <t>界面分类信息</t>
  </si>
  <si>
    <t>空间分析信息</t>
  </si>
  <si>
    <t>行人行为信息</t>
  </si>
  <si>
    <t>进一步计算</t>
  </si>
  <si>
    <t>基本字段</t>
  </si>
  <si>
    <t>ABCD 分类</t>
  </si>
  <si>
    <t>空间尺寸</t>
  </si>
  <si>
    <t>功能类型</t>
  </si>
  <si>
    <t>界面品质</t>
  </si>
  <si>
    <t>环境舒适度</t>
  </si>
  <si>
    <t>总体</t>
  </si>
  <si>
    <t>年龄</t>
  </si>
  <si>
    <t>性别</t>
  </si>
  <si>
    <t>动作</t>
  </si>
  <si>
    <t>具体行为</t>
  </si>
  <si>
    <t>辅助计算</t>
  </si>
  <si>
    <t>序号</t>
  </si>
  <si>
    <t>点位ID</t>
  </si>
  <si>
    <t>完整地址</t>
  </si>
  <si>
    <t>立面照片</t>
  </si>
  <si>
    <t>A 界面类型</t>
  </si>
  <si>
    <t>B1 界面退让</t>
  </si>
  <si>
    <t>B2 可视度</t>
  </si>
  <si>
    <t>B3 构件延伸 a</t>
  </si>
  <si>
    <t>B3 构件延伸 b</t>
  </si>
  <si>
    <t>B3 构件延伸 c</t>
  </si>
  <si>
    <t>C 尺度层级</t>
  </si>
  <si>
    <t>D 附属设施</t>
  </si>
  <si>
    <t>D附属设施评分</t>
  </si>
  <si>
    <t>节点空间长度(m)</t>
  </si>
  <si>
    <t>界面退让距离(m)</t>
  </si>
  <si>
    <t>有效停留空间面积(㎡)</t>
  </si>
  <si>
    <t>功能混合度</t>
  </si>
  <si>
    <t>功能呈现度</t>
  </si>
  <si>
    <t>人均消费水平(元/人)</t>
  </si>
  <si>
    <t>消费型停留空间占比(%)</t>
  </si>
  <si>
    <t>可承载停留人数(人)</t>
  </si>
  <si>
    <t>界面整体状态</t>
  </si>
  <si>
    <t>界面开放度</t>
  </si>
  <si>
    <t>临街互动性</t>
  </si>
  <si>
    <t>界面连续性</t>
  </si>
  <si>
    <t>界面连续性照片</t>
  </si>
  <si>
    <t>视觉丰富度</t>
  </si>
  <si>
    <t>历史感知度</t>
  </si>
  <si>
    <t>路面状态</t>
  </si>
  <si>
    <t>动静混合度</t>
  </si>
  <si>
    <t>动静混合度照片</t>
  </si>
  <si>
    <t>遮荫来源</t>
  </si>
  <si>
    <t>遮荫率(%)</t>
  </si>
  <si>
    <t>声环境舒适度</t>
  </si>
  <si>
    <t>气味环境</t>
  </si>
  <si>
    <t>行人样本数</t>
  </si>
  <si>
    <t>行为集群数</t>
  </si>
  <si>
    <t>独立人数</t>
  </si>
  <si>
    <t>集聚人数</t>
  </si>
  <si>
    <t>幼年人数</t>
  </si>
  <si>
    <t>青年人数</t>
  </si>
  <si>
    <t>中年人数</t>
  </si>
  <si>
    <t>老年人数</t>
  </si>
  <si>
    <t>男性人数</t>
  </si>
  <si>
    <t>女性人数</t>
  </si>
  <si>
    <t>无法判断性别人数</t>
  </si>
  <si>
    <t>落座人数</t>
  </si>
  <si>
    <t>站立/倚靠人数</t>
  </si>
  <si>
    <t>观察人数</t>
  </si>
  <si>
    <t>光顾人数</t>
  </si>
  <si>
    <t>等待人数</t>
  </si>
  <si>
    <t>打卡人数</t>
  </si>
  <si>
    <t>社交人数</t>
  </si>
  <si>
    <t>争吵/纠纷人数</t>
  </si>
  <si>
    <t>饮食人数</t>
  </si>
  <si>
    <t>休憩人数</t>
  </si>
  <si>
    <t>避雨/遮阳人数</t>
  </si>
  <si>
    <t>工作人数</t>
  </si>
  <si>
    <t>娱乐人数</t>
  </si>
  <si>
    <t>运动人数</t>
  </si>
  <si>
    <t>照看人数</t>
  </si>
  <si>
    <t>整理人数</t>
  </si>
  <si>
    <t>总人数</t>
  </si>
  <si>
    <t>停留密度</t>
  </si>
  <si>
    <t>集聚比例</t>
  </si>
  <si>
    <t>H2</t>
  </si>
  <si>
    <t>I2</t>
  </si>
  <si>
    <t>J2</t>
  </si>
  <si>
    <t>K2</t>
  </si>
  <si>
    <t>香农原始指数</t>
  </si>
  <si>
    <t>年龄混合度</t>
  </si>
  <si>
    <t>居民指数</t>
  </si>
  <si>
    <t>游客指数</t>
  </si>
  <si>
    <t>9d8e095d-f8e5-4512-a9b7-ec0752167fc8</t>
  </si>
  <si>
    <t>上海市徐汇区湖南路街道安福路164号</t>
  </si>
  <si>
    <t>image.jpg</t>
  </si>
  <si>
    <t>A2 商业界面</t>
  </si>
  <si>
    <t>B1a 无后退</t>
  </si>
  <si>
    <t>B2b 橱窗</t>
  </si>
  <si>
    <t>B3a-ii 外摆在外侧</t>
  </si>
  <si>
    <t>B3b-ii 招牌；B3b-iii 大雨棚</t>
  </si>
  <si>
    <t>C3 建筑尺度（整栋建筑）</t>
  </si>
  <si>
    <t>D2 行道树</t>
  </si>
  <si>
    <t>餐饮/饮品</t>
  </si>
  <si>
    <t>建筑；雨棚</t>
  </si>
  <si>
    <t>99f1d6c2-4f94-4963-8385-c500055f72dc</t>
  </si>
  <si>
    <t>上海市徐汇区湖南路街道安福路166号</t>
  </si>
  <si>
    <t>D2 行道树；D3 花坛</t>
  </si>
  <si>
    <t>界面连续性好</t>
  </si>
  <si>
    <t>164.jpg</t>
  </si>
  <si>
    <t>餐厅门口有围合</t>
  </si>
  <si>
    <t>树木；建筑；雨棚</t>
  </si>
  <si>
    <t>18c6d783-3590-4ac7-8e33-7e1c81e51eb7</t>
  </si>
  <si>
    <t>上海市徐汇区湖南路街道安福路193号</t>
  </si>
  <si>
    <t>C1 构件尺度（窗口、洞口、座椅）</t>
  </si>
  <si>
    <t>零售；文化展示</t>
  </si>
  <si>
    <t>193.jpg</t>
  </si>
  <si>
    <t>建筑</t>
  </si>
  <si>
    <t>8f16aeb0-6e1b-4b94-a3e5-45370214114a</t>
  </si>
  <si>
    <t>上海市徐汇区湖南路街道安福路195号</t>
  </si>
  <si>
    <t>B1c 局部后退</t>
  </si>
  <si>
    <t>B3a-i 外摆在内侧</t>
  </si>
  <si>
    <t>B3b-ii 招牌</t>
  </si>
  <si>
    <t>C2 开间尺度（单个店面或小片连续界面）</t>
  </si>
  <si>
    <t>界面连续性较好</t>
  </si>
  <si>
    <t>195.jpg</t>
  </si>
  <si>
    <t>有特殊铺地、餐厅入口有抬升</t>
  </si>
  <si>
    <t>53635d96-ee4b-4e52-9e2d-365491a80cd8</t>
  </si>
  <si>
    <t>上海市徐汇区湖南路街道安福路229弄17号</t>
  </si>
  <si>
    <t>B2c 墙面开洞</t>
  </si>
  <si>
    <t>零售；居住</t>
  </si>
  <si>
    <t>连续性强</t>
  </si>
  <si>
    <t>229.jpg</t>
  </si>
  <si>
    <t>无特殊铺地 围合 抬升</t>
  </si>
  <si>
    <t>树木</t>
  </si>
  <si>
    <t>14657945-e3e6-4814-9827-aeb986a3f236</t>
  </si>
  <si>
    <t>上海市徐汇区湖南路街道安福路290号</t>
  </si>
  <si>
    <t>A3 公共机构界面</t>
  </si>
  <si>
    <t>B1d 整体后退</t>
  </si>
  <si>
    <t>B2d 完全开敞</t>
  </si>
  <si>
    <t>B3b-iii 大雨棚</t>
  </si>
  <si>
    <t>文化展示</t>
  </si>
  <si>
    <t>树木；雨棚</t>
  </si>
  <si>
    <t>775bfa73-8b2b-4b6f-9c49-8b02774080c8</t>
  </si>
  <si>
    <t>上海市徐汇区湖南路街道东湖路30号</t>
  </si>
  <si>
    <t>IMG_20260830_142259.jpg</t>
  </si>
  <si>
    <t>B3c 围栏</t>
  </si>
  <si>
    <t>D2 行道树；D4 电线杆</t>
  </si>
  <si>
    <t>该餐饮店独立存在，一侧是小广场，一侧是内部通道大门，连续性不强</t>
  </si>
  <si>
    <t>警戒线围合一半座位。</t>
  </si>
  <si>
    <t>9d0ec278-66d9-4854-af2c-2f67b6af4d23</t>
  </si>
  <si>
    <t>上海市徐汇区湖南路街道东湖路56弄26号</t>
  </si>
  <si>
    <t>1788071864890.jpg</t>
  </si>
  <si>
    <t>餐饮/饮品；零售</t>
  </si>
  <si>
    <t>一侧连接零售店，有明显界面退让。一侧临街，做成休憩花园。</t>
  </si>
  <si>
    <t>有植物围合。</t>
  </si>
  <si>
    <t>6c309cb0-65d5-4d49-9890-694467cbf147</t>
  </si>
  <si>
    <t>上海市徐汇区湖南路街道汾阳路57号</t>
  </si>
  <si>
    <t>d1 (3).jpg</t>
  </si>
  <si>
    <t>连续性很好</t>
  </si>
  <si>
    <t>无特殊处理</t>
  </si>
  <si>
    <t>树木；建筑</t>
  </si>
  <si>
    <t>c9e57e2f-36a8-45a4-9a9c-ea4c2195de5b</t>
  </si>
  <si>
    <t>上海市徐汇区湖南路街道汾阳路64弄2号</t>
  </si>
  <si>
    <t>d1 (2).jpg</t>
  </si>
  <si>
    <t>D2 行道树；D4 电线杆；D5 路灯</t>
  </si>
  <si>
    <t>独立独栋建筑</t>
  </si>
  <si>
    <t>12d2e13f-b840-484c-817e-e4a7149b3d0b</t>
  </si>
  <si>
    <t>上海市徐汇区湖南路街道富民路291号</t>
  </si>
  <si>
    <t>IMG_20260830_160320.jpg</t>
  </si>
  <si>
    <t>D1 公共座椅；D2 行道树；D6 共享单车</t>
  </si>
  <si>
    <t>极强连续性，左右均为相同界面风格的时尚大牌服装店</t>
  </si>
  <si>
    <t>有抬升，砖石铺地，石制栏杆围合</t>
  </si>
  <si>
    <t>f520c43b-4172-470a-a120-a0a957e6c7ca</t>
  </si>
  <si>
    <t>上海市徐汇区湖南路街道华亭路2号</t>
  </si>
  <si>
    <t>1788078233211.jpg</t>
  </si>
  <si>
    <t>D4 电线杆；D6 共享单车</t>
  </si>
  <si>
    <t>零售</t>
  </si>
  <si>
    <t>一侧连续一侧临街</t>
  </si>
  <si>
    <t>无</t>
  </si>
  <si>
    <t>c543a04a-1c12-47b5-af2f-8f6a9dcfab6e</t>
  </si>
  <si>
    <t>上海市徐汇区湖南路街道乌鲁木齐中路143号</t>
  </si>
  <si>
    <t>IMG_2516.jpg</t>
  </si>
  <si>
    <t>D4 电线杆；D5 路灯</t>
  </si>
  <si>
    <t>商店位于街角</t>
  </si>
  <si>
    <t>143.jpg</t>
  </si>
  <si>
    <t>商店门口有抬升，并设有特殊铺地和围合</t>
  </si>
  <si>
    <t>5376f05b-08a8-4456-8817-93513a2a3b32</t>
  </si>
  <si>
    <t>上海市徐汇区湖南路街道乌鲁木齐中路146号</t>
  </si>
  <si>
    <t>IMG_2517.jpg</t>
  </si>
  <si>
    <t>B1b 区域后退</t>
  </si>
  <si>
    <t>D2 行道树；D6 共享单车</t>
  </si>
  <si>
    <t>界面连续性较强</t>
  </si>
  <si>
    <t>146.jpg</t>
  </si>
  <si>
    <t>无特殊抬升、铺地 围合</t>
  </si>
  <si>
    <t>6d84c7f6-cf69-450f-bb1b-e7d7120ce5b9</t>
  </si>
  <si>
    <t>上海市徐汇区湖南路街道乌鲁木齐中路192号</t>
  </si>
  <si>
    <t>IMG_2519.jpg</t>
  </si>
  <si>
    <t>界面连续性一般</t>
  </si>
  <si>
    <t>194.jpg</t>
  </si>
  <si>
    <t>无明显属于商铺的停留处</t>
  </si>
  <si>
    <t>177dcbd2-be5a-4d13-8974-57d4bdaae66b</t>
  </si>
  <si>
    <t>上海市徐汇区湖南路街道乌鲁木齐中路194号</t>
  </si>
  <si>
    <t>乌鲁木齐中路194号.jpg</t>
  </si>
  <si>
    <t>D4 电线杆</t>
  </si>
  <si>
    <t>无明显属于商店的停留处</t>
  </si>
  <si>
    <t>33492bb2-a0a2-4355-a2f8-5c95efbde4e6</t>
  </si>
  <si>
    <t>上海市徐汇区湖南路街道乌鲁木齐中路292号</t>
  </si>
  <si>
    <t>IMG_2523.jpg</t>
  </si>
  <si>
    <t>B3b-i 雨棚；B3b-ii 招牌</t>
  </si>
  <si>
    <t>商铺入口处为通透的落地大玻璃</t>
  </si>
  <si>
    <t>厕所.jpg</t>
  </si>
  <si>
    <t>商店没有无特殊铺地、抬升</t>
  </si>
  <si>
    <t>c706cdda-3ec5-46c6-a32f-5a69eba68fce</t>
  </si>
  <si>
    <t>上海市徐汇区湖南路街道乌鲁木齐中路294号</t>
  </si>
  <si>
    <t>IMG_2524.jpg</t>
  </si>
  <si>
    <t>店铺保持统一的配色方案</t>
  </si>
  <si>
    <t>商店外没有设有明显停留处</t>
  </si>
  <si>
    <t>97e18ce8-f63c-4f11-b0d8-7a0d0f8e74dd</t>
  </si>
  <si>
    <t>上海市徐汇区湖南路街道乌鲁木齐中路296号</t>
  </si>
  <si>
    <t>IMG_2525.jpg</t>
  </si>
  <si>
    <t>B3b-i 雨棚</t>
  </si>
  <si>
    <t>界面较为模糊</t>
  </si>
  <si>
    <t>忘记馒头.jpg</t>
  </si>
  <si>
    <t>早餐店设备部分侵占行人行走空间</t>
  </si>
  <si>
    <t>雨棚</t>
  </si>
  <si>
    <t>3ba42643-3a25-4191-88b8-1b8bd1545f4a</t>
  </si>
  <si>
    <t>上海市徐汇区湖南路街道乌鲁木齐中路305号</t>
  </si>
  <si>
    <t>乌鲁木齐中路305号.jpg</t>
  </si>
  <si>
    <t>界面色彩有特点且连续</t>
  </si>
  <si>
    <t>gelato.jpg</t>
  </si>
  <si>
    <t>冰淇淋店外所设停留处范围不明显</t>
  </si>
  <si>
    <t>68df0ca1-0979-40a1-83c2-f9f8052aaa88</t>
  </si>
  <si>
    <t>上海市徐汇区湖南路街道乌鲁木齐中路315号</t>
  </si>
  <si>
    <t>乌鲁木齐中路315号.jpg</t>
  </si>
  <si>
    <t>/</t>
  </si>
  <si>
    <t>81634e34-c33b-49c9-8677-4896f8ad877d</t>
  </si>
  <si>
    <t>上海市徐汇区湖南路街道乌鲁木齐中路328号</t>
  </si>
  <si>
    <t>乌鲁木齐中路328号.jpg</t>
  </si>
  <si>
    <t>3ddba860-2d07-47c6-8b13-d90fceae9bc8</t>
  </si>
  <si>
    <t>上海市徐汇区湖南路街道五原路50号</t>
  </si>
  <si>
    <t>五原路50弄.jpg</t>
  </si>
  <si>
    <t>节点周围没有连续的界面</t>
  </si>
  <si>
    <t>其他</t>
  </si>
  <si>
    <t>46651815-9389-41f8-a36c-c0fc339e1548</t>
  </si>
  <si>
    <t>上海市徐汇区湖南路街道五原路58号</t>
  </si>
  <si>
    <t>IMG_6959.jpg</t>
  </si>
  <si>
    <t>周围无连续节点</t>
  </si>
  <si>
    <t>8328ce82-1c9e-4a03-9474-b7e382417b49</t>
  </si>
  <si>
    <t>上海市徐汇区湖南路街道五原路81弄</t>
  </si>
  <si>
    <t>IMG_6956.jpg</t>
  </si>
  <si>
    <t>居住</t>
  </si>
  <si>
    <t>a8feebee-718b-468b-9e89-8be2e5f4895f</t>
  </si>
  <si>
    <t>上海市徐汇区湖南路街道五原路98号</t>
  </si>
  <si>
    <t>IMG_6954.jpg</t>
  </si>
  <si>
    <t>左侧有连续界面（商店）</t>
  </si>
  <si>
    <t>7a367eaf-c58b-4b89-9cb7-050540ca3420</t>
  </si>
  <si>
    <t>上海市徐汇区湖南路街道五原路126号</t>
  </si>
  <si>
    <t>五原路126号.jpg</t>
  </si>
  <si>
    <t>5c475e40-0133-466d-8887-374af16e72b3</t>
  </si>
  <si>
    <t>上海市徐汇区湖南路街道五原路127号</t>
  </si>
  <si>
    <t>五原路127号.jpg</t>
  </si>
  <si>
    <t>左右两边都有连续界面</t>
  </si>
  <si>
    <t>c1e03995-2a77-43be-8e5e-2bdb3c05b12d</t>
  </si>
  <si>
    <t>上海市徐汇区湖南路街道五原路145号</t>
  </si>
  <si>
    <t>D4 电线杆；D5 路灯；D7 垃圾桶</t>
  </si>
  <si>
    <t>位于街道转角，</t>
  </si>
  <si>
    <t>395737ab-8abf-4523-af16-d034f6acd2b5</t>
  </si>
  <si>
    <t>上海市徐汇区湖南路街道五原路157号</t>
  </si>
  <si>
    <t>乌鲁木齐中路厕所.jpg</t>
  </si>
  <si>
    <t>D5 路灯</t>
  </si>
  <si>
    <t>公共服务</t>
  </si>
  <si>
    <t>位于街道转角</t>
  </si>
  <si>
    <t>AgAABfqc9lqjb_VYvaBLhKktctqtlTCx.jpg</t>
  </si>
  <si>
    <t>卫生间门口设有围合 和特殊铺地</t>
  </si>
  <si>
    <t>9f31972a-d6d7-4deb-8690-9960406e6f6a</t>
  </si>
  <si>
    <t>上海市徐汇区湖南路街道五原路236号</t>
  </si>
  <si>
    <t>五原路236号.jpg</t>
  </si>
  <si>
    <t>A4 基础设施界面</t>
  </si>
  <si>
    <t>B2a 仅仅墙面</t>
  </si>
  <si>
    <t>2fe16827-7252-4d69-9482-ec896c0ba89d</t>
  </si>
  <si>
    <t>上海市徐汇区湖南路街道五原路236弄1号</t>
  </si>
  <si>
    <t>生活服务；居住</t>
  </si>
  <si>
    <t>01fa942c-9822-4c61-8c04-b2d7ea703e36</t>
  </si>
  <si>
    <t>上海市徐汇区湖南路街道武康路57号</t>
  </si>
  <si>
    <t>D1 公共座椅；D3 花坛</t>
  </si>
  <si>
    <t>fde40c51-5a33-46e5-b9ae-44718563727f</t>
  </si>
  <si>
    <t>上海市徐汇区湖南路街道武康路98号</t>
  </si>
  <si>
    <t>IMG_6942.jpg</t>
  </si>
  <si>
    <t>48f6118e-7465-4d68-bd8c-f2c1a5c8e110</t>
  </si>
  <si>
    <t>DSC_2138.jpg</t>
  </si>
  <si>
    <t>D1 公共座椅；D2 行道树</t>
  </si>
  <si>
    <t>3e7b5e21-fbdc-4e5a-be78-529349ad84b9</t>
  </si>
  <si>
    <t>上海市徐汇区湖南路街道武康路100弄</t>
  </si>
  <si>
    <t>武康路98号 冰淇淋.jpg</t>
  </si>
  <si>
    <t>0a702cd8-7381-46f3-8c73-b7f67e64159f</t>
  </si>
  <si>
    <t>上海市徐汇区湖南路街道武康路105号</t>
  </si>
  <si>
    <t>武康路105号.jpg</t>
  </si>
  <si>
    <t>dfdd2ff6-f912-4e53-a75c-6293da6a0e24</t>
  </si>
  <si>
    <t>上海市徐汇区湖南路街道武康路107号</t>
  </si>
  <si>
    <t>武康路107号.jpg</t>
  </si>
  <si>
    <t>3b4ad21b-407d-4690-b1bb-27c93795b066</t>
  </si>
  <si>
    <t>上海市徐汇区湖南路街道武康路115号</t>
  </si>
  <si>
    <t>武康路115号_1.jpg</t>
  </si>
  <si>
    <t>文化展示；其他</t>
  </si>
  <si>
    <t>4be6b407-9344-42e9-9128-29778a3a8ed4</t>
  </si>
  <si>
    <t>上海市徐汇区湖南路街道武康路127号</t>
  </si>
  <si>
    <t>武康路129号（待考）.jpg</t>
  </si>
  <si>
    <t>93b2c7f9-7391-4d3b-b5bf-ed311a5a716a</t>
  </si>
  <si>
    <t>上海市徐汇区湖南路街道武康路137号</t>
  </si>
  <si>
    <t>非常连续</t>
  </si>
  <si>
    <t>5a3f548f-e197-4fa8-a7ef-0ba0e4085a29</t>
  </si>
  <si>
    <t>上海市徐汇区湖南路街道武康路286号</t>
  </si>
  <si>
    <t>武康路286号.jpg</t>
  </si>
  <si>
    <t>7297fd08-3a46-4002-a9c4-78f7ae156ee0</t>
  </si>
  <si>
    <t>上海市徐汇区湖南路街道武康路378号</t>
  </si>
  <si>
    <t>餐饮/饮品；其他</t>
  </si>
  <si>
    <t>09257782-3272-4036-9014-7de97bfa5890</t>
  </si>
  <si>
    <t>上海市徐汇区湖南路街道武康路407号</t>
  </si>
  <si>
    <t>武康路407号.jpg</t>
  </si>
  <si>
    <t>749fcec1-0559-4858-b018-103cb6d7550e</t>
  </si>
  <si>
    <t>上海市徐汇区湖南路街道武康路435号</t>
  </si>
  <si>
    <t>A1 居住界面</t>
  </si>
  <si>
    <t>a3ce3d58-2c97-43fc-bcae-83517029e9b3</t>
  </si>
  <si>
    <t>上海市徐汇区湖南路街道新乐路2号</t>
  </si>
  <si>
    <t>1787992259360.jpg</t>
  </si>
  <si>
    <t>38f7a281-6dce-4def-8c67-954e66f3e78e</t>
  </si>
  <si>
    <t>上海市徐汇区湖南路街道新乐路9号</t>
  </si>
  <si>
    <t>IMG_20260829_155906.jpg</t>
  </si>
  <si>
    <t>B3a-i 外摆在内侧；B3a-ii 外摆在外侧</t>
  </si>
  <si>
    <t>不连续，紧邻小巷</t>
  </si>
  <si>
    <t>IMG_5790.jpg</t>
  </si>
  <si>
    <t>停留集中，铺地有变化，缓慢下沉</t>
  </si>
  <si>
    <t>IMG_5791.jpg</t>
  </si>
  <si>
    <t>3ac9c277-c93c-49aa-a8b7-4d6f97e8045d</t>
  </si>
  <si>
    <t>上海市徐汇区湖南路街道新乐路82号</t>
  </si>
  <si>
    <t>1787993001465.jpg</t>
  </si>
  <si>
    <t>photo (3).jpg</t>
  </si>
  <si>
    <t>停留为主（消费）；铺地统一；平地；开敞</t>
  </si>
  <si>
    <t>c83cb578-5beb-4c84-a533-d728acf5b3f6</t>
  </si>
  <si>
    <t>上海市徐汇区湖南路街道新乐路144号</t>
  </si>
  <si>
    <t>1787994763052.jpg</t>
  </si>
  <si>
    <t>不连续，左侧断开（小区出入口）</t>
  </si>
  <si>
    <t>photo (4).jpg</t>
  </si>
  <si>
    <t>停留拍照打卡为主；铺地变化；平地；开敞</t>
  </si>
  <si>
    <t>fb183615-f0b3-4612-bf56-b258a7f03f1e</t>
  </si>
  <si>
    <t>上海市徐汇区湖南路街道新乐路158号</t>
  </si>
  <si>
    <t>1787995653604.jpg</t>
  </si>
  <si>
    <t>连续</t>
  </si>
  <si>
    <t>photo (5).jpg</t>
  </si>
  <si>
    <t>通行与停留并存；铺地统一；有明显高差（台阶）；开敞</t>
  </si>
  <si>
    <t>a0a885eb-e102-4c00-b447-bb3cff42826e</t>
  </si>
  <si>
    <t>上海市徐汇区湖南路街道新乐路212号</t>
  </si>
  <si>
    <t>1787996363051.jpg</t>
  </si>
  <si>
    <t>D3 花坛</t>
  </si>
  <si>
    <t>零售；生活服务</t>
  </si>
  <si>
    <t>photo (6).jpg</t>
  </si>
  <si>
    <t>动静混杂；铺地统一；平地；植物半围合</t>
  </si>
  <si>
    <t>4694b252-b4c1-4bb9-bf7d-f5ed019027df</t>
  </si>
  <si>
    <t>上海市徐汇区湖南路街道延庆路41号</t>
  </si>
  <si>
    <t>IMG_20260829_170207.jpg</t>
  </si>
  <si>
    <t>界面不连续，入口退让成三角型灰空间</t>
  </si>
  <si>
    <t>928fd9adbfd12318bde70886fd224a8e.jpg</t>
  </si>
  <si>
    <t>停留处有围合，无座位抬升，无特殊铺地</t>
  </si>
  <si>
    <t>bf361379-622e-4039-9629-85b32e39fa9f</t>
  </si>
  <si>
    <t>上海市徐汇区湖南路街道延庆路92号</t>
  </si>
  <si>
    <t>IMG_5831.jpg</t>
  </si>
  <si>
    <t>界面存在断裂，是居住小区的入口门</t>
  </si>
  <si>
    <t>橱窗处有座位停留，有围合，无抬升、无特殊铺地</t>
  </si>
  <si>
    <t>164505bd-224d-4bb9-92e3-a974ad6e88fd</t>
  </si>
  <si>
    <t>上海市徐汇区湖南路街道延庆路123号</t>
  </si>
  <si>
    <t>IMG_20260829_165346.jpg</t>
  </si>
  <si>
    <t>为了拍摄对面店铺进行停留界面连续整齐</t>
  </si>
  <si>
    <t>8ec038fb9f7acc04db1df750420bcf9a.jpg</t>
  </si>
  <si>
    <t>无座位停留，站立停留，无特殊铺地、无围合、无抬升</t>
  </si>
  <si>
    <t>71b39df2-4d2b-4559-983c-d8f1a82adc9a</t>
  </si>
  <si>
    <t>上海市徐汇区湖南路街道延庆路147号</t>
  </si>
  <si>
    <t>IMG_20260829_163923.jpg</t>
  </si>
  <si>
    <t>界面连续无分隔</t>
  </si>
  <si>
    <t>7ee08960219183f8c9c99be9fe21e3d5.jpg</t>
  </si>
  <si>
    <t>无座位，站立停留拍照打卡，无围合、抬升、无特殊铺地</t>
  </si>
  <si>
    <t>dffa318a-c676-43e7-b0b9-2841bc2eecd0</t>
  </si>
  <si>
    <t>上海市徐汇区湖南路街道延庆路185号</t>
  </si>
  <si>
    <t>D4 电线杆；D5 路灯；D6 共享单车</t>
  </si>
  <si>
    <t>处于街角，界面连续</t>
  </si>
  <si>
    <t>94e02e8fbdd13a9e3271c86dd7177626.jpg</t>
  </si>
  <si>
    <t>停留无铺地、无围合、无抬升</t>
  </si>
  <si>
    <t>71853571-085b-4c24-ae7d-dfead2625e36</t>
  </si>
  <si>
    <t>上海市徐汇区湖南路街道长乐路339弄17号</t>
  </si>
  <si>
    <t>IMG_20260825_110603.jpg</t>
  </si>
  <si>
    <t>一侧为民宅入口，一侧为餐饮铺</t>
  </si>
  <si>
    <t>9318d207-8344-4a78-8140-7f4cfc6d95fd</t>
  </si>
  <si>
    <t>上海市徐汇区湖南路街道长乐路411号</t>
  </si>
  <si>
    <t>IMG_20260825_110848.jpg</t>
  </si>
  <si>
    <t>一侧是彩票店，一侧是柠檬茶饮品。</t>
  </si>
  <si>
    <t>a8b6b455-cf56-4d59-bc30-cbc0cbe4bfff</t>
  </si>
  <si>
    <t>上海市徐汇区湖南路街道长乐路615号</t>
  </si>
  <si>
    <t>1788077846445.jpg</t>
  </si>
  <si>
    <t>一侧为内部小区入口，一侧是生活零售</t>
  </si>
  <si>
    <t>有内退，白色水泥铺地，抬升</t>
  </si>
  <si>
    <t>f768d879-6cc6-41be-93fa-3a8b20cf7b1b</t>
  </si>
  <si>
    <t>上海市静安区南京西路街道富民路142号</t>
  </si>
  <si>
    <t>735.jpg</t>
  </si>
  <si>
    <t>界面连续，均为店铺</t>
  </si>
  <si>
    <t>外摆座椅停留，无特殊围合、铺地、抬升</t>
  </si>
  <si>
    <t>4b8cac43-0168-4901-9a32-f7e398fbce28</t>
  </si>
  <si>
    <t>上海市静安区南京西路街道富民路160号</t>
  </si>
  <si>
    <t>IMG_20260829_174053.jpg</t>
  </si>
  <si>
    <t>界面连续均为店铺</t>
  </si>
  <si>
    <t>373a30ad51ed4443ec01ce20a405f244.jpg</t>
  </si>
  <si>
    <t>座位设置在马路边，无特殊铺地、无围合、无抬升</t>
  </si>
  <si>
    <t>578b12f4-fecb-40a3-8da6-2a50e5eb02d2</t>
  </si>
  <si>
    <t>上海市静安区南京西路街道富民路177号</t>
  </si>
  <si>
    <t>IMG_20260829_172754.jpg</t>
  </si>
  <si>
    <t>界面连续均为商铺</t>
  </si>
  <si>
    <t>26efdf7318c6ac00052c1ee1ab489f9f.jpg</t>
  </si>
  <si>
    <t>有围合、无特殊铺地，无抬升</t>
  </si>
  <si>
    <t>39c3420a-d46f-46a8-a4e1-82f0ceec31e8</t>
  </si>
  <si>
    <t>上海市静安区南京西路街道富民路205号</t>
  </si>
  <si>
    <t>IMG_20260829_171912.jpg</t>
  </si>
  <si>
    <t>40e26874e4293118a0eb4e382da511a4.jpg</t>
  </si>
  <si>
    <t>部分站立停留部分存在座椅，无围合、抬升、铺地</t>
  </si>
  <si>
    <t>70c0815d-6592-4f65-90f8-b7c1ba16f42b</t>
  </si>
  <si>
    <t>上海市静安区南京西路街道巨鹿路542号</t>
  </si>
  <si>
    <t>739.jpg</t>
  </si>
  <si>
    <t>界面断裂，为居住小区入口</t>
  </si>
  <si>
    <t>座位停留处有抬升、有围合、存在区别于人行道的铺地</t>
  </si>
  <si>
    <t>81485ca9-bbe1-4dbb-8f35-e464caa4e6bb</t>
  </si>
  <si>
    <t>上海市静安区南京西路街道巨鹿路691号</t>
  </si>
  <si>
    <t>IMG_5847.jpg</t>
  </si>
  <si>
    <t>界面不连续，入口等有退让</t>
  </si>
  <si>
    <t>IMG_5844.jpg</t>
  </si>
  <si>
    <t>外摆座椅停留，无特殊铺地、抬升、围合</t>
  </si>
  <si>
    <t>9209acae-c532-4f49-a406-2dee79f8eb07</t>
  </si>
  <si>
    <t>上海市静安区南京西路街道巨鹿路754号</t>
  </si>
  <si>
    <t>737.jpg</t>
  </si>
  <si>
    <t>D2 行道树；D5 路灯</t>
  </si>
  <si>
    <t>界面较为连续，左侧商店门口开洞退让</t>
  </si>
  <si>
    <t>部分座椅设施在建筑退让内部，有抬升，其余街边座椅设施不存在特殊铺地、抬升、围合</t>
  </si>
  <si>
    <t>5092b52c-0814-4269-b9b6-58eeb8e055c9</t>
  </si>
  <si>
    <t>上海市静安区南京西路街道巨鹿路789号</t>
  </si>
  <si>
    <t>IMG_5841.jpg</t>
  </si>
  <si>
    <t>界面连续为商铺</t>
  </si>
  <si>
    <t>外摆桌椅停留，无特殊铺地、抬升、围合</t>
  </si>
  <si>
    <t>bdce2266-9461-41c8-8e83-a22c5171b3e1</t>
  </si>
  <si>
    <t>上海市静安区南京西路街道巨鹿路845弄10号</t>
  </si>
  <si>
    <t>736.jpg</t>
  </si>
  <si>
    <t>D2 行道树；D4 电线杆；D6 共享单车</t>
  </si>
  <si>
    <t>无座椅停留，但入口空间退让抬升可供站立停留</t>
  </si>
  <si>
    <t>5f14bb9c-bb18-489b-a820-672fa4478673</t>
  </si>
  <si>
    <t>上海市静安区南京西路街道襄阳北路5号</t>
  </si>
  <si>
    <t>图片1.jpg</t>
  </si>
  <si>
    <t>IMG_5529.jpg</t>
  </si>
  <si>
    <t>76083051-dd24-4bec-921e-a67ecefe27b8</t>
  </si>
  <si>
    <t>上海市黄浦区瑞金二路街道茂名南路72号</t>
  </si>
  <si>
    <t>IMG_20260829_181624.jpg</t>
  </si>
  <si>
    <t>1787998812985.jpg</t>
  </si>
  <si>
    <t>4e2c5569-1a12-428f-a46e-0beb353bcba3</t>
  </si>
  <si>
    <t>上海市黄浦区瑞金二路街道茂名南路132号</t>
  </si>
  <si>
    <t>IMG_24086.jpg</t>
  </si>
  <si>
    <t>ce77c4c1-64de-436e-b9a5-ba1380d3ee60</t>
  </si>
  <si>
    <t>上海市黄浦区瑞金二路街道南昌路181号</t>
  </si>
  <si>
    <t>IMG_24122.jpg</t>
  </si>
  <si>
    <t>C4 组团尺度（院落或街区）</t>
  </si>
  <si>
    <t>与相邻界面风格一致</t>
  </si>
  <si>
    <t>人行道平整，方石板路，行道树坑被小石砖填上了</t>
  </si>
  <si>
    <t>37d63a1c-5506-4021-befc-89f70f3bb4fe</t>
  </si>
  <si>
    <t>上海市黄浦区瑞金二路街道南昌路209弄2号</t>
  </si>
  <si>
    <t>IMG_20260830_161513.jpg</t>
  </si>
  <si>
    <t>沿街店铺风格各异</t>
  </si>
  <si>
    <t>铺地不太平整</t>
  </si>
  <si>
    <t>b4ba696c-baa4-4a2f-9fa1-41c47401438d</t>
  </si>
  <si>
    <t>上海市黄浦区瑞金二路街道南昌路354号</t>
  </si>
  <si>
    <t>IMG_24124.jpg</t>
  </si>
  <si>
    <t>退界形成小庭院，不连续</t>
  </si>
  <si>
    <t>三级台阶上行进入店铺</t>
  </si>
  <si>
    <t>94b6647d-487b-4e56-b9e5-1c9910b9d618</t>
  </si>
  <si>
    <t>上海市黄浦区瑞金二路街道绍兴路8号</t>
  </si>
  <si>
    <t>IMG_24078.jpg</t>
  </si>
  <si>
    <t>e653c3ca-39b3-45ac-a63b-88aa3abe83fe</t>
  </si>
  <si>
    <t>上海市黄浦区瑞金二路街道绍兴路19号</t>
  </si>
  <si>
    <t>IMG_24074.jpg</t>
  </si>
  <si>
    <t>不连续</t>
  </si>
  <si>
    <t>铺地平整，常有人在门口排队，或站或坐在隔壁长椅上喝酒</t>
  </si>
  <si>
    <t>d4084585-1ec2-4b32-a5b9-2446dd86d666</t>
  </si>
  <si>
    <t>上海市黄浦区瑞金二路街道永嘉路120号</t>
  </si>
  <si>
    <t>IMG_24080.jpg</t>
  </si>
  <si>
    <t>6d8cfabb-0a19-4c7e-828e-c2cc18774855</t>
  </si>
  <si>
    <t>上海市徐汇区天平路街道宝庆路21号</t>
  </si>
  <si>
    <t>IMG_20260829_174318.jpg</t>
  </si>
  <si>
    <t>临界界面风格一致，均为红墙白顶</t>
  </si>
  <si>
    <t>人行道平整，入口处有铺地变化</t>
  </si>
  <si>
    <t>68ed0785-5b31-4515-8a04-503b8d12b472</t>
  </si>
  <si>
    <t>上海市徐汇区天平路街道汾阳路77号</t>
  </si>
  <si>
    <t>微信图片_20260825184350_19_1153.jpg</t>
  </si>
  <si>
    <t>较连续，石砖橱窗风格一致</t>
  </si>
  <si>
    <t>铺地平整，有下坡</t>
  </si>
  <si>
    <t>e542b6c7-ea0c-4245-8295-c23197d210c0</t>
  </si>
  <si>
    <t>上海市徐汇区天平路街道复兴中路1265号</t>
  </si>
  <si>
    <t>IMG_20260829_165210.jpg</t>
  </si>
  <si>
    <t>与两侧建筑完整相连</t>
  </si>
  <si>
    <t>Image_1788253825312_705.jpg</t>
  </si>
  <si>
    <t>无变化</t>
  </si>
  <si>
    <t>b6ad2b33-b097-4a87-9ae2-7bed8de337f1</t>
  </si>
  <si>
    <t>上海市徐汇区天平路街道嘉善路25号</t>
  </si>
  <si>
    <t>微信图片_20260826203052_65_4.jpg</t>
  </si>
  <si>
    <t>立面整体连续</t>
  </si>
  <si>
    <t>铺地平整无高差，缺少可供久坐的设施，大多是过路通行，静态停留较少</t>
  </si>
  <si>
    <t>efa4ed2b-0527-4e9a-8dc2-0bf3f6d217af</t>
  </si>
  <si>
    <t>上海市徐汇区天平路街道嘉善路53号</t>
  </si>
  <si>
    <t>微信图片_20260826203034_57_4.jpg</t>
  </si>
  <si>
    <t>临街立面较连续，少量进退变化，无明显断点。</t>
  </si>
  <si>
    <t>人行道平整，无明显高差，通行人流与少量驻足休憩活动适度混合。</t>
  </si>
  <si>
    <t>0b923896-2572-4e65-829d-fd6e751c36b6</t>
  </si>
  <si>
    <t>上海市徐汇区天平路街道嘉善路60号</t>
  </si>
  <si>
    <t>微信图片_20260826203036_58_4.jpg</t>
  </si>
  <si>
    <t>界面整体连续，局部有围墙隔断，立面变化较少。</t>
  </si>
  <si>
    <t>人行道铺装平整，无高差围合，以通行人流为主，驻足活动较少</t>
  </si>
  <si>
    <t>cc6a8b1a-4e12-45e6-b594-db12e1392540</t>
  </si>
  <si>
    <t>上海市徐汇区天平路街道嘉善路79号</t>
  </si>
  <si>
    <t>微信图片_20260826203037_59_4.jpg</t>
  </si>
  <si>
    <t>2b41dbfd-6856-402b-8f82-b2b26b2a87e0</t>
  </si>
  <si>
    <t>微信图片_20260826203039_60_4.jpg</t>
  </si>
  <si>
    <t>典型街边市场，融入性很强</t>
  </si>
  <si>
    <t>f59e9df4-1561-49c7-8243-8bcbe64594f6</t>
  </si>
  <si>
    <t>上海市徐汇区天平路街道嘉善路109号</t>
  </si>
  <si>
    <t>75ae0cd5766f84a4b0251c8a3862a7d7.jpg</t>
  </si>
  <si>
    <t>连续三开间</t>
  </si>
  <si>
    <t>5e7f1b2f-1588-44e3-a373-18f8797d6ca8</t>
  </si>
  <si>
    <t>上海市徐汇区天平路街道嘉善路117弄10号</t>
  </si>
  <si>
    <t>微信图片_20260826203050_64_4.jpg</t>
  </si>
  <si>
    <t>52ae3b07-dc45-422c-b266-f39eae4e98e4</t>
  </si>
  <si>
    <t>上海市徐汇区天平路街道嘉善路220号</t>
  </si>
  <si>
    <t>微信图片_20260826203055_66_4.jpg</t>
  </si>
  <si>
    <t>498d1c35-bd7e-432e-bc17-109c6877258d</t>
  </si>
  <si>
    <t>上海市徐汇区天平路街道嘉善路236弄13号</t>
  </si>
  <si>
    <t>微信图片_20260827145643_50_1.jpg</t>
  </si>
  <si>
    <t>均为生鲜水产菜场等生活性全开敞店铺</t>
  </si>
  <si>
    <t>铺地略有起伏，无明显围合，以快速通行为主，少有停留活动。</t>
  </si>
  <si>
    <t>89866290-8816-491e-bf20-7bfe522a6915</t>
  </si>
  <si>
    <t>上海市徐汇区天平路街道建国西路258号</t>
  </si>
  <si>
    <t>微信图片_20260827144343_49_1.jpg</t>
  </si>
  <si>
    <t>D2 行道树；D3 花坛；D4 电线杆</t>
  </si>
  <si>
    <t>沿街建筑立面整体连续，老洋房围墙、院门错落排布，少量出入口打断界面</t>
  </si>
  <si>
    <t>人行道铺地平整</t>
  </si>
  <si>
    <t>6a3a6431-9d6e-47fd-a27e-418eadde795a</t>
  </si>
  <si>
    <t>上海市徐汇区天平路街道建国西路285号</t>
  </si>
  <si>
    <t>微信图片_20260827143410_48_1.jpg</t>
  </si>
  <si>
    <t>51a21fb0-c68e-493b-9a3b-f23ac3689849</t>
  </si>
  <si>
    <t>上海市徐汇区天平路街道建国西路299号</t>
  </si>
  <si>
    <t>微信图片_20260827141546_47_1.jpg</t>
  </si>
  <si>
    <t>9dc9f257-9e97-461d-a03f-0859dcfefdde</t>
  </si>
  <si>
    <t>上海市徐汇区天平路街道建国西路320号</t>
  </si>
  <si>
    <t>微信图片_20260827140741_46_1.jpg</t>
  </si>
  <si>
    <t>沿街商铺立面大体连贯，大面积玻璃窗形成通透界面，零星的店门、设备箱体轻微打断界面完整性</t>
  </si>
  <si>
    <t>人行道无明显高差，商铺橱窗与外摆形成半开放停留空间，快速通行、逛街闲逛、短时休憩的人群混合出现</t>
  </si>
  <si>
    <t>33945666-e371-4cd2-85ce-2561d1b76ace</t>
  </si>
  <si>
    <t>上海市徐汇区天平路街道建国西路338号</t>
  </si>
  <si>
    <t>微信图片_20260827113406_45_1.jpg</t>
  </si>
  <si>
    <t>1cae56fd-8eed-499f-84e5-74e73572f088</t>
  </si>
  <si>
    <t>上海市徐汇区天平路街道建国西路368号</t>
  </si>
  <si>
    <t>微信图片_20260827112233_43_1.jpg</t>
  </si>
  <si>
    <t>与附近界面风格一致，相同刷漆墙面，木质风格门窗</t>
  </si>
  <si>
    <t>人行道平整，铺地方石板无变化，行人及店家时有休息，非机动车经过居多</t>
  </si>
  <si>
    <t>3272ac91-a189-4a76-9764-b98f5dce72c3</t>
  </si>
  <si>
    <t>上海市黄浦区天平路街道南昌路205弄2号</t>
  </si>
  <si>
    <t>IMG_24120.jpg</t>
  </si>
  <si>
    <t>界面风格各异</t>
  </si>
  <si>
    <t>较平整</t>
  </si>
  <si>
    <t>02a7b0ed-53f6-4b42-a16c-1eda3ffd5efe</t>
  </si>
  <si>
    <t>上海市徐汇区天平路街道陕西南路287弄12号</t>
  </si>
  <si>
    <t>IMG_24071.jpg</t>
  </si>
  <si>
    <t>店铺在二楼，通过窄入口上楼，楼下大橱窗有长椅，店铺暂时歇业</t>
  </si>
  <si>
    <t>地面平整，铺地有颜色变化</t>
  </si>
  <si>
    <t>9f9bf1d7-b00a-4629-a070-cabbb73a4c48</t>
  </si>
  <si>
    <t>上海市徐汇区天平路街道陕西南路570号</t>
  </si>
  <si>
    <t>微信图片_20260829163021_277_40.jpg</t>
  </si>
  <si>
    <t>均为生鲜、水产、菜场等生活性全开场店铺</t>
  </si>
  <si>
    <t>71f26d1d-d3ef-41fe-af17-1f86822410ae</t>
  </si>
  <si>
    <t>上海市徐汇区天平路街道太原路8弄</t>
  </si>
  <si>
    <t>IMG_20260830_171409.jpg</t>
  </si>
  <si>
    <t>橱窗界面</t>
  </si>
  <si>
    <t>dbbe4b0f-af15-48b0-a6cc-dc356f109520</t>
  </si>
  <si>
    <t>上海市徐汇区天平路街道太原路45弄1号</t>
  </si>
  <si>
    <t>IMG_20260830_172050.jpg</t>
  </si>
  <si>
    <t>生活服务</t>
  </si>
  <si>
    <t>临街界面完整连续，几乎无围墙、构筑物打断立面</t>
  </si>
  <si>
    <t>临街有镜子，有围栏小院落</t>
  </si>
  <si>
    <t>1788081895721.jpg</t>
  </si>
  <si>
    <t>86003a34-c2ab-47df-a3b1-79537725a264</t>
  </si>
  <si>
    <t>上海市徐汇区天平路街道太原路76号</t>
  </si>
  <si>
    <t>处于街角，风格一致</t>
  </si>
  <si>
    <t>人行道平整，铺地无变化</t>
  </si>
  <si>
    <t>439c2e9e-68e5-4c76-b8e6-1a5539ea83d1</t>
  </si>
  <si>
    <t>上海市徐汇区天平路街道太原路148号</t>
  </si>
  <si>
    <t>IMG_20260830_175115.jpg</t>
  </si>
  <si>
    <t>餐饮/饮品；零售；其他</t>
  </si>
  <si>
    <t>沿街立面完整连续，围墙与建筑界面统一，仅一处院门轻微打断界面</t>
  </si>
  <si>
    <t>人行道铺装平整无高差，行人多快速通行，缺少可供久坐休憩的设施，偶有游客驻足拍照</t>
  </si>
  <si>
    <t>13533dae-455f-48c8-95f2-47e0e5ec782b</t>
  </si>
  <si>
    <t>上海市徐汇区天平路街道太原路167号</t>
  </si>
  <si>
    <t>IMG_20260830_180610.jpg</t>
  </si>
  <si>
    <t>餐饮/饮品；生活服务；居住</t>
  </si>
  <si>
    <t>围墙界面整体连续规整</t>
  </si>
  <si>
    <t>人行道平坦无高差，无专门休憩设施，偶尔有路人短暂驻足</t>
  </si>
  <si>
    <t>2bca906e-6a06-457d-9131-25082734fe1d</t>
  </si>
  <si>
    <t>上海市徐汇区天平路街道太原路192号</t>
  </si>
  <si>
    <t>微信图片_20260827175332_5_4.jpg</t>
  </si>
  <si>
    <t>零售；其他</t>
  </si>
  <si>
    <t>连续性较差，和两侧建筑几乎无关</t>
  </si>
  <si>
    <t>Image_1788252479677_160.jpg</t>
  </si>
  <si>
    <t>局部下降，比两侧道路更低</t>
  </si>
  <si>
    <t>a0f8bfb4-f882-4c6f-bfeb-a1252b2f674d</t>
  </si>
  <si>
    <t>上海市徐汇区天平路街道太原路236号</t>
  </si>
  <si>
    <t>微信图片_20260827111102_42_1.jpg</t>
  </si>
  <si>
    <t>不太连续，节点左右均为粗糙质感墙面，所在咖啡店为欧式风格。</t>
  </si>
  <si>
    <t>人行道平整，铺地方石板无变化，常有人坐下休息或慢步经过。</t>
  </si>
  <si>
    <t>34f43fb6-28df-4c46-b50f-48a284e4565e</t>
  </si>
  <si>
    <t>上海市徐汇区天平路街道乌鲁木齐中路308号</t>
  </si>
  <si>
    <t>IMG_2526.jpg</t>
  </si>
  <si>
    <t>13f85e97-f787-4389-b24e-49e816862378</t>
  </si>
  <si>
    <t>上海市徐汇区天平路街道襄阳南路4号</t>
  </si>
  <si>
    <t>d1 (15).jpg</t>
  </si>
  <si>
    <t>cf2fa82c-26fb-49f0-8017-67b72cf8f4df</t>
  </si>
  <si>
    <t>上海市徐汇区天平路街道襄阳南路149号</t>
  </si>
  <si>
    <t>d1 (8).jpg</t>
  </si>
  <si>
    <t>开敞界面有特殊性，连续性一般</t>
  </si>
  <si>
    <t>626fb3b8-07e8-41e9-a169-7d83ac580c66</t>
  </si>
  <si>
    <t>上海市徐汇区天平路街道襄阳南路164号</t>
  </si>
  <si>
    <t>d1 (6).jpg</t>
  </si>
  <si>
    <t>在入口处设置退界，减弱了界面整体连续性，但是也借此生成了室外的停留空间</t>
  </si>
  <si>
    <t>mmexport1788253029091.jpg</t>
  </si>
  <si>
    <t>抬升了停留空间，一定程度上区分了店面和街道</t>
  </si>
  <si>
    <t>vsg_output_1788253070106.jpg</t>
  </si>
  <si>
    <t>5814f066-ee61-4e5b-9033-89b0232a331b</t>
  </si>
  <si>
    <t>上海市徐汇区天平路街道襄阳南路174号</t>
  </si>
  <si>
    <t>d1 (9).jpg</t>
  </si>
  <si>
    <t>与两侧建筑相连</t>
  </si>
  <si>
    <t>vsg_output_1788253258234.jpg</t>
  </si>
  <si>
    <t>在对外营业的窗口以及入口抬升</t>
  </si>
  <si>
    <t>vsg_output_1788253287216.jpg</t>
  </si>
  <si>
    <t>fda32345-7789-48e8-8e28-f4c0cef00cf8</t>
  </si>
  <si>
    <t>上海市徐汇区天平路街道襄阳南路176号</t>
  </si>
  <si>
    <t>IMG_20260829_164517.jpg</t>
  </si>
  <si>
    <t>与两侧建筑连续性很好，只在入口与出口做了很小的退界</t>
  </si>
  <si>
    <t>在入口和出口做了两级踏步抬升</t>
  </si>
  <si>
    <t>8f9fb2e4-00d8-4e8c-aca9-5bcad25fdd60</t>
  </si>
  <si>
    <t>上海市徐汇区天平路街道襄阳南路215号</t>
  </si>
  <si>
    <t>1787998936510.jpg</t>
  </si>
  <si>
    <t>D1 公共座椅；D4 电线杆；D5 路灯</t>
  </si>
  <si>
    <t>与左侧的店面有极好的连续性，包括装修风格、店面大小都基本一致</t>
  </si>
  <si>
    <t>Image_1788254423307_739.jpg</t>
  </si>
  <si>
    <t>做了一级踏步抬升</t>
  </si>
  <si>
    <t>树木；其他</t>
  </si>
  <si>
    <t>0ab097a6-0ba6-416e-a77b-d40e54ac60ce</t>
  </si>
  <si>
    <t>上海市徐汇区天平路街道襄阳南路218号</t>
  </si>
  <si>
    <t>微信图片_20260825184351_20_1153.jpg</t>
  </si>
  <si>
    <t>独立建筑</t>
  </si>
  <si>
    <t>入口抬升，五级台阶</t>
  </si>
  <si>
    <t>d5c6807b-194a-464b-a3af-03183a64fb34</t>
  </si>
  <si>
    <t>上海市徐汇区天平路街道襄阳南路226号</t>
  </si>
  <si>
    <t>1787998056953.jpg</t>
  </si>
  <si>
    <t>连续性很差，与两侧建筑割裂，做了巨大的退界成为沿街用餐和等候区域</t>
  </si>
  <si>
    <t>Image_1788254122882_931.jpg</t>
  </si>
  <si>
    <t>为划定区域采用了符合店面风格的铺地</t>
  </si>
  <si>
    <t>27cc52b0-853c-4136-8970-8001bf8769cd</t>
  </si>
  <si>
    <t>上海市徐汇区天平路街道襄阳南路267号</t>
  </si>
  <si>
    <t>d1 (12).jpg</t>
  </si>
  <si>
    <t>与两侧建筑有较好连续性</t>
  </si>
  <si>
    <t>Image_1788255636950_512.jpg</t>
  </si>
  <si>
    <t>cca3d5fb-2fa4-434f-9fab-cf7c95d2b07c</t>
  </si>
  <si>
    <t>上海市徐汇区天平路街道襄阳南路271号</t>
  </si>
  <si>
    <t>d1 (13).jpg</t>
  </si>
  <si>
    <t>连续性很好，两开间店面</t>
  </si>
  <si>
    <t>5cb9828f-012b-41d6-901c-3c700ae1594a</t>
  </si>
  <si>
    <t>上海市徐汇区天平路街道襄阳南路282号</t>
  </si>
  <si>
    <t>d1 (10).jpg</t>
  </si>
  <si>
    <t>与两侧有较好连续性，但为了设置室外用餐区做了退界</t>
  </si>
  <si>
    <t>Image_1788255406997_380.jpg</t>
  </si>
  <si>
    <t>在室外用餐区做了铺地区分店面和街道</t>
  </si>
  <si>
    <t>9738dcc8-6fd7-4ac8-b2dd-041caecc0930</t>
  </si>
  <si>
    <t>上海市徐汇区天平路街道襄阳南路284号</t>
  </si>
  <si>
    <t>d1 (14).jpg</t>
  </si>
  <si>
    <t>与两侧有较好连续性</t>
  </si>
  <si>
    <t>Image_1788256001699_144.jpg</t>
  </si>
  <si>
    <t>vsg_output_1788256023005.jpg</t>
  </si>
  <si>
    <t>b660b3e3-5872-4a56-8434-4a60c242f34e</t>
  </si>
  <si>
    <t>上海市徐汇区天平路街道襄阳南路328号</t>
  </si>
  <si>
    <t>IMG_20260901_165506.jpg</t>
  </si>
  <si>
    <t>典型街边水果店，连续性很强</t>
  </si>
  <si>
    <t>无特殊处理，但外摆很多水果</t>
  </si>
  <si>
    <t>4f865d30-6ff5-4e21-bdaa-8196a9577f7a</t>
  </si>
  <si>
    <t>上海市徐汇区天平路街道襄阳南路338号</t>
  </si>
  <si>
    <t>d1 (16).jpg</t>
  </si>
  <si>
    <t>沿街建筑立面整体连续，橱窗、店招、少量空调外机与管线形成局部微小断点</t>
  </si>
  <si>
    <t>餐饮外摆形成静态停留区，通行人流与休憩打卡活动交织，动静混合程度较高</t>
  </si>
  <si>
    <t>906ba4cb-451c-4d6f-b70a-9037c42c1faa</t>
  </si>
  <si>
    <t>上海市徐汇区天平路街道襄阳南路344号</t>
  </si>
  <si>
    <t>d1 (17).jpg</t>
  </si>
  <si>
    <t>连续性很好，典型一般沿街店铺</t>
  </si>
  <si>
    <t>0f6ab038-a684-4d58-936d-1159f02ce42f</t>
  </si>
  <si>
    <t>上海市徐汇区天平路街道襄阳南路365号</t>
  </si>
  <si>
    <t>_cgi-bin_mmwebwx-bin_webwxgetmsgimg__&amp;MsgID=6369498847762401200&amp;skey=@crypt_1b507d4e_7ba62e36d1c0c28df1737a107d7e5aca&amp;mmweb_appid=wx_webfilehelper.jpg</t>
  </si>
  <si>
    <t>连续性很好，但主要停留空间为门洞</t>
  </si>
  <si>
    <t>cb27b5e3-f140-44df-991a-ed9eee95aff3</t>
  </si>
  <si>
    <t>上海市徐汇区天平路街道襄阳南路370号</t>
  </si>
  <si>
    <t>d1 (20).jpg</t>
  </si>
  <si>
    <t>入口抬升</t>
  </si>
  <si>
    <t>fde1fe9a-a1bd-4a21-a5ee-de766edf70fa</t>
  </si>
  <si>
    <t>上海市徐汇区天平路街道襄阳南路391号</t>
  </si>
  <si>
    <t>d1 (21).jpg</t>
  </si>
  <si>
    <t>D2 行道树；D5 路灯；D6 共享单车</t>
  </si>
  <si>
    <t>独立建筑，连续性一般</t>
  </si>
  <si>
    <t>IMG_20260901_171615.jpg</t>
  </si>
  <si>
    <t>一级踏步抬升</t>
  </si>
  <si>
    <t>IMG_20260901_171622.jpg</t>
  </si>
  <si>
    <t>37cf939d-11db-4476-8dc3-d1a5bbe3bb28</t>
  </si>
  <si>
    <t>上海市徐汇区天平路街道襄阳南路414号</t>
  </si>
  <si>
    <t>d1 (22).jpg</t>
  </si>
  <si>
    <t>85400364-02b1-4f33-9c37-fb4c15b07636</t>
  </si>
  <si>
    <t>上海市徐汇区天平路街道永嘉路261号</t>
  </si>
  <si>
    <t>409078f2-ec95-4f94-a44f-41f10419b289</t>
  </si>
  <si>
    <t>上海市徐汇区天平路街道永嘉路319号</t>
  </si>
  <si>
    <t>_cgi-bin_mmwebwx-bin_webwxgetmsgimg__&amp;MsgID=1568318915786806172&amp;skey=@crypt_1b507d4e_7ba62e36d1c0c28df1737a107d7e5aca&amp;mmweb_appid=wx_webfilehelper.jpg</t>
  </si>
  <si>
    <t>60c824e0-3d6f-4cb4-83ba-824b0dedc533</t>
  </si>
  <si>
    <t>上海市徐汇区天平路街道永嘉路331号</t>
  </si>
  <si>
    <t>_cgi-bin_mmwebwx-bin_webwxgetmsgimg__&amp;MsgID=3869399246531619998&amp;skey=@crypt_1b507d4e_7ba62e36d1c0c28df1737a107d7e5aca&amp;mmweb_appid=wx_webfilehelper.jpg</t>
  </si>
  <si>
    <t>退界铺地</t>
  </si>
  <si>
    <t>e86bf3e5-5800-476a-8e74-378494dd9d3c</t>
  </si>
  <si>
    <t>上海市徐汇区天平路街道永嘉路333号</t>
  </si>
  <si>
    <t>微信图片_20260827150828_51_1.jpg</t>
  </si>
  <si>
    <t>d4550340-863e-4671-a2a6-bf80ba830506</t>
  </si>
  <si>
    <t>上海市徐汇区天平路街道永嘉路354号</t>
  </si>
  <si>
    <t>微信图片_20260825184346_14_1153.jpg</t>
  </si>
  <si>
    <t>沿街立面整体连续，店铺与老式围墙交替出现，局部存在出入口缺口</t>
  </si>
  <si>
    <t>人行道平整开阔，商铺雨棚形成轻度围合</t>
  </si>
  <si>
    <t>09496927-4cc8-4a15-b612-4811260cc271</t>
  </si>
  <si>
    <t>上海市徐汇区天平路街道永嘉路425号</t>
  </si>
  <si>
    <t>微信图片_20260825184349_18_1153.jpg</t>
  </si>
  <si>
    <t>公共服务；其他</t>
  </si>
  <si>
    <t>抬升6级踏步，建筑退红线区域铺地</t>
  </si>
  <si>
    <t>944a3f76-8df4-490a-9e85-913556ada319</t>
  </si>
  <si>
    <t>上海市徐汇区天平路街道永康路43号</t>
  </si>
  <si>
    <t>微信图片_20260825184345_13_1153.jpg</t>
  </si>
  <si>
    <t>D1 公共座椅</t>
  </si>
  <si>
    <t>餐饮/饮品；文化展示</t>
  </si>
  <si>
    <t>与两侧建筑连续性很好</t>
  </si>
  <si>
    <t>IMG_20260825_114013.jpg</t>
  </si>
  <si>
    <t>做了很小的一级踏步抬升</t>
  </si>
  <si>
    <t>1a96f8bb-230c-4ef6-abae-e0eb0dcf4333</t>
  </si>
  <si>
    <t>上海市徐汇区天平路街道永康路46号</t>
  </si>
  <si>
    <t>微信图片_20260825184344_12_1153.jpg</t>
  </si>
  <si>
    <t>IMG_20260825_114026.jpg</t>
  </si>
  <si>
    <t>91342201-064c-47a9-9221-0d66e4713c4f</t>
  </si>
  <si>
    <t>上海市徐汇区天平路街道永康路51号</t>
  </si>
  <si>
    <t>微信图片_20260827155649_19984_1.jpg</t>
  </si>
  <si>
    <t>vsg_output_1788254763134.jpg</t>
  </si>
  <si>
    <t>mmexport1788254770988.jpg</t>
  </si>
  <si>
    <t>9d840c75-8af1-4cad-b9fe-71aff5149040</t>
  </si>
  <si>
    <t>上海市徐汇区天平路街道永康路85号</t>
  </si>
  <si>
    <t>IMG_20260901_163932.jpg</t>
  </si>
  <si>
    <t>街角，连接了两边的建筑</t>
  </si>
  <si>
    <t>行人记录ID</t>
  </si>
  <si>
    <t>点位内人员序号</t>
  </si>
  <si>
    <t>行为集群编号</t>
  </si>
  <si>
    <t>社交状态</t>
  </si>
  <si>
    <t>姿态</t>
  </si>
  <si>
    <t>具体行为（文本）</t>
  </si>
  <si>
    <t>行为_观察</t>
  </si>
  <si>
    <t>行为_光顾</t>
  </si>
  <si>
    <t>行为_等待</t>
  </si>
  <si>
    <t>行为_打卡</t>
  </si>
  <si>
    <t>行为_社交</t>
  </si>
  <si>
    <t>行为_争吵/纠纷</t>
  </si>
  <si>
    <t>行为_饮食</t>
  </si>
  <si>
    <t>行为_休憩</t>
  </si>
  <si>
    <t>行为_避雨/遮阳</t>
  </si>
  <si>
    <t>行为_工作</t>
  </si>
  <si>
    <t>行为_娱乐</t>
  </si>
  <si>
    <t>行为_运动</t>
  </si>
  <si>
    <t>行为_照看</t>
  </si>
  <si>
    <t>行为_整理</t>
  </si>
  <si>
    <t>补充记录</t>
  </si>
  <si>
    <t>记录时间</t>
  </si>
  <si>
    <t xml:space="preserve"> 辅助计算1 </t>
  </si>
  <si>
    <t xml:space="preserve"> 辅助计算2 </t>
  </si>
  <si>
    <t xml:space="preserve"> 居民指数 </t>
  </si>
  <si>
    <t xml:space="preserve"> 游客指数 </t>
  </si>
  <si>
    <t>53b172dd-8ade-4eef-aba3-b2e734c4e921</t>
  </si>
  <si>
    <t>独立</t>
  </si>
  <si>
    <t>青年</t>
  </si>
  <si>
    <t>男</t>
  </si>
  <si>
    <t>落座</t>
  </si>
  <si>
    <t>观察；休憩</t>
  </si>
  <si>
    <t>d75a7be5-68c6-4c6b-8ac1-da480bf9479c</t>
  </si>
  <si>
    <t>集聚</t>
  </si>
  <si>
    <t>观察；光顾；休憩</t>
  </si>
  <si>
    <t>f1f393d3-c3cd-488c-832a-540ded8e2c6d</t>
  </si>
  <si>
    <t>观察；社交；休憩</t>
  </si>
  <si>
    <t>f96b9096-3838-4fc4-adc6-eaeee447b829</t>
  </si>
  <si>
    <t>faadb8b5-94a3-413b-a273-e26f1067b2cd</t>
  </si>
  <si>
    <t>女</t>
  </si>
  <si>
    <t>963d1425-38e1-4b0e-a005-a3c07df7e82b</t>
  </si>
  <si>
    <t>6268bff2-4489-49f9-80dc-4a7e13cd9eda</t>
  </si>
  <si>
    <t>中年</t>
  </si>
  <si>
    <t>a0ae2e35-6de8-4dc8-b96f-f41bf9374242</t>
  </si>
  <si>
    <t>光顾；打卡</t>
  </si>
  <si>
    <t>bb534d68-0f07-4669-b9a1-49dc975bc2cf</t>
  </si>
  <si>
    <t>d2cbd257-b06f-4ff6-92ae-0e642418eaf1</t>
  </si>
  <si>
    <t>dacd60ca-3467-43c0-8cbb-66c25ceb4293</t>
  </si>
  <si>
    <t>3bb63f1b-313d-48df-b211-5beae7e0ca1c</t>
  </si>
  <si>
    <t>站立/倚靠</t>
  </si>
  <si>
    <t>社交</t>
  </si>
  <si>
    <t>c1e10aa4-9ea6-4619-a584-7ef8e99b1507</t>
  </si>
  <si>
    <t>aa93adf0-aadb-45aa-9438-36d85a73e3d1</t>
  </si>
  <si>
    <t>幼年</t>
  </si>
  <si>
    <t>feb7f2d2-7363-445f-8540-6497768dbafa</t>
  </si>
  <si>
    <t>观察；社交；饮食；休憩</t>
  </si>
  <si>
    <t>12fea0e2-a663-45ea-9339-359fa365d8be</t>
  </si>
  <si>
    <t>93a1b536-967c-4ea6-a2ba-4e261ec6b04f</t>
  </si>
  <si>
    <t>光顾</t>
  </si>
  <si>
    <t>57aac4ec-0b02-4ffb-9265-1190da543dda</t>
  </si>
  <si>
    <t>142dd364-abb2-46ea-858d-44c1b94f5215</t>
  </si>
  <si>
    <t>eec530b1-bb69-49ec-b775-21ed23fe6585</t>
  </si>
  <si>
    <t>休憩</t>
  </si>
  <si>
    <t>a9878877-b859-4f0b-a7f0-556da9748937</t>
  </si>
  <si>
    <t>ad352280-b6b1-4cef-91b7-e8e147a1d5ba</t>
  </si>
  <si>
    <t>6ab7e8c2-3354-4362-8bea-fd7f7a63d2b5</t>
  </si>
  <si>
    <t>4340c17b-8593-4c3a-9580-524b71e11220</t>
  </si>
  <si>
    <t>c4347466-a63e-4cb8-9af8-5c20b0c515df</t>
  </si>
  <si>
    <t>28f50f37-7794-4176-85f6-aed1f7d63c94</t>
  </si>
  <si>
    <t>6efd82f4-ff9d-42d6-b5ab-2bfc17193cf8</t>
  </si>
  <si>
    <t>8adafa02-5bbf-4d7e-97a4-05fe192ec266</t>
  </si>
  <si>
    <t>a2b505ec-452a-4564-83f9-96386ba87c21</t>
  </si>
  <si>
    <t>观察；社交；休憩；照看</t>
  </si>
  <si>
    <t>b107b9b3-57bd-404f-9dba-4affa22fa96b</t>
  </si>
  <si>
    <t>22012bfd-561b-46fc-b369-064e4ba8023e</t>
  </si>
  <si>
    <t>e01b1552-8548-40a7-9510-ff340ed1a17f</t>
  </si>
  <si>
    <t>1d36a10b-b712-4ca6-9907-dfc9fa76d532</t>
  </si>
  <si>
    <t>社交；休憩</t>
  </si>
  <si>
    <t>c9ccaf7d-a2f3-4cf0-a649-d2fbbbb235bd</t>
  </si>
  <si>
    <t>859e4201-dcf9-41cd-8dc4-c716f3215b4a</t>
  </si>
  <si>
    <t>观察</t>
  </si>
  <si>
    <t>8094da7a-d706-4636-8289-12b85d57e8b0</t>
  </si>
  <si>
    <t>a0d6e05f-643e-41ba-9e96-8ea654584f0d</t>
  </si>
  <si>
    <t>bf035728-8116-4066-aa9b-8c57eb6fa602</t>
  </si>
  <si>
    <t>0984d32e-f888-4b5d-a5d0-eee6ae5228c4</t>
  </si>
  <si>
    <t>00bebaba-4d98-4ea5-b07a-eded706a0c3e</t>
  </si>
  <si>
    <t>57ef88c4-3a17-418c-b28c-ff2a0d6f26cb</t>
  </si>
  <si>
    <t>f00712ee-43c6-4639-bd67-da8ab6ff6d76</t>
  </si>
  <si>
    <t>eae899a6-8dbf-4701-b70d-3115217ecaba</t>
  </si>
  <si>
    <t>54cf9a29-d61e-4a24-ba58-1607bcc4572f</t>
  </si>
  <si>
    <t>3513d0ad-5938-4e38-b0ab-d42b65074c69</t>
  </si>
  <si>
    <t>36193efd-21e6-4593-9b21-e15ea5c25071</t>
  </si>
  <si>
    <t>90c60bc8-7e94-4bc4-803d-65654c7350a3</t>
  </si>
  <si>
    <t>打卡</t>
  </si>
  <si>
    <t>17465749-e1d5-4ed4-bf19-8865166b7073</t>
  </si>
  <si>
    <t>d0a668aa-e75a-4457-9eea-d74cdd887038</t>
  </si>
  <si>
    <t>0c6a1398-000b-4c16-919b-d054fb5380ef</t>
  </si>
  <si>
    <t>347d171a-2d39-4d71-8be0-385c8d183130</t>
  </si>
  <si>
    <t>294e9576-33d3-47ab-a1e4-6c8fb6eb4039</t>
  </si>
  <si>
    <t>d5ca3cdc-0a62-489c-90c9-0d433afe4bda</t>
  </si>
  <si>
    <t>ff51aae7-fb8a-422c-b741-abcc19345a9d</t>
  </si>
  <si>
    <t>老年</t>
  </si>
  <si>
    <t>d23eef42-e889-4186-a340-7e51a03cdfd5</t>
  </si>
  <si>
    <t>fbe0da5c-d319-400b-a65d-22205234692d</t>
  </si>
  <si>
    <t>等待</t>
  </si>
  <si>
    <t>7569b1ca-075c-47f2-9278-907c5c81d903</t>
  </si>
  <si>
    <t>2c0ed30d-baad-443e-acb9-9ff2f5495de8</t>
  </si>
  <si>
    <t>饮食；休憩</t>
  </si>
  <si>
    <t>28e19267-f9d1-49d2-bfb9-2ad5c1ffe8ec</t>
  </si>
  <si>
    <t>da4b66bf-cd2b-4ae9-bae7-d97c1299d536</t>
  </si>
  <si>
    <t>7c78de5a-b905-40a7-a3be-e01b3c907145</t>
  </si>
  <si>
    <t>67b2c247-0dcd-4a11-823b-affe68cfa280</t>
  </si>
  <si>
    <t>5e25aef5-671c-4e46-b721-4ba4e4d80358</t>
  </si>
  <si>
    <t>席地而坐</t>
  </si>
  <si>
    <t>7641a2a5-91a5-4f47-909f-a00689c33195</t>
  </si>
  <si>
    <t>e8b4f9cc-6345-4aa4-8752-3000818db966</t>
  </si>
  <si>
    <t>0db063a4-76ab-447f-8dd9-58eb68a83fb1</t>
  </si>
  <si>
    <t>7bc674cb-1c14-434f-ad09-094edbe0fe84</t>
  </si>
  <si>
    <t>35a26f6f-4633-4a39-b863-e3962ab7a357</t>
  </si>
  <si>
    <t>d60f8554-7e4b-4218-926f-75199957cc32</t>
  </si>
  <si>
    <t>53a27c71-0efc-4b92-8854-d6e2752f9d3f</t>
  </si>
  <si>
    <t>6cb0637b-7732-41b0-9940-fb0b68c10e4c</t>
  </si>
  <si>
    <t>0916ebc7-45f4-406e-9c6c-2dd75d9b7ebb</t>
  </si>
  <si>
    <t>ad339d44-e61b-4642-b298-3d7893c7fdac</t>
  </si>
  <si>
    <t>fb359c39-9809-4c94-ad60-f48eb63b15c9</t>
  </si>
  <si>
    <t>c085e241-d9da-458d-8801-61842712ae81</t>
  </si>
  <si>
    <t>观察；饮食；休憩</t>
  </si>
  <si>
    <t>db228e8d-b191-473b-8927-aaea4e13b2fb</t>
  </si>
  <si>
    <t>b6fe936a-0b89-4df3-8dbd-06b9a8f862ee</t>
  </si>
  <si>
    <t>71d0a211-2dd6-4eb1-a931-6abdc091b748</t>
  </si>
  <si>
    <t>829229d8-a955-4839-9319-503311217645</t>
  </si>
  <si>
    <t>cbed1ed3-4f16-4afd-846c-834f13432b89</t>
  </si>
  <si>
    <t>9038b2b6-b403-42a8-8229-249177daa604</t>
  </si>
  <si>
    <t>dfaeb156-4c57-48c7-a79f-4e56434d9deb</t>
  </si>
  <si>
    <t>07298f38-376d-4031-a792-88722c498f78</t>
  </si>
  <si>
    <t>43ec965a-b29d-43a8-82e6-eeaea8f407dd</t>
  </si>
  <si>
    <t>d6a73b16-df5f-4571-bef4-b3c6632f1809</t>
  </si>
  <si>
    <t>光顾；等待</t>
  </si>
  <si>
    <t>9d813682-2eb0-4f9d-be93-5bcd59a71e29</t>
  </si>
  <si>
    <t>观察；光顾；等待</t>
  </si>
  <si>
    <t>ed43a349-34c0-4652-9383-71c0e655e2bb</t>
  </si>
  <si>
    <t>6ff4e139-02d7-42cf-bd87-f5230c2f30e7</t>
  </si>
  <si>
    <t>b049e199-1339-4fd8-a0df-9b234bc90414</t>
  </si>
  <si>
    <t>581b8008-2e42-404f-aa80-c59d00ebb83e</t>
  </si>
  <si>
    <t>社交；饮食</t>
  </si>
  <si>
    <t>758b5828-5101-4d04-9d31-191b7dd6357a</t>
  </si>
  <si>
    <t>9f90919e-3353-4061-9476-5d288a2d7a2a</t>
  </si>
  <si>
    <t>f9824486-d569-4f25-8ed9-0f8c84dc4db3</t>
  </si>
  <si>
    <t>社交；饮食；休憩</t>
  </si>
  <si>
    <t>c067d594-ac91-4514-9992-797897301d3b</t>
  </si>
  <si>
    <t>a352616b-7d20-4902-bd5e-b33a4eeb3a18</t>
  </si>
  <si>
    <t>d0c77529-747c-4c40-a3ab-a71f4c58f4c9</t>
  </si>
  <si>
    <t>7ed138aa-a1e9-4aa0-87b7-2d0adc8c1455</t>
  </si>
  <si>
    <t>e2ac86dd-b050-4dc1-bd8d-a177ecdbc589</t>
  </si>
  <si>
    <t>78eafdf1-3e7c-4df4-8211-8df2a65babf1</t>
  </si>
  <si>
    <t>整理</t>
  </si>
  <si>
    <t>f5786666-8f9f-4e99-a357-73d2a6d35b57</t>
  </si>
  <si>
    <t>2a16c3d0-74bc-45af-864f-8bfeabe8c33d</t>
  </si>
  <si>
    <t>589734b1-8d78-4624-b9a7-67e8ec9f3eac</t>
  </si>
  <si>
    <t>282c2787-033c-4df7-b8b3-a1f62c116f14</t>
  </si>
  <si>
    <t>748491f9-07b2-4fdd-bc99-6dc591ff32f0</t>
  </si>
  <si>
    <t>b21c3d20-79c7-4513-b289-3592d4c596b2</t>
  </si>
  <si>
    <t>f7a4ef98-7665-4af8-b061-b468d51d3102</t>
  </si>
  <si>
    <t>8eeb4f64-b9f7-4bc4-b3cd-a2571331d161</t>
  </si>
  <si>
    <t>1640bd37-b85a-4e5b-89b8-3c18ece76c09</t>
  </si>
  <si>
    <t>光顾；休憩</t>
  </si>
  <si>
    <t>9ecb9782-256e-4c6f-bb4d-9f1a1b63cc02</t>
  </si>
  <si>
    <t>80cfa7ac-153b-4624-88dd-ee67fe47c98a</t>
  </si>
  <si>
    <t>493c3c64-1660-4bf1-a3ba-a9521eef09ca</t>
  </si>
  <si>
    <t>b3939101-c4ac-4a4e-8591-a4043577ea98</t>
  </si>
  <si>
    <t>ec678623-7ad4-4d49-8fbc-a81ef1279d94</t>
  </si>
  <si>
    <t>ec39bcbe-0ebb-48ae-a99a-2dcb463b6223</t>
  </si>
  <si>
    <t>f315041a-8cba-4b9e-9344-44ceec7aca7d</t>
  </si>
  <si>
    <t>73ac078c-2ef6-426e-b800-d1faa516ea22</t>
  </si>
  <si>
    <t>871ae102-4c6a-47a5-939a-001670135241</t>
  </si>
  <si>
    <t>64387939-fff2-4ad2-9112-493d03b9ca95</t>
  </si>
  <si>
    <t>110a3291-e9be-4b32-8e46-f2e5e4a96289</t>
  </si>
  <si>
    <t>45973cfb-e622-4eff-9c64-824f5fba9f74</t>
  </si>
  <si>
    <t>e0d1ebd6-a3ba-43ae-9cd2-b72f0dbb736c</t>
  </si>
  <si>
    <t>681e024a-414d-444c-bf7e-b92c3283a6e8</t>
  </si>
  <si>
    <t>6ef1f6fb-2d43-4090-b60d-4b939dd8ce44</t>
  </si>
  <si>
    <t>b36ea503-7f0c-4359-8382-b3fdf2300c0a</t>
  </si>
  <si>
    <t>8c97049d-6fe6-4fc2-895a-8c67cbe695e7</t>
  </si>
  <si>
    <t>f431f07a-fedb-4c09-a78b-8a8392737466</t>
  </si>
  <si>
    <t>49b26596-f7f5-4e10-999f-cc009e46923f</t>
  </si>
  <si>
    <t>d2d8b77b-887f-46f6-9796-fa7cc790b04a</t>
  </si>
  <si>
    <t>56e2cdb8-f431-4dfe-9015-de9836cf9fce</t>
  </si>
  <si>
    <t>2fc62493-3fa9-4d3c-8ad1-747d89713583</t>
  </si>
  <si>
    <t>20073034-44f9-4c73-89b5-fbdb8dd81f0e</t>
  </si>
  <si>
    <t>休憩；照看</t>
  </si>
  <si>
    <t>212de80f-7c8e-4384-ac26-ecf567f5a788</t>
  </si>
  <si>
    <t>光顾；等待；饮食</t>
  </si>
  <si>
    <t>24f1a3e0-002b-487f-b829-f75a3c048486</t>
  </si>
  <si>
    <t>光顾；饮食</t>
  </si>
  <si>
    <t>0ece1457-abe0-459a-b9df-a3641481b7c4</t>
  </si>
  <si>
    <t>24cff49b-566b-4d39-b8e6-cbc1622403fe</t>
  </si>
  <si>
    <t>c158f68a-71ef-438d-a9ee-5218b88f81f2</t>
  </si>
  <si>
    <t>d9a252c6-a0e3-4d18-976e-f09d563b38f1</t>
  </si>
  <si>
    <t>96674bba-a7cd-466e-bc73-74d78eb82990</t>
  </si>
  <si>
    <t>c91e0e7f-8ea4-4b0d-b8ef-e4b9e12709f7</t>
  </si>
  <si>
    <t>a884b4ac-6ac7-4ff7-a517-2c98fab3467c</t>
  </si>
  <si>
    <t>e364bbd9-b802-411a-bed5-90f930024abd</t>
  </si>
  <si>
    <t>1548b496-e6cb-41e0-9b4b-d72b4edee9ca</t>
  </si>
  <si>
    <t>c06b64bd-86fc-49a4-aaae-0e47fcd72f0f</t>
  </si>
  <si>
    <t>352686a3-cef2-4eb6-b7c1-f968281a997b</t>
  </si>
  <si>
    <t>c24a4fc8-58e9-41e7-af2a-756a58c98f87</t>
  </si>
  <si>
    <t>af585c57-fb48-477e-a541-4a55fc5d7437</t>
  </si>
  <si>
    <t>6b02e28f-0f8b-40ca-8c22-33240685082b</t>
  </si>
  <si>
    <t>c750867a-1388-4c5d-899a-df845b7af38d</t>
  </si>
  <si>
    <t>8af829e7-5d5c-4c51-9705-bdbb1b3fdee0</t>
  </si>
  <si>
    <t>55b94309-339e-4f6c-906d-8032be47a6bd</t>
  </si>
  <si>
    <t>69a6503b-515e-48ef-b7a3-f5f1ad2995c1</t>
  </si>
  <si>
    <t>b55db6b0-d9aa-4767-85b3-6ccf4fac9675</t>
  </si>
  <si>
    <t>d115e801-cd60-4f2f-85be-030b6c40a76b</t>
  </si>
  <si>
    <t>7500c874-6a06-4465-9cf8-de360b56b8d8</t>
  </si>
  <si>
    <t>5ef3576e-ba35-4501-9d8c-afd0c3ce4c1d</t>
  </si>
  <si>
    <t>88e7bc36-95cf-415a-b6fc-052b058d7e06</t>
  </si>
  <si>
    <t>aee59b30-6e21-4ce7-94b1-af8600028f47</t>
  </si>
  <si>
    <t>fb4dcc3c-cf50-48c5-a2ab-ec0b451c6983</t>
  </si>
  <si>
    <t>78bba6a6-208f-48a4-8611-d6072ff7d88e</t>
  </si>
  <si>
    <t>a7a221b6-7874-46b5-a71d-c1a976301c9c</t>
  </si>
  <si>
    <t>a3c39b64-abc6-4dae-b3db-0a16121554b4</t>
  </si>
  <si>
    <t>0a1b83f3-a32f-4f1d-bae3-6f536efaccbd</t>
  </si>
  <si>
    <t>a5867501-5d5f-4747-b059-2ec26f137392</t>
  </si>
  <si>
    <t>6b9e54c4-6547-4d94-b785-3fb22c5710e2</t>
  </si>
  <si>
    <t>aac5e8d2-454a-4b95-b908-e40f8dd6cde3</t>
  </si>
  <si>
    <t>9f96224f-48de-45f3-86d5-8e1a58d4b3a0</t>
  </si>
  <si>
    <t>94285b8f-0859-42d7-a94a-aaf2265474bf</t>
  </si>
  <si>
    <t>f4e46189-7f9d-44b5-9db6-02887093f1ee</t>
  </si>
  <si>
    <t>71ebfcec-b98b-4038-8711-f7610e0cda11</t>
  </si>
  <si>
    <t>8dd66497-4705-432d-ab39-1876da22b96e</t>
  </si>
  <si>
    <t>观察；光顾；饮食</t>
  </si>
  <si>
    <t>3c72c7ce-6018-4d14-882a-e969eb78c5b9</t>
  </si>
  <si>
    <t>观察；光顾；等待；饮食</t>
  </si>
  <si>
    <t>1489accb-4853-4e35-8145-04057d01fa52</t>
  </si>
  <si>
    <t>efbcc898-f5e4-4664-a0c1-bbf265c0ebe1</t>
  </si>
  <si>
    <t>09a18c7d-ef92-47b0-9c03-1130bbc0f7fc</t>
  </si>
  <si>
    <t>62523073-3c5a-4967-9432-f55b2552cafa</t>
  </si>
  <si>
    <t>ac545bcf-5eab-4602-a22a-7b51bc43aed2</t>
  </si>
  <si>
    <t>f19e497d-6246-4bb2-bb47-e2384d0ad110</t>
  </si>
  <si>
    <t>55a082e6-5893-4705-9f68-9744ea5ce0f3</t>
  </si>
  <si>
    <t>32574403-68ff-4214-9cce-4d2d1b521f08</t>
  </si>
  <si>
    <t>等待；社交</t>
  </si>
  <si>
    <t>7e2d1772-580d-47ce-993f-b2a550448f68</t>
  </si>
  <si>
    <t>光顾；等待；社交</t>
  </si>
  <si>
    <t>55de089e-a9ae-4543-befb-9060924e9226</t>
  </si>
  <si>
    <t>6aa033b5-6c7b-4137-af74-9492a809ed91</t>
  </si>
  <si>
    <t>e9951451-2c49-4595-98c0-3d480b71d162</t>
  </si>
  <si>
    <t>150e02e2-a650-4cdb-ad6e-4e1b87598dc7</t>
  </si>
  <si>
    <t>观察；打卡</t>
  </si>
  <si>
    <t>59c11971-c8f3-4c03-9f53-92e2a3e8ddb8</t>
  </si>
  <si>
    <t>f5d265fd-88b4-4a4a-84bd-1742b581eac1</t>
  </si>
  <si>
    <t>7c8acc1b-9d1b-4ccf-b18a-2c402b7e9a67</t>
  </si>
  <si>
    <t>c788b94c-2dd6-4eca-a94d-42a53222c50c</t>
  </si>
  <si>
    <t>86130aa8-3b87-4810-a44e-62a566b2366c</t>
  </si>
  <si>
    <t>f9216440-5b41-4c95-9e48-3b5a9b85086b</t>
  </si>
  <si>
    <t>b55e38e3-888c-47c9-9aa2-afe14e7665ce</t>
  </si>
  <si>
    <t>a16ce3cc-dc7c-42b7-b884-85295643f56b</t>
  </si>
  <si>
    <t>打卡；社交</t>
  </si>
  <si>
    <t>3e2fc4a2-da12-49c7-8af2-5b35ee1a113e</t>
  </si>
  <si>
    <t>beb7dd09-d97e-4ce3-965b-e26a67a2651e</t>
  </si>
  <si>
    <t>休憩；避雨/遮阳</t>
  </si>
  <si>
    <t>2a2b062a-8f6d-4f11-92f4-1244ec80face</t>
  </si>
  <si>
    <t>88c59711-b0d4-48e9-9dba-f138a2bcdb9d</t>
  </si>
  <si>
    <t>d8cae1cf-c8bb-4f93-a815-a54f3986b092</t>
  </si>
  <si>
    <t>d04d9336-e145-4126-83e4-53e0d413b69b</t>
  </si>
  <si>
    <t>4dfc1efa-aa72-48ef-8148-d8283a8770bf</t>
  </si>
  <si>
    <t>无法判断</t>
  </si>
  <si>
    <t>14d2fcbf-8622-4ab2-9ba6-b6f09cc7a242</t>
  </si>
  <si>
    <t>ff13c896-be56-41aa-909a-587c15243f4f</t>
  </si>
  <si>
    <t>5c7c5cc8-c839-4727-bee2-2d0649470283</t>
  </si>
  <si>
    <t>1d6cb25a-beae-45ee-957b-02a8588c3561</t>
  </si>
  <si>
    <t>347dbcc2-6094-4f95-8e05-eac9fce702fa</t>
  </si>
  <si>
    <t>21fdad21-e501-4aa9-b83c-77580262848e</t>
  </si>
  <si>
    <t>饮食</t>
  </si>
  <si>
    <t>dd2366f1-f43a-42dc-b987-e578243a385d</t>
  </si>
  <si>
    <t>a2fe7ead-de68-4d73-9a91-27d779541b52</t>
  </si>
  <si>
    <t>d4201a73-2f17-436c-a48f-581e2806e7bb</t>
  </si>
  <si>
    <t>ef5dad15-64e6-4462-922b-643d229d1245</t>
  </si>
  <si>
    <t>57d5f186-dc41-45d9-9fb3-dd7d4dd029e4</t>
  </si>
  <si>
    <t>01fcf054-670f-40c5-9de4-049d9b2b1f82</t>
  </si>
  <si>
    <t>f72b0324-d711-468f-9514-89072f6c363f</t>
  </si>
  <si>
    <t>01d07298-b060-433d-a24a-fc3cd31b575c</t>
  </si>
  <si>
    <t>38b0fc88-7549-45b8-a288-7f91e37ed0e9</t>
  </si>
  <si>
    <t>a9d58582-7e03-466e-b880-6ed030f7fcaa</t>
  </si>
  <si>
    <t>61c9a110-4688-4e26-a130-b17f47d251f5</t>
  </si>
  <si>
    <t>258d1927-ff3f-4d47-96ae-e29f3d709e9a</t>
  </si>
  <si>
    <t>0d7dee17-59c6-48ab-8af4-cb6890e46979</t>
  </si>
  <si>
    <t>fd932c45-a12c-4601-a633-1118978103dc</t>
  </si>
  <si>
    <t>1f144775-c5df-4fe1-99ed-190f7b839f70</t>
  </si>
  <si>
    <t>2c827f0b-1acd-4c8c-a232-835924b56fba</t>
  </si>
  <si>
    <t>打卡；照看</t>
  </si>
  <si>
    <t>3062d261-f27d-4ae1-9201-78f7f84fdfbb</t>
  </si>
  <si>
    <t>3ac1a1e9-062b-4849-89bd-4931abef75d1</t>
  </si>
  <si>
    <t>70a5608d-10b0-4b3c-8e48-b6e1d8a24e61</t>
  </si>
  <si>
    <t>208ac961-5ab4-4dfa-a76d-12a9bd6dfeee</t>
  </si>
  <si>
    <t>等待；社交；饮食</t>
  </si>
  <si>
    <t>ea2c0806-dd41-4d64-9277-9f25ad0de45a</t>
  </si>
  <si>
    <t>c40135c1-6f42-47bd-90ce-5c038875aac9</t>
  </si>
  <si>
    <t>等待；打卡；社交</t>
  </si>
  <si>
    <t>8901ba79-092c-4daa-a97e-9c6a30dc7e1a</t>
  </si>
  <si>
    <t>等待；打卡；社交；饮食</t>
  </si>
  <si>
    <t>625d9ec7-18c6-42ae-8a9b-f638023dc2fa</t>
  </si>
  <si>
    <t>等待；打卡</t>
  </si>
  <si>
    <t>bb70b850-c7d9-48ea-88cf-1bbf422a25d0</t>
  </si>
  <si>
    <t>22b188a9-fbf9-4457-b24b-77ccd959afbf</t>
  </si>
  <si>
    <t>5ee4a08a-6df4-41bf-863e-2d83e3deb0f3</t>
  </si>
  <si>
    <t>980fb2db-b3cb-4e92-8ec1-a915b02e4e4d</t>
  </si>
  <si>
    <t>4ded02b2-ae39-42a7-a1d8-0bb3996296aa</t>
  </si>
  <si>
    <t>fcbfa763-08c7-4af5-b439-c8e9479b9841</t>
  </si>
  <si>
    <t>5d38a4f8-438a-48cf-aa24-8f6529afebbc</t>
  </si>
  <si>
    <t>7300b162-d6f2-48a5-814d-2e8c87026551</t>
  </si>
  <si>
    <t>db11aec4-0ffa-4f90-9f50-56295a74950e</t>
  </si>
  <si>
    <t>3f11327e-6845-4f8a-af8b-f4402e05e451</t>
  </si>
  <si>
    <t>78b6d5ae-f466-445c-b73b-89899975d767</t>
  </si>
  <si>
    <t>d293f84a-3f5e-42ad-ab0e-f938ab990c7d</t>
  </si>
  <si>
    <t>0525aca2-d6ec-4d33-9c0d-8ff3a5b300c7</t>
  </si>
  <si>
    <t>1473f878-ac15-4955-bd55-13209192c900</t>
  </si>
  <si>
    <t>观察；社交</t>
  </si>
  <si>
    <t>fa5c8c1c-000b-472e-8a88-01ee149b8566</t>
  </si>
  <si>
    <t>52b539b4-620f-440a-b869-658b96772f17</t>
  </si>
  <si>
    <t>1caa0ce0-a5a4-4902-bb7b-baceec76d69e</t>
  </si>
  <si>
    <t>c5ccf8c5-a4de-491a-b20b-7ea9e3424320</t>
  </si>
  <si>
    <t>9f593c34-56e9-4f82-b421-bbcd8692fe51</t>
  </si>
  <si>
    <t>7cbf98a5-8e3f-4d00-a430-87ba78ec29ee</t>
  </si>
  <si>
    <t>1a2d497d-00e5-4990-b623-522cb0fb3014</t>
  </si>
  <si>
    <t>012af11b-1570-48e0-9833-e43fc1ce6137</t>
  </si>
  <si>
    <t>30b47e41-ce10-4565-acde-42e9b143a207</t>
  </si>
  <si>
    <t>5f9802b8-6f8a-42d5-829c-77f2d9917dce</t>
  </si>
  <si>
    <t>0ab6efdc-a279-4860-92af-4947ebc9e4f2</t>
  </si>
  <si>
    <t>6d4e9dca-5bac-4606-9a22-ffed5a41b4a4</t>
  </si>
  <si>
    <t>e31dfdd4-0568-4507-a13a-ee3ac8452ee6</t>
  </si>
  <si>
    <t>71ff6334-d499-47e0-b490-f78bca3c5e62</t>
  </si>
  <si>
    <t>8c3edc51-1f36-4d2f-b42d-608fef98c389</t>
  </si>
  <si>
    <t>abecc5d3-6ebd-4ec8-a7f8-135ee2dc4c65</t>
  </si>
  <si>
    <t>6fdf31b1-ecfc-4d50-862d-e3a9a831326d</t>
  </si>
  <si>
    <t>59a614ab-ce34-484c-a1b1-858c5c4699de</t>
  </si>
  <si>
    <t>10427bd2-a963-4da1-89f1-1dae04288df7</t>
  </si>
  <si>
    <t>bb71426c-4673-4043-aab5-e23f50a24506</t>
  </si>
  <si>
    <t>7978a12c-be0a-41f9-983e-f05a6cb3bacc</t>
  </si>
  <si>
    <t>3903ecad-6902-4d65-8bbb-2ba7db1de4b8</t>
  </si>
  <si>
    <t>1f05905b-3fa2-445c-8b97-5b47bb34f0a2</t>
  </si>
  <si>
    <t>29dd03e0-4d6d-4160-9f54-79e3cd81d165</t>
  </si>
  <si>
    <t>be081c79-bd06-4825-ae5c-4e8cb08f919e</t>
  </si>
  <si>
    <t>52d3bece-e10f-4f3f-b32f-981c39bbebe4</t>
  </si>
  <si>
    <t>f9d5c546-0807-4028-9c0b-cd6fd2511e15</t>
  </si>
  <si>
    <t>13e7752e-6662-41e0-b66d-74236924b17a</t>
  </si>
  <si>
    <t>72905f60-5640-45a9-a61b-7913789155f8</t>
  </si>
  <si>
    <t>7e7a4526-cde6-4c65-9d54-82943b4cf9df</t>
  </si>
  <si>
    <t>4b4c6e5b-aaa5-4b1b-917b-595e422b2b88</t>
  </si>
  <si>
    <t>7afd272c-d035-40c3-b1d1-8abc003fcb82</t>
  </si>
  <si>
    <t>7acbb333-37fc-4efd-aee2-8e3c4704a999</t>
  </si>
  <si>
    <t>9f6cc824-0f29-4535-9116-37645d55c4e4</t>
  </si>
  <si>
    <t>abb2112b-6771-456f-afbc-06f5c830b279</t>
  </si>
  <si>
    <t>38122434-41df-4489-9b98-ffd033c0fa03</t>
  </si>
  <si>
    <t>47deb84b-9e28-4626-baa4-3f975d61935f</t>
  </si>
  <si>
    <t>30acab44-ab44-4b1d-ac4b-83405efd8178</t>
  </si>
  <si>
    <t>等待；饮食</t>
  </si>
  <si>
    <t>05d626ba-9fbf-4d7e-a921-47205e75efee</t>
  </si>
  <si>
    <t>a0f3f906-1cf9-4a6f-8a37-1d539823344b</t>
  </si>
  <si>
    <t>41a4bb34-ba91-4886-9b0f-01a5facb3531</t>
  </si>
  <si>
    <t>37dcb0b8-0dda-4403-894e-6dc43c6861e1</t>
  </si>
  <si>
    <t>46e22860-590a-4544-a805-ceb0ab99a647</t>
  </si>
  <si>
    <t>d5186005-22f9-4a36-8b1b-c8b73dfe23b5</t>
  </si>
  <si>
    <t>3f0731b2-8fdb-4ccf-aaff-9e1035627a69</t>
  </si>
  <si>
    <t>de23a74d-4a42-4a59-9bb8-9ae9536dfc20</t>
  </si>
  <si>
    <t>8b536e3d-41e2-4992-97fc-b2ed74eab0f2</t>
  </si>
  <si>
    <t>d9575958-8ce1-4f0f-87f1-f768b264d65f</t>
  </si>
  <si>
    <t>9be6f463-c2b7-44b4-a640-dc604b7e76ee</t>
  </si>
  <si>
    <t>02d6bbc6-7dbb-44a4-887e-fb3beeddd588</t>
  </si>
  <si>
    <t>dbab3a4d-ec05-4383-9cfd-f7daae82c194</t>
  </si>
  <si>
    <t>f7d5567a-ff71-4751-9120-d0f94ba0c29e</t>
  </si>
  <si>
    <t>e2a406c0-4d80-4192-b9ab-b66fae84e78a</t>
  </si>
  <si>
    <t>0d8d2fe3-6638-4510-a94e-676f18b31080</t>
  </si>
  <si>
    <t>dfcbddac-efda-473f-b21c-89168ed72a34</t>
  </si>
  <si>
    <t>42721fee-42eb-4f83-8979-5f5478fa5bc3</t>
  </si>
  <si>
    <t>bfb34572-0f14-41f3-87ae-43db3526018e</t>
  </si>
  <si>
    <t>7bfd071c-daa7-4531-99f9-32fc09f7ee9f</t>
  </si>
  <si>
    <t>2d05a878-ae8b-4575-a8b1-3bff08398768</t>
  </si>
  <si>
    <t>b9e98cb4-cfd3-4a40-b9d2-896c2b82b947</t>
  </si>
  <si>
    <t>f96b840b-b7ad-4278-95dc-0132ad0bcb5e</t>
  </si>
  <si>
    <t>76cf49fb-330d-483a-9157-33efab0a6b1c</t>
  </si>
  <si>
    <t>cc6b50bc-1433-4b80-8e12-71d1c55a88f4</t>
  </si>
  <si>
    <t>8921222f-52f4-4cb4-b3d3-545a64c6f6fe</t>
  </si>
  <si>
    <t>0a33c6f6-4c92-4883-9920-8960db3b9aac</t>
  </si>
  <si>
    <t>6f9e4ef9-7879-4436-ad0e-5b306ccbd90f</t>
  </si>
  <si>
    <t>a6fb3f71-31d5-4048-a50b-00e8dcc54b78</t>
  </si>
  <si>
    <t>等待；休憩</t>
  </si>
  <si>
    <t>fccad4ac-e0a6-4995-9863-f00fe0ebfda7</t>
  </si>
  <si>
    <t>1277ce13-93cf-4a68-b273-6ff3e816c261</t>
  </si>
  <si>
    <t>735ca27f-88f3-4711-9d60-338a0e5ab362</t>
  </si>
  <si>
    <t>11df7bb8-f5da-4581-991a-7f947c48522f</t>
  </si>
  <si>
    <t>ff8ea3ad-825a-4359-805b-086ef35d9fa9</t>
  </si>
  <si>
    <t>956d28fa-a8c0-42e7-b33a-a20b9eb50089</t>
  </si>
  <si>
    <t>1eb4a13d-9cd7-4588-aeb6-a6192497280b</t>
  </si>
  <si>
    <t>6716a251-13f2-4306-b377-d426ee964056</t>
  </si>
  <si>
    <t>d39ee3af-ea88-483b-8bfc-15893e74e195</t>
  </si>
  <si>
    <t>3a0261d5-ca8b-43b8-8c07-40d0f85b8285</t>
  </si>
  <si>
    <t>1da47f40-2493-49d5-970e-b22ecfd17961</t>
  </si>
  <si>
    <t>8a0973c7-ecc0-4106-bcc6-a6f4decec437</t>
  </si>
  <si>
    <t>ab9f1b0b-5aa2-49a7-9693-2872a23aa554</t>
  </si>
  <si>
    <t>47f05685-3815-4879-8c0d-7d985de95694</t>
  </si>
  <si>
    <t>a4fc310c-3461-4c76-a631-1ca5724f8235</t>
  </si>
  <si>
    <t>c1503292-1b9b-4649-9923-95cb05a5c97c</t>
  </si>
  <si>
    <t>d2314f21-6573-4aec-8350-13bbe7574ac6</t>
  </si>
  <si>
    <t>f4dab77a-7f3c-49fd-ba32-8b08095c0ea6</t>
  </si>
  <si>
    <t>f22575f7-c121-483b-8da8-d4f94d1da648</t>
  </si>
  <si>
    <t>5fbc4dce-c8d0-428a-a62a-e893a16b2902</t>
  </si>
  <si>
    <t>d7c8b68d-a350-44a3-91a3-0c8899d59038</t>
  </si>
  <si>
    <t>c4b1e256-3dba-4683-b63d-2eec7f23a4e1</t>
  </si>
  <si>
    <t>4aa9f244-dd79-4085-a09a-f0f2084459dc</t>
  </si>
  <si>
    <t>d4bf38ec-669e-4ad8-be22-e6987f223647</t>
  </si>
  <si>
    <t>ea9d400e-8170-4f3a-b5da-16fd69c601c6</t>
  </si>
  <si>
    <t>513a0c71-faad-456b-8188-12b2dd317a88</t>
  </si>
  <si>
    <t>6b10c71d-9879-41df-9459-2ae7fb507f44</t>
  </si>
  <si>
    <t>3bf56c86-336c-4bf8-bb12-a9a4546be43e</t>
  </si>
  <si>
    <t>5ca4508e-c8e4-472a-8244-ffe49706848f</t>
  </si>
  <si>
    <t>娱乐</t>
  </si>
  <si>
    <t>bf2f241a-1035-4d93-afbf-43dd835d5328</t>
  </si>
  <si>
    <t>c74d56fa-d73f-492e-8cb2-456715bcb082</t>
  </si>
  <si>
    <t>024a94a8-bbad-4ec2-9dc5-cfd063d553a7</t>
  </si>
  <si>
    <t>5559920e-d035-4882-8663-d28c3d1ef1ec</t>
  </si>
  <si>
    <t>a330549b-172f-4189-8cec-157095e34a8a</t>
  </si>
  <si>
    <t>7a86b825-0db1-4240-a15b-191ee15fb727</t>
  </si>
  <si>
    <t>a46a21a9-9ae4-4125-858d-767bae22f112</t>
  </si>
  <si>
    <t>556b5bda-417f-4922-b5b3-ad30bb50d565</t>
  </si>
  <si>
    <t>1b0ea8cd-6272-4aa2-8560-8c5546b9b046</t>
  </si>
  <si>
    <t>6fb31c18-246b-40f6-90c6-4ba2c62468d8</t>
  </si>
  <si>
    <t>f352304b-dfb5-43a6-96f7-2eff3aad17e7</t>
  </si>
  <si>
    <t>47882cec-8b2c-4875-b432-5b8388b8db9c</t>
  </si>
  <si>
    <t>b067a1d2-039a-4e80-ab58-7db766d88a28</t>
  </si>
  <si>
    <t>b63158d7-9745-4c95-b79f-6b9127f4316a</t>
  </si>
  <si>
    <t>f0e052c1-4e96-458d-bb27-8c5fb4bfd52c</t>
  </si>
  <si>
    <t>f5bc03f9-38bd-4f77-9cbd-eb3bcbf660dc</t>
  </si>
  <si>
    <t>7872211a-0a43-4b0d-9dc7-163b7cc96f82</t>
  </si>
  <si>
    <t>3dfd17ac-f629-489e-82f7-3931134328a0</t>
  </si>
  <si>
    <t>9e4a0292-f06d-44be-b730-cd716e43b286</t>
  </si>
  <si>
    <t>4f669bf4-4e0b-4ec9-a343-9a6d50c862e2</t>
  </si>
  <si>
    <t>8af390fe-b5c3-42d9-b347-8a8235ce1ad4</t>
  </si>
  <si>
    <t>8cddc06f-28cf-4c0c-bbaf-9b68fb416f39</t>
  </si>
  <si>
    <t>001ab44d-9423-4485-9824-10e904ad6684</t>
  </si>
  <si>
    <t>2e2f04c6-e07a-4ba1-8f31-c35945dbf445</t>
  </si>
  <si>
    <t>cf084457-57b5-493a-8ab6-59c0062240fd</t>
  </si>
  <si>
    <t>b71b1abe-73da-4d48-842d-f4a0559660fe</t>
  </si>
  <si>
    <t>668925ec-b427-4db0-bd6a-d6d516a93e6b</t>
  </si>
  <si>
    <t>329c87ab-b58a-4667-bfed-d5902f5e5f39</t>
  </si>
  <si>
    <t>4fb41f51-2aaf-4bb9-8ec0-21579ca88c1f</t>
  </si>
  <si>
    <t>光顾；打卡；社交</t>
  </si>
  <si>
    <t>f316830e-0972-444d-8ccc-c195574dd04d</t>
  </si>
  <si>
    <t>cf51d3c0-bdaa-4b48-8efd-fe5ca86886de</t>
  </si>
  <si>
    <t>9df2f875-4c69-4396-adbf-6ddc5faa15a4</t>
  </si>
  <si>
    <t>de631c94-8261-41b3-a70a-a69b5a36e00b</t>
  </si>
  <si>
    <t>41c97dfd-0a75-420d-947c-78e112a7290d</t>
  </si>
  <si>
    <t>d6b9104c-474b-4be7-8c86-70ce086e60dd</t>
  </si>
  <si>
    <t>4f2f826c-a2b8-4de0-b770-de66ebf51b66</t>
  </si>
  <si>
    <t>e3645b87-ec63-4c6b-a3fc-fdb98ade40f9</t>
  </si>
  <si>
    <t>观察；光顾；整理</t>
  </si>
  <si>
    <t>10b74c8a-8757-455b-a1df-a1bea30cf9f0</t>
  </si>
  <si>
    <t>cdc63f80-df0d-45c8-9e79-5d947284e17f</t>
  </si>
  <si>
    <t>c8ecdd9e-7b84-4bb2-9584-7ee955238488</t>
  </si>
  <si>
    <t>cbecca1b-8a84-4f3b-82c0-b31d7b707598</t>
  </si>
  <si>
    <t>4144ac90-9975-40b4-9f5d-3af79b8e9690</t>
  </si>
  <si>
    <t>445a3eb7-e09e-4668-86ae-8be2b64f877c</t>
  </si>
  <si>
    <t>光顾；等待；打卡</t>
  </si>
  <si>
    <t>98ddab14-7dd2-4369-b974-279a5d642633</t>
  </si>
  <si>
    <t>c157b730-d0ef-4daa-9ab1-33f87d058049</t>
  </si>
  <si>
    <t>5aa7a3e6-9ecc-4f48-b721-ca05db140f68</t>
  </si>
  <si>
    <t>4a9d9424-0ccd-4440-bb4b-27b38c1a1e9c</t>
  </si>
  <si>
    <t>a5ef17d0-601e-4a4e-93de-0d486ad049ef</t>
  </si>
  <si>
    <t>50f3d688-e3d3-43ff-9a3d-f33095f869be</t>
  </si>
  <si>
    <t>社交；娱乐</t>
  </si>
  <si>
    <t>a40dfbc1-d6cf-4624-994e-5ee560f7a8f9</t>
  </si>
  <si>
    <t>b20b3990-0b6a-434d-a605-c32606761aa0</t>
  </si>
  <si>
    <t>a70e81df-cb85-4405-bfd8-52b5cedc6f32</t>
  </si>
  <si>
    <t>c9b7e2c6-ae9a-433c-8490-d2d3fbcf62f1</t>
  </si>
  <si>
    <t>259196de-190e-4f96-a47e-92bc5ead63ef</t>
  </si>
  <si>
    <t>9d2535b4-5f44-45c2-925c-e5beeca8b520</t>
  </si>
  <si>
    <t>238ca9dd-5418-429c-b869-63ab09739404</t>
  </si>
  <si>
    <t>c7945b66-6960-4b6f-87df-83c355153cd9</t>
  </si>
  <si>
    <t>eb4ea4ba-80eb-4a08-9bec-d2bc2212055e</t>
  </si>
  <si>
    <t>c781a9e6-286b-45b8-9706-0424f024f17c</t>
  </si>
  <si>
    <t>f0a5688f-fda8-482b-af74-ed32a0e2cb5c</t>
  </si>
  <si>
    <t>等待；社交；休憩</t>
  </si>
  <si>
    <t>f19e9fdf-5481-44ba-8920-49efe01f827d</t>
  </si>
  <si>
    <t>31f82fbd-8444-46b6-b70a-6c0c1155368e</t>
  </si>
  <si>
    <t>678ede27-9fed-4006-993a-03314c0d2cba</t>
  </si>
  <si>
    <t>73a90813-8c00-433b-b7de-bbe8b34a681e</t>
  </si>
  <si>
    <t>2dec328d-9f8c-42e4-951a-8cb76fb63c92</t>
  </si>
  <si>
    <t>3431d6dd-5093-47ad-9133-4baaf98c400c</t>
  </si>
  <si>
    <t>7f58811e-9231-4106-8f5f-c12863710e0d</t>
  </si>
  <si>
    <t>19406d32-b37e-49ed-83c9-9f0e8f1f2ff5</t>
  </si>
  <si>
    <t>54ecd509-3c3f-45f8-9c64-8e04baff10ac</t>
  </si>
  <si>
    <t>b3c44503-2d12-4f3b-a651-efeab2a2a68d</t>
  </si>
  <si>
    <t>93a1f9f1-d9de-44f4-9752-4b49d457d549</t>
  </si>
  <si>
    <t>135a3dcc-4b91-45d8-8d36-28de09a9297d</t>
  </si>
  <si>
    <t>c1ec5f5c-c7da-490f-9344-685181ffe55f</t>
  </si>
  <si>
    <t>06d817af-8d3c-41f9-acc3-c5611284deb2</t>
  </si>
  <si>
    <t>ba58718a-c813-4ffe-a89a-c0e2346a964a</t>
  </si>
  <si>
    <t>15b8790f-52b0-44e1-8c4d-bc1534558ad4</t>
  </si>
  <si>
    <t>5b23f46a-0af8-456f-91c2-071b67c63a97</t>
  </si>
  <si>
    <t>ec47491c-e2e1-40df-8f3a-a6ce1d79b731</t>
  </si>
  <si>
    <t>15c21c8e-b0dc-428e-99f7-25fa0336d7a0</t>
  </si>
  <si>
    <t>70718b33-9561-4a63-8494-7c49e01fc4eb</t>
  </si>
  <si>
    <t>630ac5ce-fbe5-41c7-bc13-5a3c692238bf</t>
  </si>
  <si>
    <t>2c6138f7-3cdc-4ec8-96ea-9f8dadca5ba4</t>
  </si>
  <si>
    <t>f9f972be-ee05-41fd-8a9f-90edadeb9f5e</t>
  </si>
  <si>
    <t>161f6a01-70e1-41b3-a0c9-8ce881af07a4</t>
  </si>
  <si>
    <t>243be56e-1eaa-407a-aec3-8fc81b801a87</t>
  </si>
  <si>
    <t>ae707b64-0190-411e-8a1b-aab6e716523e</t>
  </si>
  <si>
    <t>5ba0bafd-714e-43ad-96f3-3a0f698ca47d</t>
  </si>
  <si>
    <t>19df9218-f601-40d7-adb8-536aec27e674</t>
  </si>
  <si>
    <t>d73f0b95-6fc1-4a11-ad45-db542e5c8c61</t>
  </si>
  <si>
    <t>4105ac75-5108-4a77-9c58-2da1b896df36</t>
  </si>
  <si>
    <t>9ebcc4a7-359c-4b12-9870-49fa0f605301</t>
  </si>
  <si>
    <t>a9d2f83b-1cf1-42e4-a502-79d2dd798027</t>
  </si>
  <si>
    <t>c3633291-d724-4e4d-ba2b-e2805f6c9111</t>
  </si>
  <si>
    <t>3579031e-c40a-4458-8ae0-f3e2babe2380</t>
  </si>
  <si>
    <t>f26a8252-ada1-4dd8-8ab1-3dbef8779054</t>
  </si>
  <si>
    <t>e6bcfc36-42a8-462c-a1b3-e371a50a6f50</t>
  </si>
  <si>
    <t>2064a719-c21e-4202-8f26-a504e58bd04c</t>
  </si>
  <si>
    <t>250c8eab-3141-457e-a364-65114b82eff7</t>
  </si>
  <si>
    <t>4c2b35c3-290f-45d2-83af-1a775a65daa4</t>
  </si>
  <si>
    <t>4e7d300e-95c9-457b-896e-07a9bd09d1d7</t>
  </si>
  <si>
    <t>489b5283-6cd9-4bab-944f-436e56008a39</t>
  </si>
  <si>
    <t>b6f6cba1-e322-4b52-a8ca-799ff2c7cecc</t>
  </si>
  <si>
    <t>113f8af0-1be9-4a56-8cf1-9983a23477f6</t>
  </si>
  <si>
    <t>a1bf10d1-8f5b-44cc-b4a2-fcc57e728ff7</t>
  </si>
  <si>
    <t>4dd9a95c-55be-4be4-bea8-8085884aed19</t>
  </si>
  <si>
    <t>f49ce764-1dad-475c-999c-cbd63ebf2f7c</t>
  </si>
  <si>
    <t>54c42eb8-a1e4-4bf3-8373-30c1f2987424</t>
  </si>
  <si>
    <t>b937a8c7-c69d-4645-8861-dd2be2c503d5</t>
  </si>
  <si>
    <t>a6d0b042-96de-4e1c-86a0-53bcabe76774</t>
  </si>
  <si>
    <t>af72928e-cf02-4ec6-9085-933001b06487</t>
  </si>
  <si>
    <t>04c59ae7-1819-4a5f-9df6-916ff60f541c</t>
  </si>
  <si>
    <t>88b89fa7-2921-4103-b8af-cf04153406aa</t>
  </si>
  <si>
    <t>be0a3a02-73b4-41df-a68c-26f7d508d922</t>
  </si>
  <si>
    <t>a22b288f-b767-4f67-a23b-dbfd7313e3c3</t>
  </si>
  <si>
    <t>a4e8b84d-7dc1-4945-8e40-e9c60d8b34a6</t>
  </si>
  <si>
    <t>1c805b83-a996-4c5b-b85e-9a943750f880</t>
  </si>
  <si>
    <t>08f91440-bb5d-4099-8aed-16899cd33664</t>
  </si>
  <si>
    <t>52bb6c7a-e1ce-4471-8b82-de6f0e44d198</t>
  </si>
  <si>
    <t>665be556-9400-4458-8f0b-835cfcfb9cb6</t>
  </si>
  <si>
    <t>9f04f530-82d6-4954-9106-dc2da0d9f756</t>
  </si>
  <si>
    <t>789d698f-336c-4419-9a7e-3b9ca8c50ec7</t>
  </si>
  <si>
    <t>7574681b-977b-4e9c-88d4-48d2ee8e33a7</t>
  </si>
  <si>
    <t>观察；光顾</t>
  </si>
  <si>
    <t>b45c81f6-5b6b-412c-ad92-206d2e00603b</t>
  </si>
  <si>
    <t>15c57dc1-b627-4b99-8ddc-24a0b49f4350</t>
  </si>
  <si>
    <t>c5829d3e-b261-4ee4-9947-4ea97f270b06</t>
  </si>
  <si>
    <t>9b26b07e-1b60-409d-8fef-df3f41e77986</t>
  </si>
  <si>
    <t>a16e8057-246f-4a44-8f8a-26fb314614bb</t>
  </si>
  <si>
    <t>34d216e5-5c9d-4ff3-9da9-9cc8c5b6d7f6</t>
  </si>
  <si>
    <t>f4813f9e-b71a-4e00-92d9-6a6e7a1f5f8a</t>
  </si>
  <si>
    <t>63f34f05-eab6-4669-abca-413d94830f71</t>
  </si>
  <si>
    <t>e5b8d357-43ae-4eed-a75a-04d752690729</t>
  </si>
  <si>
    <t>a389d443-3ced-4daa-ae59-8b96503b42a5</t>
  </si>
  <si>
    <t>97397e86-df5d-41e3-a522-94aa434cca86</t>
  </si>
  <si>
    <t>2e535600-0e0a-4b4e-9589-a6cd6369a757</t>
  </si>
  <si>
    <t>9d11a23d-291a-4fae-984f-a042ee269fe7</t>
  </si>
  <si>
    <t>d082f95b-414d-4373-993f-4659e904329b</t>
  </si>
  <si>
    <t>e8d9f077-30c8-4a94-9abb-eeedc732696c</t>
  </si>
  <si>
    <t>297b1f94-bb92-4fdb-837f-aef2cbd01431</t>
  </si>
  <si>
    <t>照看</t>
  </si>
  <si>
    <t>b6d629f5-34c9-4b48-948c-77cc8e29e30b</t>
  </si>
  <si>
    <t>b0073366-4177-4ffa-b017-0536d799a9b1</t>
  </si>
  <si>
    <t>打卡；休憩</t>
  </si>
  <si>
    <t>685d0b61-9fc3-468a-b6ef-5ba5fe543636</t>
  </si>
  <si>
    <t>b5fc5ea0-4b43-429b-a905-55ab2ba66873</t>
  </si>
  <si>
    <t>99e5599b-b336-4254-bfff-67c2bec43ffa</t>
  </si>
  <si>
    <t>a8a22263-c3c2-463c-b7f6-ac5bc9dc5761</t>
  </si>
  <si>
    <t>65c5d387-846f-4a9d-ab21-baa441cf3f4e</t>
  </si>
  <si>
    <t>0f52f524-f41f-4db4-a6dc-7b530180ed8d</t>
  </si>
  <si>
    <t>a44bfe35-5f98-4e6d-877a-56ca033985ae</t>
  </si>
  <si>
    <t>8fc9cb43-7626-484d-ae4e-cd29eed025c7</t>
  </si>
  <si>
    <t>b08ae9ad-53e8-4fa3-85cc-cb61a9ec0ccd</t>
  </si>
  <si>
    <t>48e2b42c-0bdc-4c33-a84d-7fdee3e81129</t>
  </si>
  <si>
    <t>d2b17e7d-7019-494c-8f79-a6a0101828fd</t>
  </si>
  <si>
    <t>2970fb56-5c3a-4214-b3c8-1ed763538c77</t>
  </si>
  <si>
    <t>af700e28-ef30-4f9c-acae-5c1c5a7aef1b</t>
  </si>
  <si>
    <t>3b5c5f2b-36f6-4edf-83f5-00ea762a2943</t>
  </si>
  <si>
    <t>c2e00b5c-1764-4c7b-a7c6-d655190a89f5</t>
  </si>
  <si>
    <t>6aecee7f-71bb-4005-adfb-766163804ede</t>
  </si>
  <si>
    <t>8bfc747a-7110-40c3-a587-05e8c21e6e47</t>
  </si>
  <si>
    <t>7f1dbad6-831c-4bc0-bae1-fbdd7f1ad32f</t>
  </si>
  <si>
    <t>fbf28e62-c277-4654-a233-f8847391dfed</t>
  </si>
  <si>
    <t>5d599291-ad52-49e1-ae96-8241925e7e7e</t>
  </si>
  <si>
    <t>b3389cc6-8462-4cb0-9d2e-e3a9c6884436</t>
  </si>
  <si>
    <t>1fe03997-c92f-4bf0-b928-9f23f3e602cb</t>
  </si>
  <si>
    <t>d3f2edde-60ea-4cb2-b81c-d55d536eb5f9</t>
  </si>
  <si>
    <t>e3009ba6-637a-4dfc-a8f6-159600c6d5dd</t>
  </si>
  <si>
    <t>35fd2e1b-9375-4cec-9a6d-b6f07ff04254</t>
  </si>
  <si>
    <t>efea12d6-2d0e-45db-bd27-b950ca474435</t>
  </si>
  <si>
    <t>20d6a72a-59d3-4267-91a9-21c171705a0d</t>
  </si>
  <si>
    <t>46a2b1f9-557c-4420-8e45-48ab7b6942f9</t>
  </si>
  <si>
    <t>450bf898-cb7a-43a9-9a34-4f5d7d6a3e5d</t>
  </si>
  <si>
    <t>光顾；等待；打卡；社交</t>
  </si>
  <si>
    <t>此地等候人员相当众多，超过四十人，但都为等候休息</t>
  </si>
  <si>
    <t>b5c95a34-c4eb-44df-9278-7544674aa73a</t>
  </si>
  <si>
    <t>bda52220-fc4f-47d8-b906-76f92acd6441</t>
  </si>
  <si>
    <t>47769d42-456d-4f62-80b5-f20b752527ad</t>
  </si>
  <si>
    <t>652eeee6-0f14-4a74-ba08-d1a9709d7b90</t>
  </si>
  <si>
    <t>f8febf45-59fb-40d5-a4cf-227746993649</t>
  </si>
  <si>
    <t>614d589a-c748-4c7b-a94c-892eabd01909</t>
  </si>
  <si>
    <t>7542b4b5-0d31-478c-8368-cb515d84bb71</t>
  </si>
  <si>
    <t>f7eddfe0-e451-4652-ae1c-98d0324df9ca</t>
  </si>
  <si>
    <t>461dddfc-884a-4b84-95eb-5eb3569bee8c</t>
  </si>
  <si>
    <t>67faf9e1-9beb-40a0-b725-243caa3ad354</t>
  </si>
  <si>
    <t>502e19d0-eabd-44e7-9fdf-c681d1de42a5</t>
  </si>
  <si>
    <t>a1ac0fcb-5f54-41e8-94d5-5faea90c39e2</t>
  </si>
  <si>
    <t>3b43311b-e5ff-430a-98ea-db46bc0f932c</t>
  </si>
  <si>
    <t>41743201-2bc4-4331-97fa-725ac04b8a18</t>
  </si>
  <si>
    <t>fce5e4f2-168f-4c01-824b-19a11818d61b</t>
  </si>
  <si>
    <t>7aed428f-e732-4f4c-bb16-4f3c3eab7dd3</t>
  </si>
  <si>
    <t>90c8a38e-0d49-4420-97e9-7525d04d8b55</t>
  </si>
  <si>
    <t>46342219-74c2-47f4-aa12-9e0712416099</t>
  </si>
  <si>
    <t>ee385a39-7bc0-425c-91a8-347014e68783</t>
  </si>
  <si>
    <t>86c5b85c-11cd-44df-9450-d756fcdbaf07</t>
  </si>
  <si>
    <t>42f6ad5e-7f0b-4657-bdd2-dab264683e9b</t>
  </si>
  <si>
    <t>9c39032c-2738-4b7d-bce0-0148a4a9d2bf</t>
  </si>
  <si>
    <t>bddef9a7-733e-4dc8-b577-83a775703231</t>
  </si>
  <si>
    <t>3c3627dd-f6e0-4d4e-ba54-5a1525b5c978</t>
  </si>
  <si>
    <t>d8d8f8c6-352c-40a9-9b1e-7d003ee6648b</t>
  </si>
  <si>
    <t>72aa6967-9061-4e66-b3a6-fe0fc4a83c90</t>
  </si>
  <si>
    <t>5a465ea9-4749-44be-af08-6ee27b1e9e01</t>
  </si>
  <si>
    <t>f7e4ec55-3bbb-4ecf-84c6-49698e4f1562</t>
  </si>
  <si>
    <t>b6fd48e4-d67b-4e0f-a455-c68477e84318</t>
  </si>
  <si>
    <t>f4978dbe-2e74-4bf9-bfe3-c2ea6564974e</t>
  </si>
  <si>
    <t>506a7d0a-6fd7-4298-a3ea-c4e4a07e8207</t>
  </si>
  <si>
    <t>ea4b83c0-35e8-4acc-a28e-e7fd2ba8a97f</t>
  </si>
  <si>
    <t>148a776a-4d94-4a4b-8d99-5e93ec979405</t>
  </si>
  <si>
    <t>154808a4-4331-458e-a6fd-dbb1b99a1f47</t>
  </si>
  <si>
    <t>bed3cc51-178c-44bc-8cc5-44c341513865</t>
  </si>
  <si>
    <t>e1c91e15-a17f-4ed6-968f-78423d7a3617</t>
  </si>
  <si>
    <t>d6162563-6dbe-4154-9e4f-dcf710c6c122</t>
  </si>
  <si>
    <t>98fcf3bf-1edd-49e4-87c8-d108fb9e1a64</t>
  </si>
  <si>
    <t>42f4369d-c52b-4b52-a14c-6d0e6c471800</t>
  </si>
  <si>
    <t>cfb3a7d5-14c0-40fe-b6f9-2c82af7b4a13</t>
  </si>
  <si>
    <t>b2661115-4963-4ceb-a519-81d244c0a89d</t>
  </si>
  <si>
    <t>a0e040ce-d6a6-4d4e-ae6f-9f6dc22bac8a</t>
  </si>
  <si>
    <t>67d299a4-a5f6-4015-99c3-327ff1268ff0</t>
  </si>
  <si>
    <t>e48a26ba-27f8-4363-b5ee-2493f1b96872</t>
  </si>
  <si>
    <t>dfe3e686-a0cc-4dbf-a0c6-4281d088847f</t>
  </si>
  <si>
    <t>92347b01-af4d-4efe-9c3d-44aa044d510c</t>
  </si>
  <si>
    <t>194c795e-bf47-4cae-8579-0bb22e9c3a2f</t>
  </si>
  <si>
    <t>6aa236de-6148-4b31-a786-789c58f1d830</t>
  </si>
  <si>
    <t>eafdcf10-9588-4146-8118-356ece6f3d55</t>
  </si>
  <si>
    <t>fdc3f0e8-5228-4d65-a253-de342938bc20</t>
  </si>
  <si>
    <t>4a51e1ee-77f0-4d64-b527-8cad4bbfc6fc</t>
  </si>
  <si>
    <t>社交；休憩；运动</t>
  </si>
  <si>
    <t>b5335c9d-437c-4961-8ee9-83d750f4aeb7</t>
  </si>
  <si>
    <t>943fb2d9-9427-41f5-a0eb-ca0066f70682</t>
  </si>
  <si>
    <t>b03bef7f-6bf7-4f48-8bb2-ee02ec65eec3</t>
  </si>
  <si>
    <t>46641b5b-be33-4c42-984e-2c939c960df2</t>
  </si>
  <si>
    <t>工作</t>
  </si>
  <si>
    <t>09e7469b-3865-4a61-9b05-e157d1eb555e</t>
  </si>
  <si>
    <t>1105a357-7958-4c24-89e2-641023f661e5</t>
  </si>
  <si>
    <t>0b01a60a-67fb-4401-9045-438a29384d3c</t>
  </si>
  <si>
    <t>28460e65-78f5-4450-94f5-4723fcabba1e</t>
  </si>
  <si>
    <t>8f3d01bd-2a5d-4ccf-b7c4-ba9e70c520e7</t>
  </si>
  <si>
    <t>aee11d51-847c-496b-8b8f-f905ab0e4b96</t>
  </si>
  <si>
    <t>9c78f26c-2567-4272-b8a0-e7af37a2b07e</t>
  </si>
  <si>
    <t>d73e9ba7-c62b-4444-93a8-ec4560320abe</t>
  </si>
  <si>
    <t>71d18a9e-cfd8-42df-8e2d-bc96045b3fd7</t>
  </si>
  <si>
    <t>fa5c3c1f-0277-4d68-8acc-824a240ef8a7</t>
  </si>
  <si>
    <t>d07777ab-3350-4de7-b20e-1f2956a1acc0</t>
  </si>
  <si>
    <t>36c83b63-96b5-46d8-9894-b97be9a2de2b</t>
  </si>
  <si>
    <t>4e5afe2a-96ad-4493-994d-2f50efca94c2</t>
  </si>
  <si>
    <t>629dc63d-d097-4ef9-9e5f-470af96bab78</t>
  </si>
  <si>
    <t>e9fd923d-0def-49e2-a4f5-0318860c9d00</t>
  </si>
  <si>
    <t>3759288e-4445-450a-b02a-abc69917f905</t>
  </si>
  <si>
    <t>4616241c-6864-4b08-9edb-24bbdee84d0a</t>
  </si>
  <si>
    <t>dd052946-c658-4317-b5c1-6c5b60e88d2e</t>
  </si>
  <si>
    <t>a0f075ac-5385-43dd-b590-0706998afcc7</t>
  </si>
  <si>
    <t>d543c3f2-4dcd-4457-b73f-d159595320f0</t>
  </si>
  <si>
    <t>aa6c00dc-e22f-43a4-951b-d97613bae135</t>
  </si>
  <si>
    <t>8ddab525-3e9c-46ab-b3c3-04f5372d988b</t>
  </si>
  <si>
    <t>4adc8e2d-7487-432a-a5e5-f7b1aff01f2e</t>
  </si>
  <si>
    <t>48575c27-5e19-46fc-b800-843edad99e0f</t>
  </si>
  <si>
    <t>8bc10354-da27-4f63-87b6-0b74eb264478</t>
  </si>
  <si>
    <t>2cbae802-4499-4409-87ea-374f1bf4f780</t>
  </si>
  <si>
    <t>d069b0c7-bd4e-48b8-96c2-8283337636a0</t>
  </si>
  <si>
    <t>4c6f782b-de50-443f-8e67-47a93e216316</t>
  </si>
  <si>
    <t>81606387-cb7c-42ff-bd77-a9843e28f456</t>
  </si>
  <si>
    <t>810e5e4c-8383-4ca0-a7b1-9a81a5f35f04</t>
  </si>
  <si>
    <t>c29a5c0a-8314-4c44-aabd-396901df428b</t>
  </si>
  <si>
    <t>第一</t>
  </si>
  <si>
    <t xml:space="preserve"> 街道可视化</t>
  </si>
  <si>
    <t>横纵轴数据</t>
  </si>
  <si>
    <t>人群活力度/空间属性</t>
  </si>
  <si>
    <t>第二</t>
  </si>
  <si>
    <t>空间活力度本身：1.spearman关联性分析</t>
  </si>
  <si>
    <t>人的行为量化</t>
  </si>
  <si>
    <t>活动混合度</t>
  </si>
  <si>
    <t>性别混合度</t>
  </si>
  <si>
    <t>游客/居民混合度 排序加权计算</t>
  </si>
  <si>
    <t>行为赋分+年龄叠加</t>
  </si>
  <si>
    <t>停留时长评分</t>
  </si>
  <si>
    <t>得出影响度，阈值</t>
  </si>
  <si>
    <t>2.不配得性-寻找负面特征</t>
  </si>
  <si>
    <t>第三</t>
  </si>
  <si>
    <t>人的混合性和包容性</t>
  </si>
  <si>
    <t>相关性分析</t>
  </si>
  <si>
    <t>对于混合性的不配得性-寻找负面特征</t>
  </si>
  <si>
    <t>活动权重</t>
  </si>
  <si>
    <t>游客属性赋值</t>
  </si>
  <si>
    <t>居民属性赋值</t>
  </si>
  <si>
    <t>年龄赋值</t>
  </si>
  <si>
    <t>男性</t>
  </si>
  <si>
    <t>女性</t>
  </si>
  <si>
    <t>不考虑</t>
  </si>
  <si>
    <t>板块1：街道可视化</t>
  </si>
  <si>
    <t>指标类型</t>
  </si>
  <si>
    <t>角度</t>
  </si>
  <si>
    <t>要画的图表</t>
  </si>
  <si>
    <t>X数据处理</t>
  </si>
  <si>
    <t>Y数据处理</t>
  </si>
  <si>
    <t>分类标准</t>
  </si>
  <si>
    <t>代表意义</t>
  </si>
  <si>
    <t>行为指标</t>
  </si>
  <si>
    <t>宏观</t>
  </si>
  <si>
    <t>热力图</t>
  </si>
  <si>
    <t>街道节点</t>
  </si>
  <si>
    <t>人数热力</t>
  </si>
  <si>
    <t>按街道分</t>
  </si>
  <si>
    <t>人员行为热力分布图</t>
  </si>
  <si>
    <t>空间指标</t>
  </si>
  <si>
    <t>堆叠柱状图</t>
  </si>
  <si>
    <t>街道</t>
  </si>
  <si>
    <t>评分及权重占比</t>
  </si>
  <si>
    <t>所有节点，不按街道分类</t>
  </si>
  <si>
    <t>空间整体状态权重分析</t>
  </si>
  <si>
    <t>宏观/空间指标</t>
  </si>
  <si>
    <t>柱状图</t>
  </si>
  <si>
    <t>街道节点，功能呈现度</t>
  </si>
  <si>
    <t>功能混合度分析</t>
  </si>
  <si>
    <t>板块2：空间活力度</t>
  </si>
  <si>
    <t>分析类型</t>
  </si>
  <si>
    <t>宏观/所有指标</t>
  </si>
  <si>
    <t>spearman关联性分析</t>
  </si>
  <si>
    <t>所有指标</t>
  </si>
  <si>
    <t>节点空间长度</t>
  </si>
  <si>
    <t>有效停留空间面积</t>
  </si>
  <si>
    <t>空间有效性分析</t>
  </si>
  <si>
    <t>可承载停留人数</t>
  </si>
  <si>
    <t>空间承载力分析</t>
  </si>
  <si>
    <t>消费性空间占比</t>
  </si>
  <si>
    <t>消费空间分析</t>
  </si>
  <si>
    <t>遮荫率/声环境/视觉丰富度</t>
  </si>
  <si>
    <t>界面品质与舒适度分析</t>
  </si>
  <si>
    <t>板块3：空间活力度</t>
  </si>
  <si>
    <t>不配得性</t>
  </si>
  <si>
    <t>单轴散点图</t>
  </si>
  <si>
    <t>界面整体状态/行人样本数</t>
  </si>
  <si>
    <t>直观判断主观评价和实际选择差异</t>
  </si>
  <si>
    <t>微观</t>
  </si>
  <si>
    <t>散点图</t>
  </si>
  <si>
    <t>行人样本数/有效空间停留面积</t>
  </si>
  <si>
    <t>计算空间效率指数，高于平均范围为负荷过载型，低于为资源浪费型</t>
  </si>
  <si>
    <t>板块4：空间包容度</t>
  </si>
  <si>
    <t>宏观/行为指标</t>
  </si>
  <si>
    <t>街道人群构成（年龄、身份）</t>
  </si>
  <si>
    <t>洛伦兹曲线图</t>
  </si>
  <si>
    <t>行为集中度</t>
  </si>
  <si>
    <t>雷达图</t>
  </si>
  <si>
    <t>全域/按行政街道/按道路</t>
  </si>
  <si>
    <t>多维混合度</t>
  </si>
  <si>
    <t>关联表格</t>
  </si>
  <si>
    <t>分为人群x行为、人群x空间、行为x空间</t>
  </si>
  <si>
    <t>人群、行为与空间关联</t>
  </si>
  <si>
    <t>板块5：空间包容度</t>
  </si>
  <si>
    <t>三柱状图</t>
  </si>
  <si>
    <t>左为人均消费水平，中为消费型停留空间占比，右为可承载停留人数</t>
  </si>
  <si>
    <t>经济门槛与阶层排他（消费不配得）</t>
  </si>
  <si>
    <t>桑基图</t>
  </si>
  <si>
    <t>空间原初功能</t>
  </si>
  <si>
    <t>当前功能类型</t>
  </si>
  <si>
    <t>在地记忆的悬置</t>
  </si>
  <si>
    <t>框线图</t>
  </si>
  <si>
    <t>年龄混合度、bootstrap</t>
  </si>
  <si>
    <t>点位混合度与置信区间</t>
  </si>
  <si>
    <t>B3 构件延伸</t>
  </si>
  <si>
    <t>B3a-ii 外摆在外侧；B3b-ii 招牌；B3b-iii 大雨棚</t>
  </si>
  <si>
    <t>B3a-i 外摆在内侧；B3b-ii 招牌</t>
  </si>
  <si>
    <t>无匹配</t>
  </si>
  <si>
    <t>B3a-i 外摆在内侧；B3b-i 雨棚</t>
  </si>
  <si>
    <t>B3a-ii 外摆在外侧；B3b-ii 招牌</t>
  </si>
  <si>
    <t>B3a-ii 外摆在外侧；B3b-iii 大雨棚；B3c 围栏</t>
  </si>
  <si>
    <t>B3a-i 外摆在内侧；B3b-iii 大雨棚</t>
  </si>
  <si>
    <t>B3a-i 外摆在内侧；B3b-ii 招牌；B3b-iii 大雨棚</t>
  </si>
  <si>
    <t>B3a-i 外摆在内侧；B3a-ii 外摆在外侧；B3b-i 雨棚；B3b-iii 大雨棚</t>
  </si>
  <si>
    <t>B3a-ii 外摆在外侧；B3b-i 雨棚；B3b-ii 招牌</t>
  </si>
  <si>
    <t>上海市徐汇区湖南路街道武康路81弄</t>
  </si>
  <si>
    <t>数据分析预设</t>
  </si>
  <si>
    <t>类型</t>
  </si>
  <si>
    <t>想要研究的议题</t>
  </si>
  <si>
    <t>计划绘制的图表类型</t>
  </si>
  <si>
    <t>X</t>
  </si>
  <si>
    <t>Y</t>
  </si>
  <si>
    <t>样本整体分析（忽略类型）</t>
  </si>
  <si>
    <t>整体规律</t>
  </si>
  <si>
    <t>横向比较（不同街道系列图）</t>
  </si>
  <si>
    <t>不同街道节点界面评价的权重差异</t>
  </si>
  <si>
    <t>堆叠条形图</t>
  </si>
  <si>
    <t>店铺节点（按街道顺序）</t>
  </si>
  <si>
    <t>堆叠的100%高度</t>
  </si>
  <si>
    <t>Spearman相关系数（单因素关联）→相关性热力图</t>
  </si>
  <si>
    <t>整条街道某个指标的连续状态</t>
  </si>
  <si>
    <t>指标</t>
  </si>
  <si>
    <t>空间供给因素（自变量）</t>
  </si>
  <si>
    <t>人群行为响应（因变量）</t>
  </si>
  <si>
    <t>有效节点面积、节点长度、退让距离的最佳范围</t>
  </si>
  <si>
    <t>所有节点（不分街道）</t>
  </si>
  <si>
    <t>界面空间与人行为的不配得性</t>
  </si>
  <si>
    <t>行人样本数、界面整体状态</t>
  </si>
  <si>
    <t>界面退让距离</t>
  </si>
  <si>
    <t>有效停留空间面积 </t>
  </si>
  <si>
    <t>人均消费水平</t>
  </si>
  <si>
    <t>样本分类分析</t>
  </si>
  <si>
    <t>类型差异</t>
  </si>
  <si>
    <t>消费型停留空间占比</t>
  </si>
  <si>
    <t>落座人数比例（长时/短时停留）</t>
  </si>
  <si>
    <t>餐饮消费型</t>
  </si>
  <si>
    <t>停留是否与舒适度更相关（遮荫、声环境、座位数）</t>
  </si>
  <si>
    <t>倚靠站立比例（长时/短时停留）</t>
  </si>
  <si>
    <t>零售展陈型</t>
  </si>
  <si>
    <t>停留是否与视觉吸引有关（视觉丰富度、界面开放度）</t>
  </si>
  <si>
    <t>观察行为</t>
  </si>
  <si>
    <t>公共服务与节点型</t>
  </si>
  <si>
    <t>停留是否与场所感有关（历史感知度、界面退让形成的广场感）</t>
  </si>
  <si>
    <t>打卡行为</t>
  </si>
  <si>
    <t>不同类型场所对空间尺度的控制不同</t>
  </si>
  <si>
    <t>节点空间长度、界面退让距离、有效停留空间面积 </t>
  </si>
  <si>
    <t>社交行为</t>
  </si>
  <si>
    <t>遮荫率 (%)</t>
  </si>
  <si>
    <t>过于空旷（安全感缺失）和过于局促（舒适度缺失）都会降低集聚</t>
  </si>
  <si>
    <t>环境因素对停留行为类型的差异影响</t>
  </si>
  <si>
    <t>历史氛围路面状态、声环境、气味舒适度是否促进特定的停留行为？</t>
  </si>
  <si>
    <t>以上四个因素是否协同作用</t>
  </si>
  <si>
    <t>界面连续性是否会影响社交类型</t>
  </si>
  <si>
    <t>可能的负面/干扰因素</t>
  </si>
  <si>
    <t>空间活跃度较低的场所是否存在共性</t>
  </si>
  <si>
    <t>点位功能</t>
  </si>
  <si>
    <t>商店</t>
  </si>
  <si>
    <t>公建</t>
  </si>
  <si>
    <t>商铺</t>
  </si>
  <si>
    <t>餐饮</t>
  </si>
  <si>
    <t>生活店铺</t>
  </si>
  <si>
    <t>咖啡店</t>
  </si>
  <si>
    <t>公共建筑</t>
  </si>
  <si>
    <t>座椅</t>
  </si>
  <si>
    <t>商店，打卡</t>
  </si>
  <si>
    <t>围墙</t>
  </si>
  <si>
    <t>饭店</t>
  </si>
  <si>
    <t>餐馆</t>
  </si>
  <si>
    <t>首饰</t>
  </si>
  <si>
    <t>水果店</t>
  </si>
  <si>
    <t>蔬果、零售</t>
  </si>
  <si>
    <t>饮品店</t>
  </si>
  <si>
    <t>酒店，住宅</t>
  </si>
  <si>
    <t>服装店</t>
  </si>
  <si>
    <t>培训机构</t>
  </si>
  <si>
    <t>美容护肤</t>
  </si>
  <si>
    <t>住宅</t>
  </si>
  <si>
    <t>冰激凌店</t>
  </si>
  <si>
    <t>餐厅</t>
  </si>
  <si>
    <t>D附属设施加权指数</t>
  </si>
  <si>
    <t xml:space="preserve">平均值项： 居民指数 </t>
  </si>
  <si>
    <t xml:space="preserve">平均值项： 游客指数 </t>
  </si>
  <si>
    <t>总计</t>
  </si>
  <si>
    <r>
      <t>打卡人数</t>
    </r>
  </si>
  <si>
    <r>
      <t>观察人数</t>
    </r>
  </si>
  <si>
    <r>
      <t>饮食人数</t>
    </r>
  </si>
  <si>
    <r>
      <t>光顾人数</t>
    </r>
  </si>
  <si>
    <r>
      <t>等待人数</t>
    </r>
  </si>
  <si>
    <r>
      <t>休憩人数</t>
    </r>
  </si>
  <si>
    <r>
      <t>避雨/遮阳人数</t>
    </r>
  </si>
  <si>
    <r>
      <t>工作人数</t>
    </r>
  </si>
  <si>
    <r>
      <t>社交人数</t>
    </r>
  </si>
  <si>
    <r>
      <t>争吵/纠纷人数</t>
    </r>
  </si>
  <si>
    <r>
      <t>照看人数</t>
    </r>
  </si>
  <si>
    <r>
      <t>整理人数</t>
    </r>
  </si>
  <si>
    <r>
      <t>娱乐人数</t>
    </r>
  </si>
  <si>
    <r>
      <t>运动人数</t>
    </r>
  </si>
  <si>
    <r>
      <t>幼年人数</t>
    </r>
  </si>
  <si>
    <r>
      <t>青年人数</t>
    </r>
  </si>
  <si>
    <r>
      <t>中年人数</t>
    </r>
  </si>
  <si>
    <r>
      <t>老年人数</t>
    </r>
  </si>
  <si>
    <r>
      <rPr>
        <b val="0"/>
        <i val="0"/>
        <strike val="0"/>
        <color rgb="FF018FFB"/>
      </rPr>
      <t>Spearman 多因素关联性分析报告</t>
    </r>
  </si>
  <si>
    <r>
      <t>点位基础信息</t>
    </r>
  </si>
  <si/>
  <si>
    <r>
      <t>空间分析信息</t>
    </r>
  </si>
  <si>
    <r>
      <t>行人行为信息</t>
    </r>
  </si>
  <si>
    <r>
      <t>基本字段</t>
    </r>
  </si>
  <si>
    <r>
      <t>空间尺寸</t>
    </r>
  </si>
  <si>
    <r>
      <t>功能类型</t>
    </r>
  </si>
  <si>
    <r>
      <t>界面品质</t>
    </r>
  </si>
  <si>
    <r>
      <t>环境舒适度</t>
    </r>
  </si>
  <si>
    <r>
      <t>总体</t>
    </r>
  </si>
  <si>
    <r>
      <t>年龄</t>
    </r>
  </si>
  <si>
    <r>
      <t>性别</t>
    </r>
  </si>
  <si>
    <r>
      <t>动作</t>
    </r>
  </si>
  <si>
    <r>
      <t>具体行为</t>
    </r>
  </si>
  <si>
    <r>
      <rPr>
        <b val="0"/>
        <i val="0"/>
        <strike val="0"/>
        <color rgb="FF018FFB"/>
      </rPr>
      <t>巨富长街区地址停留行为热力格网</t>
    </r>
  </si>
  <si>
    <r>
      <rPr>
        <b val="0"/>
        <i val="0"/>
        <strike val="0"/>
        <color rgb="FF018FFB"/>
      </rPr>
      <t>巨富长街区各道路点位行人样本与状态关联分析图</t>
    </r>
  </si>
  <si>
    <r>
      <rPr>
        <b val="0"/>
        <i val="0"/>
        <strike val="0"/>
        <color rgb="FF018FFB"/>
      </rPr>
      <t>巨富长街区各街道界面评价权重与构成差异分析</t>
    </r>
  </si>
  <si>
    <r>
      <t>序号</t>
    </r>
  </si>
  <si>
    <r>
      <t>完整地址</t>
    </r>
  </si>
  <si>
    <r>
      <t>点位功能</t>
    </r>
  </si>
  <si>
    <r>
      <t>立面照片</t>
    </r>
  </si>
  <si>
    <r>
      <t>节点空间长度(m)</t>
    </r>
  </si>
  <si>
    <r>
      <t>界面退让距离(m)</t>
    </r>
  </si>
  <si>
    <r>
      <t>有效停留空间面积(㎡)</t>
    </r>
  </si>
  <si>
    <r>
      <t>功能混合度</t>
    </r>
  </si>
  <si>
    <r>
      <t>功能呈现度</t>
    </r>
  </si>
  <si>
    <r>
      <t>人均消费水平(元/人)</t>
    </r>
  </si>
  <si>
    <r>
      <t>消费型停留空间占比(%)</t>
    </r>
  </si>
  <si>
    <r>
      <t>可承载停留人数(人)</t>
    </r>
  </si>
  <si>
    <r>
      <t>界面整体状态</t>
    </r>
  </si>
  <si>
    <r>
      <t>界面开放度</t>
    </r>
  </si>
  <si>
    <r>
      <t>临街互动性</t>
    </r>
  </si>
  <si>
    <r>
      <t>界面连续性</t>
    </r>
  </si>
  <si>
    <r>
      <t>界面连续性照片</t>
    </r>
  </si>
  <si>
    <r>
      <t>视觉丰富度</t>
    </r>
  </si>
  <si>
    <r>
      <t>历史感知度</t>
    </r>
  </si>
  <si>
    <r>
      <t>路面状态</t>
    </r>
  </si>
  <si>
    <r>
      <t>动静混合度</t>
    </r>
  </si>
  <si>
    <r>
      <t>动静混合度照片</t>
    </r>
  </si>
  <si>
    <r>
      <t>遮荫来源</t>
    </r>
  </si>
  <si>
    <r>
      <t>遮荫率(%)</t>
    </r>
  </si>
  <si>
    <r>
      <t>声环境舒适度</t>
    </r>
  </si>
  <si>
    <r>
      <t>气味环境</t>
    </r>
  </si>
  <si>
    <r>
      <t>行人样本数</t>
    </r>
  </si>
  <si>
    <r>
      <t>行为集群数</t>
    </r>
  </si>
  <si>
    <r>
      <t>独立人数</t>
    </r>
  </si>
  <si>
    <r>
      <t>集聚人数</t>
    </r>
  </si>
  <si>
    <r>
      <t>幼年人数</t>
    </r>
  </si>
  <si>
    <r>
      <t>青年人数</t>
    </r>
  </si>
  <si>
    <r>
      <t>中年人数</t>
    </r>
  </si>
  <si>
    <r>
      <t>老年人数</t>
    </r>
  </si>
  <si>
    <r>
      <t>男性人数</t>
    </r>
  </si>
  <si>
    <r>
      <t>女性人数</t>
    </r>
  </si>
  <si>
    <r>
      <t>无法判断性别人数</t>
    </r>
  </si>
  <si>
    <r>
      <t>落座人数</t>
    </r>
  </si>
  <si>
    <r>
      <t>站立/倚靠人数</t>
    </r>
  </si>
  <si>
    <r>
      <t>观察人数</t>
    </r>
  </si>
  <si>
    <r>
      <t>光顾人数</t>
    </r>
  </si>
  <si>
    <r>
      <t>等待人数</t>
    </r>
  </si>
  <si>
    <r>
      <t>打卡人数</t>
    </r>
  </si>
  <si>
    <r>
      <t>社交人数</t>
    </r>
  </si>
  <si>
    <r>
      <t>争吵/纠纷人数</t>
    </r>
  </si>
  <si>
    <r>
      <t>饮食人数</t>
    </r>
  </si>
  <si>
    <r>
      <t>休憩人数</t>
    </r>
  </si>
  <si>
    <r>
      <t>避雨/遮阳人数</t>
    </r>
  </si>
  <si>
    <r>
      <t>工作人数</t>
    </r>
  </si>
  <si>
    <r>
      <t>娱乐人数</t>
    </r>
  </si>
  <si>
    <r>
      <t>运动人数</t>
    </r>
  </si>
  <si>
    <r>
      <t>照看人数</t>
    </r>
  </si>
  <si>
    <r>
      <t>整理人数</t>
    </r>
  </si>
  <si>
    <r>
      <t>上海市徐汇区湖南路街道安福路164号</t>
    </r>
  </si>
  <si>
    <r>
      <t>商店</t>
    </r>
  </si>
  <si>
    <r>
      <t>image.jpg</t>
    </r>
  </si>
  <si>
    <r>
      <t>餐饮/饮品</t>
    </r>
  </si>
  <si>
    <r>
      <t>建筑；雨棚</t>
    </r>
  </si>
  <si>
    <r>
      <t>上海市徐汇区湖南路街道安福路166号</t>
    </r>
  </si>
  <si>
    <r>
      <t>界面连续性好</t>
    </r>
  </si>
  <si>
    <r>
      <t>164.jpg</t>
    </r>
  </si>
  <si>
    <r>
      <t>餐厅门口有围合</t>
    </r>
  </si>
  <si>
    <r>
      <t>树木；建筑；雨棚</t>
    </r>
  </si>
  <si>
    <r>
      <t>上海市徐汇区湖南路街道安福路193号</t>
    </r>
  </si>
  <si>
    <r>
      <t>零售；文化展示</t>
    </r>
  </si>
  <si>
    <r>
      <t>193.jpg</t>
    </r>
  </si>
  <si>
    <r>
      <t>建筑</t>
    </r>
  </si>
  <si>
    <r>
      <t>上海市徐汇区湖南路街道安福路195号</t>
    </r>
  </si>
  <si>
    <r>
      <t>界面连续性较好</t>
    </r>
  </si>
  <si>
    <r>
      <t>195.jpg</t>
    </r>
  </si>
  <si>
    <r>
      <t>有特殊铺地、餐厅入口有抬升</t>
    </r>
  </si>
  <si>
    <r>
      <t>上海市徐汇区湖南路街道安福路229弄17号</t>
    </r>
  </si>
  <si>
    <r>
      <t>零售；居住</t>
    </r>
  </si>
  <si>
    <r>
      <t>连续性强</t>
    </r>
  </si>
  <si>
    <r>
      <t>229.jpg</t>
    </r>
  </si>
  <si>
    <r>
      <t>无特殊铺地 围合 抬升</t>
    </r>
  </si>
  <si>
    <r>
      <t>树木</t>
    </r>
  </si>
  <si>
    <r>
      <t>上海市徐汇区湖南路街道安福路290号</t>
    </r>
  </si>
  <si>
    <r>
      <t>公建</t>
    </r>
  </si>
  <si>
    <r>
      <t>文化展示</t>
    </r>
  </si>
  <si>
    <r>
      <t>树木；雨棚</t>
    </r>
  </si>
  <si>
    <r>
      <t>上海市徐汇区湖南路街道东湖路30号</t>
    </r>
  </si>
  <si>
    <r>
      <t>商铺</t>
    </r>
  </si>
  <si>
    <r>
      <t>IMG_20260830_142259.jpg</t>
    </r>
  </si>
  <si>
    <r>
      <t>该餐饮店独立存在，一侧是小广场，一侧是内部通道大门，连续性不强</t>
    </r>
  </si>
  <si>
    <r>
      <t>警戒线围合一半座位。</t>
    </r>
  </si>
  <si>
    <r>
      <t>上海市徐汇区湖南路街道东湖路56弄26号</t>
    </r>
  </si>
  <si>
    <r>
      <t>1788071864890.jpg</t>
    </r>
  </si>
  <si>
    <r>
      <t>餐饮/饮品；零售</t>
    </r>
  </si>
  <si>
    <r>
      <t>一侧连接零售店，有明显界面退让。一侧临街，做成休憩花园。</t>
    </r>
  </si>
  <si>
    <r>
      <t>有植物围合。</t>
    </r>
  </si>
  <si>
    <r>
      <t>上海市徐汇区湖南路街道汾阳路57号</t>
    </r>
  </si>
  <si>
    <r>
      <t>d1 (3).jpg</t>
    </r>
  </si>
  <si>
    <r>
      <t>上海市徐汇区湖南路街道汾阳路64弄2号</t>
    </r>
  </si>
  <si>
    <r>
      <t>餐饮</t>
    </r>
  </si>
  <si>
    <r>
      <t>d1 (2).jpg</t>
    </r>
  </si>
  <si>
    <r>
      <t>上海市徐汇区湖南路街道汾阳路77号</t>
    </r>
  </si>
  <si>
    <r>
      <t>商务办公楼</t>
    </r>
  </si>
  <si>
    <r>
      <t>d1 (1).jpg</t>
    </r>
  </si>
  <si>
    <r>
      <t>上海市徐汇区湖南路街道富民路291号</t>
    </r>
  </si>
  <si>
    <r>
      <t>IMG_20260830_160320.jpg</t>
    </r>
  </si>
  <si>
    <r>
      <t>极强连续性，左右均为相同界面风格的时尚大牌服装店</t>
    </r>
  </si>
  <si>
    <r>
      <t>有抬升，砖石铺地，石制栏杆围合</t>
    </r>
  </si>
  <si>
    <r>
      <t>上海市徐汇区湖南路街道华亭路2号</t>
    </r>
  </si>
  <si>
    <r>
      <t>1788078233211.jpg</t>
    </r>
  </si>
  <si>
    <r>
      <t>零售</t>
    </r>
  </si>
  <si>
    <r>
      <t>一侧连续一侧临街</t>
    </r>
  </si>
  <si>
    <r>
      <t>无</t>
    </r>
  </si>
  <si>
    <r>
      <t>上海市徐汇区湖南路街道乌鲁木齐中路143号</t>
    </r>
  </si>
  <si>
    <r>
      <t>IMG_2516.jpg</t>
    </r>
  </si>
  <si>
    <r>
      <t>商店位于街角</t>
    </r>
  </si>
  <si>
    <r>
      <t>143.jpg</t>
    </r>
  </si>
  <si>
    <r>
      <t>商店门口有抬升，并设有特殊铺地和围合</t>
    </r>
  </si>
  <si>
    <r>
      <t>上海市徐汇区湖南路街道乌鲁木齐中路146号</t>
    </r>
  </si>
  <si>
    <r>
      <t>IMG_2517.jpg</t>
    </r>
  </si>
  <si>
    <r>
      <t>界面连续性较强</t>
    </r>
  </si>
  <si>
    <r>
      <t>146.jpg</t>
    </r>
  </si>
  <si>
    <r>
      <t>无特殊抬升、铺地 围合</t>
    </r>
  </si>
  <si>
    <r>
      <t>上海市徐汇区湖南路街道乌鲁木齐中路192号</t>
    </r>
  </si>
  <si>
    <r>
      <t>IMG_2519.jpg</t>
    </r>
  </si>
  <si>
    <r>
      <t>界面连续性一般</t>
    </r>
  </si>
  <si>
    <r>
      <t>194.jpg</t>
    </r>
  </si>
  <si>
    <r>
      <t>无明显属于商铺的停留处</t>
    </r>
  </si>
  <si>
    <r>
      <t>上海市徐汇区湖南路街道乌鲁木齐中路194号</t>
    </r>
  </si>
  <si>
    <r>
      <t>乌鲁木齐中路194号.jpg</t>
    </r>
  </si>
  <si>
    <r>
      <t>无明显属于商店的停留处</t>
    </r>
  </si>
  <si>
    <r>
      <t>上海市徐汇区湖南路街道乌鲁木齐中路292号</t>
    </r>
  </si>
  <si>
    <r>
      <t>IMG_2523.jpg</t>
    </r>
  </si>
  <si>
    <r>
      <t>商铺入口处为通透的落地大玻璃</t>
    </r>
  </si>
  <si>
    <r>
      <t>厕所.jpg</t>
    </r>
  </si>
  <si>
    <r>
      <t>商店没有无特殊铺地、抬升</t>
    </r>
  </si>
  <si>
    <r>
      <t>上海市徐汇区湖南路街道乌鲁木齐中路294号</t>
    </r>
  </si>
  <si>
    <r>
      <t>IMG_2524.jpg</t>
    </r>
  </si>
  <si>
    <r>
      <t>店铺保持统一的配色方案</t>
    </r>
  </si>
  <si>
    <r>
      <t>商店外没有设有明显停留处</t>
    </r>
  </si>
  <si>
    <r>
      <t>上海市徐汇区湖南路街道乌鲁木齐中路296号</t>
    </r>
  </si>
  <si>
    <r>
      <t>生活店铺</t>
    </r>
  </si>
  <si>
    <r>
      <t>IMG_2525.jpg</t>
    </r>
  </si>
  <si>
    <r>
      <t>界面较为模糊</t>
    </r>
  </si>
  <si>
    <r>
      <t>忘记馒头.jpg</t>
    </r>
  </si>
  <si>
    <r>
      <t>早餐店设备部分侵占行人行走空间</t>
    </r>
  </si>
  <si>
    <r>
      <t>雨棚</t>
    </r>
  </si>
  <si>
    <r>
      <t>上海市徐汇区湖南路街道乌鲁木齐中路305号</t>
    </r>
  </si>
  <si>
    <r>
      <t>乌鲁木齐中路305号.jpg</t>
    </r>
  </si>
  <si>
    <r>
      <t>界面色彩有特点且连续</t>
    </r>
  </si>
  <si>
    <r>
      <t>gelato.jpg</t>
    </r>
  </si>
  <si>
    <r>
      <t>冰淇淋店外所设停留处范围不明显</t>
    </r>
  </si>
  <si>
    <r>
      <t>上海市徐汇区湖南路街道乌鲁木齐中路315号</t>
    </r>
  </si>
  <si>
    <r>
      <t>乌鲁木齐中路315号.jpg</t>
    </r>
  </si>
  <si>
    <r>
      <t>上海市徐汇区湖南路街道乌鲁木齐中路328号</t>
    </r>
  </si>
  <si>
    <r>
      <t>乌鲁木齐中路328号.jpg</t>
    </r>
  </si>
  <si>
    <r>
      <t>上海市徐汇区湖南路街道五原路50号</t>
    </r>
  </si>
  <si>
    <r>
      <t>五原路50弄.jpg</t>
    </r>
  </si>
  <si>
    <r>
      <t>节点周围没有连续的界面</t>
    </r>
  </si>
  <si>
    <r>
      <t>其他</t>
    </r>
  </si>
  <si>
    <r>
      <t>上海市徐汇区湖南路街道五原路58号</t>
    </r>
  </si>
  <si>
    <r>
      <t>咖啡店</t>
    </r>
  </si>
  <si>
    <r>
      <t>IMG_6959.jpg</t>
    </r>
  </si>
  <si>
    <r>
      <t>周围无连续节点</t>
    </r>
  </si>
  <si>
    <r>
      <t>上海市徐汇区湖南路街道五原路98号</t>
    </r>
  </si>
  <si>
    <r>
      <t>IMG_6954.jpg</t>
    </r>
  </si>
  <si>
    <r>
      <t>左侧有连续界面（商店）</t>
    </r>
  </si>
  <si>
    <r>
      <t>树木；建筑</t>
    </r>
  </si>
  <si>
    <r>
      <t>上海市徐汇区湖南路街道五原路126号</t>
    </r>
  </si>
  <si>
    <r>
      <t>五原路126号.jpg</t>
    </r>
  </si>
  <si>
    <r>
      <t>上海市徐汇区湖南路街道五原路127号</t>
    </r>
  </si>
  <si>
    <r>
      <t>五原路127号.jpg</t>
    </r>
  </si>
  <si>
    <r>
      <t>左右两边都有连续界面</t>
    </r>
  </si>
  <si>
    <r>
      <t>上海市徐汇区湖南路街道五原路145号</t>
    </r>
  </si>
  <si>
    <r>
      <t>位于街道转角，</t>
    </r>
  </si>
  <si>
    <r>
      <t>上海市徐汇区湖南路街道五原路157号</t>
    </r>
  </si>
  <si>
    <r>
      <t>公共建筑</t>
    </r>
  </si>
  <si>
    <r>
      <t>乌鲁木齐中路厕所.jpg</t>
    </r>
  </si>
  <si>
    <r>
      <t>公共服务</t>
    </r>
  </si>
  <si>
    <r>
      <t>位于街道转角</t>
    </r>
  </si>
  <si>
    <r>
      <t>AgAABfqc9lqjb_VYvaBLhKktctqtlTCx.jpg</t>
    </r>
  </si>
  <si>
    <r>
      <t>卫生间门口设有围合 和特殊铺地</t>
    </r>
  </si>
  <si>
    <r>
      <t>上海市徐汇区湖南路街道五原路236号</t>
    </r>
  </si>
  <si>
    <r>
      <t>五原路236号.jpg</t>
    </r>
  </si>
  <si>
    <r>
      <t>上海市徐汇区湖南路街道五原路236弄1号</t>
    </r>
  </si>
  <si>
    <r>
      <t>生活服务；居住</t>
    </r>
  </si>
  <si>
    <r>
      <t>上海市徐汇区湖南路街道武康路57号</t>
    </r>
  </si>
  <si>
    <r>
      <t>座椅</t>
    </r>
  </si>
  <si>
    <r>
      <t>上海市徐汇区湖南路街道武康路81弄</t>
    </r>
  </si>
  <si>
    <r>
      <t>IMG_6956.jpg</t>
    </r>
  </si>
  <si>
    <r>
      <t>居住</t>
    </r>
  </si>
  <si>
    <r>
      <t>上海市徐汇区湖南路街道武康路98号</t>
    </r>
  </si>
  <si>
    <r>
      <t>IMG_6942.jpg</t>
    </r>
  </si>
  <si>
    <r>
      <t>DSC_2138.jpg</t>
    </r>
  </si>
  <si>
    <r>
      <t>上海市徐汇区湖南路街道武康路100弄</t>
    </r>
  </si>
  <si>
    <r>
      <t>武康路98号 冰淇淋.jpg</t>
    </r>
  </si>
  <si>
    <r>
      <t>上海市徐汇区湖南路街道武康路105号</t>
    </r>
  </si>
  <si>
    <r>
      <t>武康路105号.jpg</t>
    </r>
  </si>
  <si>
    <r>
      <t>上海市徐汇区湖南路街道武康路107号</t>
    </r>
  </si>
  <si>
    <r>
      <t>武康路107号.jpg</t>
    </r>
  </si>
  <si>
    <r>
      <t>上海市徐汇区湖南路街道武康路115号</t>
    </r>
  </si>
  <si>
    <r>
      <t>武康路115号_1.jpg</t>
    </r>
  </si>
  <si>
    <r>
      <t>上海市徐汇区湖南路街道武康路127号</t>
    </r>
  </si>
  <si>
    <r>
      <t>武康路129号（待考）.jpg</t>
    </r>
  </si>
  <si>
    <r>
      <t>上海市徐汇区湖南路街道武康路137号</t>
    </r>
  </si>
  <si>
    <r>
      <t>上海市徐汇区湖南路街道武康路286号</t>
    </r>
  </si>
  <si>
    <r>
      <t>武康路286号.jpg</t>
    </r>
  </si>
  <si>
    <r>
      <t>上海市徐汇区湖南路街道武康路378号</t>
    </r>
  </si>
  <si>
    <r>
      <t>3-4</t>
    </r>
  </si>
  <si>
    <r>
      <t>餐饮/饮品；其他</t>
    </r>
  </si>
  <si>
    <r>
      <t>上海市徐汇区湖南路街道武康路407号</t>
    </r>
  </si>
  <si>
    <r>
      <t>上海市徐汇区湖南路街道武康路435号</t>
    </r>
  </si>
  <si>
    <r>
      <t>上海市徐汇区湖南路街道新乐路2号</t>
    </r>
  </si>
  <si>
    <r>
      <t>1787992259360.jpg</t>
    </r>
  </si>
  <si>
    <r>
      <t>上海市徐汇区湖南路街道新乐路9号</t>
    </r>
  </si>
  <si>
    <r>
      <t>IMG_20260829_155906.jpg</t>
    </r>
  </si>
  <si>
    <r>
      <t>不连续，紧邻小巷</t>
    </r>
  </si>
  <si>
    <r>
      <t>IMG_5790.jpg</t>
    </r>
  </si>
  <si>
    <r>
      <t>停留集中，铺地有变化，缓慢下沉</t>
    </r>
  </si>
  <si>
    <r>
      <t>IMG_5791.jpg</t>
    </r>
  </si>
  <si>
    <r>
      <t>上海市徐汇区湖南路街道新乐路82号</t>
    </r>
  </si>
  <si>
    <r>
      <t>1787993001465.jpg</t>
    </r>
  </si>
  <si>
    <r>
      <t>photo (3).jpg</t>
    </r>
  </si>
  <si>
    <r>
      <t>停留为主（消费）；铺地统一；平地；开敞</t>
    </r>
  </si>
  <si>
    <r>
      <t>上海市徐汇区湖南路街道新乐路144号</t>
    </r>
  </si>
  <si>
    <r>
      <t>商店，打卡</t>
    </r>
  </si>
  <si>
    <r>
      <t>1787994763052.jpg</t>
    </r>
  </si>
  <si>
    <r>
      <t>不连续，左侧断开（小区出入口）</t>
    </r>
  </si>
  <si>
    <r>
      <t>photo (4).jpg</t>
    </r>
  </si>
  <si>
    <r>
      <t>停留拍照打卡为主；铺地变化；平地；开敞</t>
    </r>
  </si>
  <si>
    <r>
      <t>上海市徐汇区湖南路街道新乐路158号</t>
    </r>
  </si>
  <si>
    <r>
      <t>1787995653604.jpg</t>
    </r>
  </si>
  <si>
    <r>
      <t>连续</t>
    </r>
  </si>
  <si>
    <r>
      <t>photo (5).jpg</t>
    </r>
  </si>
  <si>
    <r>
      <t>通行与停留并存；铺地统一；有明显高差（台阶）；开敞</t>
    </r>
  </si>
  <si>
    <r>
      <t>上海市徐汇区湖南路街道新乐路212号</t>
    </r>
  </si>
  <si>
    <r>
      <t>1787996363051.jpg</t>
    </r>
  </si>
  <si>
    <r>
      <t>零售；生活服务</t>
    </r>
  </si>
  <si>
    <r>
      <t>photo (6).jpg</t>
    </r>
  </si>
  <si>
    <r>
      <t>动静混杂；铺地统一；平地；植物半围合</t>
    </r>
  </si>
  <si>
    <r>
      <t>上海市徐汇区湖南路街道延庆路41号</t>
    </r>
  </si>
  <si>
    <r>
      <t>IMG_20260829_170207.jpg</t>
    </r>
  </si>
  <si>
    <r>
      <t>界面不连续，入口退让成三角型灰空间</t>
    </r>
  </si>
  <si>
    <r>
      <t>928fd9adbfd12318bde70886fd224a8e.jpg</t>
    </r>
  </si>
  <si>
    <r>
      <t>停留处有围合，无座位抬升，无特殊铺地</t>
    </r>
  </si>
  <si>
    <r>
      <t>上海市徐汇区湖南路街道延庆路92号</t>
    </r>
  </si>
  <si>
    <r>
      <t>IMG_5831.jpg</t>
    </r>
  </si>
  <si>
    <r>
      <t>界面存在断裂，是居住小区的入口门</t>
    </r>
  </si>
  <si>
    <r>
      <t>橱窗处有座位停留，有围合，无抬升、无特殊铺地</t>
    </r>
  </si>
  <si>
    <r>
      <t>上海市徐汇区湖南路街道延庆路123号</t>
    </r>
  </si>
  <si>
    <r>
      <t>围墙</t>
    </r>
  </si>
  <si>
    <r>
      <t>IMG_20260829_165346.jpg</t>
    </r>
  </si>
  <si>
    <r>
      <t>为了拍摄对面店铺进行停留界面连续整齐</t>
    </r>
  </si>
  <si>
    <r>
      <t>8ec038fb9f7acc04db1df750420bcf9a.jpg</t>
    </r>
  </si>
  <si>
    <r>
      <t>无座位停留，站立停留，无特殊铺地、无围合、无抬升</t>
    </r>
  </si>
  <si>
    <r>
      <t>上海市徐汇区湖南路街道延庆路147号</t>
    </r>
  </si>
  <si>
    <r>
      <t>IMG_20260829_163923.jpg</t>
    </r>
  </si>
  <si>
    <r>
      <t>界面连续无分隔</t>
    </r>
  </si>
  <si>
    <r>
      <t>7ee08960219183f8c9c99be9fe21e3d5.jpg</t>
    </r>
  </si>
  <si>
    <r>
      <t>无座位，站立停留拍照打卡，无围合、抬升、无特殊铺地</t>
    </r>
  </si>
  <si>
    <r>
      <t>上海市徐汇区湖南路街道延庆路185号</t>
    </r>
  </si>
  <si>
    <r>
      <t>处于街角，界面连续</t>
    </r>
  </si>
  <si>
    <r>
      <t>94e02e8fbdd13a9e3271c86dd7177626.jpg</t>
    </r>
  </si>
  <si>
    <r>
      <t>停留无铺地、无围合、无抬升</t>
    </r>
  </si>
  <si>
    <r>
      <t>上海市徐汇区湖南路街道长乐路339弄17号</t>
    </r>
  </si>
  <si>
    <r>
      <t>IMG_20260825_110603.jpg</t>
    </r>
  </si>
  <si>
    <r>
      <t>一侧为民宅入口，一侧为餐饮铺</t>
    </r>
  </si>
  <si>
    <r>
      <t>上海市徐汇区湖南路街道长乐路411号</t>
    </r>
  </si>
  <si>
    <r>
      <t>IMG_20260825_110848.jpg</t>
    </r>
  </si>
  <si>
    <r>
      <t>一侧是彩票店，一侧是柠檬茶饮品。</t>
    </r>
  </si>
  <si>
    <r>
      <t>上海市徐汇区湖南路街道长乐路615号</t>
    </r>
  </si>
  <si>
    <r>
      <t>1788077846445.jpg</t>
    </r>
  </si>
  <si>
    <r>
      <t>一侧为内部小区入口，一侧是生活零售</t>
    </r>
  </si>
  <si>
    <r>
      <t>有内退，白色水泥铺地，抬升</t>
    </r>
  </si>
  <si>
    <r>
      <t>上海市静安区南京西路街道富民路142号</t>
    </r>
  </si>
  <si>
    <r>
      <t>735.jpg</t>
    </r>
  </si>
  <si>
    <r>
      <t>界面连续，均为店铺</t>
    </r>
  </si>
  <si>
    <r>
      <t>外摆座椅停留，无特殊围合、铺地、抬升</t>
    </r>
  </si>
  <si>
    <r>
      <t>上海市静安区南京西路街道富民路160号</t>
    </r>
  </si>
  <si>
    <r>
      <t>饭店</t>
    </r>
  </si>
  <si>
    <r>
      <t>IMG_20260829_174053.jpg</t>
    </r>
  </si>
  <si>
    <r>
      <t>界面连续均为店铺</t>
    </r>
  </si>
  <si>
    <r>
      <t>373a30ad51ed4443ec01ce20a405f244.jpg</t>
    </r>
  </si>
  <si>
    <r>
      <t>座位设置在马路边，无特殊铺地、无围合、无抬升</t>
    </r>
  </si>
  <si>
    <r>
      <t>上海市静安区南京西路街道富民路177号</t>
    </r>
  </si>
  <si>
    <r>
      <t>IMG_20260829_172754.jpg</t>
    </r>
  </si>
  <si>
    <r>
      <t>界面连续均为商铺</t>
    </r>
  </si>
  <si>
    <r>
      <t>26efdf7318c6ac00052c1ee1ab489f9f.jpg</t>
    </r>
  </si>
  <si>
    <r>
      <t>有围合、无特殊铺地，无抬升</t>
    </r>
  </si>
  <si>
    <r>
      <t>上海市静安区南京西路街道富民路205号</t>
    </r>
  </si>
  <si>
    <r>
      <t>IMG_20260829_171912.jpg</t>
    </r>
  </si>
  <si>
    <r>
      <t>40e26874e4293118a0eb4e382da511a4.jpg</t>
    </r>
  </si>
  <si>
    <r>
      <t>部分站立停留部分存在座椅，无围合、抬升、铺地</t>
    </r>
  </si>
  <si>
    <r>
      <t>上海市静安区南京西路街道巨鹿路542号</t>
    </r>
  </si>
  <si>
    <r>
      <t>739.jpg</t>
    </r>
  </si>
  <si>
    <r>
      <t>界面断裂，为居住小区入口</t>
    </r>
  </si>
  <si>
    <r>
      <t>座位停留处有抬升、有围合、存在区别于人行道的铺地</t>
    </r>
  </si>
  <si>
    <r>
      <t>上海市静安区南京西路街道巨鹿路691号</t>
    </r>
  </si>
  <si>
    <r>
      <t>IMG_5847.jpg</t>
    </r>
  </si>
  <si>
    <r>
      <t>界面不连续，入口等有退让</t>
    </r>
  </si>
  <si>
    <r>
      <t>IMG_5844.jpg</t>
    </r>
  </si>
  <si>
    <r>
      <t>外摆座椅停留，无特殊铺地、抬升、围合</t>
    </r>
  </si>
  <si>
    <r>
      <t>上海市静安区南京西路街道巨鹿路754号</t>
    </r>
  </si>
  <si>
    <r>
      <t>737.jpg</t>
    </r>
  </si>
  <si>
    <r>
      <t>界面较为连续，左侧商店门口开洞退让</t>
    </r>
  </si>
  <si>
    <r>
      <t>部分座椅设施在建筑退让内部，有抬升，其余街边座椅设施不存在特殊铺地、抬升、围合</t>
    </r>
  </si>
  <si>
    <r>
      <t>上海市静安区南京西路街道巨鹿路789号</t>
    </r>
  </si>
  <si>
    <r>
      <t>IMG_5841.jpg</t>
    </r>
  </si>
  <si>
    <r>
      <t>界面连续为商铺</t>
    </r>
  </si>
  <si>
    <r>
      <t>外摆桌椅停留，无特殊铺地、抬升、围合</t>
    </r>
  </si>
  <si>
    <r>
      <t>上海市静安区南京西路街道巨鹿路845弄10号</t>
    </r>
  </si>
  <si>
    <r>
      <t>736.jpg</t>
    </r>
  </si>
  <si>
    <r>
      <t>无座椅停留，但入口空间退让抬升可供站立停留</t>
    </r>
  </si>
  <si>
    <r>
      <t>上海市静安区南京西路街道襄阳北路5号</t>
    </r>
  </si>
  <si>
    <r>
      <t>图片1.jpg</t>
    </r>
  </si>
  <si>
    <r>
      <t>IMG_5529.jpg</t>
    </r>
  </si>
  <si>
    <r>
      <t>上海市黄浦区瑞金二路街道茂名南路72号</t>
    </r>
  </si>
  <si>
    <r>
      <t>餐馆</t>
    </r>
  </si>
  <si>
    <r>
      <t>IMG_20260829_181624.jpg</t>
    </r>
  </si>
  <si>
    <r>
      <t>1787998812985.jpg</t>
    </r>
  </si>
  <si>
    <r>
      <t>上海市黄浦区瑞金二路街道茂名南路132号</t>
    </r>
  </si>
  <si>
    <r>
      <t>IMG_24086.jpg</t>
    </r>
  </si>
  <si>
    <r>
      <t>上海市黄浦区瑞金二路街道南昌路181号</t>
    </r>
  </si>
  <si>
    <r>
      <t>IMG_24122.jpg</t>
    </r>
  </si>
  <si>
    <r>
      <t>上海市黄浦区瑞金二路街道南昌路209弄2号</t>
    </r>
  </si>
  <si>
    <r>
      <t>IMG_20260830_161513.jpg</t>
    </r>
  </si>
  <si>
    <r>
      <t>上海市黄浦区瑞金二路街道南昌路354号</t>
    </r>
  </si>
  <si>
    <r>
      <t>首饰</t>
    </r>
  </si>
  <si>
    <r>
      <t>IMG_24124.jpg</t>
    </r>
  </si>
  <si>
    <r>
      <t>上海市黄浦区瑞金二路街道绍兴路8号</t>
    </r>
  </si>
  <si>
    <r>
      <t>IMG_24078.jpg</t>
    </r>
  </si>
  <si>
    <r>
      <t>上海市黄浦区瑞金二路街道绍兴路19号</t>
    </r>
  </si>
  <si>
    <r>
      <t>IMG_24074.jpg</t>
    </r>
  </si>
  <si>
    <r>
      <t>上海市黄浦区瑞金二路街道永嘉路120号</t>
    </r>
  </si>
  <si>
    <r>
      <t>IMG_24080.jpg</t>
    </r>
  </si>
  <si>
    <r>
      <t>上海市徐汇区天平路街道宝庆路21号</t>
    </r>
  </si>
  <si>
    <r>
      <t>IMG_20260829_174318.jpg</t>
    </r>
  </si>
  <si>
    <r>
      <t>上海市徐汇区天平路街道汾阳路77号</t>
    </r>
  </si>
  <si>
    <r>
      <t>微信图片_20260825184350_19_1153.jpg</t>
    </r>
  </si>
  <si>
    <r>
      <t>上海市徐汇区天平路街道复兴中路1265号</t>
    </r>
  </si>
  <si>
    <r>
      <t>IMG_20260829_165210.jpg</t>
    </r>
  </si>
  <si>
    <r>
      <t>上海市徐汇区天平路街道复兴中路1363弄1号</t>
    </r>
  </si>
  <si>
    <r>
      <t>1787996992785.jpg</t>
    </r>
  </si>
  <si>
    <r>
      <t>上海市徐汇区天平路街道嘉善路25号</t>
    </r>
  </si>
  <si>
    <r>
      <t>微信图片_20260826203052_65_4.jpg</t>
    </r>
  </si>
  <si>
    <r>
      <t>上海市徐汇区天平路街道嘉善路53号</t>
    </r>
  </si>
  <si>
    <r>
      <t>微信图片_20260826203034_57_4.jpg</t>
    </r>
  </si>
  <si>
    <r>
      <t>上海市徐汇区天平路街道嘉善路60号</t>
    </r>
  </si>
  <si>
    <r>
      <t>微信图片_20260826203036_58_4.jpg</t>
    </r>
  </si>
  <si>
    <r>
      <t>上海市徐汇区天平路街道嘉善路79号</t>
    </r>
  </si>
  <si>
    <r>
      <t>水果店</t>
    </r>
  </si>
  <si>
    <r>
      <t>微信图片_20260826203037_59_4.jpg</t>
    </r>
  </si>
  <si>
    <r>
      <t>微信图片_20260826203039_60_4.jpg</t>
    </r>
  </si>
  <si>
    <r>
      <t>上海市徐汇区天平路街道嘉善路98号</t>
    </r>
  </si>
  <si>
    <r>
      <t>休息</t>
    </r>
  </si>
  <si>
    <r>
      <t>微信图片_20260826203044_62_4.jpg</t>
    </r>
  </si>
  <si>
    <r>
      <t>上海市徐汇区天平路街道嘉善路109号</t>
    </r>
  </si>
  <si>
    <r>
      <t>蔬果、零售</t>
    </r>
  </si>
  <si>
    <r>
      <t>75ae0cd5766f84a4b0251c8a3862a7d7.jpg</t>
    </r>
  </si>
  <si>
    <r>
      <t>上海市徐汇区天平路街道嘉善路117弄10号</t>
    </r>
  </si>
  <si>
    <r>
      <t>微信图片_20260826203050_64_4.jpg</t>
    </r>
  </si>
  <si>
    <r>
      <t>上海市徐汇区天平路街道嘉善路220号</t>
    </r>
  </si>
  <si>
    <r>
      <t>饮品店</t>
    </r>
  </si>
  <si>
    <r>
      <t>微信图片_20260826203055_66_4.jpg</t>
    </r>
  </si>
  <si>
    <r>
      <t>上海市徐汇区天平路街道嘉善路236弄13号</t>
    </r>
  </si>
  <si>
    <r>
      <t>酒店，住宅</t>
    </r>
  </si>
  <si>
    <r>
      <t>微信图片_20260827145643_50_1.jpg</t>
    </r>
  </si>
  <si>
    <r>
      <t>均为生鲜水产菜场等生活性全开敞店铺</t>
    </r>
  </si>
  <si>
    <r>
      <t>上海市徐汇区天平路街道建国西路258号</t>
    </r>
  </si>
  <si>
    <r>
      <t>微信图片_20260827144343_49_1.jpg</t>
    </r>
  </si>
  <si>
    <r>
      <t>上海市徐汇区天平路街道建国西路285号</t>
    </r>
  </si>
  <si>
    <r>
      <t>微信图片_20260827143410_48_1.jpg</t>
    </r>
  </si>
  <si>
    <r>
      <t>上海市徐汇区天平路街道建国西路299号</t>
    </r>
  </si>
  <si>
    <r>
      <t>微信图片_20260827141546_47_1.jpg</t>
    </r>
  </si>
  <si>
    <r>
      <t>上海市徐汇区天平路街道建国西路320号</t>
    </r>
  </si>
  <si>
    <r>
      <t>微信图片_20260827140741_46_1.jpg</t>
    </r>
  </si>
  <si>
    <r>
      <t>上海市徐汇区天平路街道建国西路338号</t>
    </r>
  </si>
  <si>
    <r>
      <t>微信图片_20260827113406_45_1.jpg</t>
    </r>
  </si>
  <si>
    <r>
      <t>微信图片_20260827113234_44_1.jpg</t>
    </r>
  </si>
  <si>
    <r>
      <t>上海市徐汇区天平路街道建国西路368号</t>
    </r>
  </si>
  <si>
    <r>
      <t>微信图片_20260827112233_43_1.jpg</t>
    </r>
  </si>
  <si>
    <r>
      <t>上海市黄浦区天平路街道南昌路205弄2号</t>
    </r>
  </si>
  <si>
    <r>
      <t>服装店</t>
    </r>
  </si>
  <si>
    <r>
      <t>IMG_24120.jpg</t>
    </r>
  </si>
  <si>
    <r>
      <t>上海市徐汇区天平路街道陕西南路287弄12号</t>
    </r>
  </si>
  <si>
    <r>
      <t>IMG_24071.jpg</t>
    </r>
  </si>
  <si>
    <r>
      <t>上海市徐汇区天平路街道陕西南路570号</t>
    </r>
  </si>
  <si>
    <r>
      <t>微信图片_20260829163021_277_40.jpg</t>
    </r>
  </si>
  <si>
    <r>
      <t>均为生鲜、水产、菜场等生活性全开场店铺</t>
    </r>
  </si>
  <si>
    <r>
      <t>上海市徐汇区天平路街道太原路8弄</t>
    </r>
  </si>
  <si>
    <r>
      <t>培训机构</t>
    </r>
  </si>
  <si>
    <r>
      <t>IMG_20260830_171409.jpg</t>
    </r>
  </si>
  <si>
    <r>
      <t>上海市徐汇区天平路街道太原路45弄1号</t>
    </r>
  </si>
  <si>
    <r>
      <t>美容护肤</t>
    </r>
  </si>
  <si>
    <r>
      <t>IMG_20260830_172050.jpg</t>
    </r>
  </si>
  <si>
    <r>
      <t>生活服务</t>
    </r>
  </si>
  <si>
    <r>
      <t>临街有镜子，有围栏小院落</t>
    </r>
  </si>
  <si>
    <r>
      <t>1788081895721.jpg</t>
    </r>
  </si>
  <si>
    <r>
      <t>上海市徐汇区天平路街道太原路76号</t>
    </r>
  </si>
  <si>
    <r>
      <t>上海市徐汇区天平路街道太原路126号</t>
    </r>
  </si>
  <si>
    <r>
      <t>微信图片_20260827175218_4_4.jpg</t>
    </r>
  </si>
  <si>
    <r>
      <t>上海市徐汇区天平路街道太原路148号</t>
    </r>
  </si>
  <si>
    <r>
      <t>IMG_20260830_175115.jpg</t>
    </r>
  </si>
  <si>
    <r>
      <t>上海市徐汇区天平路街道太原路160号</t>
    </r>
  </si>
  <si>
    <r>
      <t>微信图片_20260827180333_6_4.jpg</t>
    </r>
  </si>
  <si>
    <r>
      <t>上海市徐汇区天平路街道太原路167号</t>
    </r>
  </si>
  <si>
    <r>
      <t>IMG_20260830_180610.jpg</t>
    </r>
  </si>
  <si>
    <r>
      <t>上海市徐汇区天平路街道太原路192号</t>
    </r>
  </si>
  <si>
    <r>
      <t>微信图片_20260827175332_5_4.jpg</t>
    </r>
  </si>
  <si>
    <r>
      <t>上海市徐汇区天平路街道太原路236号</t>
    </r>
  </si>
  <si>
    <r>
      <t>微信图片_20260827111102_42_1.jpg</t>
    </r>
  </si>
  <si>
    <r>
      <t>上海市徐汇区天平路街道桃江路3号</t>
    </r>
  </si>
  <si>
    <r>
      <t>IMG_20260829_173746.jpg</t>
    </r>
  </si>
  <si>
    <r>
      <t>上海市徐汇区天平路街道乌鲁木齐中路308号</t>
    </r>
  </si>
  <si>
    <r>
      <t>IMG_2526.jpg</t>
    </r>
  </si>
  <si>
    <r>
      <t>上海市徐汇区天平路街道襄阳南路4号</t>
    </r>
  </si>
  <si>
    <r>
      <t>住宅</t>
    </r>
  </si>
  <si>
    <r>
      <t>d1 (15).jpg</t>
    </r>
  </si>
  <si>
    <r>
      <t>上海市徐汇区天平路街道襄阳南路149号</t>
    </r>
  </si>
  <si>
    <r>
      <t>d1 (8).jpg</t>
    </r>
  </si>
  <si>
    <r>
      <t>上海市徐汇区天平路街道襄阳南路164号</t>
    </r>
  </si>
  <si>
    <r>
      <t>d1 (6).jpg</t>
    </r>
  </si>
  <si>
    <r>
      <t>上海市徐汇区天平路街道襄阳南路174号</t>
    </r>
  </si>
  <si>
    <r>
      <t>d1 (9).jpg</t>
    </r>
  </si>
  <si>
    <r>
      <t>上海市徐汇区天平路街道襄阳南路176号</t>
    </r>
  </si>
  <si>
    <r>
      <t>IMG_20260829_164517.jpg</t>
    </r>
  </si>
  <si>
    <r>
      <t>上海市徐汇区天平路街道襄阳南路215号</t>
    </r>
  </si>
  <si>
    <r>
      <t>1787998936510.jpg</t>
    </r>
  </si>
  <si>
    <r>
      <t>上海市徐汇区天平路街道襄阳南路218号</t>
    </r>
  </si>
  <si>
    <r>
      <t>微信图片_20260825184351_20_1153.jpg</t>
    </r>
  </si>
  <si>
    <r>
      <t>上海市徐汇区天平路街道襄阳南路226号</t>
    </r>
  </si>
  <si>
    <r>
      <t>1787998056953.jpg</t>
    </r>
  </si>
  <si>
    <r>
      <t>上海市徐汇区天平路街道襄阳南路267号</t>
    </r>
  </si>
  <si>
    <r>
      <t>冰激凌店</t>
    </r>
  </si>
  <si>
    <r>
      <t>d1 (12).jpg</t>
    </r>
  </si>
  <si>
    <r>
      <t>上海市徐汇区天平路街道襄阳南路271号</t>
    </r>
  </si>
  <si>
    <r>
      <t>d1 (13).jpg</t>
    </r>
  </si>
  <si>
    <r>
      <t>上海市徐汇区天平路街道襄阳南路282号</t>
    </r>
  </si>
  <si>
    <r>
      <t>d1 (10).jpg</t>
    </r>
  </si>
  <si>
    <r>
      <t>上海市徐汇区天平路街道襄阳南路284号</t>
    </r>
  </si>
  <si>
    <r>
      <t>d1 (14).jpg</t>
    </r>
  </si>
  <si>
    <r>
      <t>上海市徐汇区天平路街道襄阳南路335号</t>
    </r>
  </si>
  <si>
    <r>
      <t>_cgi-bin_mmwebwx-bin_webwxgetmsgimg__&amp;MsgID=3558784935411632230&amp;skey=@crypt_1b507d4e_7ba62e36d1c0c28df1737a107d7e5aca&amp;mmweb_appid=wx_webfilehelper.jpg</t>
    </r>
  </si>
  <si>
    <r>
      <t>上海市徐汇区天平路街道襄阳南路338号</t>
    </r>
  </si>
  <si>
    <r>
      <t>d1 (16).jpg</t>
    </r>
  </si>
  <si>
    <r>
      <t>上海市徐汇区天平路街道襄阳南路344号</t>
    </r>
  </si>
  <si>
    <r>
      <t>d1 (17).jpg</t>
    </r>
  </si>
  <si>
    <r>
      <t>上海市徐汇区天平路街道襄阳南路365号</t>
    </r>
  </si>
  <si>
    <r>
      <t>_cgi-bin_mmwebwx-bin_webwxgetmsgimg__&amp;MsgID=6369498847762401200&amp;skey=@crypt_1b507d4e_7ba62e36d1c0c28df1737a107d7e5aca&amp;mmweb_appid=wx_webfilehelper.jpg</t>
    </r>
  </si>
  <si>
    <r>
      <t>上海市徐汇区天平路街道襄阳南路368号</t>
    </r>
  </si>
  <si>
    <r>
      <t>d1 (19).jpg</t>
    </r>
  </si>
  <si>
    <r>
      <t>d1 (18).jpg</t>
    </r>
  </si>
  <si>
    <r>
      <t>上海市徐汇区天平路街道襄阳南路370号</t>
    </r>
  </si>
  <si>
    <r>
      <t>d1 (20).jpg</t>
    </r>
  </si>
  <si>
    <r>
      <t>上海市徐汇区天平路街道襄阳南路391号</t>
    </r>
  </si>
  <si>
    <r>
      <t>d1 (21).jpg</t>
    </r>
  </si>
  <si>
    <r>
      <t>上海市徐汇区天平路街道襄阳南路414号</t>
    </r>
  </si>
  <si>
    <r>
      <t>d1 (22).jpg</t>
    </r>
  </si>
  <si>
    <r>
      <t>上海市徐汇区天平路街道永嘉路261号</t>
    </r>
  </si>
  <si>
    <r>
      <t>上海市徐汇区天平路街道永嘉路319号</t>
    </r>
  </si>
  <si>
    <r>
      <t>_cgi-bin_mmwebwx-bin_webwxgetmsgimg__&amp;MsgID=1568318915786806172&amp;skey=@crypt_1b507d4e_7ba62e36d1c0c28df1737a107d7e5aca&amp;mmweb_appid=wx_webfilehelper.jpg</t>
    </r>
  </si>
  <si>
    <r>
      <t>上海市徐汇区天平路街道永嘉路331号</t>
    </r>
  </si>
  <si>
    <r>
      <t>_cgi-bin_mmwebwx-bin_webwxgetmsgimg__&amp;MsgID=3869399246531619998&amp;skey=@crypt_1b507d4e_7ba62e36d1c0c28df1737a107d7e5aca&amp;mmweb_appid=wx_webfilehelper.jpg</t>
    </r>
  </si>
  <si>
    <r>
      <t>上海市徐汇区天平路街道永嘉路333号</t>
    </r>
  </si>
  <si>
    <r>
      <t>微信图片_20260827150828_51_1.jpg</t>
    </r>
  </si>
  <si>
    <r>
      <t>上海市徐汇区天平路街道永嘉路354号</t>
    </r>
  </si>
  <si>
    <r>
      <t>微信图片_20260825184348_16_1153.jpg</t>
    </r>
  </si>
  <si>
    <r>
      <t>餐厅</t>
    </r>
  </si>
  <si>
    <r>
      <t>微信图片_20260825184346_14_1153.jpg</t>
    </r>
  </si>
  <si>
    <r>
      <t>上海市徐汇区天平路街道永嘉路425号</t>
    </r>
  </si>
  <si>
    <r>
      <t>微信图片_20260825184349_18_1153.jpg</t>
    </r>
  </si>
  <si>
    <r>
      <t>上海市徐汇区天平路街道永康路43号</t>
    </r>
  </si>
  <si>
    <r>
      <t>微信图片_20260825184345_13_1153.jpg</t>
    </r>
  </si>
  <si>
    <r>
      <t>上海市徐汇区天平路街道永康路46号</t>
    </r>
  </si>
  <si>
    <r>
      <t>微信图片_20260825184344_12_1153.jpg</t>
    </r>
  </si>
  <si>
    <r>
      <t>上海市徐汇区天平路街道永康路51号</t>
    </r>
  </si>
  <si>
    <r>
      <t>微信图片_20260827155649_19984_1.jpg</t>
    </r>
  </si>
  <si>
    <r>
      <t>上海市徐汇区天平路街道永康路177号</t>
    </r>
  </si>
  <si>
    <r>
      <t>微信图片_20260827151648_52_1.jpg</t>
    </r>
  </si>
</sst>
</file>

<file path=xl/styles.xml><?xml version="1.0" encoding="utf-8"?>
<styleSheet xmlns="http://schemas.openxmlformats.org/spreadsheetml/2006/main">
  <numFmts count="6">
    <numFmt numFmtId="300" formatCode="m&quot;月&quot;d&quot;日&quot;;@"/>
    <numFmt numFmtId="301" formatCode="_ * #,##0.000_ ;_ * -#,##0.000_ ;_ * &quot;-&quot;??_ ;_ @_ "/>
    <numFmt numFmtId="302" formatCode="yyyy/m/d h:mm:ss;@"/>
    <numFmt numFmtId="303" formatCode="0.00%"/>
    <numFmt numFmtId="304" formatCode="#,##0.00"/>
    <numFmt numFmtId="305" formatCode="General"/>
  </numFmts>
  <fonts count="14">
    <font>
      <name val="Microsoft YaHei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0"/>
    </font>
    <font/>
    <font>
      <name val="Microsoft YaHei"/>
      <b val="1"/>
      <color rgb="FF000000"/>
      <sz val="10"/>
    </font>
    <font>
      <name val="Microsoft YaHei"/>
      <b val="1"/>
      <color rgb="FF20323D"/>
      <sz val="9"/>
    </font>
    <font>
      <name val="Microsoft YaHei"/>
    </font>
    <font>
      <name val="Microsoft YaHei"/>
      <sz val="10"/>
    </font>
    <font>
      <name val="等线"/>
    </font>
    <font>
      <name val="Arial Unicode MS"/>
    </font>
    <font>
      <b val="1"/>
    </font>
    <font>
      <sz val="10"/>
    </font>
    <font>
      <b val="1"/>
      <sz val="10"/>
    </font>
  </fonts>
  <fills count="29">
    <fill>
      <patternFill patternType="none"/>
    </fill>
    <fill>
      <patternFill patternType="gray125"/>
    </fill>
    <fill>
      <patternFill patternType="solid">
        <fgColor rgb="FF245B78"/>
        <bgColor auto="1"/>
      </patternFill>
    </fill>
    <fill/>
    <fill>
      <patternFill patternType="solid">
        <fgColor rgb="FFF5C400"/>
      </patternFill>
    </fill>
    <fill>
      <patternFill patternType="solid">
        <fgColor rgb="FF8CDDFA"/>
      </patternFill>
    </fill>
    <fill>
      <patternFill patternType="solid">
        <fgColor rgb="FF4F7D74"/>
        <bgColor auto="1"/>
      </patternFill>
    </fill>
    <fill>
      <patternFill patternType="solid">
        <fgColor rgb="FFE8EFF3"/>
        <bgColor auto="1"/>
      </patternFill>
    </fill>
    <fill>
      <patternFill patternType="solid">
        <fgColor rgb="FFFFEEAD"/>
      </patternFill>
    </fill>
    <fill>
      <patternFill patternType="solid">
        <fgColor rgb="FFFFE270"/>
      </patternFill>
    </fill>
    <fill>
      <patternFill patternType="solid">
        <fgColor rgb="FF8CDDFA"/>
      </patternFill>
    </fill>
    <fill>
      <patternFill patternType="solid">
        <fgColor rgb="FFFFEEAD"/>
      </patternFill>
    </fill>
    <fill>
      <patternFill patternType="solid">
        <fgColor rgb="FFF5C400"/>
      </patternFill>
    </fill>
    <fill/>
    <fill>
      <patternFill patternType="solid">
        <fgColor rgb="FF245B78"/>
        <bgColor auto="1"/>
      </patternFill>
    </fill>
    <fill>
      <patternFill patternType="solid">
        <fgColor rgb="FF8CDDFA"/>
      </patternFill>
    </fill>
    <fill>
      <patternFill patternType="solid">
        <fgColor rgb="FFE8EFF3"/>
        <bgColor indexed="64"/>
      </patternFill>
    </fill>
    <fill>
      <patternFill patternType="solid">
        <fgColor rgb="FFE8EFF3"/>
        <bgColor indexed="64"/>
      </patternFill>
    </fill>
    <fill>
      <patternFill patternType="solid">
        <fgColor rgb="FFF3F5F7"/>
      </patternFill>
    </fill>
    <fill>
      <patternFill patternType="solid">
        <fgColor rgb="FF245B78"/>
        <bgColor indexed="64"/>
      </patternFill>
    </fill>
    <fill>
      <patternFill patternType="solid">
        <fgColor rgb="FF4F7D74"/>
        <bgColor indexed="64"/>
      </patternFill>
    </fill>
    <fill>
      <patternFill patternType="solid">
        <fgColor rgb="FFF5C400"/>
      </patternFill>
    </fill>
    <fill>
      <patternFill patternType="none"/>
    </fill>
    <fill>
      <patternFill patternType="none"/>
    </fill>
    <fill>
      <patternFill patternType="solid">
        <fgColor rgb="FFFFE270"/>
      </patternFill>
    </fill>
    <fill>
      <patternFill patternType="solid">
        <bgColor rgb="FFA3ABB8"/>
      </patternFill>
    </fill>
    <fill>
      <patternFill patternType="solid">
        <bgColor rgb="FFDCDFE4"/>
      </patternFill>
    </fill>
    <fill>
      <patternFill patternType="solid">
        <bgColor rgb="FFC5CAD3"/>
      </patternFill>
    </fill>
    <fill>
      <patternFill patternType="solid">
        <fgColor rgb="FFFFEEAD"/>
      </patternFill>
    </fill>
  </fills>
  <borders count="16">
    <border/>
    <border>
      <left style="thin">
        <color rgb="FFD9E0E5"/>
      </left>
      <right style="thin">
        <color rgb="FFD9E0E5"/>
      </right>
      <top style="thin">
        <color rgb="FFD9E0E5"/>
      </top>
      <bottom style="thin">
        <color rgb="FFD9E0E5"/>
      </bottom>
      <diagonal/>
    </border>
    <border>
      <left style="thin">
        <color rgb="FFD9E0E5"/>
      </left>
      <right style="thin">
        <color rgb="FFD9E0E5"/>
      </right>
      <top style="thin">
        <color rgb="FFD9E0E5"/>
      </top>
      <bottom style="thin">
        <color rgb="FFD9E0E5"/>
      </bottom>
    </border>
    <border/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5C5C5C"/>
      </bottom>
    </border>
    <border>
      <left style="thin">
        <color rgb="FF5C5C5C"/>
      </left>
      <right style="thin">
        <color rgb="FF000000"/>
      </right>
      <top style="thin">
        <color rgb="FF000000"/>
      </top>
      <bottom style="thin">
        <color rgb="FF5C5C5C"/>
      </bottom>
    </border>
    <border>
      <left style="thin">
        <color rgb="FF000000"/>
      </left>
      <top style="medium">
        <color rgb="FF000000"/>
      </top>
      <bottom style="thin">
        <color rgb="FF9D9D9D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9D9D9D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>
    <xf numFmtId="305" fontId="8" fillId="0" borderId="3" xfId="0"/>
  </cellStyleXfs>
  <cellXfs count="17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fontId="3" fillId="2" borderId="1" xfId="0">
      <alignment horizontal="center" vertical="center" textRotation="0" wrapText="1" indent="0" justifyLastLine="0" shrinkToFit="0"/>
    </xf>
    <xf fontId="4" fillId="3" borderId="2" xfId="0"/>
    <xf fontId="4" fillId="3" borderId="1" xfId="0"/>
    <xf fontId="3" fillId="2" borderId="2" xfId="0">
      <alignment horizontal="center" vertical="center" textRotation="0" wrapText="1" indent="0" justifyLastLine="0" shrinkToFit="0"/>
    </xf>
    <xf numFmtId="305" fontId="5" fillId="4" borderId="3" xfId="0" applyFont="1" applyFill="1" applyAlignment="1">
      <alignment horizontal="center" vertical="center" wrapText="1"/>
    </xf>
    <xf fontId="5" fillId="4" borderId="0" xfId="0">
      <alignment horizontal="center" vertical="center" wrapText="1"/>
    </xf>
    <xf numFmtId="305" fontId="5" fillId="5" borderId="3" xfId="0" applyFont="1" applyFill="1" applyAlignment="1">
      <alignment horizontal="center" vertical="center" wrapText="1"/>
    </xf>
    <xf fontId="3" fillId="6" borderId="1" xfId="0">
      <alignment horizontal="center" vertical="center" textRotation="0" wrapText="1" indent="0" justifyLastLine="0" shrinkToFit="0"/>
    </xf>
    <xf fontId="3" fillId="6" borderId="2" xfId="0">
      <alignment horizontal="center" vertical="center" textRotation="0" wrapText="1" indent="0" justifyLastLine="0" shrinkToFit="0"/>
    </xf>
    <xf numFmtId="305" fontId="3" fillId="4" borderId="3" xfId="0" applyFont="1" applyFill="1" applyAlignment="1">
      <alignment horizontal="center" vertical="center" wrapText="1"/>
    </xf>
    <xf numFmtId="10" fontId="3" fillId="4" borderId="0" xfId="0">
      <alignment horizontal="center" vertical="center" wrapText="1"/>
    </xf>
    <xf numFmtId="4" fontId="3" fillId="4" borderId="0" xfId="0">
      <alignment horizontal="center" vertical="center" wrapText="1"/>
    </xf>
    <xf numFmtId="4" fontId="3" fillId="5" borderId="0" xfId="0">
      <alignment horizontal="center" vertical="center" wrapText="1"/>
    </xf>
    <xf fontId="6" fillId="7" borderId="1" xfId="0">
      <alignment horizontal="center" vertical="center" textRotation="0" wrapText="1" indent="0" justifyLastLine="0" shrinkToFit="0"/>
    </xf>
    <xf fontId="6" fillId="7" borderId="2" xfId="0">
      <alignment horizontal="center" vertical="center" textRotation="0" wrapText="1" indent="0" justifyLastLine="0" shrinkToFit="0"/>
    </xf>
    <xf fontId="6" fillId="7" borderId="2" xfId="0">
      <alignment horizontal="center" vertical="center" textRotation="0" wrapText="1" indent="0" justifyLastLine="0" shrinkToFit="0"/>
    </xf>
    <xf numFmtId="0" fontId="6" fillId="8" borderId="3" xfId="0" applyNumberFormat="1" applyFont="1" applyFill="1" applyAlignment="1">
      <alignment horizontal="center" vertical="center" wrapText="1"/>
    </xf>
    <xf numFmtId="10" fontId="6" fillId="4" borderId="0" xfId="0">
      <alignment horizontal="center" vertical="center" wrapText="1"/>
    </xf>
    <xf numFmtId="0" fontId="6" fillId="4" borderId="0" xfId="0">
      <alignment horizontal="center" vertical="center" wrapText="1"/>
    </xf>
    <xf numFmtId="0" fontId="6" fillId="9" borderId="0" xfId="0">
      <alignment horizontal="center" vertical="center" wrapText="1"/>
    </xf>
    <xf numFmtId="4" fontId="6" fillId="4" borderId="0" xfId="0">
      <alignment horizontal="center" vertical="center" wrapText="1"/>
    </xf>
    <xf numFmtId="4" fontId="6" fillId="10" borderId="0" xfId="0">
      <alignment horizontal="center" vertical="center" wrapText="1"/>
    </xf>
    <xf fontId="7" fillId="0" borderId="1" xfId="0">
      <alignment horizontal="center" vertical="center" textRotation="0" indent="0" justifyLastLine="0" shrinkToFit="0"/>
    </xf>
    <xf fontId="8" fillId="0" borderId="2" xfId="0">
      <alignment vertical="center" textRotation="0" wrapText="1" indent="0" justifyLastLine="0" shrinkToFit="0"/>
    </xf>
    <xf fontId="8" fillId="0" borderId="1" xfId="0">
      <alignment vertical="center" textRotation="0" wrapText="1" indent="0" justifyLastLine="0" shrinkToFit="0"/>
    </xf>
    <xf fontId="8" fillId="0" borderId="2" xfId="0">
      <alignment vertical="center" textRotation="0" wrapText="1" indent="0" justifyLastLine="0" shrinkToFit="0"/>
    </xf>
    <xf fontId="4" fillId="0" borderId="1" xfId="0">
      <alignment vertical="center" textRotation="0" wrapText="1" indent="0" justifyLastLine="0" shrinkToFit="0"/>
    </xf>
    <xf numFmtId="305" fontId="8" fillId="11" borderId="3" xfId="0" applyFill="1" applyAlignment="1">
      <alignment horizontal="center" vertical="center"/>
    </xf>
    <xf numFmtId="10" fontId="0" fillId="4" borderId="0" xfId="0">
      <alignment horizontal="center" vertical="center"/>
    </xf>
    <xf numFmtId="10" fontId="0" fillId="9" borderId="0" xfId="0">
      <alignment horizontal="center" vertical="center"/>
    </xf>
    <xf numFmtId="4" fontId="0" fillId="4" borderId="0" xfId="0">
      <alignment horizontal="center" vertical="center"/>
    </xf>
    <xf numFmtId="4" fontId="0" fillId="5" borderId="0" xfId="0">
      <alignment horizontal="center" vertical="center"/>
    </xf>
    <xf fontId="0" fillId="0" borderId="2" xfId="0">
      <alignment vertical="center" textRotation="0" wrapText="1" indent="0" justifyLastLine="0" shrinkToFit="0"/>
    </xf>
    <xf numFmtId="4" fontId="0" fillId="12" borderId="0" xfId="0">
      <alignment horizontal="center" vertical="center"/>
    </xf>
    <xf fontId="0" fillId="0" borderId="2" xfId="0">
      <alignment vertical="center" textRotation="0" wrapText="1" indent="0" justifyLastLine="0" shrinkToFit="0"/>
    </xf>
    <xf fontId="4" fillId="0" borderId="2" xfId="0">
      <alignment vertical="center" textRotation="0" wrapText="1" indent="0" justifyLastLine="0" shrinkToFit="0"/>
    </xf>
    <xf fontId="7" fillId="0" borderId="2" xfId="0">
      <alignment horizontal="center" vertical="center" textRotation="0" indent="0" justifyLastLine="0" shrinkToFit="0"/>
    </xf>
    <xf numFmtId="300" fontId="8" fillId="0" borderId="1" xfId="0">
      <alignment horizontal="left" vertical="center" textRotation="0" wrapText="1" indent="0" justifyLastLine="0" shrinkToFit="0"/>
    </xf>
    <xf fontId="8" fillId="13" borderId="2" xfId="0">
      <alignment vertical="center" textRotation="0" wrapText="1" indent="0" justifyLastLine="0" shrinkToFit="0"/>
    </xf>
    <xf fontId="4" fillId="13" borderId="2" xfId="0">
      <alignment vertical="center" textRotation="0" wrapText="1" indent="0" justifyLastLine="0" shrinkToFit="0"/>
    </xf>
    <xf numFmtId="305" fontId="8" fillId="0" borderId="1" xfId="0" applyBorder="1" applyAlignment="1">
      <alignment horizontal="center" vertical="center"/>
    </xf>
    <xf numFmtId="305" fontId="8" fillId="0" borderId="2" xfId="0" applyBorder="1" applyAlignment="1">
      <alignment horizontal="center" vertical="center"/>
    </xf>
    <xf numFmtId="305" fontId="8" fillId="0" borderId="1" xfId="0" applyBorder="1" applyAlignment="1">
      <alignment vertical="center" wrapText="1"/>
    </xf>
    <xf numFmtId="305" fontId="8" fillId="0" borderId="2" xfId="0" applyBorder="1" applyAlignment="1">
      <alignment vertical="center" wrapText="1"/>
    </xf>
    <xf numFmtId="305" fontId="8" fillId="0" borderId="2" xfId="0" applyBorder="1" applyAlignment="1">
      <alignment vertical="center" wrapText="1"/>
    </xf>
    <xf fontId="3" fillId="14" borderId="2" xfId="0">
      <alignment horizontal="center" vertical="center" textRotation="0" wrapText="1" indent="0" justifyLastLine="0" shrinkToFit="0"/>
    </xf>
    <xf numFmtId="301" fontId="9" fillId="0" borderId="0" xfId="0">
      <alignment horizontal="left" vertical="center" textRotation="0" indent="0" justifyLastLine="0" shrinkToFit="0"/>
    </xf>
    <xf numFmtId="43" fontId="9" fillId="15" borderId="0" xfId="0">
      <alignment horizontal="left" vertical="center" textRotation="0" indent="0" justifyLastLine="0" shrinkToFit="0"/>
    </xf>
    <xf numFmtId="302" fontId="8" fillId="0" borderId="2" xfId="0">
      <alignment horizontal="left" vertical="center" textRotation="0" wrapText="1" indent="0" justifyLastLine="0" shrinkToFit="0"/>
    </xf>
    <xf numFmtId="301" fontId="9" fillId="0" borderId="0" xfId="0">
      <alignment horizontal="right" vertical="center" textRotation="0" indent="0" justifyLastLine="0" shrinkToFit="0"/>
    </xf>
    <xf numFmtId="43" fontId="10" fillId="15" borderId="0" xfId="0">
      <alignment horizontal="right" vertical="center" textRotation="0" indent="0" justifyLastLine="0" shrinkToFit="0"/>
    </xf>
    <xf fontId="11" fillId="0" borderId="0" xfId="0"/>
    <xf fontId="11" fillId="0" borderId="0" xfId="0">
      <alignment wrapText="1"/>
    </xf>
    <xf fontId="0" fillId="0" borderId="0" xfId="0">
      <alignment wrapText="1"/>
    </xf>
    <xf numFmtId="305" fontId="6" fillId="16" borderId="2" xfId="0" applyFont="1" applyFill="1" applyBorder="1" applyAlignment="1">
      <alignment horizontal="center" vertical="center" wrapText="1"/>
    </xf>
    <xf numFmtId="0" fontId="6" fillId="17" borderId="2" xfId="0">
      <alignment horizontal="center" vertical="center" wrapText="1"/>
    </xf>
    <xf fontId="11" fillId="18" borderId="0" xfId="0"/>
    <xf numFmtId="0" fontId="0" fillId="0" borderId="0" xfId="0"/>
    <xf numFmtId="0" fontId="0" fillId="0" borderId="0" xfId="0"/>
    <xf fontId="3" fillId="19" borderId="1" xfId="0">
      <alignment horizontal="center" vertical="center" wrapText="1"/>
    </xf>
    <xf fontId="3" fillId="19" borderId="2" xfId="0">
      <alignment horizontal="center" vertical="center" wrapText="1"/>
    </xf>
    <xf fontId="3" fillId="20" borderId="1" xfId="0">
      <alignment horizontal="center" vertical="center" wrapText="1"/>
    </xf>
    <xf fontId="3" fillId="20" borderId="2" xfId="0">
      <alignment horizontal="center" vertical="center" wrapText="1"/>
    </xf>
    <xf fontId="12" fillId="0" borderId="2" xfId="0">
      <alignment vertical="center" textRotation="0" wrapText="1" indent="0" justifyLastLine="0" shrinkToFit="0"/>
    </xf>
    <xf fontId="12" fillId="0" borderId="1" xfId="0">
      <alignment vertical="center" textRotation="0" wrapText="1" indent="0" justifyLastLine="0" shrinkToFit="0"/>
    </xf>
    <xf fontId="4" fillId="0" borderId="1" xfId="0">
      <alignment horizontal="center" vertical="center" textRotation="0" indent="0" justifyLastLine="0" shrinkToFit="0"/>
    </xf>
    <xf fontId="0" fillId="0" borderId="2" xfId="0">
      <alignment horizontal="center" vertical="center" textRotation="0" indent="0" justifyLastLine="0" shrinkToFit="0"/>
    </xf>
    <xf numFmtId="300" fontId="12" fillId="0" borderId="1" xfId="0">
      <alignment horizontal="left" vertical="center" textRotation="0" wrapText="1" indent="0" justifyLastLine="0" shrinkToFit="0"/>
    </xf>
    <xf fontId="4" fillId="13" borderId="2" xfId="0">
      <alignment vertical="center" textRotation="0" wrapText="1" indent="0" justifyLastLine="0" shrinkToFit="0"/>
    </xf>
    <xf fontId="9" fillId="0" borderId="0" xfId="0">
      <alignment vertical="center" textRotation="0" indent="0" justifyLastLine="0" shrinkToFit="0"/>
    </xf>
    <xf numFmtId="301" fontId="9" fillId="0" borderId="0" xfId="0">
      <alignment horizontal="left" vertical="center" textRotation="0" indent="0" justifyLastLine="0" shrinkToFit="0"/>
    </xf>
    <xf numFmtId="43" fontId="9" fillId="15" borderId="0" xfId="0">
      <alignment horizontal="left" vertical="center" textRotation="0" indent="0" justifyLastLine="0" shrinkToFit="0"/>
    </xf>
    <xf fontId="9" fillId="0" borderId="0" xfId="0">
      <alignment horizontal="right" vertical="center" textRotation="0" indent="0" justifyLastLine="0" shrinkToFit="0"/>
    </xf>
    <xf fontId="0" fillId="0" borderId="0" xfId="0">
      <alignment vertical="center"/>
    </xf>
    <xf fontId="9" fillId="0" borderId="0" xfId="0">
      <alignment horizontal="left" vertical="center" textRotation="0" indent="0" justifyLastLine="0" shrinkToFit="0"/>
    </xf>
    <xf numFmtId="302" fontId="9" fillId="0" borderId="0" xfId="0">
      <alignment horizontal="left" vertical="center" textRotation="0" indent="0" justifyLastLine="0" shrinkToFit="0"/>
    </xf>
    <xf numFmtId="301" fontId="9" fillId="0" borderId="0" xfId="0">
      <alignment horizontal="right" vertical="center" textRotation="0" indent="0" justifyLastLine="0" shrinkToFit="0"/>
    </xf>
    <xf numFmtId="43" fontId="10" fillId="15" borderId="0" xfId="0">
      <alignment horizontal="right" vertical="center" textRotation="0" indent="0" justifyLastLine="0" shrinkToFit="0"/>
    </xf>
    <xf numFmtId="301" fontId="0" fillId="0" borderId="0" xfId="0"/>
    <xf numFmtId="43" fontId="0" fillId="0" borderId="0" xfId="0"/>
    <xf numFmtId="302" fontId="0" fillId="0" borderId="0" xfId="0"/>
    <xf fontId="11" fillId="0" borderId="0" xfId="0"/>
    <xf fontId="4" fillId="0" borderId="0" xfId="0"/>
    <xf fontId="4" fillId="21" borderId="0" xfId="0"/>
    <xf fontId="0" fillId="4" borderId="0" xfId="0"/>
    <xf numFmtId="0" fontId="0" fillId="21" borderId="0" xfId="0"/>
    <xf fontId="13" fillId="21" borderId="0" xfId="0"/>
    <xf fontId="13" fillId="0" borderId="0" xfId="0"/>
    <xf fontId="12" fillId="0" borderId="0" xfId="0"/>
    <xf fontId="11" fillId="21" borderId="0" xfId="0"/>
    <xf fontId="11" fillId="4" borderId="0" xfId="0"/>
    <xf fontId="12" fillId="0" borderId="0" xfId="0"/>
    <xf fontId="0" fillId="0" borderId="0" xfId="0"/>
    <xf fontId="13" fillId="0" borderId="0" xfId="0"/>
    <xf fontId="11" fillId="22" borderId="0" xfId="0"/>
    <xf fontId="0" fillId="22" borderId="0" xfId="0"/>
    <xf numFmtId="305" fontId="3" fillId="19" borderId="1" xfId="0" applyFont="1" applyFill="1" applyBorder="1" applyAlignment="1">
      <alignment horizontal="center" vertical="center" wrapText="1"/>
    </xf>
    <xf numFmtId="305" fontId="3" fillId="20" borderId="1" xfId="0" applyFont="1" applyFill="1" applyBorder="1" applyAlignment="1">
      <alignment horizontal="center" vertical="center" wrapText="1"/>
    </xf>
    <xf numFmtId="305" fontId="6" fillId="17" borderId="1" xfId="0" applyFont="1" applyFill="1" applyBorder="1" applyAlignment="1">
      <alignment horizontal="center" vertical="center" wrapText="1"/>
    </xf>
    <xf numFmtId="305" fontId="8" fillId="0" borderId="1" xfId="0" applyBorder="1" applyAlignment="1">
      <alignment horizontal="center" vertical="center"/>
    </xf>
    <xf numFmtId="305" fontId="8" fillId="0" borderId="1" xfId="0" applyBorder="1" applyAlignment="1">
      <alignment vertical="center" wrapText="1"/>
    </xf>
    <xf fontId="3" fillId="19" borderId="2" xfId="0">
      <alignment horizontal="center" vertical="center" wrapText="1"/>
    </xf>
    <xf numFmtId="305" fontId="5" fillId="4" borderId="3" xfId="0" applyFont="1" applyFill="1" applyAlignment="1">
      <alignment horizontal="center" vertical="center" wrapText="1"/>
    </xf>
    <xf fontId="5" fillId="4" borderId="0" xfId="0">
      <alignment horizontal="center" vertical="center" wrapText="1"/>
    </xf>
    <xf numFmtId="305" fontId="5" fillId="5" borderId="3" xfId="0" applyFont="1" applyFill="1" applyAlignment="1">
      <alignment horizontal="center" vertical="center" wrapText="1"/>
    </xf>
    <xf fontId="3" fillId="20" borderId="2" xfId="0">
      <alignment horizontal="center" vertical="center" wrapText="1"/>
    </xf>
    <xf numFmtId="305" fontId="3" fillId="4" borderId="3" xfId="0" applyFont="1" applyFill="1" applyAlignment="1">
      <alignment horizontal="center" vertical="center" wrapText="1"/>
    </xf>
    <xf numFmtId="68" fontId="3" fillId="4" borderId="0" xfId="0">
      <alignment horizontal="center" vertical="center" wrapText="1"/>
    </xf>
    <xf numFmtId="62" fontId="3" fillId="4" borderId="0" xfId="0">
      <alignment horizontal="center" vertical="center" wrapText="1"/>
    </xf>
    <xf numFmtId="62" fontId="3" fillId="5" borderId="0" xfId="0">
      <alignment horizontal="center" vertical="center" wrapText="1"/>
    </xf>
    <xf fontId="6" fillId="17" borderId="1" xfId="0">
      <alignment horizontal="center" vertical="center" wrapText="1" justifyLastLine="0" shrinkToFit="0"/>
    </xf>
    <xf fontId="6" fillId="17" borderId="2" xfId="0">
      <alignment horizontal="center" vertical="center" wrapText="1" justifyLastLine="0" shrinkToFit="0"/>
    </xf>
    <xf fontId="6" fillId="17" borderId="2" xfId="0">
      <alignment horizontal="center" vertical="center" wrapText="1" justifyLastLine="0" shrinkToFit="0"/>
    </xf>
    <xf fontId="6" fillId="17" borderId="1" xfId="0">
      <alignment horizontal="center" vertical="center" wrapText="1"/>
    </xf>
    <xf numFmtId="0" fontId="6" fillId="8" borderId="3" xfId="0" applyNumberFormat="1" applyFont="1" applyFill="1" applyAlignment="1">
      <alignment horizontal="center" vertical="center" wrapText="1"/>
    </xf>
    <xf numFmtId="68" fontId="6" fillId="4" borderId="0" xfId="0">
      <alignment horizontal="center" vertical="center" wrapText="1"/>
    </xf>
    <xf numFmtId="0" fontId="6" fillId="4" borderId="0" xfId="0">
      <alignment horizontal="center" vertical="center" wrapText="1"/>
    </xf>
    <xf numFmtId="0" fontId="6" fillId="9" borderId="0" xfId="0">
      <alignment horizontal="center" vertical="center" wrapText="1"/>
    </xf>
    <xf numFmtId="62" fontId="6" fillId="4" borderId="0" xfId="0">
      <alignment horizontal="center" vertical="center" wrapText="1"/>
    </xf>
    <xf numFmtId="62" fontId="6" fillId="10" borderId="0" xfId="0">
      <alignment horizontal="center" vertical="center" wrapText="1"/>
    </xf>
    <xf fontId="4" fillId="0" borderId="1" xfId="0">
      <alignment horizontal="center" vertical="center" justifyLastLine="0" shrinkToFit="0"/>
    </xf>
    <xf fontId="0" fillId="0" borderId="2" xfId="0">
      <alignment horizontal="center" vertical="center" justifyLastLine="0" shrinkToFit="0"/>
    </xf>
    <xf fontId="4" fillId="0" borderId="1" xfId="0">
      <alignment vertical="center" wrapText="1" justifyLastLine="0" shrinkToFit="0"/>
    </xf>
    <xf fontId="0" fillId="0" borderId="2" xfId="0">
      <alignment vertical="center" wrapText="1" justifyLastLine="0" shrinkToFit="0"/>
    </xf>
    <xf fontId="0" fillId="0" borderId="2" xfId="0">
      <alignment horizontal="center" vertical="center" justifyLastLine="0" shrinkToFit="0"/>
    </xf>
    <xf fontId="4" fillId="0" borderId="1" xfId="0">
      <alignment horizontal="center" vertical="center"/>
    </xf>
    <xf numFmtId="305" fontId="8" fillId="11" borderId="3" xfId="0" applyFill="1" applyAlignment="1">
      <alignment horizontal="center" vertical="center"/>
    </xf>
    <xf numFmtId="68" fontId="0" fillId="4" borderId="0" xfId="0">
      <alignment horizontal="center" vertical="center"/>
    </xf>
    <xf numFmtId="68" fontId="0" fillId="9" borderId="0" xfId="0">
      <alignment horizontal="center" vertical="center"/>
    </xf>
    <xf numFmtId="62" fontId="0" fillId="4" borderId="0" xfId="0">
      <alignment horizontal="center" vertical="center"/>
    </xf>
    <xf numFmtId="62" fontId="0" fillId="5" borderId="0" xfId="0">
      <alignment horizontal="center" vertical="center"/>
    </xf>
    <xf fontId="0" fillId="0" borderId="2" xfId="0">
      <alignment vertical="center" wrapText="1" justifyLastLine="0" shrinkToFit="0"/>
    </xf>
    <xf numFmtId="62" fontId="0" fillId="12" borderId="0" xfId="0">
      <alignment horizontal="center" vertical="center"/>
    </xf>
    <xf fontId="4" fillId="0" borderId="2" xfId="0">
      <alignment vertical="center" wrapText="1" justifyLastLine="0" shrinkToFit="0"/>
    </xf>
    <xf fontId="4" fillId="0" borderId="1" xfId="0">
      <alignment vertical="center" wrapText="1"/>
    </xf>
    <xf fontId="4" fillId="0" borderId="1" xfId="0">
      <alignment vertical="center" wrapText="1" justifyLastLine="0" shrinkToFit="0"/>
    </xf>
    <xf numFmtId="0" fontId="8" fillId="23" borderId="2" xfId="0">
      <alignment vertical="center" wrapText="1" justifyLastLine="0" shrinkToFit="0"/>
    </xf>
    <xf fontId="0" fillId="0" borderId="1" xfId="0">
      <alignment vertical="center" textRotation="0" wrapText="1" indent="0" justifyLastLine="0" shrinkToFit="0"/>
    </xf>
    <xf fontId="8" fillId="13" borderId="1" xfId="0">
      <alignment vertical="center" textRotation="0" wrapText="1" indent="0" justifyLastLine="0" shrinkToFit="0"/>
    </xf>
    <xf numFmtId="305" fontId="8" fillId="0" borderId="3" xfId="0" applyBorder="1" applyAlignment="1">
      <alignment vertical="center" wrapText="1"/>
    </xf>
    <xf fontId="0" fillId="0" borderId="2" xfId="0"/>
    <xf fontId="4" fillId="13" borderId="1" xfId="0">
      <alignment vertical="center" textRotation="0" wrapText="1" indent="0" justifyLastLine="0" shrinkToFit="0"/>
    </xf>
    <xf fontId="0" fillId="0" borderId="3" xfId="0"/>
    <xf fontId="0" fillId="0" borderId="0" xfId="0"/>
    <xf numFmtId="0" fontId="6" fillId="8" borderId="3" xfId="0">
      <alignment horizontal="center" vertical="center" wrapText="1" justifyLastLine="0" shrinkToFit="0"/>
    </xf>
    <xf numFmtId="10" fontId="6" fillId="12" borderId="3" xfId="0">
      <alignment horizontal="center" vertical="center" wrapText="1" justifyLastLine="0" shrinkToFit="0"/>
    </xf>
    <xf numFmtId="0" fontId="6" fillId="12" borderId="3" xfId="0">
      <alignment horizontal="center" vertical="center" wrapText="1" justifyLastLine="0" shrinkToFit="0"/>
    </xf>
    <xf numFmtId="0" fontId="6" fillId="24" borderId="3" xfId="0">
      <alignment horizontal="center" vertical="center" wrapText="1" justifyLastLine="0" shrinkToFit="0"/>
    </xf>
    <xf numFmtId="4" fontId="6" fillId="12" borderId="3" xfId="0">
      <alignment horizontal="center" vertical="center" wrapText="1" justifyLastLine="0" shrinkToFit="0"/>
    </xf>
    <xf numFmtId="4" fontId="6" fillId="10" borderId="3" xfId="0">
      <alignment horizontal="center" vertical="center" wrapText="1" justifyLastLine="0" shrinkToFit="0"/>
    </xf>
    <xf fontId="11" fillId="25" borderId="4" xfId="0"/>
    <xf fontId="11" fillId="25" borderId="5" xfId="0"/>
    <xf fontId="11" fillId="25" borderId="6" xfId="0"/>
    <xf fontId="0" fillId="26" borderId="7" xfId="0"/>
    <xf fontId="0" fillId="0" borderId="8" xfId="0"/>
    <xf fontId="0" fillId="0" borderId="9" xfId="0"/>
    <xf fontId="0" fillId="26" borderId="10" xfId="0"/>
    <xf fontId="0" fillId="0" borderId="11" xfId="0"/>
    <xf fontId="0" fillId="0" borderId="12" xfId="0"/>
    <xf fontId="0" fillId="27" borderId="13" xfId="0"/>
    <xf fontId="0" fillId="27" borderId="14" xfId="0"/>
    <xf fontId="0" fillId="27" borderId="15" xfId="0"/>
    <xf fontId="0" fillId="28" borderId="0" xfId="0"/>
    <xf numFmtId="303" fontId="0" fillId="4" borderId="0" xfId="0"/>
    <xf fontId="0" fillId="9" borderId="0" xfId="0"/>
    <xf numFmtId="304" fontId="0" fillId="4" borderId="0" xfId="0"/>
    <xf numFmtId="304" fontId="0" fillId="5" borderId="0" xfId="0"/>
    <xf fontId="0" fillId="5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4" Type="http://schemas.openxmlformats.org/officeDocument/2006/relationships/worksheet" Target="worksheets/sheet1.xml" /><Relationship Id="rId6" Type="http://schemas.openxmlformats.org/officeDocument/2006/relationships/worksheet" Target="worksheets/sheet3.xml" /><Relationship Id="rId14" Type="http://schemas.openxmlformats.org/officeDocument/2006/relationships/worksheet" Target="worksheets/sheet11.xml" /><Relationship Id="rId5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0" Type="http://schemas.openxmlformats.org/officeDocument/2006/relationships/sharedStrings" Target="sharedStrings.xml" /><Relationship Id="rId11" Type="http://schemas.openxmlformats.org/officeDocument/2006/relationships/worksheet" Target="worksheets/sheet8.xml" /><Relationship Id="rId2" Type="http://schemas.openxmlformats.org/officeDocument/2006/relationships/styles" Target="styles.xml" /><Relationship Id="rId10" Type="http://schemas.openxmlformats.org/officeDocument/2006/relationships/worksheet" Target="worksheets/sheet7.xml" /><Relationship Id="rId12" Type="http://schemas.openxmlformats.org/officeDocument/2006/relationships/worksheet" Target="worksheets/sheet9.xml" /><Relationship Id="rId1" Type="http://schemas.openxmlformats.org/officeDocument/2006/relationships/theme" Target="theme/theme1.xml" /><Relationship Id="rId13" Type="http://schemas.openxmlformats.org/officeDocument/2006/relationships/worksheet" Target="worksheets/sheet10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46595</xdr:colOff>
      <xdr:row>33</xdr:row>
      <xdr:rowOff>177011</xdr:rowOff>
    </xdr:from>
    <xdr:ext cx="4367620" cy="3872043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xfrm rot="0" flipH="0" flipV="0">
          <a:ext cx="4367620" cy="3872043"/>
        </a:xfrm>
        <a:prstGeom prst="rect"/>
      </xdr:spPr>
    </xdr:pic>
    <xdr:clientData/>
  </xdr:oneCellAnchor>
</xdr:wsDr>
</file>

<file path=xl/pivotCache/_rels/pivotCacheDefinition1.xml.rels><?xml version="1.0" encoding="UTF-8" standalone="yes"?><Relationships xmlns="http://schemas.openxmlformats.org/package/2006/relationships"><Relationship Id="rId0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0" invalid="1" refreshOnLoad="1" createdVersion="8">
  <cacheSource type="worksheet">
    <worksheetSource ref="A1:Z595" sheet="行人信息总表（0907）"/>
  </cacheSource>
  <cacheFields>
    <cacheField name="序号">
      <sharedItems/>
    </cacheField>
    <cacheField name="完整地址">
      <sharedItems>
        <s v="上海市徐汇区湖南路街道安福路164号"/>
        <s v="上海市徐汇区湖南路街道安福路166号"/>
        <s v="上海市徐汇区湖南路街道安福路193号"/>
        <s v="上海市徐汇区湖南路街道安福路195号"/>
        <s v="上海市徐汇区湖南路街道安福路229弄17号"/>
        <s v="上海市徐汇区湖南路街道安福路290号"/>
        <s v="上海市徐汇区湖南路街道东湖路30号"/>
        <s v="上海市徐汇区湖南路街道东湖路56弄26号"/>
        <s v="上海市徐汇区湖南路街道汾阳路64弄2号"/>
        <s v="上海市徐汇区湖南路街道富民路291号"/>
        <s v="上海市徐汇区湖南路街道华亭路2号"/>
        <s v="上海市徐汇区湖南路街道乌鲁木齐中路143号"/>
        <s v="上海市徐汇区湖南路街道乌鲁木齐中路146号"/>
        <s v="上海市徐汇区湖南路街道乌鲁木齐中路292号"/>
        <s v="上海市徐汇区湖南路街道乌鲁木齐中路296号"/>
        <s v="上海市徐汇区湖南路街道乌鲁木齐中路315号"/>
        <s v="上海市徐汇区湖南路街道乌鲁木齐中路328号"/>
        <s v="上海市徐汇区湖南路街道五原路58号"/>
        <s v="上海市徐汇区湖南路街道五原路81弄"/>
        <s v="上海市徐汇区湖南路街道五原路98号"/>
        <s v="上海市徐汇区湖南路街道五原路127号"/>
        <s v="上海市徐汇区湖南路街道五原路157号"/>
        <s v="上海市徐汇区湖南路街道五原路236号"/>
        <s v="上海市徐汇区湖南路街道武康路57号"/>
        <s v="上海市徐汇区湖南路街道武康路98号"/>
        <s v="上海市徐汇区湖南路街道武康路100弄"/>
        <s v="上海市徐汇区湖南路街道武康路107号"/>
        <s v="上海市徐汇区湖南路街道武康路115号"/>
        <s v="上海市徐汇区湖南路街道武康路127号"/>
        <s v="上海市徐汇区湖南路街道武康路137号"/>
        <s v="上海市徐汇区湖南路街道武康路286号"/>
        <s v="上海市徐汇区湖南路街道武康路378号"/>
        <s v="上海市徐汇区湖南路街道武康路435号"/>
        <s v="上海市徐汇区湖南路街道新乐路2号"/>
        <s v="上海市徐汇区湖南路街道新乐路9号"/>
        <s v="上海市徐汇区湖南路街道新乐路82号"/>
        <s v="上海市徐汇区湖南路街道新乐路144号"/>
        <s v="上海市徐汇区湖南路街道新乐路158号"/>
        <s v="上海市徐汇区湖南路街道新乐路212号"/>
        <s v="上海市徐汇区湖南路街道延庆路41号"/>
        <s v="上海市徐汇区湖南路街道延庆路92号"/>
        <s v="上海市徐汇区湖南路街道延庆路123号"/>
        <s v="上海市徐汇区湖南路街道延庆路147号"/>
        <s v="上海市徐汇区湖南路街道延庆路185号"/>
        <s v="上海市徐汇区湖南路街道长乐路339弄17号"/>
        <s v="上海市徐汇区湖南路街道长乐路411号"/>
        <s v="上海市徐汇区湖南路街道长乐路615号"/>
        <s v="上海市静安区南京西路街道富民路142号"/>
        <s v="上海市静安区南京西路街道富民路160号"/>
        <s v="上海市静安区南京西路街道富民路177号"/>
        <s v="上海市静安区南京西路街道富民路205号"/>
        <s v="上海市静安区南京西路街道巨鹿路542号"/>
        <s v="上海市静安区南京西路街道巨鹿路691号"/>
        <s v="上海市静安区南京西路街道巨鹿路754号"/>
        <s v="上海市静安区南京西路街道巨鹿路789号"/>
        <s v="上海市静安区南京西路街道巨鹿路845弄10号"/>
        <s v="上海市静安区南京西路街道襄阳北路5号"/>
        <s v="上海市黄浦区瑞金二路街道茂名南路72号"/>
        <s v="上海市黄浦区瑞金二路街道茂名南路132号"/>
        <s v="上海市黄浦区瑞金二路街道南昌路181号"/>
        <s v="上海市黄浦区瑞金二路街道南昌路209弄2号"/>
        <s v="上海市黄浦区瑞金二路街道南昌路354号"/>
        <s v="上海市黄浦区瑞金二路街道绍兴路8号"/>
        <s v="上海市黄浦区瑞金二路街道绍兴路19号"/>
        <s v="上海市黄浦区瑞金二路街道永嘉路120号"/>
        <s v="上海市徐汇区天平路街道宝庆路21号"/>
        <s v="上海市徐汇区天平路街道汾阳路77号"/>
        <s v="上海市徐汇区天平路街道复兴中路1265号"/>
        <s v="上海市徐汇区天平路街道嘉善路25号"/>
        <s v="上海市徐汇区天平路街道嘉善路53号"/>
        <s v="上海市徐汇区天平路街道嘉善路60号"/>
        <s v="上海市徐汇区天平路街道嘉善路79号"/>
        <s v="上海市徐汇区天平路街道嘉善路109号"/>
        <s v="上海市徐汇区天平路街道嘉善路117弄10号"/>
        <s v="上海市徐汇区天平路街道建国西路258号"/>
        <s v="上海市徐汇区天平路街道建国西路299号"/>
        <s v="上海市徐汇区天平路街道建国西路338号"/>
        <s v="上海市黄浦区天平路街道南昌路205弄2号"/>
        <s v="上海市徐汇区天平路街道陕西南路287弄12号"/>
        <s v="上海市徐汇区天平路街道陕西南路570号"/>
        <s v="上海市徐汇区天平路街道太原路8弄"/>
        <s v="上海市徐汇区天平路街道太原路45弄1号"/>
        <s v="上海市徐汇区天平路街道太原路76号"/>
        <s v="上海市徐汇区天平路街道太原路148号"/>
        <s v="上海市徐汇区天平路街道太原路167号"/>
        <s v="上海市徐汇区天平路街道太原路236号"/>
        <s v="上海市徐汇区天平路街道乌鲁木齐中路308号"/>
        <s v="上海市徐汇区天平路街道襄阳南路164号"/>
        <s v="上海市徐汇区天平路街道襄阳南路174号"/>
        <s v="上海市徐汇区天平路街道襄阳南路176号"/>
        <s v="上海市徐汇区天平路街道襄阳南路215号"/>
        <s v="上海市徐汇区天平路街道襄阳南路218号"/>
        <s v="上海市徐汇区天平路街道襄阳南路226号"/>
        <s v="上海市徐汇区天平路街道襄阳南路267号"/>
        <s v="上海市徐汇区天平路街道襄阳南路282号"/>
        <s v="上海市徐汇区天平路街道襄阳南路284号"/>
        <s v="上海市徐汇区天平路街道襄阳南路328号"/>
        <s v="上海市徐汇区天平路街道襄阳南路338号"/>
        <s v="上海市徐汇区天平路街道襄阳南路344号"/>
        <s v="上海市徐汇区天平路街道襄阳南路365号"/>
        <s v="上海市徐汇区天平路街道襄阳南路370号"/>
        <s v="上海市徐汇区天平路街道襄阳南路391号"/>
        <s v="上海市徐汇区天平路街道襄阳南路414号"/>
        <s v="上海市徐汇区天平路街道永嘉路261号"/>
        <s v="上海市徐汇区天平路街道永嘉路354号"/>
        <s v="上海市徐汇区天平路街道永嘉路425号"/>
        <s v="上海市徐汇区天平路街道永康路43号"/>
        <s v="上海市徐汇区天平路街道永康路46号"/>
        <s v="上海市徐汇区天平路街道永康路51号"/>
        <s v="上海市徐汇区天平路街道永康路85号"/>
      </sharedItems>
    </cacheField>
    <cacheField name="点位内人员序号">
      <sharedItems/>
    </cacheField>
    <cacheField name="社交状态">
      <sharedItems/>
    </cacheField>
    <cacheField name="年龄">
      <sharedItems/>
    </cacheField>
    <cacheField name="性别">
      <sharedItems/>
    </cacheField>
    <cacheField name="姿态">
      <sharedItems/>
    </cacheField>
    <cacheField name="具体行为（文本）">
      <sharedItems/>
    </cacheField>
    <cacheField name="行为_观察">
      <sharedItems/>
    </cacheField>
    <cacheField name="行为_光顾">
      <sharedItems/>
    </cacheField>
    <cacheField name="行为_等待">
      <sharedItems/>
    </cacheField>
    <cacheField name="行为_打卡">
      <sharedItems/>
    </cacheField>
    <cacheField name="行为_社交">
      <sharedItems/>
    </cacheField>
    <cacheField name="行为_争吵/纠纷">
      <sharedItems/>
    </cacheField>
    <cacheField name="行为_饮食">
      <sharedItems/>
    </cacheField>
    <cacheField name="行为_休憩">
      <sharedItems/>
    </cacheField>
    <cacheField name="行为_避雨/遮阳">
      <sharedItems/>
    </cacheField>
    <cacheField name="行为_工作">
      <sharedItems/>
    </cacheField>
    <cacheField name="行为_娱乐">
      <sharedItems/>
    </cacheField>
    <cacheField name="行为_运动">
      <sharedItems/>
    </cacheField>
    <cacheField name="行为_照看">
      <sharedItems/>
    </cacheField>
    <cacheField name="行为_整理">
      <sharedItems/>
    </cacheField>
    <cacheField name=" 辅助计算1 ">
      <sharedItems/>
    </cacheField>
    <cacheField name=" 辅助计算2 ">
      <sharedItems/>
    </cacheField>
    <cacheField name=" 居民指数 ">
      <sharedItems/>
    </cacheField>
    <cacheField name=" 游客指数 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0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:x14="http://schemas.microsoft.com/office/spreadsheetml/2009/9/main" xmlns="http://schemas.openxmlformats.org/spreadsheetml/2006/main" name="数据透视表 8566894951" cacheId="900" dataOnRows="0" dataCaption="" grandTotalCaption="总计" updatedVersion="8" compact="0" compactData="0">
  <location ref="A1:C112" firstHeaderRow="0" firstDataRow="0" firstDataCol="0"/>
  <pivotFields>
    <pivotField compact="0" showAll="0"/>
    <pivotField axis="axisRow" compact="0" showAll="0">
      <items count="111">
        <item x="58"/>
        <item x="57"/>
        <item x="59"/>
        <item x="60"/>
        <item x="61"/>
        <item x="63"/>
        <item x="62"/>
        <item x="64"/>
        <item x="77"/>
        <item x="47"/>
        <item x="48"/>
        <item x="49"/>
        <item x="50"/>
        <item x="51"/>
        <item x="52"/>
        <item x="53"/>
        <item x="54"/>
        <item x="55"/>
        <item x="5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20"/>
        <item x="21"/>
        <item x="17"/>
        <item x="18"/>
        <item x="25"/>
        <item x="26"/>
        <item x="27"/>
        <item x="28"/>
        <item x="29"/>
        <item x="30"/>
        <item x="31"/>
        <item x="32"/>
        <item x="22"/>
        <item x="23"/>
        <item x="24"/>
        <item x="36"/>
        <item x="37"/>
        <item x="38"/>
        <item x="33"/>
        <item x="35"/>
        <item x="34"/>
        <item x="41"/>
        <item x="42"/>
        <item x="43"/>
        <item x="39"/>
        <item x="40"/>
        <item x="44"/>
        <item x="45"/>
        <item x="46"/>
        <item x="65"/>
        <item x="66"/>
        <item x="67"/>
        <item x="72"/>
        <item x="73"/>
        <item x="68"/>
        <item x="69"/>
        <item x="70"/>
        <item x="71"/>
        <item x="74"/>
        <item x="75"/>
        <item x="76"/>
        <item x="78"/>
        <item x="79"/>
        <item x="83"/>
        <item x="84"/>
        <item x="85"/>
        <item x="81"/>
        <item x="82"/>
        <item x="80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dataField="1" compact="0" showAll="0"/>
  </pivotFields>
  <rowFields>
    <field x="1"/>
  </rowFields>
  <colFields>
    <field x="-2"/>
  </colFields>
  <dataFields count="2">
    <dataField name="平均值项： 居民指数 " fld="24" subtotal="average" showDataAs="normal"/>
    <dataField name="平均值项： 游客指数 " fld="25" subtotal="average" showDataAs="normal"/>
  </dataFields>
  <pivotTableStyleInfo name="PivotStyleLight16" showRowHeaders="1" showColHeaders="1" showRowStripes="0" showColStripes="0" showLastColumn="1"/>
  <extLst>
    <ext uri="{962EF5D1-5CA2-4c93-8EF4-DBF5C05439D2}">
      <x14:pivotTableDefinition hideValuesRow="1"/>
    </ext>
  </extLst>
</pivotTableDefinition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pivotTable" Target="../pivotTables/pivotTable1.xml" 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hyperlink" Target="file:///E:/University/%EF%BC%812026%E7%A7%8B/%E5%B0%8F%E5%AD%A6%E6%9C%9F%E4%BA%BA%E5%9B%A0%E7%A9%BA%E9%97%B4/%E6%95%B0%E6%8D%AE%E5%88%86%E6%9E%90/%E7%A9%BA%E9%97%B4%E6%B4%BB%E5%8A%9B%E5%BA%A6%E5%88%86%E6%9E%90%E6%8A%A5%E5%91%8A.html" TargetMode="External"/></Relationships>
</file>

<file path=xl/worksheets/_rels/sheet9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 /><Relationship Id="rId2" Type="http://schemas.openxmlformats.org/officeDocument/2006/relationships/hyperlink" Target="file:///D:/Wechat%20files/xwechat_files/wxid_zklkww4jobqt22_6255/msg/file/2026-09/street_interface_weights(1).html" TargetMode="External"/><Relationship Id="rId0" Type="http://schemas.openxmlformats.org/officeDocument/2006/relationships/hyperlink" Target="file:///D:/Wechat%20files/xwechat_files/wxid_zklkww4jobqt22_6255/msg/file/2026-09/address_people_heatmaps(1).html" TargetMode="External"/><Relationship Id="rId1" Type="http://schemas.openxmlformats.org/officeDocument/2006/relationships/hyperlink" Target="file:///D:/Wechat%20files/xwechat_files/wxid_zklkww4jobqt22_6255/msg/file/2026-09/scatter_single_axis(1).html" TargetMode="External"/></Relationships>
</file>

<file path=xl/worksheets/sheet1.xml><?xml version="1.0" encoding="utf-8"?>
<worksheet xmlns="http://schemas.openxmlformats.org/spreadsheetml/2006/main">
  <sheetPr codeName="全量总表(0907)">
    <pageSetUpPr fitToPage="1"/>
  </sheetPr>
  <dimension ref="BT148"/>
  <sheetViews>
    <sheetView showGridLines="1" workbookViewId="0">
      <pane xSplit="3" ySplit="3" topLeftCell="D4" activePane="bottomRight" state="frozen"/>
    </sheetView>
  </sheetViews>
  <sheetFormatPr baseColWidth="8" defaultRowHeight="20"/>
  <cols>
    <col min="1" max="1" width="7" customWidth="1"/>
    <col min="2" max="2" width="32" customWidth="1"/>
    <col min="3" max="3" width="20" hidden="1" customWidth="1"/>
    <col min="4" max="4" width="14" customWidth="1"/>
    <col min="5" max="5" width="14" customWidth="1"/>
    <col min="6" max="6" width="16.1836" customWidth="1"/>
    <col min="7" max="7" width="22.793" customWidth="1"/>
    <col min="8" max="8" width="14" customWidth="1"/>
    <col min="9" max="9" width="18.4844" customWidth="1"/>
    <col min="10" max="10" width="28.8633" customWidth="1"/>
    <col min="11" max="11" width="14" customWidth="1"/>
    <col min="12" max="12" width="14" customWidth="1"/>
    <col min="13" max="13" width="14" customWidth="1"/>
    <col min="14" max="14" width="17" customWidth="1"/>
    <col min="15" max="15" width="18" customWidth="1"/>
    <col min="16" max="16" width="12" customWidth="1"/>
    <col min="17" max="17" width="12" customWidth="1"/>
    <col min="18" max="18" width="18" customWidth="1"/>
    <col min="19" max="19" width="18" customWidth="1"/>
    <col min="20" max="20" width="16" customWidth="1"/>
    <col min="21" max="21" width="14" customWidth="1"/>
    <col min="22" max="22" width="14" customWidth="1"/>
    <col min="23" max="23" width="14" customWidth="1"/>
    <col min="24" max="24" width="20" customWidth="1"/>
    <col min="25" max="25" width="20" customWidth="1"/>
    <col min="26" max="26" width="14" customWidth="1"/>
    <col min="27" max="27" width="14" customWidth="1"/>
    <col min="28" max="28" width="14" customWidth="1"/>
    <col min="29" max="29" width="20" customWidth="1"/>
    <col min="30" max="30" width="20" customWidth="1"/>
    <col min="31" max="31" width="18" customWidth="1"/>
    <col min="32" max="32" width="12" customWidth="1"/>
    <col min="33" max="33" width="16" customWidth="1"/>
    <col min="34" max="34" width="14" customWidth="1"/>
    <col min="35" max="35" width="12" customWidth="1"/>
    <col min="36" max="36" width="12" customWidth="1"/>
    <col min="37" max="37" width="11" customWidth="1"/>
    <col min="38" max="38" width="11" customWidth="1"/>
    <col min="39" max="39" width="11" customWidth="1"/>
    <col min="40" max="40" width="11" customWidth="1"/>
    <col min="41" max="41" width="11" customWidth="1"/>
    <col min="42" max="42" width="11" customWidth="1"/>
    <col min="43" max="43" width="11" customWidth="1"/>
    <col min="44" max="44" width="11" customWidth="1"/>
    <col min="45" max="45" width="14" customWidth="1"/>
    <col min="46" max="46" width="11" customWidth="1"/>
    <col min="47" max="47" width="14" customWidth="1"/>
    <col min="48" max="48" width="11" customWidth="1"/>
    <col min="49" max="49" width="11" customWidth="1"/>
    <col min="50" max="50" width="11" customWidth="1"/>
    <col min="51" max="51" width="11" customWidth="1"/>
    <col min="52" max="52" width="11" customWidth="1"/>
    <col min="53" max="53" width="14" customWidth="1"/>
    <col min="54" max="54" width="11" customWidth="1"/>
    <col min="55" max="55" width="11" customWidth="1"/>
    <col min="56" max="56" width="14" customWidth="1"/>
    <col min="57" max="57" width="11" customWidth="1"/>
    <col min="58" max="58" width="11" customWidth="1"/>
    <col min="59" max="59" width="11" customWidth="1"/>
    <col min="60" max="60" width="11" customWidth="1"/>
    <col min="61" max="61" width="11" customWidth="1"/>
    <col min="62" max="62" width="11" style="166" customWidth="1"/>
    <col min="63" max="63" width="11" style="167" customWidth="1"/>
    <col min="64" max="64" width="11" style="88" customWidth="1"/>
    <col min="65" max="65" width="5.80078" style="168" customWidth="1"/>
    <col min="66" max="66" width="7.68359" style="168" customWidth="1"/>
    <col min="67" max="68" width="5.80078" style="168" customWidth="1"/>
    <col min="69" max="69" width="7.41406" style="88" customWidth="1"/>
    <col min="70" max="70" width="11" style="169" customWidth="1"/>
    <col min="71" max="72" width="11" style="170" customWidth="1"/>
  </cols>
  <sheetData>
    <row r="1" spans="1:72" ht="27.75" customHeight="1">
      <c r="A1" s="4" t="s">
        <v>1</v>
      </c>
      <c r="B1" s="6" t="s"/>
      <c r="C1" s="4" t="s">
        <v>2</v>
      </c>
      <c r="D1" s="5" t="s"/>
      <c r="E1" s="5" t="s"/>
      <c r="F1" s="5" t="s"/>
      <c r="G1" s="7" t="s"/>
      <c r="H1" s="7" t="s"/>
      <c r="I1" s="5" t="s"/>
      <c r="J1" s="5" t="s"/>
      <c r="K1" s="7" t="s"/>
      <c r="L1" s="4" t="s">
        <v>3</v>
      </c>
      <c r="M1" s="6" t="s"/>
      <c r="N1" s="6" t="s"/>
      <c r="O1" s="6" t="s"/>
      <c r="P1" s="6" t="s"/>
      <c r="Q1" s="6" t="s"/>
      <c r="R1" s="6" t="s"/>
      <c r="S1" s="6" t="s"/>
      <c r="T1" s="6" t="s"/>
      <c r="U1" s="6" t="s"/>
      <c r="V1" s="6" t="s"/>
      <c r="W1" s="6" t="s"/>
      <c r="X1" s="6" t="s"/>
      <c r="Y1" s="6" t="s"/>
      <c r="Z1" s="6" t="s"/>
      <c r="AA1" s="6" t="s"/>
      <c r="AB1" s="6" t="s"/>
      <c r="AC1" s="6" t="s"/>
      <c r="AD1" s="6" t="s"/>
      <c r="AE1" s="6" t="s"/>
      <c r="AF1" s="6" t="s"/>
      <c r="AG1" s="6" t="s"/>
      <c r="AH1" s="6" t="s"/>
      <c r="AI1" s="4" t="s">
        <v>4</v>
      </c>
      <c r="AJ1" s="6" t="s"/>
      <c r="AK1" s="6" t="s"/>
      <c r="AL1" s="6" t="s"/>
      <c r="AM1" s="6" t="s"/>
      <c r="AN1" s="6" t="s"/>
      <c r="AO1" s="6" t="s"/>
      <c r="AP1" s="6" t="s"/>
      <c r="AQ1" s="6" t="s"/>
      <c r="AR1" s="6" t="s"/>
      <c r="AS1" s="6" t="s"/>
      <c r="AT1" s="6" t="s"/>
      <c r="AU1" s="6" t="s"/>
      <c r="AV1" s="6" t="s"/>
      <c r="AW1" s="6" t="s"/>
      <c r="AX1" s="6" t="s"/>
      <c r="AY1" s="6" t="s"/>
      <c r="AZ1" s="6" t="s"/>
      <c r="BA1" s="6" t="s"/>
      <c r="BB1" s="6" t="s"/>
      <c r="BC1" s="6" t="s"/>
      <c r="BD1" s="6" t="s"/>
      <c r="BE1" s="6" t="s"/>
      <c r="BF1" s="6" t="s"/>
      <c r="BG1" s="6" t="s"/>
      <c r="BH1" s="6" t="s"/>
      <c r="BI1" s="6" t="s"/>
      <c r="BJ1" s="8" t="s">
        <v>5</v>
      </c>
      <c r="BK1" s="9" t="s"/>
      <c r="BS1" s="10" t="s"/>
      <c r="BT1" s="10" t="s"/>
    </row>
    <row r="2" spans="1:72" ht="27.75" customHeight="1">
      <c r="A2" s="11" t="s">
        <v>6</v>
      </c>
      <c r="B2" s="6" t="s"/>
      <c r="C2" s="11" t="s">
        <v>7</v>
      </c>
      <c r="D2" s="5" t="s"/>
      <c r="E2" s="5" t="s"/>
      <c r="F2" s="5" t="s"/>
      <c r="G2" s="12" t="s"/>
      <c r="H2" s="12" t="s"/>
      <c r="I2" s="5" t="s"/>
      <c r="J2" s="5" t="s"/>
      <c r="K2" s="12" t="s"/>
      <c r="L2" s="11" t="s">
        <v>8</v>
      </c>
      <c r="M2" s="6" t="s"/>
      <c r="N2" s="6" t="s"/>
      <c r="O2" s="11" t="s">
        <v>9</v>
      </c>
      <c r="P2" s="6" t="s"/>
      <c r="Q2" s="6" t="s"/>
      <c r="R2" s="6" t="s"/>
      <c r="S2" s="6" t="s"/>
      <c r="T2" s="6" t="s"/>
      <c r="U2" s="6" t="s"/>
      <c r="V2" s="11" t="s">
        <v>10</v>
      </c>
      <c r="W2" s="6" t="s"/>
      <c r="X2" s="6" t="s"/>
      <c r="Y2" s="6" t="s"/>
      <c r="Z2" s="6" t="s"/>
      <c r="AA2" s="6" t="s"/>
      <c r="AB2" s="6" t="s"/>
      <c r="AC2" s="6" t="s"/>
      <c r="AD2" s="6" t="s"/>
      <c r="AE2" s="11" t="s">
        <v>11</v>
      </c>
      <c r="AF2" s="6" t="s"/>
      <c r="AG2" s="6" t="s"/>
      <c r="AH2" s="6" t="s"/>
      <c r="AI2" s="11" t="s">
        <v>12</v>
      </c>
      <c r="AJ2" s="6" t="s"/>
      <c r="AK2" s="6" t="s"/>
      <c r="AL2" s="6" t="s"/>
      <c r="AM2" s="11" t="s">
        <v>13</v>
      </c>
      <c r="AN2" s="6" t="s"/>
      <c r="AO2" s="6" t="s"/>
      <c r="AP2" s="6" t="s"/>
      <c r="AQ2" s="11" t="s">
        <v>14</v>
      </c>
      <c r="AR2" s="6" t="s"/>
      <c r="AS2" s="6" t="s"/>
      <c r="AT2" s="11" t="s">
        <v>15</v>
      </c>
      <c r="AU2" s="6" t="s"/>
      <c r="AV2" s="11" t="s">
        <v>16</v>
      </c>
      <c r="AW2" s="6" t="s"/>
      <c r="AX2" s="6" t="s"/>
      <c r="AY2" s="6" t="s"/>
      <c r="AZ2" s="6" t="s"/>
      <c r="BA2" s="6" t="s"/>
      <c r="BB2" s="6" t="s"/>
      <c r="BC2" s="6" t="s"/>
      <c r="BD2" s="6" t="s"/>
      <c r="BE2" s="6" t="s"/>
      <c r="BF2" s="6" t="s"/>
      <c r="BG2" s="6" t="s"/>
      <c r="BH2" s="6" t="s"/>
      <c r="BI2" s="6" t="s"/>
      <c r="BJ2" s="13" t="s"/>
      <c r="BK2" s="14" t="s"/>
      <c r="BL2" s="9" t="s">
        <v>17</v>
      </c>
      <c r="BR2" s="15" t="s"/>
      <c r="BS2" s="16" t="s"/>
      <c r="BT2" s="16" t="s"/>
    </row>
    <row r="3" spans="1:72" ht="57.75" customHeight="1">
      <c r="A3" s="17" t="s">
        <v>18</v>
      </c>
      <c r="B3" s="17" t="s">
        <v>20</v>
      </c>
      <c r="C3" s="17" t="s">
        <v>22</v>
      </c>
      <c r="D3" s="18" t="s">
        <v>23</v>
      </c>
      <c r="E3" s="18" t="s">
        <v>24</v>
      </c>
      <c r="F3" s="19" t="s">
        <v>25</v>
      </c>
      <c r="G3" s="19" t="s">
        <v>26</v>
      </c>
      <c r="H3" s="19" t="s">
        <v>27</v>
      </c>
      <c r="I3" s="18" t="s">
        <v>28</v>
      </c>
      <c r="J3" s="18" t="s">
        <v>29</v>
      </c>
      <c r="K3" s="19" t="s">
        <v>1625</v>
      </c>
      <c r="L3" s="17" t="s">
        <v>31</v>
      </c>
      <c r="M3" s="17" t="s">
        <v>32</v>
      </c>
      <c r="N3" s="17" t="s">
        <v>33</v>
      </c>
      <c r="O3" s="17" t="s">
        <v>9</v>
      </c>
      <c r="P3" s="17" t="s">
        <v>34</v>
      </c>
      <c r="Q3" s="17" t="s">
        <v>35</v>
      </c>
      <c r="R3" s="17" t="s">
        <v>36</v>
      </c>
      <c r="S3" s="17" t="s">
        <v>37</v>
      </c>
      <c r="T3" s="17" t="s">
        <v>38</v>
      </c>
      <c r="U3" s="17" t="s">
        <v>39</v>
      </c>
      <c r="V3" s="17" t="s">
        <v>40</v>
      </c>
      <c r="W3" s="17" t="s">
        <v>41</v>
      </c>
      <c r="X3" s="17" t="s">
        <v>42</v>
      </c>
      <c r="Y3" s="17" t="s">
        <v>43</v>
      </c>
      <c r="Z3" s="17" t="s">
        <v>44</v>
      </c>
      <c r="AA3" s="17" t="s">
        <v>45</v>
      </c>
      <c r="AB3" s="17" t="s">
        <v>46</v>
      </c>
      <c r="AC3" s="17" t="s">
        <v>47</v>
      </c>
      <c r="AD3" s="17" t="s">
        <v>48</v>
      </c>
      <c r="AE3" s="17" t="s">
        <v>49</v>
      </c>
      <c r="AF3" s="17" t="s">
        <v>50</v>
      </c>
      <c r="AG3" s="17" t="s">
        <v>51</v>
      </c>
      <c r="AH3" s="17" t="s">
        <v>52</v>
      </c>
      <c r="AI3" s="17" t="s">
        <v>53</v>
      </c>
      <c r="AJ3" s="17" t="s">
        <v>54</v>
      </c>
      <c r="AK3" s="17" t="s">
        <v>55</v>
      </c>
      <c r="AL3" s="17" t="s">
        <v>56</v>
      </c>
      <c r="AM3" s="17" t="s">
        <v>57</v>
      </c>
      <c r="AN3" s="17" t="s">
        <v>58</v>
      </c>
      <c r="AO3" s="17" t="s">
        <v>59</v>
      </c>
      <c r="AP3" s="17" t="s">
        <v>60</v>
      </c>
      <c r="AQ3" s="17" t="s">
        <v>61</v>
      </c>
      <c r="AR3" s="17" t="s">
        <v>62</v>
      </c>
      <c r="AS3" s="17" t="s">
        <v>63</v>
      </c>
      <c r="AT3" s="17" t="s">
        <v>64</v>
      </c>
      <c r="AU3" s="17" t="s">
        <v>65</v>
      </c>
      <c r="AV3" s="17" t="s">
        <v>66</v>
      </c>
      <c r="AW3" s="17" t="s">
        <v>67</v>
      </c>
      <c r="AX3" s="17" t="s">
        <v>68</v>
      </c>
      <c r="AY3" s="17" t="s">
        <v>69</v>
      </c>
      <c r="AZ3" s="17" t="s">
        <v>70</v>
      </c>
      <c r="BA3" s="17" t="s">
        <v>71</v>
      </c>
      <c r="BB3" s="17" t="s">
        <v>72</v>
      </c>
      <c r="BC3" s="17" t="s">
        <v>73</v>
      </c>
      <c r="BD3" s="17" t="s">
        <v>74</v>
      </c>
      <c r="BE3" s="17" t="s">
        <v>75</v>
      </c>
      <c r="BF3" s="17" t="s">
        <v>76</v>
      </c>
      <c r="BG3" s="17" t="s">
        <v>77</v>
      </c>
      <c r="BH3" s="17" t="s">
        <v>78</v>
      </c>
      <c r="BI3" s="17" t="s">
        <v>79</v>
      </c>
      <c r="BJ3" s="148" t="s">
        <v>80</v>
      </c>
      <c r="BK3" s="149" t="s">
        <v>81</v>
      </c>
      <c r="BL3" s="150" t="s">
        <v>82</v>
      </c>
      <c r="BM3" s="151" t="s">
        <v>83</v>
      </c>
      <c r="BN3" s="151" t="s">
        <v>84</v>
      </c>
      <c r="BO3" s="151" t="s">
        <v>85</v>
      </c>
      <c r="BP3" s="151" t="s">
        <v>86</v>
      </c>
      <c r="BQ3" s="150" t="s">
        <v>87</v>
      </c>
      <c r="BR3" s="152" t="s">
        <v>88</v>
      </c>
      <c r="BS3" s="153" t="s">
        <v>89</v>
      </c>
      <c r="BT3" s="153" t="s">
        <v>90</v>
      </c>
    </row>
    <row r="4" spans="1:72" ht="33.75" customHeight="1">
      <c r="A4" s="26">
        <v>11</v>
      </c>
      <c r="B4" s="28" t="s">
        <v>166</v>
      </c>
      <c r="C4" s="28" t="s">
        <v>94</v>
      </c>
      <c r="D4" s="27" t="s">
        <v>95</v>
      </c>
      <c r="E4" s="27" t="s">
        <v>137</v>
      </c>
      <c r="G4" t="s">
        <v>120</v>
      </c>
      <c r="I4" s="27" t="s">
        <v>121</v>
      </c>
      <c r="J4" s="29" t="s">
        <v>168</v>
      </c>
      <c r="K4">
        <f>=IF(TRIM(CLEAN(J4))="","",(IF(ISNUMBER(SEARCH("公共座椅",TRIM(CLEAN(J4)))),2,0)+IF(ISNUMBER(SEARCH("行道树",TRIM(CLEAN(J4)))),1,0)+IF(ISNUMBER(SEARCH("花坛",TRIM(CLEAN(J4)))),0.75,0)+IF(ISNUMBER(SEARCH("电线杆",TRIM(CLEAN(J4)))),0.4,0)+IF(ISNUMBER(SEARCH("路灯",TRIM(CLEAN(J4)))),0.45,0)+IF(ISNUMBER(SEARCH("共享单车",TRIM(CLEAN(J4)))),0.35,0)+IF(ISNUMBER(SEARCH("垃圾桶",TRIM(CLEAN(J4)))),-0.5,0))/(1+LN(1+(LEN(TRIM(CLEAN(J4)))-LEN(SUBSTITUTE(TRIM(CLEAN(J4)),";",""))+1))))</f>
        <v>1.9785639656513</v>
      </c>
      <c r="L4" s="26">
        <v>27.2</v>
      </c>
      <c r="M4" s="26">
        <v>0</v>
      </c>
      <c r="N4" s="26">
        <v>106.8</v>
      </c>
      <c r="O4" s="28" t="s">
        <v>113</v>
      </c>
      <c r="P4" s="26">
        <v>2</v>
      </c>
      <c r="Q4" s="26">
        <v>5</v>
      </c>
      <c r="R4" s="26">
        <v>1157</v>
      </c>
      <c r="S4" s="26">
        <v>0</v>
      </c>
      <c r="T4" s="26">
        <v>50</v>
      </c>
      <c r="U4" s="26">
        <v>4</v>
      </c>
      <c r="V4" s="26">
        <v>3.7</v>
      </c>
      <c r="W4" s="26">
        <v>4</v>
      </c>
      <c r="X4" s="28" t="s">
        <v>169</v>
      </c>
      <c r="Y4" s="30" t="s"/>
      <c r="Z4" s="26">
        <v>4</v>
      </c>
      <c r="AA4" s="26">
        <v>3.3</v>
      </c>
      <c r="AB4" s="26">
        <v>4</v>
      </c>
      <c r="AC4" s="28" t="s">
        <v>170</v>
      </c>
      <c r="AD4" s="30" t="s"/>
      <c r="AE4" s="28" t="s">
        <v>132</v>
      </c>
      <c r="AF4" s="26">
        <v>20</v>
      </c>
      <c r="AG4" s="26">
        <v>3.3</v>
      </c>
      <c r="AH4" s="26">
        <v>4</v>
      </c>
      <c r="AI4" s="26">
        <v>7</v>
      </c>
      <c r="AJ4" s="26">
        <v>3</v>
      </c>
      <c r="AK4" s="26">
        <v>1</v>
      </c>
      <c r="AL4" s="26">
        <v>6</v>
      </c>
      <c r="AM4" s="26">
        <v>0</v>
      </c>
      <c r="AN4" s="26">
        <v>7</v>
      </c>
      <c r="AO4" s="26">
        <v>0</v>
      </c>
      <c r="AP4" s="26">
        <v>0</v>
      </c>
      <c r="AQ4" s="26">
        <v>2</v>
      </c>
      <c r="AR4" s="26">
        <v>5</v>
      </c>
      <c r="AS4" s="26">
        <v>0</v>
      </c>
      <c r="AT4" s="26">
        <v>7</v>
      </c>
      <c r="AU4" s="26">
        <v>0</v>
      </c>
      <c r="AV4" s="26">
        <v>0</v>
      </c>
      <c r="AW4" s="26">
        <v>0</v>
      </c>
      <c r="AX4" s="26">
        <v>0</v>
      </c>
      <c r="AY4" s="26">
        <v>0</v>
      </c>
      <c r="AZ4" s="26">
        <v>0</v>
      </c>
      <c r="BA4" s="26">
        <v>0</v>
      </c>
      <c r="BB4" s="26">
        <v>2</v>
      </c>
      <c r="BC4" s="26">
        <v>7</v>
      </c>
      <c r="BD4" s="26">
        <v>0</v>
      </c>
      <c r="BE4" s="26">
        <v>0</v>
      </c>
      <c r="BF4" s="26">
        <v>0</v>
      </c>
      <c r="BG4" s="26">
        <v>0</v>
      </c>
      <c r="BH4" s="26">
        <v>0</v>
      </c>
      <c r="BI4" s="26">
        <v>0</v>
      </c>
      <c r="BJ4" s="31">
        <f>=AI4</f>
        <v>7</v>
      </c>
      <c r="BK4" s="32">
        <f>=BJ4/N4</f>
        <v>0.0655430711610487</v>
      </c>
      <c r="BL4" s="32">
        <f>=AL4/AI4</f>
        <v>0.857142857142857</v>
      </c>
      <c r="BM4" s="33">
        <f>=IF(BJ4=0,0,AM4/BJ4)</f>
        <v>0</v>
      </c>
      <c r="BN4" s="33">
        <f>=IF(BJ4=0,0,AN4/BJ4)</f>
        <v>1</v>
      </c>
      <c r="BO4" s="33">
        <f>=IF(BJ4=0,0,AO4/BJ4)</f>
        <v>0</v>
      </c>
      <c r="BP4" s="33">
        <f>=IF(BJ4=0,0,AP4/BJ4)</f>
        <v>0</v>
      </c>
      <c r="BQ4" s="32">
        <f>=-IF(BM4=0,0,BM4*LN(BM4))-IF(BN4=0,0,BN4*LN(BN4))-IF(BO4=0,0,BO4*LN(BO4))-IF(BP4=0,0,BP4*LN(BP4))</f>
        <v>0</v>
      </c>
      <c r="BR4" s="34">
        <f>=IF(BJ4=0,0,BQ4/LN(4)*100)</f>
        <v>0</v>
      </c>
      <c r="BS4" s="35">
        <f>=_xlfn.XLOOKUP(B4,点位均值!$A:$A,点位均值!$B:$B,"无匹配")</f>
        <v>0.654484225451967</v>
      </c>
      <c r="BT4" s="35">
        <f>=_xlfn.XLOOKUP(B4,点位均值!$A:$A,点位均值!$C:$C,"无匹配")</f>
        <v>2.85102573666542</v>
      </c>
    </row>
    <row r="5" spans="1:72" ht="33.75" customHeight="1">
      <c r="A5" s="26">
        <v>35</v>
      </c>
      <c r="B5" s="28" t="s">
        <v>285</v>
      </c>
      <c r="C5" s="28" t="s">
        <v>276</v>
      </c>
      <c r="D5" s="27" t="s">
        <v>136</v>
      </c>
      <c r="E5" s="27" t="s">
        <v>277</v>
      </c>
      <c r="I5" s="27" t="s">
        <v>112</v>
      </c>
      <c r="J5" s="29" t="s">
        <v>289</v>
      </c>
      <c r="K5">
        <f>=IF(TRIM(CLEAN(J5))="","",(IF(ISNUMBER(SEARCH("公共座椅",TRIM(CLEAN(J5)))),2,0)+IF(ISNUMBER(SEARCH("行道树",TRIM(CLEAN(J5)))),1,0)+IF(ISNUMBER(SEARCH("花坛",TRIM(CLEAN(J5)))),0.75,0)+IF(ISNUMBER(SEARCH("电线杆",TRIM(CLEAN(J5)))),0.4,0)+IF(ISNUMBER(SEARCH("路灯",TRIM(CLEAN(J5)))),0.45,0)+IF(ISNUMBER(SEARCH("共享单车",TRIM(CLEAN(J5)))),0.35,0)+IF(ISNUMBER(SEARCH("垃圾桶",TRIM(CLEAN(J5)))),-0.5,0))/(1+LN(1+(LEN(TRIM(CLEAN(J5)))-LEN(SUBSTITUTE(TRIM(CLEAN(J5)),";",""))+1))))</f>
        <v>1.77184832744892</v>
      </c>
      <c r="L5" s="26">
        <v>2.5</v>
      </c>
      <c r="M5" s="26">
        <v>0.5</v>
      </c>
      <c r="N5" s="26">
        <v>15</v>
      </c>
      <c r="O5" s="28" t="s">
        <v>269</v>
      </c>
      <c r="P5" s="26">
        <v>1</v>
      </c>
      <c r="Q5" s="26">
        <v>5</v>
      </c>
      <c r="R5" s="26">
        <v>50</v>
      </c>
      <c r="S5" s="26">
        <v>0</v>
      </c>
      <c r="T5" s="26">
        <v>4</v>
      </c>
      <c r="U5" s="26">
        <v>5</v>
      </c>
      <c r="V5" s="26">
        <v>5</v>
      </c>
      <c r="W5" s="26">
        <v>5</v>
      </c>
      <c r="X5" s="30" t="s"/>
      <c r="Y5" s="30" t="s"/>
      <c r="Z5" s="26">
        <v>3</v>
      </c>
      <c r="AA5" s="26">
        <v>1</v>
      </c>
      <c r="AB5" s="26">
        <v>5</v>
      </c>
      <c r="AC5" s="30" t="s"/>
      <c r="AD5" s="30" t="s"/>
      <c r="AE5" s="28" t="s">
        <v>132</v>
      </c>
      <c r="AF5" s="26">
        <v>95</v>
      </c>
      <c r="AG5" s="26">
        <v>2</v>
      </c>
      <c r="AH5" s="26">
        <v>3</v>
      </c>
      <c r="AI5" s="26">
        <v>4</v>
      </c>
      <c r="AJ5" s="26">
        <v>2</v>
      </c>
      <c r="AK5" s="26">
        <v>0</v>
      </c>
      <c r="AL5" s="26">
        <v>4</v>
      </c>
      <c r="AM5" s="26">
        <v>1</v>
      </c>
      <c r="AN5" s="26">
        <v>2</v>
      </c>
      <c r="AO5" s="26">
        <v>1</v>
      </c>
      <c r="AP5" s="26">
        <v>0</v>
      </c>
      <c r="AQ5" s="26">
        <v>2</v>
      </c>
      <c r="AR5" s="26">
        <v>2</v>
      </c>
      <c r="AS5" s="26">
        <v>0</v>
      </c>
      <c r="AT5" s="26">
        <v>2</v>
      </c>
      <c r="AU5" s="26">
        <v>2</v>
      </c>
      <c r="AV5" s="26">
        <v>0</v>
      </c>
      <c r="AW5" s="26">
        <v>0</v>
      </c>
      <c r="AX5" s="26">
        <v>0</v>
      </c>
      <c r="AY5" s="26">
        <v>2</v>
      </c>
      <c r="AZ5" s="26">
        <v>0</v>
      </c>
      <c r="BA5" s="26">
        <v>0</v>
      </c>
      <c r="BB5" s="26">
        <v>0</v>
      </c>
      <c r="BC5" s="26">
        <v>2</v>
      </c>
      <c r="BD5" s="26">
        <v>0</v>
      </c>
      <c r="BE5" s="26">
        <v>0</v>
      </c>
      <c r="BF5" s="26">
        <v>0</v>
      </c>
      <c r="BG5" s="26">
        <v>0</v>
      </c>
      <c r="BH5" s="26">
        <v>1</v>
      </c>
      <c r="BI5" s="26">
        <v>0</v>
      </c>
      <c r="BJ5" s="31">
        <f>=AI5</f>
        <v>4</v>
      </c>
      <c r="BK5" s="32">
        <f>=BJ5/N5</f>
        <v>0.266666666666667</v>
      </c>
      <c r="BL5" s="32">
        <f>=AL5/AI5</f>
        <v>1</v>
      </c>
      <c r="BM5" s="33">
        <f>=IF(BJ5=0,0,AM5/BJ5)</f>
        <v>0.25</v>
      </c>
      <c r="BN5" s="33">
        <f>=IF(BJ5=0,0,AN5/BJ5)</f>
        <v>0.5</v>
      </c>
      <c r="BO5" s="33">
        <f>=IF(BJ5=0,0,AO5/BJ5)</f>
        <v>0.25</v>
      </c>
      <c r="BP5" s="33">
        <f>=IF(BJ5=0,0,AP5/BJ5)</f>
        <v>0</v>
      </c>
      <c r="BQ5" s="32">
        <f>=-IF(BM5=0,0,BM5*LN(BM5))-IF(BN5=0,0,BN5*LN(BN5))-IF(BO5=0,0,BO5*LN(BO5))-IF(BP5=0,0,BP5*LN(BP5))</f>
        <v>1.03972077083992</v>
      </c>
      <c r="BR5" s="34">
        <f>=IF(BJ5=0,0,BQ5/LN(4)*100)</f>
        <v>75</v>
      </c>
      <c r="BS5" s="35">
        <f>=_xlfn.XLOOKUP(B5,点位均值!$A:$A,点位均值!$B:$B,"无匹配")</f>
        <v>1.13585607940447</v>
      </c>
      <c r="BT5" s="35">
        <f>=_xlfn.XLOOKUP(B5,点位均值!$A:$A,点位均值!$C:$C,"无匹配")</f>
        <v>3.15443864229765</v>
      </c>
    </row>
    <row r="6" spans="1:72" ht="33.75" customHeight="1">
      <c r="A6" s="26">
        <v>112</v>
      </c>
      <c r="B6" s="28" t="s">
        <v>645</v>
      </c>
      <c r="C6" s="28" t="s">
        <v>94</v>
      </c>
      <c r="D6" s="27" t="s">
        <v>95</v>
      </c>
      <c r="E6" s="27" t="s">
        <v>137</v>
      </c>
      <c r="F6" t="s">
        <v>119</v>
      </c>
      <c r="I6" s="27" t="s">
        <v>121</v>
      </c>
      <c r="J6" s="29" t="s">
        <v>647</v>
      </c>
      <c r="K6">
        <f>=IF(TRIM(CLEAN(J6))="","",(IF(ISNUMBER(SEARCH("公共座椅",TRIM(CLEAN(J6)))),2,0)+IF(ISNUMBER(SEARCH("行道树",TRIM(CLEAN(J6)))),1,0)+IF(ISNUMBER(SEARCH("花坛",TRIM(CLEAN(J6)))),0.75,0)+IF(ISNUMBER(SEARCH("电线杆",TRIM(CLEAN(J6)))),0.4,0)+IF(ISNUMBER(SEARCH("路灯",TRIM(CLEAN(J6)))),0.45,0)+IF(ISNUMBER(SEARCH("共享单车",TRIM(CLEAN(J6)))),0.35,0)+IF(ISNUMBER(SEARCH("垃圾桶",TRIM(CLEAN(J6)))),-0.5,0))/(1+LN(1+(LEN(TRIM(CLEAN(J6)))-LEN(SUBSTITUTE(TRIM(CLEAN(J6)),";",""))+1))))</f>
        <v>1.68325591107648</v>
      </c>
      <c r="L6" s="26">
        <v>3.5</v>
      </c>
      <c r="M6" s="26">
        <v>0</v>
      </c>
      <c r="N6" s="26">
        <v>20</v>
      </c>
      <c r="O6" s="28" t="s">
        <v>101</v>
      </c>
      <c r="P6" s="26">
        <v>1</v>
      </c>
      <c r="Q6" s="26">
        <v>5</v>
      </c>
      <c r="R6" s="26">
        <v>109</v>
      </c>
      <c r="S6" s="26">
        <v>60</v>
      </c>
      <c r="T6" s="26">
        <v>30</v>
      </c>
      <c r="U6" s="26">
        <v>3.2</v>
      </c>
      <c r="V6" s="26">
        <v>3.2</v>
      </c>
      <c r="W6" s="26">
        <v>3</v>
      </c>
      <c r="X6" s="28" t="s">
        <v>648</v>
      </c>
      <c r="Y6" s="28" t="s">
        <v>649</v>
      </c>
      <c r="Z6" s="26">
        <v>2.6</v>
      </c>
      <c r="AA6" s="26">
        <v>3</v>
      </c>
      <c r="AB6" s="26">
        <v>3.4</v>
      </c>
      <c r="AC6" s="28" t="s">
        <v>650</v>
      </c>
      <c r="AD6" s="28" t="s">
        <v>649</v>
      </c>
      <c r="AE6" s="28" t="s">
        <v>651</v>
      </c>
      <c r="AF6" s="26">
        <v>90</v>
      </c>
      <c r="AG6" s="26">
        <v>3.8</v>
      </c>
      <c r="AH6" s="26">
        <v>3.2</v>
      </c>
      <c r="AI6" s="26">
        <v>1</v>
      </c>
      <c r="AJ6" s="26">
        <v>1</v>
      </c>
      <c r="AK6" s="26">
        <v>0</v>
      </c>
      <c r="AL6" s="26">
        <v>1</v>
      </c>
      <c r="AM6" s="26">
        <v>0</v>
      </c>
      <c r="AN6" s="26">
        <v>1</v>
      </c>
      <c r="AO6" s="26">
        <v>0</v>
      </c>
      <c r="AP6" s="26">
        <v>0</v>
      </c>
      <c r="AQ6" s="26">
        <v>0</v>
      </c>
      <c r="AR6" s="26">
        <v>0</v>
      </c>
      <c r="AS6" s="26">
        <v>1</v>
      </c>
      <c r="AT6" s="26">
        <v>1</v>
      </c>
      <c r="AU6" s="26">
        <v>0</v>
      </c>
      <c r="AV6" s="26">
        <v>0</v>
      </c>
      <c r="AW6" s="26">
        <v>1</v>
      </c>
      <c r="AX6" s="26">
        <v>1</v>
      </c>
      <c r="AY6" s="26">
        <v>1</v>
      </c>
      <c r="AZ6" s="26">
        <v>1</v>
      </c>
      <c r="BA6" s="26">
        <v>0</v>
      </c>
      <c r="BB6" s="26">
        <v>0</v>
      </c>
      <c r="BC6" s="26">
        <v>0</v>
      </c>
      <c r="BD6" s="26">
        <v>0</v>
      </c>
      <c r="BE6" s="26">
        <v>0</v>
      </c>
      <c r="BF6" s="26">
        <v>0</v>
      </c>
      <c r="BG6" s="26">
        <v>0</v>
      </c>
      <c r="BH6" s="26">
        <v>0</v>
      </c>
      <c r="BI6" s="26">
        <v>0</v>
      </c>
      <c r="BJ6" s="31">
        <f>=AI6</f>
        <v>1</v>
      </c>
      <c r="BK6" s="32">
        <f>=BJ6/N6</f>
        <v>0.05</v>
      </c>
      <c r="BL6" s="32">
        <f>=AL6/AI6</f>
        <v>1</v>
      </c>
      <c r="BM6" s="33">
        <f>=IF(BJ6=0,0,AM6/BJ6)</f>
        <v>0</v>
      </c>
      <c r="BN6" s="33">
        <f>=IF(BJ6=0,0,AN6/BJ6)</f>
        <v>1</v>
      </c>
      <c r="BO6" s="33">
        <f>=IF(BJ6=0,0,AO6/BJ6)</f>
        <v>0</v>
      </c>
      <c r="BP6" s="33">
        <f>=IF(BJ6=0,0,AP6/BJ6)</f>
        <v>0</v>
      </c>
      <c r="BQ6" s="32">
        <f>=-IF(BM6=0,0,BM6*LN(BM6))-IF(BN6=0,0,BN6*LN(BN6))-IF(BO6=0,0,BO6*LN(BO6))-IF(BP6=0,0,BP6*LN(BP6))</f>
        <v>0</v>
      </c>
      <c r="BR6" s="34">
        <f>=IF(BJ6=0,0,BQ6/LN(4)*100)</f>
        <v>0</v>
      </c>
      <c r="BS6" s="35">
        <f>=_xlfn.XLOOKUP(B6,点位均值!$A:$A,点位均值!$B:$B,"无匹配")</f>
        <v>1.86873449131514</v>
      </c>
      <c r="BT6" s="35">
        <f>=_xlfn.XLOOKUP(B6,点位均值!$A:$A,点位均值!$C:$C,"无匹配")</f>
        <v>8.96605744125326</v>
      </c>
    </row>
    <row r="7" spans="1:72" ht="33.75" customHeight="1">
      <c r="A7" s="26">
        <v>33</v>
      </c>
      <c r="B7" s="28" t="s">
        <v>282</v>
      </c>
      <c r="C7" s="28" t="s">
        <v>276</v>
      </c>
      <c r="D7" s="27" t="s">
        <v>118</v>
      </c>
      <c r="E7" s="27" t="s">
        <v>277</v>
      </c>
      <c r="I7" s="27" t="s">
        <v>112</v>
      </c>
      <c r="J7" s="29" t="s">
        <v>283</v>
      </c>
      <c r="K7">
        <f>=IF(TRIM(CLEAN(J7))="","",(IF(ISNUMBER(SEARCH("公共座椅",TRIM(CLEAN(J7)))),2,0)+IF(ISNUMBER(SEARCH("行道树",TRIM(CLEAN(J7)))),1,0)+IF(ISNUMBER(SEARCH("花坛",TRIM(CLEAN(J7)))),0.75,0)+IF(ISNUMBER(SEARCH("电线杆",TRIM(CLEAN(J7)))),0.4,0)+IF(ISNUMBER(SEARCH("路灯",TRIM(CLEAN(J7)))),0.45,0)+IF(ISNUMBER(SEARCH("共享单车",TRIM(CLEAN(J7)))),0.35,0)+IF(ISNUMBER(SEARCH("垃圾桶",TRIM(CLEAN(J7)))),-0.5,0))/(1+LN(1+(LEN(TRIM(CLEAN(J7)))-LEN(SUBSTITUTE(TRIM(CLEAN(J7)),";",""))+1))))</f>
        <v>1.62419430016151</v>
      </c>
      <c r="L7" s="26">
        <v>20</v>
      </c>
      <c r="M7" s="26">
        <v>2</v>
      </c>
      <c r="N7" s="26">
        <v>30</v>
      </c>
      <c r="O7" s="28" t="s">
        <v>101</v>
      </c>
      <c r="P7" s="26">
        <v>2</v>
      </c>
      <c r="Q7" s="26">
        <v>4</v>
      </c>
      <c r="R7" s="26">
        <v>50</v>
      </c>
      <c r="S7" s="26">
        <v>50</v>
      </c>
      <c r="T7" s="26">
        <v>30</v>
      </c>
      <c r="U7" s="26">
        <v>5</v>
      </c>
      <c r="V7" s="26">
        <v>5</v>
      </c>
      <c r="W7" s="26">
        <v>5</v>
      </c>
      <c r="X7" s="28" t="s">
        <v>233</v>
      </c>
      <c r="Y7" s="30" t="s"/>
      <c r="Z7" s="26">
        <v>5</v>
      </c>
      <c r="AA7" s="26">
        <v>1</v>
      </c>
      <c r="AB7" s="26">
        <v>5</v>
      </c>
      <c r="AC7" s="28" t="s">
        <v>233</v>
      </c>
      <c r="AD7" s="30" t="s"/>
      <c r="AE7" s="28" t="s">
        <v>159</v>
      </c>
      <c r="AF7" s="26">
        <v>80</v>
      </c>
      <c r="AG7" s="26">
        <v>4</v>
      </c>
      <c r="AH7" s="26">
        <v>4</v>
      </c>
      <c r="AI7" s="26">
        <v>16</v>
      </c>
      <c r="AJ7" s="26">
        <v>4</v>
      </c>
      <c r="AK7" s="26">
        <v>7</v>
      </c>
      <c r="AL7" s="26">
        <v>9</v>
      </c>
      <c r="AM7" s="26">
        <v>0</v>
      </c>
      <c r="AN7" s="26">
        <v>7</v>
      </c>
      <c r="AO7" s="26">
        <v>7</v>
      </c>
      <c r="AP7" s="26">
        <v>2</v>
      </c>
      <c r="AQ7" s="26">
        <v>16</v>
      </c>
      <c r="AR7" s="26">
        <v>0</v>
      </c>
      <c r="AS7" s="26">
        <v>0</v>
      </c>
      <c r="AT7" s="26">
        <v>5</v>
      </c>
      <c r="AU7" s="26">
        <v>11</v>
      </c>
      <c r="AV7" s="26">
        <v>6</v>
      </c>
      <c r="AW7" s="26">
        <v>0</v>
      </c>
      <c r="AX7" s="26">
        <v>1</v>
      </c>
      <c r="AY7" s="26">
        <v>9</v>
      </c>
      <c r="AZ7" s="26">
        <v>0</v>
      </c>
      <c r="BA7" s="26">
        <v>0</v>
      </c>
      <c r="BB7" s="26">
        <v>0</v>
      </c>
      <c r="BC7" s="26">
        <v>0</v>
      </c>
      <c r="BD7" s="26">
        <v>0</v>
      </c>
      <c r="BE7" s="26">
        <v>0</v>
      </c>
      <c r="BF7" s="26">
        <v>0</v>
      </c>
      <c r="BG7" s="26">
        <v>0</v>
      </c>
      <c r="BH7" s="26">
        <v>0</v>
      </c>
      <c r="BI7" s="26">
        <v>0</v>
      </c>
      <c r="BJ7" s="31">
        <f>=AI7</f>
        <v>16</v>
      </c>
      <c r="BK7" s="32">
        <f>=BJ7/N7</f>
        <v>0.533333333333333</v>
      </c>
      <c r="BL7" s="32">
        <f>=AL7/AI7</f>
        <v>0.5625</v>
      </c>
      <c r="BM7" s="33">
        <f>=IF(BJ7=0,0,AM7/BJ7)</f>
        <v>0</v>
      </c>
      <c r="BN7" s="33">
        <f>=IF(BJ7=0,0,AN7/BJ7)</f>
        <v>0.4375</v>
      </c>
      <c r="BO7" s="33">
        <f>=IF(BJ7=0,0,AO7/BJ7)</f>
        <v>0.4375</v>
      </c>
      <c r="BP7" s="33">
        <f>=IF(BJ7=0,0,AP7/BJ7)</f>
        <v>0.125</v>
      </c>
      <c r="BQ7" s="32">
        <f>=-IF(BM7=0,0,BM7*LN(BM7))-IF(BN7=0,0,BN7*LN(BN7))-IF(BO7=0,0,BO7*LN(BO7))-IF(BP7=0,0,BP7*LN(BP7))</f>
        <v>0.983273944246389</v>
      </c>
      <c r="BR7" s="37">
        <f>=IF(BJ7=0,0,BQ7/LN(4)*100)</f>
        <v>70.9282221599798</v>
      </c>
      <c r="BS7" s="35">
        <f>=_xlfn.XLOOKUP(B7,点位均值!$A:$A,点位均值!$B:$B,"无匹配")</f>
        <v>0.282707816377171</v>
      </c>
      <c r="BT7" s="35">
        <f>=_xlfn.XLOOKUP(B7,点位均值!$A:$A,点位均值!$C:$C,"无匹配")</f>
        <v>2.62831266318538</v>
      </c>
    </row>
    <row r="8" spans="1:72" ht="33.75" customHeight="1">
      <c r="A8" s="26">
        <v>90</v>
      </c>
      <c r="B8" s="28" t="s">
        <v>538</v>
      </c>
      <c r="C8" s="27" t="s">
        <v>94</v>
      </c>
      <c r="D8" s="27" t="s">
        <v>136</v>
      </c>
      <c r="E8" s="27" t="s">
        <v>96</v>
      </c>
      <c r="I8" s="27" t="s">
        <v>461</v>
      </c>
      <c r="J8" s="29" t="s">
        <v>540</v>
      </c>
      <c r="K8">
        <f>=IF(TRIM(CLEAN(J8))="","",(IF(ISNUMBER(SEARCH("公共座椅",TRIM(CLEAN(J8)))),2,0)+IF(ISNUMBER(SEARCH("行道树",TRIM(CLEAN(J8)))),1,0)+IF(ISNUMBER(SEARCH("花坛",TRIM(CLEAN(J8)))),0.75,0)+IF(ISNUMBER(SEARCH("电线杆",TRIM(CLEAN(J8)))),0.5,0)+IF(ISNUMBER(SEARCH("路灯",TRIM(CLEAN(J8)))),0.5,0)+IF(ISNUMBER(SEARCH("共享单车",TRIM(CLEAN(J8)))),0.5,0)+IF(ISNUMBER(SEARCH("垃圾桶",TRIM(CLEAN(J8)))),-0.5,0))/(1+LN(1+(LEN(TRIM(CLEAN(J8)))-LEN(SUBSTITUTE(TRIM(CLEAN(J8)),";",""))+1))))</f>
        <v>1.32888624558669</v>
      </c>
      <c r="L8" s="26">
        <v>16</v>
      </c>
      <c r="M8" s="26">
        <v>1.5</v>
      </c>
      <c r="N8" s="26">
        <v>23</v>
      </c>
      <c r="O8" s="28" t="s">
        <v>101</v>
      </c>
      <c r="P8" s="26">
        <v>1</v>
      </c>
      <c r="Q8" s="26">
        <v>4</v>
      </c>
      <c r="R8" s="26">
        <v>75</v>
      </c>
      <c r="S8" s="26">
        <v>70</v>
      </c>
      <c r="T8" s="26">
        <v>9</v>
      </c>
      <c r="U8" s="26">
        <v>4</v>
      </c>
      <c r="V8" s="26">
        <v>3</v>
      </c>
      <c r="W8" s="26">
        <v>4</v>
      </c>
      <c r="X8" s="28" t="s">
        <v>541</v>
      </c>
      <c r="Y8" s="141" t="s"/>
      <c r="Z8" s="26">
        <v>4</v>
      </c>
      <c r="AA8" s="26">
        <v>5</v>
      </c>
      <c r="AB8" s="26">
        <v>5</v>
      </c>
      <c r="AC8" s="28" t="s">
        <v>542</v>
      </c>
      <c r="AD8" s="38" t="s"/>
      <c r="AE8" s="28" t="s">
        <v>140</v>
      </c>
      <c r="AF8" s="26">
        <v>70</v>
      </c>
      <c r="AG8" s="26">
        <v>4</v>
      </c>
      <c r="AH8" s="26">
        <v>4</v>
      </c>
      <c r="AI8" s="26">
        <v>2</v>
      </c>
      <c r="AJ8" s="26">
        <v>0</v>
      </c>
      <c r="AK8" s="26">
        <v>2</v>
      </c>
      <c r="AL8" s="26">
        <v>0</v>
      </c>
      <c r="AM8" s="26">
        <v>0</v>
      </c>
      <c r="AN8" s="26">
        <v>0</v>
      </c>
      <c r="AO8" s="26">
        <v>2</v>
      </c>
      <c r="AP8" s="26">
        <v>0</v>
      </c>
      <c r="AQ8" s="26">
        <v>2</v>
      </c>
      <c r="AR8" s="26">
        <v>0</v>
      </c>
      <c r="AS8" s="26">
        <v>0</v>
      </c>
      <c r="AT8" s="26">
        <v>0</v>
      </c>
      <c r="AU8" s="26">
        <v>2</v>
      </c>
      <c r="AV8" s="26">
        <v>0</v>
      </c>
      <c r="AW8" s="26">
        <v>0</v>
      </c>
      <c r="AX8" s="26">
        <v>0</v>
      </c>
      <c r="AY8" s="26">
        <v>0</v>
      </c>
      <c r="AZ8" s="26">
        <v>0</v>
      </c>
      <c r="BA8" s="26">
        <v>0</v>
      </c>
      <c r="BB8" s="26">
        <v>0</v>
      </c>
      <c r="BC8" s="26">
        <v>2</v>
      </c>
      <c r="BD8" s="26">
        <v>0</v>
      </c>
      <c r="BE8" s="26">
        <v>0</v>
      </c>
      <c r="BF8" s="26">
        <v>0</v>
      </c>
      <c r="BG8" s="26">
        <v>0</v>
      </c>
      <c r="BH8" s="26">
        <v>0</v>
      </c>
      <c r="BI8" s="26">
        <v>0</v>
      </c>
      <c r="BJ8" s="31">
        <f>=AI8</f>
        <v>2</v>
      </c>
      <c r="BK8" s="32">
        <f>=BJ8/N8</f>
        <v>0.0869565217391305</v>
      </c>
      <c r="BL8" s="32">
        <f>=AL8/AI8</f>
        <v>0</v>
      </c>
      <c r="BM8" s="33">
        <f>=IF(BJ8=0,0,AM8/BJ8)</f>
        <v>0</v>
      </c>
      <c r="BN8" s="33">
        <f>=IF(BJ8=0,0,AN8/BJ8)</f>
        <v>0</v>
      </c>
      <c r="BO8" s="33">
        <f>=IF(BJ8=0,0,AO8/BJ8)</f>
        <v>1</v>
      </c>
      <c r="BP8" s="33">
        <f>=IF(BJ8=0,0,AP8/BJ8)</f>
        <v>0</v>
      </c>
      <c r="BQ8" s="32">
        <f>=-IF(BM8=0,0,BM8*LN(BM8))-IF(BN8=0,0,BN8*LN(BN8))-IF(BO8=0,0,BO8*LN(BO8))-IF(BP8=0,0,BP8*LN(BP8))</f>
        <v>0</v>
      </c>
      <c r="BR8" s="34">
        <f>=IF(BJ8=0,0,BQ8/LN(4)*100)</f>
        <v>0</v>
      </c>
      <c r="BS8" s="35">
        <f>=_xlfn.XLOOKUP(B8,点位均值!$A:$A,点位均值!$B:$B,"无匹配")</f>
        <v>1.27915632754342</v>
      </c>
      <c r="BT8" s="35">
        <f>=_xlfn.XLOOKUP(B8,点位均值!$A:$A,点位均值!$C:$C,"无匹配")</f>
        <v>1.36657963446475</v>
      </c>
    </row>
    <row r="9" spans="1:72" ht="33.75" customHeight="1">
      <c r="A9" s="26">
        <v>43</v>
      </c>
      <c r="B9" s="28" t="s">
        <v>313</v>
      </c>
      <c r="C9" s="27" t="s">
        <v>94</v>
      </c>
      <c r="D9" s="27" t="s">
        <v>136</v>
      </c>
      <c r="E9" s="27" t="s">
        <v>96</v>
      </c>
      <c r="F9" t="s">
        <v>97</v>
      </c>
      <c r="G9" t="s">
        <v>144</v>
      </c>
      <c r="I9" s="27" t="s">
        <v>99</v>
      </c>
      <c r="J9" s="29" t="s">
        <v>163</v>
      </c>
      <c r="K9">
        <f>=IF(TRIM(CLEAN(J9))="","",(IF(ISNUMBER(SEARCH("公共座椅",TRIM(CLEAN(J9)))),2,0)+IF(ISNUMBER(SEARCH("行道树",TRIM(CLEAN(J9)))),1,0)+IF(ISNUMBER(SEARCH("花坛",TRIM(CLEAN(J9)))),0.75,0)+IF(ISNUMBER(SEARCH("电线杆",TRIM(CLEAN(J9)))),0.5,0)+IF(ISNUMBER(SEARCH("路灯",TRIM(CLEAN(J9)))),0.5,0)+IF(ISNUMBER(SEARCH("共享单车",TRIM(CLEAN(J9)))),0.5,0)+IF(ISNUMBER(SEARCH("垃圾桶",TRIM(CLEAN(J9)))),-0.5,0))/(1+LN(1+(LEN(TRIM(CLEAN(J9)))-LEN(SUBSTITUTE(TRIM(CLEAN(J9)),";",""))+1))))</f>
        <v>1.18123221829928</v>
      </c>
      <c r="L9" s="26">
        <v>10</v>
      </c>
      <c r="M9" s="41">
        <v>46085</v>
      </c>
      <c r="N9" s="30" t="s"/>
      <c r="O9" s="28" t="s">
        <v>314</v>
      </c>
      <c r="P9" s="26">
        <v>3</v>
      </c>
      <c r="Q9" s="26">
        <v>5</v>
      </c>
      <c r="R9" s="30" t="s"/>
      <c r="S9" s="30" t="s"/>
      <c r="T9" s="30" t="s"/>
      <c r="U9" s="26">
        <v>5</v>
      </c>
      <c r="V9" s="26">
        <v>5</v>
      </c>
      <c r="W9" s="26">
        <v>4</v>
      </c>
      <c r="X9" s="30" t="s"/>
      <c r="Y9" s="39" t="s"/>
      <c r="Z9" s="26">
        <v>4</v>
      </c>
      <c r="AA9" s="26">
        <v>2</v>
      </c>
      <c r="AB9" s="26">
        <v>4</v>
      </c>
      <c r="AC9" s="30" t="s"/>
      <c r="AD9" s="39" t="s"/>
      <c r="AE9" s="28" t="s">
        <v>159</v>
      </c>
      <c r="AF9" s="30" t="s"/>
      <c r="AG9" s="30" t="s"/>
      <c r="AH9" s="30" t="s"/>
      <c r="AI9" s="26">
        <v>11</v>
      </c>
      <c r="AJ9" s="26">
        <v>2</v>
      </c>
      <c r="AK9" s="26">
        <v>0</v>
      </c>
      <c r="AL9" s="26">
        <v>11</v>
      </c>
      <c r="AM9" s="26">
        <v>0</v>
      </c>
      <c r="AN9" s="26">
        <v>2</v>
      </c>
      <c r="AO9" s="26">
        <v>9</v>
      </c>
      <c r="AP9" s="26">
        <v>0</v>
      </c>
      <c r="AQ9" s="26">
        <v>9</v>
      </c>
      <c r="AR9" s="26">
        <v>2</v>
      </c>
      <c r="AS9" s="26">
        <v>0</v>
      </c>
      <c r="AT9" s="26">
        <v>11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11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31">
        <f>=AI9</f>
        <v>11</v>
      </c>
      <c r="BK9" s="32" t="e">
        <f>=BJ9/N9</f>
        <v>#DIV/0!</v>
      </c>
      <c r="BL9" s="32">
        <f>=AL9/AI9</f>
        <v>1</v>
      </c>
      <c r="BM9" s="33">
        <f>=IF(BJ9=0,0,AM9/BJ9)</f>
        <v>0</v>
      </c>
      <c r="BN9" s="33">
        <f>=IF(BJ9=0,0,AN9/BJ9)</f>
        <v>0.181818181818182</v>
      </c>
      <c r="BO9" s="33">
        <f>=IF(BJ9=0,0,AO9/BJ9)</f>
        <v>0.818181818181818</v>
      </c>
      <c r="BP9" s="33">
        <f>=IF(BJ9=0,0,AP9/BJ9)</f>
        <v>0</v>
      </c>
      <c r="BQ9" s="32">
        <f>=-IF(BM9=0,0,BM9*LN(BM9))-IF(BN9=0,0,BN9*LN(BN9))-IF(BO9=0,0,BO9*LN(BO9))-IF(BP9=0,0,BP9*LN(BP9))</f>
        <v>0.474139313057837</v>
      </c>
      <c r="BR9" s="34">
        <f>=IF(BJ9=0,0,BQ9/LN(4)*100)</f>
        <v>34.2019217819521</v>
      </c>
      <c r="BS9" s="35">
        <f>=_xlfn.XLOOKUP(B9,点位均值!$A:$A,点位均值!$B:$B,"无匹配")</f>
        <v>1.14516129032258</v>
      </c>
      <c r="BT9" s="35">
        <f>=_xlfn.XLOOKUP(B9,点位均值!$A:$A,点位均值!$C:$C,"无匹配")</f>
        <v>1.50757180156658</v>
      </c>
    </row>
    <row r="10" spans="1:72" ht="33.75" customHeight="1">
      <c r="A10" s="26">
        <v>132</v>
      </c>
      <c r="B10" s="28" t="s">
        <v>740</v>
      </c>
      <c r="C10" s="27" t="s">
        <v>94</v>
      </c>
      <c r="D10" s="27" t="s">
        <v>95</v>
      </c>
      <c r="E10" s="27" t="s">
        <v>96</v>
      </c>
      <c r="F10" t="s">
        <v>97</v>
      </c>
      <c r="G10" t="s">
        <v>219</v>
      </c>
      <c r="I10" s="27" t="s">
        <v>121</v>
      </c>
      <c r="J10" s="29" t="s">
        <v>742</v>
      </c>
      <c r="K10">
        <f>=IF(TRIM(CLEAN(J10))="","",(IF(ISNUMBER(SEARCH("公共座椅",TRIM(CLEAN(J10)))),2,0)+IF(ISNUMBER(SEARCH("行道树",TRIM(CLEAN(J10)))),1,0)+IF(ISNUMBER(SEARCH("花坛",TRIM(CLEAN(J10)))),0.75,0)+IF(ISNUMBER(SEARCH("电线杆",TRIM(CLEAN(J10)))),0.4,0)+IF(ISNUMBER(SEARCH("路灯",TRIM(CLEAN(J10)))),0.45,0)+IF(ISNUMBER(SEARCH("共享单车",TRIM(CLEAN(J10)))),0.35,0)+IF(ISNUMBER(SEARCH("垃圾桶",TRIM(CLEAN(J10)))),-0.5,0))/(1+LN(1+(LEN(TRIM(CLEAN(J10)))-LEN(SUBSTITUTE(TRIM(CLEAN(J10)),";",""))+1))))</f>
        <v>1.18123221829928</v>
      </c>
      <c r="L10" s="26">
        <v>15</v>
      </c>
      <c r="M10" s="26">
        <v>0.5</v>
      </c>
      <c r="N10" s="26">
        <v>10</v>
      </c>
      <c r="O10" s="28" t="s">
        <v>743</v>
      </c>
      <c r="P10" s="26">
        <v>2</v>
      </c>
      <c r="Q10" s="26">
        <v>5</v>
      </c>
      <c r="R10" s="26">
        <v>41</v>
      </c>
      <c r="S10" s="26">
        <v>80</v>
      </c>
      <c r="T10" s="26">
        <v>10</v>
      </c>
      <c r="U10" s="26">
        <v>4</v>
      </c>
      <c r="V10" s="26">
        <v>4</v>
      </c>
      <c r="W10" s="26">
        <v>5</v>
      </c>
      <c r="X10" s="28" t="s">
        <v>744</v>
      </c>
      <c r="Y10" s="27" t="s">
        <v>745</v>
      </c>
      <c r="Z10" s="26">
        <v>5</v>
      </c>
      <c r="AA10" s="26">
        <v>4</v>
      </c>
      <c r="AB10" s="26">
        <v>5</v>
      </c>
      <c r="AC10" s="28" t="s">
        <v>746</v>
      </c>
      <c r="AD10" s="27" t="s">
        <v>745</v>
      </c>
      <c r="AE10" s="28" t="s">
        <v>115</v>
      </c>
      <c r="AF10" s="26">
        <v>50</v>
      </c>
      <c r="AG10" s="26">
        <v>4</v>
      </c>
      <c r="AH10" s="26">
        <v>4</v>
      </c>
      <c r="AI10" s="26">
        <v>8</v>
      </c>
      <c r="AJ10" s="26">
        <v>0</v>
      </c>
      <c r="AK10" s="26">
        <v>8</v>
      </c>
      <c r="AL10" s="26">
        <v>0</v>
      </c>
      <c r="AM10" s="26">
        <v>0</v>
      </c>
      <c r="AN10" s="26">
        <v>8</v>
      </c>
      <c r="AO10" s="26">
        <v>0</v>
      </c>
      <c r="AP10" s="26">
        <v>0</v>
      </c>
      <c r="AQ10" s="26">
        <v>1</v>
      </c>
      <c r="AR10" s="26">
        <v>7</v>
      </c>
      <c r="AS10" s="26">
        <v>0</v>
      </c>
      <c r="AT10" s="26">
        <v>0</v>
      </c>
      <c r="AU10" s="26">
        <v>8</v>
      </c>
      <c r="AV10" s="26">
        <v>0</v>
      </c>
      <c r="AW10" s="26">
        <v>4</v>
      </c>
      <c r="AX10" s="26">
        <v>0</v>
      </c>
      <c r="AY10" s="26">
        <v>8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6">
        <v>0</v>
      </c>
      <c r="BH10" s="26">
        <v>0</v>
      </c>
      <c r="BI10" s="26">
        <v>0</v>
      </c>
      <c r="BJ10" s="31">
        <f>=AI10</f>
        <v>8</v>
      </c>
      <c r="BK10" s="32">
        <f>=BJ10/N10</f>
        <v>0.8</v>
      </c>
      <c r="BL10" s="32">
        <f>=AL10/AI10</f>
        <v>0</v>
      </c>
      <c r="BM10" s="33">
        <f>=IF(BJ10=0,0,AM10/BJ10)</f>
        <v>0</v>
      </c>
      <c r="BN10" s="33">
        <f>=IF(BJ10=0,0,AN10/BJ10)</f>
        <v>1</v>
      </c>
      <c r="BO10" s="33">
        <f>=IF(BJ10=0,0,AO10/BJ10)</f>
        <v>0</v>
      </c>
      <c r="BP10" s="33">
        <f>=IF(BJ10=0,0,AP10/BJ10)</f>
        <v>0</v>
      </c>
      <c r="BQ10" s="32">
        <f>=-IF(BM10=0,0,BM10*LN(BM10))-IF(BN10=0,0,BN10*LN(BN10))-IF(BO10=0,0,BO10*LN(BO10))-IF(BP10=0,0,BP10*LN(BP10))</f>
        <v>0</v>
      </c>
      <c r="BR10" s="34">
        <f>=IF(BJ10=0,0,BQ10/LN(4)*100)</f>
        <v>0</v>
      </c>
      <c r="BS10" s="35">
        <f>=_xlfn.XLOOKUP(B10,点位均值!$A:$A,点位均值!$B:$B,"无匹配")</f>
        <v>0.345657568238214</v>
      </c>
      <c r="BT10" s="35">
        <f>=_xlfn.XLOOKUP(B10,点位均值!$A:$A,点位均值!$C:$C,"无匹配")</f>
        <v>5.03707571801567</v>
      </c>
    </row>
    <row r="11" spans="1:72" ht="33.75" customHeight="1">
      <c r="A11" s="26">
        <v>10</v>
      </c>
      <c r="B11" s="28" t="s">
        <v>161</v>
      </c>
      <c r="C11" s="27" t="s">
        <v>94</v>
      </c>
      <c r="D11" s="27" t="s">
        <v>95</v>
      </c>
      <c r="E11" s="27" t="s">
        <v>96</v>
      </c>
      <c r="F11" t="s">
        <v>97</v>
      </c>
      <c r="I11" s="27" t="s">
        <v>121</v>
      </c>
      <c r="J11" s="29" t="s">
        <v>163</v>
      </c>
      <c r="K11">
        <f>=IF(TRIM(CLEAN(J11))="","",(IF(ISNUMBER(SEARCH("公共座椅",TRIM(CLEAN(J11)))),2,0)+IF(ISNUMBER(SEARCH("行道树",TRIM(CLEAN(J11)))),1,0)+IF(ISNUMBER(SEARCH("花坛",TRIM(CLEAN(J11)))),0.75,0)+IF(ISNUMBER(SEARCH("电线杆",TRIM(CLEAN(J11)))),0.4,0)+IF(ISNUMBER(SEARCH("路灯",TRIM(CLEAN(J11)))),0.45,0)+IF(ISNUMBER(SEARCH("共享单车",TRIM(CLEAN(J11)))),0.35,0)+IF(ISNUMBER(SEARCH("垃圾桶",TRIM(CLEAN(J11)))),-0.5,0))/(1+LN(1+(LEN(TRIM(CLEAN(J11)))-LEN(SUBSTITUTE(TRIM(CLEAN(J11)),";",""))+1))))</f>
        <v>1.09263980192684</v>
      </c>
      <c r="L11" s="26">
        <v>21</v>
      </c>
      <c r="M11" s="26">
        <v>0</v>
      </c>
      <c r="N11" s="26">
        <v>24</v>
      </c>
      <c r="O11" s="28" t="s">
        <v>101</v>
      </c>
      <c r="P11" s="26">
        <v>2</v>
      </c>
      <c r="Q11" s="26">
        <v>3</v>
      </c>
      <c r="R11" s="26">
        <v>118</v>
      </c>
      <c r="S11" s="26">
        <v>100</v>
      </c>
      <c r="T11" s="26">
        <v>20</v>
      </c>
      <c r="U11" s="26">
        <v>1</v>
      </c>
      <c r="V11" s="26">
        <v>3</v>
      </c>
      <c r="W11" s="26">
        <v>3</v>
      </c>
      <c r="X11" s="28" t="s">
        <v>164</v>
      </c>
      <c r="Y11" s="38" t="s"/>
      <c r="Z11" s="26">
        <v>4</v>
      </c>
      <c r="AA11" s="26">
        <v>4</v>
      </c>
      <c r="AB11" s="26">
        <v>5</v>
      </c>
      <c r="AC11" s="28" t="s">
        <v>158</v>
      </c>
      <c r="AD11" s="39" t="s"/>
      <c r="AE11" s="28" t="s">
        <v>159</v>
      </c>
      <c r="AF11" s="26">
        <v>60</v>
      </c>
      <c r="AG11" s="26">
        <v>4</v>
      </c>
      <c r="AH11" s="26">
        <v>4</v>
      </c>
      <c r="AI11" s="26">
        <v>4</v>
      </c>
      <c r="AJ11" s="26">
        <v>4</v>
      </c>
      <c r="AK11" s="26">
        <v>0</v>
      </c>
      <c r="AL11" s="26">
        <v>4</v>
      </c>
      <c r="AM11" s="26">
        <v>1</v>
      </c>
      <c r="AN11" s="26">
        <v>0</v>
      </c>
      <c r="AO11" s="26">
        <v>1</v>
      </c>
      <c r="AP11" s="26">
        <v>2</v>
      </c>
      <c r="AQ11" s="26">
        <v>1</v>
      </c>
      <c r="AR11" s="26">
        <v>3</v>
      </c>
      <c r="AS11" s="26">
        <v>0</v>
      </c>
      <c r="AT11" s="26">
        <v>2</v>
      </c>
      <c r="AU11" s="26">
        <v>2</v>
      </c>
      <c r="AV11" s="26">
        <v>0</v>
      </c>
      <c r="AW11" s="26">
        <v>0</v>
      </c>
      <c r="AX11" s="26">
        <v>2</v>
      </c>
      <c r="AY11" s="26">
        <v>0</v>
      </c>
      <c r="AZ11" s="26">
        <v>2</v>
      </c>
      <c r="BA11" s="26">
        <v>0</v>
      </c>
      <c r="BB11" s="26">
        <v>0</v>
      </c>
      <c r="BC11" s="26">
        <v>2</v>
      </c>
      <c r="BD11" s="26">
        <v>0</v>
      </c>
      <c r="BE11" s="26">
        <v>0</v>
      </c>
      <c r="BF11" s="26">
        <v>0</v>
      </c>
      <c r="BG11" s="26">
        <v>0</v>
      </c>
      <c r="BH11" s="26">
        <v>0</v>
      </c>
      <c r="BI11" s="26">
        <v>0</v>
      </c>
      <c r="BJ11" s="31">
        <f>=AI11</f>
        <v>4</v>
      </c>
      <c r="BK11" s="32">
        <f>=BJ11/N11</f>
        <v>0.166666666666667</v>
      </c>
      <c r="BL11" s="32">
        <f>=AL11/AI11</f>
        <v>1</v>
      </c>
      <c r="BM11" s="33">
        <f>=IF(BJ11=0,0,AM11/BJ11)</f>
        <v>0.25</v>
      </c>
      <c r="BN11" s="33">
        <f>=IF(BJ11=0,0,AN11/BJ11)</f>
        <v>0</v>
      </c>
      <c r="BO11" s="33">
        <f>=IF(BJ11=0,0,AO11/BJ11)</f>
        <v>0.25</v>
      </c>
      <c r="BP11" s="33">
        <f>=IF(BJ11=0,0,AP11/BJ11)</f>
        <v>0.5</v>
      </c>
      <c r="BQ11" s="32">
        <f>=-IF(BM11=0,0,BM11*LN(BM11))-IF(BN11=0,0,BN11*LN(BN11))-IF(BO11=0,0,BO11*LN(BO11))-IF(BP11=0,0,BP11*LN(BP11))</f>
        <v>1.03972077083992</v>
      </c>
      <c r="BR11" s="34">
        <f>=IF(BJ11=0,0,BQ11/LN(4)*100)</f>
        <v>75</v>
      </c>
      <c r="BS11" s="35">
        <f>=_xlfn.XLOOKUP(B11,点位均值!$A:$A,点位均值!$B:$B,"无匹配")</f>
        <v>3.84627791563275</v>
      </c>
      <c r="BT11" s="35">
        <f>=_xlfn.XLOOKUP(B11,点位均值!$A:$A,点位均值!$C:$C,"无匹配")</f>
        <v>1.22441253263707</v>
      </c>
    </row>
    <row r="12" spans="1:72" ht="33.75" customHeight="1">
      <c r="A12" s="26">
        <v>49</v>
      </c>
      <c r="B12" s="28" t="s">
        <v>338</v>
      </c>
      <c r="C12" s="27" t="s">
        <v>94</v>
      </c>
      <c r="D12" s="27" t="s">
        <v>188</v>
      </c>
      <c r="E12" s="27" t="s">
        <v>127</v>
      </c>
      <c r="I12" s="27" t="s">
        <v>121</v>
      </c>
      <c r="J12" s="29" t="s">
        <v>163</v>
      </c>
      <c r="K12">
        <f>=IF(TRIM(CLEAN(J12))="","",(IF(ISNUMBER(SEARCH("公共座椅",TRIM(CLEAN(J12)))),2,0)+IF(ISNUMBER(SEARCH("行道树",TRIM(CLEAN(J12)))),1,0)+IF(ISNUMBER(SEARCH("花坛",TRIM(CLEAN(J12)))),0.75,0)+IF(ISNUMBER(SEARCH("电线杆",TRIM(CLEAN(J12)))),0.4,0)+IF(ISNUMBER(SEARCH("路灯",TRIM(CLEAN(J12)))),0.45,0)+IF(ISNUMBER(SEARCH("共享单车",TRIM(CLEAN(J12)))),0.35,0)+IF(ISNUMBER(SEARCH("垃圾桶",TRIM(CLEAN(J12)))),-0.5,0))/(1+LN(1+(LEN(TRIM(CLEAN(J12)))-LEN(SUBSTITUTE(TRIM(CLEAN(J12)),";",""))+1))))</f>
        <v>1.09263980192684</v>
      </c>
      <c r="L12" s="26">
        <v>3.5</v>
      </c>
      <c r="M12" s="26">
        <v>0</v>
      </c>
      <c r="N12" s="26">
        <v>4.3</v>
      </c>
      <c r="O12" s="28" t="s">
        <v>175</v>
      </c>
      <c r="P12" s="26">
        <v>1</v>
      </c>
      <c r="Q12" s="26">
        <v>4</v>
      </c>
      <c r="R12" s="26">
        <v>500</v>
      </c>
      <c r="S12" s="26">
        <v>0</v>
      </c>
      <c r="T12" s="26">
        <v>0</v>
      </c>
      <c r="U12" s="26">
        <v>5</v>
      </c>
      <c r="V12" s="26">
        <v>4</v>
      </c>
      <c r="W12" s="26">
        <v>4</v>
      </c>
      <c r="X12" s="28" t="s">
        <v>340</v>
      </c>
      <c r="Y12" s="27" t="s">
        <v>341</v>
      </c>
      <c r="Z12" s="26">
        <v>5</v>
      </c>
      <c r="AA12" s="26">
        <v>4</v>
      </c>
      <c r="AB12" s="26">
        <v>5</v>
      </c>
      <c r="AC12" s="28" t="s">
        <v>342</v>
      </c>
      <c r="AD12" s="27" t="s">
        <v>341</v>
      </c>
      <c r="AE12" s="28" t="s">
        <v>132</v>
      </c>
      <c r="AF12" s="26">
        <v>60</v>
      </c>
      <c r="AG12" s="26">
        <v>4</v>
      </c>
      <c r="AH12" s="26">
        <v>5</v>
      </c>
      <c r="AI12" s="26">
        <v>10</v>
      </c>
      <c r="AJ12" s="26">
        <v>5</v>
      </c>
      <c r="AK12" s="26">
        <v>0</v>
      </c>
      <c r="AL12" s="26">
        <v>10</v>
      </c>
      <c r="AM12" s="26">
        <v>0</v>
      </c>
      <c r="AN12" s="26">
        <v>10</v>
      </c>
      <c r="AO12" s="26">
        <v>0</v>
      </c>
      <c r="AP12" s="26">
        <v>0</v>
      </c>
      <c r="AQ12" s="26">
        <v>3</v>
      </c>
      <c r="AR12" s="26">
        <v>7</v>
      </c>
      <c r="AS12" s="26">
        <v>0</v>
      </c>
      <c r="AT12" s="26">
        <v>0</v>
      </c>
      <c r="AU12" s="26">
        <v>10</v>
      </c>
      <c r="AV12" s="26">
        <v>8</v>
      </c>
      <c r="AW12" s="26">
        <v>0</v>
      </c>
      <c r="AX12" s="26">
        <v>0</v>
      </c>
      <c r="AY12" s="26">
        <v>10</v>
      </c>
      <c r="AZ12" s="26">
        <v>2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31">
        <f>=AI12</f>
        <v>10</v>
      </c>
      <c r="BK12" s="32">
        <f>=BJ12/N12</f>
        <v>2.32558139534884</v>
      </c>
      <c r="BL12" s="32">
        <f>=AL12/AI12</f>
        <v>1</v>
      </c>
      <c r="BM12" s="33">
        <f>=IF(BJ12=0,0,AM12/BJ12)</f>
        <v>0</v>
      </c>
      <c r="BN12" s="33">
        <f>=IF(BJ12=0,0,AN12/BJ12)</f>
        <v>1</v>
      </c>
      <c r="BO12" s="33">
        <f>=IF(BJ12=0,0,AO12/BJ12)</f>
        <v>0</v>
      </c>
      <c r="BP12" s="33">
        <f>=IF(BJ12=0,0,AP12/BJ12)</f>
        <v>0</v>
      </c>
      <c r="BQ12" s="32">
        <f>=-IF(BM12=0,0,BM12*LN(BM12))-IF(BN12=0,0,BN12*LN(BN12))-IF(BO12=0,0,BO12*LN(BO12))-IF(BP12=0,0,BP12*LN(BP12))</f>
        <v>0</v>
      </c>
      <c r="BR12" s="34">
        <f>=IF(BJ12=0,0,BQ12/LN(4)*100)</f>
        <v>0</v>
      </c>
      <c r="BS12" s="35">
        <f>=_xlfn.XLOOKUP(B12,点位均值!$A:$A,点位均值!$B:$B,"无匹配")</f>
        <v>0.414441687344913</v>
      </c>
      <c r="BT12" s="35">
        <f>=_xlfn.XLOOKUP(B12,点位均值!$A:$A,点位均值!$C:$C,"无匹配")</f>
        <v>6.81545691906005</v>
      </c>
    </row>
    <row r="13" spans="1:72" ht="33.75" customHeight="1">
      <c r="A13" s="26">
        <v>50</v>
      </c>
      <c r="B13" s="28" t="s">
        <v>344</v>
      </c>
      <c r="C13" s="27" t="s">
        <v>94</v>
      </c>
      <c r="D13" s="27" t="s">
        <v>188</v>
      </c>
      <c r="E13" s="27" t="s">
        <v>137</v>
      </c>
      <c r="I13" s="27" t="s">
        <v>121</v>
      </c>
      <c r="J13" s="29" t="s">
        <v>163</v>
      </c>
      <c r="K13">
        <f>=IF(TRIM(CLEAN(J13))="","",(IF(ISNUMBER(SEARCH("公共座椅",TRIM(CLEAN(J13)))),2,0)+IF(ISNUMBER(SEARCH("行道树",TRIM(CLEAN(J13)))),1,0)+IF(ISNUMBER(SEARCH("花坛",TRIM(CLEAN(J13)))),0.75,0)+IF(ISNUMBER(SEARCH("电线杆",TRIM(CLEAN(J13)))),0.4,0)+IF(ISNUMBER(SEARCH("路灯",TRIM(CLEAN(J13)))),0.45,0)+IF(ISNUMBER(SEARCH("共享单车",TRIM(CLEAN(J13)))),0.35,0)+IF(ISNUMBER(SEARCH("垃圾桶",TRIM(CLEAN(J13)))),-0.5,0))/(1+LN(1+(LEN(TRIM(CLEAN(J13)))-LEN(SUBSTITUTE(TRIM(CLEAN(J13)),";",""))+1))))</f>
        <v>1.09263980192684</v>
      </c>
      <c r="L13" s="26">
        <v>16.4</v>
      </c>
      <c r="M13" s="26">
        <v>1.5</v>
      </c>
      <c r="N13" s="26">
        <v>47.4</v>
      </c>
      <c r="O13" s="28" t="s">
        <v>175</v>
      </c>
      <c r="P13" s="26">
        <v>1</v>
      </c>
      <c r="Q13" s="26">
        <v>1</v>
      </c>
      <c r="R13" s="30" t="s"/>
      <c r="S13" s="26">
        <v>0</v>
      </c>
      <c r="T13" s="26">
        <v>6</v>
      </c>
      <c r="U13" s="26">
        <v>3</v>
      </c>
      <c r="V13" s="26">
        <v>4</v>
      </c>
      <c r="W13" s="26">
        <v>4</v>
      </c>
      <c r="X13" s="28" t="s">
        <v>346</v>
      </c>
      <c r="Y13" s="27" t="s">
        <v>347</v>
      </c>
      <c r="Z13" s="26">
        <v>3</v>
      </c>
      <c r="AA13" s="26">
        <v>1</v>
      </c>
      <c r="AB13" s="26">
        <v>5</v>
      </c>
      <c r="AC13" s="28" t="s">
        <v>348</v>
      </c>
      <c r="AD13" s="27" t="s">
        <v>347</v>
      </c>
      <c r="AE13" s="28" t="s">
        <v>159</v>
      </c>
      <c r="AF13" s="26">
        <v>30</v>
      </c>
      <c r="AG13" s="26">
        <v>4</v>
      </c>
      <c r="AH13" s="26">
        <v>3</v>
      </c>
      <c r="AI13" s="26">
        <v>6</v>
      </c>
      <c r="AJ13" s="26">
        <v>2</v>
      </c>
      <c r="AK13" s="26">
        <v>2</v>
      </c>
      <c r="AL13" s="26">
        <v>4</v>
      </c>
      <c r="AM13" s="26">
        <v>0</v>
      </c>
      <c r="AN13" s="26">
        <v>5</v>
      </c>
      <c r="AO13" s="26">
        <v>1</v>
      </c>
      <c r="AP13" s="26">
        <v>0</v>
      </c>
      <c r="AQ13" s="26">
        <v>1</v>
      </c>
      <c r="AR13" s="26">
        <v>4</v>
      </c>
      <c r="AS13" s="26">
        <v>1</v>
      </c>
      <c r="AT13" s="26">
        <v>6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6</v>
      </c>
      <c r="BD13" s="26">
        <v>4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31">
        <f>=AI13</f>
        <v>6</v>
      </c>
      <c r="BK13" s="32">
        <f>=BJ13/N13</f>
        <v>0.126582278481013</v>
      </c>
      <c r="BL13" s="32">
        <f>=AL13/AI13</f>
        <v>0.666666666666667</v>
      </c>
      <c r="BM13" s="33">
        <f>=IF(BJ13=0,0,AM13/BJ13)</f>
        <v>0</v>
      </c>
      <c r="BN13" s="33">
        <f>=IF(BJ13=0,0,AN13/BJ13)</f>
        <v>0.833333333333334</v>
      </c>
      <c r="BO13" s="33">
        <f>=IF(BJ13=0,0,AO13/BJ13)</f>
        <v>0.166666666666667</v>
      </c>
      <c r="BP13" s="33">
        <f>=IF(BJ13=0,0,AP13/BJ13)</f>
        <v>0</v>
      </c>
      <c r="BQ13" s="32">
        <f>=-IF(BM13=0,0,BM13*LN(BM13))-IF(BN13=0,0,BN13*LN(BN13))-IF(BO13=0,0,BO13*LN(BO13))-IF(BP13=0,0,BP13*LN(BP13))</f>
        <v>0.450561208866305</v>
      </c>
      <c r="BR13" s="34">
        <f>=IF(BJ13=0,0,BQ13/LN(4)*100)</f>
        <v>32.5011210824177</v>
      </c>
      <c r="BS13" s="35">
        <f>=_xlfn.XLOOKUP(B13,点位均值!$A:$A,点位均值!$B:$B,"无匹配")</f>
        <v>0.992555831265508</v>
      </c>
      <c r="BT13" s="35">
        <f>=_xlfn.XLOOKUP(B13,点位均值!$A:$A,点位均值!$C:$C,"无匹配")</f>
        <v>3.39138381201045</v>
      </c>
    </row>
    <row r="14" spans="1:72" ht="33.75" customHeight="1">
      <c r="A14" s="26">
        <v>65</v>
      </c>
      <c r="B14" s="28" t="s">
        <v>426</v>
      </c>
      <c r="C14" s="27" t="s">
        <v>94</v>
      </c>
      <c r="D14" s="27" t="s">
        <v>95</v>
      </c>
      <c r="E14" s="27" t="s">
        <v>137</v>
      </c>
      <c r="F14" t="s">
        <v>119</v>
      </c>
      <c r="I14" s="27" t="s">
        <v>121</v>
      </c>
      <c r="J14" s="29" t="s">
        <v>163</v>
      </c>
      <c r="K14">
        <f>=IF(TRIM(CLEAN(J14))="","",(IF(ISNUMBER(SEARCH("公共座椅",TRIM(CLEAN(J14)))),2,0)+IF(ISNUMBER(SEARCH("行道树",TRIM(CLEAN(J14)))),1,0)+IF(ISNUMBER(SEARCH("花坛",TRIM(CLEAN(J14)))),0.75,0)+IF(ISNUMBER(SEARCH("电线杆",TRIM(CLEAN(J14)))),0.4,0)+IF(ISNUMBER(SEARCH("路灯",TRIM(CLEAN(J14)))),0.45,0)+IF(ISNUMBER(SEARCH("共享单车",TRIM(CLEAN(J14)))),0.35,0)+IF(ISNUMBER(SEARCH("垃圾桶",TRIM(CLEAN(J14)))),-0.5,0))/(1+LN(1+(LEN(TRIM(CLEAN(J14)))-LEN(SUBSTITUTE(TRIM(CLEAN(J14)),";",""))+1))))</f>
        <v>1.09263980192684</v>
      </c>
      <c r="L14" s="26">
        <v>23</v>
      </c>
      <c r="M14" s="26">
        <v>0</v>
      </c>
      <c r="N14" s="26">
        <v>73</v>
      </c>
      <c r="O14" s="28" t="s">
        <v>101</v>
      </c>
      <c r="P14" s="26">
        <v>2</v>
      </c>
      <c r="Q14" s="26">
        <v>5</v>
      </c>
      <c r="R14" s="26">
        <v>100</v>
      </c>
      <c r="S14" s="26">
        <v>70</v>
      </c>
      <c r="T14" s="26">
        <v>4</v>
      </c>
      <c r="U14" s="26">
        <v>3</v>
      </c>
      <c r="V14" s="26">
        <v>4</v>
      </c>
      <c r="W14" s="26">
        <v>4</v>
      </c>
      <c r="X14" s="28" t="s">
        <v>428</v>
      </c>
      <c r="Y14" s="27" t="s">
        <v>429</v>
      </c>
      <c r="Z14" s="26">
        <v>3</v>
      </c>
      <c r="AA14" s="26">
        <v>4</v>
      </c>
      <c r="AB14" s="26">
        <v>4</v>
      </c>
      <c r="AC14" s="28" t="s">
        <v>430</v>
      </c>
      <c r="AD14" s="27" t="s">
        <v>429</v>
      </c>
      <c r="AE14" s="28" t="s">
        <v>140</v>
      </c>
      <c r="AF14" s="26">
        <v>80</v>
      </c>
      <c r="AG14" s="26">
        <v>3</v>
      </c>
      <c r="AH14" s="26">
        <v>3</v>
      </c>
      <c r="AI14" s="26">
        <v>3</v>
      </c>
      <c r="AJ14" s="26">
        <v>1</v>
      </c>
      <c r="AK14" s="26">
        <v>1</v>
      </c>
      <c r="AL14" s="26">
        <v>2</v>
      </c>
      <c r="AM14" s="26">
        <v>1</v>
      </c>
      <c r="AN14" s="26">
        <v>0</v>
      </c>
      <c r="AO14" s="26">
        <v>2</v>
      </c>
      <c r="AP14" s="26">
        <v>0</v>
      </c>
      <c r="AQ14" s="26">
        <v>1</v>
      </c>
      <c r="AR14" s="26">
        <v>2</v>
      </c>
      <c r="AS14" s="26">
        <v>0</v>
      </c>
      <c r="AT14" s="26">
        <v>3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2</v>
      </c>
      <c r="BA14" s="26">
        <v>0</v>
      </c>
      <c r="BB14" s="26">
        <v>0</v>
      </c>
      <c r="BC14" s="26">
        <v>3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31">
        <f>=AI14</f>
        <v>3</v>
      </c>
      <c r="BK14" s="32">
        <f>=BJ14/N14</f>
        <v>0.0410958904109589</v>
      </c>
      <c r="BL14" s="32">
        <f>=AL14/AI14</f>
        <v>0.666666666666667</v>
      </c>
      <c r="BM14" s="33">
        <f>=IF(BJ14=0,0,AM14/BJ14)</f>
        <v>0.333333333333333</v>
      </c>
      <c r="BN14" s="33">
        <f>=IF(BJ14=0,0,AN14/BJ14)</f>
        <v>0</v>
      </c>
      <c r="BO14" s="33">
        <f>=IF(BJ14=0,0,AO14/BJ14)</f>
        <v>0.666666666666667</v>
      </c>
      <c r="BP14" s="33">
        <f>=IF(BJ14=0,0,AP14/BJ14)</f>
        <v>0</v>
      </c>
      <c r="BQ14" s="32">
        <f>=-IF(BM14=0,0,BM14*LN(BM14))-IF(BN14=0,0,BN14*LN(BN14))-IF(BO14=0,0,BO14*LN(BO14))-IF(BP14=0,0,BP14*LN(BP14))</f>
        <v>0.636514168294813</v>
      </c>
      <c r="BR14" s="34">
        <f>=IF(BJ14=0,0,BQ14/LN(4)*100)</f>
        <v>45.9147917027245</v>
      </c>
      <c r="BS14" s="35">
        <f>=_xlfn.XLOOKUP(B14,点位均值!$A:$A,点位均值!$B:$B,"无匹配")</f>
        <v>3.65384615384615</v>
      </c>
      <c r="BT14" s="35">
        <f>=_xlfn.XLOOKUP(B14,点位均值!$A:$A,点位均值!$C:$C,"无匹配")</f>
        <v>2.31436031331593</v>
      </c>
    </row>
    <row r="15" spans="1:72" ht="33.75" customHeight="1">
      <c r="A15" s="26">
        <v>101</v>
      </c>
      <c r="B15" s="28" t="s">
        <v>588</v>
      </c>
      <c r="C15" s="27" t="s">
        <v>94</v>
      </c>
      <c r="D15" s="27" t="s">
        <v>95</v>
      </c>
      <c r="E15" s="27" t="s">
        <v>96</v>
      </c>
      <c r="F15" t="s">
        <v>119</v>
      </c>
      <c r="I15" s="27" t="s">
        <v>99</v>
      </c>
      <c r="J15" s="29" t="s">
        <v>163</v>
      </c>
      <c r="K15">
        <f>=IF(TRIM(CLEAN(J15))="","",(IF(ISNUMBER(SEARCH("公共座椅",TRIM(CLEAN(J15)))),2,0)+IF(ISNUMBER(SEARCH("行道树",TRIM(CLEAN(J15)))),1,0)+IF(ISNUMBER(SEARCH("花坛",TRIM(CLEAN(J15)))),0.75,0)+IF(ISNUMBER(SEARCH("电线杆",TRIM(CLEAN(J15)))),0.4,0)+IF(ISNUMBER(SEARCH("路灯",TRIM(CLEAN(J15)))),0.45,0)+IF(ISNUMBER(SEARCH("共享单车",TRIM(CLEAN(J15)))),0.35,0)+IF(ISNUMBER(SEARCH("垃圾桶",TRIM(CLEAN(J15)))),-0.5,0))/(1+LN(1+(LEN(TRIM(CLEAN(J15)))-LEN(SUBSTITUTE(TRIM(CLEAN(J15)),";",""))+1))))</f>
        <v>1.09263980192684</v>
      </c>
      <c r="L15" s="26">
        <v>24</v>
      </c>
      <c r="M15" s="26">
        <v>0</v>
      </c>
      <c r="N15" s="26">
        <v>48</v>
      </c>
      <c r="O15" s="28" t="s">
        <v>175</v>
      </c>
      <c r="P15" s="26">
        <v>3</v>
      </c>
      <c r="Q15" s="26">
        <v>4</v>
      </c>
      <c r="R15" s="26">
        <v>15</v>
      </c>
      <c r="S15" s="26">
        <v>40</v>
      </c>
      <c r="T15" s="26">
        <v>15</v>
      </c>
      <c r="U15" s="26">
        <v>3.5</v>
      </c>
      <c r="V15" s="26">
        <v>4</v>
      </c>
      <c r="W15" s="26">
        <v>3.5</v>
      </c>
      <c r="X15" s="28" t="s">
        <v>589</v>
      </c>
      <c r="Y15" s="38" t="s"/>
      <c r="Z15" s="26">
        <v>3</v>
      </c>
      <c r="AA15" s="26">
        <v>3</v>
      </c>
      <c r="AB15" s="26">
        <v>3.5</v>
      </c>
      <c r="AC15" s="28" t="s">
        <v>590</v>
      </c>
      <c r="AD15" s="141" t="s"/>
      <c r="AE15" s="28" t="s">
        <v>132</v>
      </c>
      <c r="AF15" s="26">
        <v>40</v>
      </c>
      <c r="AG15" s="26">
        <v>2.5</v>
      </c>
      <c r="AH15" s="26">
        <v>2.5</v>
      </c>
      <c r="AI15" s="26">
        <v>12</v>
      </c>
      <c r="AJ15" s="26">
        <v>3</v>
      </c>
      <c r="AK15" s="26">
        <v>4</v>
      </c>
      <c r="AL15" s="26">
        <v>8</v>
      </c>
      <c r="AM15" s="26">
        <v>1</v>
      </c>
      <c r="AN15" s="26">
        <v>9</v>
      </c>
      <c r="AO15" s="26">
        <v>1</v>
      </c>
      <c r="AP15" s="26">
        <v>1</v>
      </c>
      <c r="AQ15" s="26">
        <v>6</v>
      </c>
      <c r="AR15" s="26">
        <v>6</v>
      </c>
      <c r="AS15" s="26">
        <v>0</v>
      </c>
      <c r="AT15" s="26">
        <v>1</v>
      </c>
      <c r="AU15" s="26">
        <v>11</v>
      </c>
      <c r="AV15" s="26">
        <v>0</v>
      </c>
      <c r="AW15" s="26">
        <v>2</v>
      </c>
      <c r="AX15" s="26">
        <v>0</v>
      </c>
      <c r="AY15" s="26">
        <v>9</v>
      </c>
      <c r="AZ15" s="26">
        <v>0</v>
      </c>
      <c r="BA15" s="26">
        <v>0</v>
      </c>
      <c r="BB15" s="26">
        <v>1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31">
        <f>=AI15</f>
        <v>12</v>
      </c>
      <c r="BK15" s="32">
        <f>=BJ15/N15</f>
        <v>0.25</v>
      </c>
      <c r="BL15" s="32">
        <f>=AL15/AI15</f>
        <v>0.666666666666667</v>
      </c>
      <c r="BM15" s="33">
        <f>=IF(BJ15=0,0,AM15/BJ15)</f>
        <v>0.0833333333333333</v>
      </c>
      <c r="BN15" s="33">
        <f>=IF(BJ15=0,0,AN15/BJ15)</f>
        <v>0.75</v>
      </c>
      <c r="BO15" s="33">
        <f>=IF(BJ15=0,0,AO15/BJ15)</f>
        <v>0.0833333333333333</v>
      </c>
      <c r="BP15" s="33">
        <f>=IF(BJ15=0,0,AP15/BJ15)</f>
        <v>0.0833333333333333</v>
      </c>
      <c r="BQ15" s="32">
        <f>=-IF(BM15=0,0,BM15*LN(BM15))-IF(BN15=0,0,BN15*LN(BN15))-IF(BO15=0,0,BO15*LN(BO15))-IF(BP15=0,0,BP15*LN(BP15))</f>
        <v>0.836988216785836</v>
      </c>
      <c r="BR15" s="34">
        <f>=IF(BJ15=0,0,BQ15/LN(4)*100)</f>
        <v>60.3759374819711</v>
      </c>
      <c r="BS15" s="35">
        <f>=_xlfn.XLOOKUP(B15,点位均值!$A:$A,点位均值!$B:$B,"无匹配")</f>
        <v>0.239205955334988</v>
      </c>
      <c r="BT15" s="35">
        <f>=_xlfn.XLOOKUP(B15,点位均值!$A:$A,点位均值!$C:$C,"无匹配")</f>
        <v>3.24490861618799</v>
      </c>
    </row>
    <row r="16" spans="1:72" ht="33.75" customHeight="1">
      <c r="A16" s="26">
        <v>124</v>
      </c>
      <c r="B16" s="28" t="s">
        <v>707</v>
      </c>
      <c r="C16" s="27" t="s">
        <v>94</v>
      </c>
      <c r="D16" s="27" t="s">
        <v>118</v>
      </c>
      <c r="E16" s="27" t="s">
        <v>96</v>
      </c>
      <c r="F16" t="s">
        <v>97</v>
      </c>
      <c r="G16" t="s">
        <v>219</v>
      </c>
      <c r="I16" s="27" t="s">
        <v>121</v>
      </c>
      <c r="J16" s="29" t="s">
        <v>709</v>
      </c>
      <c r="K16">
        <f>=IF(TRIM(CLEAN(J16))="","",(IF(ISNUMBER(SEARCH("公共座椅",TRIM(CLEAN(J16)))),2,0)+IF(ISNUMBER(SEARCH("行道树",TRIM(CLEAN(J16)))),1,0)+IF(ISNUMBER(SEARCH("花坛",TRIM(CLEAN(J16)))),0.75,0)+IF(ISNUMBER(SEARCH("电线杆",TRIM(CLEAN(J16)))),0.4,0)+IF(ISNUMBER(SEARCH("路灯",TRIM(CLEAN(J16)))),0.45,0)+IF(ISNUMBER(SEARCH("共享单车",TRIM(CLEAN(J16)))),0.35,0)+IF(ISNUMBER(SEARCH("垃圾桶",TRIM(CLEAN(J16)))),-0.5,0))/(1+LN(1+(LEN(TRIM(CLEAN(J16)))-LEN(SUBSTITUTE(TRIM(CLEAN(J16)),";",""))+1))))</f>
        <v>1.06310899646935</v>
      </c>
      <c r="L16" s="26">
        <v>5</v>
      </c>
      <c r="M16" s="26">
        <v>0.5</v>
      </c>
      <c r="N16" s="26">
        <v>2.5</v>
      </c>
      <c r="O16" s="28" t="s">
        <v>151</v>
      </c>
      <c r="P16" s="26">
        <v>1</v>
      </c>
      <c r="Q16" s="26">
        <v>3</v>
      </c>
      <c r="R16" s="26">
        <v>142</v>
      </c>
      <c r="S16" s="26">
        <v>100</v>
      </c>
      <c r="T16" s="26">
        <v>2</v>
      </c>
      <c r="U16" s="26">
        <v>3.8</v>
      </c>
      <c r="V16" s="26">
        <v>3.6</v>
      </c>
      <c r="W16" s="26">
        <v>3.4</v>
      </c>
      <c r="X16" s="28" t="s">
        <v>710</v>
      </c>
      <c r="Y16" s="28" t="s">
        <v>711</v>
      </c>
      <c r="Z16" s="26">
        <v>3.6</v>
      </c>
      <c r="AA16" s="26">
        <v>3.8</v>
      </c>
      <c r="AB16" s="26">
        <v>3.4</v>
      </c>
      <c r="AC16" s="28" t="s">
        <v>712</v>
      </c>
      <c r="AD16" s="28" t="s">
        <v>713</v>
      </c>
      <c r="AE16" s="28" t="s">
        <v>140</v>
      </c>
      <c r="AF16" s="26">
        <v>80</v>
      </c>
      <c r="AG16" s="26">
        <v>3.8</v>
      </c>
      <c r="AH16" s="26">
        <v>3.6</v>
      </c>
      <c r="AI16" s="26">
        <v>12</v>
      </c>
      <c r="AJ16" s="26">
        <v>3</v>
      </c>
      <c r="AK16" s="26">
        <v>4</v>
      </c>
      <c r="AL16" s="26">
        <v>8</v>
      </c>
      <c r="AM16" s="26">
        <v>0</v>
      </c>
      <c r="AN16" s="26">
        <v>6</v>
      </c>
      <c r="AO16" s="26">
        <v>3</v>
      </c>
      <c r="AP16" s="26">
        <v>3</v>
      </c>
      <c r="AQ16" s="26">
        <v>10</v>
      </c>
      <c r="AR16" s="26">
        <v>2</v>
      </c>
      <c r="AS16" s="26">
        <v>0</v>
      </c>
      <c r="AT16" s="26">
        <v>6</v>
      </c>
      <c r="AU16" s="26">
        <v>6</v>
      </c>
      <c r="AV16" s="26">
        <v>1</v>
      </c>
      <c r="AW16" s="26">
        <v>0</v>
      </c>
      <c r="AX16" s="26">
        <v>1</v>
      </c>
      <c r="AY16" s="26">
        <v>0</v>
      </c>
      <c r="AZ16" s="26">
        <v>5</v>
      </c>
      <c r="BA16" s="26">
        <v>0</v>
      </c>
      <c r="BB16" s="26">
        <v>0</v>
      </c>
      <c r="BC16" s="26">
        <v>5</v>
      </c>
      <c r="BD16" s="26">
        <v>0</v>
      </c>
      <c r="BE16" s="26">
        <v>3</v>
      </c>
      <c r="BF16" s="26">
        <v>0</v>
      </c>
      <c r="BG16" s="26">
        <v>1</v>
      </c>
      <c r="BH16" s="26">
        <v>0</v>
      </c>
      <c r="BI16" s="26">
        <v>0</v>
      </c>
      <c r="BJ16" s="31">
        <f>=AI16</f>
        <v>12</v>
      </c>
      <c r="BK16" s="32">
        <f>=BJ16/N16</f>
        <v>4.8</v>
      </c>
      <c r="BL16" s="32">
        <f>=AL16/AI16</f>
        <v>0.666666666666667</v>
      </c>
      <c r="BM16" s="33">
        <f>=IF(BJ16=0,0,AM16/BJ16)</f>
        <v>0</v>
      </c>
      <c r="BN16" s="33">
        <f>=IF(BJ16=0,0,AN16/BJ16)</f>
        <v>0.5</v>
      </c>
      <c r="BO16" s="33">
        <f>=IF(BJ16=0,0,AO16/BJ16)</f>
        <v>0.25</v>
      </c>
      <c r="BP16" s="33">
        <f>=IF(BJ16=0,0,AP16/BJ16)</f>
        <v>0.25</v>
      </c>
      <c r="BQ16" s="32">
        <f>=-IF(BM16=0,0,BM16*LN(BM16))-IF(BN16=0,0,BN16*LN(BN16))-IF(BO16=0,0,BO16*LN(BO16))-IF(BP16=0,0,BP16*LN(BP16))</f>
        <v>1.03972077083992</v>
      </c>
      <c r="BR16" s="34">
        <f>=IF(BJ16=0,0,BQ16/LN(4)*100)</f>
        <v>75</v>
      </c>
      <c r="BS16" s="35">
        <f>=_xlfn.XLOOKUP(B16,点位均值!$A:$A,点位均值!$B:$B,"无匹配")</f>
        <v>2.16557071960298</v>
      </c>
      <c r="BT16" s="35">
        <f>=_xlfn.XLOOKUP(B16,点位均值!$A:$A,点位均值!$C:$C,"无匹配")</f>
        <v>1.76077023498694</v>
      </c>
    </row>
    <row r="17" spans="1:72" ht="33.75" customHeight="1">
      <c r="A17" s="26">
        <v>2</v>
      </c>
      <c r="B17" s="28" t="s">
        <v>104</v>
      </c>
      <c r="C17" s="27" t="s">
        <v>94</v>
      </c>
      <c r="D17" s="27" t="s">
        <v>95</v>
      </c>
      <c r="E17" s="27" t="s">
        <v>96</v>
      </c>
      <c r="F17" t="s">
        <v>97</v>
      </c>
      <c r="G17" t="s">
        <v>98</v>
      </c>
      <c r="I17" s="27" t="s">
        <v>99</v>
      </c>
      <c r="J17" s="29" t="s">
        <v>105</v>
      </c>
      <c r="K17">
        <f>=IF(TRIM(CLEAN(J17))="","",(IF(ISNUMBER(SEARCH("公共座椅",TRIM(CLEAN(J17)))),2,0)+IF(ISNUMBER(SEARCH("行道树",TRIM(CLEAN(J17)))),1,0)+IF(ISNUMBER(SEARCH("花坛",TRIM(CLEAN(J17)))),0.75,0)+IF(ISNUMBER(SEARCH("电线杆",TRIM(CLEAN(J17)))),0.4,0)+IF(ISNUMBER(SEARCH("路灯",TRIM(CLEAN(J17)))),0.45,0)+IF(ISNUMBER(SEARCH("共享单车",TRIM(CLEAN(J17)))),0.35,0)+IF(ISNUMBER(SEARCH("垃圾桶",TRIM(CLEAN(J17)))),-0.5,0))/(1+LN(1+(LEN(TRIM(CLEAN(J17)))-LEN(SUBSTITUTE(TRIM(CLEAN(J17)),";",""))+1))))</f>
        <v>1.03357819101187</v>
      </c>
      <c r="L17" s="26">
        <v>20</v>
      </c>
      <c r="M17" s="26">
        <v>5</v>
      </c>
      <c r="N17" s="26">
        <v>100</v>
      </c>
      <c r="O17" s="28" t="s">
        <v>101</v>
      </c>
      <c r="P17" s="26">
        <v>1</v>
      </c>
      <c r="Q17" s="26">
        <v>4</v>
      </c>
      <c r="R17" s="26">
        <v>120</v>
      </c>
      <c r="S17" s="26">
        <v>80</v>
      </c>
      <c r="T17" s="26">
        <v>50</v>
      </c>
      <c r="U17" s="26">
        <v>5</v>
      </c>
      <c r="V17" s="26">
        <v>5</v>
      </c>
      <c r="W17" s="26">
        <v>4</v>
      </c>
      <c r="X17" s="28" t="s">
        <v>106</v>
      </c>
      <c r="Y17" s="28" t="s">
        <v>107</v>
      </c>
      <c r="Z17" s="26">
        <v>5</v>
      </c>
      <c r="AA17" s="26">
        <v>2</v>
      </c>
      <c r="AB17" s="26">
        <v>4</v>
      </c>
      <c r="AC17" s="28" t="s">
        <v>108</v>
      </c>
      <c r="AD17" s="28" t="s">
        <v>107</v>
      </c>
      <c r="AE17" s="28" t="s">
        <v>109</v>
      </c>
      <c r="AF17" s="26">
        <v>70</v>
      </c>
      <c r="AG17" s="26">
        <v>4</v>
      </c>
      <c r="AH17" s="26">
        <v>5</v>
      </c>
      <c r="AI17" s="26">
        <v>5</v>
      </c>
      <c r="AJ17" s="26">
        <v>2</v>
      </c>
      <c r="AK17" s="26">
        <v>1</v>
      </c>
      <c r="AL17" s="26">
        <v>4</v>
      </c>
      <c r="AM17" s="26">
        <v>0</v>
      </c>
      <c r="AN17" s="26">
        <v>4</v>
      </c>
      <c r="AO17" s="26">
        <v>1</v>
      </c>
      <c r="AP17" s="26">
        <v>0</v>
      </c>
      <c r="AQ17" s="26">
        <v>2</v>
      </c>
      <c r="AR17" s="26">
        <v>3</v>
      </c>
      <c r="AS17" s="26">
        <v>0</v>
      </c>
      <c r="AT17" s="26">
        <v>5</v>
      </c>
      <c r="AU17" s="26">
        <v>0</v>
      </c>
      <c r="AV17" s="26">
        <v>3</v>
      </c>
      <c r="AW17" s="26">
        <v>2</v>
      </c>
      <c r="AX17" s="26">
        <v>0</v>
      </c>
      <c r="AY17" s="26">
        <v>2</v>
      </c>
      <c r="AZ17" s="26">
        <v>0</v>
      </c>
      <c r="BA17" s="26">
        <v>0</v>
      </c>
      <c r="BB17" s="26">
        <v>0</v>
      </c>
      <c r="BC17" s="26">
        <v>3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31">
        <f>=AI17</f>
        <v>5</v>
      </c>
      <c r="BK17" s="32">
        <f>=BJ17/N17</f>
        <v>0.05</v>
      </c>
      <c r="BL17" s="32">
        <f>=AL17/AI17</f>
        <v>0.8</v>
      </c>
      <c r="BM17" s="33">
        <f>=IF(BJ17=0,0,AM17/BJ17)</f>
        <v>0</v>
      </c>
      <c r="BN17" s="33">
        <f>=IF(BJ17=0,0,AN17/BJ17)</f>
        <v>0.8</v>
      </c>
      <c r="BO17" s="33">
        <f>=IF(BJ17=0,0,AO17/BJ17)</f>
        <v>0.2</v>
      </c>
      <c r="BP17" s="33">
        <f>=IF(BJ17=0,0,AP17/BJ17)</f>
        <v>0</v>
      </c>
      <c r="BQ17" s="32">
        <f>=-IF(BM17=0,0,BM17*LN(BM17))-IF(BN17=0,0,BN17*LN(BN17))-IF(BO17=0,0,BO17*LN(BO17))-IF(BP17=0,0,BP17*LN(BP17))</f>
        <v>0.500402423538188</v>
      </c>
      <c r="BR17" s="34">
        <f>=IF(BJ17=0,0,BQ17/LN(4)*100)</f>
        <v>36.0964047443681</v>
      </c>
      <c r="BS17" s="35">
        <f>=_xlfn.XLOOKUP(B17,点位均值!$A:$A,点位均值!$B:$B,"无匹配")</f>
        <v>0.886104218362283</v>
      </c>
      <c r="BT17" s="35">
        <f>=_xlfn.XLOOKUP(B17,点位均值!$A:$A,点位均值!$C:$C,"无匹配")</f>
        <v>5.29556135770235</v>
      </c>
    </row>
    <row r="18" spans="1:72" ht="33.75" customHeight="1">
      <c r="A18" s="26">
        <v>6</v>
      </c>
      <c r="B18" s="28" t="s">
        <v>134</v>
      </c>
      <c r="C18" s="27" t="s">
        <v>135</v>
      </c>
      <c r="D18" s="27" t="s">
        <v>136</v>
      </c>
      <c r="E18" s="27" t="s">
        <v>137</v>
      </c>
      <c r="G18" t="s">
        <v>138</v>
      </c>
      <c r="I18" s="27" t="s">
        <v>99</v>
      </c>
      <c r="J18" s="29" t="s">
        <v>105</v>
      </c>
      <c r="K18">
        <f>=IF(TRIM(CLEAN(J18))="","",(IF(ISNUMBER(SEARCH("公共座椅",TRIM(CLEAN(J18)))),2,0)+IF(ISNUMBER(SEARCH("行道树",TRIM(CLEAN(J18)))),1,0)+IF(ISNUMBER(SEARCH("花坛",TRIM(CLEAN(J18)))),0.75,0)+IF(ISNUMBER(SEARCH("电线杆",TRIM(CLEAN(J18)))),0.4,0)+IF(ISNUMBER(SEARCH("路灯",TRIM(CLEAN(J18)))),0.45,0)+IF(ISNUMBER(SEARCH("共享单车",TRIM(CLEAN(J18)))),0.35,0)+IF(ISNUMBER(SEARCH("垃圾桶",TRIM(CLEAN(J18)))),-0.5,0))/(1+LN(1+(LEN(TRIM(CLEAN(J18)))-LEN(SUBSTITUTE(TRIM(CLEAN(J18)),";",""))+1))))</f>
        <v>1.03357819101187</v>
      </c>
      <c r="L18" s="26">
        <v>50</v>
      </c>
      <c r="M18" s="26">
        <v>5</v>
      </c>
      <c r="N18" s="26">
        <v>100</v>
      </c>
      <c r="O18" s="28" t="s">
        <v>139</v>
      </c>
      <c r="P18" s="26">
        <v>1</v>
      </c>
      <c r="Q18" s="26">
        <v>4</v>
      </c>
      <c r="R18" s="30" t="s"/>
      <c r="S18" s="30" t="s"/>
      <c r="T18" s="30" t="s"/>
      <c r="U18" s="26">
        <v>4</v>
      </c>
      <c r="V18" s="26">
        <v>4</v>
      </c>
      <c r="W18" s="26">
        <v>3</v>
      </c>
      <c r="X18" s="30" t="s"/>
      <c r="Y18" s="141" t="s"/>
      <c r="Z18" s="26">
        <v>2</v>
      </c>
      <c r="AA18" s="26">
        <v>4</v>
      </c>
      <c r="AB18" s="26">
        <v>5</v>
      </c>
      <c r="AC18" s="30" t="s"/>
      <c r="AD18" s="141" t="s"/>
      <c r="AE18" s="28" t="s">
        <v>140</v>
      </c>
      <c r="AF18" s="26">
        <v>80</v>
      </c>
      <c r="AG18" s="26">
        <v>4</v>
      </c>
      <c r="AH18" s="26">
        <v>3</v>
      </c>
      <c r="AI18" s="26">
        <v>11</v>
      </c>
      <c r="AJ18" s="26">
        <v>4</v>
      </c>
      <c r="AK18" s="26">
        <v>2</v>
      </c>
      <c r="AL18" s="26">
        <v>9</v>
      </c>
      <c r="AM18" s="26">
        <v>0</v>
      </c>
      <c r="AN18" s="26">
        <v>11</v>
      </c>
      <c r="AO18" s="26">
        <v>0</v>
      </c>
      <c r="AP18" s="26">
        <v>0</v>
      </c>
      <c r="AQ18" s="26">
        <v>4</v>
      </c>
      <c r="AR18" s="26">
        <v>7</v>
      </c>
      <c r="AS18" s="26">
        <v>0</v>
      </c>
      <c r="AT18" s="26">
        <v>9</v>
      </c>
      <c r="AU18" s="26">
        <v>2</v>
      </c>
      <c r="AV18" s="26">
        <v>3</v>
      </c>
      <c r="AW18" s="26">
        <v>0</v>
      </c>
      <c r="AX18" s="26">
        <v>0</v>
      </c>
      <c r="AY18" s="26">
        <v>0</v>
      </c>
      <c r="AZ18" s="26">
        <v>1</v>
      </c>
      <c r="BA18" s="26">
        <v>0</v>
      </c>
      <c r="BB18" s="26">
        <v>0</v>
      </c>
      <c r="BC18" s="26">
        <v>11</v>
      </c>
      <c r="BD18" s="26">
        <v>0</v>
      </c>
      <c r="BE18" s="26">
        <v>0</v>
      </c>
      <c r="BF18" s="26">
        <v>0</v>
      </c>
      <c r="BG18" s="26">
        <v>0</v>
      </c>
      <c r="BH18" s="26">
        <v>1</v>
      </c>
      <c r="BI18" s="26">
        <v>0</v>
      </c>
      <c r="BJ18" s="31">
        <f>=AI18</f>
        <v>11</v>
      </c>
      <c r="BK18" s="32">
        <f>=BJ18/N18</f>
        <v>0.11</v>
      </c>
      <c r="BL18" s="32">
        <f>=AL18/AI18</f>
        <v>0.818181818181818</v>
      </c>
      <c r="BM18" s="33">
        <f>=IF(BJ18=0,0,AM18/BJ18)</f>
        <v>0</v>
      </c>
      <c r="BN18" s="33">
        <f>=IF(BJ18=0,0,AN18/BJ18)</f>
        <v>1</v>
      </c>
      <c r="BO18" s="33">
        <f>=IF(BJ18=0,0,AO18/BJ18)</f>
        <v>0</v>
      </c>
      <c r="BP18" s="33">
        <f>=IF(BJ18=0,0,AP18/BJ18)</f>
        <v>0</v>
      </c>
      <c r="BQ18" s="32">
        <f>=-IF(BM18=0,0,BM18*LN(BM18))-IF(BN18=0,0,BN18*LN(BN18))-IF(BO18=0,0,BO18*LN(BO18))-IF(BP18=0,0,BP18*LN(BP18))</f>
        <v>0</v>
      </c>
      <c r="BR18" s="34">
        <f>=IF(BJ18=0,0,BQ18/LN(4)*100)</f>
        <v>0</v>
      </c>
      <c r="BS18" s="35">
        <f>=_xlfn.XLOOKUP(B18,点位均值!$A:$A,点位均值!$B:$B,"无匹配")</f>
        <v>0.752109181141439</v>
      </c>
      <c r="BT18" s="35">
        <f>=_xlfn.XLOOKUP(B18,点位均值!$A:$A,点位均值!$C:$C,"无匹配")</f>
        <v>3.13838120104438</v>
      </c>
    </row>
    <row r="19" spans="1:72" ht="33.75" customHeight="1">
      <c r="A19" s="26">
        <v>68</v>
      </c>
      <c r="B19" s="28" t="s">
        <v>443</v>
      </c>
      <c r="C19" s="27" t="s">
        <v>94</v>
      </c>
      <c r="D19" s="27" t="s">
        <v>188</v>
      </c>
      <c r="E19" s="27" t="s">
        <v>137</v>
      </c>
      <c r="I19" s="27" t="s">
        <v>121</v>
      </c>
      <c r="J19" s="29" t="s">
        <v>445</v>
      </c>
      <c r="K19">
        <f>=IF(TRIM(CLEAN(J19))="","",(IF(ISNUMBER(SEARCH("公共座椅",TRIM(CLEAN(J19)))),2,0)+IF(ISNUMBER(SEARCH("行道树",TRIM(CLEAN(J19)))),1,0)+IF(ISNUMBER(SEARCH("花坛",TRIM(CLEAN(J19)))),0.75,0)+IF(ISNUMBER(SEARCH("电线杆",TRIM(CLEAN(J19)))),0.4,0)+IF(ISNUMBER(SEARCH("路灯",TRIM(CLEAN(J19)))),0.45,0)+IF(ISNUMBER(SEARCH("共享单车",TRIM(CLEAN(J19)))),0.35,0)+IF(ISNUMBER(SEARCH("垃圾桶",TRIM(CLEAN(J19)))),-0.5,0))/(1+LN(1+(LEN(TRIM(CLEAN(J19)))-LEN(SUBSTITUTE(TRIM(CLEAN(J19)),";",""))+1))))</f>
        <v>1.03357819101187</v>
      </c>
      <c r="L19" s="26">
        <v>16.35</v>
      </c>
      <c r="M19" s="26">
        <v>1</v>
      </c>
      <c r="N19" s="26">
        <v>51.2</v>
      </c>
      <c r="O19" s="28" t="s">
        <v>353</v>
      </c>
      <c r="P19" s="26">
        <v>2</v>
      </c>
      <c r="Q19" s="26">
        <v>4</v>
      </c>
      <c r="R19" s="26">
        <v>15783</v>
      </c>
      <c r="S19" s="26">
        <v>0</v>
      </c>
      <c r="T19" s="26">
        <v>0</v>
      </c>
      <c r="U19" s="26">
        <v>4</v>
      </c>
      <c r="V19" s="26">
        <v>3</v>
      </c>
      <c r="W19" s="26">
        <v>4</v>
      </c>
      <c r="X19" s="28" t="s">
        <v>401</v>
      </c>
      <c r="Y19" s="28" t="s">
        <v>444</v>
      </c>
      <c r="Z19" s="26">
        <v>4</v>
      </c>
      <c r="AA19" s="26">
        <v>4</v>
      </c>
      <c r="AB19" s="26">
        <v>3</v>
      </c>
      <c r="AC19" s="28" t="s">
        <v>446</v>
      </c>
      <c r="AD19" s="27" t="s">
        <v>444</v>
      </c>
      <c r="AE19" s="28" t="s">
        <v>159</v>
      </c>
      <c r="AF19" s="26">
        <v>80</v>
      </c>
      <c r="AG19" s="26">
        <v>3</v>
      </c>
      <c r="AH19" s="26">
        <v>4</v>
      </c>
      <c r="AI19" s="26">
        <v>3</v>
      </c>
      <c r="AJ19" s="26">
        <v>1</v>
      </c>
      <c r="AK19" s="26">
        <v>0</v>
      </c>
      <c r="AL19" s="26">
        <v>3</v>
      </c>
      <c r="AM19" s="26">
        <v>0</v>
      </c>
      <c r="AN19" s="26">
        <v>3</v>
      </c>
      <c r="AO19" s="26">
        <v>0</v>
      </c>
      <c r="AP19" s="26">
        <v>0</v>
      </c>
      <c r="AQ19" s="26">
        <v>1</v>
      </c>
      <c r="AR19" s="26">
        <v>2</v>
      </c>
      <c r="AS19" s="26">
        <v>0</v>
      </c>
      <c r="AT19" s="26">
        <v>0</v>
      </c>
      <c r="AU19" s="26">
        <v>3</v>
      </c>
      <c r="AV19" s="26">
        <v>0</v>
      </c>
      <c r="AW19" s="26">
        <v>0</v>
      </c>
      <c r="AX19" s="26">
        <v>0</v>
      </c>
      <c r="AY19" s="26">
        <v>3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31">
        <f>=AI19</f>
        <v>3</v>
      </c>
      <c r="BK19" s="32">
        <f>=BJ19/N19</f>
        <v>0.05859375</v>
      </c>
      <c r="BL19" s="32">
        <f>=AL19/AI19</f>
        <v>1</v>
      </c>
      <c r="BM19" s="33">
        <f>=IF(BJ19=0,0,AM19/BJ19)</f>
        <v>0</v>
      </c>
      <c r="BN19" s="33">
        <f>=IF(BJ19=0,0,AN19/BJ19)</f>
        <v>1</v>
      </c>
      <c r="BO19" s="33">
        <f>=IF(BJ19=0,0,AO19/BJ19)</f>
        <v>0</v>
      </c>
      <c r="BP19" s="33">
        <f>=IF(BJ19=0,0,AP19/BJ19)</f>
        <v>0</v>
      </c>
      <c r="BQ19" s="32">
        <f>=-IF(BM19=0,0,BM19*LN(BM19))-IF(BN19=0,0,BN19*LN(BN19))-IF(BO19=0,0,BO19*LN(BO19))-IF(BP19=0,0,BP19*LN(BP19))</f>
        <v>0</v>
      </c>
      <c r="BR19" s="34">
        <f>=IF(BJ19=0,0,BQ19/LN(4)*100)</f>
        <v>0</v>
      </c>
      <c r="BS19" s="35">
        <f>=_xlfn.XLOOKUP(B19,点位均值!$A:$A,点位均值!$B:$B,"无匹配")</f>
        <v>0.1</v>
      </c>
      <c r="BT19" s="35">
        <f>=_xlfn.XLOOKUP(B19,点位均值!$A:$A,点位均值!$C:$C,"无匹配")</f>
        <v>4.00313315926893</v>
      </c>
    </row>
    <row r="20" spans="1:72" ht="33.75" customHeight="1">
      <c r="A20" s="26">
        <v>125</v>
      </c>
      <c r="B20" s="28" t="s">
        <v>715</v>
      </c>
      <c r="C20" s="27" t="s">
        <v>94</v>
      </c>
      <c r="D20" s="27" t="s">
        <v>136</v>
      </c>
      <c r="E20" s="27" t="s">
        <v>96</v>
      </c>
      <c r="F20" t="s">
        <v>97</v>
      </c>
      <c r="I20" s="27" t="s">
        <v>99</v>
      </c>
      <c r="J20" s="29" t="s">
        <v>105</v>
      </c>
      <c r="K20">
        <f>=IF(TRIM(CLEAN(J20))="","",(IF(ISNUMBER(SEARCH("公共座椅",TRIM(CLEAN(J20)))),2,0)+IF(ISNUMBER(SEARCH("行道树",TRIM(CLEAN(J20)))),1,0)+IF(ISNUMBER(SEARCH("花坛",TRIM(CLEAN(J20)))),0.75,0)+IF(ISNUMBER(SEARCH("电线杆",TRIM(CLEAN(J20)))),0.4,0)+IF(ISNUMBER(SEARCH("路灯",TRIM(CLEAN(J20)))),0.45,0)+IF(ISNUMBER(SEARCH("共享单车",TRIM(CLEAN(J20)))),0.35,0)+IF(ISNUMBER(SEARCH("垃圾桶",TRIM(CLEAN(J20)))),-0.5,0))/(1+LN(1+(LEN(TRIM(CLEAN(J20)))-LEN(SUBSTITUTE(TRIM(CLEAN(J20)),";",""))+1))))</f>
        <v>1.03357819101187</v>
      </c>
      <c r="L20" s="26">
        <v>10</v>
      </c>
      <c r="M20" s="26">
        <v>0</v>
      </c>
      <c r="N20" s="26">
        <v>5</v>
      </c>
      <c r="O20" s="28" t="s">
        <v>101</v>
      </c>
      <c r="P20" s="26">
        <v>1</v>
      </c>
      <c r="Q20" s="26">
        <v>5</v>
      </c>
      <c r="R20" s="26">
        <v>115</v>
      </c>
      <c r="S20" s="26">
        <v>100</v>
      </c>
      <c r="T20" s="26">
        <v>8</v>
      </c>
      <c r="U20" s="26">
        <v>3.75</v>
      </c>
      <c r="V20" s="26">
        <v>3</v>
      </c>
      <c r="W20" s="26">
        <v>3.25</v>
      </c>
      <c r="X20" s="28" t="s">
        <v>164</v>
      </c>
      <c r="Y20" s="141" t="s"/>
      <c r="Z20" s="26">
        <v>3.25</v>
      </c>
      <c r="AA20" s="26">
        <v>3.75</v>
      </c>
      <c r="AB20" s="26">
        <v>4.25</v>
      </c>
      <c r="AC20" s="28" t="s">
        <v>712</v>
      </c>
      <c r="AD20" s="141" t="s"/>
      <c r="AE20" s="28" t="s">
        <v>132</v>
      </c>
      <c r="AF20" s="26">
        <v>50</v>
      </c>
      <c r="AG20" s="26">
        <v>3.5</v>
      </c>
      <c r="AH20" s="26">
        <v>3.25</v>
      </c>
      <c r="AI20" s="26">
        <v>1</v>
      </c>
      <c r="AJ20" s="26">
        <v>0</v>
      </c>
      <c r="AK20" s="26">
        <v>1</v>
      </c>
      <c r="AL20" s="26">
        <v>0</v>
      </c>
      <c r="AM20" s="26">
        <v>0</v>
      </c>
      <c r="AN20" s="26">
        <v>1</v>
      </c>
      <c r="AO20" s="26">
        <v>0</v>
      </c>
      <c r="AP20" s="26">
        <v>0</v>
      </c>
      <c r="AQ20" s="26">
        <v>1</v>
      </c>
      <c r="AR20" s="26">
        <v>0</v>
      </c>
      <c r="AS20" s="26">
        <v>0</v>
      </c>
      <c r="AT20" s="26">
        <v>1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1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31">
        <f>=AI20</f>
        <v>1</v>
      </c>
      <c r="BK20" s="32">
        <f>=BJ20/N20</f>
        <v>0.2</v>
      </c>
      <c r="BL20" s="32">
        <f>=AL20/AI20</f>
        <v>0</v>
      </c>
      <c r="BM20" s="33">
        <f>=IF(BJ20=0,0,AM20/BJ20)</f>
        <v>0</v>
      </c>
      <c r="BN20" s="33">
        <f>=IF(BJ20=0,0,AN20/BJ20)</f>
        <v>1</v>
      </c>
      <c r="BO20" s="33">
        <f>=IF(BJ20=0,0,AO20/BJ20)</f>
        <v>0</v>
      </c>
      <c r="BP20" s="33">
        <f>=IF(BJ20=0,0,AP20/BJ20)</f>
        <v>0</v>
      </c>
      <c r="BQ20" s="32">
        <f>=-IF(BM20=0,0,BM20*LN(BM20))-IF(BN20=0,0,BN20*LN(BN20))-IF(BO20=0,0,BO20*LN(BO20))-IF(BP20=0,0,BP20*LN(BP20))</f>
        <v>0</v>
      </c>
      <c r="BR20" s="34">
        <f>=IF(BJ20=0,0,BQ20/LN(4)*100)</f>
        <v>0</v>
      </c>
      <c r="BS20" s="35">
        <f>=_xlfn.XLOOKUP(B20,点位均值!$A:$A,点位均值!$B:$B,"无匹配")</f>
        <v>0.542183622828784</v>
      </c>
      <c r="BT20" s="35">
        <f>=_xlfn.XLOOKUP(B20,点位均值!$A:$A,点位均值!$C:$C,"无匹配")</f>
        <v>2.1420365535248</v>
      </c>
    </row>
    <row r="21" spans="1:72" ht="33.75" customHeight="1">
      <c r="A21" s="26">
        <v>93</v>
      </c>
      <c r="B21" s="28" t="s">
        <v>550</v>
      </c>
      <c r="C21" s="27" t="s">
        <v>94</v>
      </c>
      <c r="D21" s="27" t="s">
        <v>95</v>
      </c>
      <c r="E21" s="27" t="s">
        <v>96</v>
      </c>
      <c r="F21" t="s">
        <v>138</v>
      </c>
      <c r="I21" s="27" t="s">
        <v>121</v>
      </c>
      <c r="J21" s="29" t="s">
        <v>189</v>
      </c>
      <c r="K21">
        <f>=IF(TRIM(CLEAN(J21))="","",(IF(ISNUMBER(SEARCH("公共座椅",TRIM(CLEAN(J21)))),2,0)+IF(ISNUMBER(SEARCH("行道树",TRIM(CLEAN(J21)))),1,0)+IF(ISNUMBER(SEARCH("花坛",TRIM(CLEAN(J21)))),0.75,0)+IF(ISNUMBER(SEARCH("电线杆",TRIM(CLEAN(J21)))),0.5,0)+IF(ISNUMBER(SEARCH("路灯",TRIM(CLEAN(J21)))),0.5,0)+IF(ISNUMBER(SEARCH("共享单车",TRIM(CLEAN(J21)))),0.5,0)+IF(ISNUMBER(SEARCH("垃圾桶",TRIM(CLEAN(J21)))),-0.5,0))/(1+LN(1+(LEN(TRIM(CLEAN(J21)))-LEN(SUBSTITUTE(TRIM(CLEAN(J21)),";",""))+1))))</f>
        <v>0.885924163724462</v>
      </c>
      <c r="L21" s="26">
        <v>11</v>
      </c>
      <c r="M21" s="26">
        <v>1.5</v>
      </c>
      <c r="N21" s="26">
        <v>17</v>
      </c>
      <c r="O21" s="28" t="s">
        <v>249</v>
      </c>
      <c r="P21" s="26">
        <v>1</v>
      </c>
      <c r="Q21" s="26">
        <v>3</v>
      </c>
      <c r="R21" s="26">
        <v>0</v>
      </c>
      <c r="S21" s="26">
        <v>10</v>
      </c>
      <c r="T21" s="26">
        <v>3</v>
      </c>
      <c r="U21" s="26">
        <v>4</v>
      </c>
      <c r="V21" s="26">
        <v>4</v>
      </c>
      <c r="W21" s="26">
        <v>3</v>
      </c>
      <c r="X21" s="28" t="s">
        <v>552</v>
      </c>
      <c r="Y21" s="141" t="s"/>
      <c r="Z21" s="26">
        <v>3</v>
      </c>
      <c r="AA21" s="26">
        <v>3</v>
      </c>
      <c r="AB21" s="26">
        <v>4</v>
      </c>
      <c r="AC21" s="28" t="s">
        <v>553</v>
      </c>
      <c r="AD21" s="38" t="s"/>
      <c r="AE21" s="28" t="s">
        <v>132</v>
      </c>
      <c r="AF21" s="26">
        <v>60</v>
      </c>
      <c r="AG21" s="26">
        <v>4</v>
      </c>
      <c r="AH21" s="26">
        <v>3</v>
      </c>
      <c r="AI21" s="30" t="s"/>
      <c r="AJ21" s="30" t="s"/>
      <c r="AK21" s="30" t="s"/>
      <c r="AL21" s="30" t="s"/>
      <c r="AM21" s="30" t="s"/>
      <c r="AN21" s="30" t="s"/>
      <c r="AO21" s="30" t="s"/>
      <c r="AP21" s="30" t="s"/>
      <c r="AQ21" s="30" t="s"/>
      <c r="AR21" s="30" t="s"/>
      <c r="AS21" s="30" t="s"/>
      <c r="AT21" s="30" t="s"/>
      <c r="AU21" s="30" t="s"/>
      <c r="AV21" s="30" t="s"/>
      <c r="AW21" s="30" t="s"/>
      <c r="AX21" s="30" t="s"/>
      <c r="AY21" s="30" t="s"/>
      <c r="AZ21" s="30" t="s"/>
      <c r="BA21" s="30" t="s"/>
      <c r="BB21" s="30" t="s"/>
      <c r="BC21" s="30" t="s"/>
      <c r="BD21" s="30" t="s"/>
      <c r="BE21" s="30" t="s"/>
      <c r="BF21" s="30" t="s"/>
      <c r="BG21" s="30" t="s"/>
      <c r="BH21" s="30" t="s"/>
      <c r="BI21" s="30" t="s"/>
      <c r="BJ21" s="31">
        <f>=AI21</f>
        <v>0</v>
      </c>
      <c r="BK21" s="32">
        <f>=BJ21/N21</f>
        <v>0</v>
      </c>
      <c r="BL21" s="32" t="e">
        <f>=AL21/AI21</f>
        <v>#DIV/0!</v>
      </c>
      <c r="BM21" s="33">
        <f>=IF(BJ21=0,0,AM21/BJ21)</f>
        <v>0</v>
      </c>
      <c r="BN21" s="33">
        <f>=IF(BJ21=0,0,AN21/BJ21)</f>
        <v>0</v>
      </c>
      <c r="BO21" s="33">
        <f>=IF(BJ21=0,0,AO21/BJ21)</f>
        <v>0</v>
      </c>
      <c r="BP21" s="33">
        <f>=IF(BJ21=0,0,AP21/BJ21)</f>
        <v>0</v>
      </c>
      <c r="BQ21" s="32">
        <f>=-IF(BM21=0,0,BM21*LN(BM21))-IF(BN21=0,0,BN21*LN(BN21))-IF(BO21=0,0,BO21*LN(BO21))-IF(BP21=0,0,BP21*LN(BP21))</f>
        <v>0</v>
      </c>
      <c r="BR21" s="34">
        <f>=IF(BJ21=0,0,BQ21/LN(4)*100)</f>
        <v>0</v>
      </c>
      <c r="BS21" s="35" t="str">
        <f>=_xlfn.XLOOKUP(B21,点位均值!$A:$A,点位均值!$B:$B,"无匹配")</f>
        <v>无匹配</v>
      </c>
      <c r="BT21" s="35" t="str">
        <f>=_xlfn.XLOOKUP(B21,点位均值!$A:$A,点位均值!$C:$C,"无匹配")</f>
        <v>无匹配</v>
      </c>
    </row>
    <row r="22" spans="1:72" ht="33.75" customHeight="1">
      <c r="A22" s="26">
        <v>94</v>
      </c>
      <c r="B22" s="28" t="s">
        <v>555</v>
      </c>
      <c r="C22" s="27" t="s">
        <v>94</v>
      </c>
      <c r="D22" s="27" t="s">
        <v>118</v>
      </c>
      <c r="E22" s="27" t="s">
        <v>137</v>
      </c>
      <c r="F22" t="s">
        <v>119</v>
      </c>
      <c r="I22" s="27" t="s">
        <v>121</v>
      </c>
      <c r="J22" s="29" t="s">
        <v>189</v>
      </c>
      <c r="K22">
        <f>=IF(TRIM(CLEAN(J22))="","",(IF(ISNUMBER(SEARCH("公共座椅",TRIM(CLEAN(J22)))),2,0)+IF(ISNUMBER(SEARCH("行道树",TRIM(CLEAN(J22)))),1,0)+IF(ISNUMBER(SEARCH("花坛",TRIM(CLEAN(J22)))),0.75,0)+IF(ISNUMBER(SEARCH("电线杆",TRIM(CLEAN(J22)))),0.5,0)+IF(ISNUMBER(SEARCH("路灯",TRIM(CLEAN(J22)))),0.5,0)+IF(ISNUMBER(SEARCH("共享单车",TRIM(CLEAN(J22)))),0.5,0)+IF(ISNUMBER(SEARCH("垃圾桶",TRIM(CLEAN(J22)))),-0.5,0))/(1+LN(1+(LEN(TRIM(CLEAN(J22)))-LEN(SUBSTITUTE(TRIM(CLEAN(J22)),";",""))+1))))</f>
        <v>0.885924163724462</v>
      </c>
      <c r="L22" s="26">
        <v>15</v>
      </c>
      <c r="M22" s="26">
        <v>1.3</v>
      </c>
      <c r="N22" s="26">
        <v>22</v>
      </c>
      <c r="O22" s="28" t="s">
        <v>101</v>
      </c>
      <c r="P22" s="26">
        <v>1</v>
      </c>
      <c r="Q22" s="26">
        <v>4</v>
      </c>
      <c r="R22" s="26">
        <v>78</v>
      </c>
      <c r="S22" s="26">
        <v>70</v>
      </c>
      <c r="T22" s="26">
        <v>9</v>
      </c>
      <c r="U22" s="26">
        <v>5</v>
      </c>
      <c r="V22" s="26">
        <v>4</v>
      </c>
      <c r="W22" s="26">
        <v>4</v>
      </c>
      <c r="X22" s="28" t="s">
        <v>157</v>
      </c>
      <c r="Y22" s="141" t="s"/>
      <c r="Z22" s="26">
        <v>4</v>
      </c>
      <c r="AA22" s="26">
        <v>4</v>
      </c>
      <c r="AB22" s="26">
        <v>4</v>
      </c>
      <c r="AC22" s="28" t="s">
        <v>158</v>
      </c>
      <c r="AD22" s="30" t="s"/>
      <c r="AE22" s="28" t="s">
        <v>140</v>
      </c>
      <c r="AF22" s="26">
        <v>70</v>
      </c>
      <c r="AG22" s="26">
        <v>3</v>
      </c>
      <c r="AH22" s="26">
        <v>4</v>
      </c>
      <c r="AI22" s="26">
        <v>2</v>
      </c>
      <c r="AJ22" s="26">
        <v>0</v>
      </c>
      <c r="AK22" s="26">
        <v>2</v>
      </c>
      <c r="AL22" s="26">
        <v>0</v>
      </c>
      <c r="AM22" s="26">
        <v>0</v>
      </c>
      <c r="AN22" s="26">
        <v>1</v>
      </c>
      <c r="AO22" s="26">
        <v>1</v>
      </c>
      <c r="AP22" s="26">
        <v>0</v>
      </c>
      <c r="AQ22" s="26">
        <v>2</v>
      </c>
      <c r="AR22" s="26">
        <v>0</v>
      </c>
      <c r="AS22" s="26">
        <v>0</v>
      </c>
      <c r="AT22" s="26">
        <v>0</v>
      </c>
      <c r="AU22" s="26">
        <v>2</v>
      </c>
      <c r="AV22" s="26">
        <v>0</v>
      </c>
      <c r="AW22" s="26">
        <v>1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1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31">
        <f>=AI22</f>
        <v>2</v>
      </c>
      <c r="BK22" s="32">
        <f>=BJ22/N22</f>
        <v>0.0909090909090909</v>
      </c>
      <c r="BL22" s="32">
        <f>=AL22/AI22</f>
        <v>0</v>
      </c>
      <c r="BM22" s="33">
        <f>=IF(BJ22=0,0,AM22/BJ22)</f>
        <v>0</v>
      </c>
      <c r="BN22" s="33">
        <f>=IF(BJ22=0,0,AN22/BJ22)</f>
        <v>0.5</v>
      </c>
      <c r="BO22" s="33">
        <f>=IF(BJ22=0,0,AO22/BJ22)</f>
        <v>0.5</v>
      </c>
      <c r="BP22" s="33">
        <f>=IF(BJ22=0,0,AP22/BJ22)</f>
        <v>0</v>
      </c>
      <c r="BQ22" s="32">
        <f>=-IF(BM22=0,0,BM22*LN(BM22))-IF(BN22=0,0,BN22*LN(BN22))-IF(BO22=0,0,BO22*LN(BO22))-IF(BP22=0,0,BP22*LN(BP22))</f>
        <v>0.693147180559945</v>
      </c>
      <c r="BR22" s="34">
        <f>=IF(BJ22=0,0,BQ22/LN(4)*100)</f>
        <v>50</v>
      </c>
      <c r="BS22" s="35">
        <f>=_xlfn.XLOOKUP(B22,点位均值!$A:$A,点位均值!$B:$B,"无匹配")</f>
        <v>0.910669975186102</v>
      </c>
      <c r="BT22" s="35">
        <f>=_xlfn.XLOOKUP(B22,点位均值!$A:$A,点位均值!$C:$C,"无匹配")</f>
        <v>1.75430809399478</v>
      </c>
    </row>
    <row r="23" spans="1:72" ht="33.75" customHeight="1">
      <c r="A23" s="26">
        <v>66</v>
      </c>
      <c r="B23" s="28" t="s">
        <v>432</v>
      </c>
      <c r="C23" s="27" t="s">
        <v>94</v>
      </c>
      <c r="D23" s="27" t="s">
        <v>136</v>
      </c>
      <c r="E23" s="27" t="s">
        <v>137</v>
      </c>
      <c r="F23" t="s">
        <v>119</v>
      </c>
      <c r="I23" s="27" t="s">
        <v>99</v>
      </c>
      <c r="J23" s="29" t="s">
        <v>434</v>
      </c>
      <c r="K23">
        <f>=IF(TRIM(CLEAN(J23))="","",(IF(ISNUMBER(SEARCH("公共座椅",TRIM(CLEAN(J23)))),2,0)+IF(ISNUMBER(SEARCH("行道树",TRIM(CLEAN(J23)))),1,0)+IF(ISNUMBER(SEARCH("花坛",TRIM(CLEAN(J23)))),0.75,0)+IF(ISNUMBER(SEARCH("电线杆",TRIM(CLEAN(J23)))),0.4,0)+IF(ISNUMBER(SEARCH("路灯",TRIM(CLEAN(J23)))),0.45,0)+IF(ISNUMBER(SEARCH("共享单车",TRIM(CLEAN(J23)))),0.35,0)+IF(ISNUMBER(SEARCH("垃圾桶",TRIM(CLEAN(J23)))),-0.5,0))/(1+LN(1+(LEN(TRIM(CLEAN(J23)))-LEN(SUBSTITUTE(TRIM(CLEAN(J23)),";",""))+1))))</f>
        <v>0.85639335826698</v>
      </c>
      <c r="L23" s="26">
        <v>20.6</v>
      </c>
      <c r="M23" s="26">
        <v>2.5</v>
      </c>
      <c r="N23" s="26">
        <v>63.5</v>
      </c>
      <c r="O23" s="28" t="s">
        <v>101</v>
      </c>
      <c r="P23" s="26">
        <v>2</v>
      </c>
      <c r="Q23" s="26">
        <v>5</v>
      </c>
      <c r="R23" s="26">
        <v>60</v>
      </c>
      <c r="S23" s="26">
        <v>100</v>
      </c>
      <c r="T23" s="26">
        <v>25</v>
      </c>
      <c r="U23" s="26">
        <v>4</v>
      </c>
      <c r="V23" s="26">
        <v>2</v>
      </c>
      <c r="W23" s="26">
        <v>2</v>
      </c>
      <c r="X23" s="28" t="s">
        <v>435</v>
      </c>
      <c r="Y23" s="28" t="s">
        <v>433</v>
      </c>
      <c r="Z23" s="26">
        <v>3</v>
      </c>
      <c r="AA23" s="26">
        <v>4</v>
      </c>
      <c r="AB23" s="26">
        <v>4</v>
      </c>
      <c r="AC23" s="28" t="s">
        <v>436</v>
      </c>
      <c r="AD23" s="28" t="s">
        <v>433</v>
      </c>
      <c r="AE23" s="28" t="s">
        <v>140</v>
      </c>
      <c r="AF23" s="26">
        <v>90</v>
      </c>
      <c r="AG23" s="26">
        <v>3</v>
      </c>
      <c r="AH23" s="26">
        <v>3</v>
      </c>
      <c r="AI23" s="26">
        <v>17</v>
      </c>
      <c r="AJ23" s="26">
        <v>7</v>
      </c>
      <c r="AK23" s="26">
        <v>2</v>
      </c>
      <c r="AL23" s="26">
        <v>15</v>
      </c>
      <c r="AM23" s="26">
        <v>1</v>
      </c>
      <c r="AN23" s="26">
        <v>15</v>
      </c>
      <c r="AO23" s="26">
        <v>1</v>
      </c>
      <c r="AP23" s="26">
        <v>0</v>
      </c>
      <c r="AQ23" s="26">
        <v>8</v>
      </c>
      <c r="AR23" s="26">
        <v>9</v>
      </c>
      <c r="AS23" s="26">
        <v>0</v>
      </c>
      <c r="AT23" s="26">
        <v>15</v>
      </c>
      <c r="AU23" s="26">
        <v>2</v>
      </c>
      <c r="AV23" s="26">
        <v>0</v>
      </c>
      <c r="AW23" s="26">
        <v>0</v>
      </c>
      <c r="AX23" s="26">
        <v>5</v>
      </c>
      <c r="AY23" s="26">
        <v>0</v>
      </c>
      <c r="AZ23" s="26">
        <v>11</v>
      </c>
      <c r="BA23" s="26">
        <v>0</v>
      </c>
      <c r="BB23" s="26">
        <v>14</v>
      </c>
      <c r="BC23" s="26">
        <v>4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31">
        <f>=AI23</f>
        <v>17</v>
      </c>
      <c r="BK23" s="32">
        <f>=BJ23/N23</f>
        <v>0.267716535433071</v>
      </c>
      <c r="BL23" s="32">
        <f>=AL23/AI23</f>
        <v>0.882352941176471</v>
      </c>
      <c r="BM23" s="33">
        <f>=IF(BJ23=0,0,AM23/BJ23)</f>
        <v>0.0588235294117647</v>
      </c>
      <c r="BN23" s="33">
        <f>=IF(BJ23=0,0,AN23/BJ23)</f>
        <v>0.882352941176471</v>
      </c>
      <c r="BO23" s="33">
        <f>=IF(BJ23=0,0,AO23/BJ23)</f>
        <v>0.0588235294117647</v>
      </c>
      <c r="BP23" s="33">
        <f>=IF(BJ23=0,0,AP23/BJ23)</f>
        <v>0</v>
      </c>
      <c r="BQ23" s="32">
        <f>=-IF(BM23=0,0,BM23*LN(BM23))-IF(BN23=0,0,BN23*LN(BN23))-IF(BO23=0,0,BO23*LN(BO23))-IF(BP23=0,0,BP23*LN(BP23))</f>
        <v>0.443757284260148</v>
      </c>
      <c r="BR23" s="34">
        <f>=IF(BJ23=0,0,BQ23/LN(4)*100)</f>
        <v>32.0103216680235</v>
      </c>
      <c r="BS23" s="35">
        <f>=_xlfn.XLOOKUP(B23,点位均值!$A:$A,点位均值!$B:$B,"无匹配")</f>
        <v>1.31383739600058</v>
      </c>
      <c r="BT23" s="35">
        <f>=_xlfn.XLOOKUP(B23,点位均值!$A:$A,点位均值!$C:$C,"无匹配")</f>
        <v>3.68382736906773</v>
      </c>
    </row>
    <row r="24" spans="1:72" ht="33.75" customHeight="1">
      <c r="A24" s="26">
        <v>69</v>
      </c>
      <c r="B24" s="28" t="s">
        <v>448</v>
      </c>
      <c r="C24" s="27" t="s">
        <v>94</v>
      </c>
      <c r="D24" s="27" t="s">
        <v>118</v>
      </c>
      <c r="E24" s="27" t="s">
        <v>127</v>
      </c>
      <c r="I24" s="27" t="s">
        <v>121</v>
      </c>
      <c r="J24" s="29" t="s">
        <v>434</v>
      </c>
      <c r="K24">
        <f>=IF(TRIM(CLEAN(J24))="","",(IF(ISNUMBER(SEARCH("公共座椅",TRIM(CLEAN(J24)))),2,0)+IF(ISNUMBER(SEARCH("行道树",TRIM(CLEAN(J24)))),1,0)+IF(ISNUMBER(SEARCH("花坛",TRIM(CLEAN(J24)))),0.75,0)+IF(ISNUMBER(SEARCH("电线杆",TRIM(CLEAN(J24)))),0.4,0)+IF(ISNUMBER(SEARCH("路灯",TRIM(CLEAN(J24)))),0.45,0)+IF(ISNUMBER(SEARCH("共享单车",TRIM(CLEAN(J24)))),0.35,0)+IF(ISNUMBER(SEARCH("垃圾桶",TRIM(CLEAN(J24)))),-0.5,0))/(1+LN(1+(LEN(TRIM(CLEAN(J24)))-LEN(SUBSTITUTE(TRIM(CLEAN(J24)),";",""))+1))))</f>
        <v>0.85639335826698</v>
      </c>
      <c r="L24" s="30" t="s"/>
      <c r="M24" s="30" t="s"/>
      <c r="N24" s="30" t="s"/>
      <c r="O24" s="28" t="s">
        <v>101</v>
      </c>
      <c r="P24" s="26">
        <v>3</v>
      </c>
      <c r="Q24" s="26">
        <v>1</v>
      </c>
      <c r="R24" s="26">
        <v>89</v>
      </c>
      <c r="S24" s="26">
        <v>0</v>
      </c>
      <c r="T24" s="26">
        <v>8</v>
      </c>
      <c r="U24" s="26">
        <v>3</v>
      </c>
      <c r="V24" s="26">
        <v>2</v>
      </c>
      <c r="W24" s="26">
        <v>2</v>
      </c>
      <c r="X24" s="30" t="s"/>
      <c r="Y24" s="27" t="s">
        <v>450</v>
      </c>
      <c r="Z24" s="26">
        <v>5</v>
      </c>
      <c r="AA24" s="26">
        <v>1</v>
      </c>
      <c r="AB24" s="26">
        <v>4</v>
      </c>
      <c r="AC24" s="30" t="s"/>
      <c r="AD24" s="28" t="s">
        <v>450</v>
      </c>
      <c r="AE24" s="28" t="s">
        <v>159</v>
      </c>
      <c r="AF24" s="26">
        <v>50</v>
      </c>
      <c r="AG24" s="26">
        <v>4</v>
      </c>
      <c r="AH24" s="26">
        <v>4</v>
      </c>
      <c r="AI24" s="26">
        <v>2</v>
      </c>
      <c r="AJ24" s="26">
        <v>2</v>
      </c>
      <c r="AK24" s="26">
        <v>0</v>
      </c>
      <c r="AL24" s="26">
        <v>2</v>
      </c>
      <c r="AM24" s="26">
        <v>0</v>
      </c>
      <c r="AN24" s="26">
        <v>0</v>
      </c>
      <c r="AO24" s="26">
        <v>2</v>
      </c>
      <c r="AP24" s="26">
        <v>0</v>
      </c>
      <c r="AQ24" s="26">
        <v>2</v>
      </c>
      <c r="AR24" s="26">
        <v>0</v>
      </c>
      <c r="AS24" s="26">
        <v>0</v>
      </c>
      <c r="AT24" s="26">
        <v>2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2</v>
      </c>
      <c r="BA24" s="26">
        <v>0</v>
      </c>
      <c r="BB24" s="26">
        <v>0</v>
      </c>
      <c r="BC24" s="26">
        <v>2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31">
        <f>=AI24</f>
        <v>2</v>
      </c>
      <c r="BK24" s="32" t="e">
        <f>=BJ24/N24</f>
        <v>#DIV/0!</v>
      </c>
      <c r="BL24" s="32">
        <f>=AL24/AI24</f>
        <v>1</v>
      </c>
      <c r="BM24" s="33">
        <f>=IF(BJ24=0,0,AM24/BJ24)</f>
        <v>0</v>
      </c>
      <c r="BN24" s="33">
        <f>=IF(BJ24=0,0,AN24/BJ24)</f>
        <v>0</v>
      </c>
      <c r="BO24" s="33">
        <f>=IF(BJ24=0,0,AO24/BJ24)</f>
        <v>1</v>
      </c>
      <c r="BP24" s="33">
        <f>=IF(BJ24=0,0,AP24/BJ24)</f>
        <v>0</v>
      </c>
      <c r="BQ24" s="32">
        <f>=-IF(BM24=0,0,BM24*LN(BM24))-IF(BN24=0,0,BN24*LN(BN24))-IF(BO24=0,0,BO24*LN(BO24))-IF(BP24=0,0,BP24*LN(BP24))</f>
        <v>0</v>
      </c>
      <c r="BR24" s="34">
        <f>=IF(BJ24=0,0,BQ24/LN(4)*100)</f>
        <v>0</v>
      </c>
      <c r="BS24" s="35">
        <f>=_xlfn.XLOOKUP(B24,点位均值!$A:$A,点位均值!$B:$B,"无匹配")</f>
        <v>3.24441687344913</v>
      </c>
      <c r="BT24" s="35">
        <f>=_xlfn.XLOOKUP(B24,点位均值!$A:$A,点位均值!$C:$C,"无匹配")</f>
        <v>1.88355091383812</v>
      </c>
    </row>
    <row r="25" spans="1:72" ht="33.75" customHeight="1">
      <c r="A25" s="26">
        <v>74</v>
      </c>
      <c r="B25" s="28" t="s">
        <v>470</v>
      </c>
      <c r="C25" s="27" t="s">
        <v>94</v>
      </c>
      <c r="D25" s="27" t="s">
        <v>136</v>
      </c>
      <c r="E25" s="27" t="s">
        <v>96</v>
      </c>
      <c r="G25" t="s">
        <v>144</v>
      </c>
      <c r="I25" s="27" t="s">
        <v>121</v>
      </c>
      <c r="J25" s="29" t="s">
        <v>434</v>
      </c>
      <c r="K25">
        <f>=IF(TRIM(CLEAN(J25))="","",(IF(ISNUMBER(SEARCH("公共座椅",TRIM(CLEAN(J25)))),2,0)+IF(ISNUMBER(SEARCH("行道树",TRIM(CLEAN(J25)))),1,0)+IF(ISNUMBER(SEARCH("花坛",TRIM(CLEAN(J25)))),0.75,0)+IF(ISNUMBER(SEARCH("电线杆",TRIM(CLEAN(J25)))),0.4,0)+IF(ISNUMBER(SEARCH("路灯",TRIM(CLEAN(J25)))),0.45,0)+IF(ISNUMBER(SEARCH("共享单车",TRIM(CLEAN(J25)))),0.35,0)+IF(ISNUMBER(SEARCH("垃圾桶",TRIM(CLEAN(J25)))),-0.5,0))/(1+LN(1+(LEN(TRIM(CLEAN(J25)))-LEN(SUBSTITUTE(TRIM(CLEAN(J25)),";",""))+1))))</f>
        <v>0.85639335826698</v>
      </c>
      <c r="L25" s="26">
        <v>7</v>
      </c>
      <c r="M25" s="26">
        <v>2</v>
      </c>
      <c r="N25" s="26">
        <v>15</v>
      </c>
      <c r="O25" s="28" t="s">
        <v>175</v>
      </c>
      <c r="P25" s="26">
        <v>2</v>
      </c>
      <c r="Q25" s="26">
        <v>3</v>
      </c>
      <c r="R25" s="26">
        <v>2500</v>
      </c>
      <c r="S25" s="26">
        <v>70</v>
      </c>
      <c r="T25" s="26">
        <v>10</v>
      </c>
      <c r="U25" s="26">
        <v>5</v>
      </c>
      <c r="V25" s="26">
        <v>1</v>
      </c>
      <c r="W25" s="26">
        <v>4</v>
      </c>
      <c r="X25" s="28" t="s">
        <v>472</v>
      </c>
      <c r="Y25" s="39" t="s"/>
      <c r="Z25" s="26">
        <v>5</v>
      </c>
      <c r="AA25" s="26">
        <v>5</v>
      </c>
      <c r="AB25" s="26">
        <v>5</v>
      </c>
      <c r="AC25" s="28" t="s">
        <v>473</v>
      </c>
      <c r="AD25" s="141" t="s"/>
      <c r="AE25" s="28" t="s">
        <v>159</v>
      </c>
      <c r="AF25" s="26">
        <v>60</v>
      </c>
      <c r="AG25" s="26">
        <v>5</v>
      </c>
      <c r="AH25" s="26">
        <v>5</v>
      </c>
      <c r="AI25" s="26">
        <v>4</v>
      </c>
      <c r="AJ25" s="26">
        <v>2</v>
      </c>
      <c r="AK25" s="26">
        <v>0</v>
      </c>
      <c r="AL25" s="26">
        <v>4</v>
      </c>
      <c r="AM25" s="26">
        <v>0</v>
      </c>
      <c r="AN25" s="26">
        <v>4</v>
      </c>
      <c r="AO25" s="26">
        <v>0</v>
      </c>
      <c r="AP25" s="26">
        <v>0</v>
      </c>
      <c r="AQ25" s="26">
        <v>4</v>
      </c>
      <c r="AR25" s="26">
        <v>0</v>
      </c>
      <c r="AS25" s="26">
        <v>0</v>
      </c>
      <c r="AT25" s="26">
        <v>0</v>
      </c>
      <c r="AU25" s="26">
        <v>4</v>
      </c>
      <c r="AV25" s="26">
        <v>0</v>
      </c>
      <c r="AW25" s="26">
        <v>0</v>
      </c>
      <c r="AX25" s="26">
        <v>0</v>
      </c>
      <c r="AY25" s="26">
        <v>0</v>
      </c>
      <c r="AZ25" s="26">
        <v>4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31">
        <f>=AI25</f>
        <v>4</v>
      </c>
      <c r="BK25" s="32">
        <f>=BJ25/N25</f>
        <v>0.266666666666667</v>
      </c>
      <c r="BL25" s="32">
        <f>=AL25/AI25</f>
        <v>1</v>
      </c>
      <c r="BM25" s="33">
        <f>=IF(BJ25=0,0,AM25/BJ25)</f>
        <v>0</v>
      </c>
      <c r="BN25" s="33">
        <f>=IF(BJ25=0,0,AN25/BJ25)</f>
        <v>1</v>
      </c>
      <c r="BO25" s="33">
        <f>=IF(BJ25=0,0,AO25/BJ25)</f>
        <v>0</v>
      </c>
      <c r="BP25" s="33">
        <f>=IF(BJ25=0,0,AP25/BJ25)</f>
        <v>0</v>
      </c>
      <c r="BQ25" s="32">
        <f>=-IF(BM25=0,0,BM25*LN(BM25))-IF(BN25=0,0,BN25*LN(BN25))-IF(BO25=0,0,BO25*LN(BO25))-IF(BP25=0,0,BP25*LN(BP25))</f>
        <v>0</v>
      </c>
      <c r="BR25" s="34">
        <f>=IF(BJ25=0,0,BQ25/LN(4)*100)</f>
        <v>0</v>
      </c>
      <c r="BS25" s="35">
        <f>=_xlfn.XLOOKUP(B25,点位均值!$A:$A,点位均值!$B:$B,"无匹配")</f>
        <v>0.83697270471464</v>
      </c>
      <c r="BT25" s="35">
        <f>=_xlfn.XLOOKUP(B25,点位均值!$A:$A,点位均值!$C:$C,"无匹配")</f>
        <v>0.901305483028721</v>
      </c>
    </row>
    <row r="26" spans="1:72" ht="33.75" customHeight="1">
      <c r="A26" s="26">
        <v>77</v>
      </c>
      <c r="B26" s="28" t="s">
        <v>483</v>
      </c>
      <c r="C26" s="27" t="s">
        <v>94</v>
      </c>
      <c r="D26" s="27" t="s">
        <v>95</v>
      </c>
      <c r="E26" s="27" t="s">
        <v>96</v>
      </c>
      <c r="F26" t="s">
        <v>119</v>
      </c>
      <c r="I26" s="27" t="s">
        <v>121</v>
      </c>
      <c r="J26" s="29" t="s">
        <v>434</v>
      </c>
      <c r="K26">
        <f>=IF(TRIM(CLEAN(J26))="","",(IF(ISNUMBER(SEARCH("公共座椅",TRIM(CLEAN(J26)))),2,0)+IF(ISNUMBER(SEARCH("行道树",TRIM(CLEAN(J26)))),1,0)+IF(ISNUMBER(SEARCH("花坛",TRIM(CLEAN(J26)))),0.75,0)+IF(ISNUMBER(SEARCH("电线杆",TRIM(CLEAN(J26)))),0.4,0)+IF(ISNUMBER(SEARCH("路灯",TRIM(CLEAN(J26)))),0.45,0)+IF(ISNUMBER(SEARCH("共享单车",TRIM(CLEAN(J26)))),0.35,0)+IF(ISNUMBER(SEARCH("垃圾桶",TRIM(CLEAN(J26)))),-0.5,0))/(1+LN(1+(LEN(TRIM(CLEAN(J26)))-LEN(SUBSTITUTE(TRIM(CLEAN(J26)),";",""))+1))))</f>
        <v>0.85639335826698</v>
      </c>
      <c r="L26" s="26">
        <v>3.5</v>
      </c>
      <c r="M26" s="26">
        <v>0</v>
      </c>
      <c r="N26" s="26">
        <v>5</v>
      </c>
      <c r="O26" s="28" t="s">
        <v>101</v>
      </c>
      <c r="P26" s="26">
        <v>1</v>
      </c>
      <c r="Q26" s="26">
        <v>3</v>
      </c>
      <c r="R26" s="26">
        <v>5</v>
      </c>
      <c r="S26" s="26">
        <v>80</v>
      </c>
      <c r="T26" s="26">
        <v>5</v>
      </c>
      <c r="U26" s="26">
        <v>3</v>
      </c>
      <c r="V26" s="26">
        <v>2</v>
      </c>
      <c r="W26" s="26">
        <v>1</v>
      </c>
      <c r="X26" s="30" t="s"/>
      <c r="Y26" s="38" t="s"/>
      <c r="Z26" s="26">
        <v>1</v>
      </c>
      <c r="AA26" s="26">
        <v>2</v>
      </c>
      <c r="AB26" s="26">
        <v>3</v>
      </c>
      <c r="AC26" s="30" t="s"/>
      <c r="AD26" s="141" t="s"/>
      <c r="AE26" s="28" t="s">
        <v>159</v>
      </c>
      <c r="AF26" s="26">
        <v>70</v>
      </c>
      <c r="AG26" s="26">
        <v>2</v>
      </c>
      <c r="AH26" s="26">
        <v>2</v>
      </c>
      <c r="AI26" s="26">
        <v>7</v>
      </c>
      <c r="AJ26" s="26">
        <v>3</v>
      </c>
      <c r="AK26" s="26">
        <v>1</v>
      </c>
      <c r="AL26" s="26">
        <v>6</v>
      </c>
      <c r="AM26" s="26">
        <v>1</v>
      </c>
      <c r="AN26" s="26">
        <v>0</v>
      </c>
      <c r="AO26" s="26">
        <v>3</v>
      </c>
      <c r="AP26" s="26">
        <v>3</v>
      </c>
      <c r="AQ26" s="26">
        <v>3</v>
      </c>
      <c r="AR26" s="26">
        <v>4</v>
      </c>
      <c r="AS26" s="26">
        <v>0</v>
      </c>
      <c r="AT26" s="26">
        <v>0</v>
      </c>
      <c r="AU26" s="26">
        <v>7</v>
      </c>
      <c r="AV26" s="26">
        <v>4</v>
      </c>
      <c r="AW26" s="26">
        <v>3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31">
        <f>=AI26</f>
        <v>7</v>
      </c>
      <c r="BK26" s="32">
        <f>=BJ26/N26</f>
        <v>1.4</v>
      </c>
      <c r="BL26" s="32">
        <f>=AL26/AI26</f>
        <v>0.857142857142857</v>
      </c>
      <c r="BM26" s="33">
        <f>=IF(BJ26=0,0,AM26/BJ26)</f>
        <v>0.142857142857143</v>
      </c>
      <c r="BN26" s="33">
        <f>=IF(BJ26=0,0,AN26/BJ26)</f>
        <v>0</v>
      </c>
      <c r="BO26" s="33">
        <f>=IF(BJ26=0,0,AO26/BJ26)</f>
        <v>0.428571428571429</v>
      </c>
      <c r="BP26" s="33">
        <f>=IF(BJ26=0,0,AP26/BJ26)</f>
        <v>0.428571428571429</v>
      </c>
      <c r="BQ26" s="32">
        <f>=-IF(BM26=0,0,BM26*LN(BM26))-IF(BN26=0,0,BN26*LN(BN26))-IF(BO26=0,0,BO26*LN(BO26))-IF(BP26=0,0,BP26*LN(BP26))</f>
        <v>1.00424247305408</v>
      </c>
      <c r="BR26" s="34">
        <f>=IF(BJ26=0,0,BQ26/LN(4)*100)</f>
        <v>72.4407817862593</v>
      </c>
      <c r="BS26" s="35">
        <f>=_xlfn.XLOOKUP(B26,点位均值!$A:$A,点位均值!$B:$B,"无匹配")</f>
        <v>1.09666784828075</v>
      </c>
      <c r="BT26" s="35">
        <f>=_xlfn.XLOOKUP(B26,点位均值!$A:$A,点位均值!$C:$C,"无匹配")</f>
        <v>1.39612085042894</v>
      </c>
    </row>
    <row r="27" spans="1:72" ht="33.75" customHeight="1">
      <c r="A27" s="26">
        <v>98</v>
      </c>
      <c r="B27" s="28" t="s">
        <v>573</v>
      </c>
      <c r="C27" s="27" t="s">
        <v>94</v>
      </c>
      <c r="D27" s="27" t="s">
        <v>95</v>
      </c>
      <c r="E27" s="27" t="s">
        <v>137</v>
      </c>
      <c r="F27" t="s">
        <v>119</v>
      </c>
      <c r="I27" s="27" t="s">
        <v>121</v>
      </c>
      <c r="J27" s="29" t="s">
        <v>434</v>
      </c>
      <c r="K27">
        <f>=IF(TRIM(CLEAN(J27))="","",(IF(ISNUMBER(SEARCH("公共座椅",TRIM(CLEAN(J27)))),2,0)+IF(ISNUMBER(SEARCH("行道树",TRIM(CLEAN(J27)))),1,0)+IF(ISNUMBER(SEARCH("花坛",TRIM(CLEAN(J27)))),0.75,0)+IF(ISNUMBER(SEARCH("电线杆",TRIM(CLEAN(J27)))),0.4,0)+IF(ISNUMBER(SEARCH("路灯",TRIM(CLEAN(J27)))),0.45,0)+IF(ISNUMBER(SEARCH("共享单车",TRIM(CLEAN(J27)))),0.35,0)+IF(ISNUMBER(SEARCH("垃圾桶",TRIM(CLEAN(J27)))),-0.5,0))/(1+LN(1+(LEN(TRIM(CLEAN(J27)))-LEN(SUBSTITUTE(TRIM(CLEAN(J27)),";",""))+1))))</f>
        <v>0.85639335826698</v>
      </c>
      <c r="L27" s="26">
        <v>4</v>
      </c>
      <c r="M27" s="26">
        <v>0</v>
      </c>
      <c r="N27" s="26">
        <v>6</v>
      </c>
      <c r="O27" s="28" t="s">
        <v>175</v>
      </c>
      <c r="P27" s="26">
        <v>2</v>
      </c>
      <c r="Q27" s="26">
        <v>2</v>
      </c>
      <c r="R27" s="26">
        <v>10</v>
      </c>
      <c r="S27" s="26">
        <v>70</v>
      </c>
      <c r="T27" s="30" t="s"/>
      <c r="U27" s="26">
        <v>2</v>
      </c>
      <c r="V27" s="26">
        <v>4</v>
      </c>
      <c r="W27" s="26">
        <v>4</v>
      </c>
      <c r="X27" s="28" t="s">
        <v>575</v>
      </c>
      <c r="Y27" s="38" t="s"/>
      <c r="Z27" s="26">
        <v>1</v>
      </c>
      <c r="AA27" s="26">
        <v>1</v>
      </c>
      <c r="AB27" s="26">
        <v>3</v>
      </c>
      <c r="AC27" s="30" t="s"/>
      <c r="AD27" s="30" t="s"/>
      <c r="AE27" s="28" t="s">
        <v>140</v>
      </c>
      <c r="AF27" s="26">
        <v>80</v>
      </c>
      <c r="AG27" s="26">
        <v>3</v>
      </c>
      <c r="AH27" s="26">
        <v>3</v>
      </c>
      <c r="AI27" s="26">
        <v>4</v>
      </c>
      <c r="AJ27" s="26">
        <v>1</v>
      </c>
      <c r="AK27" s="26">
        <v>1</v>
      </c>
      <c r="AL27" s="26">
        <v>3</v>
      </c>
      <c r="AM27" s="26">
        <v>1</v>
      </c>
      <c r="AN27" s="26">
        <v>1</v>
      </c>
      <c r="AO27" s="26">
        <v>1</v>
      </c>
      <c r="AP27" s="26">
        <v>1</v>
      </c>
      <c r="AQ27" s="26">
        <v>2</v>
      </c>
      <c r="AR27" s="26">
        <v>1</v>
      </c>
      <c r="AS27" s="26">
        <v>1</v>
      </c>
      <c r="AT27" s="26">
        <v>1</v>
      </c>
      <c r="AU27" s="26">
        <v>3</v>
      </c>
      <c r="AV27" s="26">
        <v>3</v>
      </c>
      <c r="AW27" s="26">
        <v>0</v>
      </c>
      <c r="AX27" s="26">
        <v>0</v>
      </c>
      <c r="AY27" s="26">
        <v>0</v>
      </c>
      <c r="AZ27" s="26">
        <v>2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31">
        <f>=AI27</f>
        <v>4</v>
      </c>
      <c r="BK27" s="32">
        <f>=BJ27/N27</f>
        <v>0.666666666666667</v>
      </c>
      <c r="BL27" s="32">
        <f>=AL27/AI27</f>
        <v>0.75</v>
      </c>
      <c r="BM27" s="33">
        <f>=IF(BJ27=0,0,AM27/BJ27)</f>
        <v>0.25</v>
      </c>
      <c r="BN27" s="33">
        <f>=IF(BJ27=0,0,AN27/BJ27)</f>
        <v>0.25</v>
      </c>
      <c r="BO27" s="33">
        <f>=IF(BJ27=0,0,AO27/BJ27)</f>
        <v>0.25</v>
      </c>
      <c r="BP27" s="33">
        <f>=IF(BJ27=0,0,AP27/BJ27)</f>
        <v>0.25</v>
      </c>
      <c r="BQ27" s="32">
        <f>=-IF(BM27=0,0,BM27*LN(BM27))-IF(BN27=0,0,BN27*LN(BN27))-IF(BO27=0,0,BO27*LN(BO27))-IF(BP27=0,0,BP27*LN(BP27))</f>
        <v>1.38629436111989</v>
      </c>
      <c r="BR27" s="34">
        <f>=IF(BJ27=0,0,BQ27/LN(4)*100)</f>
        <v>100</v>
      </c>
      <c r="BS27" s="35">
        <f>=_xlfn.XLOOKUP(B27,点位均值!$A:$A,点位均值!$B:$B,"无匹配")</f>
        <v>1.32828784119107</v>
      </c>
      <c r="BT27" s="35">
        <f>=_xlfn.XLOOKUP(B27,点位均值!$A:$A,点位均值!$C:$C,"无匹配")</f>
        <v>2.0644908616188</v>
      </c>
    </row>
    <row r="28" spans="1:72" ht="33.75" customHeight="1">
      <c r="A28" s="26">
        <v>100</v>
      </c>
      <c r="B28" s="28" t="s">
        <v>581</v>
      </c>
      <c r="C28" s="27" t="s">
        <v>94</v>
      </c>
      <c r="D28" s="27" t="s">
        <v>136</v>
      </c>
      <c r="E28" s="27" t="s">
        <v>137</v>
      </c>
      <c r="H28" t="s">
        <v>144</v>
      </c>
      <c r="I28" s="27" t="s">
        <v>461</v>
      </c>
      <c r="J28" s="29" t="s">
        <v>434</v>
      </c>
      <c r="K28">
        <f>=IF(TRIM(CLEAN(J28))="","",(IF(ISNUMBER(SEARCH("公共座椅",TRIM(CLEAN(J28)))),2,0)+IF(ISNUMBER(SEARCH("行道树",TRIM(CLEAN(J28)))),1,0)+IF(ISNUMBER(SEARCH("花坛",TRIM(CLEAN(J28)))),0.75,0)+IF(ISNUMBER(SEARCH("电线杆",TRIM(CLEAN(J28)))),0.4,0)+IF(ISNUMBER(SEARCH("路灯",TRIM(CLEAN(J28)))),0.45,0)+IF(ISNUMBER(SEARCH("共享单车",TRIM(CLEAN(J28)))),0.35,0)+IF(ISNUMBER(SEARCH("垃圾桶",TRIM(CLEAN(J28)))),-0.5,0))/(1+LN(1+(LEN(TRIM(CLEAN(J28)))-LEN(SUBSTITUTE(TRIM(CLEAN(J28)),";",""))+1))))</f>
        <v>0.85639335826698</v>
      </c>
      <c r="L28" s="26">
        <v>28</v>
      </c>
      <c r="M28" s="26">
        <v>2</v>
      </c>
      <c r="N28" s="26">
        <v>20</v>
      </c>
      <c r="O28" s="28" t="s">
        <v>583</v>
      </c>
      <c r="P28" s="26">
        <v>2</v>
      </c>
      <c r="Q28" s="26">
        <v>3</v>
      </c>
      <c r="R28" s="26">
        <v>36</v>
      </c>
      <c r="S28" s="26">
        <v>20</v>
      </c>
      <c r="T28" s="26">
        <v>9</v>
      </c>
      <c r="U28" s="26">
        <v>5</v>
      </c>
      <c r="V28" s="26">
        <v>4</v>
      </c>
      <c r="W28" s="26">
        <v>5</v>
      </c>
      <c r="X28" s="28" t="s">
        <v>584</v>
      </c>
      <c r="Y28" s="38" t="s"/>
      <c r="Z28" s="26">
        <v>5</v>
      </c>
      <c r="AA28" s="26">
        <v>5</v>
      </c>
      <c r="AB28" s="26">
        <v>5</v>
      </c>
      <c r="AC28" s="28" t="s">
        <v>585</v>
      </c>
      <c r="AD28" s="28" t="s">
        <v>586</v>
      </c>
      <c r="AE28" s="28" t="s">
        <v>132</v>
      </c>
      <c r="AF28" s="26">
        <v>50</v>
      </c>
      <c r="AG28" s="26">
        <v>4</v>
      </c>
      <c r="AH28" s="26">
        <v>4</v>
      </c>
      <c r="AI28" s="26">
        <v>10</v>
      </c>
      <c r="AJ28" s="26">
        <v>4</v>
      </c>
      <c r="AK28" s="26">
        <v>1</v>
      </c>
      <c r="AL28" s="26">
        <v>9</v>
      </c>
      <c r="AM28" s="26">
        <v>0</v>
      </c>
      <c r="AN28" s="26">
        <v>7</v>
      </c>
      <c r="AO28" s="26">
        <v>2</v>
      </c>
      <c r="AP28" s="26">
        <v>1</v>
      </c>
      <c r="AQ28" s="26">
        <v>1</v>
      </c>
      <c r="AR28" s="26">
        <v>9</v>
      </c>
      <c r="AS28" s="26">
        <v>0</v>
      </c>
      <c r="AT28" s="26">
        <v>0</v>
      </c>
      <c r="AU28" s="26">
        <v>10</v>
      </c>
      <c r="AV28" s="26">
        <v>5</v>
      </c>
      <c r="AW28" s="26">
        <v>2</v>
      </c>
      <c r="AX28" s="26">
        <v>0</v>
      </c>
      <c r="AY28" s="26">
        <v>3</v>
      </c>
      <c r="AZ28" s="26">
        <v>2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31">
        <f>=AI28</f>
        <v>10</v>
      </c>
      <c r="BK28" s="32">
        <f>=BJ28/N28</f>
        <v>0.5</v>
      </c>
      <c r="BL28" s="32">
        <f>=AL28/AI28</f>
        <v>0.9</v>
      </c>
      <c r="BM28" s="33">
        <f>=IF(BJ28=0,0,AM28/BJ28)</f>
        <v>0</v>
      </c>
      <c r="BN28" s="33">
        <f>=IF(BJ28=0,0,AN28/BJ28)</f>
        <v>0.7</v>
      </c>
      <c r="BO28" s="33">
        <f>=IF(BJ28=0,0,AO28/BJ28)</f>
        <v>0.2</v>
      </c>
      <c r="BP28" s="33">
        <f>=IF(BJ28=0,0,AP28/BJ28)</f>
        <v>0.1</v>
      </c>
      <c r="BQ28" s="32">
        <f>=-IF(BM28=0,0,BM28*LN(BM28))-IF(BN28=0,0,BN28*LN(BN28))-IF(BO28=0,0,BO28*LN(BO28))-IF(BP28=0,0,BP28*LN(BP28))</f>
        <v>0.801818552543337</v>
      </c>
      <c r="BR28" s="34">
        <f>=IF(BJ28=0,0,BQ28/LN(4)*100)</f>
        <v>57.838982472352</v>
      </c>
      <c r="BS28" s="35">
        <f>=_xlfn.XLOOKUP(B28,点位均值!$A:$A,点位均值!$B:$B,"无匹配")</f>
        <v>0.547096774193549</v>
      </c>
      <c r="BT28" s="35">
        <f>=_xlfn.XLOOKUP(B28,点位均值!$A:$A,点位均值!$C:$C,"无匹配")</f>
        <v>2.94851174934726</v>
      </c>
    </row>
    <row r="29" spans="1:72" ht="33.75" customHeight="1">
      <c r="A29" s="26">
        <v>7</v>
      </c>
      <c r="B29" s="28" t="s">
        <v>142</v>
      </c>
      <c r="C29" s="27" t="s">
        <v>94</v>
      </c>
      <c r="D29" s="27" t="s">
        <v>95</v>
      </c>
      <c r="E29" s="27" t="s">
        <v>137</v>
      </c>
      <c r="H29" t="s">
        <v>144</v>
      </c>
      <c r="I29" s="27" t="s">
        <v>99</v>
      </c>
      <c r="J29" s="29" t="s">
        <v>145</v>
      </c>
      <c r="K29">
        <f>=IF(TRIM(CLEAN(J29))="","",(IF(ISNUMBER(SEARCH("公共座椅",TRIM(CLEAN(J29)))),2,0)+IF(ISNUMBER(SEARCH("行道树",TRIM(CLEAN(J29)))),1,0)+IF(ISNUMBER(SEARCH("花坛",TRIM(CLEAN(J29)))),0.75,0)+IF(ISNUMBER(SEARCH("电线杆",TRIM(CLEAN(J29)))),0.4,0)+IF(ISNUMBER(SEARCH("路灯",TRIM(CLEAN(J29)))),0.45,0)+IF(ISNUMBER(SEARCH("共享单车",TRIM(CLEAN(J29)))),0.35,0)+IF(ISNUMBER(SEARCH("垃圾桶",TRIM(CLEAN(J29)))),-0.5,0))/(1+LN(1+(LEN(TRIM(CLEAN(J29)))-LEN(SUBSTITUTE(TRIM(CLEAN(J29)),";",""))+1))))</f>
        <v>0.826862552809498</v>
      </c>
      <c r="L29" s="26">
        <v>12</v>
      </c>
      <c r="M29" s="26">
        <v>0.5</v>
      </c>
      <c r="N29" s="26">
        <v>31.6</v>
      </c>
      <c r="O29" s="28" t="s">
        <v>101</v>
      </c>
      <c r="P29" s="26">
        <v>1</v>
      </c>
      <c r="Q29" s="26">
        <v>2</v>
      </c>
      <c r="R29" s="26">
        <v>139</v>
      </c>
      <c r="S29" s="26">
        <v>30</v>
      </c>
      <c r="T29" s="26">
        <v>15</v>
      </c>
      <c r="U29" s="26">
        <v>5</v>
      </c>
      <c r="V29" s="26">
        <v>4</v>
      </c>
      <c r="W29" s="26">
        <v>3</v>
      </c>
      <c r="X29" s="28" t="s">
        <v>146</v>
      </c>
      <c r="Y29" s="27" t="s">
        <v>143</v>
      </c>
      <c r="Z29" s="26">
        <v>4</v>
      </c>
      <c r="AA29" s="26">
        <v>4</v>
      </c>
      <c r="AB29" s="26">
        <v>5</v>
      </c>
      <c r="AC29" s="28" t="s">
        <v>147</v>
      </c>
      <c r="AD29" s="141" t="s"/>
      <c r="AE29" s="28" t="s">
        <v>132</v>
      </c>
      <c r="AF29" s="26">
        <v>50</v>
      </c>
      <c r="AG29" s="26">
        <v>4</v>
      </c>
      <c r="AH29" s="26">
        <v>5</v>
      </c>
      <c r="AI29" s="26">
        <v>8</v>
      </c>
      <c r="AJ29" s="26">
        <v>3</v>
      </c>
      <c r="AK29" s="26">
        <v>2</v>
      </c>
      <c r="AL29" s="26">
        <v>6</v>
      </c>
      <c r="AM29" s="26">
        <v>0</v>
      </c>
      <c r="AN29" s="26">
        <v>4</v>
      </c>
      <c r="AO29" s="26">
        <v>4</v>
      </c>
      <c r="AP29" s="26">
        <v>0</v>
      </c>
      <c r="AQ29" s="26">
        <v>3</v>
      </c>
      <c r="AR29" s="26">
        <v>5</v>
      </c>
      <c r="AS29" s="26">
        <v>0</v>
      </c>
      <c r="AT29" s="26">
        <v>4</v>
      </c>
      <c r="AU29" s="26">
        <v>4</v>
      </c>
      <c r="AV29" s="26">
        <v>3</v>
      </c>
      <c r="AW29" s="26">
        <v>0</v>
      </c>
      <c r="AX29" s="26">
        <v>0</v>
      </c>
      <c r="AY29" s="26">
        <v>0</v>
      </c>
      <c r="AZ29" s="26">
        <v>2</v>
      </c>
      <c r="BA29" s="26">
        <v>0</v>
      </c>
      <c r="BB29" s="26">
        <v>0</v>
      </c>
      <c r="BC29" s="26">
        <v>5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31">
        <f>=AI29</f>
        <v>8</v>
      </c>
      <c r="BK29" s="32">
        <f>=BJ29/N29</f>
        <v>0.253164556962025</v>
      </c>
      <c r="BL29" s="32">
        <f>=AL29/AI29</f>
        <v>0.75</v>
      </c>
      <c r="BM29" s="33">
        <f>=IF(BJ29=0,0,AM29/BJ29)</f>
        <v>0</v>
      </c>
      <c r="BN29" s="33">
        <f>=IF(BJ29=0,0,AN29/BJ29)</f>
        <v>0.5</v>
      </c>
      <c r="BO29" s="33">
        <f>=IF(BJ29=0,0,AO29/BJ29)</f>
        <v>0.5</v>
      </c>
      <c r="BP29" s="33">
        <f>=IF(BJ29=0,0,AP29/BJ29)</f>
        <v>0</v>
      </c>
      <c r="BQ29" s="32">
        <f>=-IF(BM29=0,0,BM29*LN(BM29))-IF(BN29=0,0,BN29*LN(BN29))-IF(BO29=0,0,BO29*LN(BO29))-IF(BP29=0,0,BP29*LN(BP29))</f>
        <v>0.693147180559945</v>
      </c>
      <c r="BR29" s="34">
        <f>=IF(BJ29=0,0,BQ29/LN(4)*100)</f>
        <v>50</v>
      </c>
      <c r="BS29" s="35">
        <f>=_xlfn.XLOOKUP(B29,点位均值!$A:$A,点位均值!$B:$B,"无匹配")</f>
        <v>1.18089330024814</v>
      </c>
      <c r="BT29" s="35">
        <f>=_xlfn.XLOOKUP(B29,点位均值!$A:$A,点位均值!$C:$C,"无匹配")</f>
        <v>2.23250652741514</v>
      </c>
    </row>
    <row r="30" spans="1:72" ht="33.75" customHeight="1">
      <c r="A30" s="26">
        <v>15</v>
      </c>
      <c r="B30" s="28" t="s">
        <v>194</v>
      </c>
      <c r="C30" s="27" t="s">
        <v>94</v>
      </c>
      <c r="D30" s="27" t="s">
        <v>95</v>
      </c>
      <c r="E30" s="27" t="s">
        <v>96</v>
      </c>
      <c r="F30" t="s">
        <v>119</v>
      </c>
      <c r="G30" t="s">
        <v>120</v>
      </c>
      <c r="I30" s="27" t="s">
        <v>121</v>
      </c>
      <c r="J30" s="29" t="s">
        <v>145</v>
      </c>
      <c r="K30">
        <f>=IF(TRIM(CLEAN(J30))="","",(IF(ISNUMBER(SEARCH("公共座椅",TRIM(CLEAN(J30)))),2,0)+IF(ISNUMBER(SEARCH("行道树",TRIM(CLEAN(J30)))),1,0)+IF(ISNUMBER(SEARCH("花坛",TRIM(CLEAN(J30)))),0.75,0)+IF(ISNUMBER(SEARCH("电线杆",TRIM(CLEAN(J30)))),0.4,0)+IF(ISNUMBER(SEARCH("路灯",TRIM(CLEAN(J30)))),0.45,0)+IF(ISNUMBER(SEARCH("共享单车",TRIM(CLEAN(J30)))),0.35,0)+IF(ISNUMBER(SEARCH("垃圾桶",TRIM(CLEAN(J30)))),-0.5,0))/(1+LN(1+(LEN(TRIM(CLEAN(J30)))-LEN(SUBSTITUTE(TRIM(CLEAN(J30)),";",""))+1))))</f>
        <v>0.826862552809498</v>
      </c>
      <c r="L30" s="26">
        <v>4</v>
      </c>
      <c r="M30" s="26">
        <v>0</v>
      </c>
      <c r="N30" s="26">
        <v>0.5</v>
      </c>
      <c r="O30" s="28" t="s">
        <v>175</v>
      </c>
      <c r="P30" s="26">
        <v>1</v>
      </c>
      <c r="Q30" s="26">
        <v>4</v>
      </c>
      <c r="R30" s="26">
        <v>177</v>
      </c>
      <c r="S30" s="26">
        <v>5</v>
      </c>
      <c r="T30" s="26">
        <v>2</v>
      </c>
      <c r="U30" s="26">
        <v>4</v>
      </c>
      <c r="V30" s="26">
        <v>4</v>
      </c>
      <c r="W30" s="26">
        <v>4</v>
      </c>
      <c r="X30" s="28" t="s">
        <v>196</v>
      </c>
      <c r="Y30" s="27" t="s">
        <v>197</v>
      </c>
      <c r="Z30" s="26">
        <v>5</v>
      </c>
      <c r="AA30" s="26">
        <v>2</v>
      </c>
      <c r="AB30" s="26">
        <v>4</v>
      </c>
      <c r="AC30" s="28" t="s">
        <v>198</v>
      </c>
      <c r="AD30" s="28" t="s">
        <v>197</v>
      </c>
      <c r="AE30" s="28" t="s">
        <v>132</v>
      </c>
      <c r="AF30" s="26">
        <v>15</v>
      </c>
      <c r="AG30" s="26">
        <v>4</v>
      </c>
      <c r="AH30" s="26">
        <v>3</v>
      </c>
      <c r="AI30" s="30" t="s"/>
      <c r="AJ30" s="30" t="s"/>
      <c r="AK30" s="30" t="s"/>
      <c r="AL30" s="30" t="s"/>
      <c r="AM30" s="30" t="s"/>
      <c r="AN30" s="30" t="s"/>
      <c r="AO30" s="30" t="s"/>
      <c r="AP30" s="30" t="s"/>
      <c r="AQ30" s="30" t="s"/>
      <c r="AR30" s="30" t="s"/>
      <c r="AS30" s="30" t="s"/>
      <c r="AT30" s="30" t="s"/>
      <c r="AU30" s="30" t="s"/>
      <c r="AV30" s="30" t="s"/>
      <c r="AW30" s="30" t="s"/>
      <c r="AX30" s="30" t="s"/>
      <c r="AY30" s="30" t="s"/>
      <c r="AZ30" s="30" t="s"/>
      <c r="BA30" s="30" t="s"/>
      <c r="BB30" s="30" t="s"/>
      <c r="BC30" s="30" t="s"/>
      <c r="BD30" s="30" t="s"/>
      <c r="BE30" s="30" t="s"/>
      <c r="BF30" s="30" t="s"/>
      <c r="BG30" s="30" t="s"/>
      <c r="BH30" s="30" t="s"/>
      <c r="BI30" s="30" t="s"/>
      <c r="BJ30" s="31">
        <f>=AI30</f>
        <v>0</v>
      </c>
      <c r="BK30" s="32">
        <f>=BJ30/N30</f>
        <v>0</v>
      </c>
      <c r="BL30" s="32" t="e">
        <f>=AL30/AI30</f>
        <v>#DIV/0!</v>
      </c>
      <c r="BM30" s="33">
        <f>=IF(BJ30=0,0,AM30/BJ30)</f>
        <v>0</v>
      </c>
      <c r="BN30" s="33">
        <f>=IF(BJ30=0,0,AN30/BJ30)</f>
        <v>0</v>
      </c>
      <c r="BO30" s="33">
        <f>=IF(BJ30=0,0,AO30/BJ30)</f>
        <v>0</v>
      </c>
      <c r="BP30" s="33">
        <f>=IF(BJ30=0,0,AP30/BJ30)</f>
        <v>0</v>
      </c>
      <c r="BQ30" s="32">
        <f>=-IF(BM30=0,0,BM30*LN(BM30))-IF(BN30=0,0,BN30*LN(BN30))-IF(BO30=0,0,BO30*LN(BO30))-IF(BP30=0,0,BP30*LN(BP30))</f>
        <v>0</v>
      </c>
      <c r="BR30" s="34">
        <f>=IF(BJ30=0,0,BQ30/LN(4)*100)</f>
        <v>0</v>
      </c>
      <c r="BS30" s="35" t="str">
        <f>=_xlfn.XLOOKUP(B30,点位均值!$A:$A,点位均值!$B:$B,"无匹配")</f>
        <v>无匹配</v>
      </c>
      <c r="BT30" s="35" t="str">
        <f>=_xlfn.XLOOKUP(B30,点位均值!$A:$A,点位均值!$C:$C,"无匹配")</f>
        <v>无匹配</v>
      </c>
    </row>
    <row r="31" spans="1:72" ht="33.75" customHeight="1">
      <c r="A31" s="26">
        <v>17</v>
      </c>
      <c r="B31" s="28" t="s">
        <v>205</v>
      </c>
      <c r="C31" s="27" t="s">
        <v>94</v>
      </c>
      <c r="D31" s="27" t="s">
        <v>95</v>
      </c>
      <c r="E31" s="27" t="s">
        <v>96</v>
      </c>
      <c r="G31" t="s">
        <v>207</v>
      </c>
      <c r="I31" s="27" t="s">
        <v>121</v>
      </c>
      <c r="J31" s="29" t="s">
        <v>145</v>
      </c>
      <c r="K31">
        <f>=IF(TRIM(CLEAN(J31))="","",(IF(ISNUMBER(SEARCH("公共座椅",TRIM(CLEAN(J31)))),2,0)+IF(ISNUMBER(SEARCH("行道树",TRIM(CLEAN(J31)))),1,0)+IF(ISNUMBER(SEARCH("花坛",TRIM(CLEAN(J31)))),0.75,0)+IF(ISNUMBER(SEARCH("电线杆",TRIM(CLEAN(J31)))),0.4,0)+IF(ISNUMBER(SEARCH("路灯",TRIM(CLEAN(J31)))),0.45,0)+IF(ISNUMBER(SEARCH("共享单车",TRIM(CLEAN(J31)))),0.35,0)+IF(ISNUMBER(SEARCH("垃圾桶",TRIM(CLEAN(J31)))),-0.5,0))/(1+LN(1+(LEN(TRIM(CLEAN(J31)))-LEN(SUBSTITUTE(TRIM(CLEAN(J31)),";",""))+1))))</f>
        <v>0.826862552809498</v>
      </c>
      <c r="L31" s="26">
        <v>6</v>
      </c>
      <c r="M31" s="26">
        <v>0</v>
      </c>
      <c r="N31" s="26">
        <v>0.5</v>
      </c>
      <c r="O31" s="28" t="s">
        <v>101</v>
      </c>
      <c r="P31" s="26">
        <v>1</v>
      </c>
      <c r="Q31" s="26">
        <v>4</v>
      </c>
      <c r="R31" s="26">
        <v>25</v>
      </c>
      <c r="S31" s="26">
        <v>10</v>
      </c>
      <c r="T31" s="26">
        <v>2</v>
      </c>
      <c r="U31" s="26">
        <v>5</v>
      </c>
      <c r="V31" s="26">
        <v>5</v>
      </c>
      <c r="W31" s="26">
        <v>5</v>
      </c>
      <c r="X31" s="28" t="s">
        <v>208</v>
      </c>
      <c r="Y31" s="27" t="s">
        <v>209</v>
      </c>
      <c r="Z31" s="26">
        <v>5</v>
      </c>
      <c r="AA31" s="26">
        <v>3</v>
      </c>
      <c r="AB31" s="26">
        <v>4</v>
      </c>
      <c r="AC31" s="28" t="s">
        <v>210</v>
      </c>
      <c r="AD31" s="28" t="s">
        <v>209</v>
      </c>
      <c r="AE31" s="28" t="s">
        <v>140</v>
      </c>
      <c r="AF31" s="26">
        <v>50</v>
      </c>
      <c r="AG31" s="26">
        <v>4</v>
      </c>
      <c r="AH31" s="26">
        <v>5</v>
      </c>
      <c r="AI31" s="26">
        <v>2</v>
      </c>
      <c r="AJ31" s="26">
        <v>1</v>
      </c>
      <c r="AK31" s="26">
        <v>0</v>
      </c>
      <c r="AL31" s="26">
        <v>2</v>
      </c>
      <c r="AM31" s="26">
        <v>0</v>
      </c>
      <c r="AN31" s="26">
        <v>2</v>
      </c>
      <c r="AO31" s="26">
        <v>0</v>
      </c>
      <c r="AP31" s="26">
        <v>0</v>
      </c>
      <c r="AQ31" s="26">
        <v>1</v>
      </c>
      <c r="AR31" s="26">
        <v>1</v>
      </c>
      <c r="AS31" s="26">
        <v>0</v>
      </c>
      <c r="AT31" s="26">
        <v>0</v>
      </c>
      <c r="AU31" s="26">
        <v>2</v>
      </c>
      <c r="AV31" s="26">
        <v>2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2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31">
        <f>=AI31</f>
        <v>2</v>
      </c>
      <c r="BK31" s="32">
        <f>=BJ31/N31</f>
        <v>4</v>
      </c>
      <c r="BL31" s="32">
        <f>=AL31/AI31</f>
        <v>1</v>
      </c>
      <c r="BM31" s="33">
        <f>=IF(BJ31=0,0,AM31/BJ31)</f>
        <v>0</v>
      </c>
      <c r="BN31" s="33">
        <f>=IF(BJ31=0,0,AN31/BJ31)</f>
        <v>1</v>
      </c>
      <c r="BO31" s="33">
        <f>=IF(BJ31=0,0,AO31/BJ31)</f>
        <v>0</v>
      </c>
      <c r="BP31" s="33">
        <f>=IF(BJ31=0,0,AP31/BJ31)</f>
        <v>0</v>
      </c>
      <c r="BQ31" s="32">
        <f>=-IF(BM31=0,0,BM31*LN(BM31))-IF(BN31=0,0,BN31*LN(BN31))-IF(BO31=0,0,BO31*LN(BO31))-IF(BP31=0,0,BP31*LN(BP31))</f>
        <v>0</v>
      </c>
      <c r="BR31" s="34">
        <f>=IF(BJ31=0,0,BQ31/LN(4)*100)</f>
        <v>0</v>
      </c>
      <c r="BS31" s="35">
        <f>=_xlfn.XLOOKUP(B31,点位均值!$A:$A,点位均值!$B:$B,"无匹配")</f>
        <v>0.738709677419355</v>
      </c>
      <c r="BT31" s="35">
        <f>=_xlfn.XLOOKUP(B31,点位均值!$A:$A,点位均值!$C:$C,"无匹配")</f>
        <v>5.45065274151436</v>
      </c>
    </row>
    <row r="32" spans="1:72" ht="33.75" customHeight="1">
      <c r="A32" s="26">
        <v>24</v>
      </c>
      <c r="B32" s="28" t="s">
        <v>243</v>
      </c>
      <c r="C32" s="27" t="s">
        <v>94</v>
      </c>
      <c r="D32" s="27" t="s">
        <v>136</v>
      </c>
      <c r="E32" s="27" t="s">
        <v>96</v>
      </c>
      <c r="F32" t="s">
        <v>119</v>
      </c>
      <c r="I32" s="27" t="s">
        <v>99</v>
      </c>
      <c r="J32" s="29" t="s">
        <v>145</v>
      </c>
      <c r="K32">
        <f>=IF(TRIM(CLEAN(J32))="","",(IF(ISNUMBER(SEARCH("公共座椅",TRIM(CLEAN(J32)))),2,0)+IF(ISNUMBER(SEARCH("行道树",TRIM(CLEAN(J32)))),1,0)+IF(ISNUMBER(SEARCH("花坛",TRIM(CLEAN(J32)))),0.75,0)+IF(ISNUMBER(SEARCH("电线杆",TRIM(CLEAN(J32)))),0.4,0)+IF(ISNUMBER(SEARCH("路灯",TRIM(CLEAN(J32)))),0.45,0)+IF(ISNUMBER(SEARCH("共享单车",TRIM(CLEAN(J32)))),0.35,0)+IF(ISNUMBER(SEARCH("垃圾桶",TRIM(CLEAN(J32)))),-0.5,0))/(1+LN(1+(LEN(TRIM(CLEAN(J32)))-LEN(SUBSTITUTE(TRIM(CLEAN(J32)),";",""))+1))))</f>
        <v>0.826862552809498</v>
      </c>
      <c r="L32" s="26">
        <v>8</v>
      </c>
      <c r="M32" s="26">
        <v>1</v>
      </c>
      <c r="N32" s="26">
        <v>8</v>
      </c>
      <c r="O32" s="28" t="s">
        <v>101</v>
      </c>
      <c r="P32" s="26">
        <v>1</v>
      </c>
      <c r="Q32" s="26">
        <v>5</v>
      </c>
      <c r="R32" s="26">
        <v>60</v>
      </c>
      <c r="S32" s="26">
        <v>90</v>
      </c>
      <c r="T32" s="26">
        <v>6</v>
      </c>
      <c r="U32" s="26">
        <v>5</v>
      </c>
      <c r="V32" s="26">
        <v>4</v>
      </c>
      <c r="W32" s="26">
        <v>4</v>
      </c>
      <c r="X32" s="28" t="s">
        <v>245</v>
      </c>
      <c r="Y32" s="30" t="s"/>
      <c r="Z32" s="26">
        <v>5</v>
      </c>
      <c r="AA32" s="26">
        <v>1</v>
      </c>
      <c r="AB32" s="26">
        <v>5</v>
      </c>
      <c r="AC32" s="30" t="s"/>
      <c r="AD32" s="30" t="s"/>
      <c r="AE32" s="28" t="s">
        <v>140</v>
      </c>
      <c r="AF32" s="40">
        <v>80</v>
      </c>
      <c r="AG32" s="26">
        <v>4</v>
      </c>
      <c r="AH32" s="26">
        <v>3</v>
      </c>
      <c r="AI32" s="26">
        <v>5</v>
      </c>
      <c r="AJ32" s="26">
        <v>2</v>
      </c>
      <c r="AK32" s="26">
        <v>0</v>
      </c>
      <c r="AL32" s="26">
        <v>5</v>
      </c>
      <c r="AM32" s="26">
        <v>0</v>
      </c>
      <c r="AN32" s="26">
        <v>3</v>
      </c>
      <c r="AO32" s="26">
        <v>2</v>
      </c>
      <c r="AP32" s="26">
        <v>0</v>
      </c>
      <c r="AQ32" s="26">
        <v>3</v>
      </c>
      <c r="AR32" s="26">
        <v>2</v>
      </c>
      <c r="AS32" s="26">
        <v>0</v>
      </c>
      <c r="AT32" s="26">
        <v>5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5</v>
      </c>
      <c r="BA32" s="26">
        <v>0</v>
      </c>
      <c r="BB32" s="26">
        <v>5</v>
      </c>
      <c r="BC32" s="26">
        <v>1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31">
        <f>=AI32</f>
        <v>5</v>
      </c>
      <c r="BK32" s="32">
        <f>=BJ32/N32</f>
        <v>0.625</v>
      </c>
      <c r="BL32" s="32">
        <f>=AL32/AI32</f>
        <v>1</v>
      </c>
      <c r="BM32" s="33">
        <f>=IF(BJ32=0,0,AM32/BJ32)</f>
        <v>0</v>
      </c>
      <c r="BN32" s="33">
        <f>=IF(BJ32=0,0,AN32/BJ32)</f>
        <v>0.6</v>
      </c>
      <c r="BO32" s="33">
        <f>=IF(BJ32=0,0,AO32/BJ32)</f>
        <v>0.4</v>
      </c>
      <c r="BP32" s="33">
        <f>=IF(BJ32=0,0,AP32/BJ32)</f>
        <v>0</v>
      </c>
      <c r="BQ32" s="32">
        <f>=-IF(BM32=0,0,BM32*LN(BM32))-IF(BN32=0,0,BN32*LN(BN32))-IF(BO32=0,0,BO32*LN(BO32))-IF(BP32=0,0,BP32*LN(BP32))</f>
        <v>0.673011667009257</v>
      </c>
      <c r="BR32" s="34">
        <f>=IF(BJ32=0,0,BQ32/LN(4)*100)</f>
        <v>48.5475297227335</v>
      </c>
      <c r="BS32" s="35">
        <f>=_xlfn.XLOOKUP(B32,点位均值!$A:$A,点位均值!$B:$B,"无匹配")</f>
        <v>2.18317617866005</v>
      </c>
      <c r="BT32" s="35">
        <f>=_xlfn.XLOOKUP(B32,点位均值!$A:$A,点位均值!$C:$C,"无匹配")</f>
        <v>3.14496083550914</v>
      </c>
    </row>
    <row r="33" spans="1:72" ht="33.75" customHeight="1">
      <c r="A33" s="26">
        <v>26</v>
      </c>
      <c r="B33" s="28" t="s">
        <v>251</v>
      </c>
      <c r="C33" s="27" t="s">
        <v>94</v>
      </c>
      <c r="D33" s="27" t="s">
        <v>136</v>
      </c>
      <c r="E33" s="27" t="s">
        <v>137</v>
      </c>
      <c r="I33" s="27" t="s">
        <v>99</v>
      </c>
      <c r="J33" s="29" t="s">
        <v>145</v>
      </c>
      <c r="K33">
        <f>=IF(TRIM(CLEAN(J33))="","",(IF(ISNUMBER(SEARCH("公共座椅",TRIM(CLEAN(J33)))),2,0)+IF(ISNUMBER(SEARCH("行道树",TRIM(CLEAN(J33)))),1,0)+IF(ISNUMBER(SEARCH("花坛",TRIM(CLEAN(J33)))),0.75,0)+IF(ISNUMBER(SEARCH("电线杆",TRIM(CLEAN(J33)))),0.4,0)+IF(ISNUMBER(SEARCH("路灯",TRIM(CLEAN(J33)))),0.45,0)+IF(ISNUMBER(SEARCH("共享单车",TRIM(CLEAN(J33)))),0.35,0)+IF(ISNUMBER(SEARCH("垃圾桶",TRIM(CLEAN(J33)))),-0.5,0))/(1+LN(1+(LEN(TRIM(CLEAN(J33)))-LEN(SUBSTITUTE(TRIM(CLEAN(J33)),";",""))+1))))</f>
        <v>0.826862552809498</v>
      </c>
      <c r="L33" s="26">
        <v>8</v>
      </c>
      <c r="M33" s="26">
        <v>0</v>
      </c>
      <c r="N33" s="26">
        <v>10</v>
      </c>
      <c r="O33" s="28" t="s">
        <v>101</v>
      </c>
      <c r="P33" s="26">
        <v>1</v>
      </c>
      <c r="Q33" s="26">
        <v>5</v>
      </c>
      <c r="R33" s="26">
        <v>200</v>
      </c>
      <c r="S33" s="26">
        <v>10</v>
      </c>
      <c r="T33" s="26">
        <v>7</v>
      </c>
      <c r="U33" s="26">
        <v>5</v>
      </c>
      <c r="V33" s="26">
        <v>5</v>
      </c>
      <c r="W33" s="26">
        <v>5</v>
      </c>
      <c r="X33" s="28" t="s">
        <v>253</v>
      </c>
      <c r="Y33" s="141" t="s"/>
      <c r="Z33" s="26">
        <v>5</v>
      </c>
      <c r="AA33" s="26">
        <v>3</v>
      </c>
      <c r="AB33" s="26">
        <v>5</v>
      </c>
      <c r="AC33" s="30" t="s"/>
      <c r="AD33" s="30" t="s"/>
      <c r="AE33" s="28" t="s">
        <v>159</v>
      </c>
      <c r="AF33" s="26">
        <v>50</v>
      </c>
      <c r="AG33" s="26">
        <v>3</v>
      </c>
      <c r="AH33" s="26">
        <v>3</v>
      </c>
      <c r="AI33" s="26">
        <v>3</v>
      </c>
      <c r="AJ33" s="26">
        <v>1</v>
      </c>
      <c r="AK33" s="26">
        <v>0</v>
      </c>
      <c r="AL33" s="26">
        <v>3</v>
      </c>
      <c r="AM33" s="26">
        <v>0</v>
      </c>
      <c r="AN33" s="26">
        <v>3</v>
      </c>
      <c r="AO33" s="26">
        <v>0</v>
      </c>
      <c r="AP33" s="26">
        <v>0</v>
      </c>
      <c r="AQ33" s="26">
        <v>1</v>
      </c>
      <c r="AR33" s="26">
        <v>2</v>
      </c>
      <c r="AS33" s="26">
        <v>0</v>
      </c>
      <c r="AT33" s="26">
        <v>2</v>
      </c>
      <c r="AU33" s="26">
        <v>1</v>
      </c>
      <c r="AV33" s="26">
        <v>0</v>
      </c>
      <c r="AW33" s="26">
        <v>0</v>
      </c>
      <c r="AX33" s="26">
        <v>0</v>
      </c>
      <c r="AY33" s="26">
        <v>3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31">
        <f>=AI33</f>
        <v>3</v>
      </c>
      <c r="BK33" s="32">
        <f>=BJ33/N33</f>
        <v>0.3</v>
      </c>
      <c r="BL33" s="32">
        <f>=AL33/AI33</f>
        <v>1</v>
      </c>
      <c r="BM33" s="33">
        <f>=IF(BJ33=0,0,AM33/BJ33)</f>
        <v>0</v>
      </c>
      <c r="BN33" s="33">
        <f>=IF(BJ33=0,0,AN33/BJ33)</f>
        <v>1</v>
      </c>
      <c r="BO33" s="33">
        <f>=IF(BJ33=0,0,AO33/BJ33)</f>
        <v>0</v>
      </c>
      <c r="BP33" s="33">
        <f>=IF(BJ33=0,0,AP33/BJ33)</f>
        <v>0</v>
      </c>
      <c r="BQ33" s="32">
        <f>=-IF(BM33=0,0,BM33*LN(BM33))-IF(BN33=0,0,BN33*LN(BN33))-IF(BO33=0,0,BO33*LN(BO33))-IF(BP33=0,0,BP33*LN(BP33))</f>
        <v>0</v>
      </c>
      <c r="BR33" s="34">
        <f>=IF(BJ33=0,0,BQ33/LN(4)*100)</f>
        <v>0</v>
      </c>
      <c r="BS33" s="35">
        <f>=_xlfn.XLOOKUP(B33,点位均值!$A:$A,点位均值!$B:$B,"无匹配")</f>
        <v>0.1</v>
      </c>
      <c r="BT33" s="35">
        <f>=_xlfn.XLOOKUP(B33,点位均值!$A:$A,点位均值!$C:$C,"无匹配")</f>
        <v>4.00313315926893</v>
      </c>
    </row>
    <row r="34" spans="1:72" ht="33.75" customHeight="1">
      <c r="A34" s="26">
        <v>55</v>
      </c>
      <c r="B34" s="28" t="s">
        <v>374</v>
      </c>
      <c r="C34" s="27" t="s">
        <v>94</v>
      </c>
      <c r="D34" s="27" t="s">
        <v>188</v>
      </c>
      <c r="E34" s="27" t="s">
        <v>96</v>
      </c>
      <c r="G34" t="s">
        <v>120</v>
      </c>
      <c r="I34" s="27" t="s">
        <v>121</v>
      </c>
      <c r="J34" s="29" t="s">
        <v>145</v>
      </c>
      <c r="K34">
        <f>=IF(TRIM(CLEAN(J34))="","",(IF(ISNUMBER(SEARCH("公共座椅",TRIM(CLEAN(J34)))),2,0)+IF(ISNUMBER(SEARCH("行道树",TRIM(CLEAN(J34)))),1,0)+IF(ISNUMBER(SEARCH("花坛",TRIM(CLEAN(J34)))),0.75,0)+IF(ISNUMBER(SEARCH("电线杆",TRIM(CLEAN(J34)))),0.4,0)+IF(ISNUMBER(SEARCH("路灯",TRIM(CLEAN(J34)))),0.45,0)+IF(ISNUMBER(SEARCH("共享单车",TRIM(CLEAN(J34)))),0.35,0)+IF(ISNUMBER(SEARCH("垃圾桶",TRIM(CLEAN(J34)))),-0.5,0))/(1+LN(1+(LEN(TRIM(CLEAN(J34)))-LEN(SUBSTITUTE(TRIM(CLEAN(J34)),";",""))+1))))</f>
        <v>0.826862552809498</v>
      </c>
      <c r="L34" s="26">
        <v>39</v>
      </c>
      <c r="M34" s="26">
        <v>0</v>
      </c>
      <c r="N34" s="26">
        <v>89</v>
      </c>
      <c r="O34" s="28" t="s">
        <v>241</v>
      </c>
      <c r="P34" s="26">
        <v>1</v>
      </c>
      <c r="Q34" s="26">
        <v>1</v>
      </c>
      <c r="R34" s="26">
        <v>0</v>
      </c>
      <c r="S34" s="26">
        <v>0</v>
      </c>
      <c r="T34" s="26">
        <v>0</v>
      </c>
      <c r="U34" s="26">
        <v>3.5</v>
      </c>
      <c r="V34" s="26">
        <v>3</v>
      </c>
      <c r="W34" s="26">
        <v>3</v>
      </c>
      <c r="X34" s="28" t="s">
        <v>376</v>
      </c>
      <c r="Y34" s="28" t="s">
        <v>377</v>
      </c>
      <c r="Z34" s="26">
        <v>2</v>
      </c>
      <c r="AA34" s="26">
        <v>2</v>
      </c>
      <c r="AB34" s="26">
        <v>3.5</v>
      </c>
      <c r="AC34" s="28" t="s">
        <v>378</v>
      </c>
      <c r="AD34" s="28" t="s">
        <v>377</v>
      </c>
      <c r="AE34" s="28" t="s">
        <v>241</v>
      </c>
      <c r="AF34" s="40">
        <v>0</v>
      </c>
      <c r="AG34" s="26">
        <v>3.5</v>
      </c>
      <c r="AH34" s="26">
        <v>3.5</v>
      </c>
      <c r="AI34" s="26">
        <v>4</v>
      </c>
      <c r="AJ34" s="26">
        <v>2</v>
      </c>
      <c r="AK34" s="26">
        <v>0</v>
      </c>
      <c r="AL34" s="26">
        <v>4</v>
      </c>
      <c r="AM34" s="26">
        <v>0</v>
      </c>
      <c r="AN34" s="26">
        <v>4</v>
      </c>
      <c r="AO34" s="26">
        <v>0</v>
      </c>
      <c r="AP34" s="26">
        <v>0</v>
      </c>
      <c r="AQ34" s="26">
        <v>2</v>
      </c>
      <c r="AR34" s="26">
        <v>2</v>
      </c>
      <c r="AS34" s="26">
        <v>0</v>
      </c>
      <c r="AT34" s="26">
        <v>0</v>
      </c>
      <c r="AU34" s="26">
        <v>4</v>
      </c>
      <c r="AV34" s="26">
        <v>0</v>
      </c>
      <c r="AW34" s="26">
        <v>0</v>
      </c>
      <c r="AX34" s="26">
        <v>0</v>
      </c>
      <c r="AY34" s="26">
        <v>4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2</v>
      </c>
      <c r="BI34" s="26">
        <v>0</v>
      </c>
      <c r="BJ34" s="31">
        <f>=AI34</f>
        <v>4</v>
      </c>
      <c r="BK34" s="32">
        <f>=BJ34/N34</f>
        <v>0.0449438202247191</v>
      </c>
      <c r="BL34" s="32">
        <f>=AL34/AI34</f>
        <v>1</v>
      </c>
      <c r="BM34" s="33">
        <f>=IF(BJ34=0,0,AM34/BJ34)</f>
        <v>0</v>
      </c>
      <c r="BN34" s="33">
        <f>=IF(BJ34=0,0,AN34/BJ34)</f>
        <v>1</v>
      </c>
      <c r="BO34" s="33">
        <f>=IF(BJ34=0,0,AO34/BJ34)</f>
        <v>0</v>
      </c>
      <c r="BP34" s="33">
        <f>=IF(BJ34=0,0,AP34/BJ34)</f>
        <v>0</v>
      </c>
      <c r="BQ34" s="32">
        <f>=-IF(BM34=0,0,BM34*LN(BM34))-IF(BN34=0,0,BN34*LN(BN34))-IF(BO34=0,0,BO34*LN(BO34))-IF(BP34=0,0,BP34*LN(BP34))</f>
        <v>0</v>
      </c>
      <c r="BR34" s="34">
        <f>=IF(BJ34=0,0,BQ34/LN(4)*100)</f>
        <v>0</v>
      </c>
      <c r="BS34" s="35">
        <f>=_xlfn.XLOOKUP(B34,点位均值!$A:$A,点位均值!$B:$B,"无匹配")</f>
        <v>0.566749379652605</v>
      </c>
      <c r="BT34" s="35">
        <f>=_xlfn.XLOOKUP(B34,点位均值!$A:$A,点位均值!$C:$C,"无匹配")</f>
        <v>4.10652741514361</v>
      </c>
    </row>
    <row r="35" spans="1:72" ht="33.75" customHeight="1">
      <c r="A35" s="26">
        <v>61</v>
      </c>
      <c r="B35" s="28" t="s">
        <v>404</v>
      </c>
      <c r="C35" s="27" t="s">
        <v>94</v>
      </c>
      <c r="D35" s="27" t="s">
        <v>95</v>
      </c>
      <c r="E35" s="27" t="s">
        <v>137</v>
      </c>
      <c r="F35" t="s">
        <v>97</v>
      </c>
      <c r="I35" s="27" t="s">
        <v>121</v>
      </c>
      <c r="J35" s="29" t="s">
        <v>145</v>
      </c>
      <c r="K35">
        <f>=IF(TRIM(CLEAN(J35))="","",(IF(ISNUMBER(SEARCH("公共座椅",TRIM(CLEAN(J35)))),2,0)+IF(ISNUMBER(SEARCH("行道树",TRIM(CLEAN(J35)))),1,0)+IF(ISNUMBER(SEARCH("花坛",TRIM(CLEAN(J35)))),0.75,0)+IF(ISNUMBER(SEARCH("电线杆",TRIM(CLEAN(J35)))),0.4,0)+IF(ISNUMBER(SEARCH("路灯",TRIM(CLEAN(J35)))),0.45,0)+IF(ISNUMBER(SEARCH("共享单车",TRIM(CLEAN(J35)))),0.35,0)+IF(ISNUMBER(SEARCH("垃圾桶",TRIM(CLEAN(J35)))),-0.5,0))/(1+LN(1+(LEN(TRIM(CLEAN(J35)))-LEN(SUBSTITUTE(TRIM(CLEAN(J35)),";",""))+1))))</f>
        <v>0.826862552809498</v>
      </c>
      <c r="L35" s="26">
        <v>12.8</v>
      </c>
      <c r="M35" s="26">
        <v>0</v>
      </c>
      <c r="N35" s="26">
        <v>21.3</v>
      </c>
      <c r="O35" s="28" t="s">
        <v>151</v>
      </c>
      <c r="P35" s="26">
        <v>2</v>
      </c>
      <c r="Q35" s="26">
        <v>4</v>
      </c>
      <c r="R35" s="26">
        <v>67</v>
      </c>
      <c r="S35" s="26">
        <v>100</v>
      </c>
      <c r="T35" s="26">
        <v>6</v>
      </c>
      <c r="U35" s="26">
        <v>3.3</v>
      </c>
      <c r="V35" s="26">
        <v>4.7</v>
      </c>
      <c r="W35" s="26">
        <v>4.7</v>
      </c>
      <c r="X35" s="28" t="s">
        <v>406</v>
      </c>
      <c r="Y35" s="28" t="s">
        <v>407</v>
      </c>
      <c r="Z35" s="26">
        <v>4.3</v>
      </c>
      <c r="AA35" s="26">
        <v>3.3</v>
      </c>
      <c r="AB35" s="26">
        <v>3.3</v>
      </c>
      <c r="AC35" s="28" t="s">
        <v>408</v>
      </c>
      <c r="AD35" s="28" t="s">
        <v>407</v>
      </c>
      <c r="AE35" s="28" t="s">
        <v>241</v>
      </c>
      <c r="AF35" s="26">
        <v>10</v>
      </c>
      <c r="AG35" s="26">
        <v>4</v>
      </c>
      <c r="AH35" s="26">
        <v>4</v>
      </c>
      <c r="AI35" s="26">
        <v>6</v>
      </c>
      <c r="AJ35" s="26">
        <v>3</v>
      </c>
      <c r="AK35" s="26">
        <v>0</v>
      </c>
      <c r="AL35" s="26">
        <v>6</v>
      </c>
      <c r="AM35" s="26">
        <v>0</v>
      </c>
      <c r="AN35" s="26">
        <v>6</v>
      </c>
      <c r="AO35" s="26">
        <v>0</v>
      </c>
      <c r="AP35" s="26">
        <v>0</v>
      </c>
      <c r="AQ35" s="26">
        <v>0</v>
      </c>
      <c r="AR35" s="26">
        <v>6</v>
      </c>
      <c r="AS35" s="26">
        <v>0</v>
      </c>
      <c r="AT35" s="26">
        <v>6</v>
      </c>
      <c r="AU35" s="26">
        <v>0</v>
      </c>
      <c r="AV35" s="26">
        <v>0</v>
      </c>
      <c r="AW35" s="26">
        <v>0</v>
      </c>
      <c r="AX35" s="26">
        <v>6</v>
      </c>
      <c r="AY35" s="26">
        <v>0</v>
      </c>
      <c r="AZ35" s="26">
        <v>6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31">
        <f>=AI35</f>
        <v>6</v>
      </c>
      <c r="BK35" s="32">
        <f>=BJ35/N35</f>
        <v>0.281690140845071</v>
      </c>
      <c r="BL35" s="32">
        <f>=AL35/AI35</f>
        <v>1</v>
      </c>
      <c r="BM35" s="33">
        <f>=IF(BJ35=0,0,AM35/BJ35)</f>
        <v>0</v>
      </c>
      <c r="BN35" s="33">
        <f>=IF(BJ35=0,0,AN35/BJ35)</f>
        <v>1</v>
      </c>
      <c r="BO35" s="33">
        <f>=IF(BJ35=0,0,AO35/BJ35)</f>
        <v>0</v>
      </c>
      <c r="BP35" s="33">
        <f>=IF(BJ35=0,0,AP35/BJ35)</f>
        <v>0</v>
      </c>
      <c r="BQ35" s="32">
        <f>=-IF(BM35=0,0,BM35*LN(BM35))-IF(BN35=0,0,BN35*LN(BN35))-IF(BO35=0,0,BO35*LN(BO35))-IF(BP35=0,0,BP35*LN(BP35))</f>
        <v>0</v>
      </c>
      <c r="BR35" s="34">
        <f>=IF(BJ35=0,0,BQ35/LN(4)*100)</f>
        <v>0</v>
      </c>
      <c r="BS35" s="35">
        <f>=_xlfn.XLOOKUP(B35,点位均值!$A:$A,点位均值!$B:$B,"无匹配")</f>
        <v>1.32828784119107</v>
      </c>
      <c r="BT35" s="35">
        <f>=_xlfn.XLOOKUP(B35,点位均值!$A:$A,点位均值!$C:$C,"无匹配")</f>
        <v>2.96919060052219</v>
      </c>
    </row>
    <row r="36" spans="1:72" ht="33.75" customHeight="1">
      <c r="A36" s="26">
        <v>64</v>
      </c>
      <c r="B36" s="28" t="s">
        <v>421</v>
      </c>
      <c r="C36" s="27" t="s">
        <v>94</v>
      </c>
      <c r="D36" s="27" t="s">
        <v>188</v>
      </c>
      <c r="E36" s="27" t="s">
        <v>137</v>
      </c>
      <c r="F36" t="s">
        <v>119</v>
      </c>
      <c r="I36" s="27" t="s">
        <v>121</v>
      </c>
      <c r="J36" s="29" t="s">
        <v>145</v>
      </c>
      <c r="K36">
        <f>=IF(TRIM(CLEAN(J36))="","",(IF(ISNUMBER(SEARCH("公共座椅",TRIM(CLEAN(J36)))),2,0)+IF(ISNUMBER(SEARCH("行道树",TRIM(CLEAN(J36)))),1,0)+IF(ISNUMBER(SEARCH("花坛",TRIM(CLEAN(J36)))),0.75,0)+IF(ISNUMBER(SEARCH("电线杆",TRIM(CLEAN(J36)))),0.4,0)+IF(ISNUMBER(SEARCH("路灯",TRIM(CLEAN(J36)))),0.45,0)+IF(ISNUMBER(SEARCH("共享单车",TRIM(CLEAN(J36)))),0.35,0)+IF(ISNUMBER(SEARCH("垃圾桶",TRIM(CLEAN(J36)))),-0.5,0))/(1+LN(1+(LEN(TRIM(CLEAN(J36)))-LEN(SUBSTITUTE(TRIM(CLEAN(J36)),";",""))+1))))</f>
        <v>0.826862552809498</v>
      </c>
      <c r="L36" s="26">
        <v>18</v>
      </c>
      <c r="M36" s="26">
        <v>1</v>
      </c>
      <c r="N36" s="26">
        <v>21.3</v>
      </c>
      <c r="O36" s="28" t="s">
        <v>101</v>
      </c>
      <c r="P36" s="26">
        <v>3</v>
      </c>
      <c r="Q36" s="26">
        <v>2</v>
      </c>
      <c r="R36" s="26">
        <v>87</v>
      </c>
      <c r="S36" s="26">
        <v>100</v>
      </c>
      <c r="T36" s="26">
        <v>3</v>
      </c>
      <c r="U36" s="26">
        <v>5</v>
      </c>
      <c r="V36" s="26">
        <v>4</v>
      </c>
      <c r="W36" s="26">
        <v>5</v>
      </c>
      <c r="X36" s="28" t="s">
        <v>423</v>
      </c>
      <c r="Y36" s="28" t="s">
        <v>422</v>
      </c>
      <c r="Z36" s="26">
        <v>4</v>
      </c>
      <c r="AA36" s="26">
        <v>3</v>
      </c>
      <c r="AB36" s="26">
        <v>5</v>
      </c>
      <c r="AC36" s="28" t="s">
        <v>424</v>
      </c>
      <c r="AD36" s="28" t="s">
        <v>422</v>
      </c>
      <c r="AE36" s="28" t="s">
        <v>159</v>
      </c>
      <c r="AF36" s="26">
        <v>70</v>
      </c>
      <c r="AG36" s="26">
        <v>4</v>
      </c>
      <c r="AH36" s="26">
        <v>3</v>
      </c>
      <c r="AI36" s="26">
        <v>3</v>
      </c>
      <c r="AJ36" s="26">
        <v>1</v>
      </c>
      <c r="AK36" s="26">
        <v>1</v>
      </c>
      <c r="AL36" s="26">
        <v>2</v>
      </c>
      <c r="AM36" s="26">
        <v>0</v>
      </c>
      <c r="AN36" s="26">
        <v>0</v>
      </c>
      <c r="AO36" s="26">
        <v>3</v>
      </c>
      <c r="AP36" s="26">
        <v>0</v>
      </c>
      <c r="AQ36" s="26">
        <v>2</v>
      </c>
      <c r="AR36" s="26">
        <v>1</v>
      </c>
      <c r="AS36" s="26">
        <v>0</v>
      </c>
      <c r="AT36" s="26">
        <v>2</v>
      </c>
      <c r="AU36" s="26">
        <v>1</v>
      </c>
      <c r="AV36" s="26">
        <v>1</v>
      </c>
      <c r="AW36" s="26">
        <v>0</v>
      </c>
      <c r="AX36" s="26">
        <v>0</v>
      </c>
      <c r="AY36" s="26">
        <v>0</v>
      </c>
      <c r="AZ36" s="26">
        <v>2</v>
      </c>
      <c r="BA36" s="26">
        <v>0</v>
      </c>
      <c r="BB36" s="26">
        <v>2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31">
        <f>=AI36</f>
        <v>3</v>
      </c>
      <c r="BK36" s="32">
        <f>=BJ36/N36</f>
        <v>0.140845070422535</v>
      </c>
      <c r="BL36" s="32">
        <f>=AL36/AI36</f>
        <v>0.666666666666667</v>
      </c>
      <c r="BM36" s="33">
        <f>=IF(BJ36=0,0,AM36/BJ36)</f>
        <v>0</v>
      </c>
      <c r="BN36" s="33">
        <f>=IF(BJ36=0,0,AN36/BJ36)</f>
        <v>0</v>
      </c>
      <c r="BO36" s="33">
        <f>=IF(BJ36=0,0,AO36/BJ36)</f>
        <v>1</v>
      </c>
      <c r="BP36" s="33">
        <f>=IF(BJ36=0,0,AP36/BJ36)</f>
        <v>0</v>
      </c>
      <c r="BQ36" s="32">
        <f>=-IF(BM36=0,0,BM36*LN(BM36))-IF(BN36=0,0,BN36*LN(BN36))-IF(BO36=0,0,BO36*LN(BO36))-IF(BP36=0,0,BP36*LN(BP36))</f>
        <v>0</v>
      </c>
      <c r="BR36" s="34">
        <f>=IF(BJ36=0,0,BQ36/LN(4)*100)</f>
        <v>0</v>
      </c>
      <c r="BS36" s="35">
        <f>=_xlfn.XLOOKUP(B36,点位均值!$A:$A,点位均值!$B:$B,"无匹配")</f>
        <v>2.17990074441687</v>
      </c>
      <c r="BT36" s="35">
        <f>=_xlfn.XLOOKUP(B36,点位均值!$A:$A,点位均值!$C:$C,"无匹配")</f>
        <v>2.1420365535248</v>
      </c>
    </row>
    <row r="37" spans="1:72" ht="33.75" customHeight="1">
      <c r="A37" s="26">
        <v>71</v>
      </c>
      <c r="B37" s="28" t="s">
        <v>456</v>
      </c>
      <c r="C37" s="27" t="s">
        <v>94</v>
      </c>
      <c r="D37" s="27" t="s">
        <v>95</v>
      </c>
      <c r="E37" s="27" t="s">
        <v>96</v>
      </c>
      <c r="F37" t="s">
        <v>97</v>
      </c>
      <c r="I37" s="27" t="s">
        <v>121</v>
      </c>
      <c r="J37" s="29" t="s">
        <v>145</v>
      </c>
      <c r="K37">
        <f>=IF(TRIM(CLEAN(J37))="","",(IF(ISNUMBER(SEARCH("公共座椅",TRIM(CLEAN(J37)))),2,0)+IF(ISNUMBER(SEARCH("行道树",TRIM(CLEAN(J37)))),1,0)+IF(ISNUMBER(SEARCH("花坛",TRIM(CLEAN(J37)))),0.75,0)+IF(ISNUMBER(SEARCH("电线杆",TRIM(CLEAN(J37)))),0.4,0)+IF(ISNUMBER(SEARCH("路灯",TRIM(CLEAN(J37)))),0.45,0)+IF(ISNUMBER(SEARCH("共享单车",TRIM(CLEAN(J37)))),0.35,0)+IF(ISNUMBER(SEARCH("垃圾桶",TRIM(CLEAN(J37)))),-0.5,0))/(1+LN(1+(LEN(TRIM(CLEAN(J37)))-LEN(SUBSTITUTE(TRIM(CLEAN(J37)),";",""))+1))))</f>
        <v>0.826862552809498</v>
      </c>
      <c r="L37" s="26">
        <v>7</v>
      </c>
      <c r="M37" s="26">
        <v>0</v>
      </c>
      <c r="N37" s="26">
        <v>8</v>
      </c>
      <c r="O37" s="28" t="s">
        <v>101</v>
      </c>
      <c r="P37" s="26">
        <v>1</v>
      </c>
      <c r="Q37" s="26">
        <v>2</v>
      </c>
      <c r="R37" s="30" t="s"/>
      <c r="S37" s="30" t="s"/>
      <c r="T37" s="26">
        <v>20</v>
      </c>
      <c r="U37" s="26">
        <v>4</v>
      </c>
      <c r="V37" s="26">
        <v>4</v>
      </c>
      <c r="W37" s="26">
        <v>3</v>
      </c>
      <c r="X37" s="30" t="s"/>
      <c r="Y37" s="141" t="s"/>
      <c r="Z37" s="26">
        <v>2</v>
      </c>
      <c r="AA37" s="26">
        <v>1</v>
      </c>
      <c r="AB37" s="26">
        <v>4</v>
      </c>
      <c r="AC37" s="30" t="s"/>
      <c r="AD37" s="141" t="s"/>
      <c r="AE37" s="28" t="s">
        <v>159</v>
      </c>
      <c r="AF37" s="26">
        <v>80</v>
      </c>
      <c r="AG37" s="26">
        <v>2</v>
      </c>
      <c r="AH37" s="26">
        <v>4</v>
      </c>
      <c r="AI37" s="26">
        <v>17</v>
      </c>
      <c r="AJ37" s="26">
        <v>3</v>
      </c>
      <c r="AK37" s="26">
        <v>8</v>
      </c>
      <c r="AL37" s="26">
        <v>9</v>
      </c>
      <c r="AM37" s="26">
        <v>0</v>
      </c>
      <c r="AN37" s="26">
        <v>7</v>
      </c>
      <c r="AO37" s="26">
        <v>10</v>
      </c>
      <c r="AP37" s="26">
        <v>0</v>
      </c>
      <c r="AQ37" s="26">
        <v>9</v>
      </c>
      <c r="AR37" s="26">
        <v>8</v>
      </c>
      <c r="AS37" s="26">
        <v>0</v>
      </c>
      <c r="AT37" s="26">
        <v>12</v>
      </c>
      <c r="AU37" s="26">
        <v>5</v>
      </c>
      <c r="AV37" s="26">
        <v>0</v>
      </c>
      <c r="AW37" s="26">
        <v>1</v>
      </c>
      <c r="AX37" s="26">
        <v>11</v>
      </c>
      <c r="AY37" s="26">
        <v>1</v>
      </c>
      <c r="AZ37" s="26">
        <v>2</v>
      </c>
      <c r="BA37" s="26">
        <v>0</v>
      </c>
      <c r="BB37" s="26">
        <v>3</v>
      </c>
      <c r="BC37" s="26">
        <v>2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1</v>
      </c>
      <c r="BJ37" s="31">
        <f>=AI37</f>
        <v>17</v>
      </c>
      <c r="BK37" s="32">
        <f>=BJ37/N37</f>
        <v>2.125</v>
      </c>
      <c r="BL37" s="32">
        <f>=AL37/AI37</f>
        <v>0.529411764705883</v>
      </c>
      <c r="BM37" s="33">
        <f>=IF(BJ37=0,0,AM37/BJ37)</f>
        <v>0</v>
      </c>
      <c r="BN37" s="33">
        <f>=IF(BJ37=0,0,AN37/BJ37)</f>
        <v>0.411764705882353</v>
      </c>
      <c r="BO37" s="33">
        <f>=IF(BJ37=0,0,AO37/BJ37)</f>
        <v>0.588235294117647</v>
      </c>
      <c r="BP37" s="33">
        <f>=IF(BJ37=0,0,AP37/BJ37)</f>
        <v>0</v>
      </c>
      <c r="BQ37" s="32">
        <f>=-IF(BM37=0,0,BM37*LN(BM37))-IF(BN37=0,0,BN37*LN(BN37))-IF(BO37=0,0,BO37*LN(BO37))-IF(BP37=0,0,BP37*LN(BP37))</f>
        <v>0.677494404448707</v>
      </c>
      <c r="BR37" s="34">
        <f>=IF(BJ37=0,0,BQ37/LN(4)*100)</f>
        <v>48.8708908764086</v>
      </c>
      <c r="BS37" s="35">
        <f>=_xlfn.XLOOKUP(B37,点位均值!$A:$A,点位均值!$B:$B,"无匹配")</f>
        <v>1.02627353670997</v>
      </c>
      <c r="BT37" s="35">
        <f>=_xlfn.XLOOKUP(B37,点位均值!$A:$A,点位均值!$C:$C,"无匹配")</f>
        <v>2.14963907233912</v>
      </c>
    </row>
    <row r="38" spans="1:72" ht="33.75" customHeight="1">
      <c r="A38" s="26">
        <v>97</v>
      </c>
      <c r="B38" s="28" t="s">
        <v>568</v>
      </c>
      <c r="C38" s="27" t="s">
        <v>276</v>
      </c>
      <c r="D38" s="27" t="s">
        <v>95</v>
      </c>
      <c r="E38" s="27" t="s">
        <v>96</v>
      </c>
      <c r="I38" s="27" t="s">
        <v>461</v>
      </c>
      <c r="J38" s="29" t="s">
        <v>145</v>
      </c>
      <c r="K38">
        <f>=IF(TRIM(CLEAN(J38))="","",(IF(ISNUMBER(SEARCH("公共座椅",TRIM(CLEAN(J38)))),2,0)+IF(ISNUMBER(SEARCH("行道树",TRIM(CLEAN(J38)))),1,0)+IF(ISNUMBER(SEARCH("花坛",TRIM(CLEAN(J38)))),0.75,0)+IF(ISNUMBER(SEARCH("电线杆",TRIM(CLEAN(J38)))),0.4,0)+IF(ISNUMBER(SEARCH("路灯",TRIM(CLEAN(J38)))),0.45,0)+IF(ISNUMBER(SEARCH("共享单车",TRIM(CLEAN(J38)))),0.35,0)+IF(ISNUMBER(SEARCH("垃圾桶",TRIM(CLEAN(J38)))),-0.5,0))/(1+LN(1+(LEN(TRIM(CLEAN(J38)))-LEN(SUBSTITUTE(TRIM(CLEAN(J38)),";",""))+1))))</f>
        <v>0.826862552809498</v>
      </c>
      <c r="L38" s="26">
        <v>12</v>
      </c>
      <c r="M38" s="26">
        <v>0</v>
      </c>
      <c r="N38" s="26">
        <v>20</v>
      </c>
      <c r="O38" s="28" t="s">
        <v>175</v>
      </c>
      <c r="P38" s="26">
        <v>2</v>
      </c>
      <c r="Q38" s="26">
        <v>4</v>
      </c>
      <c r="R38" s="26">
        <v>150</v>
      </c>
      <c r="S38" s="26">
        <v>10</v>
      </c>
      <c r="T38" s="26">
        <v>10</v>
      </c>
      <c r="U38" s="26">
        <v>4</v>
      </c>
      <c r="V38" s="26">
        <v>2</v>
      </c>
      <c r="W38" s="26">
        <v>2</v>
      </c>
      <c r="X38" s="28" t="s">
        <v>570</v>
      </c>
      <c r="Y38" s="30" t="s"/>
      <c r="Z38" s="26">
        <v>4</v>
      </c>
      <c r="AA38" s="26">
        <v>4</v>
      </c>
      <c r="AB38" s="26">
        <v>5</v>
      </c>
      <c r="AC38" s="28" t="s">
        <v>571</v>
      </c>
      <c r="AD38" s="141" t="s"/>
      <c r="AE38" s="28" t="s">
        <v>159</v>
      </c>
      <c r="AF38" s="26">
        <v>90</v>
      </c>
      <c r="AG38" s="26">
        <v>4</v>
      </c>
      <c r="AH38" s="26">
        <v>3</v>
      </c>
      <c r="AI38" s="26">
        <v>7</v>
      </c>
      <c r="AJ38" s="26">
        <v>2</v>
      </c>
      <c r="AK38" s="26">
        <v>2</v>
      </c>
      <c r="AL38" s="26">
        <v>5</v>
      </c>
      <c r="AM38" s="26">
        <v>0</v>
      </c>
      <c r="AN38" s="26">
        <v>1</v>
      </c>
      <c r="AO38" s="26">
        <v>4</v>
      </c>
      <c r="AP38" s="26">
        <v>2</v>
      </c>
      <c r="AQ38" s="26">
        <v>2</v>
      </c>
      <c r="AR38" s="26">
        <v>5</v>
      </c>
      <c r="AS38" s="26">
        <v>0</v>
      </c>
      <c r="AT38" s="26">
        <v>4</v>
      </c>
      <c r="AU38" s="26">
        <v>3</v>
      </c>
      <c r="AV38" s="26">
        <v>0</v>
      </c>
      <c r="AW38" s="26">
        <v>1</v>
      </c>
      <c r="AX38" s="26">
        <v>0</v>
      </c>
      <c r="AY38" s="26">
        <v>0</v>
      </c>
      <c r="AZ38" s="26">
        <v>5</v>
      </c>
      <c r="BA38" s="26">
        <v>0</v>
      </c>
      <c r="BB38" s="26">
        <v>0</v>
      </c>
      <c r="BC38" s="26">
        <v>5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31">
        <f>=AI38</f>
        <v>7</v>
      </c>
      <c r="BK38" s="32">
        <f>=BJ38/N38</f>
        <v>0.35</v>
      </c>
      <c r="BL38" s="32">
        <f>=AL38/AI38</f>
        <v>0.714285714285714</v>
      </c>
      <c r="BM38" s="33">
        <f>=IF(BJ38=0,0,AM38/BJ38)</f>
        <v>0</v>
      </c>
      <c r="BN38" s="33">
        <f>=IF(BJ38=0,0,AN38/BJ38)</f>
        <v>0.142857142857143</v>
      </c>
      <c r="BO38" s="33">
        <f>=IF(BJ38=0,0,AO38/BJ38)</f>
        <v>0.571428571428572</v>
      </c>
      <c r="BP38" s="33">
        <f>=IF(BJ38=0,0,AP38/BJ38)</f>
        <v>0.285714285714286</v>
      </c>
      <c r="BQ38" s="32">
        <f>=-IF(BM38=0,0,BM38*LN(BM38))-IF(BN38=0,0,BN38*LN(BN38))-IF(BO38=0,0,BO38*LN(BO38))-IF(BP38=0,0,BP38*LN(BP38))</f>
        <v>0.955699891112534</v>
      </c>
      <c r="BR38" s="34">
        <f>=IF(BJ38=0,0,BQ38/LN(4)*100)</f>
        <v>68.9391746743088</v>
      </c>
      <c r="BS38" s="35">
        <f>=_xlfn.XLOOKUP(B38,点位均值!$A:$A,点位均值!$B:$B,"无匹配")</f>
        <v>3.06894718185041</v>
      </c>
      <c r="BT38" s="35">
        <f>=_xlfn.XLOOKUP(B38,点位均值!$A:$A,点位均值!$C:$C,"无匹配")</f>
        <v>1.18194703468855</v>
      </c>
    </row>
    <row r="39" spans="1:72" ht="33.75" customHeight="1">
      <c r="A39" s="26">
        <v>107</v>
      </c>
      <c r="B39" s="28" t="s">
        <v>619</v>
      </c>
      <c r="C39" s="27" t="s">
        <v>94</v>
      </c>
      <c r="D39" s="27" t="s">
        <v>95</v>
      </c>
      <c r="E39" s="27" t="s">
        <v>96</v>
      </c>
      <c r="F39" t="s">
        <v>119</v>
      </c>
      <c r="I39" s="27" t="s">
        <v>121</v>
      </c>
      <c r="J39" s="29" t="s">
        <v>145</v>
      </c>
      <c r="K39">
        <f>=IF(TRIM(CLEAN(J39))="","",(IF(ISNUMBER(SEARCH("公共座椅",TRIM(CLEAN(J39)))),2,0)+IF(ISNUMBER(SEARCH("行道树",TRIM(CLEAN(J39)))),1,0)+IF(ISNUMBER(SEARCH("花坛",TRIM(CLEAN(J39)))),0.75,0)+IF(ISNUMBER(SEARCH("电线杆",TRIM(CLEAN(J39)))),0.4,0)+IF(ISNUMBER(SEARCH("路灯",TRIM(CLEAN(J39)))),0.45,0)+IF(ISNUMBER(SEARCH("共享单车",TRIM(CLEAN(J39)))),0.35,0)+IF(ISNUMBER(SEARCH("垃圾桶",TRIM(CLEAN(J39)))),-0.5,0))/(1+LN(1+(LEN(TRIM(CLEAN(J39)))-LEN(SUBSTITUTE(TRIM(CLEAN(J39)),";",""))+1))))</f>
        <v>0.826862552809498</v>
      </c>
      <c r="L39" s="26">
        <v>1.5</v>
      </c>
      <c r="M39" s="26">
        <v>0</v>
      </c>
      <c r="N39" s="26">
        <v>1.5</v>
      </c>
      <c r="O39" s="28" t="s">
        <v>241</v>
      </c>
      <c r="P39" s="26">
        <v>1</v>
      </c>
      <c r="Q39" s="26">
        <v>1</v>
      </c>
      <c r="R39" s="26">
        <v>0</v>
      </c>
      <c r="S39" s="26">
        <v>0</v>
      </c>
      <c r="T39" s="26">
        <v>4</v>
      </c>
      <c r="U39" s="26">
        <v>3</v>
      </c>
      <c r="V39" s="26">
        <v>3</v>
      </c>
      <c r="W39" s="26">
        <v>3</v>
      </c>
      <c r="X39" s="28" t="s">
        <v>157</v>
      </c>
      <c r="Y39" s="30" t="s"/>
      <c r="Z39" s="26">
        <v>4</v>
      </c>
      <c r="AA39" s="26">
        <v>2</v>
      </c>
      <c r="AB39" s="26">
        <v>3</v>
      </c>
      <c r="AC39" s="28" t="s">
        <v>158</v>
      </c>
      <c r="AD39" s="30" t="s"/>
      <c r="AE39" s="28" t="s">
        <v>132</v>
      </c>
      <c r="AF39" s="26">
        <v>50</v>
      </c>
      <c r="AG39" s="26">
        <v>3</v>
      </c>
      <c r="AH39" s="26">
        <v>3</v>
      </c>
      <c r="AI39" s="30" t="s"/>
      <c r="AJ39" s="30" t="s"/>
      <c r="AK39" s="30" t="s"/>
      <c r="AL39" s="30" t="s"/>
      <c r="AM39" s="30" t="s"/>
      <c r="AN39" s="30" t="s"/>
      <c r="AO39" s="30" t="s"/>
      <c r="AP39" s="30" t="s"/>
      <c r="AQ39" s="30" t="s"/>
      <c r="AR39" s="30" t="s"/>
      <c r="AS39" s="30" t="s"/>
      <c r="AT39" s="30" t="s"/>
      <c r="AU39" s="30" t="s"/>
      <c r="AV39" s="30" t="s"/>
      <c r="AW39" s="30" t="s"/>
      <c r="AX39" s="30" t="s"/>
      <c r="AY39" s="30" t="s"/>
      <c r="AZ39" s="30" t="s"/>
      <c r="BA39" s="30" t="s"/>
      <c r="BB39" s="30" t="s"/>
      <c r="BC39" s="30" t="s"/>
      <c r="BD39" s="30" t="s"/>
      <c r="BE39" s="30" t="s"/>
      <c r="BF39" s="30" t="s"/>
      <c r="BG39" s="30" t="s"/>
      <c r="BH39" s="30" t="s"/>
      <c r="BI39" s="30" t="s"/>
      <c r="BJ39" s="31">
        <f>=AI39</f>
        <v>0</v>
      </c>
      <c r="BK39" s="32">
        <f>=BJ39/N39</f>
        <v>0</v>
      </c>
      <c r="BL39" s="32" t="e">
        <f>=AL39/AI39</f>
        <v>#DIV/0!</v>
      </c>
      <c r="BM39" s="33">
        <f>=IF(BJ39=0,0,AM39/BJ39)</f>
        <v>0</v>
      </c>
      <c r="BN39" s="33">
        <f>=IF(BJ39=0,0,AN39/BJ39)</f>
        <v>0</v>
      </c>
      <c r="BO39" s="33">
        <f>=IF(BJ39=0,0,AO39/BJ39)</f>
        <v>0</v>
      </c>
      <c r="BP39" s="33">
        <f>=IF(BJ39=0,0,AP39/BJ39)</f>
        <v>0</v>
      </c>
      <c r="BQ39" s="32">
        <f>=-IF(BM39=0,0,BM39*LN(BM39))-IF(BN39=0,0,BN39*LN(BN39))-IF(BO39=0,0,BO39*LN(BO39))-IF(BP39=0,0,BP39*LN(BP39))</f>
        <v>0</v>
      </c>
      <c r="BR39" s="34">
        <f>=IF(BJ39=0,0,BQ39/LN(4)*100)</f>
        <v>0</v>
      </c>
      <c r="BS39" s="35" t="str">
        <f>=_xlfn.XLOOKUP(B39,点位均值!$A:$A,点位均值!$B:$B,"无匹配")</f>
        <v>无匹配</v>
      </c>
      <c r="BT39" s="35" t="str">
        <f>=_xlfn.XLOOKUP(B39,点位均值!$A:$A,点位均值!$C:$C,"无匹配")</f>
        <v>无匹配</v>
      </c>
    </row>
    <row r="40" spans="1:72" ht="33.75" customHeight="1">
      <c r="A40" s="26">
        <v>130</v>
      </c>
      <c r="B40" s="28" t="s">
        <v>730</v>
      </c>
      <c r="C40" s="27" t="s">
        <v>94</v>
      </c>
      <c r="D40" s="27" t="s">
        <v>95</v>
      </c>
      <c r="E40" s="27" t="s">
        <v>96</v>
      </c>
      <c r="G40" t="s">
        <v>207</v>
      </c>
      <c r="I40" s="27" t="s">
        <v>121</v>
      </c>
      <c r="J40" s="29" t="s">
        <v>145</v>
      </c>
      <c r="K40">
        <f>=IF(TRIM(CLEAN(J40))="","",(IF(ISNUMBER(SEARCH("公共座椅",TRIM(CLEAN(J40)))),2,0)+IF(ISNUMBER(SEARCH("行道树",TRIM(CLEAN(J40)))),1,0)+IF(ISNUMBER(SEARCH("花坛",TRIM(CLEAN(J40)))),0.75,0)+IF(ISNUMBER(SEARCH("电线杆",TRIM(CLEAN(J40)))),0.4,0)+IF(ISNUMBER(SEARCH("路灯",TRIM(CLEAN(J40)))),0.45,0)+IF(ISNUMBER(SEARCH("共享单车",TRIM(CLEAN(J40)))),0.35,0)+IF(ISNUMBER(SEARCH("垃圾桶",TRIM(CLEAN(J40)))),-0.5,0))/(1+LN(1+(LEN(TRIM(CLEAN(J40)))-LEN(SUBSTITUTE(TRIM(CLEAN(J40)),";",""))+1))))</f>
        <v>0.826862552809498</v>
      </c>
      <c r="L40" s="26">
        <v>15</v>
      </c>
      <c r="M40" s="26">
        <v>1.7</v>
      </c>
      <c r="N40" s="26">
        <v>22</v>
      </c>
      <c r="O40" s="28" t="s">
        <v>101</v>
      </c>
      <c r="P40" s="26">
        <v>1</v>
      </c>
      <c r="Q40" s="26">
        <v>4</v>
      </c>
      <c r="R40" s="26">
        <v>72</v>
      </c>
      <c r="S40" s="26">
        <v>70</v>
      </c>
      <c r="T40" s="26">
        <v>9</v>
      </c>
      <c r="U40" s="26">
        <v>5</v>
      </c>
      <c r="V40" s="26">
        <v>3</v>
      </c>
      <c r="W40" s="26">
        <v>3</v>
      </c>
      <c r="X40" s="28" t="s">
        <v>732</v>
      </c>
      <c r="Y40" s="30" t="s"/>
      <c r="Z40" s="26">
        <v>4</v>
      </c>
      <c r="AA40" s="26">
        <v>5</v>
      </c>
      <c r="AB40" s="26">
        <v>5</v>
      </c>
      <c r="AC40" s="28" t="s">
        <v>733</v>
      </c>
      <c r="AD40" s="30" t="s"/>
      <c r="AE40" s="28" t="s">
        <v>140</v>
      </c>
      <c r="AF40" s="26">
        <v>70</v>
      </c>
      <c r="AG40" s="26">
        <v>4</v>
      </c>
      <c r="AH40" s="26">
        <v>4</v>
      </c>
      <c r="AI40" s="26">
        <v>2</v>
      </c>
      <c r="AJ40" s="26">
        <v>0</v>
      </c>
      <c r="AK40" s="26">
        <v>2</v>
      </c>
      <c r="AL40" s="26">
        <v>0</v>
      </c>
      <c r="AM40" s="26">
        <v>0</v>
      </c>
      <c r="AN40" s="26">
        <v>0</v>
      </c>
      <c r="AO40" s="26">
        <v>2</v>
      </c>
      <c r="AP40" s="26">
        <v>0</v>
      </c>
      <c r="AQ40" s="26">
        <v>1</v>
      </c>
      <c r="AR40" s="26">
        <v>1</v>
      </c>
      <c r="AS40" s="26">
        <v>0</v>
      </c>
      <c r="AT40" s="26">
        <v>2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2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31">
        <f>=AI40</f>
        <v>2</v>
      </c>
      <c r="BK40" s="32">
        <f>=BJ40/N40</f>
        <v>0.0909090909090909</v>
      </c>
      <c r="BL40" s="32">
        <f>=AL40/AI40</f>
        <v>0</v>
      </c>
      <c r="BM40" s="33">
        <f>=IF(BJ40=0,0,AM40/BJ40)</f>
        <v>0</v>
      </c>
      <c r="BN40" s="33">
        <f>=IF(BJ40=0,0,AN40/BJ40)</f>
        <v>0</v>
      </c>
      <c r="BO40" s="33">
        <f>=IF(BJ40=0,0,AO40/BJ40)</f>
        <v>1</v>
      </c>
      <c r="BP40" s="33">
        <f>=IF(BJ40=0,0,AP40/BJ40)</f>
        <v>0</v>
      </c>
      <c r="BQ40" s="32">
        <f>=-IF(BM40=0,0,BM40*LN(BM40))-IF(BN40=0,0,BN40*LN(BN40))-IF(BO40=0,0,BO40*LN(BO40))-IF(BP40=0,0,BP40*LN(BP40))</f>
        <v>0</v>
      </c>
      <c r="BR40" s="34">
        <f>=IF(BJ40=0,0,BQ40/LN(4)*100)</f>
        <v>0</v>
      </c>
      <c r="BS40" s="35">
        <f>=_xlfn.XLOOKUP(B40,点位均值!$A:$A,点位均值!$B:$B,"无匹配")</f>
        <v>1.27915632754342</v>
      </c>
      <c r="BT40" s="35">
        <f>=_xlfn.XLOOKUP(B40,点位均值!$A:$A,点位均值!$C:$C,"无匹配")</f>
        <v>1.36657963446475</v>
      </c>
    </row>
    <row r="41" spans="1:72" ht="33.75" customHeight="1">
      <c r="A41" s="26">
        <v>14</v>
      </c>
      <c r="B41" s="28" t="s">
        <v>186</v>
      </c>
      <c r="C41" s="27" t="s">
        <v>94</v>
      </c>
      <c r="D41" s="27" t="s">
        <v>188</v>
      </c>
      <c r="E41" s="27" t="s">
        <v>96</v>
      </c>
      <c r="F41" t="s">
        <v>119</v>
      </c>
      <c r="I41" s="27" t="s">
        <v>121</v>
      </c>
      <c r="J41" s="29" t="s">
        <v>189</v>
      </c>
      <c r="K41">
        <f>=IF(TRIM(CLEAN(J41))="","",(IF(ISNUMBER(SEARCH("公共座椅",TRIM(CLEAN(J41)))),2,0)+IF(ISNUMBER(SEARCH("行道树",TRIM(CLEAN(J41)))),1,0)+IF(ISNUMBER(SEARCH("花坛",TRIM(CLEAN(J41)))),0.75,0)+IF(ISNUMBER(SEARCH("电线杆",TRIM(CLEAN(J41)))),0.4,0)+IF(ISNUMBER(SEARCH("路灯",TRIM(CLEAN(J41)))),0.45,0)+IF(ISNUMBER(SEARCH("共享单车",TRIM(CLEAN(J41)))),0.35,0)+IF(ISNUMBER(SEARCH("垃圾桶",TRIM(CLEAN(J41)))),-0.5,0))/(1+LN(1+(LEN(TRIM(CLEAN(J41)))-LEN(SUBSTITUTE(TRIM(CLEAN(J41)),";",""))+1))))</f>
        <v>0.797331747352016</v>
      </c>
      <c r="L41" s="26">
        <v>8</v>
      </c>
      <c r="M41" s="26">
        <v>0</v>
      </c>
      <c r="N41" s="26">
        <v>20</v>
      </c>
      <c r="O41" s="28" t="s">
        <v>101</v>
      </c>
      <c r="P41" s="26">
        <v>1</v>
      </c>
      <c r="Q41" s="26">
        <v>5</v>
      </c>
      <c r="R41" s="26">
        <v>53</v>
      </c>
      <c r="S41" s="26">
        <v>10</v>
      </c>
      <c r="T41" s="26">
        <v>2</v>
      </c>
      <c r="U41" s="26">
        <v>3</v>
      </c>
      <c r="V41" s="26">
        <v>5</v>
      </c>
      <c r="W41" s="26">
        <v>5</v>
      </c>
      <c r="X41" s="28" t="s">
        <v>190</v>
      </c>
      <c r="Y41" s="28" t="s">
        <v>191</v>
      </c>
      <c r="Z41" s="26">
        <v>4</v>
      </c>
      <c r="AA41" s="26">
        <v>2</v>
      </c>
      <c r="AB41" s="26">
        <v>2</v>
      </c>
      <c r="AC41" s="28" t="s">
        <v>192</v>
      </c>
      <c r="AD41" s="28" t="s">
        <v>191</v>
      </c>
      <c r="AE41" s="28" t="s">
        <v>140</v>
      </c>
      <c r="AF41" s="26">
        <v>30</v>
      </c>
      <c r="AG41" s="26">
        <v>4</v>
      </c>
      <c r="AH41" s="26">
        <v>3</v>
      </c>
      <c r="AI41" s="26">
        <v>3</v>
      </c>
      <c r="AJ41" s="26">
        <v>1</v>
      </c>
      <c r="AK41" s="26">
        <v>0</v>
      </c>
      <c r="AL41" s="26">
        <v>3</v>
      </c>
      <c r="AM41" s="26">
        <v>1</v>
      </c>
      <c r="AN41" s="26">
        <v>1</v>
      </c>
      <c r="AO41" s="26">
        <v>1</v>
      </c>
      <c r="AP41" s="26">
        <v>0</v>
      </c>
      <c r="AQ41" s="26">
        <v>1</v>
      </c>
      <c r="AR41" s="26">
        <v>2</v>
      </c>
      <c r="AS41" s="26">
        <v>0</v>
      </c>
      <c r="AT41" s="26">
        <v>2</v>
      </c>
      <c r="AU41" s="26">
        <v>1</v>
      </c>
      <c r="AV41" s="26">
        <v>2</v>
      </c>
      <c r="AW41" s="26">
        <v>0</v>
      </c>
      <c r="AX41" s="26">
        <v>0</v>
      </c>
      <c r="AY41" s="26">
        <v>0</v>
      </c>
      <c r="AZ41" s="26">
        <v>3</v>
      </c>
      <c r="BA41" s="26">
        <v>0</v>
      </c>
      <c r="BB41" s="26">
        <v>0</v>
      </c>
      <c r="BC41" s="26">
        <v>3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31">
        <f>=AI41</f>
        <v>3</v>
      </c>
      <c r="BK41" s="32">
        <f>=BJ41/N41</f>
        <v>0.15</v>
      </c>
      <c r="BL41" s="32">
        <f>=AL41/AI41</f>
        <v>1</v>
      </c>
      <c r="BM41" s="33">
        <f>=IF(BJ41=0,0,AM41/BJ41)</f>
        <v>0.333333333333333</v>
      </c>
      <c r="BN41" s="33">
        <f>=IF(BJ41=0,0,AN41/BJ41)</f>
        <v>0.333333333333333</v>
      </c>
      <c r="BO41" s="33">
        <f>=IF(BJ41=0,0,AO41/BJ41)</f>
        <v>0.333333333333333</v>
      </c>
      <c r="BP41" s="33">
        <f>=IF(BJ41=0,0,AP41/BJ41)</f>
        <v>0</v>
      </c>
      <c r="BQ41" s="32">
        <f>=-IF(BM41=0,0,BM41*LN(BM41))-IF(BN41=0,0,BN41*LN(BN41))-IF(BO41=0,0,BO41*LN(BO41))-IF(BP41=0,0,BP41*LN(BP41))</f>
        <v>1.09861228866811</v>
      </c>
      <c r="BR41" s="34">
        <f>=IF(BJ41=0,0,BQ41/LN(4)*100)</f>
        <v>79.2481250360578</v>
      </c>
      <c r="BS41" s="35">
        <f>=_xlfn.XLOOKUP(B41,点位均值!$A:$A,点位均值!$B:$B,"无匹配")</f>
        <v>3.89950372208437</v>
      </c>
      <c r="BT41" s="35">
        <f>=_xlfn.XLOOKUP(B41,点位均值!$A:$A,点位均值!$C:$C,"无匹配")</f>
        <v>4.64073107049608</v>
      </c>
    </row>
    <row r="42" spans="1:72" ht="33.75" customHeight="1">
      <c r="A42" s="26">
        <v>28</v>
      </c>
      <c r="B42" s="28" t="s">
        <v>258</v>
      </c>
      <c r="C42" s="27" t="s">
        <v>94</v>
      </c>
      <c r="D42" s="27" t="s">
        <v>95</v>
      </c>
      <c r="E42" s="27" t="s">
        <v>96</v>
      </c>
      <c r="I42" s="27" t="s">
        <v>112</v>
      </c>
      <c r="J42" s="29" t="s">
        <v>189</v>
      </c>
      <c r="K42">
        <f>=IF(TRIM(CLEAN(J42))="","",(IF(ISNUMBER(SEARCH("公共座椅",TRIM(CLEAN(J42)))),2,0)+IF(ISNUMBER(SEARCH("行道树",TRIM(CLEAN(J42)))),1,0)+IF(ISNUMBER(SEARCH("花坛",TRIM(CLEAN(J42)))),0.75,0)+IF(ISNUMBER(SEARCH("电线杆",TRIM(CLEAN(J42)))),0.4,0)+IF(ISNUMBER(SEARCH("路灯",TRIM(CLEAN(J42)))),0.45,0)+IF(ISNUMBER(SEARCH("共享单车",TRIM(CLEAN(J42)))),0.35,0)+IF(ISNUMBER(SEARCH("垃圾桶",TRIM(CLEAN(J42)))),-0.5,0))/(1+LN(1+(LEN(TRIM(CLEAN(J42)))-LEN(SUBSTITUTE(TRIM(CLEAN(J42)),";",""))+1))))</f>
        <v>0.797331747352016</v>
      </c>
      <c r="L42" s="26">
        <v>3</v>
      </c>
      <c r="M42" s="26">
        <v>0</v>
      </c>
      <c r="N42" s="26">
        <v>1</v>
      </c>
      <c r="O42" s="28" t="s">
        <v>101</v>
      </c>
      <c r="P42" s="26">
        <v>2</v>
      </c>
      <c r="Q42" s="26">
        <v>5</v>
      </c>
      <c r="R42" s="26">
        <v>30</v>
      </c>
      <c r="S42" s="26">
        <v>100</v>
      </c>
      <c r="T42" s="26">
        <v>3</v>
      </c>
      <c r="U42" s="26">
        <v>5</v>
      </c>
      <c r="V42" s="26">
        <v>3</v>
      </c>
      <c r="W42" s="26">
        <v>1</v>
      </c>
      <c r="X42" s="28" t="s">
        <v>260</v>
      </c>
      <c r="Y42" s="30" t="s"/>
      <c r="Z42" s="26">
        <v>3</v>
      </c>
      <c r="AA42" s="26">
        <v>3</v>
      </c>
      <c r="AB42" s="26">
        <v>5</v>
      </c>
      <c r="AC42" s="30" t="s"/>
      <c r="AD42" s="30" t="s"/>
      <c r="AE42" s="28" t="s">
        <v>132</v>
      </c>
      <c r="AF42" s="26">
        <v>90</v>
      </c>
      <c r="AG42" s="26">
        <v>3</v>
      </c>
      <c r="AH42" s="26">
        <v>3</v>
      </c>
      <c r="AI42" s="26">
        <v>1</v>
      </c>
      <c r="AJ42" s="26">
        <v>1</v>
      </c>
      <c r="AK42" s="26">
        <v>0</v>
      </c>
      <c r="AL42" s="26">
        <v>1</v>
      </c>
      <c r="AM42" s="26">
        <v>0</v>
      </c>
      <c r="AN42" s="26">
        <v>1</v>
      </c>
      <c r="AO42" s="26">
        <v>0</v>
      </c>
      <c r="AP42" s="26">
        <v>0</v>
      </c>
      <c r="AQ42" s="26">
        <v>0</v>
      </c>
      <c r="AR42" s="26">
        <v>1</v>
      </c>
      <c r="AS42" s="26">
        <v>0</v>
      </c>
      <c r="AT42" s="26">
        <v>0</v>
      </c>
      <c r="AU42" s="26">
        <v>1</v>
      </c>
      <c r="AV42" s="26">
        <v>0</v>
      </c>
      <c r="AW42" s="26">
        <v>0</v>
      </c>
      <c r="AX42" s="26">
        <v>0</v>
      </c>
      <c r="AY42" s="26">
        <v>0</v>
      </c>
      <c r="AZ42" s="26">
        <v>0</v>
      </c>
      <c r="BA42" s="26">
        <v>0</v>
      </c>
      <c r="BB42" s="26">
        <v>0</v>
      </c>
      <c r="BC42" s="26">
        <v>0</v>
      </c>
      <c r="BD42" s="26">
        <v>0</v>
      </c>
      <c r="BE42" s="26">
        <v>0</v>
      </c>
      <c r="BF42" s="26">
        <v>0</v>
      </c>
      <c r="BG42" s="26">
        <v>0</v>
      </c>
      <c r="BH42" s="26">
        <v>0</v>
      </c>
      <c r="BI42" s="26">
        <v>1</v>
      </c>
      <c r="BJ42" s="31">
        <f>=AI42</f>
        <v>1</v>
      </c>
      <c r="BK42" s="32">
        <f>=BJ42/N42</f>
        <v>1</v>
      </c>
      <c r="BL42" s="32">
        <f>=AL42/AI42</f>
        <v>1</v>
      </c>
      <c r="BM42" s="33">
        <f>=IF(BJ42=0,0,AM42/BJ42)</f>
        <v>0</v>
      </c>
      <c r="BN42" s="33">
        <f>=IF(BJ42=0,0,AN42/BJ42)</f>
        <v>1</v>
      </c>
      <c r="BO42" s="33">
        <f>=IF(BJ42=0,0,AO42/BJ42)</f>
        <v>0</v>
      </c>
      <c r="BP42" s="33">
        <f>=IF(BJ42=0,0,AP42/BJ42)</f>
        <v>0</v>
      </c>
      <c r="BQ42" s="32">
        <f>=-IF(BM42=0,0,BM42*LN(BM42))-IF(BN42=0,0,BN42*LN(BN42))-IF(BO42=0,0,BO42*LN(BO42))-IF(BP42=0,0,BP42*LN(BP42))</f>
        <v>0</v>
      </c>
      <c r="BR42" s="34">
        <f>=IF(BJ42=0,0,BQ42/LN(4)*100)</f>
        <v>0</v>
      </c>
      <c r="BS42" s="35">
        <f>=_xlfn.XLOOKUP(B42,点位均值!$A:$A,点位均值!$B:$B,"无匹配")</f>
        <v>0.542183622828784</v>
      </c>
      <c r="BT42" s="35">
        <f>=_xlfn.XLOOKUP(B42,点位均值!$A:$A,点位均值!$C:$C,"无匹配")</f>
        <v>2.1420365535248</v>
      </c>
    </row>
    <row r="43" spans="1:72" ht="33.75" customHeight="1">
      <c r="A43" s="26">
        <v>52</v>
      </c>
      <c r="B43" s="28" t="s">
        <v>357</v>
      </c>
      <c r="C43" s="27" t="s">
        <v>94</v>
      </c>
      <c r="D43" s="27" t="s">
        <v>95</v>
      </c>
      <c r="E43" s="27" t="s">
        <v>127</v>
      </c>
      <c r="I43" s="27" t="s">
        <v>112</v>
      </c>
      <c r="J43" s="29" t="s">
        <v>189</v>
      </c>
      <c r="K43">
        <f>=IF(TRIM(CLEAN(J43))="","",(IF(ISNUMBER(SEARCH("公共座椅",TRIM(CLEAN(J43)))),2,0)+IF(ISNUMBER(SEARCH("行道树",TRIM(CLEAN(J43)))),1,0)+IF(ISNUMBER(SEARCH("花坛",TRIM(CLEAN(J43)))),0.75,0)+IF(ISNUMBER(SEARCH("电线杆",TRIM(CLEAN(J43)))),0.4,0)+IF(ISNUMBER(SEARCH("路灯",TRIM(CLEAN(J43)))),0.45,0)+IF(ISNUMBER(SEARCH("共享单车",TRIM(CLEAN(J43)))),0.35,0)+IF(ISNUMBER(SEARCH("垃圾桶",TRIM(CLEAN(J43)))),-0.5,0))/(1+LN(1+(LEN(TRIM(CLEAN(J43)))-LEN(SUBSTITUTE(TRIM(CLEAN(J43)),";",""))+1))))</f>
        <v>0.797331747352016</v>
      </c>
      <c r="L43" s="26">
        <v>27</v>
      </c>
      <c r="M43" s="26">
        <v>0.4</v>
      </c>
      <c r="N43" s="26">
        <v>54.4</v>
      </c>
      <c r="O43" s="28" t="s">
        <v>175</v>
      </c>
      <c r="P43" s="26">
        <v>1</v>
      </c>
      <c r="Q43" s="26">
        <v>4</v>
      </c>
      <c r="R43" s="26">
        <v>200</v>
      </c>
      <c r="S43" s="26">
        <v>0</v>
      </c>
      <c r="T43" s="26">
        <v>4</v>
      </c>
      <c r="U43" s="26">
        <v>3.7</v>
      </c>
      <c r="V43" s="26">
        <v>4</v>
      </c>
      <c r="W43" s="26">
        <v>3.3</v>
      </c>
      <c r="X43" s="28" t="s">
        <v>359</v>
      </c>
      <c r="Y43" s="28" t="s">
        <v>360</v>
      </c>
      <c r="Z43" s="26">
        <v>3.3</v>
      </c>
      <c r="AA43" s="26">
        <v>3.7</v>
      </c>
      <c r="AB43" s="26">
        <v>3.3</v>
      </c>
      <c r="AC43" s="28" t="s">
        <v>361</v>
      </c>
      <c r="AD43" s="28" t="s">
        <v>360</v>
      </c>
      <c r="AE43" s="28" t="s">
        <v>159</v>
      </c>
      <c r="AF43" s="26">
        <v>80</v>
      </c>
      <c r="AG43" s="26">
        <v>2.7</v>
      </c>
      <c r="AH43" s="26">
        <v>3.3</v>
      </c>
      <c r="AI43" s="26">
        <v>3</v>
      </c>
      <c r="AJ43" s="26">
        <v>1</v>
      </c>
      <c r="AK43" s="26">
        <v>0</v>
      </c>
      <c r="AL43" s="26">
        <v>3</v>
      </c>
      <c r="AM43" s="26">
        <v>0</v>
      </c>
      <c r="AN43" s="26">
        <v>3</v>
      </c>
      <c r="AO43" s="26">
        <v>0</v>
      </c>
      <c r="AP43" s="26">
        <v>0</v>
      </c>
      <c r="AQ43" s="26">
        <v>0</v>
      </c>
      <c r="AR43" s="26">
        <v>3</v>
      </c>
      <c r="AS43" s="26">
        <v>0</v>
      </c>
      <c r="AT43" s="26">
        <v>1</v>
      </c>
      <c r="AU43" s="26">
        <v>2</v>
      </c>
      <c r="AV43" s="26">
        <v>0</v>
      </c>
      <c r="AW43" s="26">
        <v>0</v>
      </c>
      <c r="AX43" s="26">
        <v>0</v>
      </c>
      <c r="AY43" s="26">
        <v>3</v>
      </c>
      <c r="AZ43" s="26">
        <v>3</v>
      </c>
      <c r="BA43" s="26">
        <v>0</v>
      </c>
      <c r="BB43" s="26">
        <v>0</v>
      </c>
      <c r="BC43" s="26">
        <v>0</v>
      </c>
      <c r="BD43" s="26">
        <v>0</v>
      </c>
      <c r="BE43" s="26">
        <v>0</v>
      </c>
      <c r="BF43" s="26">
        <v>0</v>
      </c>
      <c r="BG43" s="26">
        <v>0</v>
      </c>
      <c r="BH43" s="26">
        <v>0</v>
      </c>
      <c r="BI43" s="26">
        <v>0</v>
      </c>
      <c r="BJ43" s="31">
        <f>=AI43</f>
        <v>3</v>
      </c>
      <c r="BK43" s="32">
        <f>=BJ43/N43</f>
        <v>0.0551470588235294</v>
      </c>
      <c r="BL43" s="32">
        <f>=AL43/AI43</f>
        <v>1</v>
      </c>
      <c r="BM43" s="33">
        <f>=IF(BJ43=0,0,AM43/BJ43)</f>
        <v>0</v>
      </c>
      <c r="BN43" s="33">
        <f>=IF(BJ43=0,0,AN43/BJ43)</f>
        <v>1</v>
      </c>
      <c r="BO43" s="33">
        <f>=IF(BJ43=0,0,AO43/BJ43)</f>
        <v>0</v>
      </c>
      <c r="BP43" s="33">
        <f>=IF(BJ43=0,0,AP43/BJ43)</f>
        <v>0</v>
      </c>
      <c r="BQ43" s="32">
        <f>=-IF(BM43=0,0,BM43*LN(BM43))-IF(BN43=0,0,BN43*LN(BN43))-IF(BO43=0,0,BO43*LN(BO43))-IF(BP43=0,0,BP43*LN(BP43))</f>
        <v>0</v>
      </c>
      <c r="BR43" s="34">
        <f>=IF(BJ43=0,0,BQ43/LN(4)*100)</f>
        <v>0</v>
      </c>
      <c r="BS43" s="35">
        <f>=_xlfn.XLOOKUP(B43,点位均值!$A:$A,点位均值!$B:$B,"无匹配")</f>
        <v>0.886104218362283</v>
      </c>
      <c r="BT43" s="35">
        <f>=_xlfn.XLOOKUP(B43,点位均值!$A:$A,点位均值!$C:$C,"无匹配")</f>
        <v>4.83028720626632</v>
      </c>
    </row>
    <row r="44" spans="1:72" ht="33.75" customHeight="1">
      <c r="A44" s="26">
        <v>53</v>
      </c>
      <c r="B44" s="28" t="s">
        <v>363</v>
      </c>
      <c r="C44" s="28" t="s">
        <v>94</v>
      </c>
      <c r="D44" s="27" t="s">
        <v>188</v>
      </c>
      <c r="E44" s="27" t="s">
        <v>127</v>
      </c>
      <c r="I44" s="27" t="s">
        <v>121</v>
      </c>
      <c r="J44" s="29" t="s">
        <v>189</v>
      </c>
      <c r="K44">
        <f>=IF(TRIM(CLEAN(J44))="","",(IF(ISNUMBER(SEARCH("公共座椅",TRIM(CLEAN(J44)))),2,0)+IF(ISNUMBER(SEARCH("行道树",TRIM(CLEAN(J44)))),1,0)+IF(ISNUMBER(SEARCH("花坛",TRIM(CLEAN(J44)))),0.75,0)+IF(ISNUMBER(SEARCH("电线杆",TRIM(CLEAN(J44)))),0.4,0)+IF(ISNUMBER(SEARCH("路灯",TRIM(CLEAN(J44)))),0.45,0)+IF(ISNUMBER(SEARCH("共享单车",TRIM(CLEAN(J44)))),0.35,0)+IF(ISNUMBER(SEARCH("垃圾桶",TRIM(CLEAN(J44)))),-0.5,0))/(1+LN(1+(LEN(TRIM(CLEAN(J44)))-LEN(SUBSTITUTE(TRIM(CLEAN(J44)),";",""))+1))))</f>
        <v>0.797331747352016</v>
      </c>
      <c r="L44" s="26">
        <v>24</v>
      </c>
      <c r="M44" s="26">
        <v>0</v>
      </c>
      <c r="N44" s="26">
        <v>39.4</v>
      </c>
      <c r="O44" s="28" t="s">
        <v>175</v>
      </c>
      <c r="P44" s="26">
        <v>2</v>
      </c>
      <c r="Q44" s="26">
        <v>5</v>
      </c>
      <c r="R44" s="26">
        <v>350</v>
      </c>
      <c r="S44" s="26">
        <v>0</v>
      </c>
      <c r="T44" s="26">
        <v>6</v>
      </c>
      <c r="U44" s="26">
        <v>4</v>
      </c>
      <c r="V44" s="26">
        <v>4</v>
      </c>
      <c r="W44" s="26">
        <v>3</v>
      </c>
      <c r="X44" s="28" t="s">
        <v>365</v>
      </c>
      <c r="Y44" s="28" t="s">
        <v>364</v>
      </c>
      <c r="Z44" s="26">
        <v>4</v>
      </c>
      <c r="AA44" s="26">
        <v>3</v>
      </c>
      <c r="AB44" s="26">
        <v>4</v>
      </c>
      <c r="AC44" s="28" t="s">
        <v>366</v>
      </c>
      <c r="AD44" s="28" t="s">
        <v>364</v>
      </c>
      <c r="AE44" s="28" t="s">
        <v>159</v>
      </c>
      <c r="AF44" s="40">
        <v>30</v>
      </c>
      <c r="AG44" s="26">
        <v>3</v>
      </c>
      <c r="AH44" s="26">
        <v>3</v>
      </c>
      <c r="AI44" s="26">
        <v>4</v>
      </c>
      <c r="AJ44" s="26">
        <v>2</v>
      </c>
      <c r="AK44" s="26">
        <v>0</v>
      </c>
      <c r="AL44" s="26">
        <v>4</v>
      </c>
      <c r="AM44" s="26">
        <v>0</v>
      </c>
      <c r="AN44" s="26">
        <v>4</v>
      </c>
      <c r="AO44" s="26">
        <v>0</v>
      </c>
      <c r="AP44" s="26">
        <v>0</v>
      </c>
      <c r="AQ44" s="26">
        <v>3</v>
      </c>
      <c r="AR44" s="26">
        <v>1</v>
      </c>
      <c r="AS44" s="26">
        <v>0</v>
      </c>
      <c r="AT44" s="26">
        <v>2</v>
      </c>
      <c r="AU44" s="26">
        <v>2</v>
      </c>
      <c r="AV44" s="26">
        <v>0</v>
      </c>
      <c r="AW44" s="26">
        <v>0</v>
      </c>
      <c r="AX44" s="26">
        <v>2</v>
      </c>
      <c r="AY44" s="26">
        <v>0</v>
      </c>
      <c r="AZ44" s="26">
        <v>3</v>
      </c>
      <c r="BA44" s="26">
        <v>0</v>
      </c>
      <c r="BB44" s="26">
        <v>0</v>
      </c>
      <c r="BC44" s="26">
        <v>0</v>
      </c>
      <c r="BD44" s="26">
        <v>0</v>
      </c>
      <c r="BE44" s="26">
        <v>0</v>
      </c>
      <c r="BF44" s="26">
        <v>0</v>
      </c>
      <c r="BG44" s="26">
        <v>0</v>
      </c>
      <c r="BH44" s="26">
        <v>0</v>
      </c>
      <c r="BI44" s="26">
        <v>0</v>
      </c>
      <c r="BJ44" s="31">
        <f>=AI44</f>
        <v>4</v>
      </c>
      <c r="BK44" s="32">
        <f>=BJ44/N44</f>
        <v>0.101522842639594</v>
      </c>
      <c r="BL44" s="32">
        <f>=AL44/AI44</f>
        <v>1</v>
      </c>
      <c r="BM44" s="33">
        <f>=IF(BJ44=0,0,AM44/BJ44)</f>
        <v>0</v>
      </c>
      <c r="BN44" s="33">
        <f>=IF(BJ44=0,0,AN44/BJ44)</f>
        <v>1</v>
      </c>
      <c r="BO44" s="33">
        <f>=IF(BJ44=0,0,AO44/BJ44)</f>
        <v>0</v>
      </c>
      <c r="BP44" s="33">
        <f>=IF(BJ44=0,0,AP44/BJ44)</f>
        <v>0</v>
      </c>
      <c r="BQ44" s="32">
        <f>=-IF(BM44=0,0,BM44*LN(BM44))-IF(BN44=0,0,BN44*LN(BN44))-IF(BO44=0,0,BO44*LN(BO44))-IF(BP44=0,0,BP44*LN(BP44))</f>
        <v>0</v>
      </c>
      <c r="BR44" s="34">
        <f>=IF(BJ44=0,0,BQ44/LN(4)*100)</f>
        <v>0</v>
      </c>
      <c r="BS44" s="35">
        <f>=_xlfn.XLOOKUP(B44,点位均值!$A:$A,点位均值!$B:$B,"无匹配")</f>
        <v>0.886104218362284</v>
      </c>
      <c r="BT44" s="35">
        <f>=_xlfn.XLOOKUP(B44,点位均值!$A:$A,点位均值!$C:$C,"无匹配")</f>
        <v>1.72845953002611</v>
      </c>
    </row>
    <row r="45" spans="1:72" ht="33.75" customHeight="1">
      <c r="A45" s="26">
        <v>59</v>
      </c>
      <c r="B45" s="28" t="s">
        <v>394</v>
      </c>
      <c r="C45" s="27" t="s">
        <v>94</v>
      </c>
      <c r="D45" s="27" t="s">
        <v>136</v>
      </c>
      <c r="E45" s="27" t="s">
        <v>137</v>
      </c>
      <c r="I45" s="27" t="s">
        <v>112</v>
      </c>
      <c r="J45" s="29" t="s">
        <v>189</v>
      </c>
      <c r="K45">
        <f>=IF(TRIM(CLEAN(J45))="","",(IF(ISNUMBER(SEARCH("公共座椅",TRIM(CLEAN(J45)))),2,0)+IF(ISNUMBER(SEARCH("行道树",TRIM(CLEAN(J45)))),1,0)+IF(ISNUMBER(SEARCH("花坛",TRIM(CLEAN(J45)))),0.75,0)+IF(ISNUMBER(SEARCH("电线杆",TRIM(CLEAN(J45)))),0.4,0)+IF(ISNUMBER(SEARCH("路灯",TRIM(CLEAN(J45)))),0.45,0)+IF(ISNUMBER(SEARCH("共享单车",TRIM(CLEAN(J45)))),0.35,0)+IF(ISNUMBER(SEARCH("垃圾桶",TRIM(CLEAN(J45)))),-0.5,0))/(1+LN(1+(LEN(TRIM(CLEAN(J45)))-LEN(SUBSTITUTE(TRIM(CLEAN(J45)),";",""))+1))))</f>
        <v>0.797331747352016</v>
      </c>
      <c r="L45" s="26">
        <v>7.9</v>
      </c>
      <c r="M45" s="26">
        <v>1</v>
      </c>
      <c r="N45" s="26">
        <v>13.8</v>
      </c>
      <c r="O45" s="28" t="s">
        <v>101</v>
      </c>
      <c r="P45" s="26">
        <v>2</v>
      </c>
      <c r="Q45" s="26">
        <v>4</v>
      </c>
      <c r="R45" s="26">
        <v>37</v>
      </c>
      <c r="S45" s="26">
        <v>0</v>
      </c>
      <c r="T45" s="26">
        <v>3</v>
      </c>
      <c r="U45" s="26">
        <v>3</v>
      </c>
      <c r="V45" s="26">
        <v>2</v>
      </c>
      <c r="W45" s="26">
        <v>4</v>
      </c>
      <c r="X45" s="28" t="s">
        <v>396</v>
      </c>
      <c r="Y45" s="30" t="s"/>
      <c r="Z45" s="26">
        <v>4</v>
      </c>
      <c r="AA45" s="26">
        <v>4</v>
      </c>
      <c r="AB45" s="26">
        <v>4</v>
      </c>
      <c r="AC45" s="28" t="s">
        <v>397</v>
      </c>
      <c r="AD45" s="30" t="s"/>
      <c r="AE45" s="28" t="s">
        <v>159</v>
      </c>
      <c r="AF45" s="26">
        <v>100</v>
      </c>
      <c r="AG45" s="26">
        <v>4</v>
      </c>
      <c r="AH45" s="26">
        <v>4</v>
      </c>
      <c r="AI45" s="26">
        <v>3</v>
      </c>
      <c r="AJ45" s="26">
        <v>2</v>
      </c>
      <c r="AK45" s="26">
        <v>1</v>
      </c>
      <c r="AL45" s="26">
        <v>2</v>
      </c>
      <c r="AM45" s="26">
        <v>0</v>
      </c>
      <c r="AN45" s="26">
        <v>3</v>
      </c>
      <c r="AO45" s="26">
        <v>0</v>
      </c>
      <c r="AP45" s="26">
        <v>0</v>
      </c>
      <c r="AQ45" s="26">
        <v>2</v>
      </c>
      <c r="AR45" s="26">
        <v>1</v>
      </c>
      <c r="AS45" s="26">
        <v>0</v>
      </c>
      <c r="AT45" s="26">
        <v>1</v>
      </c>
      <c r="AU45" s="26">
        <v>2</v>
      </c>
      <c r="AV45" s="26">
        <v>2</v>
      </c>
      <c r="AW45" s="26">
        <v>0</v>
      </c>
      <c r="AX45" s="26">
        <v>0</v>
      </c>
      <c r="AY45" s="26">
        <v>0</v>
      </c>
      <c r="AZ45" s="26">
        <v>2</v>
      </c>
      <c r="BA45" s="26">
        <v>0</v>
      </c>
      <c r="BB45" s="26">
        <v>1</v>
      </c>
      <c r="BC45" s="26">
        <v>1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0</v>
      </c>
      <c r="BJ45" s="31">
        <f>=AI45</f>
        <v>3</v>
      </c>
      <c r="BK45" s="32">
        <f>=BJ45/N45</f>
        <v>0.217391304347826</v>
      </c>
      <c r="BL45" s="32">
        <f>=AL45/AI45</f>
        <v>0.666666666666667</v>
      </c>
      <c r="BM45" s="33">
        <f>=IF(BJ45=0,0,AM45/BJ45)</f>
        <v>0</v>
      </c>
      <c r="BN45" s="33">
        <f>=IF(BJ45=0,0,AN45/BJ45)</f>
        <v>1</v>
      </c>
      <c r="BO45" s="33">
        <f>=IF(BJ45=0,0,AO45/BJ45)</f>
        <v>0</v>
      </c>
      <c r="BP45" s="33">
        <f>=IF(BJ45=0,0,AP45/BJ45)</f>
        <v>0</v>
      </c>
      <c r="BQ45" s="32">
        <f>=-IF(BM45=0,0,BM45*LN(BM45))-IF(BN45=0,0,BN45*LN(BN45))-IF(BO45=0,0,BO45*LN(BO45))-IF(BP45=0,0,BP45*LN(BP45))</f>
        <v>0</v>
      </c>
      <c r="BR45" s="34">
        <f>=IF(BJ45=0,0,BQ45/LN(4)*100)</f>
        <v>0</v>
      </c>
      <c r="BS45" s="35">
        <f>=_xlfn.XLOOKUP(B45,点位均值!$A:$A,点位均值!$B:$B,"无匹配")</f>
        <v>1.00074441687345</v>
      </c>
      <c r="BT45" s="35">
        <f>=_xlfn.XLOOKUP(B45,点位均值!$A:$A,点位均值!$C:$C,"无匹配")</f>
        <v>4.34778067885118</v>
      </c>
    </row>
    <row r="46" spans="1:72" ht="33.75" customHeight="1">
      <c r="A46" s="26">
        <v>60</v>
      </c>
      <c r="B46" s="28" t="s">
        <v>399</v>
      </c>
      <c r="C46" s="28" t="s">
        <v>94</v>
      </c>
      <c r="D46" s="27" t="s">
        <v>95</v>
      </c>
      <c r="E46" s="27" t="s">
        <v>137</v>
      </c>
      <c r="F46" t="s">
        <v>327</v>
      </c>
      <c r="I46" s="27" t="s">
        <v>112</v>
      </c>
      <c r="J46" s="29" t="s">
        <v>189</v>
      </c>
      <c r="K46">
        <f>=IF(TRIM(CLEAN(J46))="","",(IF(ISNUMBER(SEARCH("公共座椅",TRIM(CLEAN(J46)))),2,0)+IF(ISNUMBER(SEARCH("行道树",TRIM(CLEAN(J46)))),1,0)+IF(ISNUMBER(SEARCH("花坛",TRIM(CLEAN(J46)))),0.75,0)+IF(ISNUMBER(SEARCH("电线杆",TRIM(CLEAN(J46)))),0.4,0)+IF(ISNUMBER(SEARCH("路灯",TRIM(CLEAN(J46)))),0.45,0)+IF(ISNUMBER(SEARCH("共享单车",TRIM(CLEAN(J46)))),0.35,0)+IF(ISNUMBER(SEARCH("垃圾桶",TRIM(CLEAN(J46)))),-0.5,0))/(1+LN(1+(LEN(TRIM(CLEAN(J46)))-LEN(SUBSTITUTE(TRIM(CLEAN(J46)),";",""))+1))))</f>
        <v>0.797331747352016</v>
      </c>
      <c r="L46" s="26">
        <v>14</v>
      </c>
      <c r="M46" s="26">
        <v>0.6</v>
      </c>
      <c r="N46" s="26">
        <v>18.5</v>
      </c>
      <c r="O46" s="28" t="s">
        <v>101</v>
      </c>
      <c r="P46" s="26">
        <v>3</v>
      </c>
      <c r="Q46" s="26">
        <v>5</v>
      </c>
      <c r="R46" s="26">
        <v>47</v>
      </c>
      <c r="S46" s="26">
        <v>100</v>
      </c>
      <c r="T46" s="26">
        <v>8</v>
      </c>
      <c r="U46" s="26">
        <v>4</v>
      </c>
      <c r="V46" s="26">
        <v>2</v>
      </c>
      <c r="W46" s="26">
        <v>3</v>
      </c>
      <c r="X46" s="28" t="s">
        <v>401</v>
      </c>
      <c r="Y46" s="28" t="s">
        <v>400</v>
      </c>
      <c r="Z46" s="26">
        <v>3</v>
      </c>
      <c r="AA46" s="26">
        <v>3</v>
      </c>
      <c r="AB46" s="26">
        <v>3</v>
      </c>
      <c r="AC46" s="28" t="s">
        <v>402</v>
      </c>
      <c r="AD46" s="28" t="s">
        <v>400</v>
      </c>
      <c r="AE46" s="28" t="s">
        <v>140</v>
      </c>
      <c r="AF46" s="40">
        <v>60</v>
      </c>
      <c r="AG46" s="26">
        <v>3</v>
      </c>
      <c r="AH46" s="26">
        <v>3</v>
      </c>
      <c r="AI46" s="26">
        <v>4</v>
      </c>
      <c r="AJ46" s="26">
        <v>2</v>
      </c>
      <c r="AK46" s="26">
        <v>2</v>
      </c>
      <c r="AL46" s="26">
        <v>2</v>
      </c>
      <c r="AM46" s="26">
        <v>0</v>
      </c>
      <c r="AN46" s="26">
        <v>3</v>
      </c>
      <c r="AO46" s="26">
        <v>1</v>
      </c>
      <c r="AP46" s="26">
        <v>0</v>
      </c>
      <c r="AQ46" s="26">
        <v>1</v>
      </c>
      <c r="AR46" s="26">
        <v>3</v>
      </c>
      <c r="AS46" s="26">
        <v>0</v>
      </c>
      <c r="AT46" s="26">
        <v>4</v>
      </c>
      <c r="AU46" s="26">
        <v>0</v>
      </c>
      <c r="AV46" s="26">
        <v>0</v>
      </c>
      <c r="AW46" s="26">
        <v>0</v>
      </c>
      <c r="AX46" s="26">
        <v>2</v>
      </c>
      <c r="AY46" s="26">
        <v>0</v>
      </c>
      <c r="AZ46" s="26">
        <v>0</v>
      </c>
      <c r="BA46" s="26">
        <v>0</v>
      </c>
      <c r="BB46" s="26">
        <v>2</v>
      </c>
      <c r="BC46" s="26">
        <v>1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0</v>
      </c>
      <c r="BJ46" s="31">
        <f>=AI46</f>
        <v>4</v>
      </c>
      <c r="BK46" s="32">
        <f>=BJ46/N46</f>
        <v>0.216216216216216</v>
      </c>
      <c r="BL46" s="32">
        <f>=AL46/AI46</f>
        <v>0.5</v>
      </c>
      <c r="BM46" s="33">
        <f>=IF(BJ46=0,0,AM46/BJ46)</f>
        <v>0</v>
      </c>
      <c r="BN46" s="33">
        <f>=IF(BJ46=0,0,AN46/BJ46)</f>
        <v>0.75</v>
      </c>
      <c r="BO46" s="33">
        <f>=IF(BJ46=0,0,AO46/BJ46)</f>
        <v>0.25</v>
      </c>
      <c r="BP46" s="33">
        <f>=IF(BJ46=0,0,AP46/BJ46)</f>
        <v>0</v>
      </c>
      <c r="BQ46" s="32">
        <f>=-IF(BM46=0,0,BM46*LN(BM46))-IF(BN46=0,0,BN46*LN(BN46))-IF(BO46=0,0,BO46*LN(BO46))-IF(BP46=0,0,BP46*LN(BP46))</f>
        <v>0.562335144618808</v>
      </c>
      <c r="BR46" s="34">
        <f>=IF(BJ46=0,0,BQ46/LN(4)*100)</f>
        <v>40.5639062229566</v>
      </c>
      <c r="BS46" s="35">
        <f>=_xlfn.XLOOKUP(B46,点位均值!$A:$A,点位均值!$B:$B,"无匹配")</f>
        <v>0.763275434243176</v>
      </c>
      <c r="BT46" s="35">
        <f>=_xlfn.XLOOKUP(B46,点位均值!$A:$A,点位均值!$C:$C,"无匹配")</f>
        <v>2.6331592689295</v>
      </c>
    </row>
    <row r="47" spans="1:72" ht="33.75" customHeight="1">
      <c r="A47" s="26">
        <v>62</v>
      </c>
      <c r="B47" s="28" t="s">
        <v>410</v>
      </c>
      <c r="C47" s="27" t="s">
        <v>94</v>
      </c>
      <c r="D47" s="27" t="s">
        <v>188</v>
      </c>
      <c r="E47" s="27" t="s">
        <v>137</v>
      </c>
      <c r="F47" t="s">
        <v>119</v>
      </c>
      <c r="I47" s="27" t="s">
        <v>121</v>
      </c>
      <c r="J47" s="29" t="s">
        <v>189</v>
      </c>
      <c r="K47">
        <f>=IF(TRIM(CLEAN(J47))="","",(IF(ISNUMBER(SEARCH("公共座椅",TRIM(CLEAN(J47)))),2,0)+IF(ISNUMBER(SEARCH("行道树",TRIM(CLEAN(J47)))),1,0)+IF(ISNUMBER(SEARCH("花坛",TRIM(CLEAN(J47)))),0.75,0)+IF(ISNUMBER(SEARCH("电线杆",TRIM(CLEAN(J47)))),0.4,0)+IF(ISNUMBER(SEARCH("路灯",TRIM(CLEAN(J47)))),0.45,0)+IF(ISNUMBER(SEARCH("共享单车",TRIM(CLEAN(J47)))),0.35,0)+IF(ISNUMBER(SEARCH("垃圾桶",TRIM(CLEAN(J47)))),-0.5,0))/(1+LN(1+(LEN(TRIM(CLEAN(J47)))-LEN(SUBSTITUTE(TRIM(CLEAN(J47)),";",""))+1))))</f>
        <v>0.797331747352016</v>
      </c>
      <c r="L47" s="26">
        <v>13</v>
      </c>
      <c r="M47" s="26">
        <v>0.4</v>
      </c>
      <c r="N47" s="26">
        <v>32</v>
      </c>
      <c r="O47" s="28" t="s">
        <v>101</v>
      </c>
      <c r="P47" s="26">
        <v>1</v>
      </c>
      <c r="Q47" s="26">
        <v>3</v>
      </c>
      <c r="R47" s="26">
        <v>108</v>
      </c>
      <c r="S47" s="26">
        <v>100</v>
      </c>
      <c r="T47" s="26">
        <v>9</v>
      </c>
      <c r="U47" s="26">
        <v>3</v>
      </c>
      <c r="V47" s="26">
        <v>2</v>
      </c>
      <c r="W47" s="26">
        <v>4</v>
      </c>
      <c r="X47" s="28" t="s">
        <v>412</v>
      </c>
      <c r="Y47" s="28" t="s">
        <v>413</v>
      </c>
      <c r="Z47" s="26">
        <v>2</v>
      </c>
      <c r="AA47" s="26">
        <v>4</v>
      </c>
      <c r="AB47" s="26">
        <v>3</v>
      </c>
      <c r="AC47" s="28" t="s">
        <v>414</v>
      </c>
      <c r="AD47" s="28" t="s">
        <v>413</v>
      </c>
      <c r="AE47" s="28" t="s">
        <v>223</v>
      </c>
      <c r="AF47" s="26">
        <v>90</v>
      </c>
      <c r="AG47" s="26">
        <v>4</v>
      </c>
      <c r="AH47" s="26">
        <v>3</v>
      </c>
      <c r="AI47" s="26">
        <v>3</v>
      </c>
      <c r="AJ47" s="26">
        <v>1</v>
      </c>
      <c r="AK47" s="26">
        <v>1</v>
      </c>
      <c r="AL47" s="26">
        <v>2</v>
      </c>
      <c r="AM47" s="26">
        <v>0</v>
      </c>
      <c r="AN47" s="26">
        <v>3</v>
      </c>
      <c r="AO47" s="26">
        <v>0</v>
      </c>
      <c r="AP47" s="26">
        <v>0</v>
      </c>
      <c r="AQ47" s="26">
        <v>0</v>
      </c>
      <c r="AR47" s="26">
        <v>3</v>
      </c>
      <c r="AS47" s="26">
        <v>0</v>
      </c>
      <c r="AT47" s="26">
        <v>3</v>
      </c>
      <c r="AU47" s="26">
        <v>0</v>
      </c>
      <c r="AV47" s="26">
        <v>0</v>
      </c>
      <c r="AW47" s="26">
        <v>0</v>
      </c>
      <c r="AX47" s="26">
        <v>3</v>
      </c>
      <c r="AY47" s="26">
        <v>0</v>
      </c>
      <c r="AZ47" s="26">
        <v>2</v>
      </c>
      <c r="BA47" s="26">
        <v>0</v>
      </c>
      <c r="BB47" s="26">
        <v>0</v>
      </c>
      <c r="BC47" s="26">
        <v>0</v>
      </c>
      <c r="BD47" s="26">
        <v>0</v>
      </c>
      <c r="BE47" s="26">
        <v>0</v>
      </c>
      <c r="BF47" s="26">
        <v>0</v>
      </c>
      <c r="BG47" s="26">
        <v>0</v>
      </c>
      <c r="BH47" s="26">
        <v>0</v>
      </c>
      <c r="BI47" s="26">
        <v>0</v>
      </c>
      <c r="BJ47" s="31">
        <f>=AI47</f>
        <v>3</v>
      </c>
      <c r="BK47" s="32">
        <f>=BJ47/N47</f>
        <v>0.09375</v>
      </c>
      <c r="BL47" s="32">
        <f>=AL47/AI47</f>
        <v>0.666666666666667</v>
      </c>
      <c r="BM47" s="33">
        <f>=IF(BJ47=0,0,AM47/BJ47)</f>
        <v>0</v>
      </c>
      <c r="BN47" s="33">
        <f>=IF(BJ47=0,0,AN47/BJ47)</f>
        <v>1</v>
      </c>
      <c r="BO47" s="33">
        <f>=IF(BJ47=0,0,AO47/BJ47)</f>
        <v>0</v>
      </c>
      <c r="BP47" s="33">
        <f>=IF(BJ47=0,0,AP47/BJ47)</f>
        <v>0</v>
      </c>
      <c r="BQ47" s="32">
        <f>=-IF(BM47=0,0,BM47*LN(BM47))-IF(BN47=0,0,BN47*LN(BN47))-IF(BO47=0,0,BO47*LN(BO47))-IF(BP47=0,0,BP47*LN(BP47))</f>
        <v>0</v>
      </c>
      <c r="BR47" s="34">
        <f>=IF(BJ47=0,0,BQ47/LN(4)*100)</f>
        <v>0</v>
      </c>
      <c r="BS47" s="35">
        <f>=_xlfn.XLOOKUP(B47,点位均值!$A:$A,点位均值!$B:$B,"无匹配")</f>
        <v>1.06625310173698</v>
      </c>
      <c r="BT47" s="35">
        <f>=_xlfn.XLOOKUP(B47,点位均值!$A:$A,点位均值!$C:$C,"无匹配")</f>
        <v>2.69347258485639</v>
      </c>
    </row>
    <row r="48" spans="1:72" ht="33.75" customHeight="1">
      <c r="A48" s="26">
        <v>63</v>
      </c>
      <c r="B48" s="28" t="s">
        <v>416</v>
      </c>
      <c r="C48" s="27" t="s">
        <v>94</v>
      </c>
      <c r="D48" s="27" t="s">
        <v>95</v>
      </c>
      <c r="E48" s="27" t="s">
        <v>137</v>
      </c>
      <c r="F48" t="s">
        <v>119</v>
      </c>
      <c r="I48" s="27" t="s">
        <v>121</v>
      </c>
      <c r="J48" s="29" t="s">
        <v>189</v>
      </c>
      <c r="K48">
        <f>=IF(TRIM(CLEAN(J48))="","",(IF(ISNUMBER(SEARCH("公共座椅",TRIM(CLEAN(J48)))),2,0)+IF(ISNUMBER(SEARCH("行道树",TRIM(CLEAN(J48)))),1,0)+IF(ISNUMBER(SEARCH("花坛",TRIM(CLEAN(J48)))),0.75,0)+IF(ISNUMBER(SEARCH("电线杆",TRIM(CLEAN(J48)))),0.4,0)+IF(ISNUMBER(SEARCH("路灯",TRIM(CLEAN(J48)))),0.45,0)+IF(ISNUMBER(SEARCH("共享单车",TRIM(CLEAN(J48)))),0.35,0)+IF(ISNUMBER(SEARCH("垃圾桶",TRIM(CLEAN(J48)))),-0.5,0))/(1+LN(1+(LEN(TRIM(CLEAN(J48)))-LEN(SUBSTITUTE(TRIM(CLEAN(J48)),";",""))+1))))</f>
        <v>0.797331747352016</v>
      </c>
      <c r="L48" s="26">
        <v>23.4</v>
      </c>
      <c r="M48" s="26">
        <v>0.4</v>
      </c>
      <c r="N48" s="26">
        <v>43.3</v>
      </c>
      <c r="O48" s="28" t="s">
        <v>151</v>
      </c>
      <c r="P48" s="26">
        <v>2</v>
      </c>
      <c r="Q48" s="26">
        <v>4</v>
      </c>
      <c r="R48" s="26">
        <v>40</v>
      </c>
      <c r="S48" s="26">
        <v>50</v>
      </c>
      <c r="T48" s="26">
        <v>3</v>
      </c>
      <c r="U48" s="26">
        <v>3</v>
      </c>
      <c r="V48" s="26">
        <v>4</v>
      </c>
      <c r="W48" s="26">
        <v>3.5</v>
      </c>
      <c r="X48" s="28" t="s">
        <v>412</v>
      </c>
      <c r="Y48" s="28" t="s">
        <v>418</v>
      </c>
      <c r="Z48" s="26">
        <v>4</v>
      </c>
      <c r="AA48" s="26">
        <v>3</v>
      </c>
      <c r="AB48" s="26">
        <v>3.5</v>
      </c>
      <c r="AC48" s="28" t="s">
        <v>419</v>
      </c>
      <c r="AD48" s="28" t="s">
        <v>418</v>
      </c>
      <c r="AE48" s="28" t="s">
        <v>159</v>
      </c>
      <c r="AF48" s="26">
        <v>100</v>
      </c>
      <c r="AG48" s="26">
        <v>2.5</v>
      </c>
      <c r="AH48" s="26">
        <v>3</v>
      </c>
      <c r="AI48" s="26">
        <v>7</v>
      </c>
      <c r="AJ48" s="26">
        <v>3</v>
      </c>
      <c r="AK48" s="26">
        <v>0</v>
      </c>
      <c r="AL48" s="26">
        <v>7</v>
      </c>
      <c r="AM48" s="26">
        <v>0</v>
      </c>
      <c r="AN48" s="26">
        <v>7</v>
      </c>
      <c r="AO48" s="26">
        <v>0</v>
      </c>
      <c r="AP48" s="26">
        <v>0</v>
      </c>
      <c r="AQ48" s="26">
        <v>2</v>
      </c>
      <c r="AR48" s="26">
        <v>5</v>
      </c>
      <c r="AS48" s="26">
        <v>0</v>
      </c>
      <c r="AT48" s="26">
        <v>4</v>
      </c>
      <c r="AU48" s="26">
        <v>3</v>
      </c>
      <c r="AV48" s="26">
        <v>0</v>
      </c>
      <c r="AW48" s="26">
        <v>0</v>
      </c>
      <c r="AX48" s="26">
        <v>4</v>
      </c>
      <c r="AY48" s="26">
        <v>0</v>
      </c>
      <c r="AZ48" s="26">
        <v>6</v>
      </c>
      <c r="BA48" s="26">
        <v>0</v>
      </c>
      <c r="BB48" s="26">
        <v>5</v>
      </c>
      <c r="BC48" s="26">
        <v>0</v>
      </c>
      <c r="BD48" s="26">
        <v>0</v>
      </c>
      <c r="BE48" s="26">
        <v>0</v>
      </c>
      <c r="BF48" s="26">
        <v>0</v>
      </c>
      <c r="BG48" s="26">
        <v>0</v>
      </c>
      <c r="BH48" s="26">
        <v>0</v>
      </c>
      <c r="BI48" s="26">
        <v>0</v>
      </c>
      <c r="BJ48" s="31">
        <f>=AI48</f>
        <v>7</v>
      </c>
      <c r="BK48" s="32">
        <f>=BJ48/N48</f>
        <v>0.161662817551963</v>
      </c>
      <c r="BL48" s="32">
        <f>=AL48/AI48</f>
        <v>1</v>
      </c>
      <c r="BM48" s="33">
        <f>=IF(BJ48=0,0,AM48/BJ48)</f>
        <v>0</v>
      </c>
      <c r="BN48" s="33">
        <f>=IF(BJ48=0,0,AN48/BJ48)</f>
        <v>1</v>
      </c>
      <c r="BO48" s="33">
        <f>=IF(BJ48=0,0,AO48/BJ48)</f>
        <v>0</v>
      </c>
      <c r="BP48" s="33">
        <f>=IF(BJ48=0,0,AP48/BJ48)</f>
        <v>0</v>
      </c>
      <c r="BQ48" s="32">
        <f>=-IF(BM48=0,0,BM48*LN(BM48))-IF(BN48=0,0,BN48*LN(BN48))-IF(BO48=0,0,BO48*LN(BO48))-IF(BP48=0,0,BP48*LN(BP48))</f>
        <v>0</v>
      </c>
      <c r="BR48" s="34">
        <f>=IF(BJ48=0,0,BQ48/LN(4)*100)</f>
        <v>0</v>
      </c>
      <c r="BS48" s="35">
        <f>=_xlfn.XLOOKUP(B48,点位均值!$A:$A,点位均值!$B:$B,"无匹配")</f>
        <v>1.28617511520737</v>
      </c>
      <c r="BT48" s="35">
        <f>=_xlfn.XLOOKUP(B48,点位均值!$A:$A,点位均值!$C:$C,"无匹配")</f>
        <v>3.7372622155912</v>
      </c>
    </row>
    <row r="49" spans="1:72" ht="33.75" customHeight="1">
      <c r="A49" s="26">
        <v>67</v>
      </c>
      <c r="B49" s="28" t="s">
        <v>438</v>
      </c>
      <c r="C49" s="27" t="s">
        <v>94</v>
      </c>
      <c r="D49" s="27" t="s">
        <v>118</v>
      </c>
      <c r="E49" s="27" t="s">
        <v>137</v>
      </c>
      <c r="F49" t="s">
        <v>97</v>
      </c>
      <c r="I49" s="27" t="s">
        <v>121</v>
      </c>
      <c r="J49" s="29" t="s">
        <v>189</v>
      </c>
      <c r="K49">
        <f>=IF(TRIM(CLEAN(J49))="","",(IF(ISNUMBER(SEARCH("公共座椅",TRIM(CLEAN(J49)))),2,0)+IF(ISNUMBER(SEARCH("行道树",TRIM(CLEAN(J49)))),1,0)+IF(ISNUMBER(SEARCH("花坛",TRIM(CLEAN(J49)))),0.75,0)+IF(ISNUMBER(SEARCH("电线杆",TRIM(CLEAN(J49)))),0.4,0)+IF(ISNUMBER(SEARCH("路灯",TRIM(CLEAN(J49)))),0.45,0)+IF(ISNUMBER(SEARCH("共享单车",TRIM(CLEAN(J49)))),0.35,0)+IF(ISNUMBER(SEARCH("垃圾桶",TRIM(CLEAN(J49)))),-0.5,0))/(1+LN(1+(LEN(TRIM(CLEAN(J49)))-LEN(SUBSTITUTE(TRIM(CLEAN(J49)),";",""))+1))))</f>
        <v>0.797331747352016</v>
      </c>
      <c r="L49" s="26">
        <v>16.18</v>
      </c>
      <c r="M49" s="26">
        <v>0.4</v>
      </c>
      <c r="N49" s="26">
        <v>19.9</v>
      </c>
      <c r="O49" s="28" t="s">
        <v>101</v>
      </c>
      <c r="P49" s="26">
        <v>3</v>
      </c>
      <c r="Q49" s="26">
        <v>3</v>
      </c>
      <c r="R49" s="26">
        <v>49</v>
      </c>
      <c r="S49" s="26">
        <v>70</v>
      </c>
      <c r="T49" s="26">
        <v>8</v>
      </c>
      <c r="U49" s="26">
        <v>3</v>
      </c>
      <c r="V49" s="26">
        <v>4</v>
      </c>
      <c r="W49" s="26">
        <v>4</v>
      </c>
      <c r="X49" s="28" t="s">
        <v>440</v>
      </c>
      <c r="Y49" s="28" t="s">
        <v>439</v>
      </c>
      <c r="Z49" s="26">
        <v>5</v>
      </c>
      <c r="AA49" s="26">
        <v>4</v>
      </c>
      <c r="AB49" s="26">
        <v>4</v>
      </c>
      <c r="AC49" s="28" t="s">
        <v>441</v>
      </c>
      <c r="AD49" s="28" t="s">
        <v>439</v>
      </c>
      <c r="AE49" s="28" t="s">
        <v>132</v>
      </c>
      <c r="AF49" s="26">
        <v>70</v>
      </c>
      <c r="AG49" s="26">
        <v>2</v>
      </c>
      <c r="AH49" s="26">
        <v>4</v>
      </c>
      <c r="AI49" s="26">
        <v>3</v>
      </c>
      <c r="AJ49" s="26">
        <v>1</v>
      </c>
      <c r="AK49" s="26">
        <v>1</v>
      </c>
      <c r="AL49" s="26">
        <v>2</v>
      </c>
      <c r="AM49" s="26">
        <v>0</v>
      </c>
      <c r="AN49" s="26">
        <v>0</v>
      </c>
      <c r="AO49" s="26">
        <v>2</v>
      </c>
      <c r="AP49" s="26">
        <v>1</v>
      </c>
      <c r="AQ49" s="26">
        <v>2</v>
      </c>
      <c r="AR49" s="26">
        <v>1</v>
      </c>
      <c r="AS49" s="26">
        <v>0</v>
      </c>
      <c r="AT49" s="26">
        <v>3</v>
      </c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2</v>
      </c>
      <c r="BA49" s="26">
        <v>0</v>
      </c>
      <c r="BB49" s="26">
        <v>0</v>
      </c>
      <c r="BC49" s="26">
        <v>3</v>
      </c>
      <c r="BD49" s="26">
        <v>0</v>
      </c>
      <c r="BE49" s="26">
        <v>0</v>
      </c>
      <c r="BF49" s="26">
        <v>0</v>
      </c>
      <c r="BG49" s="26">
        <v>0</v>
      </c>
      <c r="BH49" s="26">
        <v>0</v>
      </c>
      <c r="BI49" s="26">
        <v>0</v>
      </c>
      <c r="BJ49" s="31">
        <f>=AI49</f>
        <v>3</v>
      </c>
      <c r="BK49" s="32">
        <f>=BJ49/N49</f>
        <v>0.150753768844221</v>
      </c>
      <c r="BL49" s="32">
        <f>=AL49/AI49</f>
        <v>0.666666666666667</v>
      </c>
      <c r="BM49" s="33">
        <f>=IF(BJ49=0,0,AM49/BJ49)</f>
        <v>0</v>
      </c>
      <c r="BN49" s="33">
        <f>=IF(BJ49=0,0,AN49/BJ49)</f>
        <v>0</v>
      </c>
      <c r="BO49" s="33">
        <f>=IF(BJ49=0,0,AO49/BJ49)</f>
        <v>0.666666666666667</v>
      </c>
      <c r="BP49" s="33">
        <f>=IF(BJ49=0,0,AP49/BJ49)</f>
        <v>0.333333333333333</v>
      </c>
      <c r="BQ49" s="32">
        <f>=-IF(BM49=0,0,BM49*LN(BM49))-IF(BN49=0,0,BN49*LN(BN49))-IF(BO49=0,0,BO49*LN(BO49))-IF(BP49=0,0,BP49*LN(BP49))</f>
        <v>0.636514168294813</v>
      </c>
      <c r="BR49" s="34">
        <f>=IF(BJ49=0,0,BQ49/LN(4)*100)</f>
        <v>45.9147917027245</v>
      </c>
      <c r="BS49" s="35">
        <f>=_xlfn.XLOOKUP(B49,点位均值!$A:$A,点位均值!$B:$B,"无匹配")</f>
        <v>2.91687344913151</v>
      </c>
      <c r="BT49" s="35">
        <f>=_xlfn.XLOOKUP(B49,点位均值!$A:$A,点位均值!$C:$C,"无匹配")</f>
        <v>1.36657963446475</v>
      </c>
    </row>
    <row r="50" spans="1:72" ht="33.75" customHeight="1">
      <c r="A50" s="26">
        <v>96</v>
      </c>
      <c r="B50" s="28" t="s">
        <v>563</v>
      </c>
      <c r="C50" s="27" t="s">
        <v>94</v>
      </c>
      <c r="D50" s="27" t="s">
        <v>188</v>
      </c>
      <c r="E50" s="27" t="s">
        <v>96</v>
      </c>
      <c r="I50" s="27" t="s">
        <v>121</v>
      </c>
      <c r="J50" s="29" t="s">
        <v>189</v>
      </c>
      <c r="K50">
        <f>=IF(TRIM(CLEAN(J50))="","",(IF(ISNUMBER(SEARCH("公共座椅",TRIM(CLEAN(J50)))),2,0)+IF(ISNUMBER(SEARCH("行道树",TRIM(CLEAN(J50)))),1,0)+IF(ISNUMBER(SEARCH("花坛",TRIM(CLEAN(J50)))),0.75,0)+IF(ISNUMBER(SEARCH("电线杆",TRIM(CLEAN(J50)))),0.4,0)+IF(ISNUMBER(SEARCH("路灯",TRIM(CLEAN(J50)))),0.45,0)+IF(ISNUMBER(SEARCH("共享单车",TRIM(CLEAN(J50)))),0.35,0)+IF(ISNUMBER(SEARCH("垃圾桶",TRIM(CLEAN(J50)))),-0.5,0))/(1+LN(1+(LEN(TRIM(CLEAN(J50)))-LEN(SUBSTITUTE(TRIM(CLEAN(J50)),";",""))+1))))</f>
        <v>0.797331747352016</v>
      </c>
      <c r="L50" s="26">
        <v>4</v>
      </c>
      <c r="M50" s="26">
        <v>0</v>
      </c>
      <c r="N50" s="26">
        <v>10</v>
      </c>
      <c r="O50" s="28" t="s">
        <v>175</v>
      </c>
      <c r="P50" s="26">
        <v>1</v>
      </c>
      <c r="Q50" s="26">
        <v>2</v>
      </c>
      <c r="R50" s="26">
        <v>200</v>
      </c>
      <c r="S50" s="26">
        <v>70</v>
      </c>
      <c r="T50" s="26">
        <v>8</v>
      </c>
      <c r="U50" s="26">
        <v>5</v>
      </c>
      <c r="V50" s="26">
        <v>2</v>
      </c>
      <c r="W50" s="26">
        <v>5</v>
      </c>
      <c r="X50" s="28" t="s">
        <v>565</v>
      </c>
      <c r="Y50" s="141" t="s"/>
      <c r="Z50" s="26">
        <v>5</v>
      </c>
      <c r="AA50" s="26">
        <v>3</v>
      </c>
      <c r="AB50" s="26">
        <v>4</v>
      </c>
      <c r="AC50" s="28" t="s">
        <v>566</v>
      </c>
      <c r="AD50" s="30" t="s"/>
      <c r="AE50" s="28" t="s">
        <v>132</v>
      </c>
      <c r="AF50" s="26">
        <v>50</v>
      </c>
      <c r="AG50" s="26">
        <v>4</v>
      </c>
      <c r="AH50" s="26">
        <v>3</v>
      </c>
      <c r="AI50" s="26">
        <v>19</v>
      </c>
      <c r="AJ50" s="26">
        <v>6</v>
      </c>
      <c r="AK50" s="26">
        <v>5</v>
      </c>
      <c r="AL50" s="26">
        <v>14</v>
      </c>
      <c r="AM50" s="26">
        <v>0</v>
      </c>
      <c r="AN50" s="26">
        <v>17</v>
      </c>
      <c r="AO50" s="26">
        <v>0</v>
      </c>
      <c r="AP50" s="26">
        <v>2</v>
      </c>
      <c r="AQ50" s="26">
        <v>6</v>
      </c>
      <c r="AR50" s="26">
        <v>13</v>
      </c>
      <c r="AS50" s="26">
        <v>0</v>
      </c>
      <c r="AT50" s="26">
        <v>1</v>
      </c>
      <c r="AU50" s="26">
        <v>18</v>
      </c>
      <c r="AV50" s="26">
        <v>5</v>
      </c>
      <c r="AW50" s="26">
        <v>8</v>
      </c>
      <c r="AX50" s="26">
        <v>0</v>
      </c>
      <c r="AY50" s="26">
        <v>0</v>
      </c>
      <c r="AZ50" s="26">
        <v>0</v>
      </c>
      <c r="BA50" s="26">
        <v>0</v>
      </c>
      <c r="BB50" s="26">
        <v>0</v>
      </c>
      <c r="BC50" s="26">
        <v>4</v>
      </c>
      <c r="BD50" s="26">
        <v>0</v>
      </c>
      <c r="BE50" s="26">
        <v>0</v>
      </c>
      <c r="BF50" s="26">
        <v>0</v>
      </c>
      <c r="BG50" s="26">
        <v>0</v>
      </c>
      <c r="BH50" s="26">
        <v>0</v>
      </c>
      <c r="BI50" s="26">
        <v>2</v>
      </c>
      <c r="BJ50" s="31">
        <f>=AI50</f>
        <v>19</v>
      </c>
      <c r="BK50" s="32">
        <f>=BJ50/N50</f>
        <v>1.9</v>
      </c>
      <c r="BL50" s="32">
        <f>=AL50/AI50</f>
        <v>0.736842105263158</v>
      </c>
      <c r="BM50" s="33">
        <f>=IF(BJ50=0,0,AM50/BJ50)</f>
        <v>0</v>
      </c>
      <c r="BN50" s="33">
        <f>=IF(BJ50=0,0,AN50/BJ50)</f>
        <v>0.894736842105263</v>
      </c>
      <c r="BO50" s="33">
        <f>=IF(BJ50=0,0,AO50/BJ50)</f>
        <v>0</v>
      </c>
      <c r="BP50" s="33">
        <f>=IF(BJ50=0,0,AP50/BJ50)</f>
        <v>0.105263157894737</v>
      </c>
      <c r="BQ50" s="32">
        <f>=-IF(BM50=0,0,BM50*LN(BM50))-IF(BN50=0,0,BN50*LN(BN50))-IF(BO50=0,0,BO50*LN(BO50))-IF(BP50=0,0,BP50*LN(BP50))</f>
        <v>0.336495757583516</v>
      </c>
      <c r="BR50" s="34">
        <f>=IF(BJ50=0,0,BQ50/LN(4)*100)</f>
        <v>24.2730380372957</v>
      </c>
      <c r="BS50" s="35">
        <f>=_xlfn.XLOOKUP(B50,点位均值!$A:$A,点位均值!$B:$B,"无匹配")</f>
        <v>0.591315136476427</v>
      </c>
      <c r="BT50" s="35">
        <f>=_xlfn.XLOOKUP(B50,点位均值!$A:$A,点位均值!$C:$C,"无匹配")</f>
        <v>2.220942696166</v>
      </c>
    </row>
    <row r="51" spans="1:72" ht="33.75" customHeight="1">
      <c r="A51" s="26">
        <v>116</v>
      </c>
      <c r="B51" s="28" t="s">
        <v>669</v>
      </c>
      <c r="C51" s="27" t="s">
        <v>94</v>
      </c>
      <c r="D51" s="27" t="s">
        <v>95</v>
      </c>
      <c r="E51" s="27" t="s">
        <v>96</v>
      </c>
      <c r="I51" s="27" t="s">
        <v>121</v>
      </c>
      <c r="J51" s="29" t="s">
        <v>189</v>
      </c>
      <c r="K51">
        <f>=IF(TRIM(CLEAN(J51))="","",(IF(ISNUMBER(SEARCH("公共座椅",TRIM(CLEAN(J51)))),2,0)+IF(ISNUMBER(SEARCH("行道树",TRIM(CLEAN(J51)))),1,0)+IF(ISNUMBER(SEARCH("花坛",TRIM(CLEAN(J51)))),0.75,0)+IF(ISNUMBER(SEARCH("电线杆",TRIM(CLEAN(J51)))),0.4,0)+IF(ISNUMBER(SEARCH("路灯",TRIM(CLEAN(J51)))),0.45,0)+IF(ISNUMBER(SEARCH("共享单车",TRIM(CLEAN(J51)))),0.35,0)+IF(ISNUMBER(SEARCH("垃圾桶",TRIM(CLEAN(J51)))),-0.5,0))/(1+LN(1+(LEN(TRIM(CLEAN(J51)))-LEN(SUBSTITUTE(TRIM(CLEAN(J51)),";",""))+1))))</f>
        <v>0.797331747352016</v>
      </c>
      <c r="L51" s="26">
        <v>12</v>
      </c>
      <c r="M51" s="26">
        <v>0</v>
      </c>
      <c r="N51" s="26">
        <v>1</v>
      </c>
      <c r="O51" s="28" t="s">
        <v>175</v>
      </c>
      <c r="P51" s="26">
        <v>1</v>
      </c>
      <c r="Q51" s="26">
        <v>5</v>
      </c>
      <c r="R51" s="26">
        <v>0</v>
      </c>
      <c r="S51" s="26">
        <v>0</v>
      </c>
      <c r="T51" s="26">
        <v>3</v>
      </c>
      <c r="U51" s="26">
        <v>4</v>
      </c>
      <c r="V51" s="26">
        <v>4</v>
      </c>
      <c r="W51" s="26">
        <v>4</v>
      </c>
      <c r="X51" s="28" t="s">
        <v>671</v>
      </c>
      <c r="Y51" s="30" t="s"/>
      <c r="Z51" s="26">
        <v>1</v>
      </c>
      <c r="AA51" s="26">
        <v>2</v>
      </c>
      <c r="AB51" s="26">
        <v>5</v>
      </c>
      <c r="AC51" s="28" t="s">
        <v>158</v>
      </c>
      <c r="AD51" s="30" t="s"/>
      <c r="AE51" s="28" t="s">
        <v>140</v>
      </c>
      <c r="AF51" s="26">
        <v>50</v>
      </c>
      <c r="AG51" s="26">
        <v>3</v>
      </c>
      <c r="AH51" s="26">
        <v>3</v>
      </c>
      <c r="AI51" s="30" t="s"/>
      <c r="AJ51" s="30" t="s"/>
      <c r="AK51" s="30" t="s"/>
      <c r="AL51" s="30" t="s"/>
      <c r="AM51" s="30" t="s"/>
      <c r="AN51" s="30" t="s"/>
      <c r="AO51" s="30" t="s"/>
      <c r="AP51" s="30" t="s"/>
      <c r="AQ51" s="30" t="s"/>
      <c r="AR51" s="30" t="s"/>
      <c r="AS51" s="30" t="s"/>
      <c r="AT51" s="30" t="s"/>
      <c r="AU51" s="30" t="s"/>
      <c r="AV51" s="30" t="s"/>
      <c r="AW51" s="30" t="s"/>
      <c r="AX51" s="30" t="s"/>
      <c r="AY51" s="30" t="s"/>
      <c r="AZ51" s="30" t="s"/>
      <c r="BA51" s="30" t="s"/>
      <c r="BB51" s="30" t="s"/>
      <c r="BC51" s="30" t="s"/>
      <c r="BD51" s="30" t="s"/>
      <c r="BE51" s="30" t="s"/>
      <c r="BF51" s="30" t="s"/>
      <c r="BG51" s="30" t="s"/>
      <c r="BH51" s="30" t="s"/>
      <c r="BI51" s="30" t="s"/>
      <c r="BJ51" s="31">
        <f>=AI51</f>
        <v>0</v>
      </c>
      <c r="BK51" s="32">
        <f>=BJ51/N51</f>
        <v>0</v>
      </c>
      <c r="BL51" s="32" t="e">
        <f>=AL51/AI51</f>
        <v>#DIV/0!</v>
      </c>
      <c r="BM51" s="33">
        <f>=IF(BJ51=0,0,AM51/BJ51)</f>
        <v>0</v>
      </c>
      <c r="BN51" s="33">
        <f>=IF(BJ51=0,0,AN51/BJ51)</f>
        <v>0</v>
      </c>
      <c r="BO51" s="33">
        <f>=IF(BJ51=0,0,AO51/BJ51)</f>
        <v>0</v>
      </c>
      <c r="BP51" s="33">
        <f>=IF(BJ51=0,0,AP51/BJ51)</f>
        <v>0</v>
      </c>
      <c r="BQ51" s="32">
        <f>=-IF(BM51=0,0,BM51*LN(BM51))-IF(BN51=0,0,BN51*LN(BN51))-IF(BO51=0,0,BO51*LN(BO51))-IF(BP51=0,0,BP51*LN(BP51))</f>
        <v>0</v>
      </c>
      <c r="BR51" s="34">
        <f>=IF(BJ51=0,0,BQ51/LN(4)*100)</f>
        <v>0</v>
      </c>
      <c r="BS51" s="35" t="str">
        <f>=_xlfn.XLOOKUP(B51,点位均值!$A:$A,点位均值!$B:$B,"无匹配")</f>
        <v>无匹配</v>
      </c>
      <c r="BT51" s="35" t="str">
        <f>=_xlfn.XLOOKUP(B51,点位均值!$A:$A,点位均值!$C:$C,"无匹配")</f>
        <v>无匹配</v>
      </c>
    </row>
    <row r="52" spans="1:72" ht="33.75" customHeight="1">
      <c r="A52" s="26">
        <v>119</v>
      </c>
      <c r="B52" s="28" t="s">
        <v>685</v>
      </c>
      <c r="C52" s="27" t="s">
        <v>94</v>
      </c>
      <c r="D52" s="27" t="s">
        <v>95</v>
      </c>
      <c r="E52" s="27" t="s">
        <v>137</v>
      </c>
      <c r="I52" s="27" t="s">
        <v>121</v>
      </c>
      <c r="J52" s="29" t="s">
        <v>189</v>
      </c>
      <c r="K52">
        <f>=IF(TRIM(CLEAN(J52))="","",(IF(ISNUMBER(SEARCH("公共座椅",TRIM(CLEAN(J52)))),2,0)+IF(ISNUMBER(SEARCH("行道树",TRIM(CLEAN(J52)))),1,0)+IF(ISNUMBER(SEARCH("花坛",TRIM(CLEAN(J52)))),0.75,0)+IF(ISNUMBER(SEARCH("电线杆",TRIM(CLEAN(J52)))),0.4,0)+IF(ISNUMBER(SEARCH("路灯",TRIM(CLEAN(J52)))),0.45,0)+IF(ISNUMBER(SEARCH("共享单车",TRIM(CLEAN(J52)))),0.35,0)+IF(ISNUMBER(SEARCH("垃圾桶",TRIM(CLEAN(J52)))),-0.5,0))/(1+LN(1+(LEN(TRIM(CLEAN(J52)))-LEN(SUBSTITUTE(TRIM(CLEAN(J52)),";",""))+1))))</f>
        <v>0.797331747352016</v>
      </c>
      <c r="L52" s="26">
        <v>3</v>
      </c>
      <c r="M52" s="26">
        <v>0</v>
      </c>
      <c r="N52" s="26">
        <v>0</v>
      </c>
      <c r="O52" s="28" t="s">
        <v>175</v>
      </c>
      <c r="P52" s="26">
        <v>1</v>
      </c>
      <c r="Q52" s="26">
        <v>5</v>
      </c>
      <c r="R52" s="26">
        <v>0</v>
      </c>
      <c r="S52" s="26">
        <v>0</v>
      </c>
      <c r="T52" s="26">
        <v>0</v>
      </c>
      <c r="U52" s="26">
        <v>3</v>
      </c>
      <c r="V52" s="26">
        <v>5</v>
      </c>
      <c r="W52" s="26">
        <v>5</v>
      </c>
      <c r="X52" s="28" t="s">
        <v>687</v>
      </c>
      <c r="Y52" s="141" t="s"/>
      <c r="Z52" s="26">
        <v>1</v>
      </c>
      <c r="AA52" s="26">
        <v>3</v>
      </c>
      <c r="AB52" s="26">
        <v>3</v>
      </c>
      <c r="AC52" s="28" t="s">
        <v>688</v>
      </c>
      <c r="AD52" s="141" t="s"/>
      <c r="AE52" s="28" t="s">
        <v>140</v>
      </c>
      <c r="AF52" s="26">
        <v>70</v>
      </c>
      <c r="AG52" s="26">
        <v>2</v>
      </c>
      <c r="AH52" s="26">
        <v>3</v>
      </c>
      <c r="AI52" s="26">
        <v>7</v>
      </c>
      <c r="AJ52" s="26">
        <v>2</v>
      </c>
      <c r="AK52" s="26">
        <v>3</v>
      </c>
      <c r="AL52" s="26">
        <v>4</v>
      </c>
      <c r="AM52" s="26">
        <v>0</v>
      </c>
      <c r="AN52" s="26">
        <v>0</v>
      </c>
      <c r="AO52" s="26">
        <v>5</v>
      </c>
      <c r="AP52" s="26">
        <v>2</v>
      </c>
      <c r="AQ52" s="26">
        <v>4</v>
      </c>
      <c r="AR52" s="26">
        <v>3</v>
      </c>
      <c r="AS52" s="26">
        <v>0</v>
      </c>
      <c r="AT52" s="26">
        <v>0</v>
      </c>
      <c r="AU52" s="26">
        <v>7</v>
      </c>
      <c r="AV52" s="26">
        <v>2</v>
      </c>
      <c r="AW52" s="26">
        <v>3</v>
      </c>
      <c r="AX52" s="26">
        <v>0</v>
      </c>
      <c r="AY52" s="26">
        <v>0</v>
      </c>
      <c r="AZ52" s="26">
        <v>0</v>
      </c>
      <c r="BA52" s="26">
        <v>0</v>
      </c>
      <c r="BB52" s="26">
        <v>0</v>
      </c>
      <c r="BC52" s="26">
        <v>1</v>
      </c>
      <c r="BD52" s="26">
        <v>0</v>
      </c>
      <c r="BE52" s="26">
        <v>0</v>
      </c>
      <c r="BF52" s="26">
        <v>0</v>
      </c>
      <c r="BG52" s="26">
        <v>0</v>
      </c>
      <c r="BH52" s="26">
        <v>1</v>
      </c>
      <c r="BI52" s="26">
        <v>0</v>
      </c>
      <c r="BJ52" s="31">
        <f>=AI52</f>
        <v>7</v>
      </c>
      <c r="BK52" s="32" t="e">
        <f>=BJ52/N52</f>
        <v>#DIV/0!</v>
      </c>
      <c r="BL52" s="32">
        <f>=AL52/AI52</f>
        <v>0.571428571428572</v>
      </c>
      <c r="BM52" s="33">
        <f>=IF(BJ52=0,0,AM52/BJ52)</f>
        <v>0</v>
      </c>
      <c r="BN52" s="33">
        <f>=IF(BJ52=0,0,AN52/BJ52)</f>
        <v>0</v>
      </c>
      <c r="BO52" s="33">
        <f>=IF(BJ52=0,0,AO52/BJ52)</f>
        <v>0.714285714285714</v>
      </c>
      <c r="BP52" s="33">
        <f>=IF(BJ52=0,0,AP52/BJ52)</f>
        <v>0.285714285714286</v>
      </c>
      <c r="BQ52" s="32">
        <f>=-IF(BM52=0,0,BM52*LN(BM52))-IF(BN52=0,0,BN52*LN(BN52))-IF(BO52=0,0,BO52*LN(BO52))-IF(BP52=0,0,BP52*LN(BP52))</f>
        <v>0.598269588585257</v>
      </c>
      <c r="BR52" s="34">
        <f>=IF(BJ52=0,0,BQ52/LN(4)*100)</f>
        <v>43.1560284283316</v>
      </c>
      <c r="BS52" s="35">
        <f>=_xlfn.XLOOKUP(B52,点位均值!$A:$A,点位均值!$B:$B,"无匹配")</f>
        <v>1.33881602268699</v>
      </c>
      <c r="BT52" s="35">
        <f>=_xlfn.XLOOKUP(B52,点位均值!$A:$A,点位均值!$C:$C,"无匹配")</f>
        <v>0.949309958970532</v>
      </c>
    </row>
    <row r="53" spans="1:72" ht="33.75" customHeight="1">
      <c r="A53" s="26">
        <v>129</v>
      </c>
      <c r="B53" s="28" t="s">
        <v>727</v>
      </c>
      <c r="C53" s="27" t="s">
        <v>94</v>
      </c>
      <c r="D53" s="27" t="s">
        <v>95</v>
      </c>
      <c r="E53" s="27" t="s">
        <v>96</v>
      </c>
      <c r="F53" t="s">
        <v>97</v>
      </c>
      <c r="G53" t="s">
        <v>219</v>
      </c>
      <c r="I53" s="27" t="s">
        <v>121</v>
      </c>
      <c r="J53" s="29" t="s">
        <v>189</v>
      </c>
      <c r="K53">
        <f>=IF(TRIM(CLEAN(J53))="","",(IF(ISNUMBER(SEARCH("公共座椅",TRIM(CLEAN(J53)))),2,0)+IF(ISNUMBER(SEARCH("行道树",TRIM(CLEAN(J53)))),1,0)+IF(ISNUMBER(SEARCH("花坛",TRIM(CLEAN(J53)))),0.75,0)+IF(ISNUMBER(SEARCH("电线杆",TRIM(CLEAN(J53)))),0.4,0)+IF(ISNUMBER(SEARCH("路灯",TRIM(CLEAN(J53)))),0.45,0)+IF(ISNUMBER(SEARCH("共享单车",TRIM(CLEAN(J53)))),0.35,0)+IF(ISNUMBER(SEARCH("垃圾桶",TRIM(CLEAN(J53)))),-0.5,0))/(1+LN(1+(LEN(TRIM(CLEAN(J53)))-LEN(SUBSTITUTE(TRIM(CLEAN(J53)),";",""))+1))))</f>
        <v>0.797331747352016</v>
      </c>
      <c r="L53" s="30" t="s"/>
      <c r="M53" s="30" t="s"/>
      <c r="N53" s="30" t="s"/>
      <c r="O53" s="30" t="s"/>
      <c r="P53" s="30" t="s"/>
      <c r="Q53" s="30" t="s"/>
      <c r="R53" s="30" t="s"/>
      <c r="S53" s="30" t="s"/>
      <c r="T53" s="30" t="s"/>
      <c r="U53" s="26">
        <v>3</v>
      </c>
      <c r="V53" s="26">
        <v>4</v>
      </c>
      <c r="W53" s="26">
        <v>4</v>
      </c>
      <c r="X53" s="30" t="s"/>
      <c r="Y53" s="141" t="s"/>
      <c r="Z53" s="26">
        <v>5</v>
      </c>
      <c r="AA53" s="26">
        <v>4</v>
      </c>
      <c r="AB53" s="26">
        <v>5</v>
      </c>
      <c r="AC53" s="30" t="s"/>
      <c r="AD53" s="141" t="s"/>
      <c r="AE53" s="30" t="s"/>
      <c r="AF53" s="30" t="s"/>
      <c r="AG53" s="26">
        <v>4</v>
      </c>
      <c r="AH53" s="26">
        <v>4</v>
      </c>
      <c r="AI53" s="30" t="s"/>
      <c r="AJ53" s="30" t="s"/>
      <c r="AK53" s="30" t="s"/>
      <c r="AL53" s="30" t="s"/>
      <c r="AM53" s="30" t="s"/>
      <c r="AN53" s="30" t="s"/>
      <c r="AO53" s="30" t="s"/>
      <c r="AP53" s="30" t="s"/>
      <c r="AQ53" s="30" t="s"/>
      <c r="AR53" s="30" t="s"/>
      <c r="AS53" s="30" t="s"/>
      <c r="AT53" s="30" t="s"/>
      <c r="AU53" s="30" t="s"/>
      <c r="AV53" s="30" t="s"/>
      <c r="AW53" s="30" t="s"/>
      <c r="AX53" s="30" t="s"/>
      <c r="AY53" s="30" t="s"/>
      <c r="AZ53" s="30" t="s"/>
      <c r="BA53" s="30" t="s"/>
      <c r="BB53" s="30" t="s"/>
      <c r="BC53" s="30" t="s"/>
      <c r="BD53" s="30" t="s"/>
      <c r="BE53" s="30" t="s"/>
      <c r="BF53" s="30" t="s"/>
      <c r="BG53" s="30" t="s"/>
      <c r="BH53" s="30" t="s"/>
      <c r="BI53" s="30" t="s"/>
      <c r="BJ53" s="31">
        <f>=AI53</f>
        <v>0</v>
      </c>
      <c r="BK53" s="32" t="e">
        <f>=BJ53/N53</f>
        <v>#DIV/0!</v>
      </c>
      <c r="BL53" s="32" t="e">
        <f>=AL53/AI53</f>
        <v>#DIV/0!</v>
      </c>
      <c r="BM53" s="33">
        <f>=IF(BJ53=0,0,AM53/BJ53)</f>
        <v>0</v>
      </c>
      <c r="BN53" s="33">
        <f>=IF(BJ53=0,0,AN53/BJ53)</f>
        <v>0</v>
      </c>
      <c r="BO53" s="33">
        <f>=IF(BJ53=0,0,AO53/BJ53)</f>
        <v>0</v>
      </c>
      <c r="BP53" s="33">
        <f>=IF(BJ53=0,0,AP53/BJ53)</f>
        <v>0</v>
      </c>
      <c r="BQ53" s="32">
        <f>=-IF(BM53=0,0,BM53*LN(BM53))-IF(BN53=0,0,BN53*LN(BN53))-IF(BO53=0,0,BO53*LN(BO53))-IF(BP53=0,0,BP53*LN(BP53))</f>
        <v>0</v>
      </c>
      <c r="BR53" s="34">
        <f>=IF(BJ53=0,0,BQ53/LN(4)*100)</f>
        <v>0</v>
      </c>
      <c r="BS53" s="35" t="str">
        <f>=_xlfn.XLOOKUP(B53,点位均值!$A:$A,点位均值!$B:$B,"无匹配")</f>
        <v>无匹配</v>
      </c>
      <c r="BT53" s="35" t="str">
        <f>=_xlfn.XLOOKUP(B53,点位均值!$A:$A,点位均值!$C:$C,"无匹配")</f>
        <v>无匹配</v>
      </c>
    </row>
    <row r="54" spans="1:72" ht="33.75" customHeight="1">
      <c r="A54" s="26">
        <v>56</v>
      </c>
      <c r="B54" s="28" t="s">
        <v>380</v>
      </c>
      <c r="C54" s="27" t="s">
        <v>94</v>
      </c>
      <c r="D54" s="27" t="s">
        <v>95</v>
      </c>
      <c r="E54" s="27" t="s">
        <v>96</v>
      </c>
      <c r="F54" t="s">
        <v>119</v>
      </c>
      <c r="I54" s="27" t="s">
        <v>121</v>
      </c>
      <c r="J54" s="29" t="s">
        <v>381</v>
      </c>
      <c r="K54">
        <f>=IF(TRIM(CLEAN(J54))="","",(IF(ISNUMBER(SEARCH("公共座椅",TRIM(CLEAN(J54)))),2,0)+IF(ISNUMBER(SEARCH("行道树",TRIM(CLEAN(J54)))),1,0)+IF(ISNUMBER(SEARCH("花坛",TRIM(CLEAN(J54)))),0.75,0)+IF(ISNUMBER(SEARCH("电线杆",TRIM(CLEAN(J54)))),0.4,0)+IF(ISNUMBER(SEARCH("路灯",TRIM(CLEAN(J54)))),0.45,0)+IF(ISNUMBER(SEARCH("共享单车",TRIM(CLEAN(J54)))),0.35,0)+IF(ISNUMBER(SEARCH("垃圾桶",TRIM(CLEAN(J54)))),-0.5,0))/(1+LN(1+(LEN(TRIM(CLEAN(J54)))-LEN(SUBSTITUTE(TRIM(CLEAN(J54)),";",""))+1))))</f>
        <v>0.70873933097957</v>
      </c>
      <c r="L54" s="26">
        <v>15.2</v>
      </c>
      <c r="M54" s="26">
        <v>0</v>
      </c>
      <c r="N54" s="26">
        <v>48.6</v>
      </c>
      <c r="O54" s="28" t="s">
        <v>101</v>
      </c>
      <c r="P54" s="26">
        <v>1</v>
      </c>
      <c r="Q54" s="26">
        <v>2</v>
      </c>
      <c r="R54" s="26">
        <v>63</v>
      </c>
      <c r="S54" s="26">
        <v>100</v>
      </c>
      <c r="T54" s="26">
        <v>10</v>
      </c>
      <c r="U54" s="26">
        <v>3</v>
      </c>
      <c r="V54" s="26">
        <v>3.3</v>
      </c>
      <c r="W54" s="26">
        <v>4</v>
      </c>
      <c r="X54" s="28" t="s">
        <v>382</v>
      </c>
      <c r="Y54" s="28" t="s">
        <v>383</v>
      </c>
      <c r="Z54" s="26">
        <v>3.7</v>
      </c>
      <c r="AA54" s="26">
        <v>3</v>
      </c>
      <c r="AB54" s="26">
        <v>3.7</v>
      </c>
      <c r="AC54" s="28" t="s">
        <v>384</v>
      </c>
      <c r="AD54" s="28" t="s">
        <v>383</v>
      </c>
      <c r="AE54" s="28" t="s">
        <v>223</v>
      </c>
      <c r="AF54" s="26">
        <v>80</v>
      </c>
      <c r="AG54" s="26">
        <v>3.3</v>
      </c>
      <c r="AH54" s="26">
        <v>3</v>
      </c>
      <c r="AI54" s="26">
        <v>7</v>
      </c>
      <c r="AJ54" s="26">
        <v>3</v>
      </c>
      <c r="AK54" s="26">
        <v>1</v>
      </c>
      <c r="AL54" s="26">
        <v>6</v>
      </c>
      <c r="AM54" s="26">
        <v>0</v>
      </c>
      <c r="AN54" s="26">
        <v>5</v>
      </c>
      <c r="AO54" s="26">
        <v>2</v>
      </c>
      <c r="AP54" s="26">
        <v>0</v>
      </c>
      <c r="AQ54" s="26">
        <v>2</v>
      </c>
      <c r="AR54" s="26">
        <v>5</v>
      </c>
      <c r="AS54" s="26">
        <v>0</v>
      </c>
      <c r="AT54" s="26">
        <v>7</v>
      </c>
      <c r="AU54" s="26">
        <v>0</v>
      </c>
      <c r="AV54" s="26">
        <v>0</v>
      </c>
      <c r="AW54" s="26">
        <v>0</v>
      </c>
      <c r="AX54" s="26">
        <v>7</v>
      </c>
      <c r="AY54" s="26">
        <v>4</v>
      </c>
      <c r="AZ54" s="26">
        <v>5</v>
      </c>
      <c r="BA54" s="26">
        <v>0</v>
      </c>
      <c r="BB54" s="26">
        <v>3</v>
      </c>
      <c r="BC54" s="26">
        <v>0</v>
      </c>
      <c r="BD54" s="26">
        <v>0</v>
      </c>
      <c r="BE54" s="26">
        <v>0</v>
      </c>
      <c r="BF54" s="26">
        <v>0</v>
      </c>
      <c r="BG54" s="26">
        <v>0</v>
      </c>
      <c r="BH54" s="26">
        <v>0</v>
      </c>
      <c r="BI54" s="26">
        <v>0</v>
      </c>
      <c r="BJ54" s="31">
        <f>=AI54</f>
        <v>7</v>
      </c>
      <c r="BK54" s="32">
        <f>=BJ54/N54</f>
        <v>0.1440329218107</v>
      </c>
      <c r="BL54" s="32">
        <f>=AL54/AI54</f>
        <v>0.857142857142857</v>
      </c>
      <c r="BM54" s="33">
        <f>=IF(BJ54=0,0,AM54/BJ54)</f>
        <v>0</v>
      </c>
      <c r="BN54" s="33">
        <f>=IF(BJ54=0,0,AN54/BJ54)</f>
        <v>0.714285714285714</v>
      </c>
      <c r="BO54" s="33">
        <f>=IF(BJ54=0,0,AO54/BJ54)</f>
        <v>0.285714285714286</v>
      </c>
      <c r="BP54" s="33">
        <f>=IF(BJ54=0,0,AP54/BJ54)</f>
        <v>0</v>
      </c>
      <c r="BQ54" s="32">
        <f>=-IF(BM54=0,0,BM54*LN(BM54))-IF(BN54=0,0,BN54*LN(BN54))-IF(BO54=0,0,BO54*LN(BO54))-IF(BP54=0,0,BP54*LN(BP54))</f>
        <v>0.598269588585257</v>
      </c>
      <c r="BR54" s="34">
        <f>=IF(BJ54=0,0,BQ54/LN(4)*100)</f>
        <v>43.1560284283316</v>
      </c>
      <c r="BS54" s="35">
        <f>=_xlfn.XLOOKUP(B54,点位均值!$A:$A,点位均值!$B:$B,"无匹配")</f>
        <v>1.70028358738036</v>
      </c>
      <c r="BT54" s="35">
        <f>=_xlfn.XLOOKUP(B54,点位均值!$A:$A,点位均值!$C:$C,"无匹配")</f>
        <v>5.35464378963073</v>
      </c>
    </row>
    <row r="55" spans="1:72" ht="33.75" customHeight="1">
      <c r="A55" s="26">
        <v>1</v>
      </c>
      <c r="B55" s="28" t="s">
        <v>92</v>
      </c>
      <c r="C55" s="27" t="s">
        <v>94</v>
      </c>
      <c r="D55" s="27" t="s">
        <v>95</v>
      </c>
      <c r="E55" s="27" t="s">
        <v>96</v>
      </c>
      <c r="F55" t="s">
        <v>97</v>
      </c>
      <c r="G55" t="s">
        <v>98</v>
      </c>
      <c r="I55" s="27" t="s">
        <v>99</v>
      </c>
      <c r="J55" s="29" t="s">
        <v>100</v>
      </c>
      <c r="K55">
        <f>=IF(TRIM(CLEAN(J55))="","",(IF(ISNUMBER(SEARCH("公共座椅",TRIM(CLEAN(J55)))),2,0)+IF(ISNUMBER(SEARCH("行道树",TRIM(CLEAN(J55)))),1,0)+IF(ISNUMBER(SEARCH("花坛",TRIM(CLEAN(J55)))),0.75,0)+IF(ISNUMBER(SEARCH("电线杆",TRIM(CLEAN(J55)))),0.4,0)+IF(ISNUMBER(SEARCH("路灯",TRIM(CLEAN(J55)))),0.45,0)+IF(ISNUMBER(SEARCH("共享单车",TRIM(CLEAN(J55)))),0.35,0)+IF(ISNUMBER(SEARCH("垃圾桶",TRIM(CLEAN(J55)))),-0.5,0))/(1+LN(1+(LEN(TRIM(CLEAN(J55)))-LEN(SUBSTITUTE(TRIM(CLEAN(J55)),";",""))+1))))</f>
        <v>0.590616109149641</v>
      </c>
      <c r="L55" s="26">
        <v>20</v>
      </c>
      <c r="M55" s="26">
        <v>5</v>
      </c>
      <c r="N55" s="26">
        <v>80</v>
      </c>
      <c r="O55" s="28" t="s">
        <v>101</v>
      </c>
      <c r="P55" s="26">
        <v>1</v>
      </c>
      <c r="Q55" s="26">
        <v>4</v>
      </c>
      <c r="R55" s="26">
        <v>120</v>
      </c>
      <c r="S55" s="26">
        <v>80</v>
      </c>
      <c r="T55" s="26">
        <v>40</v>
      </c>
      <c r="U55" s="26">
        <v>4</v>
      </c>
      <c r="V55" s="26">
        <v>4</v>
      </c>
      <c r="W55" s="26">
        <v>4</v>
      </c>
      <c r="X55" s="30" t="s"/>
      <c r="Y55" s="30" t="s"/>
      <c r="Z55" s="26">
        <v>4</v>
      </c>
      <c r="AA55" s="26">
        <v>2</v>
      </c>
      <c r="AB55" s="26">
        <v>4</v>
      </c>
      <c r="AC55" s="30" t="s"/>
      <c r="AD55" s="30" t="s"/>
      <c r="AE55" s="28" t="s">
        <v>102</v>
      </c>
      <c r="AF55" s="26">
        <v>50</v>
      </c>
      <c r="AG55" s="26">
        <v>4</v>
      </c>
      <c r="AH55" s="26">
        <v>5</v>
      </c>
      <c r="AI55" s="26">
        <v>6</v>
      </c>
      <c r="AJ55" s="26">
        <v>1</v>
      </c>
      <c r="AK55" s="26">
        <v>1</v>
      </c>
      <c r="AL55" s="26">
        <v>5</v>
      </c>
      <c r="AM55" s="26">
        <v>0</v>
      </c>
      <c r="AN55" s="26">
        <v>6</v>
      </c>
      <c r="AO55" s="26">
        <v>0</v>
      </c>
      <c r="AP55" s="26">
        <v>0</v>
      </c>
      <c r="AQ55" s="26">
        <v>4</v>
      </c>
      <c r="AR55" s="26">
        <v>2</v>
      </c>
      <c r="AS55" s="26">
        <v>0</v>
      </c>
      <c r="AT55" s="26">
        <v>6</v>
      </c>
      <c r="AU55" s="26">
        <v>0</v>
      </c>
      <c r="AV55" s="26">
        <v>6</v>
      </c>
      <c r="AW55" s="26">
        <v>1</v>
      </c>
      <c r="AX55" s="26">
        <v>0</v>
      </c>
      <c r="AY55" s="26">
        <v>0</v>
      </c>
      <c r="AZ55" s="26">
        <v>4</v>
      </c>
      <c r="BA55" s="26">
        <v>0</v>
      </c>
      <c r="BB55" s="26">
        <v>0</v>
      </c>
      <c r="BC55" s="26">
        <v>6</v>
      </c>
      <c r="BD55" s="26">
        <v>0</v>
      </c>
      <c r="BE55" s="26">
        <v>0</v>
      </c>
      <c r="BF55" s="26">
        <v>0</v>
      </c>
      <c r="BG55" s="26">
        <v>0</v>
      </c>
      <c r="BH55" s="26">
        <v>0</v>
      </c>
      <c r="BI55" s="26">
        <v>0</v>
      </c>
      <c r="BJ55" s="31">
        <f>=AI55</f>
        <v>6</v>
      </c>
      <c r="BK55" s="32">
        <f>=BJ55/N55</f>
        <v>0.075</v>
      </c>
      <c r="BL55" s="32">
        <f>=AL55/AI55</f>
        <v>0.833333333333334</v>
      </c>
      <c r="BM55" s="33">
        <f>=IF(BJ55=0,0,AM55/BJ55)</f>
        <v>0</v>
      </c>
      <c r="BN55" s="33">
        <f>=IF(BJ55=0,0,AN55/BJ55)</f>
        <v>1</v>
      </c>
      <c r="BO55" s="33">
        <f>=IF(BJ55=0,0,AO55/BJ55)</f>
        <v>0</v>
      </c>
      <c r="BP55" s="33">
        <f>=IF(BJ55=0,0,AP55/BJ55)</f>
        <v>0</v>
      </c>
      <c r="BQ55" s="32">
        <f>=-IF(BM55=0,0,BM55*LN(BM55))-IF(BN55=0,0,BN55*LN(BN55))-IF(BO55=0,0,BO55*LN(BO55))-IF(BP55=0,0,BP55*LN(BP55))</f>
        <v>0</v>
      </c>
      <c r="BR55" s="34">
        <f>=IF(BJ55=0,0,BQ55/LN(4)*100)</f>
        <v>0</v>
      </c>
      <c r="BS55" s="35">
        <f>=_xlfn.XLOOKUP(B55,点位均值!$A:$A,点位均值!$B:$B,"无匹配")</f>
        <v>1.34466501240695</v>
      </c>
      <c r="BT55" s="35">
        <f>=_xlfn.XLOOKUP(B55,点位均值!$A:$A,点位均值!$C:$C,"无匹配")</f>
        <v>6.3467362924282</v>
      </c>
    </row>
    <row r="56" spans="1:72" ht="33.75" customHeight="1">
      <c r="A56" s="26">
        <v>3</v>
      </c>
      <c r="B56" s="28" t="s">
        <v>111</v>
      </c>
      <c r="C56" s="27" t="s">
        <v>94</v>
      </c>
      <c r="D56" s="27" t="s">
        <v>95</v>
      </c>
      <c r="E56" s="27" t="s">
        <v>96</v>
      </c>
      <c r="I56" s="27" t="s">
        <v>112</v>
      </c>
      <c r="J56" s="29" t="s">
        <v>100</v>
      </c>
      <c r="K56">
        <f>=IF(TRIM(CLEAN(J56))="","",(IF(ISNUMBER(SEARCH("公共座椅",TRIM(CLEAN(J56)))),2,0)+IF(ISNUMBER(SEARCH("行道树",TRIM(CLEAN(J56)))),1,0)+IF(ISNUMBER(SEARCH("花坛",TRIM(CLEAN(J56)))),0.75,0)+IF(ISNUMBER(SEARCH("电线杆",TRIM(CLEAN(J56)))),0.4,0)+IF(ISNUMBER(SEARCH("路灯",TRIM(CLEAN(J56)))),0.45,0)+IF(ISNUMBER(SEARCH("共享单车",TRIM(CLEAN(J56)))),0.35,0)+IF(ISNUMBER(SEARCH("垃圾桶",TRIM(CLEAN(J56)))),-0.5,0))/(1+LN(1+(LEN(TRIM(CLEAN(J56)))-LEN(SUBSTITUTE(TRIM(CLEAN(J56)),";",""))+1))))</f>
        <v>0.590616109149641</v>
      </c>
      <c r="L56" s="26">
        <v>10</v>
      </c>
      <c r="M56" s="26">
        <v>0.5</v>
      </c>
      <c r="N56" s="26">
        <v>20</v>
      </c>
      <c r="O56" s="28" t="s">
        <v>113</v>
      </c>
      <c r="P56" s="26">
        <v>2</v>
      </c>
      <c r="Q56" s="26">
        <v>4</v>
      </c>
      <c r="R56" s="26">
        <v>270</v>
      </c>
      <c r="S56" s="26">
        <v>20</v>
      </c>
      <c r="T56" s="26">
        <v>10</v>
      </c>
      <c r="U56" s="26">
        <v>4</v>
      </c>
      <c r="V56" s="26">
        <v>2</v>
      </c>
      <c r="W56" s="26">
        <v>3</v>
      </c>
      <c r="X56" s="30" t="s"/>
      <c r="Y56" s="28" t="s">
        <v>114</v>
      </c>
      <c r="Z56" s="26">
        <v>3</v>
      </c>
      <c r="AA56" s="26">
        <v>4</v>
      </c>
      <c r="AB56" s="26">
        <v>4</v>
      </c>
      <c r="AC56" s="30" t="s"/>
      <c r="AD56" s="28" t="s">
        <v>114</v>
      </c>
      <c r="AE56" s="28" t="s">
        <v>115</v>
      </c>
      <c r="AF56" s="26">
        <v>20</v>
      </c>
      <c r="AG56" s="26">
        <v>4</v>
      </c>
      <c r="AH56" s="26">
        <v>4</v>
      </c>
      <c r="AI56" s="26">
        <v>3</v>
      </c>
      <c r="AJ56" s="26">
        <v>1</v>
      </c>
      <c r="AK56" s="26">
        <v>0</v>
      </c>
      <c r="AL56" s="26">
        <v>3</v>
      </c>
      <c r="AM56" s="26">
        <v>1</v>
      </c>
      <c r="AN56" s="26">
        <v>2</v>
      </c>
      <c r="AO56" s="26">
        <v>0</v>
      </c>
      <c r="AP56" s="26">
        <v>0</v>
      </c>
      <c r="AQ56" s="26">
        <v>1</v>
      </c>
      <c r="AR56" s="26">
        <v>2</v>
      </c>
      <c r="AS56" s="26">
        <v>0</v>
      </c>
      <c r="AT56" s="26">
        <v>0</v>
      </c>
      <c r="AU56" s="26">
        <v>3</v>
      </c>
      <c r="AV56" s="26">
        <v>0</v>
      </c>
      <c r="AW56" s="26">
        <v>0</v>
      </c>
      <c r="AX56" s="26">
        <v>0</v>
      </c>
      <c r="AY56" s="26">
        <v>0</v>
      </c>
      <c r="AZ56" s="26">
        <v>3</v>
      </c>
      <c r="BA56" s="26">
        <v>0</v>
      </c>
      <c r="BB56" s="26">
        <v>0</v>
      </c>
      <c r="BC56" s="26">
        <v>0</v>
      </c>
      <c r="BD56" s="26">
        <v>0</v>
      </c>
      <c r="BE56" s="26">
        <v>0</v>
      </c>
      <c r="BF56" s="26">
        <v>0</v>
      </c>
      <c r="BG56" s="26">
        <v>0</v>
      </c>
      <c r="BH56" s="26">
        <v>0</v>
      </c>
      <c r="BI56" s="26">
        <v>0</v>
      </c>
      <c r="BJ56" s="31">
        <f>=AI56</f>
        <v>3</v>
      </c>
      <c r="BK56" s="32">
        <f>=BJ56/N56</f>
        <v>0.15</v>
      </c>
      <c r="BL56" s="32">
        <f>=AL56/AI56</f>
        <v>1</v>
      </c>
      <c r="BM56" s="33">
        <f>=IF(BJ56=0,0,AM56/BJ56)</f>
        <v>0.333333333333333</v>
      </c>
      <c r="BN56" s="33">
        <f>=IF(BJ56=0,0,AN56/BJ56)</f>
        <v>0.666666666666667</v>
      </c>
      <c r="BO56" s="33">
        <f>=IF(BJ56=0,0,AO56/BJ56)</f>
        <v>0</v>
      </c>
      <c r="BP56" s="33">
        <f>=IF(BJ56=0,0,AP56/BJ56)</f>
        <v>0</v>
      </c>
      <c r="BQ56" s="32">
        <f>=-IF(BM56=0,0,BM56*LN(BM56))-IF(BN56=0,0,BN56*LN(BN56))-IF(BO56=0,0,BO56*LN(BO56))-IF(BP56=0,0,BP56*LN(BP56))</f>
        <v>0.636514168294813</v>
      </c>
      <c r="BR56" s="34">
        <f>=IF(BJ56=0,0,BQ56/LN(4)*100)</f>
        <v>45.9147917027245</v>
      </c>
      <c r="BS56" s="35">
        <f>=_xlfn.XLOOKUP(B56,点位均值!$A:$A,点位均值!$B:$B,"无匹配")</f>
        <v>1.88511166253102</v>
      </c>
      <c r="BT56" s="35">
        <f>=_xlfn.XLOOKUP(B56,点位均值!$A:$A,点位均值!$C:$C,"无匹配")</f>
        <v>0.970234986945171</v>
      </c>
    </row>
    <row r="57" spans="1:72" ht="33.75" customHeight="1">
      <c r="A57" s="26">
        <v>9</v>
      </c>
      <c r="B57" s="28" t="s">
        <v>155</v>
      </c>
      <c r="C57" s="27" t="s">
        <v>94</v>
      </c>
      <c r="D57" s="27" t="s">
        <v>95</v>
      </c>
      <c r="E57" s="27" t="s">
        <v>96</v>
      </c>
      <c r="I57" s="27" t="s">
        <v>121</v>
      </c>
      <c r="J57" s="29" t="s">
        <v>100</v>
      </c>
      <c r="K57">
        <f>=IF(TRIM(CLEAN(J57))="","",(IF(ISNUMBER(SEARCH("公共座椅",TRIM(CLEAN(J57)))),2,0)+IF(ISNUMBER(SEARCH("行道树",TRIM(CLEAN(J57)))),1,0)+IF(ISNUMBER(SEARCH("花坛",TRIM(CLEAN(J57)))),0.75,0)+IF(ISNUMBER(SEARCH("电线杆",TRIM(CLEAN(J57)))),0.4,0)+IF(ISNUMBER(SEARCH("路灯",TRIM(CLEAN(J57)))),0.45,0)+IF(ISNUMBER(SEARCH("共享单车",TRIM(CLEAN(J57)))),0.35,0)+IF(ISNUMBER(SEARCH("垃圾桶",TRIM(CLEAN(J57)))),-0.5,0))/(1+LN(1+(LEN(TRIM(CLEAN(J57)))-LEN(SUBSTITUTE(TRIM(CLEAN(J57)),";",""))+1))))</f>
        <v>0.590616109149641</v>
      </c>
      <c r="L57" s="26">
        <v>4</v>
      </c>
      <c r="M57" s="26">
        <v>0</v>
      </c>
      <c r="N57" s="26">
        <v>3</v>
      </c>
      <c r="O57" s="28" t="s">
        <v>101</v>
      </c>
      <c r="P57" s="26">
        <v>1</v>
      </c>
      <c r="Q57" s="26">
        <v>4</v>
      </c>
      <c r="R57" s="26">
        <v>0</v>
      </c>
      <c r="S57" s="26">
        <v>80</v>
      </c>
      <c r="T57" s="26">
        <v>12</v>
      </c>
      <c r="U57" s="26">
        <v>4</v>
      </c>
      <c r="V57" s="26">
        <v>3</v>
      </c>
      <c r="W57" s="26">
        <v>4</v>
      </c>
      <c r="X57" s="28" t="s">
        <v>157</v>
      </c>
      <c r="Y57" s="141" t="s"/>
      <c r="Z57" s="26">
        <v>2</v>
      </c>
      <c r="AA57" s="26">
        <v>3</v>
      </c>
      <c r="AB57" s="26">
        <v>4</v>
      </c>
      <c r="AC57" s="28" t="s">
        <v>158</v>
      </c>
      <c r="AD57" s="141" t="s"/>
      <c r="AE57" s="28" t="s">
        <v>159</v>
      </c>
      <c r="AF57" s="26">
        <v>90</v>
      </c>
      <c r="AG57" s="26">
        <v>4</v>
      </c>
      <c r="AH57" s="26">
        <v>3</v>
      </c>
      <c r="AI57" s="30" t="s"/>
      <c r="AJ57" s="30" t="s"/>
      <c r="AK57" s="30" t="s"/>
      <c r="AL57" s="30" t="s"/>
      <c r="AM57" s="30" t="s"/>
      <c r="AN57" s="30" t="s"/>
      <c r="AO57" s="30" t="s"/>
      <c r="AP57" s="30" t="s"/>
      <c r="AQ57" s="30" t="s"/>
      <c r="AR57" s="30" t="s"/>
      <c r="AS57" s="30" t="s"/>
      <c r="AT57" s="30" t="s"/>
      <c r="AU57" s="30" t="s"/>
      <c r="AV57" s="30" t="s"/>
      <c r="AW57" s="30" t="s"/>
      <c r="AX57" s="30" t="s"/>
      <c r="AY57" s="30" t="s"/>
      <c r="AZ57" s="30" t="s"/>
      <c r="BA57" s="30" t="s"/>
      <c r="BB57" s="30" t="s"/>
      <c r="BC57" s="30" t="s"/>
      <c r="BD57" s="30" t="s"/>
      <c r="BE57" s="30" t="s"/>
      <c r="BF57" s="30" t="s"/>
      <c r="BG57" s="30" t="s"/>
      <c r="BH57" s="30" t="s"/>
      <c r="BI57" s="30" t="s"/>
      <c r="BJ57" s="31">
        <f>=AI57</f>
        <v>0</v>
      </c>
      <c r="BK57" s="32">
        <f>=BJ57/N57</f>
        <v>0</v>
      </c>
      <c r="BL57" s="32" t="e">
        <f>=AL57/AI57</f>
        <v>#DIV/0!</v>
      </c>
      <c r="BM57" s="33">
        <f>=IF(BJ57=0,0,AM57/BJ57)</f>
        <v>0</v>
      </c>
      <c r="BN57" s="33">
        <f>=IF(BJ57=0,0,AN57/BJ57)</f>
        <v>0</v>
      </c>
      <c r="BO57" s="33">
        <f>=IF(BJ57=0,0,AO57/BJ57)</f>
        <v>0</v>
      </c>
      <c r="BP57" s="33">
        <f>=IF(BJ57=0,0,AP57/BJ57)</f>
        <v>0</v>
      </c>
      <c r="BQ57" s="32">
        <f>=-IF(BM57=0,0,BM57*LN(BM57))-IF(BN57=0,0,BN57*LN(BN57))-IF(BO57=0,0,BO57*LN(BO57))-IF(BP57=0,0,BP57*LN(BP57))</f>
        <v>0</v>
      </c>
      <c r="BR57" s="34">
        <f>=IF(BJ57=0,0,BQ57/LN(4)*100)</f>
        <v>0</v>
      </c>
      <c r="BS57" s="35" t="str">
        <f>=_xlfn.XLOOKUP(B57,点位均值!$A:$A,点位均值!$B:$B,"无匹配")</f>
        <v>无匹配</v>
      </c>
      <c r="BT57" s="35" t="str">
        <f>=_xlfn.XLOOKUP(B57,点位均值!$A:$A,点位均值!$C:$C,"无匹配")</f>
        <v>无匹配</v>
      </c>
    </row>
    <row r="58" spans="1:72" ht="33.75" customHeight="1">
      <c r="A58" s="26">
        <v>20</v>
      </c>
      <c r="B58" s="28" t="s">
        <v>225</v>
      </c>
      <c r="C58" s="27" t="s">
        <v>94</v>
      </c>
      <c r="D58" s="27" t="s">
        <v>188</v>
      </c>
      <c r="E58" s="27" t="s">
        <v>96</v>
      </c>
      <c r="F58" t="s">
        <v>119</v>
      </c>
      <c r="I58" s="27" t="s">
        <v>121</v>
      </c>
      <c r="J58" s="29" t="s">
        <v>100</v>
      </c>
      <c r="K58">
        <f>=IF(TRIM(CLEAN(J58))="","",(IF(ISNUMBER(SEARCH("公共座椅",TRIM(CLEAN(J58)))),2,0)+IF(ISNUMBER(SEARCH("行道树",TRIM(CLEAN(J58)))),1,0)+IF(ISNUMBER(SEARCH("花坛",TRIM(CLEAN(J58)))),0.75,0)+IF(ISNUMBER(SEARCH("电线杆",TRIM(CLEAN(J58)))),0.4,0)+IF(ISNUMBER(SEARCH("路灯",TRIM(CLEAN(J58)))),0.45,0)+IF(ISNUMBER(SEARCH("共享单车",TRIM(CLEAN(J58)))),0.35,0)+IF(ISNUMBER(SEARCH("垃圾桶",TRIM(CLEAN(J58)))),-0.5,0))/(1+LN(1+(LEN(TRIM(CLEAN(J58)))-LEN(SUBSTITUTE(TRIM(CLEAN(J58)),";",""))+1))))</f>
        <v>0.590616109149641</v>
      </c>
      <c r="L58" s="26">
        <v>6</v>
      </c>
      <c r="M58" s="26">
        <v>1</v>
      </c>
      <c r="N58" s="26">
        <v>2</v>
      </c>
      <c r="O58" s="28" t="s">
        <v>101</v>
      </c>
      <c r="P58" s="26">
        <v>1</v>
      </c>
      <c r="Q58" s="26">
        <v>4</v>
      </c>
      <c r="R58" s="26">
        <v>43</v>
      </c>
      <c r="S58" s="26">
        <v>10</v>
      </c>
      <c r="T58" s="26">
        <v>6</v>
      </c>
      <c r="U58" s="26">
        <v>5</v>
      </c>
      <c r="V58" s="26">
        <v>5</v>
      </c>
      <c r="W58" s="26">
        <v>4</v>
      </c>
      <c r="X58" s="28" t="s">
        <v>227</v>
      </c>
      <c r="Y58" s="27" t="s">
        <v>228</v>
      </c>
      <c r="Z58" s="26">
        <v>5</v>
      </c>
      <c r="AA58" s="26">
        <v>1</v>
      </c>
      <c r="AB58" s="26">
        <v>5</v>
      </c>
      <c r="AC58" s="28" t="s">
        <v>229</v>
      </c>
      <c r="AD58" s="28" t="s">
        <v>228</v>
      </c>
      <c r="AE58" s="28" t="s">
        <v>140</v>
      </c>
      <c r="AF58" s="26">
        <v>20</v>
      </c>
      <c r="AG58" s="26">
        <v>5</v>
      </c>
      <c r="AH58" s="26">
        <v>4</v>
      </c>
      <c r="AI58" s="30" t="s"/>
      <c r="AJ58" s="30" t="s"/>
      <c r="AK58" s="30" t="s"/>
      <c r="AL58" s="30" t="s"/>
      <c r="AM58" s="30" t="s"/>
      <c r="AN58" s="30" t="s"/>
      <c r="AO58" s="30" t="s"/>
      <c r="AP58" s="30" t="s"/>
      <c r="AQ58" s="30" t="s"/>
      <c r="AR58" s="30" t="s"/>
      <c r="AS58" s="30" t="s"/>
      <c r="AT58" s="30" t="s"/>
      <c r="AU58" s="30" t="s"/>
      <c r="AV58" s="30" t="s"/>
      <c r="AW58" s="30" t="s"/>
      <c r="AX58" s="30" t="s"/>
      <c r="AY58" s="30" t="s"/>
      <c r="AZ58" s="30" t="s"/>
      <c r="BA58" s="30" t="s"/>
      <c r="BB58" s="30" t="s"/>
      <c r="BC58" s="30" t="s"/>
      <c r="BD58" s="30" t="s"/>
      <c r="BE58" s="30" t="s"/>
      <c r="BF58" s="30" t="s"/>
      <c r="BG58" s="30" t="s"/>
      <c r="BH58" s="30" t="s"/>
      <c r="BI58" s="30" t="s"/>
      <c r="BJ58" s="31">
        <f>=AI58</f>
        <v>0</v>
      </c>
      <c r="BK58" s="32">
        <f>=BJ58/N58</f>
        <v>0</v>
      </c>
      <c r="BL58" s="32" t="e">
        <f>=AL58/AI58</f>
        <v>#DIV/0!</v>
      </c>
      <c r="BM58" s="33">
        <f>=IF(BJ58=0,0,AM58/BJ58)</f>
        <v>0</v>
      </c>
      <c r="BN58" s="33">
        <f>=IF(BJ58=0,0,AN58/BJ58)</f>
        <v>0</v>
      </c>
      <c r="BO58" s="33">
        <f>=IF(BJ58=0,0,AO58/BJ58)</f>
        <v>0</v>
      </c>
      <c r="BP58" s="33">
        <f>=IF(BJ58=0,0,AP58/BJ58)</f>
        <v>0</v>
      </c>
      <c r="BQ58" s="32">
        <f>=-IF(BM58=0,0,BM58*LN(BM58))-IF(BN58=0,0,BN58*LN(BN58))-IF(BO58=0,0,BO58*LN(BO58))-IF(BP58=0,0,BP58*LN(BP58))</f>
        <v>0</v>
      </c>
      <c r="BR58" s="34">
        <f>=IF(BJ58=0,0,BQ58/LN(4)*100)</f>
        <v>0</v>
      </c>
      <c r="BS58" s="35" t="str">
        <f>=_xlfn.XLOOKUP(B58,点位均值!$A:$A,点位均值!$B:$B,"无匹配")</f>
        <v>无匹配</v>
      </c>
      <c r="BT58" s="35" t="str">
        <f>=_xlfn.XLOOKUP(B58,点位均值!$A:$A,点位均值!$C:$C,"无匹配")</f>
        <v>无匹配</v>
      </c>
    </row>
    <row r="59" spans="1:72" ht="33.75" customHeight="1">
      <c r="A59" s="26">
        <v>21</v>
      </c>
      <c r="B59" s="28" t="s">
        <v>231</v>
      </c>
      <c r="C59" s="27" t="s">
        <v>94</v>
      </c>
      <c r="D59" s="27" t="s">
        <v>188</v>
      </c>
      <c r="E59" s="27" t="s">
        <v>96</v>
      </c>
      <c r="F59" t="s">
        <v>119</v>
      </c>
      <c r="I59" s="27" t="s">
        <v>121</v>
      </c>
      <c r="J59" s="29" t="s">
        <v>100</v>
      </c>
      <c r="K59">
        <f>=IF(TRIM(CLEAN(J59))="","",(IF(ISNUMBER(SEARCH("公共座椅",TRIM(CLEAN(J59)))),2,0)+IF(ISNUMBER(SEARCH("行道树",TRIM(CLEAN(J59)))),1,0)+IF(ISNUMBER(SEARCH("花坛",TRIM(CLEAN(J59)))),0.75,0)+IF(ISNUMBER(SEARCH("电线杆",TRIM(CLEAN(J59)))),0.4,0)+IF(ISNUMBER(SEARCH("路灯",TRIM(CLEAN(J59)))),0.45,0)+IF(ISNUMBER(SEARCH("共享单车",TRIM(CLEAN(J59)))),0.35,0)+IF(ISNUMBER(SEARCH("垃圾桶",TRIM(CLEAN(J59)))),-0.5,0))/(1+LN(1+(LEN(TRIM(CLEAN(J59)))-LEN(SUBSTITUTE(TRIM(CLEAN(J59)),";",""))+1))))</f>
        <v>0.590616109149641</v>
      </c>
      <c r="L59" s="26">
        <v>6</v>
      </c>
      <c r="M59" s="26">
        <v>1</v>
      </c>
      <c r="N59" s="26">
        <v>2</v>
      </c>
      <c r="O59" s="28" t="s">
        <v>101</v>
      </c>
      <c r="P59" s="26">
        <v>1</v>
      </c>
      <c r="Q59" s="26">
        <v>4</v>
      </c>
      <c r="R59" s="26">
        <v>50</v>
      </c>
      <c r="S59" s="26">
        <v>0</v>
      </c>
      <c r="T59" s="26">
        <v>6</v>
      </c>
      <c r="U59" s="26">
        <v>5</v>
      </c>
      <c r="V59" s="26">
        <v>4</v>
      </c>
      <c r="W59" s="26">
        <v>4</v>
      </c>
      <c r="X59" s="28" t="s">
        <v>233</v>
      </c>
      <c r="Y59" s="38" t="s"/>
      <c r="Z59" s="26">
        <v>4</v>
      </c>
      <c r="AA59" s="26">
        <v>1</v>
      </c>
      <c r="AB59" s="26">
        <v>5</v>
      </c>
      <c r="AC59" s="28" t="s">
        <v>233</v>
      </c>
      <c r="AD59" s="30" t="s"/>
      <c r="AE59" s="28" t="s">
        <v>140</v>
      </c>
      <c r="AF59" s="26">
        <v>50</v>
      </c>
      <c r="AG59" s="26">
        <v>3</v>
      </c>
      <c r="AH59" s="26">
        <v>3</v>
      </c>
      <c r="AI59" s="26">
        <v>2</v>
      </c>
      <c r="AJ59" s="26">
        <v>1</v>
      </c>
      <c r="AK59" s="26">
        <v>0</v>
      </c>
      <c r="AL59" s="26">
        <v>2</v>
      </c>
      <c r="AM59" s="26">
        <v>0</v>
      </c>
      <c r="AN59" s="26">
        <v>2</v>
      </c>
      <c r="AO59" s="26">
        <v>0</v>
      </c>
      <c r="AP59" s="26">
        <v>0</v>
      </c>
      <c r="AQ59" s="26">
        <v>1</v>
      </c>
      <c r="AR59" s="26">
        <v>1</v>
      </c>
      <c r="AS59" s="26">
        <v>0</v>
      </c>
      <c r="AT59" s="26">
        <v>2</v>
      </c>
      <c r="AU59" s="26">
        <v>0</v>
      </c>
      <c r="AV59" s="26">
        <v>2</v>
      </c>
      <c r="AW59" s="26">
        <v>0</v>
      </c>
      <c r="AX59" s="26">
        <v>0</v>
      </c>
      <c r="AY59" s="26">
        <v>0</v>
      </c>
      <c r="AZ59" s="26">
        <v>0</v>
      </c>
      <c r="BA59" s="26">
        <v>0</v>
      </c>
      <c r="BB59" s="26">
        <v>0</v>
      </c>
      <c r="BC59" s="26">
        <v>2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31">
        <f>=AI59</f>
        <v>2</v>
      </c>
      <c r="BK59" s="32">
        <f>=BJ59/N59</f>
        <v>1</v>
      </c>
      <c r="BL59" s="32">
        <f>=AL59/AI59</f>
        <v>1</v>
      </c>
      <c r="BM59" s="33">
        <f>=IF(BJ59=0,0,AM59/BJ59)</f>
        <v>0</v>
      </c>
      <c r="BN59" s="33">
        <f>=IF(BJ59=0,0,AN59/BJ59)</f>
        <v>1</v>
      </c>
      <c r="BO59" s="33">
        <f>=IF(BJ59=0,0,AO59/BJ59)</f>
        <v>0</v>
      </c>
      <c r="BP59" s="33">
        <f>=IF(BJ59=0,0,AP59/BJ59)</f>
        <v>0</v>
      </c>
      <c r="BQ59" s="32">
        <f>=-IF(BM59=0,0,BM59*LN(BM59))-IF(BN59=0,0,BN59*LN(BN59))-IF(BO59=0,0,BO59*LN(BO59))-IF(BP59=0,0,BP59*LN(BP59))</f>
        <v>0</v>
      </c>
      <c r="BR59" s="34">
        <f>=IF(BJ59=0,0,BQ59/LN(4)*100)</f>
        <v>0</v>
      </c>
      <c r="BS59" s="35">
        <f>=_xlfn.XLOOKUP(B59,点位均值!$A:$A,点位均值!$B:$B,"无匹配")</f>
        <v>0.738709677419355</v>
      </c>
      <c r="BT59" s="35">
        <f>=_xlfn.XLOOKUP(B59,点位均值!$A:$A,点位均值!$C:$C,"无匹配")</f>
        <v>5.45065274151436</v>
      </c>
    </row>
    <row r="60" spans="1:72" ht="33.75" customHeight="1">
      <c r="A60" s="26">
        <v>22</v>
      </c>
      <c r="B60" s="28" t="s">
        <v>235</v>
      </c>
      <c r="C60" s="27" t="s">
        <v>94</v>
      </c>
      <c r="D60" s="27" t="s">
        <v>118</v>
      </c>
      <c r="E60" s="27" t="s">
        <v>96</v>
      </c>
      <c r="F60" t="s">
        <v>119</v>
      </c>
      <c r="I60" s="27" t="s">
        <v>121</v>
      </c>
      <c r="J60" s="29" t="s">
        <v>100</v>
      </c>
      <c r="K60">
        <f>=IF(TRIM(CLEAN(J60))="","",(IF(ISNUMBER(SEARCH("公共座椅",TRIM(CLEAN(J60)))),2,0)+IF(ISNUMBER(SEARCH("行道树",TRIM(CLEAN(J60)))),1,0)+IF(ISNUMBER(SEARCH("花坛",TRIM(CLEAN(J60)))),0.75,0)+IF(ISNUMBER(SEARCH("电线杆",TRIM(CLEAN(J60)))),0.4,0)+IF(ISNUMBER(SEARCH("路灯",TRIM(CLEAN(J60)))),0.45,0)+IF(ISNUMBER(SEARCH("共享单车",TRIM(CLEAN(J60)))),0.35,0)+IF(ISNUMBER(SEARCH("垃圾桶",TRIM(CLEAN(J60)))),-0.5,0))/(1+LN(1+(LEN(TRIM(CLEAN(J60)))-LEN(SUBSTITUTE(TRIM(CLEAN(J60)),";",""))+1))))</f>
        <v>0.590616109149641</v>
      </c>
      <c r="L60" s="26">
        <v>8</v>
      </c>
      <c r="M60" s="26">
        <v>1</v>
      </c>
      <c r="N60" s="26">
        <v>5</v>
      </c>
      <c r="O60" s="28" t="s">
        <v>151</v>
      </c>
      <c r="P60" s="26">
        <v>2</v>
      </c>
      <c r="Q60" s="26">
        <v>4</v>
      </c>
      <c r="R60" s="26">
        <v>45</v>
      </c>
      <c r="S60" s="26">
        <v>0</v>
      </c>
      <c r="T60" s="26">
        <v>6</v>
      </c>
      <c r="U60" s="26">
        <v>5</v>
      </c>
      <c r="V60" s="26">
        <v>4</v>
      </c>
      <c r="W60" s="26">
        <v>4</v>
      </c>
      <c r="X60" s="28" t="s">
        <v>233</v>
      </c>
      <c r="Y60" s="38" t="s"/>
      <c r="Z60" s="26">
        <v>5</v>
      </c>
      <c r="AA60" s="26">
        <v>1</v>
      </c>
      <c r="AB60" s="26">
        <v>5</v>
      </c>
      <c r="AC60" s="28" t="s">
        <v>233</v>
      </c>
      <c r="AD60" s="39" t="s"/>
      <c r="AE60" s="28" t="s">
        <v>159</v>
      </c>
      <c r="AF60" s="26">
        <v>80</v>
      </c>
      <c r="AG60" s="26">
        <v>3</v>
      </c>
      <c r="AH60" s="26">
        <v>3</v>
      </c>
      <c r="AI60" s="26">
        <v>1</v>
      </c>
      <c r="AJ60" s="26">
        <v>0</v>
      </c>
      <c r="AK60" s="26">
        <v>1</v>
      </c>
      <c r="AL60" s="26">
        <v>0</v>
      </c>
      <c r="AM60" s="26">
        <v>0</v>
      </c>
      <c r="AN60" s="26">
        <v>0</v>
      </c>
      <c r="AO60" s="26">
        <v>1</v>
      </c>
      <c r="AP60" s="26">
        <v>0</v>
      </c>
      <c r="AQ60" s="26">
        <v>0</v>
      </c>
      <c r="AR60" s="26">
        <v>1</v>
      </c>
      <c r="AS60" s="26">
        <v>0</v>
      </c>
      <c r="AT60" s="26">
        <v>1</v>
      </c>
      <c r="AU60" s="26">
        <v>0</v>
      </c>
      <c r="AV60" s="26">
        <v>1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1</v>
      </c>
      <c r="BD60" s="26">
        <v>0</v>
      </c>
      <c r="BE60" s="26">
        <v>0</v>
      </c>
      <c r="BF60" s="26">
        <v>0</v>
      </c>
      <c r="BG60" s="26">
        <v>0</v>
      </c>
      <c r="BH60" s="26">
        <v>0</v>
      </c>
      <c r="BI60" s="26">
        <v>0</v>
      </c>
      <c r="BJ60" s="31">
        <f>=AI60</f>
        <v>1</v>
      </c>
      <c r="BK60" s="32">
        <f>=BJ60/N60</f>
        <v>0.2</v>
      </c>
      <c r="BL60" s="32">
        <f>=AL60/AI60</f>
        <v>0</v>
      </c>
      <c r="BM60" s="33">
        <f>=IF(BJ60=0,0,AM60/BJ60)</f>
        <v>0</v>
      </c>
      <c r="BN60" s="33">
        <f>=IF(BJ60=0,0,AN60/BJ60)</f>
        <v>0</v>
      </c>
      <c r="BO60" s="33">
        <f>=IF(BJ60=0,0,AO60/BJ60)</f>
        <v>1</v>
      </c>
      <c r="BP60" s="33">
        <f>=IF(BJ60=0,0,AP60/BJ60)</f>
        <v>0</v>
      </c>
      <c r="BQ60" s="32">
        <f>=-IF(BM60=0,0,BM60*LN(BM60))-IF(BN60=0,0,BN60*LN(BN60))-IF(BO60=0,0,BO60*LN(BO60))-IF(BP60=0,0,BP60*LN(BP60))</f>
        <v>0</v>
      </c>
      <c r="BR60" s="34">
        <f>=IF(BJ60=0,0,BQ60/LN(4)*100)</f>
        <v>0</v>
      </c>
      <c r="BS60" s="35">
        <f>=_xlfn.XLOOKUP(B60,点位均值!$A:$A,点位均值!$B:$B,"无匹配")</f>
        <v>1.77047146401985</v>
      </c>
      <c r="BT60" s="35">
        <f>=_xlfn.XLOOKUP(B60,点位均值!$A:$A,点位均值!$C:$C,"无匹配")</f>
        <v>3.43446475195822</v>
      </c>
    </row>
    <row r="61" spans="1:72" ht="33.75" customHeight="1">
      <c r="A61" s="26">
        <v>25</v>
      </c>
      <c r="B61" s="28" t="s">
        <v>247</v>
      </c>
      <c r="C61" s="27" t="s">
        <v>94</v>
      </c>
      <c r="D61" s="27" t="s">
        <v>95</v>
      </c>
      <c r="E61" s="27" t="s">
        <v>96</v>
      </c>
      <c r="F61" t="s">
        <v>97</v>
      </c>
      <c r="I61" s="27" t="s">
        <v>121</v>
      </c>
      <c r="J61" s="29" t="s">
        <v>100</v>
      </c>
      <c r="K61">
        <f>=IF(TRIM(CLEAN(J61))="","",(IF(ISNUMBER(SEARCH("公共座椅",TRIM(CLEAN(J61)))),2,0)+IF(ISNUMBER(SEARCH("行道树",TRIM(CLEAN(J61)))),1,0)+IF(ISNUMBER(SEARCH("花坛",TRIM(CLEAN(J61)))),0.75,0)+IF(ISNUMBER(SEARCH("电线杆",TRIM(CLEAN(J61)))),0.4,0)+IF(ISNUMBER(SEARCH("路灯",TRIM(CLEAN(J61)))),0.45,0)+IF(ISNUMBER(SEARCH("共享单车",TRIM(CLEAN(J61)))),0.35,0)+IF(ISNUMBER(SEARCH("垃圾桶",TRIM(CLEAN(J61)))),-0.5,0))/(1+LN(1+(LEN(TRIM(CLEAN(J61)))-LEN(SUBSTITUTE(TRIM(CLEAN(J61)),";",""))+1))))</f>
        <v>0.590616109149641</v>
      </c>
      <c r="L61" s="26">
        <v>4</v>
      </c>
      <c r="M61" s="26">
        <v>0</v>
      </c>
      <c r="N61" s="26">
        <v>5</v>
      </c>
      <c r="O61" s="28" t="s">
        <v>249</v>
      </c>
      <c r="P61" s="26">
        <v>1</v>
      </c>
      <c r="Q61" s="26">
        <v>2</v>
      </c>
      <c r="R61" s="26">
        <v>0</v>
      </c>
      <c r="S61" s="26">
        <v>0</v>
      </c>
      <c r="T61" s="26">
        <v>5</v>
      </c>
      <c r="U61" s="26">
        <v>4</v>
      </c>
      <c r="V61" s="26">
        <v>5</v>
      </c>
      <c r="W61" s="26">
        <v>5</v>
      </c>
      <c r="X61" s="30" t="s"/>
      <c r="Y61" s="38" t="s"/>
      <c r="Z61" s="26">
        <v>2</v>
      </c>
      <c r="AA61" s="26">
        <v>5</v>
      </c>
      <c r="AB61" s="26">
        <v>5</v>
      </c>
      <c r="AC61" s="30" t="s"/>
      <c r="AD61" s="30" t="s"/>
      <c r="AE61" s="28" t="s">
        <v>159</v>
      </c>
      <c r="AF61" s="26">
        <v>90</v>
      </c>
      <c r="AG61" s="26">
        <v>4</v>
      </c>
      <c r="AH61" s="26">
        <v>3</v>
      </c>
      <c r="AI61" s="26">
        <v>1</v>
      </c>
      <c r="AJ61" s="26">
        <v>0</v>
      </c>
      <c r="AK61" s="26">
        <v>1</v>
      </c>
      <c r="AL61" s="26">
        <v>0</v>
      </c>
      <c r="AM61" s="26">
        <v>0</v>
      </c>
      <c r="AN61" s="26">
        <v>0</v>
      </c>
      <c r="AO61" s="26">
        <v>0</v>
      </c>
      <c r="AP61" s="26">
        <v>1</v>
      </c>
      <c r="AQ61" s="26">
        <v>1</v>
      </c>
      <c r="AR61" s="26">
        <v>0</v>
      </c>
      <c r="AS61" s="26">
        <v>0</v>
      </c>
      <c r="AT61" s="26">
        <v>1</v>
      </c>
      <c r="AU61" s="26">
        <v>0</v>
      </c>
      <c r="AV61" s="26">
        <v>0</v>
      </c>
      <c r="AW61" s="26">
        <v>0</v>
      </c>
      <c r="AX61" s="26">
        <v>0</v>
      </c>
      <c r="AY61" s="26">
        <v>0</v>
      </c>
      <c r="AZ61" s="26">
        <v>0</v>
      </c>
      <c r="BA61" s="26">
        <v>0</v>
      </c>
      <c r="BB61" s="26">
        <v>0</v>
      </c>
      <c r="BC61" s="26">
        <v>1</v>
      </c>
      <c r="BD61" s="26">
        <v>0</v>
      </c>
      <c r="BE61" s="26">
        <v>0</v>
      </c>
      <c r="BF61" s="26">
        <v>0</v>
      </c>
      <c r="BG61" s="26">
        <v>0</v>
      </c>
      <c r="BH61" s="26">
        <v>0</v>
      </c>
      <c r="BI61" s="26">
        <v>0</v>
      </c>
      <c r="BJ61" s="31">
        <f>=AI61</f>
        <v>1</v>
      </c>
      <c r="BK61" s="32">
        <f>=BJ61/N61</f>
        <v>0.2</v>
      </c>
      <c r="BL61" s="32">
        <f>=AL61/AI61</f>
        <v>0</v>
      </c>
      <c r="BM61" s="33">
        <f>=IF(BJ61=0,0,AM61/BJ61)</f>
        <v>0</v>
      </c>
      <c r="BN61" s="33">
        <f>=IF(BJ61=0,0,AN61/BJ61)</f>
        <v>0</v>
      </c>
      <c r="BO61" s="33">
        <f>=IF(BJ61=0,0,AO61/BJ61)</f>
        <v>0</v>
      </c>
      <c r="BP61" s="33">
        <f>=IF(BJ61=0,0,AP61/BJ61)</f>
        <v>1</v>
      </c>
      <c r="BQ61" s="32">
        <f>=-IF(BM61=0,0,BM61*LN(BM61))-IF(BN61=0,0,BN61*LN(BN61))-IF(BO61=0,0,BO61*LN(BO61))-IF(BP61=0,0,BP61*LN(BP61))</f>
        <v>0</v>
      </c>
      <c r="BR61" s="34">
        <f>=IF(BJ61=0,0,BQ61/LN(4)*100)</f>
        <v>0</v>
      </c>
      <c r="BS61" s="35">
        <f>=_xlfn.XLOOKUP(B61,点位均值!$A:$A,点位均值!$B:$B,"无匹配")</f>
        <v>2.26178660049628</v>
      </c>
      <c r="BT61" s="35">
        <f>=_xlfn.XLOOKUP(B61,点位均值!$A:$A,点位均值!$C:$C,"无匹配")</f>
        <v>0.332637075718016</v>
      </c>
    </row>
    <row r="62" spans="1:72" ht="33.75" customHeight="1">
      <c r="A62" s="26">
        <v>31</v>
      </c>
      <c r="B62" s="28" t="s">
        <v>274</v>
      </c>
      <c r="C62" s="27" t="s">
        <v>276</v>
      </c>
      <c r="D62" s="27" t="s">
        <v>188</v>
      </c>
      <c r="E62" s="27" t="s">
        <v>277</v>
      </c>
      <c r="I62" s="27" t="s">
        <v>112</v>
      </c>
      <c r="J62" s="29" t="s">
        <v>100</v>
      </c>
      <c r="K62">
        <f>=IF(TRIM(CLEAN(J62))="","",(IF(ISNUMBER(SEARCH("公共座椅",TRIM(CLEAN(J62)))),2,0)+IF(ISNUMBER(SEARCH("行道树",TRIM(CLEAN(J62)))),1,0)+IF(ISNUMBER(SEARCH("花坛",TRIM(CLEAN(J62)))),0.75,0)+IF(ISNUMBER(SEARCH("电线杆",TRIM(CLEAN(J62)))),0.4,0)+IF(ISNUMBER(SEARCH("路灯",TRIM(CLEAN(J62)))),0.45,0)+IF(ISNUMBER(SEARCH("共享单车",TRIM(CLEAN(J62)))),0.35,0)+IF(ISNUMBER(SEARCH("垃圾桶",TRIM(CLEAN(J62)))),-0.5,0))/(1+LN(1+(LEN(TRIM(CLEAN(J62)))-LEN(SUBSTITUTE(TRIM(CLEAN(J62)),";",""))+1))))</f>
        <v>0.590616109149641</v>
      </c>
      <c r="L62" s="30" t="s"/>
      <c r="M62" s="30" t="s"/>
      <c r="N62" s="30" t="s"/>
      <c r="O62" s="30" t="s"/>
      <c r="P62" s="30" t="s"/>
      <c r="Q62" s="30" t="s"/>
      <c r="R62" s="30" t="s"/>
      <c r="S62" s="30" t="s"/>
      <c r="T62" s="30" t="s"/>
      <c r="U62" s="30" t="s"/>
      <c r="V62" s="30" t="s"/>
      <c r="W62" s="30" t="s"/>
      <c r="X62" s="30" t="s"/>
      <c r="Y62" s="39" t="s"/>
      <c r="Z62" s="30" t="s"/>
      <c r="AA62" s="30" t="s"/>
      <c r="AB62" s="30" t="s"/>
      <c r="AC62" s="30" t="s"/>
      <c r="AD62" s="39" t="s"/>
      <c r="AE62" s="30" t="s"/>
      <c r="AF62" s="30" t="s"/>
      <c r="AG62" s="30" t="s"/>
      <c r="AH62" s="30" t="s"/>
      <c r="AI62" s="26">
        <v>7</v>
      </c>
      <c r="AJ62" s="26">
        <v>3</v>
      </c>
      <c r="AK62" s="26">
        <v>0</v>
      </c>
      <c r="AL62" s="26">
        <v>7</v>
      </c>
      <c r="AM62" s="26">
        <v>0</v>
      </c>
      <c r="AN62" s="26">
        <v>7</v>
      </c>
      <c r="AO62" s="26">
        <v>0</v>
      </c>
      <c r="AP62" s="26">
        <v>0</v>
      </c>
      <c r="AQ62" s="26">
        <v>2</v>
      </c>
      <c r="AR62" s="26">
        <v>5</v>
      </c>
      <c r="AS62" s="26">
        <v>0</v>
      </c>
      <c r="AT62" s="26">
        <v>2</v>
      </c>
      <c r="AU62" s="26">
        <v>5</v>
      </c>
      <c r="AV62" s="26">
        <v>0</v>
      </c>
      <c r="AW62" s="26">
        <v>3</v>
      </c>
      <c r="AX62" s="26">
        <v>0</v>
      </c>
      <c r="AY62" s="26">
        <v>2</v>
      </c>
      <c r="AZ62" s="26">
        <v>0</v>
      </c>
      <c r="BA62" s="26">
        <v>0</v>
      </c>
      <c r="BB62" s="26">
        <v>0</v>
      </c>
      <c r="BC62" s="26">
        <v>3</v>
      </c>
      <c r="BD62" s="26">
        <v>0</v>
      </c>
      <c r="BE62" s="26">
        <v>0</v>
      </c>
      <c r="BF62" s="26">
        <v>0</v>
      </c>
      <c r="BG62" s="26">
        <v>0</v>
      </c>
      <c r="BH62" s="26">
        <v>0</v>
      </c>
      <c r="BI62" s="26">
        <v>0</v>
      </c>
      <c r="BJ62" s="31">
        <f>=AI62</f>
        <v>7</v>
      </c>
      <c r="BK62" s="32" t="e">
        <f>=BJ62/N62</f>
        <v>#DIV/0!</v>
      </c>
      <c r="BL62" s="32">
        <f>=AL62/AI62</f>
        <v>1</v>
      </c>
      <c r="BM62" s="33">
        <f>=IF(BJ62=0,0,AM62/BJ62)</f>
        <v>0</v>
      </c>
      <c r="BN62" s="33">
        <f>=IF(BJ62=0,0,AN62/BJ62)</f>
        <v>1</v>
      </c>
      <c r="BO62" s="33">
        <f>=IF(BJ62=0,0,AO62/BJ62)</f>
        <v>0</v>
      </c>
      <c r="BP62" s="33">
        <f>=IF(BJ62=0,0,AP62/BJ62)</f>
        <v>0</v>
      </c>
      <c r="BQ62" s="32">
        <f>=-IF(BM62=0,0,BM62*LN(BM62))-IF(BN62=0,0,BN62*LN(BN62))-IF(BO62=0,0,BO62*LN(BO62))-IF(BP62=0,0,BP62*LN(BP62))</f>
        <v>0</v>
      </c>
      <c r="BR62" s="34">
        <f>=IF(BJ62=0,0,BQ62/LN(4)*100)</f>
        <v>0</v>
      </c>
      <c r="BS62" s="35">
        <f>=_xlfn.XLOOKUP(B62,点位均值!$A:$A,点位均值!$B:$B,"无匹配")</f>
        <v>0.486033321517192</v>
      </c>
      <c r="BT62" s="35">
        <f>=_xlfn.XLOOKUP(B62,点位均值!$A:$A,点位均值!$C:$C,"无匹配")</f>
        <v>2.96919060052219</v>
      </c>
    </row>
    <row r="63" spans="1:72" ht="33.75" customHeight="1">
      <c r="A63" s="26">
        <v>32</v>
      </c>
      <c r="B63" s="28" t="s">
        <v>279</v>
      </c>
      <c r="C63" s="27" t="s">
        <v>94</v>
      </c>
      <c r="D63" s="27" t="s">
        <v>95</v>
      </c>
      <c r="E63" s="27" t="s">
        <v>96</v>
      </c>
      <c r="I63" s="27" t="s">
        <v>112</v>
      </c>
      <c r="J63" s="29" t="s">
        <v>100</v>
      </c>
      <c r="K63">
        <f>=IF(TRIM(CLEAN(J63))="","",(IF(ISNUMBER(SEARCH("公共座椅",TRIM(CLEAN(J63)))),2,0)+IF(ISNUMBER(SEARCH("行道树",TRIM(CLEAN(J63)))),1,0)+IF(ISNUMBER(SEARCH("花坛",TRIM(CLEAN(J63)))),0.75,0)+IF(ISNUMBER(SEARCH("电线杆",TRIM(CLEAN(J63)))),0.4,0)+IF(ISNUMBER(SEARCH("路灯",TRIM(CLEAN(J63)))),0.45,0)+IF(ISNUMBER(SEARCH("共享单车",TRIM(CLEAN(J63)))),0.35,0)+IF(ISNUMBER(SEARCH("垃圾桶",TRIM(CLEAN(J63)))),-0.5,0))/(1+LN(1+(LEN(TRIM(CLEAN(J63)))-LEN(SUBSTITUTE(TRIM(CLEAN(J63)),";",""))+1))))</f>
        <v>0.590616109149641</v>
      </c>
      <c r="L63" s="26">
        <v>3</v>
      </c>
      <c r="M63" s="26">
        <v>0</v>
      </c>
      <c r="N63" s="26">
        <v>3</v>
      </c>
      <c r="O63" s="28" t="s">
        <v>280</v>
      </c>
      <c r="P63" s="26">
        <v>2</v>
      </c>
      <c r="Q63" s="26">
        <v>4</v>
      </c>
      <c r="R63" s="30" t="s"/>
      <c r="S63" s="30" t="s"/>
      <c r="T63" s="26">
        <v>3</v>
      </c>
      <c r="U63" s="26">
        <v>1</v>
      </c>
      <c r="V63" s="26">
        <v>4</v>
      </c>
      <c r="W63" s="26">
        <v>1</v>
      </c>
      <c r="X63" s="30" t="s"/>
      <c r="Y63" s="30" t="s"/>
      <c r="Z63" s="26">
        <v>3</v>
      </c>
      <c r="AA63" s="26">
        <v>1</v>
      </c>
      <c r="AB63" s="26">
        <v>5</v>
      </c>
      <c r="AC63" s="30" t="s"/>
      <c r="AD63" s="30" t="s"/>
      <c r="AE63" s="28" t="s">
        <v>140</v>
      </c>
      <c r="AF63" s="30" t="s"/>
      <c r="AG63" s="30" t="s"/>
      <c r="AH63" s="30" t="s"/>
      <c r="AI63" s="30" t="s"/>
      <c r="AJ63" s="30" t="s"/>
      <c r="AK63" s="30" t="s"/>
      <c r="AL63" s="30" t="s"/>
      <c r="AM63" s="30" t="s"/>
      <c r="AN63" s="30" t="s"/>
      <c r="AO63" s="30" t="s"/>
      <c r="AP63" s="30" t="s"/>
      <c r="AQ63" s="30" t="s"/>
      <c r="AR63" s="30" t="s"/>
      <c r="AS63" s="30" t="s"/>
      <c r="AT63" s="30" t="s"/>
      <c r="AU63" s="30" t="s"/>
      <c r="AV63" s="30" t="s"/>
      <c r="AW63" s="30" t="s"/>
      <c r="AX63" s="30" t="s"/>
      <c r="AY63" s="30" t="s"/>
      <c r="AZ63" s="30" t="s"/>
      <c r="BA63" s="30" t="s"/>
      <c r="BB63" s="30" t="s"/>
      <c r="BC63" s="30" t="s"/>
      <c r="BD63" s="30" t="s"/>
      <c r="BE63" s="30" t="s"/>
      <c r="BF63" s="30" t="s"/>
      <c r="BG63" s="30" t="s"/>
      <c r="BH63" s="30" t="s"/>
      <c r="BI63" s="30" t="s"/>
      <c r="BJ63" s="31">
        <f>=AI63</f>
        <v>0</v>
      </c>
      <c r="BK63" s="32">
        <f>=BJ63/N63</f>
        <v>0</v>
      </c>
      <c r="BL63" s="32" t="e">
        <f>=AL63/AI63</f>
        <v>#DIV/0!</v>
      </c>
      <c r="BM63" s="33">
        <f>=IF(BJ63=0,0,AM63/BJ63)</f>
        <v>0</v>
      </c>
      <c r="BN63" s="33">
        <f>=IF(BJ63=0,0,AN63/BJ63)</f>
        <v>0</v>
      </c>
      <c r="BO63" s="33">
        <f>=IF(BJ63=0,0,AO63/BJ63)</f>
        <v>0</v>
      </c>
      <c r="BP63" s="33">
        <f>=IF(BJ63=0,0,AP63/BJ63)</f>
        <v>0</v>
      </c>
      <c r="BQ63" s="32">
        <f>=-IF(BM63=0,0,BM63*LN(BM63))-IF(BN63=0,0,BN63*LN(BN63))-IF(BO63=0,0,BO63*LN(BO63))-IF(BP63=0,0,BP63*LN(BP63))</f>
        <v>0</v>
      </c>
      <c r="BR63" s="34">
        <f>=IF(BJ63=0,0,BQ63/LN(4)*100)</f>
        <v>0</v>
      </c>
      <c r="BS63" s="35" t="str">
        <f>=_xlfn.XLOOKUP(B63,点位均值!$A:$A,点位均值!$B:$B,"无匹配")</f>
        <v>无匹配</v>
      </c>
      <c r="BT63" s="35" t="str">
        <f>=_xlfn.XLOOKUP(B63,点位均值!$A:$A,点位均值!$C:$C,"无匹配")</f>
        <v>无匹配</v>
      </c>
    </row>
    <row r="64" spans="1:72" ht="33.75" customHeight="1">
      <c r="A64" s="26">
        <v>34</v>
      </c>
      <c r="B64" s="28" t="s">
        <v>285</v>
      </c>
      <c r="C64" s="27" t="s">
        <v>94</v>
      </c>
      <c r="D64" s="27" t="s">
        <v>95</v>
      </c>
      <c r="E64" s="27" t="s">
        <v>96</v>
      </c>
      <c r="I64" s="27" t="s">
        <v>121</v>
      </c>
      <c r="J64" s="29" t="s">
        <v>100</v>
      </c>
      <c r="K64">
        <f>=IF(TRIM(CLEAN(J64))="","",(IF(ISNUMBER(SEARCH("公共座椅",TRIM(CLEAN(J64)))),2,0)+IF(ISNUMBER(SEARCH("行道树",TRIM(CLEAN(J64)))),1,0)+IF(ISNUMBER(SEARCH("花坛",TRIM(CLEAN(J64)))),0.75,0)+IF(ISNUMBER(SEARCH("电线杆",TRIM(CLEAN(J64)))),0.4,0)+IF(ISNUMBER(SEARCH("路灯",TRIM(CLEAN(J64)))),0.45,0)+IF(ISNUMBER(SEARCH("共享单车",TRIM(CLEAN(J64)))),0.35,0)+IF(ISNUMBER(SEARCH("垃圾桶",TRIM(CLEAN(J64)))),-0.5,0))/(1+LN(1+(LEN(TRIM(CLEAN(J64)))-LEN(SUBSTITUTE(TRIM(CLEAN(J64)),";",""))+1))))</f>
        <v>0.590616109149641</v>
      </c>
      <c r="L64" s="26">
        <v>10</v>
      </c>
      <c r="M64" s="26">
        <v>0</v>
      </c>
      <c r="N64" s="26">
        <v>2</v>
      </c>
      <c r="O64" s="28" t="s">
        <v>151</v>
      </c>
      <c r="P64" s="26">
        <v>1</v>
      </c>
      <c r="Q64" s="26">
        <v>4</v>
      </c>
      <c r="R64" s="26">
        <v>80</v>
      </c>
      <c r="S64" s="26">
        <v>0</v>
      </c>
      <c r="T64" s="26">
        <v>4</v>
      </c>
      <c r="U64" s="26">
        <v>5</v>
      </c>
      <c r="V64" s="26">
        <v>3</v>
      </c>
      <c r="W64" s="26">
        <v>3</v>
      </c>
      <c r="X64" s="28" t="s">
        <v>233</v>
      </c>
      <c r="Y64" s="30" t="s"/>
      <c r="Z64" s="26">
        <v>5</v>
      </c>
      <c r="AA64" s="26">
        <v>4</v>
      </c>
      <c r="AB64" s="26">
        <v>5</v>
      </c>
      <c r="AC64" s="30" t="s"/>
      <c r="AD64" s="30" t="s"/>
      <c r="AE64" s="28" t="s">
        <v>159</v>
      </c>
      <c r="AF64" s="26">
        <v>30</v>
      </c>
      <c r="AG64" s="26">
        <v>4</v>
      </c>
      <c r="AH64" s="26">
        <v>3</v>
      </c>
      <c r="AI64" s="26">
        <v>2</v>
      </c>
      <c r="AJ64" s="26">
        <v>2</v>
      </c>
      <c r="AK64" s="26">
        <v>0</v>
      </c>
      <c r="AL64" s="26">
        <v>2</v>
      </c>
      <c r="AM64" s="26">
        <v>0</v>
      </c>
      <c r="AN64" s="26">
        <v>2</v>
      </c>
      <c r="AO64" s="26">
        <v>0</v>
      </c>
      <c r="AP64" s="26">
        <v>0</v>
      </c>
      <c r="AQ64" s="26">
        <v>0</v>
      </c>
      <c r="AR64" s="26">
        <v>2</v>
      </c>
      <c r="AS64" s="26">
        <v>0</v>
      </c>
      <c r="AT64" s="26">
        <v>0</v>
      </c>
      <c r="AU64" s="26">
        <v>2</v>
      </c>
      <c r="AV64" s="26">
        <v>2</v>
      </c>
      <c r="AW64" s="26">
        <v>0</v>
      </c>
      <c r="AX64" s="26">
        <v>0</v>
      </c>
      <c r="AY64" s="26">
        <v>0</v>
      </c>
      <c r="AZ64" s="26">
        <v>0</v>
      </c>
      <c r="BA64" s="26">
        <v>0</v>
      </c>
      <c r="BB64" s="26">
        <v>0</v>
      </c>
      <c r="BC64" s="26">
        <v>0</v>
      </c>
      <c r="BD64" s="26">
        <v>0</v>
      </c>
      <c r="BE64" s="26">
        <v>0</v>
      </c>
      <c r="BF64" s="26">
        <v>0</v>
      </c>
      <c r="BG64" s="26">
        <v>0</v>
      </c>
      <c r="BH64" s="26">
        <v>0</v>
      </c>
      <c r="BI64" s="26">
        <v>0</v>
      </c>
      <c r="BJ64" s="31">
        <f>=AI64</f>
        <v>2</v>
      </c>
      <c r="BK64" s="32">
        <f>=BJ64/N64</f>
        <v>1</v>
      </c>
      <c r="BL64" s="32">
        <f>=AL64/AI64</f>
        <v>1</v>
      </c>
      <c r="BM64" s="33">
        <f>=IF(BJ64=0,0,AM64/BJ64)</f>
        <v>0</v>
      </c>
      <c r="BN64" s="33">
        <f>=IF(BJ64=0,0,AN64/BJ64)</f>
        <v>1</v>
      </c>
      <c r="BO64" s="33">
        <f>=IF(BJ64=0,0,AO64/BJ64)</f>
        <v>0</v>
      </c>
      <c r="BP64" s="33">
        <f>=IF(BJ64=0,0,AP64/BJ64)</f>
        <v>0</v>
      </c>
      <c r="BQ64" s="32">
        <f>=-IF(BM64=0,0,BM64*LN(BM64))-IF(BN64=0,0,BN64*LN(BN64))-IF(BO64=0,0,BO64*LN(BO64))-IF(BP64=0,0,BP64*LN(BP64))</f>
        <v>0</v>
      </c>
      <c r="BR64" s="34">
        <f>=IF(BJ64=0,0,BQ64/LN(4)*100)</f>
        <v>0</v>
      </c>
      <c r="BS64" s="35">
        <f>=_xlfn.XLOOKUP(B64,点位均值!$A:$A,点位均值!$B:$B,"无匹配")</f>
        <v>1.13585607940447</v>
      </c>
      <c r="BT64" s="35">
        <f>=_xlfn.XLOOKUP(B64,点位均值!$A:$A,点位均值!$C:$C,"无匹配")</f>
        <v>3.15443864229765</v>
      </c>
    </row>
    <row r="65" spans="1:72" ht="33.75" customHeight="1">
      <c r="A65" s="26">
        <v>36</v>
      </c>
      <c r="B65" s="28" t="s">
        <v>291</v>
      </c>
      <c r="C65" s="27" t="s">
        <v>94</v>
      </c>
      <c r="D65" s="27" t="s">
        <v>95</v>
      </c>
      <c r="E65" s="27" t="s">
        <v>127</v>
      </c>
      <c r="I65" s="27" t="s">
        <v>112</v>
      </c>
      <c r="J65" s="29" t="s">
        <v>100</v>
      </c>
      <c r="K65">
        <f>=IF(TRIM(CLEAN(J65))="","",(IF(ISNUMBER(SEARCH("公共座椅",TRIM(CLEAN(J65)))),2,0)+IF(ISNUMBER(SEARCH("行道树",TRIM(CLEAN(J65)))),1,0)+IF(ISNUMBER(SEARCH("花坛",TRIM(CLEAN(J65)))),0.75,0)+IF(ISNUMBER(SEARCH("电线杆",TRIM(CLEAN(J65)))),0.4,0)+IF(ISNUMBER(SEARCH("路灯",TRIM(CLEAN(J65)))),0.45,0)+IF(ISNUMBER(SEARCH("共享单车",TRIM(CLEAN(J65)))),0.35,0)+IF(ISNUMBER(SEARCH("垃圾桶",TRIM(CLEAN(J65)))),-0.5,0))/(1+LN(1+(LEN(TRIM(CLEAN(J65)))-LEN(SUBSTITUTE(TRIM(CLEAN(J65)),";",""))+1))))</f>
        <v>0.590616109149641</v>
      </c>
      <c r="L65" s="26">
        <v>4</v>
      </c>
      <c r="M65" s="26">
        <v>0</v>
      </c>
      <c r="N65" s="26">
        <v>2</v>
      </c>
      <c r="O65" s="28" t="s">
        <v>101</v>
      </c>
      <c r="P65" s="26">
        <v>1</v>
      </c>
      <c r="Q65" s="26">
        <v>3</v>
      </c>
      <c r="R65" s="26">
        <v>38</v>
      </c>
      <c r="S65" s="26">
        <v>0</v>
      </c>
      <c r="T65" s="26">
        <v>6</v>
      </c>
      <c r="U65" s="26">
        <v>5</v>
      </c>
      <c r="V65" s="26">
        <v>4</v>
      </c>
      <c r="W65" s="26">
        <v>4</v>
      </c>
      <c r="X65" s="28" t="s">
        <v>233</v>
      </c>
      <c r="Y65" s="30" t="s"/>
      <c r="Z65" s="26">
        <v>4</v>
      </c>
      <c r="AA65" s="26">
        <v>5</v>
      </c>
      <c r="AB65" s="26">
        <v>5</v>
      </c>
      <c r="AC65" s="30" t="s"/>
      <c r="AD65" s="30" t="s"/>
      <c r="AE65" s="28" t="s">
        <v>159</v>
      </c>
      <c r="AF65" s="26">
        <v>50</v>
      </c>
      <c r="AG65" s="26">
        <v>5</v>
      </c>
      <c r="AH65" s="26">
        <v>3</v>
      </c>
      <c r="AI65" s="26">
        <v>2</v>
      </c>
      <c r="AJ65" s="26">
        <v>2</v>
      </c>
      <c r="AK65" s="26">
        <v>0</v>
      </c>
      <c r="AL65" s="26">
        <v>2</v>
      </c>
      <c r="AM65" s="26">
        <v>1</v>
      </c>
      <c r="AN65" s="26">
        <v>0</v>
      </c>
      <c r="AO65" s="26">
        <v>1</v>
      </c>
      <c r="AP65" s="26">
        <v>0</v>
      </c>
      <c r="AQ65" s="26">
        <v>2</v>
      </c>
      <c r="AR65" s="26">
        <v>0</v>
      </c>
      <c r="AS65" s="26">
        <v>0</v>
      </c>
      <c r="AT65" s="26">
        <v>0</v>
      </c>
      <c r="AU65" s="26">
        <v>2</v>
      </c>
      <c r="AV65" s="26">
        <v>0</v>
      </c>
      <c r="AW65" s="26">
        <v>2</v>
      </c>
      <c r="AX65" s="26">
        <v>1</v>
      </c>
      <c r="AY65" s="26">
        <v>0</v>
      </c>
      <c r="AZ65" s="26">
        <v>0</v>
      </c>
      <c r="BA65" s="26">
        <v>0</v>
      </c>
      <c r="BB65" s="26">
        <v>2</v>
      </c>
      <c r="BC65" s="26">
        <v>0</v>
      </c>
      <c r="BD65" s="26">
        <v>0</v>
      </c>
      <c r="BE65" s="26">
        <v>0</v>
      </c>
      <c r="BF65" s="26">
        <v>0</v>
      </c>
      <c r="BG65" s="26">
        <v>0</v>
      </c>
      <c r="BH65" s="26">
        <v>0</v>
      </c>
      <c r="BI65" s="26">
        <v>0</v>
      </c>
      <c r="BJ65" s="31">
        <f>=AI65</f>
        <v>2</v>
      </c>
      <c r="BK65" s="32">
        <f>=BJ65/N65</f>
        <v>1</v>
      </c>
      <c r="BL65" s="32">
        <f>=AL65/AI65</f>
        <v>1</v>
      </c>
      <c r="BM65" s="33">
        <f>=IF(BJ65=0,0,AM65/BJ65)</f>
        <v>0.5</v>
      </c>
      <c r="BN65" s="33">
        <f>=IF(BJ65=0,0,AN65/BJ65)</f>
        <v>0</v>
      </c>
      <c r="BO65" s="33">
        <f>=IF(BJ65=0,0,AO65/BJ65)</f>
        <v>0.5</v>
      </c>
      <c r="BP65" s="33">
        <f>=IF(BJ65=0,0,AP65/BJ65)</f>
        <v>0</v>
      </c>
      <c r="BQ65" s="32">
        <f>=-IF(BM65=0,0,BM65*LN(BM65))-IF(BN65=0,0,BN65*LN(BN65))-IF(BO65=0,0,BO65*LN(BO65))-IF(BP65=0,0,BP65*LN(BP65))</f>
        <v>0.693147180559945</v>
      </c>
      <c r="BR65" s="34">
        <f>=IF(BJ65=0,0,BQ65/LN(4)*100)</f>
        <v>50</v>
      </c>
      <c r="BS65" s="35">
        <f>=_xlfn.XLOOKUP(B65,点位均值!$A:$A,点位均值!$B:$B,"无匹配")</f>
        <v>3.98138957816377</v>
      </c>
      <c r="BT65" s="35">
        <f>=_xlfn.XLOOKUP(B65,点位均值!$A:$A,点位均值!$C:$C,"无匹配")</f>
        <v>4.98537859007833</v>
      </c>
    </row>
    <row r="66" spans="1:72" ht="33.75" customHeight="1">
      <c r="A66" s="26">
        <v>37</v>
      </c>
      <c r="B66" s="28" t="s">
        <v>294</v>
      </c>
      <c r="C66" s="27" t="s">
        <v>94</v>
      </c>
      <c r="D66" s="27" t="s">
        <v>95</v>
      </c>
      <c r="E66" s="27" t="s">
        <v>127</v>
      </c>
      <c r="I66" s="27" t="s">
        <v>121</v>
      </c>
      <c r="J66" s="29" t="s">
        <v>100</v>
      </c>
      <c r="K66">
        <f>=IF(TRIM(CLEAN(J66))="","",(IF(ISNUMBER(SEARCH("公共座椅",TRIM(CLEAN(J66)))),2,0)+IF(ISNUMBER(SEARCH("行道树",TRIM(CLEAN(J66)))),1,0)+IF(ISNUMBER(SEARCH("花坛",TRIM(CLEAN(J66)))),0.75,0)+IF(ISNUMBER(SEARCH("电线杆",TRIM(CLEAN(J66)))),0.4,0)+IF(ISNUMBER(SEARCH("路灯",TRIM(CLEAN(J66)))),0.45,0)+IF(ISNUMBER(SEARCH("共享单车",TRIM(CLEAN(J66)))),0.35,0)+IF(ISNUMBER(SEARCH("垃圾桶",TRIM(CLEAN(J66)))),-0.5,0))/(1+LN(1+(LEN(TRIM(CLEAN(J66)))-LEN(SUBSTITUTE(TRIM(CLEAN(J66)),";",""))+1))))</f>
        <v>0.590616109149641</v>
      </c>
      <c r="L66" s="26">
        <v>6</v>
      </c>
      <c r="M66" s="26">
        <v>0.5</v>
      </c>
      <c r="N66" s="26">
        <v>3</v>
      </c>
      <c r="O66" s="28" t="s">
        <v>101</v>
      </c>
      <c r="P66" s="26">
        <v>1</v>
      </c>
      <c r="Q66" s="26">
        <v>2</v>
      </c>
      <c r="R66" s="26">
        <v>38</v>
      </c>
      <c r="S66" s="26">
        <v>0</v>
      </c>
      <c r="T66" s="26">
        <v>6</v>
      </c>
      <c r="U66" s="26">
        <v>5</v>
      </c>
      <c r="V66" s="26">
        <v>4</v>
      </c>
      <c r="W66" s="26">
        <v>4</v>
      </c>
      <c r="X66" s="28" t="s">
        <v>233</v>
      </c>
      <c r="Y66" s="30" t="s"/>
      <c r="Z66" s="26">
        <v>3</v>
      </c>
      <c r="AA66" s="26">
        <v>5</v>
      </c>
      <c r="AB66" s="26">
        <v>5</v>
      </c>
      <c r="AC66" s="30" t="s"/>
      <c r="AD66" s="30" t="s"/>
      <c r="AE66" s="28" t="s">
        <v>132</v>
      </c>
      <c r="AF66" s="26">
        <v>30</v>
      </c>
      <c r="AG66" s="26">
        <v>4</v>
      </c>
      <c r="AH66" s="26">
        <v>4</v>
      </c>
      <c r="AI66" s="30" t="s"/>
      <c r="AJ66" s="30" t="s"/>
      <c r="AK66" s="30" t="s"/>
      <c r="AL66" s="30" t="s"/>
      <c r="AM66" s="30" t="s"/>
      <c r="AN66" s="30" t="s"/>
      <c r="AO66" s="30" t="s"/>
      <c r="AP66" s="30" t="s"/>
      <c r="AQ66" s="30" t="s"/>
      <c r="AR66" s="30" t="s"/>
      <c r="AS66" s="30" t="s"/>
      <c r="AT66" s="30" t="s"/>
      <c r="AU66" s="30" t="s"/>
      <c r="AV66" s="30" t="s"/>
      <c r="AW66" s="30" t="s"/>
      <c r="AX66" s="30" t="s"/>
      <c r="AY66" s="30" t="s"/>
      <c r="AZ66" s="30" t="s"/>
      <c r="BA66" s="30" t="s"/>
      <c r="BB66" s="30" t="s"/>
      <c r="BC66" s="30" t="s"/>
      <c r="BD66" s="30" t="s"/>
      <c r="BE66" s="30" t="s"/>
      <c r="BF66" s="30" t="s"/>
      <c r="BG66" s="30" t="s"/>
      <c r="BH66" s="30" t="s"/>
      <c r="BI66" s="30" t="s"/>
      <c r="BJ66" s="31">
        <f>=AI66</f>
        <v>0</v>
      </c>
      <c r="BK66" s="32">
        <f>=BJ66/N66</f>
        <v>0</v>
      </c>
      <c r="BL66" s="32" t="e">
        <f>=AL66/AI66</f>
        <v>#DIV/0!</v>
      </c>
      <c r="BM66" s="33">
        <f>=IF(BJ66=0,0,AM66/BJ66)</f>
        <v>0</v>
      </c>
      <c r="BN66" s="33">
        <f>=IF(BJ66=0,0,AN66/BJ66)</f>
        <v>0</v>
      </c>
      <c r="BO66" s="33">
        <f>=IF(BJ66=0,0,AO66/BJ66)</f>
        <v>0</v>
      </c>
      <c r="BP66" s="33">
        <f>=IF(BJ66=0,0,AP66/BJ66)</f>
        <v>0</v>
      </c>
      <c r="BQ66" s="32">
        <f>=-IF(BM66=0,0,BM66*LN(BM66))-IF(BN66=0,0,BN66*LN(BN66))-IF(BO66=0,0,BO66*LN(BO66))-IF(BP66=0,0,BP66*LN(BP66))</f>
        <v>0</v>
      </c>
      <c r="BR66" s="34">
        <f>=IF(BJ66=0,0,BQ66/LN(4)*100)</f>
        <v>0</v>
      </c>
      <c r="BS66" s="35" t="str">
        <f>=_xlfn.XLOOKUP(B66,点位均值!$A:$A,点位均值!$B:$B,"无匹配")</f>
        <v>无匹配</v>
      </c>
      <c r="BT66" s="35" t="str">
        <f>=_xlfn.XLOOKUP(B66,点位均值!$A:$A,点位均值!$C:$C,"无匹配")</f>
        <v>无匹配</v>
      </c>
    </row>
    <row r="67" spans="1:72" ht="33.75" customHeight="1">
      <c r="A67" s="26">
        <v>38</v>
      </c>
      <c r="B67" s="28" t="s">
        <v>297</v>
      </c>
      <c r="C67" s="28" t="s">
        <v>94</v>
      </c>
      <c r="D67" s="27" t="s">
        <v>95</v>
      </c>
      <c r="E67" s="27" t="s">
        <v>96</v>
      </c>
      <c r="I67" s="27" t="s">
        <v>121</v>
      </c>
      <c r="J67" s="29" t="s">
        <v>100</v>
      </c>
      <c r="K67">
        <f>=IF(TRIM(CLEAN(J67))="","",(IF(ISNUMBER(SEARCH("公共座椅",TRIM(CLEAN(J67)))),2,0)+IF(ISNUMBER(SEARCH("行道树",TRIM(CLEAN(J67)))),1,0)+IF(ISNUMBER(SEARCH("花坛",TRIM(CLEAN(J67)))),0.75,0)+IF(ISNUMBER(SEARCH("电线杆",TRIM(CLEAN(J67)))),0.4,0)+IF(ISNUMBER(SEARCH("路灯",TRIM(CLEAN(J67)))),0.45,0)+IF(ISNUMBER(SEARCH("共享单车",TRIM(CLEAN(J67)))),0.35,0)+IF(ISNUMBER(SEARCH("垃圾桶",TRIM(CLEAN(J67)))),-0.5,0))/(1+LN(1+(LEN(TRIM(CLEAN(J67)))-LEN(SUBSTITUTE(TRIM(CLEAN(J67)),";",""))+1))))</f>
        <v>0.590616109149641</v>
      </c>
      <c r="L67" s="26">
        <v>5</v>
      </c>
      <c r="M67" s="26">
        <v>0.5</v>
      </c>
      <c r="N67" s="26">
        <v>2</v>
      </c>
      <c r="O67" s="28" t="s">
        <v>175</v>
      </c>
      <c r="P67" s="26">
        <v>1</v>
      </c>
      <c r="Q67" s="26">
        <v>3</v>
      </c>
      <c r="R67" s="26">
        <v>1232</v>
      </c>
      <c r="S67" s="26">
        <v>0</v>
      </c>
      <c r="T67" s="26">
        <v>1</v>
      </c>
      <c r="U67" s="26">
        <v>5</v>
      </c>
      <c r="V67" s="26">
        <v>3</v>
      </c>
      <c r="W67" s="26">
        <v>1</v>
      </c>
      <c r="X67" s="28" t="s">
        <v>233</v>
      </c>
      <c r="Y67" s="30" t="s"/>
      <c r="Z67" s="26">
        <v>3</v>
      </c>
      <c r="AA67" s="26">
        <v>2</v>
      </c>
      <c r="AB67" s="26">
        <v>5</v>
      </c>
      <c r="AC67" s="30" t="s"/>
      <c r="AD67" s="30" t="s"/>
      <c r="AE67" s="28" t="s">
        <v>132</v>
      </c>
      <c r="AF67" s="26">
        <v>30</v>
      </c>
      <c r="AG67" s="26">
        <v>5</v>
      </c>
      <c r="AH67" s="26">
        <v>3</v>
      </c>
      <c r="AI67" s="26">
        <v>2</v>
      </c>
      <c r="AJ67" s="26">
        <v>1</v>
      </c>
      <c r="AK67" s="26">
        <v>0</v>
      </c>
      <c r="AL67" s="26">
        <v>2</v>
      </c>
      <c r="AM67" s="26">
        <v>0</v>
      </c>
      <c r="AN67" s="26">
        <v>2</v>
      </c>
      <c r="AO67" s="26">
        <v>0</v>
      </c>
      <c r="AP67" s="26">
        <v>0</v>
      </c>
      <c r="AQ67" s="26">
        <v>0</v>
      </c>
      <c r="AR67" s="26">
        <v>2</v>
      </c>
      <c r="AS67" s="26">
        <v>0</v>
      </c>
      <c r="AT67" s="26">
        <v>0</v>
      </c>
      <c r="AU67" s="26">
        <v>2</v>
      </c>
      <c r="AV67" s="26">
        <v>0</v>
      </c>
      <c r="AW67" s="26">
        <v>0</v>
      </c>
      <c r="AX67" s="26">
        <v>0</v>
      </c>
      <c r="AY67" s="26">
        <v>2</v>
      </c>
      <c r="AZ67" s="26">
        <v>0</v>
      </c>
      <c r="BA67" s="26">
        <v>0</v>
      </c>
      <c r="BB67" s="26">
        <v>0</v>
      </c>
      <c r="BC67" s="26">
        <v>0</v>
      </c>
      <c r="BD67" s="26">
        <v>0</v>
      </c>
      <c r="BE67" s="26">
        <v>0</v>
      </c>
      <c r="BF67" s="26">
        <v>0</v>
      </c>
      <c r="BG67" s="26">
        <v>0</v>
      </c>
      <c r="BH67" s="26">
        <v>0</v>
      </c>
      <c r="BI67" s="26">
        <v>0</v>
      </c>
      <c r="BJ67" s="31">
        <f>=AI67</f>
        <v>2</v>
      </c>
      <c r="BK67" s="32">
        <f>=BJ67/N67</f>
        <v>1</v>
      </c>
      <c r="BL67" s="32">
        <f>=AL67/AI67</f>
        <v>1</v>
      </c>
      <c r="BM67" s="33">
        <f>=IF(BJ67=0,0,AM67/BJ67)</f>
        <v>0</v>
      </c>
      <c r="BN67" s="33">
        <f>=IF(BJ67=0,0,AN67/BJ67)</f>
        <v>1</v>
      </c>
      <c r="BO67" s="33">
        <f>=IF(BJ67=0,0,AO67/BJ67)</f>
        <v>0</v>
      </c>
      <c r="BP67" s="33">
        <f>=IF(BJ67=0,0,AP67/BJ67)</f>
        <v>0</v>
      </c>
      <c r="BQ67" s="32">
        <f>=-IF(BM67=0,0,BM67*LN(BM67))-IF(BN67=0,0,BN67*LN(BN67))-IF(BO67=0,0,BO67*LN(BO67))-IF(BP67=0,0,BP67*LN(BP67))</f>
        <v>0</v>
      </c>
      <c r="BR67" s="34">
        <f>=IF(BJ67=0,0,BQ67/LN(4)*100)</f>
        <v>0</v>
      </c>
      <c r="BS67" s="35">
        <f>=_xlfn.XLOOKUP(B67,点位均值!$A:$A,点位均值!$B:$B,"无匹配")</f>
        <v>0.1</v>
      </c>
      <c r="BT67" s="35">
        <f>=_xlfn.XLOOKUP(B67,点位均值!$A:$A,点位均值!$C:$C,"无匹配")</f>
        <v>4.00313315926893</v>
      </c>
    </row>
    <row r="68" spans="1:72" ht="33.75" customHeight="1">
      <c r="A68" s="26">
        <v>41</v>
      </c>
      <c r="B68" s="28" t="s">
        <v>307</v>
      </c>
      <c r="C68" s="27" t="s">
        <v>94</v>
      </c>
      <c r="D68" s="27" t="s">
        <v>188</v>
      </c>
      <c r="E68" s="27" t="s">
        <v>127</v>
      </c>
      <c r="I68" s="27" t="s">
        <v>121</v>
      </c>
      <c r="J68" s="29" t="s">
        <v>100</v>
      </c>
      <c r="K68">
        <f>=IF(TRIM(CLEAN(J68))="","",(IF(ISNUMBER(SEARCH("公共座椅",TRIM(CLEAN(J68)))),2,0)+IF(ISNUMBER(SEARCH("行道树",TRIM(CLEAN(J68)))),1,0)+IF(ISNUMBER(SEARCH("花坛",TRIM(CLEAN(J68)))),0.75,0)+IF(ISNUMBER(SEARCH("电线杆",TRIM(CLEAN(J68)))),0.5,0)+IF(ISNUMBER(SEARCH("路灯",TRIM(CLEAN(J68)))),0.5,0)+IF(ISNUMBER(SEARCH("共享单车",TRIM(CLEAN(J68)))),0.5,0)+IF(ISNUMBER(SEARCH("垃圾桶",TRIM(CLEAN(J68)))),-0.5,0))/(1+LN(1+(LEN(TRIM(CLEAN(J68)))-LEN(SUBSTITUTE(TRIM(CLEAN(J68)),";",""))+1))))</f>
        <v>0.590616109149641</v>
      </c>
      <c r="L68" s="26">
        <v>15</v>
      </c>
      <c r="M68" s="26">
        <v>1</v>
      </c>
      <c r="N68" s="26">
        <v>12</v>
      </c>
      <c r="O68" s="28" t="s">
        <v>101</v>
      </c>
      <c r="P68" s="26">
        <v>2</v>
      </c>
      <c r="Q68" s="26">
        <v>5</v>
      </c>
      <c r="R68" s="26">
        <v>80</v>
      </c>
      <c r="S68" s="26">
        <v>80</v>
      </c>
      <c r="T68" s="26">
        <v>7</v>
      </c>
      <c r="U68" s="26">
        <v>5</v>
      </c>
      <c r="V68" s="26">
        <v>5</v>
      </c>
      <c r="W68" s="26">
        <v>1</v>
      </c>
      <c r="X68" s="28" t="s">
        <v>308</v>
      </c>
      <c r="Y68" s="30" t="s"/>
      <c r="Z68" s="26">
        <v>5</v>
      </c>
      <c r="AA68" s="26">
        <v>3</v>
      </c>
      <c r="AB68" s="26">
        <v>5</v>
      </c>
      <c r="AC68" s="30" t="s"/>
      <c r="AD68" s="30" t="s"/>
      <c r="AE68" s="28" t="s">
        <v>159</v>
      </c>
      <c r="AF68" s="26">
        <v>80</v>
      </c>
      <c r="AG68" s="26">
        <v>4</v>
      </c>
      <c r="AH68" s="26">
        <v>3</v>
      </c>
      <c r="AI68" s="26">
        <v>9</v>
      </c>
      <c r="AJ68" s="26">
        <v>4</v>
      </c>
      <c r="AK68" s="26">
        <v>0</v>
      </c>
      <c r="AL68" s="26">
        <v>9</v>
      </c>
      <c r="AM68" s="26">
        <v>0</v>
      </c>
      <c r="AN68" s="26">
        <v>7</v>
      </c>
      <c r="AO68" s="26">
        <v>2</v>
      </c>
      <c r="AP68" s="26">
        <v>0</v>
      </c>
      <c r="AQ68" s="26">
        <v>4</v>
      </c>
      <c r="AR68" s="26">
        <v>5</v>
      </c>
      <c r="AS68" s="26">
        <v>0</v>
      </c>
      <c r="AT68" s="26">
        <v>1</v>
      </c>
      <c r="AU68" s="26">
        <v>8</v>
      </c>
      <c r="AV68" s="26">
        <v>0</v>
      </c>
      <c r="AW68" s="26">
        <v>0</v>
      </c>
      <c r="AX68" s="26">
        <v>0</v>
      </c>
      <c r="AY68" s="26">
        <v>9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G68" s="26">
        <v>0</v>
      </c>
      <c r="BH68" s="26">
        <v>0</v>
      </c>
      <c r="BI68" s="26">
        <v>0</v>
      </c>
      <c r="BJ68" s="31">
        <f>=AI68</f>
        <v>9</v>
      </c>
      <c r="BK68" s="32">
        <f>=BJ68/N68</f>
        <v>0.75</v>
      </c>
      <c r="BL68" s="32">
        <f>=AL68/AI68</f>
        <v>1</v>
      </c>
      <c r="BM68" s="33">
        <f>=IF(BJ68=0,0,AM68/BJ68)</f>
        <v>0</v>
      </c>
      <c r="BN68" s="33">
        <f>=IF(BJ68=0,0,AN68/BJ68)</f>
        <v>0.777777777777778</v>
      </c>
      <c r="BO68" s="33">
        <f>=IF(BJ68=0,0,AO68/BJ68)</f>
        <v>0.222222222222222</v>
      </c>
      <c r="BP68" s="33">
        <f>=IF(BJ68=0,0,AP68/BJ68)</f>
        <v>0</v>
      </c>
      <c r="BQ68" s="32">
        <f>=-IF(BM68=0,0,BM68*LN(BM68))-IF(BN68=0,0,BN68*LN(BN68))-IF(BO68=0,0,BO68*LN(BO68))-IF(BP68=0,0,BP68*LN(BP68))</f>
        <v>0.529706199057655</v>
      </c>
      <c r="BR68" s="34">
        <f>=IF(BJ68=0,0,BQ68/LN(4)*100)</f>
        <v>38.210225325431</v>
      </c>
      <c r="BS68" s="35">
        <f>=_xlfn.XLOOKUP(B68,点位均值!$A:$A,点位均值!$B:$B,"无匹配")</f>
        <v>0.116377171215881</v>
      </c>
      <c r="BT68" s="35">
        <f>=_xlfn.XLOOKUP(B68,点位均值!$A:$A,点位均值!$C:$C,"无匹配")</f>
        <v>3.6757180156658</v>
      </c>
    </row>
    <row r="69" spans="1:72" ht="33.75" customHeight="1">
      <c r="A69" s="26">
        <v>42</v>
      </c>
      <c r="B69" s="28" t="s">
        <v>310</v>
      </c>
      <c r="C69" s="28" t="s">
        <v>94</v>
      </c>
      <c r="D69" s="27" t="s">
        <v>95</v>
      </c>
      <c r="E69" s="27" t="s">
        <v>96</v>
      </c>
      <c r="I69" s="27" t="s">
        <v>121</v>
      </c>
      <c r="J69" s="29" t="s">
        <v>100</v>
      </c>
      <c r="K69">
        <f>=IF(TRIM(CLEAN(J69))="","",(IF(ISNUMBER(SEARCH("公共座椅",TRIM(CLEAN(J69)))),2,0)+IF(ISNUMBER(SEARCH("行道树",TRIM(CLEAN(J69)))),1,0)+IF(ISNUMBER(SEARCH("花坛",TRIM(CLEAN(J69)))),0.75,0)+IF(ISNUMBER(SEARCH("电线杆",TRIM(CLEAN(J69)))),0.5,0)+IF(ISNUMBER(SEARCH("路灯",TRIM(CLEAN(J69)))),0.5,0)+IF(ISNUMBER(SEARCH("共享单车",TRIM(CLEAN(J69)))),0.5,0)+IF(ISNUMBER(SEARCH("垃圾桶",TRIM(CLEAN(J69)))),-0.5,0))/(1+LN(1+(LEN(TRIM(CLEAN(J69)))-LEN(SUBSTITUTE(TRIM(CLEAN(J69)),";",""))+1))))</f>
        <v>0.590616109149641</v>
      </c>
      <c r="L69" s="26">
        <v>3</v>
      </c>
      <c r="M69" s="26">
        <v>0</v>
      </c>
      <c r="N69" s="26">
        <v>3</v>
      </c>
      <c r="O69" s="28" t="s">
        <v>241</v>
      </c>
      <c r="P69" s="26">
        <v>1</v>
      </c>
      <c r="Q69" s="26">
        <v>4</v>
      </c>
      <c r="R69" s="26">
        <v>0</v>
      </c>
      <c r="S69" s="26">
        <v>0</v>
      </c>
      <c r="T69" s="26">
        <v>4</v>
      </c>
      <c r="U69" s="26">
        <v>5</v>
      </c>
      <c r="V69" s="26">
        <v>2</v>
      </c>
      <c r="W69" s="26">
        <v>1</v>
      </c>
      <c r="X69" s="30" t="s"/>
      <c r="Y69" s="30" t="s"/>
      <c r="Z69" s="26">
        <v>5</v>
      </c>
      <c r="AA69" s="26">
        <v>2</v>
      </c>
      <c r="AB69" s="26">
        <v>5</v>
      </c>
      <c r="AC69" s="30" t="s"/>
      <c r="AD69" s="30" t="s"/>
      <c r="AE69" s="28" t="s">
        <v>132</v>
      </c>
      <c r="AF69" s="26">
        <v>80</v>
      </c>
      <c r="AG69" s="26">
        <v>2</v>
      </c>
      <c r="AH69" s="26">
        <v>3</v>
      </c>
      <c r="AI69" s="26">
        <v>2</v>
      </c>
      <c r="AJ69" s="26">
        <v>1</v>
      </c>
      <c r="AK69" s="26">
        <v>0</v>
      </c>
      <c r="AL69" s="26">
        <v>2</v>
      </c>
      <c r="AM69" s="26">
        <v>0</v>
      </c>
      <c r="AN69" s="26">
        <v>2</v>
      </c>
      <c r="AO69" s="26">
        <v>0</v>
      </c>
      <c r="AP69" s="26">
        <v>0</v>
      </c>
      <c r="AQ69" s="26">
        <v>1</v>
      </c>
      <c r="AR69" s="26">
        <v>1</v>
      </c>
      <c r="AS69" s="26">
        <v>0</v>
      </c>
      <c r="AT69" s="26">
        <v>0</v>
      </c>
      <c r="AU69" s="26">
        <v>2</v>
      </c>
      <c r="AV69" s="26">
        <v>0</v>
      </c>
      <c r="AW69" s="26">
        <v>0</v>
      </c>
      <c r="AX69" s="26">
        <v>0</v>
      </c>
      <c r="AY69" s="26">
        <v>2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G69" s="26">
        <v>0</v>
      </c>
      <c r="BH69" s="26">
        <v>0</v>
      </c>
      <c r="BI69" s="26">
        <v>0</v>
      </c>
      <c r="BJ69" s="31">
        <f>=AI69</f>
        <v>2</v>
      </c>
      <c r="BK69" s="32">
        <f>=BJ69/N69</f>
        <v>0.666666666666667</v>
      </c>
      <c r="BL69" s="32">
        <f>=AL69/AI69</f>
        <v>1</v>
      </c>
      <c r="BM69" s="33">
        <f>=IF(BJ69=0,0,AM69/BJ69)</f>
        <v>0</v>
      </c>
      <c r="BN69" s="33">
        <f>=IF(BJ69=0,0,AN69/BJ69)</f>
        <v>1</v>
      </c>
      <c r="BO69" s="33">
        <f>=IF(BJ69=0,0,AO69/BJ69)</f>
        <v>0</v>
      </c>
      <c r="BP69" s="33">
        <f>=IF(BJ69=0,0,AP69/BJ69)</f>
        <v>0</v>
      </c>
      <c r="BQ69" s="32">
        <f>=-IF(BM69=0,0,BM69*LN(BM69))-IF(BN69=0,0,BN69*LN(BN69))-IF(BO69=0,0,BO69*LN(BO69))-IF(BP69=0,0,BP69*LN(BP69))</f>
        <v>0</v>
      </c>
      <c r="BR69" s="34">
        <f>=IF(BJ69=0,0,BQ69/LN(4)*100)</f>
        <v>0</v>
      </c>
      <c r="BS69" s="35">
        <f>=_xlfn.XLOOKUP(B69,点位均值!$A:$A,点位均值!$B:$B,"无匹配")</f>
        <v>0.1</v>
      </c>
      <c r="BT69" s="35">
        <f>=_xlfn.XLOOKUP(B69,点位均值!$A:$A,点位均值!$C:$C,"无匹配")</f>
        <v>4.00313315926893</v>
      </c>
    </row>
    <row r="70" spans="1:72" ht="33.75" customHeight="1">
      <c r="A70" s="26">
        <v>46</v>
      </c>
      <c r="B70" s="28" t="s">
        <v>322</v>
      </c>
      <c r="C70" s="27" t="s">
        <v>94</v>
      </c>
      <c r="D70" s="27" t="s">
        <v>118</v>
      </c>
      <c r="E70" s="27" t="s">
        <v>137</v>
      </c>
      <c r="F70" t="s">
        <v>119</v>
      </c>
      <c r="I70" s="27" t="s">
        <v>121</v>
      </c>
      <c r="J70" s="29" t="s">
        <v>100</v>
      </c>
      <c r="K70">
        <f>=IF(TRIM(CLEAN(J70))="","",(IF(ISNUMBER(SEARCH("公共座椅",TRIM(CLEAN(J70)))),2,0)+IF(ISNUMBER(SEARCH("行道树",TRIM(CLEAN(J70)))),1,0)+IF(ISNUMBER(SEARCH("花坛",TRIM(CLEAN(J70)))),0.75,0)+IF(ISNUMBER(SEARCH("电线杆",TRIM(CLEAN(J70)))),0.5,0)+IF(ISNUMBER(SEARCH("路灯",TRIM(CLEAN(J70)))),0.5,0)+IF(ISNUMBER(SEARCH("共享单车",TRIM(CLEAN(J70)))),0.5,0)+IF(ISNUMBER(SEARCH("垃圾桶",TRIM(CLEAN(J70)))),-0.5,0))/(1+LN(1+(LEN(TRIM(CLEAN(J70)))-LEN(SUBSTITUTE(TRIM(CLEAN(J70)),";",""))+1))))</f>
        <v>0.590616109149641</v>
      </c>
      <c r="L70" s="30" t="s"/>
      <c r="M70" s="30" t="s"/>
      <c r="N70" s="30" t="s"/>
      <c r="O70" s="28" t="s">
        <v>175</v>
      </c>
      <c r="P70" s="26">
        <v>3</v>
      </c>
      <c r="Q70" s="26">
        <v>5</v>
      </c>
      <c r="R70" s="26">
        <v>1000</v>
      </c>
      <c r="S70" s="26">
        <v>0</v>
      </c>
      <c r="T70" s="26">
        <v>3</v>
      </c>
      <c r="U70" s="26">
        <v>5</v>
      </c>
      <c r="V70" s="26">
        <v>5</v>
      </c>
      <c r="W70" s="26">
        <v>5</v>
      </c>
      <c r="X70" s="30" t="s"/>
      <c r="Y70" s="28" t="s">
        <v>93</v>
      </c>
      <c r="Z70" s="26">
        <v>5</v>
      </c>
      <c r="AA70" s="26">
        <v>1</v>
      </c>
      <c r="AB70" s="26">
        <v>4</v>
      </c>
      <c r="AC70" s="30" t="s"/>
      <c r="AD70" s="28" t="s">
        <v>93</v>
      </c>
      <c r="AE70" s="28" t="s">
        <v>132</v>
      </c>
      <c r="AF70" s="26">
        <v>30</v>
      </c>
      <c r="AG70" s="26">
        <v>4</v>
      </c>
      <c r="AH70" s="26">
        <v>3</v>
      </c>
      <c r="AI70" s="26">
        <v>2</v>
      </c>
      <c r="AJ70" s="26">
        <v>0</v>
      </c>
      <c r="AK70" s="26">
        <v>2</v>
      </c>
      <c r="AL70" s="26">
        <v>0</v>
      </c>
      <c r="AM70" s="26">
        <v>0</v>
      </c>
      <c r="AN70" s="26">
        <v>2</v>
      </c>
      <c r="AO70" s="26">
        <v>0</v>
      </c>
      <c r="AP70" s="26">
        <v>0</v>
      </c>
      <c r="AQ70" s="26">
        <v>0</v>
      </c>
      <c r="AR70" s="26">
        <v>2</v>
      </c>
      <c r="AS70" s="26">
        <v>0</v>
      </c>
      <c r="AT70" s="26">
        <v>2</v>
      </c>
      <c r="AU70" s="26">
        <v>0</v>
      </c>
      <c r="AV70" s="26">
        <v>0</v>
      </c>
      <c r="AW70" s="26">
        <v>1</v>
      </c>
      <c r="AX70" s="26">
        <v>0</v>
      </c>
      <c r="AY70" s="26">
        <v>0</v>
      </c>
      <c r="AZ70" s="26">
        <v>0</v>
      </c>
      <c r="BA70" s="26">
        <v>0</v>
      </c>
      <c r="BB70" s="26">
        <v>0</v>
      </c>
      <c r="BC70" s="26">
        <v>1</v>
      </c>
      <c r="BD70" s="26">
        <v>0</v>
      </c>
      <c r="BE70" s="26">
        <v>0</v>
      </c>
      <c r="BF70" s="26">
        <v>0</v>
      </c>
      <c r="BG70" s="26">
        <v>0</v>
      </c>
      <c r="BH70" s="26">
        <v>0</v>
      </c>
      <c r="BI70" s="26">
        <v>0</v>
      </c>
      <c r="BJ70" s="31">
        <f>=AI70</f>
        <v>2</v>
      </c>
      <c r="BK70" s="32" t="e">
        <f>=BJ70/N70</f>
        <v>#DIV/0!</v>
      </c>
      <c r="BL70" s="32">
        <f>=AL70/AI70</f>
        <v>0</v>
      </c>
      <c r="BM70" s="33">
        <f>=IF(BJ70=0,0,AM70/BJ70)</f>
        <v>0</v>
      </c>
      <c r="BN70" s="33">
        <f>=IF(BJ70=0,0,AN70/BJ70)</f>
        <v>1</v>
      </c>
      <c r="BO70" s="33">
        <f>=IF(BJ70=0,0,AO70/BJ70)</f>
        <v>0</v>
      </c>
      <c r="BP70" s="33">
        <f>=IF(BJ70=0,0,AP70/BJ70)</f>
        <v>0</v>
      </c>
      <c r="BQ70" s="32">
        <f>=-IF(BM70=0,0,BM70*LN(BM70))-IF(BN70=0,0,BN70*LN(BN70))-IF(BO70=0,0,BO70*LN(BO70))-IF(BP70=0,0,BP70*LN(BP70))</f>
        <v>0</v>
      </c>
      <c r="BR70" s="34">
        <f>=IF(BJ70=0,0,BQ70/LN(4)*100)</f>
        <v>0</v>
      </c>
      <c r="BS70" s="35">
        <f>=_xlfn.XLOOKUP(B70,点位均值!$A:$A,点位均值!$B:$B,"无匹配")</f>
        <v>0.542183622828784</v>
      </c>
      <c r="BT70" s="35">
        <f>=_xlfn.XLOOKUP(B70,点位均值!$A:$A,点位均值!$C:$C,"无匹配")</f>
        <v>2.1420365535248</v>
      </c>
    </row>
    <row r="71" spans="1:72" ht="33.75" customHeight="1">
      <c r="A71" s="26">
        <v>47</v>
      </c>
      <c r="B71" s="28" t="s">
        <v>325</v>
      </c>
      <c r="C71" s="27" t="s">
        <v>94</v>
      </c>
      <c r="D71" s="27" t="s">
        <v>95</v>
      </c>
      <c r="E71" s="27" t="s">
        <v>127</v>
      </c>
      <c r="F71" t="s">
        <v>327</v>
      </c>
      <c r="I71" s="27" t="s">
        <v>121</v>
      </c>
      <c r="J71" s="29" t="s">
        <v>100</v>
      </c>
      <c r="K71">
        <f>=IF(TRIM(CLEAN(J71))="","",(IF(ISNUMBER(SEARCH("公共座椅",TRIM(CLEAN(J71)))),2,0)+IF(ISNUMBER(SEARCH("行道树",TRIM(CLEAN(J71)))),1,0)+IF(ISNUMBER(SEARCH("花坛",TRIM(CLEAN(J71)))),0.75,0)+IF(ISNUMBER(SEARCH("电线杆",TRIM(CLEAN(J71)))),0.5,0)+IF(ISNUMBER(SEARCH("路灯",TRIM(CLEAN(J71)))),0.5,0)+IF(ISNUMBER(SEARCH("共享单车",TRIM(CLEAN(J71)))),0.5,0)+IF(ISNUMBER(SEARCH("垃圾桶",TRIM(CLEAN(J71)))),-0.5,0))/(1+LN(1+(LEN(TRIM(CLEAN(J71)))-LEN(SUBSTITUTE(TRIM(CLEAN(J71)),";",""))+1))))</f>
        <v>0.590616109149641</v>
      </c>
      <c r="L71" s="26">
        <v>9.7</v>
      </c>
      <c r="M71" s="26">
        <v>1</v>
      </c>
      <c r="N71" s="26">
        <v>17.4</v>
      </c>
      <c r="O71" s="28" t="s">
        <v>101</v>
      </c>
      <c r="P71" s="26">
        <v>1</v>
      </c>
      <c r="Q71" s="26">
        <v>4</v>
      </c>
      <c r="R71" s="26">
        <v>17</v>
      </c>
      <c r="S71" s="26">
        <v>75</v>
      </c>
      <c r="T71" s="26">
        <v>10</v>
      </c>
      <c r="U71" s="26">
        <v>3.5</v>
      </c>
      <c r="V71" s="26">
        <v>2</v>
      </c>
      <c r="W71" s="26">
        <v>2</v>
      </c>
      <c r="X71" s="28" t="s">
        <v>328</v>
      </c>
      <c r="Y71" s="28" t="s">
        <v>329</v>
      </c>
      <c r="Z71" s="26">
        <v>4</v>
      </c>
      <c r="AA71" s="26">
        <v>3</v>
      </c>
      <c r="AB71" s="26">
        <v>2.5</v>
      </c>
      <c r="AC71" s="28" t="s">
        <v>330</v>
      </c>
      <c r="AD71" s="28" t="s">
        <v>331</v>
      </c>
      <c r="AE71" s="28" t="s">
        <v>140</v>
      </c>
      <c r="AF71" s="26">
        <v>70</v>
      </c>
      <c r="AG71" s="26">
        <v>3</v>
      </c>
      <c r="AH71" s="26">
        <v>2</v>
      </c>
      <c r="AI71" s="26">
        <v>12</v>
      </c>
      <c r="AJ71" s="26">
        <v>4</v>
      </c>
      <c r="AK71" s="26">
        <v>4</v>
      </c>
      <c r="AL71" s="26">
        <v>8</v>
      </c>
      <c r="AM71" s="26">
        <v>0</v>
      </c>
      <c r="AN71" s="26">
        <v>6</v>
      </c>
      <c r="AO71" s="26">
        <v>5</v>
      </c>
      <c r="AP71" s="26">
        <v>1</v>
      </c>
      <c r="AQ71" s="26">
        <v>5</v>
      </c>
      <c r="AR71" s="26">
        <v>7</v>
      </c>
      <c r="AS71" s="26">
        <v>0</v>
      </c>
      <c r="AT71" s="26">
        <v>8</v>
      </c>
      <c r="AU71" s="26">
        <v>4</v>
      </c>
      <c r="AV71" s="26">
        <v>2</v>
      </c>
      <c r="AW71" s="26">
        <v>3</v>
      </c>
      <c r="AX71" s="26">
        <v>1</v>
      </c>
      <c r="AY71" s="26">
        <v>0</v>
      </c>
      <c r="AZ71" s="26">
        <v>4</v>
      </c>
      <c r="BA71" s="26">
        <v>0</v>
      </c>
      <c r="BB71" s="26">
        <v>7</v>
      </c>
      <c r="BC71" s="26">
        <v>5</v>
      </c>
      <c r="BD71" s="26">
        <v>0</v>
      </c>
      <c r="BE71" s="26">
        <v>0</v>
      </c>
      <c r="BF71" s="26">
        <v>0</v>
      </c>
      <c r="BG71" s="26">
        <v>0</v>
      </c>
      <c r="BH71" s="26">
        <v>0</v>
      </c>
      <c r="BI71" s="26">
        <v>0</v>
      </c>
      <c r="BJ71" s="31">
        <f>=AI71</f>
        <v>12</v>
      </c>
      <c r="BK71" s="32">
        <f>=BJ71/N71</f>
        <v>0.689655172413793</v>
      </c>
      <c r="BL71" s="32">
        <f>=AL71/AI71</f>
        <v>0.666666666666667</v>
      </c>
      <c r="BM71" s="33">
        <f>=IF(BJ71=0,0,AM71/BJ71)</f>
        <v>0</v>
      </c>
      <c r="BN71" s="33">
        <f>=IF(BJ71=0,0,AN71/BJ71)</f>
        <v>0.5</v>
      </c>
      <c r="BO71" s="33">
        <f>=IF(BJ71=0,0,AO71/BJ71)</f>
        <v>0.416666666666667</v>
      </c>
      <c r="BP71" s="33">
        <f>=IF(BJ71=0,0,AP71/BJ71)</f>
        <v>0.0833333333333333</v>
      </c>
      <c r="BQ71" s="32">
        <f>=-IF(BM71=0,0,BM71*LN(BM71))-IF(BN71=0,0,BN71*LN(BN71))-IF(BO71=0,0,BO71*LN(BO71))-IF(BP71=0,0,BP71*LN(BP71))</f>
        <v>0.918427784993098</v>
      </c>
      <c r="BR71" s="34">
        <f>=IF(BJ71=0,0,BQ71/LN(4)*100)</f>
        <v>66.2505605412089</v>
      </c>
      <c r="BS71" s="35">
        <f>=_xlfn.XLOOKUP(B71,点位均值!$A:$A,点位均值!$B:$B,"无匹配")</f>
        <v>1.54119106699752</v>
      </c>
      <c r="BT71" s="35">
        <f>=_xlfn.XLOOKUP(B71,点位均值!$A:$A,点位均值!$C:$C,"无匹配")</f>
        <v>3.19321148825065</v>
      </c>
    </row>
    <row r="72" spans="1:72" ht="33.75" customHeight="1">
      <c r="A72" s="26">
        <v>48</v>
      </c>
      <c r="B72" s="28" t="s">
        <v>333</v>
      </c>
      <c r="C72" s="27" t="s">
        <v>94</v>
      </c>
      <c r="D72" s="27" t="s">
        <v>95</v>
      </c>
      <c r="E72" s="27" t="s">
        <v>127</v>
      </c>
      <c r="I72" s="27" t="s">
        <v>121</v>
      </c>
      <c r="J72" s="29" t="s">
        <v>100</v>
      </c>
      <c r="K72">
        <f>=IF(TRIM(CLEAN(J72))="","",(IF(ISNUMBER(SEARCH("公共座椅",TRIM(CLEAN(J72)))),2,0)+IF(ISNUMBER(SEARCH("行道树",TRIM(CLEAN(J72)))),1,0)+IF(ISNUMBER(SEARCH("花坛",TRIM(CLEAN(J72)))),0.75,0)+IF(ISNUMBER(SEARCH("电线杆",TRIM(CLEAN(J72)))),0.4,0)+IF(ISNUMBER(SEARCH("路灯",TRIM(CLEAN(J72)))),0.45,0)+IF(ISNUMBER(SEARCH("共享单车",TRIM(CLEAN(J72)))),0.35,0)+IF(ISNUMBER(SEARCH("垃圾桶",TRIM(CLEAN(J72)))),-0.5,0))/(1+LN(1+(LEN(TRIM(CLEAN(J72)))-LEN(SUBSTITUTE(TRIM(CLEAN(J72)),";",""))+1))))</f>
        <v>0.590616109149641</v>
      </c>
      <c r="L72" s="26">
        <v>7.4</v>
      </c>
      <c r="M72" s="26">
        <v>0</v>
      </c>
      <c r="N72" s="26">
        <v>10.8</v>
      </c>
      <c r="O72" s="28" t="s">
        <v>101</v>
      </c>
      <c r="P72" s="26">
        <v>2</v>
      </c>
      <c r="Q72" s="26">
        <v>4</v>
      </c>
      <c r="R72" s="26">
        <v>26</v>
      </c>
      <c r="S72" s="26">
        <v>0</v>
      </c>
      <c r="T72" s="26">
        <v>0</v>
      </c>
      <c r="U72" s="26">
        <v>3</v>
      </c>
      <c r="V72" s="26">
        <v>3</v>
      </c>
      <c r="W72" s="26">
        <v>3</v>
      </c>
      <c r="X72" s="30" t="s"/>
      <c r="Y72" s="28" t="s">
        <v>335</v>
      </c>
      <c r="Z72" s="26">
        <v>4</v>
      </c>
      <c r="AA72" s="26">
        <v>2</v>
      </c>
      <c r="AB72" s="26">
        <v>3</v>
      </c>
      <c r="AC72" s="28" t="s">
        <v>336</v>
      </c>
      <c r="AD72" s="28" t="s">
        <v>335</v>
      </c>
      <c r="AE72" s="28" t="s">
        <v>140</v>
      </c>
      <c r="AF72" s="26">
        <v>80</v>
      </c>
      <c r="AG72" s="26">
        <v>3</v>
      </c>
      <c r="AH72" s="26">
        <v>3</v>
      </c>
      <c r="AI72" s="26">
        <v>8</v>
      </c>
      <c r="AJ72" s="26">
        <v>3</v>
      </c>
      <c r="AK72" s="26">
        <v>1</v>
      </c>
      <c r="AL72" s="26">
        <v>7</v>
      </c>
      <c r="AM72" s="26">
        <v>0</v>
      </c>
      <c r="AN72" s="26">
        <v>6</v>
      </c>
      <c r="AO72" s="26">
        <v>2</v>
      </c>
      <c r="AP72" s="26">
        <v>0</v>
      </c>
      <c r="AQ72" s="26">
        <v>4</v>
      </c>
      <c r="AR72" s="26">
        <v>4</v>
      </c>
      <c r="AS72" s="26">
        <v>0</v>
      </c>
      <c r="AT72" s="26">
        <v>0</v>
      </c>
      <c r="AU72" s="26">
        <v>8</v>
      </c>
      <c r="AV72" s="26">
        <v>2</v>
      </c>
      <c r="AW72" s="26">
        <v>5</v>
      </c>
      <c r="AX72" s="26">
        <v>6</v>
      </c>
      <c r="AY72" s="26">
        <v>0</v>
      </c>
      <c r="AZ72" s="26">
        <v>3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G72" s="26">
        <v>0</v>
      </c>
      <c r="BH72" s="26">
        <v>0</v>
      </c>
      <c r="BI72" s="26">
        <v>0</v>
      </c>
      <c r="BJ72" s="31">
        <f>=AI72</f>
        <v>8</v>
      </c>
      <c r="BK72" s="32">
        <f>=BJ72/N72</f>
        <v>0.740740740740741</v>
      </c>
      <c r="BL72" s="32">
        <f>=AL72/AI72</f>
        <v>0.875</v>
      </c>
      <c r="BM72" s="33">
        <f>=IF(BJ72=0,0,AM72/BJ72)</f>
        <v>0</v>
      </c>
      <c r="BN72" s="33">
        <f>=IF(BJ72=0,0,AN72/BJ72)</f>
        <v>0.75</v>
      </c>
      <c r="BO72" s="33">
        <f>=IF(BJ72=0,0,AO72/BJ72)</f>
        <v>0.25</v>
      </c>
      <c r="BP72" s="33">
        <f>=IF(BJ72=0,0,AP72/BJ72)</f>
        <v>0</v>
      </c>
      <c r="BQ72" s="32">
        <f>=-IF(BM72=0,0,BM72*LN(BM72))-IF(BN72=0,0,BN72*LN(BN72))-IF(BO72=0,0,BO72*LN(BO72))-IF(BP72=0,0,BP72*LN(BP72))</f>
        <v>0.562335144618808</v>
      </c>
      <c r="BR72" s="34">
        <f>=IF(BJ72=0,0,BQ72/LN(4)*100)</f>
        <v>40.5639062229566</v>
      </c>
      <c r="BS72" s="35">
        <f>=_xlfn.XLOOKUP(B72,点位均值!$A:$A,点位均值!$B:$B,"无匹配")</f>
        <v>1.64150124069479</v>
      </c>
      <c r="BT72" s="35">
        <f>=_xlfn.XLOOKUP(B72,点位均值!$A:$A,点位均值!$C:$C,"无匹配")</f>
        <v>3.68648825065274</v>
      </c>
    </row>
    <row r="73" spans="1:72" ht="33.75" customHeight="1">
      <c r="A73" s="26">
        <v>54</v>
      </c>
      <c r="B73" s="28" t="s">
        <v>368</v>
      </c>
      <c r="C73" s="27" t="s">
        <v>320</v>
      </c>
      <c r="D73" s="27" t="s">
        <v>95</v>
      </c>
      <c r="E73" s="27" t="s">
        <v>277</v>
      </c>
      <c r="I73" s="27" t="s">
        <v>99</v>
      </c>
      <c r="J73" s="29" t="s">
        <v>100</v>
      </c>
      <c r="K73">
        <f>=IF(TRIM(CLEAN(J73))="","",(IF(ISNUMBER(SEARCH("公共座椅",TRIM(CLEAN(J73)))),2,0)+IF(ISNUMBER(SEARCH("行道树",TRIM(CLEAN(J73)))),1,0)+IF(ISNUMBER(SEARCH("花坛",TRIM(CLEAN(J73)))),0.75,0)+IF(ISNUMBER(SEARCH("电线杆",TRIM(CLEAN(J73)))),0.4,0)+IF(ISNUMBER(SEARCH("路灯",TRIM(CLEAN(J73)))),0.45,0)+IF(ISNUMBER(SEARCH("共享单车",TRIM(CLEAN(J73)))),0.35,0)+IF(ISNUMBER(SEARCH("垃圾桶",TRIM(CLEAN(J73)))),-0.5,0))/(1+LN(1+(LEN(TRIM(CLEAN(J73)))-LEN(SUBSTITUTE(TRIM(CLEAN(J73)),";",""))+1))))</f>
        <v>0.590616109149641</v>
      </c>
      <c r="L73" s="26">
        <v>27</v>
      </c>
      <c r="M73" s="26">
        <v>0</v>
      </c>
      <c r="N73" s="26">
        <v>61.6</v>
      </c>
      <c r="O73" s="28" t="s">
        <v>241</v>
      </c>
      <c r="P73" s="26">
        <v>1</v>
      </c>
      <c r="Q73" s="26">
        <v>1</v>
      </c>
      <c r="R73" s="26">
        <v>0</v>
      </c>
      <c r="S73" s="26">
        <v>0</v>
      </c>
      <c r="T73" s="26">
        <v>0</v>
      </c>
      <c r="U73" s="26">
        <v>3.5</v>
      </c>
      <c r="V73" s="26">
        <v>4</v>
      </c>
      <c r="W73" s="26">
        <v>3.5</v>
      </c>
      <c r="X73" s="28" t="s">
        <v>370</v>
      </c>
      <c r="Y73" s="27" t="s">
        <v>371</v>
      </c>
      <c r="Z73" s="26">
        <v>3</v>
      </c>
      <c r="AA73" s="26">
        <v>3.5</v>
      </c>
      <c r="AB73" s="26">
        <v>3.5</v>
      </c>
      <c r="AC73" s="28" t="s">
        <v>372</v>
      </c>
      <c r="AD73" s="27" t="s">
        <v>371</v>
      </c>
      <c r="AE73" s="28" t="s">
        <v>132</v>
      </c>
      <c r="AF73" s="26">
        <v>90</v>
      </c>
      <c r="AG73" s="26">
        <v>3.5</v>
      </c>
      <c r="AH73" s="26">
        <v>4</v>
      </c>
      <c r="AI73" s="26">
        <v>6</v>
      </c>
      <c r="AJ73" s="26">
        <v>2</v>
      </c>
      <c r="AK73" s="26">
        <v>1</v>
      </c>
      <c r="AL73" s="26">
        <v>5</v>
      </c>
      <c r="AM73" s="26">
        <v>0</v>
      </c>
      <c r="AN73" s="26">
        <v>6</v>
      </c>
      <c r="AO73" s="26">
        <v>0</v>
      </c>
      <c r="AP73" s="26">
        <v>0</v>
      </c>
      <c r="AQ73" s="26">
        <v>2</v>
      </c>
      <c r="AR73" s="26">
        <v>4</v>
      </c>
      <c r="AS73" s="26">
        <v>0</v>
      </c>
      <c r="AT73" s="26">
        <v>0</v>
      </c>
      <c r="AU73" s="26">
        <v>6</v>
      </c>
      <c r="AV73" s="26">
        <v>0</v>
      </c>
      <c r="AW73" s="26">
        <v>0</v>
      </c>
      <c r="AX73" s="26">
        <v>0</v>
      </c>
      <c r="AY73" s="26">
        <v>6</v>
      </c>
      <c r="AZ73" s="26">
        <v>5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0</v>
      </c>
      <c r="BJ73" s="31">
        <f>=AI73</f>
        <v>6</v>
      </c>
      <c r="BK73" s="32">
        <f>=BJ73/N73</f>
        <v>0.0974025974025974</v>
      </c>
      <c r="BL73" s="32">
        <f>=AL73/AI73</f>
        <v>0.833333333333334</v>
      </c>
      <c r="BM73" s="33">
        <f>=IF(BJ73=0,0,AM73/BJ73)</f>
        <v>0</v>
      </c>
      <c r="BN73" s="33">
        <f>=IF(BJ73=0,0,AN73/BJ73)</f>
        <v>1</v>
      </c>
      <c r="BO73" s="33">
        <f>=IF(BJ73=0,0,AO73/BJ73)</f>
        <v>0</v>
      </c>
      <c r="BP73" s="33">
        <f>=IF(BJ73=0,0,AP73/BJ73)</f>
        <v>0</v>
      </c>
      <c r="BQ73" s="32">
        <f>=-IF(BM73=0,0,BM73*LN(BM73))-IF(BN73=0,0,BN73*LN(BN73))-IF(BO73=0,0,BO73*LN(BO73))-IF(BP73=0,0,BP73*LN(BP73))</f>
        <v>0</v>
      </c>
      <c r="BR73" s="34">
        <f>=IF(BJ73=0,0,BQ73/LN(4)*100)</f>
        <v>0</v>
      </c>
      <c r="BS73" s="35">
        <f>=_xlfn.XLOOKUP(B73,点位均值!$A:$A,点位均值!$B:$B,"无匹配")</f>
        <v>0.755086848635236</v>
      </c>
      <c r="BT73" s="35">
        <f>=_xlfn.XLOOKUP(B73,点位均值!$A:$A,点位均值!$C:$C,"无匹配")</f>
        <v>4.69242819843342</v>
      </c>
    </row>
    <row r="74" spans="1:72" ht="33.75" customHeight="1">
      <c r="A74" s="26">
        <v>57</v>
      </c>
      <c r="B74" s="28" t="s">
        <v>386</v>
      </c>
      <c r="C74" s="27" t="s">
        <v>94</v>
      </c>
      <c r="D74" s="27" t="s">
        <v>95</v>
      </c>
      <c r="E74" s="27" t="s">
        <v>137</v>
      </c>
      <c r="F74" t="s">
        <v>119</v>
      </c>
      <c r="I74" s="27" t="s">
        <v>112</v>
      </c>
      <c r="J74" s="29" t="s">
        <v>100</v>
      </c>
      <c r="K74">
        <f>=IF(TRIM(CLEAN(J74))="","",(IF(ISNUMBER(SEARCH("公共座椅",TRIM(CLEAN(J74)))),2,0)+IF(ISNUMBER(SEARCH("行道树",TRIM(CLEAN(J74)))),1,0)+IF(ISNUMBER(SEARCH("花坛",TRIM(CLEAN(J74)))),0.75,0)+IF(ISNUMBER(SEARCH("电线杆",TRIM(CLEAN(J74)))),0.4,0)+IF(ISNUMBER(SEARCH("路灯",TRIM(CLEAN(J74)))),0.45,0)+IF(ISNUMBER(SEARCH("共享单车",TRIM(CLEAN(J74)))),0.35,0)+IF(ISNUMBER(SEARCH("垃圾桶",TRIM(CLEAN(J74)))),-0.5,0))/(1+LN(1+(LEN(TRIM(CLEAN(J74)))-LEN(SUBSTITUTE(TRIM(CLEAN(J74)),";",""))+1))))</f>
        <v>0.590616109149641</v>
      </c>
      <c r="L74" s="26">
        <v>7</v>
      </c>
      <c r="M74" s="26">
        <v>0</v>
      </c>
      <c r="N74" s="26">
        <v>12.5</v>
      </c>
      <c r="O74" s="28" t="s">
        <v>101</v>
      </c>
      <c r="P74" s="26">
        <v>1</v>
      </c>
      <c r="Q74" s="26">
        <v>4</v>
      </c>
      <c r="R74" s="26">
        <v>38</v>
      </c>
      <c r="S74" s="26">
        <v>100</v>
      </c>
      <c r="T74" s="26">
        <v>4</v>
      </c>
      <c r="U74" s="26">
        <v>4</v>
      </c>
      <c r="V74" s="26">
        <v>4</v>
      </c>
      <c r="W74" s="26">
        <v>3</v>
      </c>
      <c r="X74" s="28" t="s">
        <v>388</v>
      </c>
      <c r="Y74" s="38" t="s"/>
      <c r="Z74" s="26">
        <v>3</v>
      </c>
      <c r="AA74" s="26">
        <v>4</v>
      </c>
      <c r="AB74" s="26">
        <v>4</v>
      </c>
      <c r="AC74" s="28" t="s">
        <v>177</v>
      </c>
      <c r="AD74" s="38" t="s"/>
      <c r="AE74" s="28" t="s">
        <v>140</v>
      </c>
      <c r="AF74" s="26">
        <v>100</v>
      </c>
      <c r="AG74" s="26">
        <v>3</v>
      </c>
      <c r="AH74" s="26">
        <v>3</v>
      </c>
      <c r="AI74" s="26">
        <v>3</v>
      </c>
      <c r="AJ74" s="26">
        <v>1</v>
      </c>
      <c r="AK74" s="26">
        <v>1</v>
      </c>
      <c r="AL74" s="26">
        <v>2</v>
      </c>
      <c r="AM74" s="26">
        <v>0</v>
      </c>
      <c r="AN74" s="26">
        <v>2</v>
      </c>
      <c r="AO74" s="26">
        <v>1</v>
      </c>
      <c r="AP74" s="26">
        <v>0</v>
      </c>
      <c r="AQ74" s="26">
        <v>1</v>
      </c>
      <c r="AR74" s="26">
        <v>2</v>
      </c>
      <c r="AS74" s="26">
        <v>0</v>
      </c>
      <c r="AT74" s="26">
        <v>2</v>
      </c>
      <c r="AU74" s="26">
        <v>1</v>
      </c>
      <c r="AV74" s="26">
        <v>0</v>
      </c>
      <c r="AW74" s="26">
        <v>0</v>
      </c>
      <c r="AX74" s="26">
        <v>1</v>
      </c>
      <c r="AY74" s="26">
        <v>0</v>
      </c>
      <c r="AZ74" s="26">
        <v>2</v>
      </c>
      <c r="BA74" s="26">
        <v>0</v>
      </c>
      <c r="BB74" s="26">
        <v>2</v>
      </c>
      <c r="BC74" s="26">
        <v>0</v>
      </c>
      <c r="BD74" s="26">
        <v>0</v>
      </c>
      <c r="BE74" s="26">
        <v>0</v>
      </c>
      <c r="BF74" s="26">
        <v>0</v>
      </c>
      <c r="BG74" s="26">
        <v>0</v>
      </c>
      <c r="BH74" s="26">
        <v>0</v>
      </c>
      <c r="BI74" s="26">
        <v>0</v>
      </c>
      <c r="BJ74" s="31">
        <f>=AI74</f>
        <v>3</v>
      </c>
      <c r="BK74" s="32">
        <f>=BJ74/N74</f>
        <v>0.24</v>
      </c>
      <c r="BL74" s="32">
        <f>=AL74/AI74</f>
        <v>0.666666666666667</v>
      </c>
      <c r="BM74" s="33">
        <f>=IF(BJ74=0,0,AM74/BJ74)</f>
        <v>0</v>
      </c>
      <c r="BN74" s="33">
        <f>=IF(BJ74=0,0,AN74/BJ74)</f>
        <v>0.666666666666667</v>
      </c>
      <c r="BO74" s="33">
        <f>=IF(BJ74=0,0,AO74/BJ74)</f>
        <v>0.333333333333333</v>
      </c>
      <c r="BP74" s="33">
        <f>=IF(BJ74=0,0,AP74/BJ74)</f>
        <v>0</v>
      </c>
      <c r="BQ74" s="32">
        <f>=-IF(BM74=0,0,BM74*LN(BM74))-IF(BN74=0,0,BN74*LN(BN74))-IF(BO74=0,0,BO74*LN(BO74))-IF(BP74=0,0,BP74*LN(BP74))</f>
        <v>0.636514168294813</v>
      </c>
      <c r="BR74" s="34">
        <f>=IF(BJ74=0,0,BQ74/LN(4)*100)</f>
        <v>45.9147917027245</v>
      </c>
      <c r="BS74" s="35">
        <f>=_xlfn.XLOOKUP(B74,点位均值!$A:$A,点位均值!$B:$B,"无匹配")</f>
        <v>1.24640198511166</v>
      </c>
      <c r="BT74" s="35">
        <f>=_xlfn.XLOOKUP(B74,点位均值!$A:$A,点位均值!$C:$C,"无匹配")</f>
        <v>2.71070496083551</v>
      </c>
    </row>
    <row r="75" spans="1:72" ht="33.75" customHeight="1">
      <c r="A75" s="26">
        <v>58</v>
      </c>
      <c r="B75" s="28" t="s">
        <v>390</v>
      </c>
      <c r="C75" s="27" t="s">
        <v>94</v>
      </c>
      <c r="D75" s="27" t="s">
        <v>95</v>
      </c>
      <c r="E75" s="27" t="s">
        <v>127</v>
      </c>
      <c r="F75" t="s">
        <v>97</v>
      </c>
      <c r="I75" s="27" t="s">
        <v>112</v>
      </c>
      <c r="J75" s="29" t="s">
        <v>100</v>
      </c>
      <c r="K75">
        <f>=IF(TRIM(CLEAN(J75))="","",(IF(ISNUMBER(SEARCH("公共座椅",TRIM(CLEAN(J75)))),2,0)+IF(ISNUMBER(SEARCH("行道树",TRIM(CLEAN(J75)))),1,0)+IF(ISNUMBER(SEARCH("花坛",TRIM(CLEAN(J75)))),0.75,0)+IF(ISNUMBER(SEARCH("电线杆",TRIM(CLEAN(J75)))),0.4,0)+IF(ISNUMBER(SEARCH("路灯",TRIM(CLEAN(J75)))),0.45,0)+IF(ISNUMBER(SEARCH("共享单车",TRIM(CLEAN(J75)))),0.35,0)+IF(ISNUMBER(SEARCH("垃圾桶",TRIM(CLEAN(J75)))),-0.5,0))/(1+LN(1+(LEN(TRIM(CLEAN(J75)))-LEN(SUBSTITUTE(TRIM(CLEAN(J75)),";",""))+1))))</f>
        <v>0.590616109149641</v>
      </c>
      <c r="L75" s="26">
        <v>7</v>
      </c>
      <c r="M75" s="26">
        <v>0.5</v>
      </c>
      <c r="N75" s="26">
        <v>12.5</v>
      </c>
      <c r="O75" s="28" t="s">
        <v>101</v>
      </c>
      <c r="P75" s="26">
        <v>2</v>
      </c>
      <c r="Q75" s="26">
        <v>5</v>
      </c>
      <c r="R75" s="26">
        <v>9</v>
      </c>
      <c r="S75" s="26">
        <v>0</v>
      </c>
      <c r="T75" s="26">
        <v>1</v>
      </c>
      <c r="U75" s="26">
        <v>4.5</v>
      </c>
      <c r="V75" s="26">
        <v>2.5</v>
      </c>
      <c r="W75" s="26">
        <v>3.5</v>
      </c>
      <c r="X75" s="28" t="s">
        <v>392</v>
      </c>
      <c r="Y75" s="39" t="s"/>
      <c r="Z75" s="26">
        <v>4.5</v>
      </c>
      <c r="AA75" s="26">
        <v>4</v>
      </c>
      <c r="AB75" s="26">
        <v>3</v>
      </c>
      <c r="AC75" s="28" t="s">
        <v>177</v>
      </c>
      <c r="AD75" s="39" t="s"/>
      <c r="AE75" s="28" t="s">
        <v>132</v>
      </c>
      <c r="AF75" s="26">
        <v>100</v>
      </c>
      <c r="AG75" s="26">
        <v>3.5</v>
      </c>
      <c r="AH75" s="26">
        <v>4</v>
      </c>
      <c r="AI75" s="26">
        <v>7</v>
      </c>
      <c r="AJ75" s="26">
        <v>3</v>
      </c>
      <c r="AK75" s="26">
        <v>1</v>
      </c>
      <c r="AL75" s="26">
        <v>6</v>
      </c>
      <c r="AM75" s="26">
        <v>1</v>
      </c>
      <c r="AN75" s="26">
        <v>2</v>
      </c>
      <c r="AO75" s="26">
        <v>4</v>
      </c>
      <c r="AP75" s="26">
        <v>0</v>
      </c>
      <c r="AQ75" s="26">
        <v>2</v>
      </c>
      <c r="AR75" s="26">
        <v>5</v>
      </c>
      <c r="AS75" s="26">
        <v>0</v>
      </c>
      <c r="AT75" s="26">
        <v>0</v>
      </c>
      <c r="AU75" s="26">
        <v>7</v>
      </c>
      <c r="AV75" s="26">
        <v>0</v>
      </c>
      <c r="AW75" s="26">
        <v>2</v>
      </c>
      <c r="AX75" s="26">
        <v>6</v>
      </c>
      <c r="AY75" s="26">
        <v>0</v>
      </c>
      <c r="AZ75" s="26">
        <v>2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G75" s="26">
        <v>0</v>
      </c>
      <c r="BH75" s="26">
        <v>0</v>
      </c>
      <c r="BI75" s="26">
        <v>0</v>
      </c>
      <c r="BJ75" s="31">
        <f>=AI75</f>
        <v>7</v>
      </c>
      <c r="BK75" s="32">
        <f>=BJ75/N75</f>
        <v>0.56</v>
      </c>
      <c r="BL75" s="32">
        <f>=AL75/AI75</f>
        <v>0.857142857142857</v>
      </c>
      <c r="BM75" s="33">
        <f>=IF(BJ75=0,0,AM75/BJ75)</f>
        <v>0.142857142857143</v>
      </c>
      <c r="BN75" s="33">
        <f>=IF(BJ75=0,0,AN75/BJ75)</f>
        <v>0.285714285714286</v>
      </c>
      <c r="BO75" s="33">
        <f>=IF(BJ75=0,0,AO75/BJ75)</f>
        <v>0.571428571428572</v>
      </c>
      <c r="BP75" s="33">
        <f>=IF(BJ75=0,0,AP75/BJ75)</f>
        <v>0</v>
      </c>
      <c r="BQ75" s="32">
        <f>=-IF(BM75=0,0,BM75*LN(BM75))-IF(BN75=0,0,BN75*LN(BN75))-IF(BO75=0,0,BO75*LN(BO75))-IF(BP75=0,0,BP75*LN(BP75))</f>
        <v>0.955699891112534</v>
      </c>
      <c r="BR75" s="34">
        <f>=IF(BJ75=0,0,BQ75/LN(4)*100)</f>
        <v>68.9391746743088</v>
      </c>
      <c r="BS75" s="35">
        <f>=_xlfn.XLOOKUP(B75,点位均值!$A:$A,点位均值!$B:$B,"无匹配")</f>
        <v>1.64413328606877</v>
      </c>
      <c r="BT75" s="35">
        <f>=_xlfn.XLOOKUP(B75,点位均值!$A:$A,点位均值!$C:$C,"无匹配")</f>
        <v>2.19373368146214</v>
      </c>
    </row>
    <row r="76" spans="1:72" ht="33.75" customHeight="1">
      <c r="A76" s="26">
        <v>70</v>
      </c>
      <c r="B76" s="28" t="s">
        <v>452</v>
      </c>
      <c r="C76" s="27" t="s">
        <v>94</v>
      </c>
      <c r="D76" s="27" t="s">
        <v>95</v>
      </c>
      <c r="E76" s="27" t="s">
        <v>96</v>
      </c>
      <c r="I76" s="27" t="s">
        <v>99</v>
      </c>
      <c r="J76" s="29" t="s">
        <v>100</v>
      </c>
      <c r="K76">
        <f>=IF(TRIM(CLEAN(J76))="","",(IF(ISNUMBER(SEARCH("公共座椅",TRIM(CLEAN(J76)))),2,0)+IF(ISNUMBER(SEARCH("行道树",TRIM(CLEAN(J76)))),1,0)+IF(ISNUMBER(SEARCH("花坛",TRIM(CLEAN(J76)))),0.75,0)+IF(ISNUMBER(SEARCH("电线杆",TRIM(CLEAN(J76)))),0.4,0)+IF(ISNUMBER(SEARCH("路灯",TRIM(CLEAN(J76)))),0.45,0)+IF(ISNUMBER(SEARCH("共享单车",TRIM(CLEAN(J76)))),0.35,0)+IF(ISNUMBER(SEARCH("垃圾桶",TRIM(CLEAN(J76)))),-0.5,0))/(1+LN(1+(LEN(TRIM(CLEAN(J76)))-LEN(SUBSTITUTE(TRIM(CLEAN(J76)),";",""))+1))))</f>
        <v>0.590616109149641</v>
      </c>
      <c r="L76" s="26">
        <v>6</v>
      </c>
      <c r="M76" s="26">
        <v>0</v>
      </c>
      <c r="N76" s="26">
        <v>5</v>
      </c>
      <c r="O76" s="28" t="s">
        <v>101</v>
      </c>
      <c r="P76" s="26">
        <v>1</v>
      </c>
      <c r="Q76" s="26">
        <v>1</v>
      </c>
      <c r="R76" s="30" t="s"/>
      <c r="S76" s="30" t="s"/>
      <c r="T76" s="26">
        <v>12</v>
      </c>
      <c r="U76" s="26">
        <v>4</v>
      </c>
      <c r="V76" s="26">
        <v>4</v>
      </c>
      <c r="W76" s="26">
        <v>3</v>
      </c>
      <c r="X76" s="30" t="s"/>
      <c r="Y76" s="27" t="s">
        <v>454</v>
      </c>
      <c r="Z76" s="26">
        <v>4</v>
      </c>
      <c r="AA76" s="26">
        <v>1</v>
      </c>
      <c r="AB76" s="26">
        <v>5</v>
      </c>
      <c r="AC76" s="30" t="s"/>
      <c r="AD76" s="38" t="s"/>
      <c r="AE76" s="28" t="s">
        <v>159</v>
      </c>
      <c r="AF76" s="26">
        <v>70</v>
      </c>
      <c r="AG76" s="26">
        <v>2</v>
      </c>
      <c r="AH76" s="26">
        <v>4</v>
      </c>
      <c r="AI76" s="26">
        <v>9</v>
      </c>
      <c r="AJ76" s="26">
        <v>3</v>
      </c>
      <c r="AK76" s="26">
        <v>1</v>
      </c>
      <c r="AL76" s="26">
        <v>8</v>
      </c>
      <c r="AM76" s="26">
        <v>0</v>
      </c>
      <c r="AN76" s="26">
        <v>8</v>
      </c>
      <c r="AO76" s="26">
        <v>1</v>
      </c>
      <c r="AP76" s="26">
        <v>0</v>
      </c>
      <c r="AQ76" s="26">
        <v>1</v>
      </c>
      <c r="AR76" s="26">
        <v>8</v>
      </c>
      <c r="AS76" s="26">
        <v>0</v>
      </c>
      <c r="AT76" s="26">
        <v>0</v>
      </c>
      <c r="AU76" s="26">
        <v>9</v>
      </c>
      <c r="AV76" s="26">
        <v>3</v>
      </c>
      <c r="AW76" s="26">
        <v>4</v>
      </c>
      <c r="AX76" s="26">
        <v>0</v>
      </c>
      <c r="AY76" s="26">
        <v>0</v>
      </c>
      <c r="AZ76" s="26">
        <v>2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G76" s="26">
        <v>0</v>
      </c>
      <c r="BH76" s="26">
        <v>0</v>
      </c>
      <c r="BI76" s="26">
        <v>0</v>
      </c>
      <c r="BJ76" s="31">
        <f>=AI76</f>
        <v>9</v>
      </c>
      <c r="BK76" s="32">
        <f>=BJ76/N76</f>
        <v>1.8</v>
      </c>
      <c r="BL76" s="32">
        <f>=AL76/AI76</f>
        <v>0.888888888888889</v>
      </c>
      <c r="BM76" s="33">
        <f>=IF(BJ76=0,0,AM76/BJ76)</f>
        <v>0</v>
      </c>
      <c r="BN76" s="33">
        <f>=IF(BJ76=0,0,AN76/BJ76)</f>
        <v>0.888888888888889</v>
      </c>
      <c r="BO76" s="33">
        <f>=IF(BJ76=0,0,AO76/BJ76)</f>
        <v>0.111111111111111</v>
      </c>
      <c r="BP76" s="33">
        <f>=IF(BJ76=0,0,AP76/BJ76)</f>
        <v>0</v>
      </c>
      <c r="BQ76" s="32">
        <f>=-IF(BM76=0,0,BM76*LN(BM76))-IF(BN76=0,0,BN76*LN(BN76))-IF(BO76=0,0,BO76*LN(BO76))-IF(BP76=0,0,BP76*LN(BP76))</f>
        <v>0.348832095843032</v>
      </c>
      <c r="BR76" s="34">
        <f>=IF(BJ76=0,0,BQ76/LN(4)*100)</f>
        <v>25.1629167387823</v>
      </c>
      <c r="BS76" s="35">
        <f>=_xlfn.XLOOKUP(B76,点位均值!$A:$A,点位均值!$B:$B,"无匹配")</f>
        <v>0.591315136476426</v>
      </c>
      <c r="BT76" s="35">
        <f>=_xlfn.XLOOKUP(B76,点位均值!$A:$A,点位均值!$C:$C,"无匹配")</f>
        <v>2.19373368146214</v>
      </c>
    </row>
    <row r="77" spans="1:72" ht="33.75" customHeight="1">
      <c r="A77" s="26">
        <v>73</v>
      </c>
      <c r="B77" s="28" t="s">
        <v>465</v>
      </c>
      <c r="C77" s="27" t="s">
        <v>94</v>
      </c>
      <c r="D77" s="27" t="s">
        <v>95</v>
      </c>
      <c r="E77" s="27" t="s">
        <v>96</v>
      </c>
      <c r="I77" s="27" t="s">
        <v>121</v>
      </c>
      <c r="J77" s="29" t="s">
        <v>100</v>
      </c>
      <c r="K77">
        <f>=IF(TRIM(CLEAN(J77))="","",(IF(ISNUMBER(SEARCH("公共座椅",TRIM(CLEAN(J77)))),2,0)+IF(ISNUMBER(SEARCH("行道树",TRIM(CLEAN(J77)))),1,0)+IF(ISNUMBER(SEARCH("花坛",TRIM(CLEAN(J77)))),0.75,0)+IF(ISNUMBER(SEARCH("电线杆",TRIM(CLEAN(J77)))),0.4,0)+IF(ISNUMBER(SEARCH("路灯",TRIM(CLEAN(J77)))),0.45,0)+IF(ISNUMBER(SEARCH("共享单车",TRIM(CLEAN(J77)))),0.35,0)+IF(ISNUMBER(SEARCH("垃圾桶",TRIM(CLEAN(J77)))),-0.5,0))/(1+LN(1+(LEN(TRIM(CLEAN(J77)))-LEN(SUBSTITUTE(TRIM(CLEAN(J77)),";",""))+1))))</f>
        <v>0.590616109149641</v>
      </c>
      <c r="L77" s="26">
        <v>3.6</v>
      </c>
      <c r="M77" s="26">
        <v>0</v>
      </c>
      <c r="N77" s="26">
        <v>17.28</v>
      </c>
      <c r="O77" s="28" t="s">
        <v>101</v>
      </c>
      <c r="P77" s="26">
        <v>1</v>
      </c>
      <c r="Q77" s="26">
        <v>3</v>
      </c>
      <c r="R77" s="26">
        <v>32</v>
      </c>
      <c r="S77" s="26">
        <v>50</v>
      </c>
      <c r="T77" s="26">
        <v>8</v>
      </c>
      <c r="U77" s="26">
        <v>3</v>
      </c>
      <c r="V77" s="26">
        <v>2</v>
      </c>
      <c r="W77" s="26">
        <v>3</v>
      </c>
      <c r="X77" s="28" t="s">
        <v>467</v>
      </c>
      <c r="Y77" s="39" t="s"/>
      <c r="Z77" s="26">
        <v>1</v>
      </c>
      <c r="AA77" s="26">
        <v>2</v>
      </c>
      <c r="AB77" s="26">
        <v>2</v>
      </c>
      <c r="AC77" s="28" t="s">
        <v>468</v>
      </c>
      <c r="AD77" s="39" t="s"/>
      <c r="AE77" s="28" t="s">
        <v>159</v>
      </c>
      <c r="AF77" s="26">
        <v>30</v>
      </c>
      <c r="AG77" s="26">
        <v>3</v>
      </c>
      <c r="AH77" s="26">
        <v>3</v>
      </c>
      <c r="AI77" s="26">
        <v>11</v>
      </c>
      <c r="AJ77" s="26">
        <v>4</v>
      </c>
      <c r="AK77" s="26">
        <v>2</v>
      </c>
      <c r="AL77" s="26">
        <v>9</v>
      </c>
      <c r="AM77" s="26">
        <v>0</v>
      </c>
      <c r="AN77" s="26">
        <v>11</v>
      </c>
      <c r="AO77" s="26">
        <v>0</v>
      </c>
      <c r="AP77" s="26">
        <v>0</v>
      </c>
      <c r="AQ77" s="26">
        <v>6</v>
      </c>
      <c r="AR77" s="26">
        <v>5</v>
      </c>
      <c r="AS77" s="26">
        <v>0</v>
      </c>
      <c r="AT77" s="26">
        <v>0</v>
      </c>
      <c r="AU77" s="26">
        <v>11</v>
      </c>
      <c r="AV77" s="26">
        <v>2</v>
      </c>
      <c r="AW77" s="26">
        <v>4</v>
      </c>
      <c r="AX77" s="26">
        <v>0</v>
      </c>
      <c r="AY77" s="26">
        <v>5</v>
      </c>
      <c r="AZ77" s="26">
        <v>0</v>
      </c>
      <c r="BA77" s="26">
        <v>0</v>
      </c>
      <c r="BB77" s="26">
        <v>0</v>
      </c>
      <c r="BC77" s="26">
        <v>0</v>
      </c>
      <c r="BD77" s="26">
        <v>0</v>
      </c>
      <c r="BE77" s="26">
        <v>0</v>
      </c>
      <c r="BF77" s="26">
        <v>0</v>
      </c>
      <c r="BG77" s="26">
        <v>0</v>
      </c>
      <c r="BH77" s="26">
        <v>0</v>
      </c>
      <c r="BI77" s="26">
        <v>0</v>
      </c>
      <c r="BJ77" s="31">
        <f>=AI77</f>
        <v>11</v>
      </c>
      <c r="BK77" s="32">
        <f>=BJ77/N77</f>
        <v>0.636574074074074</v>
      </c>
      <c r="BL77" s="32">
        <f>=AL77/AI77</f>
        <v>0.818181818181818</v>
      </c>
      <c r="BM77" s="33">
        <f>=IF(BJ77=0,0,AM77/BJ77)</f>
        <v>0</v>
      </c>
      <c r="BN77" s="33">
        <f>=IF(BJ77=0,0,AN77/BJ77)</f>
        <v>1</v>
      </c>
      <c r="BO77" s="33">
        <f>=IF(BJ77=0,0,AO77/BJ77)</f>
        <v>0</v>
      </c>
      <c r="BP77" s="33">
        <f>=IF(BJ77=0,0,AP77/BJ77)</f>
        <v>0</v>
      </c>
      <c r="BQ77" s="32">
        <f>=-IF(BM77=0,0,BM77*LN(BM77))-IF(BN77=0,0,BN77*LN(BN77))-IF(BO77=0,0,BO77*LN(BO77))-IF(BP77=0,0,BP77*LN(BP77))</f>
        <v>0</v>
      </c>
      <c r="BR77" s="34">
        <f>=IF(BJ77=0,0,BQ77/LN(4)*100)</f>
        <v>0</v>
      </c>
      <c r="BS77" s="35">
        <f>=_xlfn.XLOOKUP(B77,点位均值!$A:$A,点位均值!$B:$B,"无匹配")</f>
        <v>0.287593052109181</v>
      </c>
      <c r="BT77" s="35">
        <f>=_xlfn.XLOOKUP(B77,点位均值!$A:$A,点位均值!$C:$C,"无匹配")</f>
        <v>3.21357702349869</v>
      </c>
    </row>
    <row r="78" spans="1:72" ht="33.75" customHeight="1">
      <c r="A78" s="26">
        <v>75</v>
      </c>
      <c r="B78" s="28" t="s">
        <v>475</v>
      </c>
      <c r="C78" s="27" t="s">
        <v>94</v>
      </c>
      <c r="D78" s="27" t="s">
        <v>95</v>
      </c>
      <c r="E78" s="27" t="s">
        <v>137</v>
      </c>
      <c r="F78" t="s">
        <v>119</v>
      </c>
      <c r="I78" s="27" t="s">
        <v>121</v>
      </c>
      <c r="J78" s="29" t="s">
        <v>100</v>
      </c>
      <c r="K78">
        <f>=IF(TRIM(CLEAN(J78))="","",(IF(ISNUMBER(SEARCH("公共座椅",TRIM(CLEAN(J78)))),2,0)+IF(ISNUMBER(SEARCH("行道树",TRIM(CLEAN(J78)))),1,0)+IF(ISNUMBER(SEARCH("花坛",TRIM(CLEAN(J78)))),0.75,0)+IF(ISNUMBER(SEARCH("电线杆",TRIM(CLEAN(J78)))),0.4,0)+IF(ISNUMBER(SEARCH("路灯",TRIM(CLEAN(J78)))),0.45,0)+IF(ISNUMBER(SEARCH("共享单车",TRIM(CLEAN(J78)))),0.35,0)+IF(ISNUMBER(SEARCH("垃圾桶",TRIM(CLEAN(J78)))),-0.5,0))/(1+LN(1+(LEN(TRIM(CLEAN(J78)))-LEN(SUBSTITUTE(TRIM(CLEAN(J78)),";",""))+1))))</f>
        <v>0.590616109149641</v>
      </c>
      <c r="L78" s="26">
        <v>4.5</v>
      </c>
      <c r="M78" s="26">
        <v>0</v>
      </c>
      <c r="N78" s="26">
        <v>6</v>
      </c>
      <c r="O78" s="28" t="s">
        <v>175</v>
      </c>
      <c r="P78" s="26">
        <v>2</v>
      </c>
      <c r="Q78" s="26">
        <v>4</v>
      </c>
      <c r="R78" s="26">
        <v>10</v>
      </c>
      <c r="S78" s="26">
        <v>30</v>
      </c>
      <c r="T78" s="26">
        <v>6</v>
      </c>
      <c r="U78" s="26">
        <v>3</v>
      </c>
      <c r="V78" s="26">
        <v>5</v>
      </c>
      <c r="W78" s="26">
        <v>3.5</v>
      </c>
      <c r="X78" s="30" t="s"/>
      <c r="Y78" s="30" t="s"/>
      <c r="Z78" s="26">
        <v>1.5</v>
      </c>
      <c r="AA78" s="26">
        <v>2</v>
      </c>
      <c r="AB78" s="26">
        <v>5</v>
      </c>
      <c r="AC78" s="30" t="s"/>
      <c r="AD78" s="30" t="s"/>
      <c r="AE78" s="28" t="s">
        <v>132</v>
      </c>
      <c r="AF78" s="26">
        <v>50</v>
      </c>
      <c r="AG78" s="26">
        <v>3</v>
      </c>
      <c r="AH78" s="26">
        <v>3</v>
      </c>
      <c r="AI78" s="26">
        <v>6</v>
      </c>
      <c r="AJ78" s="26">
        <v>2</v>
      </c>
      <c r="AK78" s="26">
        <v>1</v>
      </c>
      <c r="AL78" s="26">
        <v>5</v>
      </c>
      <c r="AM78" s="26">
        <v>0</v>
      </c>
      <c r="AN78" s="26">
        <v>0</v>
      </c>
      <c r="AO78" s="26">
        <v>1</v>
      </c>
      <c r="AP78" s="26">
        <v>5</v>
      </c>
      <c r="AQ78" s="26">
        <v>5</v>
      </c>
      <c r="AR78" s="26">
        <v>1</v>
      </c>
      <c r="AS78" s="26">
        <v>0</v>
      </c>
      <c r="AT78" s="26">
        <v>4</v>
      </c>
      <c r="AU78" s="26">
        <v>2</v>
      </c>
      <c r="AV78" s="26">
        <v>2</v>
      </c>
      <c r="AW78" s="26">
        <v>0</v>
      </c>
      <c r="AX78" s="26">
        <v>0</v>
      </c>
      <c r="AY78" s="26">
        <v>0</v>
      </c>
      <c r="AZ78" s="26">
        <v>0</v>
      </c>
      <c r="BA78" s="26">
        <v>0</v>
      </c>
      <c r="BB78" s="26">
        <v>0</v>
      </c>
      <c r="BC78" s="26">
        <v>1</v>
      </c>
      <c r="BD78" s="26">
        <v>0</v>
      </c>
      <c r="BE78" s="26">
        <v>0</v>
      </c>
      <c r="BF78" s="26">
        <v>3</v>
      </c>
      <c r="BG78" s="26">
        <v>0</v>
      </c>
      <c r="BH78" s="26">
        <v>0</v>
      </c>
      <c r="BI78" s="26">
        <v>0</v>
      </c>
      <c r="BJ78" s="31">
        <f>=AI78</f>
        <v>6</v>
      </c>
      <c r="BK78" s="32">
        <f>=BJ78/N78</f>
        <v>1</v>
      </c>
      <c r="BL78" s="32">
        <f>=AL78/AI78</f>
        <v>0.833333333333334</v>
      </c>
      <c r="BM78" s="33">
        <f>=IF(BJ78=0,0,AM78/BJ78)</f>
        <v>0</v>
      </c>
      <c r="BN78" s="33">
        <f>=IF(BJ78=0,0,AN78/BJ78)</f>
        <v>0</v>
      </c>
      <c r="BO78" s="33">
        <f>=IF(BJ78=0,0,AO78/BJ78)</f>
        <v>0.166666666666667</v>
      </c>
      <c r="BP78" s="33">
        <f>=IF(BJ78=0,0,AP78/BJ78)</f>
        <v>0.833333333333334</v>
      </c>
      <c r="BQ78" s="32">
        <f>=-IF(BM78=0,0,BM78*LN(BM78))-IF(BN78=0,0,BN78*LN(BN78))-IF(BO78=0,0,BO78*LN(BO78))-IF(BP78=0,0,BP78*LN(BP78))</f>
        <v>0.450561208866305</v>
      </c>
      <c r="BR78" s="34">
        <f>=IF(BJ78=0,0,BQ78/LN(4)*100)</f>
        <v>32.5011210824177</v>
      </c>
      <c r="BS78" s="35">
        <f>=_xlfn.XLOOKUP(B78,点位均值!$A:$A,点位均值!$B:$B,"无匹配")</f>
        <v>2.65074441687345</v>
      </c>
      <c r="BT78" s="35">
        <f>=_xlfn.XLOOKUP(B78,点位均值!$A:$A,点位均值!$C:$C,"无匹配")</f>
        <v>0.440339425587467</v>
      </c>
    </row>
    <row r="79" spans="1:72" ht="33.75" customHeight="1">
      <c r="A79" s="26">
        <v>76</v>
      </c>
      <c r="B79" s="28" t="s">
        <v>478</v>
      </c>
      <c r="C79" s="27" t="s">
        <v>94</v>
      </c>
      <c r="D79" s="27" t="s">
        <v>95</v>
      </c>
      <c r="E79" s="27" t="s">
        <v>96</v>
      </c>
      <c r="F79" t="s">
        <v>119</v>
      </c>
      <c r="I79" s="27" t="s">
        <v>121</v>
      </c>
      <c r="J79" s="29" t="s">
        <v>100</v>
      </c>
      <c r="K79">
        <f>=IF(TRIM(CLEAN(J79))="","",(IF(ISNUMBER(SEARCH("公共座椅",TRIM(CLEAN(J79)))),2,0)+IF(ISNUMBER(SEARCH("行道树",TRIM(CLEAN(J79)))),1,0)+IF(ISNUMBER(SEARCH("花坛",TRIM(CLEAN(J79)))),0.75,0)+IF(ISNUMBER(SEARCH("电线杆",TRIM(CLEAN(J79)))),0.4,0)+IF(ISNUMBER(SEARCH("路灯",TRIM(CLEAN(J79)))),0.45,0)+IF(ISNUMBER(SEARCH("共享单车",TRIM(CLEAN(J79)))),0.35,0)+IF(ISNUMBER(SEARCH("垃圾桶",TRIM(CLEAN(J79)))),-0.5,0))/(1+LN(1+(LEN(TRIM(CLEAN(J79)))-LEN(SUBSTITUTE(TRIM(CLEAN(J79)),";",""))+1))))</f>
        <v>0.590616109149641</v>
      </c>
      <c r="L79" s="26">
        <v>5</v>
      </c>
      <c r="M79" s="26">
        <v>0</v>
      </c>
      <c r="N79" s="26">
        <v>12.5</v>
      </c>
      <c r="O79" s="28" t="s">
        <v>101</v>
      </c>
      <c r="P79" s="26">
        <v>2</v>
      </c>
      <c r="Q79" s="26">
        <v>3</v>
      </c>
      <c r="R79" s="26">
        <v>76</v>
      </c>
      <c r="S79" s="26">
        <v>80</v>
      </c>
      <c r="T79" s="26">
        <v>30</v>
      </c>
      <c r="U79" s="26">
        <v>4</v>
      </c>
      <c r="V79" s="26">
        <v>1.5</v>
      </c>
      <c r="W79" s="26">
        <v>3</v>
      </c>
      <c r="X79" s="28" t="s">
        <v>480</v>
      </c>
      <c r="Y79" s="38" t="s"/>
      <c r="Z79" s="26">
        <v>3.5</v>
      </c>
      <c r="AA79" s="26">
        <v>2.5</v>
      </c>
      <c r="AB79" s="26">
        <v>4</v>
      </c>
      <c r="AC79" s="28" t="s">
        <v>481</v>
      </c>
      <c r="AD79" s="38" t="s"/>
      <c r="AE79" s="28" t="s">
        <v>132</v>
      </c>
      <c r="AF79" s="26">
        <v>50</v>
      </c>
      <c r="AG79" s="26">
        <v>4</v>
      </c>
      <c r="AH79" s="26">
        <v>3.5</v>
      </c>
      <c r="AI79" s="26">
        <v>16</v>
      </c>
      <c r="AJ79" s="26">
        <v>6</v>
      </c>
      <c r="AK79" s="26">
        <v>2</v>
      </c>
      <c r="AL79" s="26">
        <v>14</v>
      </c>
      <c r="AM79" s="26">
        <v>0</v>
      </c>
      <c r="AN79" s="26">
        <v>16</v>
      </c>
      <c r="AO79" s="26">
        <v>0</v>
      </c>
      <c r="AP79" s="26">
        <v>0</v>
      </c>
      <c r="AQ79" s="26">
        <v>4</v>
      </c>
      <c r="AR79" s="26">
        <v>12</v>
      </c>
      <c r="AS79" s="26">
        <v>0</v>
      </c>
      <c r="AT79" s="26">
        <v>5</v>
      </c>
      <c r="AU79" s="26">
        <v>11</v>
      </c>
      <c r="AV79" s="26">
        <v>0</v>
      </c>
      <c r="AW79" s="26">
        <v>0</v>
      </c>
      <c r="AX79" s="26">
        <v>12</v>
      </c>
      <c r="AY79" s="26">
        <v>3</v>
      </c>
      <c r="AZ79" s="26">
        <v>7</v>
      </c>
      <c r="BA79" s="26">
        <v>0</v>
      </c>
      <c r="BB79" s="26">
        <v>1</v>
      </c>
      <c r="BC79" s="26">
        <v>5</v>
      </c>
      <c r="BD79" s="26">
        <v>0</v>
      </c>
      <c r="BE79" s="26">
        <v>0</v>
      </c>
      <c r="BF79" s="26">
        <v>0</v>
      </c>
      <c r="BG79" s="26">
        <v>0</v>
      </c>
      <c r="BH79" s="26">
        <v>0</v>
      </c>
      <c r="BI79" s="26">
        <v>0</v>
      </c>
      <c r="BJ79" s="31">
        <f>=AI79</f>
        <v>16</v>
      </c>
      <c r="BK79" s="32">
        <f>=BJ79/N79</f>
        <v>1.28</v>
      </c>
      <c r="BL79" s="32">
        <f>=AL79/AI79</f>
        <v>0.875</v>
      </c>
      <c r="BM79" s="33">
        <f>=IF(BJ79=0,0,AM79/BJ79)</f>
        <v>0</v>
      </c>
      <c r="BN79" s="33">
        <f>=IF(BJ79=0,0,AN79/BJ79)</f>
        <v>1</v>
      </c>
      <c r="BO79" s="33">
        <f>=IF(BJ79=0,0,AO79/BJ79)</f>
        <v>0</v>
      </c>
      <c r="BP79" s="33">
        <f>=IF(BJ79=0,0,AP79/BJ79)</f>
        <v>0</v>
      </c>
      <c r="BQ79" s="32">
        <f>=-IF(BM79=0,0,BM79*LN(BM79))-IF(BN79=0,0,BN79*LN(BN79))-IF(BO79=0,0,BO79*LN(BO79))-IF(BP79=0,0,BP79*LN(BP79))</f>
        <v>0</v>
      </c>
      <c r="BR79" s="34">
        <f>=IF(BJ79=0,0,BQ79/LN(4)*100)</f>
        <v>0</v>
      </c>
      <c r="BS79" s="35">
        <f>=_xlfn.XLOOKUP(B79,点位均值!$A:$A,点位均值!$B:$B,"无匹配")</f>
        <v>0.950589330024814</v>
      </c>
      <c r="BT79" s="35">
        <f>=_xlfn.XLOOKUP(B79,点位均值!$A:$A,点位均值!$C:$C,"无匹配")</f>
        <v>3.52493472584856</v>
      </c>
    </row>
    <row r="80" spans="1:72" ht="33.75" customHeight="1">
      <c r="A80" s="26">
        <v>78</v>
      </c>
      <c r="B80" s="28" t="s">
        <v>486</v>
      </c>
      <c r="C80" s="27" t="s">
        <v>94</v>
      </c>
      <c r="D80" s="27" t="s">
        <v>95</v>
      </c>
      <c r="E80" s="27" t="s">
        <v>96</v>
      </c>
      <c r="I80" s="27" t="s">
        <v>99</v>
      </c>
      <c r="J80" s="29" t="s">
        <v>100</v>
      </c>
      <c r="K80">
        <f>=IF(TRIM(CLEAN(J80))="","",(IF(ISNUMBER(SEARCH("公共座椅",TRIM(CLEAN(J80)))),2,0)+IF(ISNUMBER(SEARCH("行道树",TRIM(CLEAN(J80)))),1,0)+IF(ISNUMBER(SEARCH("花坛",TRIM(CLEAN(J80)))),0.75,0)+IF(ISNUMBER(SEARCH("电线杆",TRIM(CLEAN(J80)))),0.4,0)+IF(ISNUMBER(SEARCH("路灯",TRIM(CLEAN(J80)))),0.45,0)+IF(ISNUMBER(SEARCH("共享单车",TRIM(CLEAN(J80)))),0.35,0)+IF(ISNUMBER(SEARCH("垃圾桶",TRIM(CLEAN(J80)))),-0.5,0))/(1+LN(1+(LEN(TRIM(CLEAN(J80)))-LEN(SUBSTITUTE(TRIM(CLEAN(J80)),";",""))+1))))</f>
        <v>0.590616109149641</v>
      </c>
      <c r="L80" s="26">
        <v>12</v>
      </c>
      <c r="M80" s="26">
        <v>3</v>
      </c>
      <c r="N80" s="26">
        <v>48</v>
      </c>
      <c r="O80" s="28" t="s">
        <v>175</v>
      </c>
      <c r="P80" s="26">
        <v>1</v>
      </c>
      <c r="Q80" s="26">
        <v>2</v>
      </c>
      <c r="R80" s="26">
        <v>574</v>
      </c>
      <c r="S80" s="26">
        <v>90</v>
      </c>
      <c r="T80" s="26">
        <v>50</v>
      </c>
      <c r="U80" s="26">
        <v>5</v>
      </c>
      <c r="V80" s="26">
        <v>4</v>
      </c>
      <c r="W80" s="26">
        <v>3</v>
      </c>
      <c r="X80" s="28" t="s">
        <v>488</v>
      </c>
      <c r="Y80" s="39" t="s"/>
      <c r="Z80" s="26">
        <v>3</v>
      </c>
      <c r="AA80" s="26">
        <v>2</v>
      </c>
      <c r="AB80" s="26">
        <v>5</v>
      </c>
      <c r="AC80" s="28" t="s">
        <v>489</v>
      </c>
      <c r="AD80" s="39" t="s"/>
      <c r="AE80" s="28" t="s">
        <v>132</v>
      </c>
      <c r="AF80" s="26">
        <v>60</v>
      </c>
      <c r="AG80" s="26">
        <v>5</v>
      </c>
      <c r="AH80" s="26">
        <v>3</v>
      </c>
      <c r="AI80" s="26">
        <v>2</v>
      </c>
      <c r="AJ80" s="26">
        <v>2</v>
      </c>
      <c r="AK80" s="26">
        <v>0</v>
      </c>
      <c r="AL80" s="26">
        <v>2</v>
      </c>
      <c r="AM80" s="26">
        <v>0</v>
      </c>
      <c r="AN80" s="26">
        <v>2</v>
      </c>
      <c r="AO80" s="26">
        <v>0</v>
      </c>
      <c r="AP80" s="26">
        <v>0</v>
      </c>
      <c r="AQ80" s="26">
        <v>1</v>
      </c>
      <c r="AR80" s="26">
        <v>1</v>
      </c>
      <c r="AS80" s="26">
        <v>0</v>
      </c>
      <c r="AT80" s="26">
        <v>2</v>
      </c>
      <c r="AU80" s="26">
        <v>0</v>
      </c>
      <c r="AV80" s="26">
        <v>0</v>
      </c>
      <c r="AW80" s="26">
        <v>2</v>
      </c>
      <c r="AX80" s="26">
        <v>0</v>
      </c>
      <c r="AY80" s="26">
        <v>2</v>
      </c>
      <c r="AZ80" s="26">
        <v>2</v>
      </c>
      <c r="BA80" s="26">
        <v>0</v>
      </c>
      <c r="BB80" s="26">
        <v>0</v>
      </c>
      <c r="BC80" s="26">
        <v>0</v>
      </c>
      <c r="BD80" s="26">
        <v>0</v>
      </c>
      <c r="BE80" s="26">
        <v>0</v>
      </c>
      <c r="BF80" s="26">
        <v>0</v>
      </c>
      <c r="BG80" s="26">
        <v>0</v>
      </c>
      <c r="BH80" s="26">
        <v>0</v>
      </c>
      <c r="BI80" s="26">
        <v>0</v>
      </c>
      <c r="BJ80" s="31">
        <f>=AI80</f>
        <v>2</v>
      </c>
      <c r="BK80" s="32">
        <f>=BJ80/N80</f>
        <v>0.0416666666666667</v>
      </c>
      <c r="BL80" s="32">
        <f>=AL80/AI80</f>
        <v>1</v>
      </c>
      <c r="BM80" s="33">
        <f>=IF(BJ80=0,0,AM80/BJ80)</f>
        <v>0</v>
      </c>
      <c r="BN80" s="33">
        <f>=IF(BJ80=0,0,AN80/BJ80)</f>
        <v>1</v>
      </c>
      <c r="BO80" s="33">
        <f>=IF(BJ80=0,0,AO80/BJ80)</f>
        <v>0</v>
      </c>
      <c r="BP80" s="33">
        <f>=IF(BJ80=0,0,AP80/BJ80)</f>
        <v>0</v>
      </c>
      <c r="BQ80" s="32">
        <f>=-IF(BM80=0,0,BM80*LN(BM80))-IF(BN80=0,0,BN80*LN(BN80))-IF(BO80=0,0,BO80*LN(BO80))-IF(BP80=0,0,BP80*LN(BP80))</f>
        <v>0</v>
      </c>
      <c r="BR80" s="34">
        <f>=IF(BJ80=0,0,BQ80/LN(4)*100)</f>
        <v>0</v>
      </c>
      <c r="BS80" s="35">
        <f>=_xlfn.XLOOKUP(B80,点位均值!$A:$A,点位均值!$B:$B,"无匹配")</f>
        <v>1.37741935483871</v>
      </c>
      <c r="BT80" s="35">
        <f>=_xlfn.XLOOKUP(B80,点位均值!$A:$A,点位均值!$C:$C,"无匹配")</f>
        <v>6.89817232375979</v>
      </c>
    </row>
    <row r="81" spans="1:72" ht="33.75" customHeight="1">
      <c r="A81" s="26">
        <v>79</v>
      </c>
      <c r="B81" s="28" t="s">
        <v>491</v>
      </c>
      <c r="C81" s="27" t="s">
        <v>94</v>
      </c>
      <c r="D81" s="27" t="s">
        <v>95</v>
      </c>
      <c r="E81" s="27" t="s">
        <v>96</v>
      </c>
      <c r="F81" t="s">
        <v>97</v>
      </c>
      <c r="I81" s="27" t="s">
        <v>121</v>
      </c>
      <c r="J81" s="29" t="s">
        <v>100</v>
      </c>
      <c r="K81">
        <f>=IF(TRIM(CLEAN(J81))="","",(IF(ISNUMBER(SEARCH("公共座椅",TRIM(CLEAN(J81)))),2,0)+IF(ISNUMBER(SEARCH("行道树",TRIM(CLEAN(J81)))),1,0)+IF(ISNUMBER(SEARCH("花坛",TRIM(CLEAN(J81)))),0.75,0)+IF(ISNUMBER(SEARCH("电线杆",TRIM(CLEAN(J81)))),0.4,0)+IF(ISNUMBER(SEARCH("路灯",TRIM(CLEAN(J81)))),0.45,0)+IF(ISNUMBER(SEARCH("共享单车",TRIM(CLEAN(J81)))),0.35,0)+IF(ISNUMBER(SEARCH("垃圾桶",TRIM(CLEAN(J81)))),-0.5,0))/(1+LN(1+(LEN(TRIM(CLEAN(J81)))-LEN(SUBSTITUTE(TRIM(CLEAN(J81)),";",""))+1))))</f>
        <v>0.590616109149641</v>
      </c>
      <c r="L81" s="26">
        <v>4.8</v>
      </c>
      <c r="M81" s="26">
        <v>0</v>
      </c>
      <c r="N81" s="26">
        <v>9</v>
      </c>
      <c r="O81" s="28" t="s">
        <v>101</v>
      </c>
      <c r="P81" s="26">
        <v>1</v>
      </c>
      <c r="Q81" s="26">
        <v>4</v>
      </c>
      <c r="R81" s="26">
        <v>59</v>
      </c>
      <c r="S81" s="26">
        <v>80</v>
      </c>
      <c r="T81" s="26">
        <v>4</v>
      </c>
      <c r="U81" s="26">
        <v>4</v>
      </c>
      <c r="V81" s="26">
        <v>3.33</v>
      </c>
      <c r="W81" s="26">
        <v>4</v>
      </c>
      <c r="X81" s="28" t="s">
        <v>493</v>
      </c>
      <c r="Y81" s="38" t="s"/>
      <c r="Z81" s="26">
        <v>4</v>
      </c>
      <c r="AA81" s="26">
        <v>4</v>
      </c>
      <c r="AB81" s="26">
        <v>4.67</v>
      </c>
      <c r="AC81" s="28" t="s">
        <v>494</v>
      </c>
      <c r="AD81" s="38" t="s"/>
      <c r="AE81" s="28" t="s">
        <v>132</v>
      </c>
      <c r="AF81" s="26">
        <v>80</v>
      </c>
      <c r="AG81" s="26">
        <v>4</v>
      </c>
      <c r="AH81" s="26">
        <v>3.33</v>
      </c>
      <c r="AI81" s="26">
        <v>7</v>
      </c>
      <c r="AJ81" s="26">
        <v>2</v>
      </c>
      <c r="AK81" s="26">
        <v>3</v>
      </c>
      <c r="AL81" s="26">
        <v>4</v>
      </c>
      <c r="AM81" s="26">
        <v>0</v>
      </c>
      <c r="AN81" s="26">
        <v>4</v>
      </c>
      <c r="AO81" s="26">
        <v>3</v>
      </c>
      <c r="AP81" s="26">
        <v>0</v>
      </c>
      <c r="AQ81" s="26">
        <v>3</v>
      </c>
      <c r="AR81" s="26">
        <v>4</v>
      </c>
      <c r="AS81" s="26">
        <v>0</v>
      </c>
      <c r="AT81" s="26">
        <v>5</v>
      </c>
      <c r="AU81" s="26">
        <v>2</v>
      </c>
      <c r="AV81" s="26">
        <v>1</v>
      </c>
      <c r="AW81" s="26">
        <v>1</v>
      </c>
      <c r="AX81" s="26">
        <v>1</v>
      </c>
      <c r="AY81" s="26">
        <v>2</v>
      </c>
      <c r="AZ81" s="26">
        <v>5</v>
      </c>
      <c r="BA81" s="26">
        <v>0</v>
      </c>
      <c r="BB81" s="26">
        <v>3</v>
      </c>
      <c r="BC81" s="26">
        <v>3</v>
      </c>
      <c r="BD81" s="26">
        <v>0</v>
      </c>
      <c r="BE81" s="26">
        <v>0</v>
      </c>
      <c r="BF81" s="26">
        <v>0</v>
      </c>
      <c r="BG81" s="26">
        <v>0</v>
      </c>
      <c r="BH81" s="26">
        <v>0</v>
      </c>
      <c r="BI81" s="26">
        <v>1</v>
      </c>
      <c r="BJ81" s="31">
        <f>=AI81</f>
        <v>7</v>
      </c>
      <c r="BK81" s="32">
        <f>=BJ81/N81</f>
        <v>0.777777777777778</v>
      </c>
      <c r="BL81" s="32">
        <f>=AL81/AI81</f>
        <v>0.571428571428572</v>
      </c>
      <c r="BM81" s="33">
        <f>=IF(BJ81=0,0,AM81/BJ81)</f>
        <v>0</v>
      </c>
      <c r="BN81" s="33">
        <f>=IF(BJ81=0,0,AN81/BJ81)</f>
        <v>0.571428571428572</v>
      </c>
      <c r="BO81" s="33">
        <f>=IF(BJ81=0,0,AO81/BJ81)</f>
        <v>0.428571428571429</v>
      </c>
      <c r="BP81" s="33">
        <f>=IF(BJ81=0,0,AP81/BJ81)</f>
        <v>0</v>
      </c>
      <c r="BQ81" s="32">
        <f>=-IF(BM81=0,0,BM81*LN(BM81))-IF(BN81=0,0,BN81*LN(BN81))-IF(BO81=0,0,BO81*LN(BO81))-IF(BP81=0,0,BP81*LN(BP81))</f>
        <v>0.682908104700472</v>
      </c>
      <c r="BR81" s="34">
        <f>=IF(BJ81=0,0,BQ81/LN(4)*100)</f>
        <v>49.2614068017126</v>
      </c>
      <c r="BS81" s="35">
        <f>=_xlfn.XLOOKUP(B81,点位均值!$A:$A,点位均值!$B:$B,"无匹配")</f>
        <v>2.31793690180787</v>
      </c>
      <c r="BT81" s="35">
        <f>=_xlfn.XLOOKUP(B81,点位均值!$A:$A,点位均值!$C:$C,"无匹配")</f>
        <v>4.23207758299142</v>
      </c>
    </row>
    <row r="82" spans="1:72" ht="33.75" customHeight="1">
      <c r="A82" s="26">
        <v>80</v>
      </c>
      <c r="B82" s="28" t="s">
        <v>496</v>
      </c>
      <c r="C82" s="27" t="s">
        <v>94</v>
      </c>
      <c r="D82" s="27" t="s">
        <v>95</v>
      </c>
      <c r="E82" s="27" t="s">
        <v>96</v>
      </c>
      <c r="G82" t="s">
        <v>120</v>
      </c>
      <c r="I82" s="27" t="s">
        <v>121</v>
      </c>
      <c r="J82" s="29" t="s">
        <v>100</v>
      </c>
      <c r="K82">
        <f>=IF(TRIM(CLEAN(J82))="","",(IF(ISNUMBER(SEARCH("公共座椅",TRIM(CLEAN(J82)))),2,0)+IF(ISNUMBER(SEARCH("行道树",TRIM(CLEAN(J82)))),1,0)+IF(ISNUMBER(SEARCH("花坛",TRIM(CLEAN(J82)))),0.75,0)+IF(ISNUMBER(SEARCH("电线杆",TRIM(CLEAN(J82)))),0.4,0)+IF(ISNUMBER(SEARCH("路灯",TRIM(CLEAN(J82)))),0.45,0)+IF(ISNUMBER(SEARCH("共享单车",TRIM(CLEAN(J82)))),0.35,0)+IF(ISNUMBER(SEARCH("垃圾桶",TRIM(CLEAN(J82)))),-0.5,0))/(1+LN(1+(LEN(TRIM(CLEAN(J82)))-LEN(SUBSTITUTE(TRIM(CLEAN(J82)),";",""))+1))))</f>
        <v>0.590616109149641</v>
      </c>
      <c r="L82" s="26">
        <v>1.5</v>
      </c>
      <c r="M82" s="26">
        <v>0</v>
      </c>
      <c r="N82" s="26">
        <v>4</v>
      </c>
      <c r="O82" s="28" t="s">
        <v>151</v>
      </c>
      <c r="P82" s="26">
        <v>2</v>
      </c>
      <c r="Q82" s="26">
        <v>5</v>
      </c>
      <c r="R82" s="26">
        <v>10</v>
      </c>
      <c r="S82" s="26">
        <v>50</v>
      </c>
      <c r="T82" s="26">
        <v>17</v>
      </c>
      <c r="U82" s="26">
        <v>3</v>
      </c>
      <c r="V82" s="26">
        <v>4</v>
      </c>
      <c r="W82" s="26">
        <v>5</v>
      </c>
      <c r="X82" s="28" t="s">
        <v>498</v>
      </c>
      <c r="Y82" s="27" t="s">
        <v>499</v>
      </c>
      <c r="Z82" s="26">
        <v>1</v>
      </c>
      <c r="AA82" s="26">
        <v>3</v>
      </c>
      <c r="AB82" s="26">
        <v>5</v>
      </c>
      <c r="AC82" s="28" t="s">
        <v>500</v>
      </c>
      <c r="AD82" s="27" t="s">
        <v>499</v>
      </c>
      <c r="AE82" s="28" t="s">
        <v>140</v>
      </c>
      <c r="AF82" s="26">
        <v>70</v>
      </c>
      <c r="AG82" s="26">
        <v>1</v>
      </c>
      <c r="AH82" s="26">
        <v>2</v>
      </c>
      <c r="AI82" s="26">
        <v>11</v>
      </c>
      <c r="AJ82" s="26">
        <v>1</v>
      </c>
      <c r="AK82" s="26">
        <v>8</v>
      </c>
      <c r="AL82" s="26">
        <v>3</v>
      </c>
      <c r="AM82" s="26">
        <v>0</v>
      </c>
      <c r="AN82" s="26">
        <v>3</v>
      </c>
      <c r="AO82" s="26">
        <v>8</v>
      </c>
      <c r="AP82" s="26">
        <v>0</v>
      </c>
      <c r="AQ82" s="26">
        <v>4</v>
      </c>
      <c r="AR82" s="26">
        <v>7</v>
      </c>
      <c r="AS82" s="26">
        <v>0</v>
      </c>
      <c r="AT82" s="26">
        <v>1</v>
      </c>
      <c r="AU82" s="26">
        <v>10</v>
      </c>
      <c r="AV82" s="26">
        <v>0</v>
      </c>
      <c r="AW82" s="26">
        <v>7</v>
      </c>
      <c r="AX82" s="26">
        <v>10</v>
      </c>
      <c r="AY82" s="26">
        <v>1</v>
      </c>
      <c r="AZ82" s="26">
        <v>4</v>
      </c>
      <c r="BA82" s="26">
        <v>0</v>
      </c>
      <c r="BB82" s="26">
        <v>1</v>
      </c>
      <c r="BC82" s="26">
        <v>1</v>
      </c>
      <c r="BD82" s="26">
        <v>0</v>
      </c>
      <c r="BE82" s="26">
        <v>0</v>
      </c>
      <c r="BF82" s="26">
        <v>0</v>
      </c>
      <c r="BG82" s="26">
        <v>0</v>
      </c>
      <c r="BH82" s="26">
        <v>0</v>
      </c>
      <c r="BI82" s="26">
        <v>0</v>
      </c>
      <c r="BJ82" s="31">
        <f>=AI82</f>
        <v>11</v>
      </c>
      <c r="BK82" s="32">
        <f>=BJ82/N82</f>
        <v>2.75</v>
      </c>
      <c r="BL82" s="32">
        <f>=AL82/AI82</f>
        <v>0.272727272727273</v>
      </c>
      <c r="BM82" s="33">
        <f>=IF(BJ82=0,0,AM82/BJ82)</f>
        <v>0</v>
      </c>
      <c r="BN82" s="33">
        <f>=IF(BJ82=0,0,AN82/BJ82)</f>
        <v>0.272727272727273</v>
      </c>
      <c r="BO82" s="33">
        <f>=IF(BJ82=0,0,AO82/BJ82)</f>
        <v>0.727272727272727</v>
      </c>
      <c r="BP82" s="33">
        <f>=IF(BJ82=0,0,AP82/BJ82)</f>
        <v>0</v>
      </c>
      <c r="BQ82" s="32">
        <f>=-IF(BM82=0,0,BM82*LN(BM82))-IF(BN82=0,0,BN82*LN(BN82))-IF(BO82=0,0,BO82*LN(BO82))-IF(BP82=0,0,BP82*LN(BP82))</f>
        <v>0.585952618303551</v>
      </c>
      <c r="BR82" s="34">
        <f>=IF(BJ82=0,0,BQ82/LN(4)*100)</f>
        <v>42.2675468311218</v>
      </c>
      <c r="BS82" s="35">
        <f>=_xlfn.XLOOKUP(B82,点位均值!$A:$A,点位均值!$B:$B,"无匹配")</f>
        <v>2.32655086848635</v>
      </c>
      <c r="BT82" s="35">
        <f>=_xlfn.XLOOKUP(B82,点位均值!$A:$A,点位均值!$C:$C,"无匹配")</f>
        <v>3.15013054830287</v>
      </c>
    </row>
    <row r="83" spans="1:72" ht="33.75" customHeight="1">
      <c r="A83" s="26">
        <v>81</v>
      </c>
      <c r="B83" s="28" t="s">
        <v>502</v>
      </c>
      <c r="C83" s="27" t="s">
        <v>320</v>
      </c>
      <c r="D83" s="27" t="s">
        <v>95</v>
      </c>
      <c r="E83" s="27" t="s">
        <v>277</v>
      </c>
      <c r="F83" t="s">
        <v>97</v>
      </c>
      <c r="I83" s="27" t="s">
        <v>461</v>
      </c>
      <c r="J83" s="29" t="s">
        <v>100</v>
      </c>
      <c r="K83">
        <f>=IF(TRIM(CLEAN(J83))="","",(IF(ISNUMBER(SEARCH("公共座椅",TRIM(CLEAN(J83)))),2,0)+IF(ISNUMBER(SEARCH("行道树",TRIM(CLEAN(J83)))),1,0)+IF(ISNUMBER(SEARCH("花坛",TRIM(CLEAN(J83)))),0.75,0)+IF(ISNUMBER(SEARCH("电线杆",TRIM(CLEAN(J83)))),0.4,0)+IF(ISNUMBER(SEARCH("路灯",TRIM(CLEAN(J83)))),0.45,0)+IF(ISNUMBER(SEARCH("共享单车",TRIM(CLEAN(J83)))),0.35,0)+IF(ISNUMBER(SEARCH("垃圾桶",TRIM(CLEAN(J83)))),-0.5,0))/(1+LN(1+(LEN(TRIM(CLEAN(J83)))-LEN(SUBSTITUTE(TRIM(CLEAN(J83)),";",""))+1))))</f>
        <v>0.590616109149641</v>
      </c>
      <c r="L83" s="26">
        <v>14</v>
      </c>
      <c r="M83" s="26">
        <v>1.4</v>
      </c>
      <c r="N83" s="26">
        <v>20</v>
      </c>
      <c r="O83" s="28" t="s">
        <v>175</v>
      </c>
      <c r="P83" s="26">
        <v>1</v>
      </c>
      <c r="Q83" s="26">
        <v>4</v>
      </c>
      <c r="R83" s="26">
        <v>80</v>
      </c>
      <c r="S83" s="26">
        <v>65</v>
      </c>
      <c r="T83" s="26">
        <v>7</v>
      </c>
      <c r="U83" s="26">
        <v>3</v>
      </c>
      <c r="V83" s="26">
        <v>1</v>
      </c>
      <c r="W83" s="26">
        <v>2</v>
      </c>
      <c r="X83" s="28" t="s">
        <v>504</v>
      </c>
      <c r="Y83" s="38" t="s"/>
      <c r="Z83" s="26">
        <v>5</v>
      </c>
      <c r="AA83" s="26">
        <v>5</v>
      </c>
      <c r="AB83" s="26">
        <v>3</v>
      </c>
      <c r="AC83" s="28" t="s">
        <v>505</v>
      </c>
      <c r="AD83" s="38" t="s"/>
      <c r="AE83" s="28" t="s">
        <v>140</v>
      </c>
      <c r="AF83" s="26">
        <v>60</v>
      </c>
      <c r="AG83" s="26">
        <v>3</v>
      </c>
      <c r="AH83" s="26">
        <v>3</v>
      </c>
      <c r="AI83" s="26">
        <v>10</v>
      </c>
      <c r="AJ83" s="26">
        <v>10</v>
      </c>
      <c r="AK83" s="26">
        <v>0</v>
      </c>
      <c r="AL83" s="26">
        <v>10</v>
      </c>
      <c r="AM83" s="26">
        <v>0</v>
      </c>
      <c r="AN83" s="26">
        <v>1</v>
      </c>
      <c r="AO83" s="26">
        <v>0</v>
      </c>
      <c r="AP83" s="26">
        <v>9</v>
      </c>
      <c r="AQ83" s="26">
        <v>10</v>
      </c>
      <c r="AR83" s="26">
        <v>0</v>
      </c>
      <c r="AS83" s="26">
        <v>0</v>
      </c>
      <c r="AT83" s="26">
        <v>8</v>
      </c>
      <c r="AU83" s="26">
        <v>2</v>
      </c>
      <c r="AV83" s="26">
        <v>0</v>
      </c>
      <c r="AW83" s="26">
        <v>0</v>
      </c>
      <c r="AX83" s="26">
        <v>0</v>
      </c>
      <c r="AY83" s="26">
        <v>0</v>
      </c>
      <c r="AZ83" s="26">
        <v>10</v>
      </c>
      <c r="BA83" s="26">
        <v>0</v>
      </c>
      <c r="BB83" s="26">
        <v>0</v>
      </c>
      <c r="BC83" s="26">
        <v>0</v>
      </c>
      <c r="BD83" s="26">
        <v>0</v>
      </c>
      <c r="BE83" s="26">
        <v>0</v>
      </c>
      <c r="BF83" s="26">
        <v>10</v>
      </c>
      <c r="BG83" s="26">
        <v>0</v>
      </c>
      <c r="BH83" s="26">
        <v>0</v>
      </c>
      <c r="BI83" s="26">
        <v>0</v>
      </c>
      <c r="BJ83" s="31">
        <f>=AI83</f>
        <v>10</v>
      </c>
      <c r="BK83" s="32">
        <f>=BJ83/N83</f>
        <v>0.5</v>
      </c>
      <c r="BL83" s="32">
        <f>=AL83/AI83</f>
        <v>1</v>
      </c>
      <c r="BM83" s="33">
        <f>=IF(BJ83=0,0,AM83/BJ83)</f>
        <v>0</v>
      </c>
      <c r="BN83" s="33">
        <f>=IF(BJ83=0,0,AN83/BJ83)</f>
        <v>0.1</v>
      </c>
      <c r="BO83" s="33">
        <f>=IF(BJ83=0,0,AO83/BJ83)</f>
        <v>0</v>
      </c>
      <c r="BP83" s="33">
        <f>=IF(BJ83=0,0,AP83/BJ83)</f>
        <v>0.9</v>
      </c>
      <c r="BQ83" s="32">
        <f>=-IF(BM83=0,0,BM83*LN(BM83))-IF(BN83=0,0,BN83*LN(BN83))-IF(BO83=0,0,BO83*LN(BO83))-IF(BP83=0,0,BP83*LN(BP83))</f>
        <v>0.325082973391448</v>
      </c>
      <c r="BR83" s="34">
        <f>=IF(BJ83=0,0,BQ83/LN(4)*100)</f>
        <v>23.4497796794641</v>
      </c>
      <c r="BS83" s="35">
        <f>=_xlfn.XLOOKUP(B83,点位均值!$A:$A,点位均值!$B:$B,"无匹配")</f>
        <v>7.18722084367246</v>
      </c>
      <c r="BT83" s="35">
        <f>=_xlfn.XLOOKUP(B83,点位均值!$A:$A,点位均值!$C:$C,"无匹配")</f>
        <v>0.293864229765014</v>
      </c>
    </row>
    <row r="84" spans="1:72" ht="33.75" customHeight="1">
      <c r="A84" s="26">
        <v>84</v>
      </c>
      <c r="B84" s="28" t="s">
        <v>517</v>
      </c>
      <c r="C84" s="27" t="s">
        <v>94</v>
      </c>
      <c r="D84" s="27" t="s">
        <v>95</v>
      </c>
      <c r="E84" s="27" t="s">
        <v>137</v>
      </c>
      <c r="F84" t="s">
        <v>97</v>
      </c>
      <c r="I84" s="27" t="s">
        <v>121</v>
      </c>
      <c r="J84" s="29" t="s">
        <v>100</v>
      </c>
      <c r="K84">
        <f>=IF(TRIM(CLEAN(J84))="","",(IF(ISNUMBER(SEARCH("公共座椅",TRIM(CLEAN(J84)))),2,0)+IF(ISNUMBER(SEARCH("行道树",TRIM(CLEAN(J84)))),1,0)+IF(ISNUMBER(SEARCH("花坛",TRIM(CLEAN(J84)))),0.75,0)+IF(ISNUMBER(SEARCH("电线杆",TRIM(CLEAN(J84)))),0.4,0)+IF(ISNUMBER(SEARCH("路灯",TRIM(CLEAN(J84)))),0.45,0)+IF(ISNUMBER(SEARCH("共享单车",TRIM(CLEAN(J84)))),0.35,0)+IF(ISNUMBER(SEARCH("垃圾桶",TRIM(CLEAN(J84)))),-0.5,0))/(1+LN(1+(LEN(TRIM(CLEAN(J84)))-LEN(SUBSTITUTE(TRIM(CLEAN(J84)),";",""))+1))))</f>
        <v>0.590616109149641</v>
      </c>
      <c r="L84" s="26">
        <v>4.5</v>
      </c>
      <c r="M84" s="26">
        <v>0</v>
      </c>
      <c r="N84" s="26">
        <v>22</v>
      </c>
      <c r="O84" s="28" t="s">
        <v>175</v>
      </c>
      <c r="P84" s="26">
        <v>1</v>
      </c>
      <c r="Q84" s="26">
        <v>3</v>
      </c>
      <c r="R84" s="26">
        <v>18</v>
      </c>
      <c r="S84" s="26">
        <v>45</v>
      </c>
      <c r="T84" s="26">
        <v>7</v>
      </c>
      <c r="U84" s="26">
        <v>3</v>
      </c>
      <c r="V84" s="26">
        <v>5</v>
      </c>
      <c r="W84" s="26">
        <v>5</v>
      </c>
      <c r="X84" s="28" t="s">
        <v>157</v>
      </c>
      <c r="Y84" s="38" t="s"/>
      <c r="Z84" s="26">
        <v>2</v>
      </c>
      <c r="AA84" s="26">
        <v>2</v>
      </c>
      <c r="AB84" s="26">
        <v>3</v>
      </c>
      <c r="AC84" s="28" t="s">
        <v>158</v>
      </c>
      <c r="AD84" s="38" t="s"/>
      <c r="AE84" s="28" t="s">
        <v>132</v>
      </c>
      <c r="AF84" s="26">
        <v>55</v>
      </c>
      <c r="AG84" s="26">
        <v>2</v>
      </c>
      <c r="AH84" s="26">
        <v>4</v>
      </c>
      <c r="AI84" s="30" t="s"/>
      <c r="AJ84" s="30" t="s"/>
      <c r="AK84" s="30" t="s"/>
      <c r="AL84" s="30" t="s"/>
      <c r="AM84" s="30" t="s"/>
      <c r="AN84" s="30" t="s"/>
      <c r="AO84" s="30" t="s"/>
      <c r="AP84" s="30" t="s"/>
      <c r="AQ84" s="30" t="s"/>
      <c r="AR84" s="30" t="s"/>
      <c r="AS84" s="30" t="s"/>
      <c r="AT84" s="30" t="s"/>
      <c r="AU84" s="30" t="s"/>
      <c r="AV84" s="30" t="s"/>
      <c r="AW84" s="30" t="s"/>
      <c r="AX84" s="30" t="s"/>
      <c r="AY84" s="30" t="s"/>
      <c r="AZ84" s="30" t="s"/>
      <c r="BA84" s="30" t="s"/>
      <c r="BB84" s="30" t="s"/>
      <c r="BC84" s="30" t="s"/>
      <c r="BD84" s="30" t="s"/>
      <c r="BE84" s="30" t="s"/>
      <c r="BF84" s="30" t="s"/>
      <c r="BG84" s="30" t="s"/>
      <c r="BH84" s="30" t="s"/>
      <c r="BI84" s="30" t="s"/>
      <c r="BJ84" s="31">
        <f>=AI84</f>
        <v>0</v>
      </c>
      <c r="BK84" s="32">
        <f>=BJ84/N84</f>
        <v>0</v>
      </c>
      <c r="BL84" s="32" t="e">
        <f>=AL84/AI84</f>
        <v>#DIV/0!</v>
      </c>
      <c r="BM84" s="33">
        <f>=IF(BJ84=0,0,AM84/BJ84)</f>
        <v>0</v>
      </c>
      <c r="BN84" s="33">
        <f>=IF(BJ84=0,0,AN84/BJ84)</f>
        <v>0</v>
      </c>
      <c r="BO84" s="33">
        <f>=IF(BJ84=0,0,AO84/BJ84)</f>
        <v>0</v>
      </c>
      <c r="BP84" s="33">
        <f>=IF(BJ84=0,0,AP84/BJ84)</f>
        <v>0</v>
      </c>
      <c r="BQ84" s="32">
        <f>=-IF(BM84=0,0,BM84*LN(BM84))-IF(BN84=0,0,BN84*LN(BN84))-IF(BO84=0,0,BO84*LN(BO84))-IF(BP84=0,0,BP84*LN(BP84))</f>
        <v>0</v>
      </c>
      <c r="BR84" s="34">
        <f>=IF(BJ84=0,0,BQ84/LN(4)*100)</f>
        <v>0</v>
      </c>
      <c r="BS84" s="35">
        <f>=_xlfn.XLOOKUP(B84,点位均值!$A:$A,点位均值!$B:$B,"无匹配")</f>
        <v>3.64975186104219</v>
      </c>
      <c r="BT84" s="35">
        <f>=_xlfn.XLOOKUP(B84,点位均值!$A:$A,点位均值!$C:$C,"无匹配")</f>
        <v>2.56853785900783</v>
      </c>
    </row>
    <row r="85" spans="1:72" ht="33.75" customHeight="1">
      <c r="A85" s="26">
        <v>85</v>
      </c>
      <c r="B85" s="28" t="s">
        <v>517</v>
      </c>
      <c r="C85" s="27" t="s">
        <v>94</v>
      </c>
      <c r="D85" s="27" t="s">
        <v>95</v>
      </c>
      <c r="E85" s="27" t="s">
        <v>137</v>
      </c>
      <c r="F85" t="s">
        <v>97</v>
      </c>
      <c r="I85" s="27" t="s">
        <v>121</v>
      </c>
      <c r="J85" s="29" t="s">
        <v>100</v>
      </c>
      <c r="K85">
        <f>=IF(TRIM(CLEAN(J85))="","",(IF(ISNUMBER(SEARCH("公共座椅",TRIM(CLEAN(J85)))),2,0)+IF(ISNUMBER(SEARCH("行道树",TRIM(CLEAN(J85)))),1,0)+IF(ISNUMBER(SEARCH("花坛",TRIM(CLEAN(J85)))),0.75,0)+IF(ISNUMBER(SEARCH("电线杆",TRIM(CLEAN(J85)))),0.4,0)+IF(ISNUMBER(SEARCH("路灯",TRIM(CLEAN(J85)))),0.45,0)+IF(ISNUMBER(SEARCH("共享单车",TRIM(CLEAN(J85)))),0.35,0)+IF(ISNUMBER(SEARCH("垃圾桶",TRIM(CLEAN(J85)))),-0.5,0))/(1+LN(1+(LEN(TRIM(CLEAN(J85)))-LEN(SUBSTITUTE(TRIM(CLEAN(J85)),";",""))+1))))</f>
        <v>0.590616109149641</v>
      </c>
      <c r="L85" s="26">
        <v>14</v>
      </c>
      <c r="M85" s="26">
        <v>1.5</v>
      </c>
      <c r="N85" s="26">
        <v>22</v>
      </c>
      <c r="O85" s="28" t="s">
        <v>101</v>
      </c>
      <c r="P85" s="26">
        <v>1</v>
      </c>
      <c r="Q85" s="26">
        <v>4</v>
      </c>
      <c r="R85" s="26">
        <v>45</v>
      </c>
      <c r="S85" s="26">
        <v>70</v>
      </c>
      <c r="T85" s="26">
        <v>8</v>
      </c>
      <c r="U85" s="26">
        <v>2</v>
      </c>
      <c r="V85" s="26">
        <v>5</v>
      </c>
      <c r="W85" s="26">
        <v>5</v>
      </c>
      <c r="X85" s="28" t="s">
        <v>521</v>
      </c>
      <c r="Y85" s="38" t="s"/>
      <c r="Z85" s="26">
        <v>1</v>
      </c>
      <c r="AA85" s="26">
        <v>1</v>
      </c>
      <c r="AB85" s="26">
        <v>4</v>
      </c>
      <c r="AC85" s="28" t="s">
        <v>158</v>
      </c>
      <c r="AD85" s="38" t="s"/>
      <c r="AE85" s="28" t="s">
        <v>140</v>
      </c>
      <c r="AF85" s="26">
        <v>60</v>
      </c>
      <c r="AG85" s="26">
        <v>3</v>
      </c>
      <c r="AH85" s="26">
        <v>3</v>
      </c>
      <c r="AI85" s="26">
        <v>4</v>
      </c>
      <c r="AJ85" s="26">
        <v>4</v>
      </c>
      <c r="AK85" s="26">
        <v>0</v>
      </c>
      <c r="AL85" s="26">
        <v>4</v>
      </c>
      <c r="AM85" s="26">
        <v>1</v>
      </c>
      <c r="AN85" s="26">
        <v>2</v>
      </c>
      <c r="AO85" s="26">
        <v>0</v>
      </c>
      <c r="AP85" s="26">
        <v>1</v>
      </c>
      <c r="AQ85" s="26">
        <v>2</v>
      </c>
      <c r="AR85" s="26">
        <v>2</v>
      </c>
      <c r="AS85" s="26">
        <v>0</v>
      </c>
      <c r="AT85" s="26">
        <v>4</v>
      </c>
      <c r="AU85" s="26">
        <v>0</v>
      </c>
      <c r="AV85" s="26">
        <v>0</v>
      </c>
      <c r="AW85" s="26">
        <v>0</v>
      </c>
      <c r="AX85" s="26">
        <v>0</v>
      </c>
      <c r="AY85" s="26">
        <v>0</v>
      </c>
      <c r="AZ85" s="26">
        <v>4</v>
      </c>
      <c r="BA85" s="26">
        <v>0</v>
      </c>
      <c r="BB85" s="26">
        <v>2</v>
      </c>
      <c r="BC85" s="26">
        <v>3</v>
      </c>
      <c r="BD85" s="26">
        <v>0</v>
      </c>
      <c r="BE85" s="26">
        <v>0</v>
      </c>
      <c r="BF85" s="26">
        <v>0</v>
      </c>
      <c r="BG85" s="26">
        <v>0</v>
      </c>
      <c r="BH85" s="26">
        <v>0</v>
      </c>
      <c r="BI85" s="26">
        <v>0</v>
      </c>
      <c r="BJ85" s="31">
        <f>=AI85</f>
        <v>4</v>
      </c>
      <c r="BK85" s="32">
        <f>=BJ85/N85</f>
        <v>0.181818181818182</v>
      </c>
      <c r="BL85" s="32">
        <f>=AL85/AI85</f>
        <v>1</v>
      </c>
      <c r="BM85" s="33">
        <f>=IF(BJ85=0,0,AM85/BJ85)</f>
        <v>0.25</v>
      </c>
      <c r="BN85" s="33">
        <f>=IF(BJ85=0,0,AN85/BJ85)</f>
        <v>0.5</v>
      </c>
      <c r="BO85" s="33">
        <f>=IF(BJ85=0,0,AO85/BJ85)</f>
        <v>0</v>
      </c>
      <c r="BP85" s="33">
        <f>=IF(BJ85=0,0,AP85/BJ85)</f>
        <v>0.25</v>
      </c>
      <c r="BQ85" s="32">
        <f>=-IF(BM85=0,0,BM85*LN(BM85))-IF(BN85=0,0,BN85*LN(BN85))-IF(BO85=0,0,BO85*LN(BO85))-IF(BP85=0,0,BP85*LN(BP85))</f>
        <v>1.03972077083992</v>
      </c>
      <c r="BR85" s="34">
        <f>=IF(BJ85=0,0,BQ85/LN(4)*100)</f>
        <v>75</v>
      </c>
      <c r="BS85" s="35">
        <f>=_xlfn.XLOOKUP(B85,点位均值!$A:$A,点位均值!$B:$B,"无匹配")</f>
        <v>3.64975186104219</v>
      </c>
      <c r="BT85" s="35">
        <f>=_xlfn.XLOOKUP(B85,点位均值!$A:$A,点位均值!$C:$C,"无匹配")</f>
        <v>2.56853785900783</v>
      </c>
    </row>
    <row r="86" spans="1:72" ht="33.75" customHeight="1">
      <c r="A86" s="26">
        <v>87</v>
      </c>
      <c r="B86" s="28" t="s">
        <v>527</v>
      </c>
      <c r="C86" s="27" t="s">
        <v>94</v>
      </c>
      <c r="D86" s="27" t="s">
        <v>95</v>
      </c>
      <c r="E86" s="27" t="s">
        <v>96</v>
      </c>
      <c r="F86" t="s">
        <v>97</v>
      </c>
      <c r="I86" s="27" t="s">
        <v>121</v>
      </c>
      <c r="J86" s="29" t="s">
        <v>100</v>
      </c>
      <c r="K86">
        <f>=IF(TRIM(CLEAN(J86))="","",(IF(ISNUMBER(SEARCH("公共座椅",TRIM(CLEAN(J86)))),2,0)+IF(ISNUMBER(SEARCH("行道树",TRIM(CLEAN(J86)))),1,0)+IF(ISNUMBER(SEARCH("花坛",TRIM(CLEAN(J86)))),0.75,0)+IF(ISNUMBER(SEARCH("电线杆",TRIM(CLEAN(J86)))),0.5,0)+IF(ISNUMBER(SEARCH("路灯",TRIM(CLEAN(J86)))),0.5,0)+IF(ISNUMBER(SEARCH("共享单车",TRIM(CLEAN(J86)))),0.5,0)+IF(ISNUMBER(SEARCH("垃圾桶",TRIM(CLEAN(J86)))),-0.5,0))/(1+LN(1+(LEN(TRIM(CLEAN(J86)))-LEN(SUBSTITUTE(TRIM(CLEAN(J86)),";",""))+1))))</f>
        <v>0.590616109149641</v>
      </c>
      <c r="L86" s="26">
        <v>11</v>
      </c>
      <c r="M86" s="26">
        <v>1.8</v>
      </c>
      <c r="N86" s="26">
        <v>16</v>
      </c>
      <c r="O86" s="28" t="s">
        <v>249</v>
      </c>
      <c r="P86" s="26">
        <v>1</v>
      </c>
      <c r="Q86" s="26">
        <v>5</v>
      </c>
      <c r="R86" s="26">
        <v>0</v>
      </c>
      <c r="S86" s="26">
        <v>0</v>
      </c>
      <c r="T86" s="26">
        <v>20</v>
      </c>
      <c r="U86" s="26">
        <v>5</v>
      </c>
      <c r="V86" s="26">
        <v>3</v>
      </c>
      <c r="W86" s="26">
        <v>4</v>
      </c>
      <c r="X86" s="28" t="s">
        <v>157</v>
      </c>
      <c r="Y86" s="38" t="s"/>
      <c r="Z86" s="26">
        <v>5</v>
      </c>
      <c r="AA86" s="26">
        <v>5</v>
      </c>
      <c r="AB86" s="26">
        <v>4</v>
      </c>
      <c r="AC86" s="28" t="s">
        <v>158</v>
      </c>
      <c r="AD86" s="38" t="s"/>
      <c r="AE86" s="28" t="s">
        <v>132</v>
      </c>
      <c r="AF86" s="26">
        <v>70</v>
      </c>
      <c r="AG86" s="26">
        <v>5</v>
      </c>
      <c r="AH86" s="26">
        <v>4</v>
      </c>
      <c r="AI86" s="26">
        <v>2</v>
      </c>
      <c r="AJ86" s="26">
        <v>2</v>
      </c>
      <c r="AK86" s="26">
        <v>0</v>
      </c>
      <c r="AL86" s="26">
        <v>2</v>
      </c>
      <c r="AM86" s="26">
        <v>0</v>
      </c>
      <c r="AN86" s="26">
        <v>2</v>
      </c>
      <c r="AO86" s="26">
        <v>0</v>
      </c>
      <c r="AP86" s="26">
        <v>0</v>
      </c>
      <c r="AQ86" s="26">
        <v>0</v>
      </c>
      <c r="AR86" s="26">
        <v>2</v>
      </c>
      <c r="AS86" s="26">
        <v>0</v>
      </c>
      <c r="AT86" s="26">
        <v>0</v>
      </c>
      <c r="AU86" s="26">
        <v>2</v>
      </c>
      <c r="AV86" s="26">
        <v>0</v>
      </c>
      <c r="AW86" s="26">
        <v>0</v>
      </c>
      <c r="AX86" s="26">
        <v>0</v>
      </c>
      <c r="AY86" s="26">
        <v>0</v>
      </c>
      <c r="AZ86" s="26">
        <v>0</v>
      </c>
      <c r="BA86" s="26">
        <v>0</v>
      </c>
      <c r="BB86" s="26">
        <v>0</v>
      </c>
      <c r="BC86" s="26">
        <v>2</v>
      </c>
      <c r="BD86" s="26">
        <v>0</v>
      </c>
      <c r="BE86" s="26">
        <v>0</v>
      </c>
      <c r="BF86" s="26">
        <v>0</v>
      </c>
      <c r="BG86" s="26">
        <v>0</v>
      </c>
      <c r="BH86" s="26">
        <v>0</v>
      </c>
      <c r="BI86" s="26">
        <v>0</v>
      </c>
      <c r="BJ86" s="31">
        <f>=AI86</f>
        <v>2</v>
      </c>
      <c r="BK86" s="32">
        <f>=BJ86/N86</f>
        <v>0.125</v>
      </c>
      <c r="BL86" s="32">
        <f>=AL86/AI86</f>
        <v>1</v>
      </c>
      <c r="BM86" s="33">
        <f>=IF(BJ86=0,0,AM86/BJ86)</f>
        <v>0</v>
      </c>
      <c r="BN86" s="33">
        <f>=IF(BJ86=0,0,AN86/BJ86)</f>
        <v>1</v>
      </c>
      <c r="BO86" s="33">
        <f>=IF(BJ86=0,0,AO86/BJ86)</f>
        <v>0</v>
      </c>
      <c r="BP86" s="33">
        <f>=IF(BJ86=0,0,AP86/BJ86)</f>
        <v>0</v>
      </c>
      <c r="BQ86" s="32">
        <f>=-IF(BM86=0,0,BM86*LN(BM86))-IF(BN86=0,0,BN86*LN(BN86))-IF(BO86=0,0,BO86*LN(BO86))-IF(BP86=0,0,BP86*LN(BP86))</f>
        <v>0</v>
      </c>
      <c r="BR86" s="34">
        <f>=IF(BJ86=0,0,BQ86/LN(4)*100)</f>
        <v>0</v>
      </c>
      <c r="BS86" s="35">
        <f>=_xlfn.XLOOKUP(B86,点位均值!$A:$A,点位均值!$B:$B,"无匹配")</f>
        <v>0.542183622828784</v>
      </c>
      <c r="BT86" s="35">
        <f>=_xlfn.XLOOKUP(B86,点位均值!$A:$A,点位均值!$C:$C,"无匹配")</f>
        <v>2.1420365535248</v>
      </c>
    </row>
    <row r="87" spans="1:72" ht="33.75" customHeight="1">
      <c r="A87" s="26">
        <v>89</v>
      </c>
      <c r="B87" s="28" t="s">
        <v>533</v>
      </c>
      <c r="C87" s="27" t="s">
        <v>320</v>
      </c>
      <c r="D87" s="27" t="s">
        <v>95</v>
      </c>
      <c r="E87" s="27" t="s">
        <v>277</v>
      </c>
      <c r="F87" t="s">
        <v>119</v>
      </c>
      <c r="I87" s="27" t="s">
        <v>461</v>
      </c>
      <c r="J87" s="29" t="s">
        <v>100</v>
      </c>
      <c r="K87">
        <f>=IF(TRIM(CLEAN(J87))="","",(IF(ISNUMBER(SEARCH("公共座椅",TRIM(CLEAN(J87)))),2,0)+IF(ISNUMBER(SEARCH("行道树",TRIM(CLEAN(J87)))),1,0)+IF(ISNUMBER(SEARCH("花坛",TRIM(CLEAN(J87)))),0.75,0)+IF(ISNUMBER(SEARCH("电线杆",TRIM(CLEAN(J87)))),0.5,0)+IF(ISNUMBER(SEARCH("路灯",TRIM(CLEAN(J87)))),0.5,0)+IF(ISNUMBER(SEARCH("共享单车",TRIM(CLEAN(J87)))),0.5,0)+IF(ISNUMBER(SEARCH("垃圾桶",TRIM(CLEAN(J87)))),-0.5,0))/(1+LN(1+(LEN(TRIM(CLEAN(J87)))-LEN(SUBSTITUTE(TRIM(CLEAN(J87)),";",""))+1))))</f>
        <v>0.590616109149641</v>
      </c>
      <c r="L87" s="26">
        <v>4</v>
      </c>
      <c r="M87" s="26">
        <v>0</v>
      </c>
      <c r="N87" s="26">
        <v>6</v>
      </c>
      <c r="O87" s="28" t="s">
        <v>175</v>
      </c>
      <c r="P87" s="26">
        <v>2</v>
      </c>
      <c r="Q87" s="26">
        <v>2</v>
      </c>
      <c r="R87" s="26">
        <v>10</v>
      </c>
      <c r="S87" s="26">
        <v>70</v>
      </c>
      <c r="T87" s="26">
        <v>18</v>
      </c>
      <c r="U87" s="26">
        <v>2</v>
      </c>
      <c r="V87" s="26">
        <v>2</v>
      </c>
      <c r="W87" s="26">
        <v>4</v>
      </c>
      <c r="X87" s="28" t="s">
        <v>535</v>
      </c>
      <c r="Y87" s="38" t="s"/>
      <c r="Z87" s="26">
        <v>1</v>
      </c>
      <c r="AA87" s="26">
        <v>1</v>
      </c>
      <c r="AB87" s="26">
        <v>3</v>
      </c>
      <c r="AC87" s="28" t="s">
        <v>536</v>
      </c>
      <c r="AD87" s="38" t="s"/>
      <c r="AE87" s="28" t="s">
        <v>140</v>
      </c>
      <c r="AF87" s="26">
        <v>80</v>
      </c>
      <c r="AG87" s="26">
        <v>3</v>
      </c>
      <c r="AH87" s="26">
        <v>3</v>
      </c>
      <c r="AI87" s="30" t="s"/>
      <c r="AJ87" s="30" t="s"/>
      <c r="AK87" s="30" t="s"/>
      <c r="AL87" s="30" t="s"/>
      <c r="AM87" s="30" t="s"/>
      <c r="AN87" s="30" t="s"/>
      <c r="AO87" s="30" t="s"/>
      <c r="AP87" s="30" t="s"/>
      <c r="AQ87" s="30" t="s"/>
      <c r="AR87" s="30" t="s"/>
      <c r="AS87" s="30" t="s"/>
      <c r="AT87" s="30" t="s"/>
      <c r="AU87" s="30" t="s"/>
      <c r="AV87" s="30" t="s"/>
      <c r="AW87" s="30" t="s"/>
      <c r="AX87" s="30" t="s"/>
      <c r="AY87" s="30" t="s"/>
      <c r="AZ87" s="30" t="s"/>
      <c r="BA87" s="30" t="s"/>
      <c r="BB87" s="30" t="s"/>
      <c r="BC87" s="30" t="s"/>
      <c r="BD87" s="30" t="s"/>
      <c r="BE87" s="30" t="s"/>
      <c r="BF87" s="30" t="s"/>
      <c r="BG87" s="30" t="s"/>
      <c r="BH87" s="30" t="s"/>
      <c r="BI87" s="30" t="s"/>
      <c r="BJ87" s="31">
        <f>=AI87</f>
        <v>0</v>
      </c>
      <c r="BK87" s="32">
        <f>=BJ87/N87</f>
        <v>0</v>
      </c>
      <c r="BL87" s="32" t="e">
        <f>=AL87/AI87</f>
        <v>#DIV/0!</v>
      </c>
      <c r="BM87" s="33">
        <f>=IF(BJ87=0,0,AM87/BJ87)</f>
        <v>0</v>
      </c>
      <c r="BN87" s="33">
        <f>=IF(BJ87=0,0,AN87/BJ87)</f>
        <v>0</v>
      </c>
      <c r="BO87" s="33">
        <f>=IF(BJ87=0,0,AO87/BJ87)</f>
        <v>0</v>
      </c>
      <c r="BP87" s="33">
        <f>=IF(BJ87=0,0,AP87/BJ87)</f>
        <v>0</v>
      </c>
      <c r="BQ87" s="32">
        <f>=-IF(BM87=0,0,BM87*LN(BM87))-IF(BN87=0,0,BN87*LN(BN87))-IF(BO87=0,0,BO87*LN(BO87))-IF(BP87=0,0,BP87*LN(BP87))</f>
        <v>0</v>
      </c>
      <c r="BR87" s="34">
        <f>=IF(BJ87=0,0,BQ87/LN(4)*100)</f>
        <v>0</v>
      </c>
      <c r="BS87" s="35" t="str">
        <f>=_xlfn.XLOOKUP(B87,点位均值!$A:$A,点位均值!$B:$B,"无匹配")</f>
        <v>无匹配</v>
      </c>
      <c r="BT87" s="35" t="str">
        <f>=_xlfn.XLOOKUP(B87,点位均值!$A:$A,点位均值!$C:$C,"无匹配")</f>
        <v>无匹配</v>
      </c>
    </row>
    <row r="88" spans="1:72" ht="33.75" customHeight="1">
      <c r="A88" s="26">
        <v>91</v>
      </c>
      <c r="B88" s="28" t="s">
        <v>544</v>
      </c>
      <c r="C88" s="27" t="s">
        <v>94</v>
      </c>
      <c r="D88" s="27" t="s">
        <v>188</v>
      </c>
      <c r="E88" s="27" t="s">
        <v>277</v>
      </c>
      <c r="H88" t="s">
        <v>144</v>
      </c>
      <c r="I88" s="27" t="s">
        <v>99</v>
      </c>
      <c r="J88" s="29" t="s">
        <v>100</v>
      </c>
      <c r="K88">
        <f>=IF(TRIM(CLEAN(J88))="","",(IF(ISNUMBER(SEARCH("公共座椅",TRIM(CLEAN(J88)))),2,0)+IF(ISNUMBER(SEARCH("行道树",TRIM(CLEAN(J88)))),1,0)+IF(ISNUMBER(SEARCH("花坛",TRIM(CLEAN(J88)))),0.75,0)+IF(ISNUMBER(SEARCH("电线杆",TRIM(CLEAN(J88)))),0.5,0)+IF(ISNUMBER(SEARCH("路灯",TRIM(CLEAN(J88)))),0.5,0)+IF(ISNUMBER(SEARCH("共享单车",TRIM(CLEAN(J88)))),0.5,0)+IF(ISNUMBER(SEARCH("垃圾桶",TRIM(CLEAN(J88)))),-0.5,0))/(1+LN(1+(LEN(TRIM(CLEAN(J88)))-LEN(SUBSTITUTE(TRIM(CLEAN(J88)),";",""))+1))))</f>
        <v>0.590616109149641</v>
      </c>
      <c r="L88" s="26">
        <v>12</v>
      </c>
      <c r="M88" s="26">
        <v>1.3</v>
      </c>
      <c r="N88" s="26">
        <v>18</v>
      </c>
      <c r="O88" s="28" t="s">
        <v>175</v>
      </c>
      <c r="P88" s="26">
        <v>1</v>
      </c>
      <c r="Q88" s="26">
        <v>4</v>
      </c>
      <c r="R88" s="26">
        <v>65</v>
      </c>
      <c r="S88" s="26">
        <v>60</v>
      </c>
      <c r="T88" s="26">
        <v>7</v>
      </c>
      <c r="U88" s="26">
        <v>4</v>
      </c>
      <c r="V88" s="26">
        <v>3.8</v>
      </c>
      <c r="W88" s="26">
        <v>4</v>
      </c>
      <c r="X88" s="28" t="s">
        <v>157</v>
      </c>
      <c r="Y88" s="38" t="s"/>
      <c r="Z88" s="26">
        <v>4</v>
      </c>
      <c r="AA88" s="26">
        <v>4</v>
      </c>
      <c r="AB88" s="26">
        <v>4</v>
      </c>
      <c r="AC88" s="28" t="s">
        <v>158</v>
      </c>
      <c r="AD88" s="38" t="s"/>
      <c r="AE88" s="28" t="s">
        <v>132</v>
      </c>
      <c r="AF88" s="26">
        <v>60</v>
      </c>
      <c r="AG88" s="26">
        <v>3.4</v>
      </c>
      <c r="AH88" s="26">
        <v>3.2</v>
      </c>
      <c r="AI88" s="30" t="s"/>
      <c r="AJ88" s="30" t="s"/>
      <c r="AK88" s="30" t="s"/>
      <c r="AL88" s="30" t="s"/>
      <c r="AM88" s="30" t="s"/>
      <c r="AN88" s="30" t="s"/>
      <c r="AO88" s="30" t="s"/>
      <c r="AP88" s="30" t="s"/>
      <c r="AQ88" s="30" t="s"/>
      <c r="AR88" s="30" t="s"/>
      <c r="AS88" s="30" t="s"/>
      <c r="AT88" s="30" t="s"/>
      <c r="AU88" s="30" t="s"/>
      <c r="AV88" s="30" t="s"/>
      <c r="AW88" s="30" t="s"/>
      <c r="AX88" s="30" t="s"/>
      <c r="AY88" s="30" t="s"/>
      <c r="AZ88" s="30" t="s"/>
      <c r="BA88" s="30" t="s"/>
      <c r="BB88" s="30" t="s"/>
      <c r="BC88" s="30" t="s"/>
      <c r="BD88" s="30" t="s"/>
      <c r="BE88" s="30" t="s"/>
      <c r="BF88" s="30" t="s"/>
      <c r="BG88" s="30" t="s"/>
      <c r="BH88" s="30" t="s"/>
      <c r="BI88" s="30" t="s"/>
      <c r="BJ88" s="31">
        <f>=AI88</f>
        <v>0</v>
      </c>
      <c r="BK88" s="32">
        <f>=BJ88/N88</f>
        <v>0</v>
      </c>
      <c r="BL88" s="32" t="e">
        <f>=AL88/AI88</f>
        <v>#DIV/0!</v>
      </c>
      <c r="BM88" s="33">
        <f>=IF(BJ88=0,0,AM88/BJ88)</f>
        <v>0</v>
      </c>
      <c r="BN88" s="33">
        <f>=IF(BJ88=0,0,AN88/BJ88)</f>
        <v>0</v>
      </c>
      <c r="BO88" s="33">
        <f>=IF(BJ88=0,0,AO88/BJ88)</f>
        <v>0</v>
      </c>
      <c r="BP88" s="33">
        <f>=IF(BJ88=0,0,AP88/BJ88)</f>
        <v>0</v>
      </c>
      <c r="BQ88" s="32">
        <f>=-IF(BM88=0,0,BM88*LN(BM88))-IF(BN88=0,0,BN88*LN(BN88))-IF(BO88=0,0,BO88*LN(BO88))-IF(BP88=0,0,BP88*LN(BP88))</f>
        <v>0</v>
      </c>
      <c r="BR88" s="34">
        <f>=IF(BJ88=0,0,BQ88/LN(4)*100)</f>
        <v>0</v>
      </c>
      <c r="BS88" s="35" t="str">
        <f>=_xlfn.XLOOKUP(B88,点位均值!$A:$A,点位均值!$B:$B,"无匹配")</f>
        <v>无匹配</v>
      </c>
      <c r="BT88" s="35" t="str">
        <f>=_xlfn.XLOOKUP(B88,点位均值!$A:$A,点位均值!$C:$C,"无匹配")</f>
        <v>无匹配</v>
      </c>
    </row>
    <row r="89" spans="1:72" ht="33.75" customHeight="1">
      <c r="A89" s="26">
        <v>92</v>
      </c>
      <c r="B89" s="28" t="s">
        <v>547</v>
      </c>
      <c r="C89" s="27" t="s">
        <v>94</v>
      </c>
      <c r="D89" s="27" t="s">
        <v>95</v>
      </c>
      <c r="E89" s="27" t="s">
        <v>96</v>
      </c>
      <c r="F89" t="s">
        <v>119</v>
      </c>
      <c r="I89" s="27" t="s">
        <v>121</v>
      </c>
      <c r="J89" s="29" t="s">
        <v>100</v>
      </c>
      <c r="K89" s="147">
        <f>=IF(TRIM(CLEAN(J89))="","",(IF(ISNUMBER(SEARCH("公共座椅",TRIM(CLEAN(J89)))),2,0)+IF(ISNUMBER(SEARCH("行道树",TRIM(CLEAN(J89)))),1,0)+IF(ISNUMBER(SEARCH("花坛",TRIM(CLEAN(J89)))),0.75,0)+IF(ISNUMBER(SEARCH("电线杆",TRIM(CLEAN(J89)))),0.5,0)+IF(ISNUMBER(SEARCH("路灯",TRIM(CLEAN(J89)))),0.5,0)+IF(ISNUMBER(SEARCH("共享单车",TRIM(CLEAN(J89)))),0.5,0)+IF(ISNUMBER(SEARCH("垃圾桶",TRIM(CLEAN(J89)))),-0.5,0))/(1+LN(1+(LEN(TRIM(CLEAN(J89)))-LEN(SUBSTITUTE(TRIM(CLEAN(J89)),";",""))+1))))</f>
        <v>0.590616109149641</v>
      </c>
      <c r="L89" s="26">
        <v>14</v>
      </c>
      <c r="M89" s="26">
        <v>1.8</v>
      </c>
      <c r="N89" s="26">
        <v>21</v>
      </c>
      <c r="O89" s="28" t="s">
        <v>101</v>
      </c>
      <c r="P89" s="26">
        <v>1</v>
      </c>
      <c r="Q89" s="26">
        <v>4</v>
      </c>
      <c r="R89" s="26">
        <v>70</v>
      </c>
      <c r="S89" s="26">
        <v>66</v>
      </c>
      <c r="T89" s="26">
        <v>8</v>
      </c>
      <c r="U89" s="26">
        <v>4</v>
      </c>
      <c r="V89" s="26">
        <v>3</v>
      </c>
      <c r="W89" s="26">
        <v>4</v>
      </c>
      <c r="X89" s="28" t="s">
        <v>157</v>
      </c>
      <c r="Y89" s="38" t="s"/>
      <c r="Z89" s="26">
        <v>4</v>
      </c>
      <c r="AA89" s="26">
        <v>4</v>
      </c>
      <c r="AB89" s="26">
        <v>4</v>
      </c>
      <c r="AC89" s="28" t="s">
        <v>158</v>
      </c>
      <c r="AD89" s="38" t="s"/>
      <c r="AE89" s="28" t="s">
        <v>140</v>
      </c>
      <c r="AF89" s="26">
        <v>60</v>
      </c>
      <c r="AG89" s="26">
        <v>3</v>
      </c>
      <c r="AH89" s="26">
        <v>3.7</v>
      </c>
      <c r="AI89" s="26">
        <v>3</v>
      </c>
      <c r="AJ89" s="26">
        <v>1</v>
      </c>
      <c r="AK89" s="26">
        <v>1</v>
      </c>
      <c r="AL89" s="26">
        <v>2</v>
      </c>
      <c r="AM89" s="26">
        <v>0</v>
      </c>
      <c r="AN89" s="26">
        <v>2</v>
      </c>
      <c r="AO89" s="26">
        <v>1</v>
      </c>
      <c r="AP89" s="26">
        <v>0</v>
      </c>
      <c r="AQ89" s="26">
        <v>2</v>
      </c>
      <c r="AR89" s="26">
        <v>1</v>
      </c>
      <c r="AS89" s="26">
        <v>0</v>
      </c>
      <c r="AT89" s="26">
        <v>0</v>
      </c>
      <c r="AU89" s="26">
        <v>3</v>
      </c>
      <c r="AV89" s="26">
        <v>0</v>
      </c>
      <c r="AW89" s="26">
        <v>0</v>
      </c>
      <c r="AX89" s="26">
        <v>2</v>
      </c>
      <c r="AY89" s="26">
        <v>0</v>
      </c>
      <c r="AZ89" s="26">
        <v>0</v>
      </c>
      <c r="BA89" s="26">
        <v>0</v>
      </c>
      <c r="BB89" s="26">
        <v>0</v>
      </c>
      <c r="BC89" s="26">
        <v>3</v>
      </c>
      <c r="BD89" s="26">
        <v>0</v>
      </c>
      <c r="BE89" s="26">
        <v>0</v>
      </c>
      <c r="BF89" s="26">
        <v>0</v>
      </c>
      <c r="BG89" s="26">
        <v>0</v>
      </c>
      <c r="BH89" s="26">
        <v>0</v>
      </c>
      <c r="BI89" s="26">
        <v>0</v>
      </c>
      <c r="BJ89" s="31">
        <f>=AI89</f>
        <v>3</v>
      </c>
      <c r="BK89" s="32">
        <f>=BJ89/N89</f>
        <v>0.142857142857143</v>
      </c>
      <c r="BL89" s="32">
        <f>=AL89/AI89</f>
        <v>0.666666666666667</v>
      </c>
      <c r="BM89" s="33">
        <f>=IF(BJ89=0,0,AM89/BJ89)</f>
        <v>0</v>
      </c>
      <c r="BN89" s="33">
        <f>=IF(BJ89=0,0,AN89/BJ89)</f>
        <v>0.666666666666667</v>
      </c>
      <c r="BO89" s="33">
        <f>=IF(BJ89=0,0,AO89/BJ89)</f>
        <v>0.333333333333333</v>
      </c>
      <c r="BP89" s="33">
        <f>=IF(BJ89=0,0,AP89/BJ89)</f>
        <v>0</v>
      </c>
      <c r="BQ89" s="32">
        <f>=-IF(BM89=0,0,BM89*LN(BM89))-IF(BN89=0,0,BN89*LN(BN89))-IF(BO89=0,0,BO89*LN(BO89))-IF(BP89=0,0,BP89*LN(BP89))</f>
        <v>0.636514168294813</v>
      </c>
      <c r="BR89" s="34">
        <f>=IF(BJ89=0,0,BQ89/LN(4)*100)</f>
        <v>45.9147917027245</v>
      </c>
      <c r="BS89" s="35">
        <f>=_xlfn.XLOOKUP(B89,点位均值!$A:$A,点位均值!$B:$B,"无匹配")</f>
        <v>1.36104218362283</v>
      </c>
      <c r="BT89" s="35">
        <f>=_xlfn.XLOOKUP(B89,点位均值!$A:$A,点位均值!$C:$C,"无匹配")</f>
        <v>3.00365535248042</v>
      </c>
    </row>
    <row r="90" spans="1:72" ht="33.75" customHeight="1">
      <c r="A90" s="26">
        <v>95</v>
      </c>
      <c r="B90" s="28" t="s">
        <v>558</v>
      </c>
      <c r="C90" s="27" t="s">
        <v>94</v>
      </c>
      <c r="D90" s="27" t="s">
        <v>95</v>
      </c>
      <c r="E90" s="27" t="s">
        <v>96</v>
      </c>
      <c r="F90" t="s">
        <v>119</v>
      </c>
      <c r="I90" s="27" t="s">
        <v>121</v>
      </c>
      <c r="J90" s="29" t="s">
        <v>100</v>
      </c>
      <c r="K90">
        <f>=IF(TRIM(CLEAN(J90))="","",(IF(ISNUMBER(SEARCH("公共座椅",TRIM(CLEAN(J90)))),2,0)+IF(ISNUMBER(SEARCH("行道树",TRIM(CLEAN(J90)))),1,0)+IF(ISNUMBER(SEARCH("花坛",TRIM(CLEAN(J90)))),0.75,0)+IF(ISNUMBER(SEARCH("电线杆",TRIM(CLEAN(J90)))),0.4,0)+IF(ISNUMBER(SEARCH("路灯",TRIM(CLEAN(J90)))),0.45,0)+IF(ISNUMBER(SEARCH("共享单车",TRIM(CLEAN(J90)))),0.35,0)+IF(ISNUMBER(SEARCH("垃圾桶",TRIM(CLEAN(J90)))),-0.5,0))/(1+LN(1+(LEN(TRIM(CLEAN(J90)))-LEN(SUBSTITUTE(TRIM(CLEAN(J90)),";",""))+1))))</f>
        <v>0.590616109149641</v>
      </c>
      <c r="L90" s="26">
        <v>4</v>
      </c>
      <c r="M90" s="26">
        <v>0</v>
      </c>
      <c r="N90" s="26">
        <v>8</v>
      </c>
      <c r="O90" s="28" t="s">
        <v>101</v>
      </c>
      <c r="P90" s="26">
        <v>2</v>
      </c>
      <c r="Q90" s="26">
        <v>3</v>
      </c>
      <c r="R90" s="26">
        <v>21</v>
      </c>
      <c r="S90" s="26">
        <v>50</v>
      </c>
      <c r="T90" s="26">
        <v>8</v>
      </c>
      <c r="U90" s="26">
        <v>5</v>
      </c>
      <c r="V90" s="26">
        <v>4</v>
      </c>
      <c r="W90" s="26">
        <v>3</v>
      </c>
      <c r="X90" s="28" t="s">
        <v>560</v>
      </c>
      <c r="Y90" s="38" t="s"/>
      <c r="Z90" s="26">
        <v>4</v>
      </c>
      <c r="AA90" s="26">
        <v>4</v>
      </c>
      <c r="AB90" s="26">
        <v>5</v>
      </c>
      <c r="AC90" s="28" t="s">
        <v>561</v>
      </c>
      <c r="AD90" s="38" t="s"/>
      <c r="AE90" s="28" t="s">
        <v>132</v>
      </c>
      <c r="AF90" s="26">
        <v>90</v>
      </c>
      <c r="AG90" s="26">
        <v>5</v>
      </c>
      <c r="AH90" s="26">
        <v>4</v>
      </c>
      <c r="AI90" s="30" t="s"/>
      <c r="AJ90" s="30" t="s"/>
      <c r="AK90" s="30" t="s"/>
      <c r="AL90" s="30" t="s"/>
      <c r="AM90" s="30" t="s"/>
      <c r="AN90" s="30" t="s"/>
      <c r="AO90" s="30" t="s"/>
      <c r="AP90" s="30" t="s"/>
      <c r="AQ90" s="30" t="s"/>
      <c r="AR90" s="30" t="s"/>
      <c r="AS90" s="30" t="s"/>
      <c r="AT90" s="30" t="s"/>
      <c r="AU90" s="30" t="s"/>
      <c r="AV90" s="30" t="s"/>
      <c r="AW90" s="30" t="s"/>
      <c r="AX90" s="30" t="s"/>
      <c r="AY90" s="30" t="s"/>
      <c r="AZ90" s="30" t="s"/>
      <c r="BA90" s="30" t="s"/>
      <c r="BB90" s="30" t="s"/>
      <c r="BC90" s="30" t="s"/>
      <c r="BD90" s="30" t="s"/>
      <c r="BE90" s="30" t="s"/>
      <c r="BF90" s="30" t="s"/>
      <c r="BG90" s="30" t="s"/>
      <c r="BH90" s="30" t="s"/>
      <c r="BI90" s="30" t="s"/>
      <c r="BJ90" s="31">
        <f>=AI90</f>
        <v>0</v>
      </c>
      <c r="BK90" s="32">
        <f>=BJ90/N90</f>
        <v>0</v>
      </c>
      <c r="BL90" s="32" t="e">
        <f>=AL90/AI90</f>
        <v>#DIV/0!</v>
      </c>
      <c r="BM90" s="33">
        <f>=IF(BJ90=0,0,AM90/BJ90)</f>
        <v>0</v>
      </c>
      <c r="BN90" s="33">
        <f>=IF(BJ90=0,0,AN90/BJ90)</f>
        <v>0</v>
      </c>
      <c r="BO90" s="33">
        <f>=IF(BJ90=0,0,AO90/BJ90)</f>
        <v>0</v>
      </c>
      <c r="BP90" s="33">
        <f>=IF(BJ90=0,0,AP90/BJ90)</f>
        <v>0</v>
      </c>
      <c r="BQ90" s="32">
        <f>=-IF(BM90=0,0,BM90*LN(BM90))-IF(BN90=0,0,BN90*LN(BN90))-IF(BO90=0,0,BO90*LN(BO90))-IF(BP90=0,0,BP90*LN(BP90))</f>
        <v>0</v>
      </c>
      <c r="BR90" s="34">
        <f>=IF(BJ90=0,0,BQ90/LN(4)*100)</f>
        <v>0</v>
      </c>
      <c r="BS90" s="35" t="str">
        <f>=_xlfn.XLOOKUP(B90,点位均值!$A:$A,点位均值!$B:$B,"无匹配")</f>
        <v>无匹配</v>
      </c>
      <c r="BT90" s="35" t="str">
        <f>=_xlfn.XLOOKUP(B90,点位均值!$A:$A,点位均值!$C:$C,"无匹配")</f>
        <v>无匹配</v>
      </c>
    </row>
    <row r="91" spans="1:72" ht="33.75" customHeight="1">
      <c r="A91" s="26">
        <v>103</v>
      </c>
      <c r="B91" s="28" t="s">
        <v>598</v>
      </c>
      <c r="C91" s="27" t="s">
        <v>94</v>
      </c>
      <c r="D91" s="27" t="s">
        <v>95</v>
      </c>
      <c r="E91" s="27" t="s">
        <v>96</v>
      </c>
      <c r="I91" s="27" t="s">
        <v>99</v>
      </c>
      <c r="J91" s="29" t="s">
        <v>100</v>
      </c>
      <c r="K91">
        <f>=IF(TRIM(CLEAN(J91))="","",(IF(ISNUMBER(SEARCH("公共座椅",TRIM(CLEAN(J91)))),2,0)+IF(ISNUMBER(SEARCH("行道树",TRIM(CLEAN(J91)))),1,0)+IF(ISNUMBER(SEARCH("花坛",TRIM(CLEAN(J91)))),0.75,0)+IF(ISNUMBER(SEARCH("电线杆",TRIM(CLEAN(J91)))),0.4,0)+IF(ISNUMBER(SEARCH("路灯",TRIM(CLEAN(J91)))),0.45,0)+IF(ISNUMBER(SEARCH("共享单车",TRIM(CLEAN(J91)))),0.35,0)+IF(ISNUMBER(SEARCH("垃圾桶",TRIM(CLEAN(J91)))),-0.5,0))/(1+LN(1+(LEN(TRIM(CLEAN(J91)))-LEN(SUBSTITUTE(TRIM(CLEAN(J91)),";",""))+1))))</f>
        <v>0.590616109149641</v>
      </c>
      <c r="L91" s="26">
        <v>24</v>
      </c>
      <c r="M91" s="26">
        <v>1.6</v>
      </c>
      <c r="N91" s="26">
        <v>43</v>
      </c>
      <c r="O91" s="28" t="s">
        <v>600</v>
      </c>
      <c r="P91" s="26">
        <v>3</v>
      </c>
      <c r="Q91" s="26">
        <v>4</v>
      </c>
      <c r="R91" s="26">
        <v>800</v>
      </c>
      <c r="S91" s="26">
        <v>80</v>
      </c>
      <c r="T91" s="26">
        <v>30</v>
      </c>
      <c r="U91" s="26">
        <v>5</v>
      </c>
      <c r="V91" s="26">
        <v>3</v>
      </c>
      <c r="W91" s="26">
        <v>3</v>
      </c>
      <c r="X91" s="28" t="s">
        <v>601</v>
      </c>
      <c r="Y91" s="38" t="s"/>
      <c r="Z91" s="26">
        <v>5</v>
      </c>
      <c r="AA91" s="26">
        <v>5</v>
      </c>
      <c r="AB91" s="26">
        <v>5</v>
      </c>
      <c r="AC91" s="28" t="s">
        <v>602</v>
      </c>
      <c r="AD91" s="38" t="s"/>
      <c r="AE91" s="28" t="s">
        <v>159</v>
      </c>
      <c r="AF91" s="26">
        <v>50</v>
      </c>
      <c r="AG91" s="26">
        <v>4</v>
      </c>
      <c r="AH91" s="26">
        <v>4</v>
      </c>
      <c r="AI91" s="26">
        <v>10</v>
      </c>
      <c r="AJ91" s="26">
        <v>1</v>
      </c>
      <c r="AK91" s="26">
        <v>8</v>
      </c>
      <c r="AL91" s="26">
        <v>2</v>
      </c>
      <c r="AM91" s="26">
        <v>0</v>
      </c>
      <c r="AN91" s="26">
        <v>8</v>
      </c>
      <c r="AO91" s="26">
        <v>0</v>
      </c>
      <c r="AP91" s="26">
        <v>2</v>
      </c>
      <c r="AQ91" s="26">
        <v>3</v>
      </c>
      <c r="AR91" s="26">
        <v>7</v>
      </c>
      <c r="AS91" s="26">
        <v>0</v>
      </c>
      <c r="AT91" s="26">
        <v>0</v>
      </c>
      <c r="AU91" s="26">
        <v>10</v>
      </c>
      <c r="AV91" s="26">
        <v>0</v>
      </c>
      <c r="AW91" s="26">
        <v>2</v>
      </c>
      <c r="AX91" s="26">
        <v>6</v>
      </c>
      <c r="AY91" s="26">
        <v>1</v>
      </c>
      <c r="AZ91" s="26">
        <v>0</v>
      </c>
      <c r="BA91" s="26">
        <v>0</v>
      </c>
      <c r="BB91" s="26">
        <v>0</v>
      </c>
      <c r="BC91" s="26">
        <v>1</v>
      </c>
      <c r="BD91" s="26">
        <v>0</v>
      </c>
      <c r="BE91" s="26">
        <v>0</v>
      </c>
      <c r="BF91" s="26">
        <v>0</v>
      </c>
      <c r="BG91" s="26">
        <v>0</v>
      </c>
      <c r="BH91" s="26">
        <v>0</v>
      </c>
      <c r="BI91" s="26">
        <v>0</v>
      </c>
      <c r="BJ91" s="31">
        <f>=AI91</f>
        <v>10</v>
      </c>
      <c r="BK91" s="32">
        <f>=BJ91/N91</f>
        <v>0.232558139534884</v>
      </c>
      <c r="BL91" s="32">
        <f>=AL91/AI91</f>
        <v>0.2</v>
      </c>
      <c r="BM91" s="33">
        <f>=IF(BJ91=0,0,AM91/BJ91)</f>
        <v>0</v>
      </c>
      <c r="BN91" s="33">
        <f>=IF(BJ91=0,0,AN91/BJ91)</f>
        <v>0.8</v>
      </c>
      <c r="BO91" s="33">
        <f>=IF(BJ91=0,0,AO91/BJ91)</f>
        <v>0</v>
      </c>
      <c r="BP91" s="33">
        <f>=IF(BJ91=0,0,AP91/BJ91)</f>
        <v>0.2</v>
      </c>
      <c r="BQ91" s="32">
        <f>=-IF(BM91=0,0,BM91*LN(BM91))-IF(BN91=0,0,BN91*LN(BN91))-IF(BO91=0,0,BO91*LN(BO91))-IF(BP91=0,0,BP91*LN(BP91))</f>
        <v>0.500402423538188</v>
      </c>
      <c r="BR91" s="34">
        <f>=IF(BJ91=0,0,BQ91/LN(4)*100)</f>
        <v>36.0964047443681</v>
      </c>
      <c r="BS91" s="35">
        <f>=_xlfn.XLOOKUP(B91,点位均值!$A:$A,点位均值!$B:$B,"无匹配")</f>
        <v>0.841885856079405</v>
      </c>
      <c r="BT91" s="35">
        <f>=_xlfn.XLOOKUP(B91,点位均值!$A:$A,点位均值!$C:$C,"无匹配")</f>
        <v>1.96626631853786</v>
      </c>
    </row>
    <row r="92" spans="1:72" ht="33.75" customHeight="1">
      <c r="A92" s="26">
        <v>105</v>
      </c>
      <c r="B92" s="28" t="s">
        <v>611</v>
      </c>
      <c r="C92" s="27" t="s">
        <v>94</v>
      </c>
      <c r="D92" s="27" t="s">
        <v>95</v>
      </c>
      <c r="E92" s="27" t="s">
        <v>96</v>
      </c>
      <c r="F92" t="s">
        <v>119</v>
      </c>
      <c r="I92" s="27" t="s">
        <v>461</v>
      </c>
      <c r="J92" s="29" t="s">
        <v>100</v>
      </c>
      <c r="K92">
        <f>=IF(TRIM(CLEAN(J92))="","",(IF(ISNUMBER(SEARCH("公共座椅",TRIM(CLEAN(J92)))),2,0)+IF(ISNUMBER(SEARCH("行道树",TRIM(CLEAN(J92)))),1,0)+IF(ISNUMBER(SEARCH("花坛",TRIM(CLEAN(J92)))),0.75,0)+IF(ISNUMBER(SEARCH("电线杆",TRIM(CLEAN(J92)))),0.4,0)+IF(ISNUMBER(SEARCH("路灯",TRIM(CLEAN(J92)))),0.45,0)+IF(ISNUMBER(SEARCH("共享单车",TRIM(CLEAN(J92)))),0.35,0)+IF(ISNUMBER(SEARCH("垃圾桶",TRIM(CLEAN(J92)))),-0.5,0))/(1+LN(1+(LEN(TRIM(CLEAN(J92)))-LEN(SUBSTITUTE(TRIM(CLEAN(J92)),";",""))+1))))</f>
        <v>0.590616109149641</v>
      </c>
      <c r="L92" s="26">
        <v>18</v>
      </c>
      <c r="M92" s="26">
        <v>0</v>
      </c>
      <c r="N92" s="26">
        <v>36</v>
      </c>
      <c r="O92" s="28" t="s">
        <v>101</v>
      </c>
      <c r="P92" s="26">
        <v>2</v>
      </c>
      <c r="Q92" s="26">
        <v>3</v>
      </c>
      <c r="R92" s="26">
        <v>74</v>
      </c>
      <c r="S92" s="26">
        <v>50</v>
      </c>
      <c r="T92" s="26">
        <v>10</v>
      </c>
      <c r="U92" s="26">
        <v>5</v>
      </c>
      <c r="V92" s="26">
        <v>2</v>
      </c>
      <c r="W92" s="26">
        <v>3</v>
      </c>
      <c r="X92" s="28" t="s">
        <v>613</v>
      </c>
      <c r="Y92" s="38" t="s"/>
      <c r="Z92" s="26">
        <v>4</v>
      </c>
      <c r="AA92" s="26">
        <v>3</v>
      </c>
      <c r="AB92" s="26">
        <v>5</v>
      </c>
      <c r="AC92" s="28" t="s">
        <v>614</v>
      </c>
      <c r="AD92" s="38" t="s"/>
      <c r="AE92" s="28" t="s">
        <v>132</v>
      </c>
      <c r="AF92" s="26">
        <v>90</v>
      </c>
      <c r="AG92" s="26">
        <v>4</v>
      </c>
      <c r="AH92" s="26">
        <v>4</v>
      </c>
      <c r="AI92" s="26">
        <v>1</v>
      </c>
      <c r="AJ92" s="26">
        <v>0</v>
      </c>
      <c r="AK92" s="26">
        <v>1</v>
      </c>
      <c r="AL92" s="26">
        <v>0</v>
      </c>
      <c r="AM92" s="26">
        <v>0</v>
      </c>
      <c r="AN92" s="26">
        <v>0</v>
      </c>
      <c r="AO92" s="26">
        <v>1</v>
      </c>
      <c r="AP92" s="26">
        <v>0</v>
      </c>
      <c r="AQ92" s="26">
        <v>0</v>
      </c>
      <c r="AR92" s="26">
        <v>1</v>
      </c>
      <c r="AS92" s="26">
        <v>0</v>
      </c>
      <c r="AT92" s="26">
        <v>1</v>
      </c>
      <c r="AU92" s="26">
        <v>0</v>
      </c>
      <c r="AV92" s="26">
        <v>0</v>
      </c>
      <c r="AW92" s="26">
        <v>0</v>
      </c>
      <c r="AX92" s="26">
        <v>0</v>
      </c>
      <c r="AY92" s="26">
        <v>0</v>
      </c>
      <c r="AZ92" s="26">
        <v>0</v>
      </c>
      <c r="BA92" s="26">
        <v>0</v>
      </c>
      <c r="BB92" s="26">
        <v>0</v>
      </c>
      <c r="BC92" s="26">
        <v>1</v>
      </c>
      <c r="BD92" s="26">
        <v>0</v>
      </c>
      <c r="BE92" s="26">
        <v>0</v>
      </c>
      <c r="BF92" s="26">
        <v>0</v>
      </c>
      <c r="BG92" s="26">
        <v>0</v>
      </c>
      <c r="BH92" s="26">
        <v>0</v>
      </c>
      <c r="BI92" s="26">
        <v>0</v>
      </c>
      <c r="BJ92" s="31">
        <f>=AI92</f>
        <v>1</v>
      </c>
      <c r="BK92" s="32">
        <f>=BJ92/N92</f>
        <v>0.0277777777777778</v>
      </c>
      <c r="BL92" s="32">
        <f>=AL92/AI92</f>
        <v>0</v>
      </c>
      <c r="BM92" s="33">
        <f>=IF(BJ92=0,0,AM92/BJ92)</f>
        <v>0</v>
      </c>
      <c r="BN92" s="33">
        <f>=IF(BJ92=0,0,AN92/BJ92)</f>
        <v>0</v>
      </c>
      <c r="BO92" s="33">
        <f>=IF(BJ92=0,0,AO92/BJ92)</f>
        <v>1</v>
      </c>
      <c r="BP92" s="33">
        <f>=IF(BJ92=0,0,AP92/BJ92)</f>
        <v>0</v>
      </c>
      <c r="BQ92" s="32">
        <f>=-IF(BM92=0,0,BM92*LN(BM92))-IF(BN92=0,0,BN92*LN(BN92))-IF(BO92=0,0,BO92*LN(BO92))-IF(BP92=0,0,BP92*LN(BP92))</f>
        <v>0</v>
      </c>
      <c r="BR92" s="34">
        <f>=IF(BJ92=0,0,BQ92/LN(4)*100)</f>
        <v>0</v>
      </c>
      <c r="BS92" s="35">
        <f>=_xlfn.XLOOKUP(B92,点位均值!$A:$A,点位均值!$B:$B,"无匹配")</f>
        <v>1.27915632754342</v>
      </c>
      <c r="BT92" s="35">
        <f>=_xlfn.XLOOKUP(B92,点位均值!$A:$A,点位均值!$C:$C,"无匹配")</f>
        <v>1.36657963446475</v>
      </c>
    </row>
    <row r="93" spans="1:72" ht="33.75" customHeight="1">
      <c r="A93" s="26">
        <v>108</v>
      </c>
      <c r="B93" s="28" t="s">
        <v>622</v>
      </c>
      <c r="C93" s="27" t="s">
        <v>94</v>
      </c>
      <c r="D93" s="27" t="s">
        <v>95</v>
      </c>
      <c r="E93" s="27" t="s">
        <v>96</v>
      </c>
      <c r="F93" t="s">
        <v>97</v>
      </c>
      <c r="I93" s="27" t="s">
        <v>121</v>
      </c>
      <c r="J93" s="29" t="s">
        <v>100</v>
      </c>
      <c r="K93">
        <f>=IF(TRIM(CLEAN(J93))="","",(IF(ISNUMBER(SEARCH("公共座椅",TRIM(CLEAN(J93)))),2,0)+IF(ISNUMBER(SEARCH("行道树",TRIM(CLEAN(J93)))),1,0)+IF(ISNUMBER(SEARCH("花坛",TRIM(CLEAN(J93)))),0.75,0)+IF(ISNUMBER(SEARCH("电线杆",TRIM(CLEAN(J93)))),0.4,0)+IF(ISNUMBER(SEARCH("路灯",TRIM(CLEAN(J93)))),0.45,0)+IF(ISNUMBER(SEARCH("共享单车",TRIM(CLEAN(J93)))),0.35,0)+IF(ISNUMBER(SEARCH("垃圾桶",TRIM(CLEAN(J93)))),-0.5,0))/(1+LN(1+(LEN(TRIM(CLEAN(J93)))-LEN(SUBSTITUTE(TRIM(CLEAN(J93)),";",""))+1))))</f>
        <v>0.590616109149641</v>
      </c>
      <c r="L93" s="26">
        <v>4</v>
      </c>
      <c r="M93" s="26">
        <v>0</v>
      </c>
      <c r="N93" s="26">
        <v>0</v>
      </c>
      <c r="O93" s="28" t="s">
        <v>175</v>
      </c>
      <c r="P93" s="26">
        <v>1</v>
      </c>
      <c r="Q93" s="26">
        <v>5</v>
      </c>
      <c r="R93" s="26">
        <v>0</v>
      </c>
      <c r="S93" s="26">
        <v>0</v>
      </c>
      <c r="T93" s="26">
        <v>0</v>
      </c>
      <c r="U93" s="26">
        <v>3.2</v>
      </c>
      <c r="V93" s="26">
        <v>3.4</v>
      </c>
      <c r="W93" s="26">
        <v>3</v>
      </c>
      <c r="X93" s="28" t="s">
        <v>624</v>
      </c>
      <c r="Y93" s="39" t="s"/>
      <c r="Z93" s="26">
        <v>3</v>
      </c>
      <c r="AA93" s="26">
        <v>2.4</v>
      </c>
      <c r="AB93" s="26">
        <v>3.6</v>
      </c>
      <c r="AC93" s="28" t="s">
        <v>158</v>
      </c>
      <c r="AD93" s="39" t="s"/>
      <c r="AE93" s="28" t="s">
        <v>132</v>
      </c>
      <c r="AF93" s="26">
        <v>50</v>
      </c>
      <c r="AG93" s="26">
        <v>3</v>
      </c>
      <c r="AH93" s="26">
        <v>3.2</v>
      </c>
      <c r="AI93" s="30" t="s"/>
      <c r="AJ93" s="30" t="s"/>
      <c r="AK93" s="30" t="s"/>
      <c r="AL93" s="30" t="s"/>
      <c r="AM93" s="30" t="s"/>
      <c r="AN93" s="30" t="s"/>
      <c r="AO93" s="30" t="s"/>
      <c r="AP93" s="30" t="s"/>
      <c r="AQ93" s="30" t="s"/>
      <c r="AR93" s="30" t="s"/>
      <c r="AS93" s="30" t="s"/>
      <c r="AT93" s="30" t="s"/>
      <c r="AU93" s="30" t="s"/>
      <c r="AV93" s="30" t="s"/>
      <c r="AW93" s="30" t="s"/>
      <c r="AX93" s="30" t="s"/>
      <c r="AY93" s="30" t="s"/>
      <c r="AZ93" s="30" t="s"/>
      <c r="BA93" s="30" t="s"/>
      <c r="BB93" s="30" t="s"/>
      <c r="BC93" s="30" t="s"/>
      <c r="BD93" s="30" t="s"/>
      <c r="BE93" s="30" t="s"/>
      <c r="BF93" s="30" t="s"/>
      <c r="BG93" s="30" t="s"/>
      <c r="BH93" s="30" t="s"/>
      <c r="BI93" s="30" t="s"/>
      <c r="BJ93" s="31">
        <f>=AI93</f>
        <v>0</v>
      </c>
      <c r="BK93" s="32" t="e">
        <f>=BJ93/N93</f>
        <v>#DIV/0!</v>
      </c>
      <c r="BL93" s="32" t="e">
        <f>=AL93/AI93</f>
        <v>#DIV/0!</v>
      </c>
      <c r="BM93" s="33">
        <f>=IF(BJ93=0,0,AM93/BJ93)</f>
        <v>0</v>
      </c>
      <c r="BN93" s="33">
        <f>=IF(BJ93=0,0,AN93/BJ93)</f>
        <v>0</v>
      </c>
      <c r="BO93" s="33">
        <f>=IF(BJ93=0,0,AO93/BJ93)</f>
        <v>0</v>
      </c>
      <c r="BP93" s="33">
        <f>=IF(BJ93=0,0,AP93/BJ93)</f>
        <v>0</v>
      </c>
      <c r="BQ93" s="32">
        <f>=-IF(BM93=0,0,BM93*LN(BM93))-IF(BN93=0,0,BN93*LN(BN93))-IF(BO93=0,0,BO93*LN(BO93))-IF(BP93=0,0,BP93*LN(BP93))</f>
        <v>0</v>
      </c>
      <c r="BR93" s="34">
        <f>=IF(BJ93=0,0,BQ93/LN(4)*100)</f>
        <v>0</v>
      </c>
      <c r="BS93" s="35" t="str">
        <f>=_xlfn.XLOOKUP(B93,点位均值!$A:$A,点位均值!$B:$B,"无匹配")</f>
        <v>无匹配</v>
      </c>
      <c r="BT93" s="35" t="str">
        <f>=_xlfn.XLOOKUP(B93,点位均值!$A:$A,点位均值!$C:$C,"无匹配")</f>
        <v>无匹配</v>
      </c>
    </row>
    <row r="94" spans="1:72" ht="33.75" customHeight="1">
      <c r="A94" s="26">
        <v>109</v>
      </c>
      <c r="B94" s="28" t="s">
        <v>626</v>
      </c>
      <c r="C94" s="27" t="s">
        <v>94</v>
      </c>
      <c r="D94" s="27" t="s">
        <v>95</v>
      </c>
      <c r="E94" s="27" t="s">
        <v>137</v>
      </c>
      <c r="F94" t="s">
        <v>119</v>
      </c>
      <c r="I94" s="27" t="s">
        <v>121</v>
      </c>
      <c r="J94" s="29" t="s">
        <v>100</v>
      </c>
      <c r="K94">
        <f>=IF(TRIM(CLEAN(J94))="","",(IF(ISNUMBER(SEARCH("公共座椅",TRIM(CLEAN(J94)))),2,0)+IF(ISNUMBER(SEARCH("行道树",TRIM(CLEAN(J94)))),1,0)+IF(ISNUMBER(SEARCH("花坛",TRIM(CLEAN(J94)))),0.75,0)+IF(ISNUMBER(SEARCH("电线杆",TRIM(CLEAN(J94)))),0.4,0)+IF(ISNUMBER(SEARCH("路灯",TRIM(CLEAN(J94)))),0.45,0)+IF(ISNUMBER(SEARCH("共享单车",TRIM(CLEAN(J94)))),0.35,0)+IF(ISNUMBER(SEARCH("垃圾桶",TRIM(CLEAN(J94)))),-0.5,0))/(1+LN(1+(LEN(TRIM(CLEAN(J94)))-LEN(SUBSTITUTE(TRIM(CLEAN(J94)),";",""))+1))))</f>
        <v>0.590616109149641</v>
      </c>
      <c r="L94" s="26">
        <v>4.5</v>
      </c>
      <c r="M94" s="26">
        <v>1</v>
      </c>
      <c r="N94" s="26">
        <v>4</v>
      </c>
      <c r="O94" s="28" t="s">
        <v>101</v>
      </c>
      <c r="P94" s="26">
        <v>1</v>
      </c>
      <c r="Q94" s="26">
        <v>5</v>
      </c>
      <c r="R94" s="26">
        <v>34</v>
      </c>
      <c r="S94" s="26">
        <v>85</v>
      </c>
      <c r="T94" s="26">
        <v>6</v>
      </c>
      <c r="U94" s="26">
        <v>3.4</v>
      </c>
      <c r="V94" s="26">
        <v>3.4</v>
      </c>
      <c r="W94" s="26">
        <v>3.8</v>
      </c>
      <c r="X94" s="28" t="s">
        <v>628</v>
      </c>
      <c r="Y94" s="27" t="s">
        <v>629</v>
      </c>
      <c r="Z94" s="26">
        <v>3.4</v>
      </c>
      <c r="AA94" s="26">
        <v>3.2</v>
      </c>
      <c r="AB94" s="26">
        <v>3.4</v>
      </c>
      <c r="AC94" s="28" t="s">
        <v>630</v>
      </c>
      <c r="AD94" s="27" t="s">
        <v>631</v>
      </c>
      <c r="AE94" s="28" t="s">
        <v>115</v>
      </c>
      <c r="AF94" s="26">
        <v>100</v>
      </c>
      <c r="AG94" s="26">
        <v>4</v>
      </c>
      <c r="AH94" s="26">
        <v>4</v>
      </c>
      <c r="AI94" s="26">
        <v>2</v>
      </c>
      <c r="AJ94" s="26">
        <v>1</v>
      </c>
      <c r="AK94" s="26">
        <v>0</v>
      </c>
      <c r="AL94" s="26">
        <v>2</v>
      </c>
      <c r="AM94" s="26">
        <v>0</v>
      </c>
      <c r="AN94" s="26">
        <v>0</v>
      </c>
      <c r="AO94" s="26">
        <v>2</v>
      </c>
      <c r="AP94" s="26">
        <v>0</v>
      </c>
      <c r="AQ94" s="26">
        <v>1</v>
      </c>
      <c r="AR94" s="26">
        <v>1</v>
      </c>
      <c r="AS94" s="26">
        <v>0</v>
      </c>
      <c r="AT94" s="26">
        <v>2</v>
      </c>
      <c r="AU94" s="26">
        <v>0</v>
      </c>
      <c r="AV94" s="26">
        <v>0</v>
      </c>
      <c r="AW94" s="26">
        <v>0</v>
      </c>
      <c r="AX94" s="26">
        <v>0</v>
      </c>
      <c r="AY94" s="26">
        <v>0</v>
      </c>
      <c r="AZ94" s="26">
        <v>2</v>
      </c>
      <c r="BA94" s="26">
        <v>0</v>
      </c>
      <c r="BB94" s="26">
        <v>2</v>
      </c>
      <c r="BC94" s="26">
        <v>0</v>
      </c>
      <c r="BD94" s="26">
        <v>0</v>
      </c>
      <c r="BE94" s="26">
        <v>0</v>
      </c>
      <c r="BF94" s="26">
        <v>0</v>
      </c>
      <c r="BG94" s="26">
        <v>0</v>
      </c>
      <c r="BH94" s="26">
        <v>0</v>
      </c>
      <c r="BI94" s="26">
        <v>0</v>
      </c>
      <c r="BJ94" s="31">
        <f>=AI94</f>
        <v>2</v>
      </c>
      <c r="BK94" s="32">
        <f>=BJ94/N94</f>
        <v>0.5</v>
      </c>
      <c r="BL94" s="32">
        <f>=AL94/AI94</f>
        <v>1</v>
      </c>
      <c r="BM94" s="33">
        <f>=IF(BJ94=0,0,AM94/BJ94)</f>
        <v>0</v>
      </c>
      <c r="BN94" s="33">
        <f>=IF(BJ94=0,0,AN94/BJ94)</f>
        <v>0</v>
      </c>
      <c r="BO94" s="33">
        <f>=IF(BJ94=0,0,AO94/BJ94)</f>
        <v>1</v>
      </c>
      <c r="BP94" s="33">
        <f>=IF(BJ94=0,0,AP94/BJ94)</f>
        <v>0</v>
      </c>
      <c r="BQ94" s="32">
        <f>=-IF(BM94=0,0,BM94*LN(BM94))-IF(BN94=0,0,BN94*LN(BN94))-IF(BO94=0,0,BO94*LN(BO94))-IF(BP94=0,0,BP94*LN(BP94))</f>
        <v>0</v>
      </c>
      <c r="BR94" s="34">
        <f>=IF(BJ94=0,0,BQ94/LN(4)*100)</f>
        <v>0</v>
      </c>
      <c r="BS94" s="35">
        <f>=_xlfn.XLOOKUP(B94,点位均值!$A:$A,点位均值!$B:$B,"无匹配")</f>
        <v>2.99875930521092</v>
      </c>
      <c r="BT94" s="35">
        <f>=_xlfn.XLOOKUP(B94,点位均值!$A:$A,点位均值!$C:$C,"无匹配")</f>
        <v>2.1420365535248</v>
      </c>
    </row>
    <row r="95" spans="1:72" ht="33.75" customHeight="1">
      <c r="A95" s="26">
        <v>110</v>
      </c>
      <c r="B95" s="28" t="s">
        <v>633</v>
      </c>
      <c r="C95" s="27" t="s">
        <v>94</v>
      </c>
      <c r="D95" s="27" t="s">
        <v>95</v>
      </c>
      <c r="E95" s="27" t="s">
        <v>96</v>
      </c>
      <c r="F95" t="s">
        <v>119</v>
      </c>
      <c r="I95" s="27" t="s">
        <v>121</v>
      </c>
      <c r="J95" s="29" t="s">
        <v>100</v>
      </c>
      <c r="K95">
        <f>=IF(TRIM(CLEAN(J95))="","",(IF(ISNUMBER(SEARCH("公共座椅",TRIM(CLEAN(J95)))),2,0)+IF(ISNUMBER(SEARCH("行道树",TRIM(CLEAN(J95)))),1,0)+IF(ISNUMBER(SEARCH("花坛",TRIM(CLEAN(J95)))),0.75,0)+IF(ISNUMBER(SEARCH("电线杆",TRIM(CLEAN(J95)))),0.4,0)+IF(ISNUMBER(SEARCH("路灯",TRIM(CLEAN(J95)))),0.45,0)+IF(ISNUMBER(SEARCH("共享单车",TRIM(CLEAN(J95)))),0.35,0)+IF(ISNUMBER(SEARCH("垃圾桶",TRIM(CLEAN(J95)))),-0.5,0))/(1+LN(1+(LEN(TRIM(CLEAN(J95)))-LEN(SUBSTITUTE(TRIM(CLEAN(J95)),";",""))+1))))</f>
        <v>0.590616109149641</v>
      </c>
      <c r="L95" s="26">
        <v>3</v>
      </c>
      <c r="M95" s="26">
        <v>0</v>
      </c>
      <c r="N95" s="26">
        <v>4</v>
      </c>
      <c r="O95" s="28" t="s">
        <v>101</v>
      </c>
      <c r="P95" s="26">
        <v>1</v>
      </c>
      <c r="Q95" s="26">
        <v>5</v>
      </c>
      <c r="R95" s="26">
        <v>81</v>
      </c>
      <c r="S95" s="26">
        <v>100</v>
      </c>
      <c r="T95" s="26">
        <v>8</v>
      </c>
      <c r="U95" s="26">
        <v>3.8</v>
      </c>
      <c r="V95" s="26">
        <v>3.6</v>
      </c>
      <c r="W95" s="26">
        <v>3.2</v>
      </c>
      <c r="X95" s="28" t="s">
        <v>635</v>
      </c>
      <c r="Y95" s="27" t="s">
        <v>636</v>
      </c>
      <c r="Z95" s="26">
        <v>2.8</v>
      </c>
      <c r="AA95" s="26">
        <v>3.6</v>
      </c>
      <c r="AB95" s="26">
        <v>2.8</v>
      </c>
      <c r="AC95" s="28" t="s">
        <v>637</v>
      </c>
      <c r="AD95" s="27" t="s">
        <v>638</v>
      </c>
      <c r="AE95" s="28" t="s">
        <v>132</v>
      </c>
      <c r="AF95" s="26">
        <v>50</v>
      </c>
      <c r="AG95" s="26">
        <v>3.4</v>
      </c>
      <c r="AH95" s="26">
        <v>3.2</v>
      </c>
      <c r="AI95" s="26">
        <v>8</v>
      </c>
      <c r="AJ95" s="26">
        <v>2</v>
      </c>
      <c r="AK95" s="26">
        <v>1</v>
      </c>
      <c r="AL95" s="26">
        <v>7</v>
      </c>
      <c r="AM95" s="26">
        <v>0</v>
      </c>
      <c r="AN95" s="26">
        <v>0</v>
      </c>
      <c r="AO95" s="26">
        <v>8</v>
      </c>
      <c r="AP95" s="26">
        <v>0</v>
      </c>
      <c r="AQ95" s="26">
        <v>2</v>
      </c>
      <c r="AR95" s="26">
        <v>6</v>
      </c>
      <c r="AS95" s="26">
        <v>0</v>
      </c>
      <c r="AT95" s="26">
        <v>0</v>
      </c>
      <c r="AU95" s="26">
        <v>8</v>
      </c>
      <c r="AV95" s="26">
        <v>0</v>
      </c>
      <c r="AW95" s="26">
        <v>7</v>
      </c>
      <c r="AX95" s="26">
        <v>4</v>
      </c>
      <c r="AY95" s="26">
        <v>0</v>
      </c>
      <c r="AZ95" s="26">
        <v>0</v>
      </c>
      <c r="BA95" s="26">
        <v>0</v>
      </c>
      <c r="BB95" s="26">
        <v>0</v>
      </c>
      <c r="BC95" s="26">
        <v>1</v>
      </c>
      <c r="BD95" s="26">
        <v>0</v>
      </c>
      <c r="BE95" s="26">
        <v>0</v>
      </c>
      <c r="BF95" s="26">
        <v>0</v>
      </c>
      <c r="BG95" s="26">
        <v>0</v>
      </c>
      <c r="BH95" s="26">
        <v>0</v>
      </c>
      <c r="BI95" s="26">
        <v>0</v>
      </c>
      <c r="BJ95" s="31">
        <f>=AI95</f>
        <v>8</v>
      </c>
      <c r="BK95" s="32">
        <f>=BJ95/N95</f>
        <v>2</v>
      </c>
      <c r="BL95" s="32">
        <f>=AL95/AI95</f>
        <v>0.875</v>
      </c>
      <c r="BM95" s="33">
        <f>=IF(BJ95=0,0,AM95/BJ95)</f>
        <v>0</v>
      </c>
      <c r="BN95" s="33">
        <f>=IF(BJ95=0,0,AN95/BJ95)</f>
        <v>0</v>
      </c>
      <c r="BO95" s="33">
        <f>=IF(BJ95=0,0,AO95/BJ95)</f>
        <v>1</v>
      </c>
      <c r="BP95" s="33">
        <f>=IF(BJ95=0,0,AP95/BJ95)</f>
        <v>0</v>
      </c>
      <c r="BQ95" s="32">
        <f>=-IF(BM95=0,0,BM95*LN(BM95))-IF(BN95=0,0,BN95*LN(BN95))-IF(BO95=0,0,BO95*LN(BO95))-IF(BP95=0,0,BP95*LN(BP95))</f>
        <v>0</v>
      </c>
      <c r="BR95" s="34">
        <f>=IF(BJ95=0,0,BQ95/LN(4)*100)</f>
        <v>0</v>
      </c>
      <c r="BS95" s="35">
        <f>=_xlfn.XLOOKUP(B95,点位均值!$A:$A,点位均值!$B:$B,"无匹配")</f>
        <v>1.89330024813896</v>
      </c>
      <c r="BT95" s="35">
        <f>=_xlfn.XLOOKUP(B95,点位均值!$A:$A,点位均值!$C:$C,"无匹配")</f>
        <v>2.01279373368146</v>
      </c>
    </row>
    <row r="96" spans="1:72" ht="33.75" customHeight="1">
      <c r="A96" s="26">
        <v>113</v>
      </c>
      <c r="B96" s="28" t="s">
        <v>653</v>
      </c>
      <c r="C96" s="27" t="s">
        <v>94</v>
      </c>
      <c r="D96" s="27" t="s">
        <v>95</v>
      </c>
      <c r="E96" s="27" t="s">
        <v>277</v>
      </c>
      <c r="I96" s="27" t="s">
        <v>99</v>
      </c>
      <c r="J96" s="29" t="s">
        <v>100</v>
      </c>
      <c r="K96">
        <f>=IF(TRIM(CLEAN(J96))="","",(IF(ISNUMBER(SEARCH("公共座椅",TRIM(CLEAN(J96)))),2,0)+IF(ISNUMBER(SEARCH("行道树",TRIM(CLEAN(J96)))),1,0)+IF(ISNUMBER(SEARCH("花坛",TRIM(CLEAN(J96)))),0.75,0)+IF(ISNUMBER(SEARCH("电线杆",TRIM(CLEAN(J96)))),0.4,0)+IF(ISNUMBER(SEARCH("路灯",TRIM(CLEAN(J96)))),0.45,0)+IF(ISNUMBER(SEARCH("共享单车",TRIM(CLEAN(J96)))),0.35,0)+IF(ISNUMBER(SEARCH("垃圾桶",TRIM(CLEAN(J96)))),-0.5,0))/(1+LN(1+(LEN(TRIM(CLEAN(J96)))-LEN(SUBSTITUTE(TRIM(CLEAN(J96)),";",""))+1))))</f>
        <v>0.590616109149641</v>
      </c>
      <c r="L96" s="26">
        <v>5</v>
      </c>
      <c r="M96" s="26">
        <v>1.5</v>
      </c>
      <c r="N96" s="26">
        <v>7.5</v>
      </c>
      <c r="O96" s="28" t="s">
        <v>269</v>
      </c>
      <c r="P96" s="26">
        <v>3</v>
      </c>
      <c r="Q96" s="26">
        <v>5</v>
      </c>
      <c r="R96" s="26">
        <v>0</v>
      </c>
      <c r="S96" s="26">
        <v>0</v>
      </c>
      <c r="T96" s="26">
        <v>10</v>
      </c>
      <c r="U96" s="26">
        <v>3.2</v>
      </c>
      <c r="V96" s="26">
        <v>2.4</v>
      </c>
      <c r="W96" s="26">
        <v>2.4</v>
      </c>
      <c r="X96" s="28" t="s">
        <v>655</v>
      </c>
      <c r="Y96" s="39" t="s"/>
      <c r="Z96" s="26">
        <v>3</v>
      </c>
      <c r="AA96" s="26">
        <v>3.4</v>
      </c>
      <c r="AB96" s="26">
        <v>3.4</v>
      </c>
      <c r="AC96" s="28" t="s">
        <v>656</v>
      </c>
      <c r="AD96" s="39" t="s"/>
      <c r="AE96" s="28" t="s">
        <v>159</v>
      </c>
      <c r="AF96" s="26">
        <v>100</v>
      </c>
      <c r="AG96" s="26">
        <v>3.2</v>
      </c>
      <c r="AH96" s="26">
        <v>3.2</v>
      </c>
      <c r="AI96" s="26">
        <v>2</v>
      </c>
      <c r="AJ96" s="26">
        <v>2</v>
      </c>
      <c r="AK96" s="26">
        <v>0</v>
      </c>
      <c r="AL96" s="26">
        <v>2</v>
      </c>
      <c r="AM96" s="26">
        <v>0</v>
      </c>
      <c r="AN96" s="26">
        <v>0</v>
      </c>
      <c r="AO96" s="26">
        <v>2</v>
      </c>
      <c r="AP96" s="26">
        <v>0</v>
      </c>
      <c r="AQ96" s="26">
        <v>2</v>
      </c>
      <c r="AR96" s="26">
        <v>0</v>
      </c>
      <c r="AS96" s="26">
        <v>0</v>
      </c>
      <c r="AT96" s="26">
        <v>2</v>
      </c>
      <c r="AU96" s="26">
        <v>0</v>
      </c>
      <c r="AV96" s="26">
        <v>0</v>
      </c>
      <c r="AW96" s="26">
        <v>0</v>
      </c>
      <c r="AX96" s="26">
        <v>0</v>
      </c>
      <c r="AY96" s="26">
        <v>0</v>
      </c>
      <c r="AZ96" s="26">
        <v>0</v>
      </c>
      <c r="BA96" s="26">
        <v>0</v>
      </c>
      <c r="BB96" s="26">
        <v>0</v>
      </c>
      <c r="BC96" s="26">
        <v>2</v>
      </c>
      <c r="BD96" s="26">
        <v>0</v>
      </c>
      <c r="BE96" s="26">
        <v>0</v>
      </c>
      <c r="BF96" s="26">
        <v>0</v>
      </c>
      <c r="BG96" s="26">
        <v>0</v>
      </c>
      <c r="BH96" s="26">
        <v>0</v>
      </c>
      <c r="BI96" s="26">
        <v>0</v>
      </c>
      <c r="BJ96" s="31">
        <f>=AI96</f>
        <v>2</v>
      </c>
      <c r="BK96" s="32">
        <f>=BJ96/N96</f>
        <v>0.266666666666667</v>
      </c>
      <c r="BL96" s="32">
        <f>=AL96/AI96</f>
        <v>1</v>
      </c>
      <c r="BM96" s="33">
        <f>=IF(BJ96=0,0,AM96/BJ96)</f>
        <v>0</v>
      </c>
      <c r="BN96" s="33">
        <f>=IF(BJ96=0,0,AN96/BJ96)</f>
        <v>0</v>
      </c>
      <c r="BO96" s="33">
        <f>=IF(BJ96=0,0,AO96/BJ96)</f>
        <v>1</v>
      </c>
      <c r="BP96" s="33">
        <f>=IF(BJ96=0,0,AP96/BJ96)</f>
        <v>0</v>
      </c>
      <c r="BQ96" s="32">
        <f>=-IF(BM96=0,0,BM96*LN(BM96))-IF(BN96=0,0,BN96*LN(BN96))-IF(BO96=0,0,BO96*LN(BO96))-IF(BP96=0,0,BP96*LN(BP96))</f>
        <v>0</v>
      </c>
      <c r="BR96" s="34">
        <f>=IF(BJ96=0,0,BQ96/LN(4)*100)</f>
        <v>0</v>
      </c>
      <c r="BS96" s="35">
        <f>=_xlfn.XLOOKUP(B96,点位均值!$A:$A,点位均值!$B:$B,"无匹配")</f>
        <v>1.27915632754342</v>
      </c>
      <c r="BT96" s="35">
        <f>=_xlfn.XLOOKUP(B96,点位均值!$A:$A,点位均值!$C:$C,"无匹配")</f>
        <v>1.36657963446475</v>
      </c>
    </row>
    <row r="97" spans="1:72" ht="33.75" customHeight="1">
      <c r="A97" s="26">
        <v>114</v>
      </c>
      <c r="B97" s="28" t="s">
        <v>658</v>
      </c>
      <c r="C97" s="27" t="s">
        <v>94</v>
      </c>
      <c r="D97" s="27" t="s">
        <v>136</v>
      </c>
      <c r="E97" s="27" t="s">
        <v>96</v>
      </c>
      <c r="F97" t="s">
        <v>119</v>
      </c>
      <c r="I97" s="27" t="s">
        <v>121</v>
      </c>
      <c r="J97" s="29" t="s">
        <v>100</v>
      </c>
      <c r="K97">
        <f>=IF(TRIM(CLEAN(J97))="","",(IF(ISNUMBER(SEARCH("公共座椅",TRIM(CLEAN(J97)))),2,0)+IF(ISNUMBER(SEARCH("行道树",TRIM(CLEAN(J97)))),1,0)+IF(ISNUMBER(SEARCH("花坛",TRIM(CLEAN(J97)))),0.75,0)+IF(ISNUMBER(SEARCH("电线杆",TRIM(CLEAN(J97)))),0.4,0)+IF(ISNUMBER(SEARCH("路灯",TRIM(CLEAN(J97)))),0.45,0)+IF(ISNUMBER(SEARCH("共享单车",TRIM(CLEAN(J97)))),0.35,0)+IF(ISNUMBER(SEARCH("垃圾桶",TRIM(CLEAN(J97)))),-0.5,0))/(1+LN(1+(LEN(TRIM(CLEAN(J97)))-LEN(SUBSTITUTE(TRIM(CLEAN(J97)),";",""))+1))))</f>
        <v>0.590616109149641</v>
      </c>
      <c r="L97" s="26">
        <v>7</v>
      </c>
      <c r="M97" s="26">
        <v>4</v>
      </c>
      <c r="N97" s="26">
        <v>30</v>
      </c>
      <c r="O97" s="28" t="s">
        <v>101</v>
      </c>
      <c r="P97" s="26">
        <v>1</v>
      </c>
      <c r="Q97" s="26">
        <v>5</v>
      </c>
      <c r="R97" s="26">
        <v>125</v>
      </c>
      <c r="S97" s="26">
        <v>100</v>
      </c>
      <c r="T97" s="26">
        <v>30</v>
      </c>
      <c r="U97" s="26">
        <v>4</v>
      </c>
      <c r="V97" s="26">
        <v>3</v>
      </c>
      <c r="W97" s="26">
        <v>4</v>
      </c>
      <c r="X97" s="28" t="s">
        <v>660</v>
      </c>
      <c r="Y97" s="27" t="s">
        <v>661</v>
      </c>
      <c r="Z97" s="26">
        <v>3</v>
      </c>
      <c r="AA97" s="26">
        <v>3</v>
      </c>
      <c r="AB97" s="26">
        <v>5</v>
      </c>
      <c r="AC97" s="28" t="s">
        <v>662</v>
      </c>
      <c r="AD97" s="27" t="s">
        <v>661</v>
      </c>
      <c r="AE97" s="28" t="s">
        <v>223</v>
      </c>
      <c r="AF97" s="26">
        <v>100</v>
      </c>
      <c r="AG97" s="26">
        <v>4</v>
      </c>
      <c r="AH97" s="26">
        <v>4</v>
      </c>
      <c r="AI97" s="26">
        <v>6</v>
      </c>
      <c r="AJ97" s="26">
        <v>6</v>
      </c>
      <c r="AK97" s="26">
        <v>0</v>
      </c>
      <c r="AL97" s="26">
        <v>6</v>
      </c>
      <c r="AM97" s="26">
        <v>0</v>
      </c>
      <c r="AN97" s="26">
        <v>6</v>
      </c>
      <c r="AO97" s="26">
        <v>0</v>
      </c>
      <c r="AP97" s="26">
        <v>0</v>
      </c>
      <c r="AQ97" s="26">
        <v>2</v>
      </c>
      <c r="AR97" s="26">
        <v>4</v>
      </c>
      <c r="AS97" s="26">
        <v>0</v>
      </c>
      <c r="AT97" s="26">
        <v>6</v>
      </c>
      <c r="AU97" s="26">
        <v>0</v>
      </c>
      <c r="AV97" s="26">
        <v>0</v>
      </c>
      <c r="AW97" s="26">
        <v>0</v>
      </c>
      <c r="AX97" s="26">
        <v>1</v>
      </c>
      <c r="AY97" s="26">
        <v>0</v>
      </c>
      <c r="AZ97" s="26">
        <v>6</v>
      </c>
      <c r="BA97" s="26">
        <v>0</v>
      </c>
      <c r="BB97" s="26">
        <v>5</v>
      </c>
      <c r="BC97" s="26">
        <v>0</v>
      </c>
      <c r="BD97" s="26">
        <v>0</v>
      </c>
      <c r="BE97" s="26">
        <v>0</v>
      </c>
      <c r="BF97" s="26">
        <v>0</v>
      </c>
      <c r="BG97" s="26">
        <v>0</v>
      </c>
      <c r="BH97" s="26">
        <v>0</v>
      </c>
      <c r="BI97" s="26">
        <v>0</v>
      </c>
      <c r="BJ97" s="31">
        <f>=AI97</f>
        <v>6</v>
      </c>
      <c r="BK97" s="32">
        <f>=BJ97/N97</f>
        <v>0.2</v>
      </c>
      <c r="BL97" s="32">
        <f>=AL97/AI97</f>
        <v>1</v>
      </c>
      <c r="BM97" s="33">
        <f>=IF(BJ97=0,0,AM97/BJ97)</f>
        <v>0</v>
      </c>
      <c r="BN97" s="33">
        <f>=IF(BJ97=0,0,AN97/BJ97)</f>
        <v>1</v>
      </c>
      <c r="BO97" s="33">
        <f>=IF(BJ97=0,0,AO97/BJ97)</f>
        <v>0</v>
      </c>
      <c r="BP97" s="33">
        <f>=IF(BJ97=0,0,AP97/BJ97)</f>
        <v>0</v>
      </c>
      <c r="BQ97" s="32">
        <f>=-IF(BM97=0,0,BM97*LN(BM97))-IF(BN97=0,0,BN97*LN(BN97))-IF(BO97=0,0,BO97*LN(BO97))-IF(BP97=0,0,BP97*LN(BP97))</f>
        <v>0</v>
      </c>
      <c r="BR97" s="34">
        <f>=IF(BJ97=0,0,BQ97/LN(4)*100)</f>
        <v>0</v>
      </c>
      <c r="BS97" s="35">
        <f>=_xlfn.XLOOKUP(B97,点位均值!$A:$A,点位均值!$B:$B,"无匹配")</f>
        <v>1.24640198511166</v>
      </c>
      <c r="BT97" s="35">
        <f>=_xlfn.XLOOKUP(B97,点位均值!$A:$A,点位均值!$C:$C,"无匹配")</f>
        <v>3.31383812010444</v>
      </c>
    </row>
    <row r="98" spans="1:72" ht="33.75" customHeight="1">
      <c r="A98" s="26">
        <v>115</v>
      </c>
      <c r="B98" s="28" t="s">
        <v>664</v>
      </c>
      <c r="C98" s="27" t="s">
        <v>94</v>
      </c>
      <c r="D98" s="27" t="s">
        <v>95</v>
      </c>
      <c r="E98" s="27" t="s">
        <v>96</v>
      </c>
      <c r="F98" t="s">
        <v>119</v>
      </c>
      <c r="I98" s="27" t="s">
        <v>121</v>
      </c>
      <c r="J98" s="29" t="s">
        <v>100</v>
      </c>
      <c r="K98">
        <f>=IF(TRIM(CLEAN(J98))="","",(IF(ISNUMBER(SEARCH("公共座椅",TRIM(CLEAN(J98)))),2,0)+IF(ISNUMBER(SEARCH("行道树",TRIM(CLEAN(J98)))),1,0)+IF(ISNUMBER(SEARCH("花坛",TRIM(CLEAN(J98)))),0.75,0)+IF(ISNUMBER(SEARCH("电线杆",TRIM(CLEAN(J98)))),0.4,0)+IF(ISNUMBER(SEARCH("路灯",TRIM(CLEAN(J98)))),0.45,0)+IF(ISNUMBER(SEARCH("共享单车",TRIM(CLEAN(J98)))),0.35,0)+IF(ISNUMBER(SEARCH("垃圾桶",TRIM(CLEAN(J98)))),-0.5,0))/(1+LN(1+(LEN(TRIM(CLEAN(J98)))-LEN(SUBSTITUTE(TRIM(CLEAN(J98)),";",""))+1))))</f>
        <v>0.590616109149641</v>
      </c>
      <c r="L98" s="26">
        <v>4</v>
      </c>
      <c r="M98" s="26">
        <v>0</v>
      </c>
      <c r="N98" s="26">
        <v>1.5</v>
      </c>
      <c r="O98" s="28" t="s">
        <v>101</v>
      </c>
      <c r="P98" s="26">
        <v>1</v>
      </c>
      <c r="Q98" s="26">
        <v>5</v>
      </c>
      <c r="R98" s="26">
        <v>43</v>
      </c>
      <c r="S98" s="26">
        <v>100</v>
      </c>
      <c r="T98" s="26">
        <v>3</v>
      </c>
      <c r="U98" s="26">
        <v>4</v>
      </c>
      <c r="V98" s="26">
        <v>4</v>
      </c>
      <c r="W98" s="26">
        <v>4</v>
      </c>
      <c r="X98" s="28" t="s">
        <v>666</v>
      </c>
      <c r="Y98" s="27" t="s">
        <v>667</v>
      </c>
      <c r="Z98" s="26">
        <v>5</v>
      </c>
      <c r="AA98" s="26">
        <v>5</v>
      </c>
      <c r="AB98" s="26">
        <v>5</v>
      </c>
      <c r="AC98" s="28" t="s">
        <v>158</v>
      </c>
      <c r="AD98" s="27" t="s">
        <v>667</v>
      </c>
      <c r="AE98" s="28" t="s">
        <v>132</v>
      </c>
      <c r="AF98" s="26">
        <v>70</v>
      </c>
      <c r="AG98" s="26">
        <v>3</v>
      </c>
      <c r="AH98" s="26">
        <v>3</v>
      </c>
      <c r="AI98" s="26">
        <v>4</v>
      </c>
      <c r="AJ98" s="26">
        <v>1</v>
      </c>
      <c r="AK98" s="26">
        <v>0</v>
      </c>
      <c r="AL98" s="26">
        <v>4</v>
      </c>
      <c r="AM98" s="26">
        <v>1</v>
      </c>
      <c r="AN98" s="26">
        <v>3</v>
      </c>
      <c r="AO98" s="26">
        <v>0</v>
      </c>
      <c r="AP98" s="26">
        <v>0</v>
      </c>
      <c r="AQ98" s="26">
        <v>3</v>
      </c>
      <c r="AR98" s="26">
        <v>1</v>
      </c>
      <c r="AS98" s="26">
        <v>0</v>
      </c>
      <c r="AT98" s="26">
        <v>4</v>
      </c>
      <c r="AU98" s="26">
        <v>0</v>
      </c>
      <c r="AV98" s="26">
        <v>0</v>
      </c>
      <c r="AW98" s="26">
        <v>0</v>
      </c>
      <c r="AX98" s="26">
        <v>0</v>
      </c>
      <c r="AY98" s="26">
        <v>0</v>
      </c>
      <c r="AZ98" s="26">
        <v>0</v>
      </c>
      <c r="BA98" s="26">
        <v>0</v>
      </c>
      <c r="BB98" s="26">
        <v>1</v>
      </c>
      <c r="BC98" s="26">
        <v>4</v>
      </c>
      <c r="BD98" s="26">
        <v>0</v>
      </c>
      <c r="BE98" s="26">
        <v>0</v>
      </c>
      <c r="BF98" s="26">
        <v>0</v>
      </c>
      <c r="BG98" s="26">
        <v>0</v>
      </c>
      <c r="BH98" s="26">
        <v>0</v>
      </c>
      <c r="BI98" s="26">
        <v>0</v>
      </c>
      <c r="BJ98" s="31">
        <f>=AI98</f>
        <v>4</v>
      </c>
      <c r="BK98" s="32">
        <f>=BJ98/N98</f>
        <v>2.66666666666667</v>
      </c>
      <c r="BL98" s="32">
        <f>=AL98/AI98</f>
        <v>1</v>
      </c>
      <c r="BM98" s="33">
        <f>=IF(BJ98=0,0,AM98/BJ98)</f>
        <v>0.25</v>
      </c>
      <c r="BN98" s="33">
        <f>=IF(BJ98=0,0,AN98/BJ98)</f>
        <v>0.75</v>
      </c>
      <c r="BO98" s="33">
        <f>=IF(BJ98=0,0,AO98/BJ98)</f>
        <v>0</v>
      </c>
      <c r="BP98" s="33">
        <f>=IF(BJ98=0,0,AP98/BJ98)</f>
        <v>0</v>
      </c>
      <c r="BQ98" s="32">
        <f>=-IF(BM98=0,0,BM98*LN(BM98))-IF(BN98=0,0,BN98*LN(BN98))-IF(BO98=0,0,BO98*LN(BO98))-IF(BP98=0,0,BP98*LN(BP98))</f>
        <v>0.562335144618808</v>
      </c>
      <c r="BR98" s="34">
        <f>=IF(BJ98=0,0,BQ98/LN(4)*100)</f>
        <v>40.5639062229566</v>
      </c>
      <c r="BS98" s="35">
        <f>=_xlfn.XLOOKUP(B98,点位均值!$A:$A,点位均值!$B:$B,"无匹配")</f>
        <v>1.52481389578164</v>
      </c>
      <c r="BT98" s="35">
        <f>=_xlfn.XLOOKUP(B98,点位均值!$A:$A,点位均值!$C:$C,"无匹配")</f>
        <v>3.0467362924282</v>
      </c>
    </row>
    <row r="99" spans="1:72" ht="33.75" customHeight="1">
      <c r="A99" s="26">
        <v>117</v>
      </c>
      <c r="B99" s="28" t="s">
        <v>673</v>
      </c>
      <c r="C99" s="27" t="s">
        <v>94</v>
      </c>
      <c r="D99" s="27" t="s">
        <v>188</v>
      </c>
      <c r="E99" s="27" t="s">
        <v>127</v>
      </c>
      <c r="F99" t="s">
        <v>119</v>
      </c>
      <c r="I99" s="27" t="s">
        <v>121</v>
      </c>
      <c r="J99" s="29" t="s">
        <v>100</v>
      </c>
      <c r="K99">
        <f>=IF(TRIM(CLEAN(J99))="","",(IF(ISNUMBER(SEARCH("公共座椅",TRIM(CLEAN(J99)))),2,0)+IF(ISNUMBER(SEARCH("行道树",TRIM(CLEAN(J99)))),1,0)+IF(ISNUMBER(SEARCH("花坛",TRIM(CLEAN(J99)))),0.75,0)+IF(ISNUMBER(SEARCH("电线杆",TRIM(CLEAN(J99)))),0.4,0)+IF(ISNUMBER(SEARCH("路灯",TRIM(CLEAN(J99)))),0.45,0)+IF(ISNUMBER(SEARCH("共享单车",TRIM(CLEAN(J99)))),0.35,0)+IF(ISNUMBER(SEARCH("垃圾桶",TRIM(CLEAN(J99)))),-0.5,0))/(1+LN(1+(LEN(TRIM(CLEAN(J99)))-LEN(SUBSTITUTE(TRIM(CLEAN(J99)),";",""))+1))))</f>
        <v>0.590616109149641</v>
      </c>
      <c r="L99" s="26">
        <v>4</v>
      </c>
      <c r="M99" s="26">
        <v>1</v>
      </c>
      <c r="N99" s="26">
        <v>4</v>
      </c>
      <c r="O99" s="28" t="s">
        <v>151</v>
      </c>
      <c r="P99" s="26">
        <v>1</v>
      </c>
      <c r="Q99" s="26">
        <v>5</v>
      </c>
      <c r="R99" s="26">
        <v>81</v>
      </c>
      <c r="S99" s="26">
        <v>100</v>
      </c>
      <c r="T99" s="26">
        <v>4</v>
      </c>
      <c r="U99" s="26">
        <v>3</v>
      </c>
      <c r="V99" s="26">
        <v>2</v>
      </c>
      <c r="W99" s="26">
        <v>4</v>
      </c>
      <c r="X99" s="28" t="s">
        <v>675</v>
      </c>
      <c r="Y99" s="27" t="s">
        <v>676</v>
      </c>
      <c r="Z99" s="26">
        <v>3</v>
      </c>
      <c r="AA99" s="26">
        <v>2</v>
      </c>
      <c r="AB99" s="26">
        <v>5</v>
      </c>
      <c r="AC99" s="28" t="s">
        <v>677</v>
      </c>
      <c r="AD99" s="28" t="s">
        <v>676</v>
      </c>
      <c r="AE99" s="28" t="s">
        <v>115</v>
      </c>
      <c r="AF99" s="26">
        <v>100</v>
      </c>
      <c r="AG99" s="26">
        <v>3</v>
      </c>
      <c r="AH99" s="26">
        <v>3</v>
      </c>
      <c r="AI99" s="26">
        <v>1</v>
      </c>
      <c r="AJ99" s="26">
        <v>0</v>
      </c>
      <c r="AK99" s="26">
        <v>1</v>
      </c>
      <c r="AL99" s="26">
        <v>0</v>
      </c>
      <c r="AM99" s="26">
        <v>0</v>
      </c>
      <c r="AN99" s="26">
        <v>0</v>
      </c>
      <c r="AO99" s="26">
        <v>0</v>
      </c>
      <c r="AP99" s="26">
        <v>1</v>
      </c>
      <c r="AQ99" s="26">
        <v>1</v>
      </c>
      <c r="AR99" s="26">
        <v>0</v>
      </c>
      <c r="AS99" s="26">
        <v>0</v>
      </c>
      <c r="AT99" s="26">
        <v>1</v>
      </c>
      <c r="AU99" s="26">
        <v>0</v>
      </c>
      <c r="AV99" s="26">
        <v>0</v>
      </c>
      <c r="AW99" s="26">
        <v>0</v>
      </c>
      <c r="AX99" s="26">
        <v>0</v>
      </c>
      <c r="AY99" s="26">
        <v>0</v>
      </c>
      <c r="AZ99" s="26">
        <v>0</v>
      </c>
      <c r="BA99" s="26">
        <v>0</v>
      </c>
      <c r="BB99" s="26">
        <v>0</v>
      </c>
      <c r="BC99" s="26">
        <v>1</v>
      </c>
      <c r="BD99" s="26">
        <v>0</v>
      </c>
      <c r="BE99" s="26">
        <v>0</v>
      </c>
      <c r="BF99" s="26">
        <v>0</v>
      </c>
      <c r="BG99" s="26">
        <v>0</v>
      </c>
      <c r="BH99" s="26">
        <v>0</v>
      </c>
      <c r="BI99" s="26">
        <v>0</v>
      </c>
      <c r="BJ99" s="31">
        <f>=AI99</f>
        <v>1</v>
      </c>
      <c r="BK99" s="32">
        <f>=BJ99/N99</f>
        <v>0.25</v>
      </c>
      <c r="BL99" s="32">
        <f>=AL99/AI99</f>
        <v>0</v>
      </c>
      <c r="BM99" s="33">
        <f>=IF(BJ99=0,0,AM99/BJ99)</f>
        <v>0</v>
      </c>
      <c r="BN99" s="33">
        <f>=IF(BJ99=0,0,AN99/BJ99)</f>
        <v>0</v>
      </c>
      <c r="BO99" s="33">
        <f>=IF(BJ99=0,0,AO99/BJ99)</f>
        <v>0</v>
      </c>
      <c r="BP99" s="33">
        <f>=IF(BJ99=0,0,AP99/BJ99)</f>
        <v>1</v>
      </c>
      <c r="BQ99" s="32">
        <f>=-IF(BM99=0,0,BM99*LN(BM99))-IF(BN99=0,0,BN99*LN(BN99))-IF(BO99=0,0,BO99*LN(BO99))-IF(BP99=0,0,BP99*LN(BP99))</f>
        <v>0</v>
      </c>
      <c r="BR99" s="34">
        <f>=IF(BJ99=0,0,BQ99/LN(4)*100)</f>
        <v>0</v>
      </c>
      <c r="BS99" s="35">
        <f>=_xlfn.XLOOKUP(B99,点位均值!$A:$A,点位均值!$B:$B,"无匹配")</f>
        <v>2.26178660049628</v>
      </c>
      <c r="BT99" s="35">
        <f>=_xlfn.XLOOKUP(B99,点位均值!$A:$A,点位均值!$C:$C,"无匹配")</f>
        <v>0.332637075718016</v>
      </c>
    </row>
    <row r="100" spans="1:72" ht="33.75" customHeight="1">
      <c r="A100" s="26">
        <v>118</v>
      </c>
      <c r="B100" s="28" t="s">
        <v>679</v>
      </c>
      <c r="C100" s="27" t="s">
        <v>94</v>
      </c>
      <c r="D100" s="27" t="s">
        <v>95</v>
      </c>
      <c r="E100" s="27" t="s">
        <v>96</v>
      </c>
      <c r="F100" t="s">
        <v>119</v>
      </c>
      <c r="I100" s="27" t="s">
        <v>121</v>
      </c>
      <c r="J100" s="29" t="s">
        <v>100</v>
      </c>
      <c r="K100">
        <f>=IF(TRIM(CLEAN(J100))="","",(IF(ISNUMBER(SEARCH("公共座椅",TRIM(CLEAN(J100)))),2,0)+IF(ISNUMBER(SEARCH("行道树",TRIM(CLEAN(J100)))),1,0)+IF(ISNUMBER(SEARCH("花坛",TRIM(CLEAN(J100)))),0.75,0)+IF(ISNUMBER(SEARCH("电线杆",TRIM(CLEAN(J100)))),0.4,0)+IF(ISNUMBER(SEARCH("路灯",TRIM(CLEAN(J100)))),0.45,0)+IF(ISNUMBER(SEARCH("共享单车",TRIM(CLEAN(J100)))),0.35,0)+IF(ISNUMBER(SEARCH("垃圾桶",TRIM(CLEAN(J100)))),-0.5,0))/(1+LN(1+(LEN(TRIM(CLEAN(J100)))-LEN(SUBSTITUTE(TRIM(CLEAN(J100)),";",""))+1))))</f>
        <v>0.590616109149641</v>
      </c>
      <c r="L100" s="26">
        <v>10</v>
      </c>
      <c r="M100" s="26">
        <v>0.5</v>
      </c>
      <c r="N100" s="26">
        <v>2</v>
      </c>
      <c r="O100" s="28" t="s">
        <v>101</v>
      </c>
      <c r="P100" s="26">
        <v>1</v>
      </c>
      <c r="Q100" s="26">
        <v>5</v>
      </c>
      <c r="R100" s="26">
        <v>125</v>
      </c>
      <c r="S100" s="26">
        <v>50</v>
      </c>
      <c r="T100" s="26">
        <v>4</v>
      </c>
      <c r="U100" s="26">
        <v>3.5</v>
      </c>
      <c r="V100" s="26">
        <v>2.83</v>
      </c>
      <c r="W100" s="26">
        <v>3.5</v>
      </c>
      <c r="X100" s="28" t="s">
        <v>681</v>
      </c>
      <c r="Y100" s="27" t="s">
        <v>682</v>
      </c>
      <c r="Z100" s="26">
        <v>3.67</v>
      </c>
      <c r="AA100" s="26">
        <v>3.17</v>
      </c>
      <c r="AB100" s="26">
        <v>2.83</v>
      </c>
      <c r="AC100" s="28" t="s">
        <v>158</v>
      </c>
      <c r="AD100" s="27" t="s">
        <v>683</v>
      </c>
      <c r="AE100" s="28" t="s">
        <v>132</v>
      </c>
      <c r="AF100" s="26">
        <v>50</v>
      </c>
      <c r="AG100" s="26">
        <v>3.5</v>
      </c>
      <c r="AH100" s="26">
        <v>3.17</v>
      </c>
      <c r="AI100" s="26">
        <v>12</v>
      </c>
      <c r="AJ100" s="26">
        <v>3</v>
      </c>
      <c r="AK100" s="26">
        <v>2</v>
      </c>
      <c r="AL100" s="26">
        <v>10</v>
      </c>
      <c r="AM100" s="26">
        <v>0</v>
      </c>
      <c r="AN100" s="26">
        <v>12</v>
      </c>
      <c r="AO100" s="26">
        <v>0</v>
      </c>
      <c r="AP100" s="26">
        <v>0</v>
      </c>
      <c r="AQ100" s="26">
        <v>4</v>
      </c>
      <c r="AR100" s="26">
        <v>8</v>
      </c>
      <c r="AS100" s="26">
        <v>0</v>
      </c>
      <c r="AT100" s="26">
        <v>3</v>
      </c>
      <c r="AU100" s="26">
        <v>9</v>
      </c>
      <c r="AV100" s="26">
        <v>2</v>
      </c>
      <c r="AW100" s="26">
        <v>0</v>
      </c>
      <c r="AX100" s="26">
        <v>0</v>
      </c>
      <c r="AY100" s="26">
        <v>6</v>
      </c>
      <c r="AZ100" s="26">
        <v>3</v>
      </c>
      <c r="BA100" s="26">
        <v>0</v>
      </c>
      <c r="BB100" s="26">
        <v>0</v>
      </c>
      <c r="BC100" s="26">
        <v>4</v>
      </c>
      <c r="BD100" s="26">
        <v>0</v>
      </c>
      <c r="BE100" s="26">
        <v>0</v>
      </c>
      <c r="BF100" s="26">
        <v>0</v>
      </c>
      <c r="BG100" s="26">
        <v>0</v>
      </c>
      <c r="BH100" s="26">
        <v>0</v>
      </c>
      <c r="BI100" s="26">
        <v>0</v>
      </c>
      <c r="BJ100" s="31">
        <f>=AI100</f>
        <v>12</v>
      </c>
      <c r="BK100" s="32">
        <f>=BJ100/N100</f>
        <v>6</v>
      </c>
      <c r="BL100" s="32">
        <f>=AL100/AI100</f>
        <v>0.833333333333334</v>
      </c>
      <c r="BM100" s="33">
        <f>=IF(BJ100=0,0,AM100/BJ100)</f>
        <v>0</v>
      </c>
      <c r="BN100" s="33">
        <f>=IF(BJ100=0,0,AN100/BJ100)</f>
        <v>1</v>
      </c>
      <c r="BO100" s="33">
        <f>=IF(BJ100=0,0,AO100/BJ100)</f>
        <v>0</v>
      </c>
      <c r="BP100" s="33">
        <f>=IF(BJ100=0,0,AP100/BJ100)</f>
        <v>0</v>
      </c>
      <c r="BQ100" s="32">
        <f>=-IF(BM100=0,0,BM100*LN(BM100))-IF(BN100=0,0,BN100*LN(BN100))-IF(BO100=0,0,BO100*LN(BO100))-IF(BP100=0,0,BP100*LN(BP100))</f>
        <v>0</v>
      </c>
      <c r="BR100" s="34">
        <f>=IF(BJ100=0,0,BQ100/LN(4)*100)</f>
        <v>0</v>
      </c>
      <c r="BS100" s="35">
        <f>=_xlfn.XLOOKUP(B100,点位均值!$A:$A,点位均值!$B:$B,"无匹配")</f>
        <v>0.468486352357321</v>
      </c>
      <c r="BT100" s="35">
        <f>=_xlfn.XLOOKUP(B100,点位均值!$A:$A,点位均值!$C:$C,"无匹配")</f>
        <v>3.48616187989556</v>
      </c>
    </row>
    <row r="101" spans="1:72" ht="33.75" customHeight="1">
      <c r="A101" s="26">
        <v>120</v>
      </c>
      <c r="B101" s="28" t="s">
        <v>690</v>
      </c>
      <c r="C101" s="27" t="s">
        <v>94</v>
      </c>
      <c r="D101" s="27" t="s">
        <v>95</v>
      </c>
      <c r="E101" s="27" t="s">
        <v>96</v>
      </c>
      <c r="F101" t="s">
        <v>97</v>
      </c>
      <c r="I101" s="27" t="s">
        <v>121</v>
      </c>
      <c r="J101" s="29" t="s">
        <v>100</v>
      </c>
      <c r="K101">
        <f>=IF(TRIM(CLEAN(J101))="","",(IF(ISNUMBER(SEARCH("公共座椅",TRIM(CLEAN(J101)))),2,0)+IF(ISNUMBER(SEARCH("行道树",TRIM(CLEAN(J101)))),1,0)+IF(ISNUMBER(SEARCH("花坛",TRIM(CLEAN(J101)))),0.75,0)+IF(ISNUMBER(SEARCH("电线杆",TRIM(CLEAN(J101)))),0.4,0)+IF(ISNUMBER(SEARCH("路灯",TRIM(CLEAN(J101)))),0.45,0)+IF(ISNUMBER(SEARCH("共享单车",TRIM(CLEAN(J101)))),0.35,0)+IF(ISNUMBER(SEARCH("垃圾桶",TRIM(CLEAN(J101)))),-0.5,0))/(1+LN(1+(LEN(TRIM(CLEAN(J101)))-LEN(SUBSTITUTE(TRIM(CLEAN(J101)),";",""))+1))))</f>
        <v>0.590616109149641</v>
      </c>
      <c r="L101" s="26">
        <v>22</v>
      </c>
      <c r="M101" s="26">
        <v>1.6</v>
      </c>
      <c r="N101" s="26">
        <v>34</v>
      </c>
      <c r="O101" s="28" t="s">
        <v>101</v>
      </c>
      <c r="P101" s="26">
        <v>1</v>
      </c>
      <c r="Q101" s="26">
        <v>4</v>
      </c>
      <c r="R101" s="26">
        <v>42</v>
      </c>
      <c r="S101" s="26">
        <v>40</v>
      </c>
      <c r="T101" s="26">
        <v>14</v>
      </c>
      <c r="U101" s="26">
        <v>3.8</v>
      </c>
      <c r="V101" s="26">
        <v>3.6</v>
      </c>
      <c r="W101" s="26">
        <v>3.4</v>
      </c>
      <c r="X101" s="28" t="s">
        <v>692</v>
      </c>
      <c r="Y101" s="38" t="s"/>
      <c r="Z101" s="26">
        <v>3.6</v>
      </c>
      <c r="AA101" s="26">
        <v>3.6</v>
      </c>
      <c r="AB101" s="26">
        <v>3.6</v>
      </c>
      <c r="AC101" s="28" t="s">
        <v>693</v>
      </c>
      <c r="AD101" s="141" t="s"/>
      <c r="AE101" s="28" t="s">
        <v>132</v>
      </c>
      <c r="AF101" s="26">
        <v>60</v>
      </c>
      <c r="AG101" s="26">
        <v>4.6</v>
      </c>
      <c r="AH101" s="26">
        <v>4.6</v>
      </c>
      <c r="AI101" s="26">
        <v>5</v>
      </c>
      <c r="AJ101" s="26">
        <v>4</v>
      </c>
      <c r="AK101" s="26">
        <v>1</v>
      </c>
      <c r="AL101" s="26">
        <v>4</v>
      </c>
      <c r="AM101" s="26">
        <v>0</v>
      </c>
      <c r="AN101" s="26">
        <v>4</v>
      </c>
      <c r="AO101" s="26">
        <v>0</v>
      </c>
      <c r="AP101" s="26">
        <v>1</v>
      </c>
      <c r="AQ101" s="26">
        <v>1</v>
      </c>
      <c r="AR101" s="26">
        <v>4</v>
      </c>
      <c r="AS101" s="26">
        <v>0</v>
      </c>
      <c r="AT101" s="26">
        <v>5</v>
      </c>
      <c r="AU101" s="26">
        <v>0</v>
      </c>
      <c r="AV101" s="26">
        <v>0</v>
      </c>
      <c r="AW101" s="26">
        <v>0</v>
      </c>
      <c r="AX101" s="26">
        <v>1</v>
      </c>
      <c r="AY101" s="26">
        <v>0</v>
      </c>
      <c r="AZ101" s="26">
        <v>3</v>
      </c>
      <c r="BA101" s="26">
        <v>0</v>
      </c>
      <c r="BB101" s="26">
        <v>0</v>
      </c>
      <c r="BC101" s="26">
        <v>4</v>
      </c>
      <c r="BD101" s="26">
        <v>0</v>
      </c>
      <c r="BE101" s="26">
        <v>0</v>
      </c>
      <c r="BF101" s="26">
        <v>0</v>
      </c>
      <c r="BG101" s="26">
        <v>0</v>
      </c>
      <c r="BH101" s="26">
        <v>0</v>
      </c>
      <c r="BI101" s="26">
        <v>0</v>
      </c>
      <c r="BJ101" s="31">
        <f>=AI101</f>
        <v>5</v>
      </c>
      <c r="BK101" s="32">
        <f>=BJ101/N101</f>
        <v>0.147058823529412</v>
      </c>
      <c r="BL101" s="32">
        <f>=AL101/AI101</f>
        <v>0.8</v>
      </c>
      <c r="BM101" s="33">
        <f>=IF(BJ101=0,0,AM101/BJ101)</f>
        <v>0</v>
      </c>
      <c r="BN101" s="33">
        <f>=IF(BJ101=0,0,AN101/BJ101)</f>
        <v>0.8</v>
      </c>
      <c r="BO101" s="33">
        <f>=IF(BJ101=0,0,AO101/BJ101)</f>
        <v>0</v>
      </c>
      <c r="BP101" s="33">
        <f>=IF(BJ101=0,0,AP101/BJ101)</f>
        <v>0.2</v>
      </c>
      <c r="BQ101" s="32">
        <f>=-IF(BM101=0,0,BM101*LN(BM101))-IF(BN101=0,0,BN101*LN(BN101))-IF(BO101=0,0,BO101*LN(BO101))-IF(BP101=0,0,BP101*LN(BP101))</f>
        <v>0.500402423538188</v>
      </c>
      <c r="BR101" s="34">
        <f>=IF(BJ101=0,0,BQ101/LN(4)*100)</f>
        <v>36.0964047443681</v>
      </c>
      <c r="BS101" s="35">
        <f>=_xlfn.XLOOKUP(B101,点位均值!$A:$A,点位均值!$B:$B,"无匹配")</f>
        <v>1.35776674937966</v>
      </c>
      <c r="BT101" s="35">
        <f>=_xlfn.XLOOKUP(B101,点位均值!$A:$A,点位均值!$C:$C,"无匹配")</f>
        <v>2.27644908616188</v>
      </c>
    </row>
    <row r="102" spans="1:72" ht="33.75" customHeight="1">
      <c r="A102" s="26">
        <v>121</v>
      </c>
      <c r="B102" s="28" t="s">
        <v>695</v>
      </c>
      <c r="C102" s="27" t="s">
        <v>94</v>
      </c>
      <c r="D102" s="27" t="s">
        <v>95</v>
      </c>
      <c r="E102" s="27" t="s">
        <v>96</v>
      </c>
      <c r="F102" t="s">
        <v>97</v>
      </c>
      <c r="I102" s="27" t="s">
        <v>121</v>
      </c>
      <c r="J102" s="29" t="s">
        <v>100</v>
      </c>
      <c r="K102">
        <f>=IF(TRIM(CLEAN(J102))="","",(IF(ISNUMBER(SEARCH("公共座椅",TRIM(CLEAN(J102)))),2,0)+IF(ISNUMBER(SEARCH("行道树",TRIM(CLEAN(J102)))),1,0)+IF(ISNUMBER(SEARCH("花坛",TRIM(CLEAN(J102)))),0.75,0)+IF(ISNUMBER(SEARCH("电线杆",TRIM(CLEAN(J102)))),0.4,0)+IF(ISNUMBER(SEARCH("路灯",TRIM(CLEAN(J102)))),0.45,0)+IF(ISNUMBER(SEARCH("共享单车",TRIM(CLEAN(J102)))),0.35,0)+IF(ISNUMBER(SEARCH("垃圾桶",TRIM(CLEAN(J102)))),-0.5,0))/(1+LN(1+(LEN(TRIM(CLEAN(J102)))-LEN(SUBSTITUTE(TRIM(CLEAN(J102)),";",""))+1))))</f>
        <v>0.590616109149641</v>
      </c>
      <c r="L102" s="26">
        <v>3</v>
      </c>
      <c r="M102" s="26">
        <v>0</v>
      </c>
      <c r="N102" s="26">
        <v>3</v>
      </c>
      <c r="O102" s="28" t="s">
        <v>353</v>
      </c>
      <c r="P102" s="26">
        <v>1</v>
      </c>
      <c r="Q102" s="26">
        <v>5</v>
      </c>
      <c r="R102" s="26">
        <v>0</v>
      </c>
      <c r="S102" s="26">
        <v>0</v>
      </c>
      <c r="T102" s="26">
        <v>4</v>
      </c>
      <c r="U102" s="26">
        <v>3</v>
      </c>
      <c r="V102" s="26">
        <v>3.6</v>
      </c>
      <c r="W102" s="26">
        <v>3.4</v>
      </c>
      <c r="X102" s="28" t="s">
        <v>697</v>
      </c>
      <c r="Y102" s="38" t="s"/>
      <c r="Z102" s="26">
        <v>3</v>
      </c>
      <c r="AA102" s="26">
        <v>3</v>
      </c>
      <c r="AB102" s="26">
        <v>3.6</v>
      </c>
      <c r="AC102" s="28" t="s">
        <v>158</v>
      </c>
      <c r="AD102" s="39" t="s"/>
      <c r="AE102" s="28" t="s">
        <v>132</v>
      </c>
      <c r="AF102" s="26">
        <v>50</v>
      </c>
      <c r="AG102" s="26">
        <v>3</v>
      </c>
      <c r="AH102" s="26">
        <v>3.2</v>
      </c>
      <c r="AI102" s="26">
        <v>3</v>
      </c>
      <c r="AJ102" s="26">
        <v>3</v>
      </c>
      <c r="AK102" s="26">
        <v>0</v>
      </c>
      <c r="AL102" s="26">
        <v>3</v>
      </c>
      <c r="AM102" s="26">
        <v>0</v>
      </c>
      <c r="AN102" s="26">
        <v>3</v>
      </c>
      <c r="AO102" s="26">
        <v>0</v>
      </c>
      <c r="AP102" s="26">
        <v>0</v>
      </c>
      <c r="AQ102" s="26">
        <v>0</v>
      </c>
      <c r="AR102" s="26">
        <v>3</v>
      </c>
      <c r="AS102" s="26">
        <v>0</v>
      </c>
      <c r="AT102" s="26">
        <v>3</v>
      </c>
      <c r="AU102" s="26">
        <v>0</v>
      </c>
      <c r="AV102" s="26">
        <v>0</v>
      </c>
      <c r="AW102" s="26">
        <v>0</v>
      </c>
      <c r="AX102" s="26">
        <v>0</v>
      </c>
      <c r="AY102" s="26">
        <v>0</v>
      </c>
      <c r="AZ102" s="26">
        <v>0</v>
      </c>
      <c r="BA102" s="26">
        <v>0</v>
      </c>
      <c r="BB102" s="26">
        <v>0</v>
      </c>
      <c r="BC102" s="26">
        <v>3</v>
      </c>
      <c r="BD102" s="26">
        <v>0</v>
      </c>
      <c r="BE102" s="26">
        <v>0</v>
      </c>
      <c r="BF102" s="26">
        <v>0</v>
      </c>
      <c r="BG102" s="26">
        <v>0</v>
      </c>
      <c r="BH102" s="26">
        <v>0</v>
      </c>
      <c r="BI102" s="26">
        <v>0</v>
      </c>
      <c r="BJ102" s="31">
        <f>=AI102</f>
        <v>3</v>
      </c>
      <c r="BK102" s="32">
        <f>=BJ102/N102</f>
        <v>1</v>
      </c>
      <c r="BL102" s="32">
        <f>=AL102/AI102</f>
        <v>1</v>
      </c>
      <c r="BM102" s="33">
        <f>=IF(BJ102=0,0,AM102/BJ102)</f>
        <v>0</v>
      </c>
      <c r="BN102" s="33">
        <f>=IF(BJ102=0,0,AN102/BJ102)</f>
        <v>1</v>
      </c>
      <c r="BO102" s="33">
        <f>=IF(BJ102=0,0,AO102/BJ102)</f>
        <v>0</v>
      </c>
      <c r="BP102" s="33">
        <f>=IF(BJ102=0,0,AP102/BJ102)</f>
        <v>0</v>
      </c>
      <c r="BQ102" s="32">
        <f>=-IF(BM102=0,0,BM102*LN(BM102))-IF(BN102=0,0,BN102*LN(BN102))-IF(BO102=0,0,BO102*LN(BO102))-IF(BP102=0,0,BP102*LN(BP102))</f>
        <v>0</v>
      </c>
      <c r="BR102" s="34">
        <f>=IF(BJ102=0,0,BQ102/LN(4)*100)</f>
        <v>0</v>
      </c>
      <c r="BS102" s="35">
        <f>=_xlfn.XLOOKUP(B102,点位均值!$A:$A,点位均值!$B:$B,"无匹配")</f>
        <v>0.542183622828784</v>
      </c>
      <c r="BT102" s="35">
        <f>=_xlfn.XLOOKUP(B102,点位均值!$A:$A,点位均值!$C:$C,"无匹配")</f>
        <v>2.1420365535248</v>
      </c>
    </row>
    <row r="103" spans="1:72" ht="33.75" customHeight="1">
      <c r="A103" s="26">
        <v>123</v>
      </c>
      <c r="B103" s="28" t="s">
        <v>703</v>
      </c>
      <c r="C103" s="27" t="s">
        <v>320</v>
      </c>
      <c r="D103" s="27" t="s">
        <v>95</v>
      </c>
      <c r="E103" s="27" t="s">
        <v>96</v>
      </c>
      <c r="G103" t="s">
        <v>219</v>
      </c>
      <c r="I103" s="27" t="s">
        <v>99</v>
      </c>
      <c r="J103" s="29" t="s">
        <v>100</v>
      </c>
      <c r="K103">
        <f>=IF(TRIM(CLEAN(J103))="","",(IF(ISNUMBER(SEARCH("公共座椅",TRIM(CLEAN(J103)))),2,0)+IF(ISNUMBER(SEARCH("行道树",TRIM(CLEAN(J103)))),1,0)+IF(ISNUMBER(SEARCH("花坛",TRIM(CLEAN(J103)))),0.75,0)+IF(ISNUMBER(SEARCH("电线杆",TRIM(CLEAN(J103)))),0.4,0)+IF(ISNUMBER(SEARCH("路灯",TRIM(CLEAN(J103)))),0.45,0)+IF(ISNUMBER(SEARCH("共享单车",TRIM(CLEAN(J103)))),0.35,0)+IF(ISNUMBER(SEARCH("垃圾桶",TRIM(CLEAN(J103)))),-0.5,0))/(1+LN(1+(LEN(TRIM(CLEAN(J103)))-LEN(SUBSTITUTE(TRIM(CLEAN(J103)),";",""))+1))))</f>
        <v>0.590616109149641</v>
      </c>
      <c r="L103" s="26">
        <v>6</v>
      </c>
      <c r="M103" s="26">
        <v>0</v>
      </c>
      <c r="N103" s="26">
        <v>2</v>
      </c>
      <c r="O103" s="28" t="s">
        <v>175</v>
      </c>
      <c r="P103" s="26">
        <v>1</v>
      </c>
      <c r="Q103" s="26">
        <v>5</v>
      </c>
      <c r="R103" s="26">
        <v>0</v>
      </c>
      <c r="S103" s="26">
        <v>0</v>
      </c>
      <c r="T103" s="26">
        <v>2</v>
      </c>
      <c r="U103" s="26">
        <v>3.4</v>
      </c>
      <c r="V103" s="26">
        <v>3.4</v>
      </c>
      <c r="W103" s="26">
        <v>3</v>
      </c>
      <c r="X103" s="28" t="s">
        <v>164</v>
      </c>
      <c r="Y103" s="38" t="s"/>
      <c r="Z103" s="26">
        <v>3.8</v>
      </c>
      <c r="AA103" s="26">
        <v>3.8</v>
      </c>
      <c r="AB103" s="26">
        <v>3.6</v>
      </c>
      <c r="AC103" s="28" t="s">
        <v>705</v>
      </c>
      <c r="AD103" s="38" t="s"/>
      <c r="AE103" s="28" t="s">
        <v>132</v>
      </c>
      <c r="AF103" s="26">
        <v>50</v>
      </c>
      <c r="AG103" s="26">
        <v>3.2</v>
      </c>
      <c r="AH103" s="26">
        <v>3.4</v>
      </c>
      <c r="AI103" s="26">
        <v>2</v>
      </c>
      <c r="AJ103" s="26">
        <v>1</v>
      </c>
      <c r="AK103" s="26">
        <v>0</v>
      </c>
      <c r="AL103" s="26">
        <v>2</v>
      </c>
      <c r="AM103" s="26">
        <v>0</v>
      </c>
      <c r="AN103" s="26">
        <v>0</v>
      </c>
      <c r="AO103" s="26">
        <v>0</v>
      </c>
      <c r="AP103" s="26">
        <v>2</v>
      </c>
      <c r="AQ103" s="26">
        <v>0</v>
      </c>
      <c r="AR103" s="26">
        <v>2</v>
      </c>
      <c r="AS103" s="26">
        <v>0</v>
      </c>
      <c r="AT103" s="26">
        <v>0</v>
      </c>
      <c r="AU103" s="26">
        <v>2</v>
      </c>
      <c r="AV103" s="26">
        <v>0</v>
      </c>
      <c r="AW103" s="26">
        <v>0</v>
      </c>
      <c r="AX103" s="26">
        <v>0</v>
      </c>
      <c r="AY103" s="26">
        <v>0</v>
      </c>
      <c r="AZ103" s="26">
        <v>2</v>
      </c>
      <c r="BA103" s="26">
        <v>0</v>
      </c>
      <c r="BB103" s="26">
        <v>0</v>
      </c>
      <c r="BC103" s="26">
        <v>0</v>
      </c>
      <c r="BD103" s="26">
        <v>0</v>
      </c>
      <c r="BE103" s="26">
        <v>0</v>
      </c>
      <c r="BF103" s="26">
        <v>0</v>
      </c>
      <c r="BG103" s="26">
        <v>0</v>
      </c>
      <c r="BH103" s="26">
        <v>0</v>
      </c>
      <c r="BI103" s="26">
        <v>0</v>
      </c>
      <c r="BJ103" s="31">
        <f>=AI103</f>
        <v>2</v>
      </c>
      <c r="BK103" s="32">
        <f>=BJ103/N103</f>
        <v>1</v>
      </c>
      <c r="BL103" s="32">
        <f>=AL103/AI103</f>
        <v>1</v>
      </c>
      <c r="BM103" s="33">
        <f>=IF(BJ103=0,0,AM103/BJ103)</f>
        <v>0</v>
      </c>
      <c r="BN103" s="33">
        <f>=IF(BJ103=0,0,AN103/BJ103)</f>
        <v>0</v>
      </c>
      <c r="BO103" s="33">
        <f>=IF(BJ103=0,0,AO103/BJ103)</f>
        <v>0</v>
      </c>
      <c r="BP103" s="33">
        <f>=IF(BJ103=0,0,AP103/BJ103)</f>
        <v>1</v>
      </c>
      <c r="BQ103" s="32">
        <f>=-IF(BM103=0,0,BM103*LN(BM103))-IF(BN103=0,0,BN103*LN(BN103))-IF(BO103=0,0,BO103*LN(BO103))-IF(BP103=0,0,BP103*LN(BP103))</f>
        <v>0</v>
      </c>
      <c r="BR103" s="34">
        <f>=IF(BJ103=0,0,BQ103/LN(4)*100)</f>
        <v>0</v>
      </c>
      <c r="BS103" s="35">
        <f>=_xlfn.XLOOKUP(B103,点位均值!$A:$A,点位均值!$B:$B,"无匹配")</f>
        <v>3.58833746898263</v>
      </c>
      <c r="BT103" s="35">
        <f>=_xlfn.XLOOKUP(B103,点位均值!$A:$A,点位均值!$C:$C,"无匹配")</f>
        <v>0.177545691906005</v>
      </c>
    </row>
    <row r="104" spans="1:72" ht="33.75" customHeight="1">
      <c r="A104" s="26">
        <v>126</v>
      </c>
      <c r="B104" s="28" t="s">
        <v>718</v>
      </c>
      <c r="C104" s="27" t="s">
        <v>135</v>
      </c>
      <c r="D104" s="27" t="s">
        <v>136</v>
      </c>
      <c r="E104" s="27" t="s">
        <v>137</v>
      </c>
      <c r="F104" t="s">
        <v>119</v>
      </c>
      <c r="G104" t="s">
        <v>219</v>
      </c>
      <c r="I104" s="27" t="s">
        <v>99</v>
      </c>
      <c r="J104" s="29" t="s">
        <v>100</v>
      </c>
      <c r="K104">
        <f>=IF(TRIM(CLEAN(J104))="","",(IF(ISNUMBER(SEARCH("公共座椅",TRIM(CLEAN(J104)))),2,0)+IF(ISNUMBER(SEARCH("行道树",TRIM(CLEAN(J104)))),1,0)+IF(ISNUMBER(SEARCH("花坛",TRIM(CLEAN(J104)))),0.75,0)+IF(ISNUMBER(SEARCH("电线杆",TRIM(CLEAN(J104)))),0.4,0)+IF(ISNUMBER(SEARCH("路灯",TRIM(CLEAN(J104)))),0.45,0)+IF(ISNUMBER(SEARCH("共享单车",TRIM(CLEAN(J104)))),0.35,0)+IF(ISNUMBER(SEARCH("垃圾桶",TRIM(CLEAN(J104)))),-0.5,0))/(1+LN(1+(LEN(TRIM(CLEAN(J104)))-LEN(SUBSTITUTE(TRIM(CLEAN(J104)),";",""))+1))))</f>
        <v>0.590616109149641</v>
      </c>
      <c r="L104" s="26">
        <v>3</v>
      </c>
      <c r="M104" s="26">
        <v>0</v>
      </c>
      <c r="N104" s="26">
        <v>3</v>
      </c>
      <c r="O104" s="28" t="s">
        <v>241</v>
      </c>
      <c r="P104" s="26">
        <v>1</v>
      </c>
      <c r="Q104" s="26">
        <v>5</v>
      </c>
      <c r="R104" s="26">
        <v>0</v>
      </c>
      <c r="S104" s="26">
        <v>0</v>
      </c>
      <c r="T104" s="26">
        <v>4</v>
      </c>
      <c r="U104" s="26">
        <v>3</v>
      </c>
      <c r="V104" s="26">
        <v>4</v>
      </c>
      <c r="W104" s="26">
        <v>4</v>
      </c>
      <c r="X104" s="28" t="s">
        <v>157</v>
      </c>
      <c r="Y104" s="38" t="s"/>
      <c r="Z104" s="26">
        <v>3</v>
      </c>
      <c r="AA104" s="26">
        <v>3</v>
      </c>
      <c r="AB104" s="26">
        <v>5</v>
      </c>
      <c r="AC104" s="28" t="s">
        <v>158</v>
      </c>
      <c r="AD104" s="39" t="s"/>
      <c r="AE104" s="28" t="s">
        <v>140</v>
      </c>
      <c r="AF104" s="26">
        <v>100</v>
      </c>
      <c r="AG104" s="26">
        <v>4</v>
      </c>
      <c r="AH104" s="26">
        <v>3</v>
      </c>
      <c r="AI104" s="26">
        <v>2</v>
      </c>
      <c r="AJ104" s="26">
        <v>2</v>
      </c>
      <c r="AK104" s="26">
        <v>0</v>
      </c>
      <c r="AL104" s="26">
        <v>2</v>
      </c>
      <c r="AM104" s="26">
        <v>0</v>
      </c>
      <c r="AN104" s="26">
        <v>2</v>
      </c>
      <c r="AO104" s="26">
        <v>0</v>
      </c>
      <c r="AP104" s="26">
        <v>0</v>
      </c>
      <c r="AQ104" s="26">
        <v>2</v>
      </c>
      <c r="AR104" s="26">
        <v>0</v>
      </c>
      <c r="AS104" s="26">
        <v>0</v>
      </c>
      <c r="AT104" s="26">
        <v>2</v>
      </c>
      <c r="AU104" s="26">
        <v>0</v>
      </c>
      <c r="AV104" s="26">
        <v>0</v>
      </c>
      <c r="AW104" s="26">
        <v>0</v>
      </c>
      <c r="AX104" s="26">
        <v>0</v>
      </c>
      <c r="AY104" s="26">
        <v>0</v>
      </c>
      <c r="AZ104" s="26">
        <v>0</v>
      </c>
      <c r="BA104" s="26">
        <v>0</v>
      </c>
      <c r="BB104" s="26">
        <v>0</v>
      </c>
      <c r="BC104" s="26">
        <v>2</v>
      </c>
      <c r="BD104" s="26">
        <v>0</v>
      </c>
      <c r="BE104" s="26">
        <v>0</v>
      </c>
      <c r="BF104" s="26">
        <v>0</v>
      </c>
      <c r="BG104" s="26">
        <v>0</v>
      </c>
      <c r="BH104" s="26">
        <v>0</v>
      </c>
      <c r="BI104" s="26">
        <v>0</v>
      </c>
      <c r="BJ104" s="31">
        <f>=AI104</f>
        <v>2</v>
      </c>
      <c r="BK104" s="32">
        <f>=BJ104/N104</f>
        <v>0.666666666666667</v>
      </c>
      <c r="BL104" s="32">
        <f>=AL104/AI104</f>
        <v>1</v>
      </c>
      <c r="BM104" s="33">
        <f>=IF(BJ104=0,0,AM104/BJ104)</f>
        <v>0</v>
      </c>
      <c r="BN104" s="33">
        <f>=IF(BJ104=0,0,AN104/BJ104)</f>
        <v>1</v>
      </c>
      <c r="BO104" s="33">
        <f>=IF(BJ104=0,0,AO104/BJ104)</f>
        <v>0</v>
      </c>
      <c r="BP104" s="33">
        <f>=IF(BJ104=0,0,AP104/BJ104)</f>
        <v>0</v>
      </c>
      <c r="BQ104" s="32">
        <f>=-IF(BM104=0,0,BM104*LN(BM104))-IF(BN104=0,0,BN104*LN(BN104))-IF(BO104=0,0,BO104*LN(BO104))-IF(BP104=0,0,BP104*LN(BP104))</f>
        <v>0</v>
      </c>
      <c r="BR104" s="34">
        <f>=IF(BJ104=0,0,BQ104/LN(4)*100)</f>
        <v>0</v>
      </c>
      <c r="BS104" s="35">
        <f>=_xlfn.XLOOKUP(B104,点位均值!$A:$A,点位均值!$B:$B,"无匹配")</f>
        <v>0.542183622828784</v>
      </c>
      <c r="BT104" s="35">
        <f>=_xlfn.XLOOKUP(B104,点位均值!$A:$A,点位均值!$C:$C,"无匹配")</f>
        <v>2.1420365535248</v>
      </c>
    </row>
    <row r="105" spans="1:72" ht="33.75" customHeight="1">
      <c r="A105" s="26">
        <v>127</v>
      </c>
      <c r="B105" s="28" t="s">
        <v>720</v>
      </c>
      <c r="C105" s="27" t="s">
        <v>94</v>
      </c>
      <c r="D105" s="27" t="s">
        <v>95</v>
      </c>
      <c r="E105" s="27" t="s">
        <v>96</v>
      </c>
      <c r="F105" t="s">
        <v>119</v>
      </c>
      <c r="G105" t="s">
        <v>219</v>
      </c>
      <c r="I105" s="27" t="s">
        <v>121</v>
      </c>
      <c r="J105" s="29" t="s">
        <v>100</v>
      </c>
      <c r="K105">
        <f>=IF(TRIM(CLEAN(J105))="","",(IF(ISNUMBER(SEARCH("公共座椅",TRIM(CLEAN(J105)))),2,0)+IF(ISNUMBER(SEARCH("行道树",TRIM(CLEAN(J105)))),1,0)+IF(ISNUMBER(SEARCH("花坛",TRIM(CLEAN(J105)))),0.75,0)+IF(ISNUMBER(SEARCH("电线杆",TRIM(CLEAN(J105)))),0.4,0)+IF(ISNUMBER(SEARCH("路灯",TRIM(CLEAN(J105)))),0.45,0)+IF(ISNUMBER(SEARCH("共享单车",TRIM(CLEAN(J105)))),0.35,0)+IF(ISNUMBER(SEARCH("垃圾桶",TRIM(CLEAN(J105)))),-0.5,0))/(1+LN(1+(LEN(TRIM(CLEAN(J105)))-LEN(SUBSTITUTE(TRIM(CLEAN(J105)),";",""))+1))))</f>
        <v>0.590616109149641</v>
      </c>
      <c r="L105" s="26">
        <v>4</v>
      </c>
      <c r="M105" s="26">
        <v>0</v>
      </c>
      <c r="N105" s="26">
        <v>0</v>
      </c>
      <c r="O105" s="28" t="s">
        <v>101</v>
      </c>
      <c r="P105" s="26">
        <v>1</v>
      </c>
      <c r="Q105" s="26">
        <v>5</v>
      </c>
      <c r="R105" s="26">
        <v>25</v>
      </c>
      <c r="S105" s="26">
        <v>100</v>
      </c>
      <c r="T105" s="26">
        <v>2</v>
      </c>
      <c r="U105" s="26">
        <v>3</v>
      </c>
      <c r="V105" s="26">
        <v>2</v>
      </c>
      <c r="W105" s="26">
        <v>3</v>
      </c>
      <c r="X105" s="28" t="s">
        <v>157</v>
      </c>
      <c r="Y105" s="39" t="s"/>
      <c r="Z105" s="26">
        <v>3</v>
      </c>
      <c r="AA105" s="26">
        <v>3</v>
      </c>
      <c r="AB105" s="26">
        <v>5</v>
      </c>
      <c r="AC105" s="28" t="s">
        <v>158</v>
      </c>
      <c r="AD105" s="39" t="s"/>
      <c r="AE105" s="28" t="s">
        <v>132</v>
      </c>
      <c r="AF105" s="26">
        <v>50</v>
      </c>
      <c r="AG105" s="26">
        <v>3</v>
      </c>
      <c r="AH105" s="26">
        <v>3</v>
      </c>
      <c r="AI105" s="30" t="s"/>
      <c r="AJ105" s="30" t="s"/>
      <c r="AK105" s="30" t="s"/>
      <c r="AL105" s="30" t="s"/>
      <c r="AM105" s="30" t="s"/>
      <c r="AN105" s="30" t="s"/>
      <c r="AO105" s="30" t="s"/>
      <c r="AP105" s="30" t="s"/>
      <c r="AQ105" s="30" t="s"/>
      <c r="AR105" s="30" t="s"/>
      <c r="AS105" s="30" t="s"/>
      <c r="AT105" s="30" t="s"/>
      <c r="AU105" s="30" t="s"/>
      <c r="AV105" s="30" t="s"/>
      <c r="AW105" s="30" t="s"/>
      <c r="AX105" s="30" t="s"/>
      <c r="AY105" s="30" t="s"/>
      <c r="AZ105" s="30" t="s"/>
      <c r="BA105" s="30" t="s"/>
      <c r="BB105" s="30" t="s"/>
      <c r="BC105" s="30" t="s"/>
      <c r="BD105" s="30" t="s"/>
      <c r="BE105" s="30" t="s"/>
      <c r="BF105" s="30" t="s"/>
      <c r="BG105" s="30" t="s"/>
      <c r="BH105" s="30" t="s"/>
      <c r="BI105" s="30" t="s"/>
      <c r="BJ105" s="31">
        <f>=AI105</f>
        <v>0</v>
      </c>
      <c r="BK105" s="32" t="e">
        <f>=BJ105/N105</f>
        <v>#DIV/0!</v>
      </c>
      <c r="BL105" s="32" t="e">
        <f>=AL105/AI105</f>
        <v>#DIV/0!</v>
      </c>
      <c r="BM105" s="33">
        <f>=IF(BJ105=0,0,AM105/BJ105)</f>
        <v>0</v>
      </c>
      <c r="BN105" s="33">
        <f>=IF(BJ105=0,0,AN105/BJ105)</f>
        <v>0</v>
      </c>
      <c r="BO105" s="33">
        <f>=IF(BJ105=0,0,AO105/BJ105)</f>
        <v>0</v>
      </c>
      <c r="BP105" s="33">
        <f>=IF(BJ105=0,0,AP105/BJ105)</f>
        <v>0</v>
      </c>
      <c r="BQ105" s="32">
        <f>=-IF(BM105=0,0,BM105*LN(BM105))-IF(BN105=0,0,BN105*LN(BN105))-IF(BO105=0,0,BO105*LN(BO105))-IF(BP105=0,0,BP105*LN(BP105))</f>
        <v>0</v>
      </c>
      <c r="BR105" s="34">
        <f>=IF(BJ105=0,0,BQ105/LN(4)*100)</f>
        <v>0</v>
      </c>
      <c r="BS105" s="35" t="str">
        <f>=_xlfn.XLOOKUP(B105,点位均值!$A:$A,点位均值!$B:$B,"无匹配")</f>
        <v>无匹配</v>
      </c>
      <c r="BT105" s="35" t="str">
        <f>=_xlfn.XLOOKUP(B105,点位均值!$A:$A,点位均值!$C:$C,"无匹配")</f>
        <v>无匹配</v>
      </c>
    </row>
    <row r="106" spans="1:72" ht="33.75" customHeight="1">
      <c r="A106" s="26">
        <v>128</v>
      </c>
      <c r="B106" s="28" t="s">
        <v>723</v>
      </c>
      <c r="C106" s="27" t="s">
        <v>94</v>
      </c>
      <c r="D106" s="27" t="s">
        <v>95</v>
      </c>
      <c r="E106" s="27" t="s">
        <v>96</v>
      </c>
      <c r="F106" t="s">
        <v>119</v>
      </c>
      <c r="I106" s="27" t="s">
        <v>121</v>
      </c>
      <c r="J106" s="29" t="s">
        <v>100</v>
      </c>
      <c r="K106">
        <f>=IF(TRIM(CLEAN(J106))="","",(IF(ISNUMBER(SEARCH("公共座椅",TRIM(CLEAN(J106)))),2,0)+IF(ISNUMBER(SEARCH("行道树",TRIM(CLEAN(J106)))),1,0)+IF(ISNUMBER(SEARCH("花坛",TRIM(CLEAN(J106)))),0.75,0)+IF(ISNUMBER(SEARCH("电线杆",TRIM(CLEAN(J106)))),0.4,0)+IF(ISNUMBER(SEARCH("路灯",TRIM(CLEAN(J106)))),0.45,0)+IF(ISNUMBER(SEARCH("共享单车",TRIM(CLEAN(J106)))),0.35,0)+IF(ISNUMBER(SEARCH("垃圾桶",TRIM(CLEAN(J106)))),-0.5,0))/(1+LN(1+(LEN(TRIM(CLEAN(J106)))-LEN(SUBSTITUTE(TRIM(CLEAN(J106)),";",""))+1))))</f>
        <v>0.590616109149641</v>
      </c>
      <c r="L106" s="26">
        <v>4</v>
      </c>
      <c r="M106" s="26">
        <v>1</v>
      </c>
      <c r="N106" s="26">
        <v>4</v>
      </c>
      <c r="O106" s="28" t="s">
        <v>151</v>
      </c>
      <c r="P106" s="26">
        <v>1</v>
      </c>
      <c r="Q106" s="26">
        <v>5</v>
      </c>
      <c r="R106" s="26">
        <v>89</v>
      </c>
      <c r="S106" s="26">
        <v>100</v>
      </c>
      <c r="T106" s="26">
        <v>4</v>
      </c>
      <c r="U106" s="26">
        <v>4</v>
      </c>
      <c r="V106" s="26">
        <v>4</v>
      </c>
      <c r="W106" s="26">
        <v>4</v>
      </c>
      <c r="X106" s="28" t="s">
        <v>157</v>
      </c>
      <c r="Y106" s="38" t="s"/>
      <c r="Z106" s="26">
        <v>5</v>
      </c>
      <c r="AA106" s="26">
        <v>4</v>
      </c>
      <c r="AB106" s="26">
        <v>5</v>
      </c>
      <c r="AC106" s="28" t="s">
        <v>725</v>
      </c>
      <c r="AD106" s="38" t="s"/>
      <c r="AE106" s="28" t="s">
        <v>115</v>
      </c>
      <c r="AF106" s="26">
        <v>100</v>
      </c>
      <c r="AG106" s="26">
        <v>4</v>
      </c>
      <c r="AH106" s="26">
        <v>3</v>
      </c>
      <c r="AI106" s="30" t="s"/>
      <c r="AJ106" s="30" t="s"/>
      <c r="AK106" s="30" t="s"/>
      <c r="AL106" s="30" t="s"/>
      <c r="AM106" s="30" t="s"/>
      <c r="AN106" s="30" t="s"/>
      <c r="AO106" s="30" t="s"/>
      <c r="AP106" s="30" t="s"/>
      <c r="AQ106" s="30" t="s"/>
      <c r="AR106" s="30" t="s"/>
      <c r="AS106" s="30" t="s"/>
      <c r="AT106" s="30" t="s"/>
      <c r="AU106" s="30" t="s"/>
      <c r="AV106" s="30" t="s"/>
      <c r="AW106" s="30" t="s"/>
      <c r="AX106" s="30" t="s"/>
      <c r="AY106" s="30" t="s"/>
      <c r="AZ106" s="30" t="s"/>
      <c r="BA106" s="30" t="s"/>
      <c r="BB106" s="30" t="s"/>
      <c r="BC106" s="30" t="s"/>
      <c r="BD106" s="30" t="s"/>
      <c r="BE106" s="30" t="s"/>
      <c r="BF106" s="30" t="s"/>
      <c r="BG106" s="30" t="s"/>
      <c r="BH106" s="30" t="s"/>
      <c r="BI106" s="30" t="s"/>
      <c r="BJ106" s="31">
        <f>=AI106</f>
        <v>0</v>
      </c>
      <c r="BK106" s="32">
        <f>=BJ106/N106</f>
        <v>0</v>
      </c>
      <c r="BL106" s="32" t="e">
        <f>=AL106/AI106</f>
        <v>#DIV/0!</v>
      </c>
      <c r="BM106" s="33">
        <f>=IF(BJ106=0,0,AM106/BJ106)</f>
        <v>0</v>
      </c>
      <c r="BN106" s="33">
        <f>=IF(BJ106=0,0,AN106/BJ106)</f>
        <v>0</v>
      </c>
      <c r="BO106" s="33">
        <f>=IF(BJ106=0,0,AO106/BJ106)</f>
        <v>0</v>
      </c>
      <c r="BP106" s="33">
        <f>=IF(BJ106=0,0,AP106/BJ106)</f>
        <v>0</v>
      </c>
      <c r="BQ106" s="32">
        <f>=-IF(BM106=0,0,BM106*LN(BM106))-IF(BN106=0,0,BN106*LN(BN106))-IF(BO106=0,0,BO106*LN(BO106))-IF(BP106=0,0,BP106*LN(BP106))</f>
        <v>0</v>
      </c>
      <c r="BR106" s="34">
        <f>=IF(BJ106=0,0,BQ106/LN(4)*100)</f>
        <v>0</v>
      </c>
      <c r="BS106" s="35" t="str">
        <f>=_xlfn.XLOOKUP(B106,点位均值!$A:$A,点位均值!$B:$B,"无匹配")</f>
        <v>无匹配</v>
      </c>
      <c r="BT106" s="35" t="str">
        <f>=_xlfn.XLOOKUP(B106,点位均值!$A:$A,点位均值!$C:$C,"无匹配")</f>
        <v>无匹配</v>
      </c>
    </row>
    <row r="107" spans="1:72" ht="33.75" customHeight="1">
      <c r="A107" s="26">
        <v>131</v>
      </c>
      <c r="B107" s="28" t="s">
        <v>735</v>
      </c>
      <c r="C107" s="27" t="s">
        <v>320</v>
      </c>
      <c r="D107" s="27" t="s">
        <v>95</v>
      </c>
      <c r="E107" s="27" t="s">
        <v>277</v>
      </c>
      <c r="I107" s="27" t="s">
        <v>99</v>
      </c>
      <c r="J107" s="29" t="s">
        <v>100</v>
      </c>
      <c r="K107">
        <f>=IF(TRIM(CLEAN(J107))="","",(IF(ISNUMBER(SEARCH("公共座椅",TRIM(CLEAN(J107)))),2,0)+IF(ISNUMBER(SEARCH("行道树",TRIM(CLEAN(J107)))),1,0)+IF(ISNUMBER(SEARCH("花坛",TRIM(CLEAN(J107)))),0.75,0)+IF(ISNUMBER(SEARCH("电线杆",TRIM(CLEAN(J107)))),0.4,0)+IF(ISNUMBER(SEARCH("路灯",TRIM(CLEAN(J107)))),0.45,0)+IF(ISNUMBER(SEARCH("共享单车",TRIM(CLEAN(J107)))),0.35,0)+IF(ISNUMBER(SEARCH("垃圾桶",TRIM(CLEAN(J107)))),-0.5,0))/(1+LN(1+(LEN(TRIM(CLEAN(J107)))-LEN(SUBSTITUTE(TRIM(CLEAN(J107)),";",""))+1))))</f>
        <v>0.590616109149641</v>
      </c>
      <c r="L107" s="26">
        <v>30</v>
      </c>
      <c r="M107" s="26">
        <v>5</v>
      </c>
      <c r="N107" s="26">
        <v>150</v>
      </c>
      <c r="O107" s="28" t="s">
        <v>737</v>
      </c>
      <c r="P107" s="26">
        <v>3</v>
      </c>
      <c r="Q107" s="26">
        <v>1</v>
      </c>
      <c r="R107" s="26">
        <v>0</v>
      </c>
      <c r="S107" s="26">
        <v>0</v>
      </c>
      <c r="T107" s="26">
        <v>30</v>
      </c>
      <c r="U107" s="26">
        <v>5</v>
      </c>
      <c r="V107" s="26">
        <v>1</v>
      </c>
      <c r="W107" s="26">
        <v>2</v>
      </c>
      <c r="X107" s="28" t="s">
        <v>164</v>
      </c>
      <c r="Y107" s="30" t="s"/>
      <c r="Z107" s="26">
        <v>4</v>
      </c>
      <c r="AA107" s="26">
        <v>5</v>
      </c>
      <c r="AB107" s="26">
        <v>5</v>
      </c>
      <c r="AC107" s="28" t="s">
        <v>738</v>
      </c>
      <c r="AD107" s="30" t="s"/>
      <c r="AE107" s="28" t="s">
        <v>132</v>
      </c>
      <c r="AF107" s="26">
        <v>80</v>
      </c>
      <c r="AG107" s="26">
        <v>5</v>
      </c>
      <c r="AH107" s="26">
        <v>4</v>
      </c>
      <c r="AI107" s="26">
        <v>2</v>
      </c>
      <c r="AJ107" s="26">
        <v>1</v>
      </c>
      <c r="AK107" s="26">
        <v>0</v>
      </c>
      <c r="AL107" s="26">
        <v>2</v>
      </c>
      <c r="AM107" s="26">
        <v>0</v>
      </c>
      <c r="AN107" s="26">
        <v>2</v>
      </c>
      <c r="AO107" s="26">
        <v>0</v>
      </c>
      <c r="AP107" s="26">
        <v>0</v>
      </c>
      <c r="AQ107" s="26">
        <v>1</v>
      </c>
      <c r="AR107" s="26">
        <v>1</v>
      </c>
      <c r="AS107" s="26">
        <v>0</v>
      </c>
      <c r="AT107" s="26">
        <v>0</v>
      </c>
      <c r="AU107" s="26">
        <v>2</v>
      </c>
      <c r="AV107" s="26">
        <v>0</v>
      </c>
      <c r="AW107" s="26">
        <v>0</v>
      </c>
      <c r="AX107" s="26">
        <v>0</v>
      </c>
      <c r="AY107" s="26">
        <v>2</v>
      </c>
      <c r="AZ107" s="26">
        <v>0</v>
      </c>
      <c r="BA107" s="26">
        <v>0</v>
      </c>
      <c r="BB107" s="26">
        <v>0</v>
      </c>
      <c r="BC107" s="26">
        <v>0</v>
      </c>
      <c r="BD107" s="26">
        <v>0</v>
      </c>
      <c r="BE107" s="26">
        <v>0</v>
      </c>
      <c r="BF107" s="26">
        <v>0</v>
      </c>
      <c r="BG107" s="26">
        <v>0</v>
      </c>
      <c r="BH107" s="26">
        <v>0</v>
      </c>
      <c r="BI107" s="26">
        <v>0</v>
      </c>
      <c r="BJ107" s="31">
        <f>=AI107</f>
        <v>2</v>
      </c>
      <c r="BK107" s="32">
        <f>=BJ107/N107</f>
        <v>0.0133333333333333</v>
      </c>
      <c r="BL107" s="32">
        <f>=AL107/AI107</f>
        <v>1</v>
      </c>
      <c r="BM107" s="33">
        <f>=IF(BJ107=0,0,AM107/BJ107)</f>
        <v>0</v>
      </c>
      <c r="BN107" s="33">
        <f>=IF(BJ107=0,0,AN107/BJ107)</f>
        <v>1</v>
      </c>
      <c r="BO107" s="33">
        <f>=IF(BJ107=0,0,AO107/BJ107)</f>
        <v>0</v>
      </c>
      <c r="BP107" s="33">
        <f>=IF(BJ107=0,0,AP107/BJ107)</f>
        <v>0</v>
      </c>
      <c r="BQ107" s="32">
        <f>=-IF(BM107=0,0,BM107*LN(BM107))-IF(BN107=0,0,BN107*LN(BN107))-IF(BO107=0,0,BO107*LN(BO107))-IF(BP107=0,0,BP107*LN(BP107))</f>
        <v>0</v>
      </c>
      <c r="BR107" s="34">
        <f>=IF(BJ107=0,0,BQ107/LN(4)*100)</f>
        <v>0</v>
      </c>
      <c r="BS107" s="35">
        <f>=_xlfn.XLOOKUP(B107,点位均值!$A:$A,点位均值!$B:$B,"无匹配")</f>
        <v>0.1</v>
      </c>
      <c r="BT107" s="35">
        <f>=_xlfn.XLOOKUP(B107,点位均值!$A:$A,点位均值!$C:$C,"无匹配")</f>
        <v>4.00313315926893</v>
      </c>
    </row>
    <row r="108" spans="1:72" ht="33.75" customHeight="1">
      <c r="A108" s="26">
        <v>13</v>
      </c>
      <c r="B108" s="28" t="s">
        <v>179</v>
      </c>
      <c r="C108" s="27" t="s">
        <v>94</v>
      </c>
      <c r="D108" s="27" t="s">
        <v>136</v>
      </c>
      <c r="E108" s="27" t="s">
        <v>96</v>
      </c>
      <c r="F108" t="s">
        <v>119</v>
      </c>
      <c r="G108" t="s">
        <v>120</v>
      </c>
      <c r="I108" s="27" t="s">
        <v>99</v>
      </c>
      <c r="J108" s="29" t="s">
        <v>181</v>
      </c>
      <c r="K108">
        <f>=IF(TRIM(CLEAN(J108))="","",(IF(ISNUMBER(SEARCH("公共座椅",TRIM(CLEAN(J108)))),2,0)+IF(ISNUMBER(SEARCH("行道树",TRIM(CLEAN(J108)))),1,0)+IF(ISNUMBER(SEARCH("花坛",TRIM(CLEAN(J108)))),0.75,0)+IF(ISNUMBER(SEARCH("电线杆",TRIM(CLEAN(J108)))),0.4,0)+IF(ISNUMBER(SEARCH("路灯",TRIM(CLEAN(J108)))),0.45,0)+IF(ISNUMBER(SEARCH("共享单车",TRIM(CLEAN(J108)))),0.35,0)+IF(ISNUMBER(SEARCH("垃圾桶",TRIM(CLEAN(J108)))),-0.5,0))/(1+LN(1+(LEN(TRIM(CLEAN(J108)))-LEN(SUBSTITUTE(TRIM(CLEAN(J108)),";",""))+1))))</f>
        <v>0.502023692777195</v>
      </c>
      <c r="L108" s="26">
        <v>20</v>
      </c>
      <c r="M108" s="26">
        <v>2</v>
      </c>
      <c r="N108" s="26">
        <v>20</v>
      </c>
      <c r="O108" s="28" t="s">
        <v>151</v>
      </c>
      <c r="P108" s="26">
        <v>2</v>
      </c>
      <c r="Q108" s="26">
        <v>4</v>
      </c>
      <c r="R108" s="26">
        <v>31</v>
      </c>
      <c r="S108" s="26">
        <v>30</v>
      </c>
      <c r="T108" s="26">
        <v>10</v>
      </c>
      <c r="U108" s="26">
        <v>4</v>
      </c>
      <c r="V108" s="26">
        <v>2</v>
      </c>
      <c r="W108" s="26">
        <v>4</v>
      </c>
      <c r="X108" s="28" t="s">
        <v>182</v>
      </c>
      <c r="Y108" s="27" t="s">
        <v>183</v>
      </c>
      <c r="Z108" s="26">
        <v>3</v>
      </c>
      <c r="AA108" s="26">
        <v>2</v>
      </c>
      <c r="AB108" s="26">
        <v>4</v>
      </c>
      <c r="AC108" s="28" t="s">
        <v>184</v>
      </c>
      <c r="AD108" s="27" t="s">
        <v>183</v>
      </c>
      <c r="AE108" s="28" t="s">
        <v>109</v>
      </c>
      <c r="AF108" s="26">
        <v>80</v>
      </c>
      <c r="AG108" s="26">
        <v>4</v>
      </c>
      <c r="AH108" s="26">
        <v>3</v>
      </c>
      <c r="AI108" s="26">
        <v>5</v>
      </c>
      <c r="AJ108" s="26">
        <v>0</v>
      </c>
      <c r="AK108" s="26">
        <v>5</v>
      </c>
      <c r="AL108" s="26">
        <v>0</v>
      </c>
      <c r="AM108" s="26">
        <v>0</v>
      </c>
      <c r="AN108" s="26">
        <v>4</v>
      </c>
      <c r="AO108" s="26">
        <v>1</v>
      </c>
      <c r="AP108" s="26">
        <v>0</v>
      </c>
      <c r="AQ108" s="26">
        <v>2</v>
      </c>
      <c r="AR108" s="26">
        <v>3</v>
      </c>
      <c r="AS108" s="26">
        <v>0</v>
      </c>
      <c r="AT108" s="26">
        <v>2</v>
      </c>
      <c r="AU108" s="26">
        <v>3</v>
      </c>
      <c r="AV108" s="26">
        <v>2</v>
      </c>
      <c r="AW108" s="26">
        <v>0</v>
      </c>
      <c r="AX108" s="26">
        <v>3</v>
      </c>
      <c r="AY108" s="26">
        <v>0</v>
      </c>
      <c r="AZ108" s="26">
        <v>0</v>
      </c>
      <c r="BA108" s="26">
        <v>0</v>
      </c>
      <c r="BB108" s="26">
        <v>2</v>
      </c>
      <c r="BC108" s="26">
        <v>2</v>
      </c>
      <c r="BD108" s="26">
        <v>0</v>
      </c>
      <c r="BE108" s="26">
        <v>0</v>
      </c>
      <c r="BF108" s="26">
        <v>0</v>
      </c>
      <c r="BG108" s="26">
        <v>0</v>
      </c>
      <c r="BH108" s="26">
        <v>0</v>
      </c>
      <c r="BI108" s="26">
        <v>0</v>
      </c>
      <c r="BJ108" s="31">
        <f>=AI108</f>
        <v>5</v>
      </c>
      <c r="BK108" s="32">
        <f>=BJ108/N108</f>
        <v>0.25</v>
      </c>
      <c r="BL108" s="32">
        <f>=AL108/AI108</f>
        <v>0</v>
      </c>
      <c r="BM108" s="33">
        <f>=IF(BJ108=0,0,AM108/BJ108)</f>
        <v>0</v>
      </c>
      <c r="BN108" s="33">
        <f>=IF(BJ108=0,0,AN108/BJ108)</f>
        <v>0.8</v>
      </c>
      <c r="BO108" s="33">
        <f>=IF(BJ108=0,0,AO108/BJ108)</f>
        <v>0.2</v>
      </c>
      <c r="BP108" s="33">
        <f>=IF(BJ108=0,0,AP108/BJ108)</f>
        <v>0</v>
      </c>
      <c r="BQ108" s="32">
        <f>=-IF(BM108=0,0,BM108*LN(BM108))-IF(BN108=0,0,BN108*LN(BN108))-IF(BO108=0,0,BO108*LN(BO108))-IF(BP108=0,0,BP108*LN(BP108))</f>
        <v>0.500402423538188</v>
      </c>
      <c r="BR108" s="34">
        <f>=IF(BJ108=0,0,BQ108/LN(4)*100)</f>
        <v>36.0964047443681</v>
      </c>
      <c r="BS108" s="35">
        <f>=_xlfn.XLOOKUP(B108,点位均值!$A:$A,点位均值!$B:$B,"无匹配")</f>
        <v>1.10228287841191</v>
      </c>
      <c r="BT108" s="35">
        <f>=_xlfn.XLOOKUP(B108,点位均值!$A:$A,点位均值!$C:$C,"无匹配")</f>
        <v>3.86872062663185</v>
      </c>
    </row>
    <row r="109" spans="1:72" ht="33.75" customHeight="1">
      <c r="A109" s="26">
        <v>12</v>
      </c>
      <c r="B109" s="28" t="s">
        <v>172</v>
      </c>
      <c r="C109" s="27" t="s">
        <v>94</v>
      </c>
      <c r="D109" s="27" t="s">
        <v>95</v>
      </c>
      <c r="E109" s="27" t="s">
        <v>137</v>
      </c>
      <c r="F109" t="s">
        <v>119</v>
      </c>
      <c r="G109" t="s">
        <v>138</v>
      </c>
      <c r="I109" s="27" t="s">
        <v>121</v>
      </c>
      <c r="J109" s="29" t="s">
        <v>174</v>
      </c>
      <c r="K109">
        <f>=IF(TRIM(CLEAN(J109))="","",(IF(ISNUMBER(SEARCH("公共座椅",TRIM(CLEAN(J109)))),2,0)+IF(ISNUMBER(SEARCH("行道树",TRIM(CLEAN(J109)))),1,0)+IF(ISNUMBER(SEARCH("花坛",TRIM(CLEAN(J109)))),0.75,0)+IF(ISNUMBER(SEARCH("电线杆",TRIM(CLEAN(J109)))),0.4,0)+IF(ISNUMBER(SEARCH("路灯",TRIM(CLEAN(J109)))),0.45,0)+IF(ISNUMBER(SEARCH("共享单车",TRIM(CLEAN(J109)))),0.35,0)+IF(ISNUMBER(SEARCH("垃圾桶",TRIM(CLEAN(J109)))),-0.5,0))/(1+LN(1+(LEN(TRIM(CLEAN(J109)))-LEN(SUBSTITUTE(TRIM(CLEAN(J109)),";",""))+1))))</f>
        <v>0.442962081862231</v>
      </c>
      <c r="L109" s="26">
        <v>7.9</v>
      </c>
      <c r="M109" s="26">
        <v>0</v>
      </c>
      <c r="N109" s="26">
        <v>18.1</v>
      </c>
      <c r="O109" s="28" t="s">
        <v>175</v>
      </c>
      <c r="P109" s="26">
        <v>1</v>
      </c>
      <c r="Q109" s="26">
        <v>3</v>
      </c>
      <c r="R109" s="26">
        <v>97</v>
      </c>
      <c r="S109" s="26">
        <v>0</v>
      </c>
      <c r="T109" s="26">
        <v>6</v>
      </c>
      <c r="U109" s="26">
        <v>3</v>
      </c>
      <c r="V109" s="26">
        <v>3</v>
      </c>
      <c r="W109" s="26">
        <v>4</v>
      </c>
      <c r="X109" s="28" t="s">
        <v>176</v>
      </c>
      <c r="Y109" s="39" t="s"/>
      <c r="Z109" s="26">
        <v>3</v>
      </c>
      <c r="AA109" s="26">
        <v>2</v>
      </c>
      <c r="AB109" s="26">
        <v>3</v>
      </c>
      <c r="AC109" s="28" t="s">
        <v>177</v>
      </c>
      <c r="AD109" s="39" t="s"/>
      <c r="AE109" s="28" t="s">
        <v>115</v>
      </c>
      <c r="AF109" s="26">
        <v>30</v>
      </c>
      <c r="AG109" s="26">
        <v>4</v>
      </c>
      <c r="AH109" s="26">
        <v>3</v>
      </c>
      <c r="AI109" s="26">
        <v>10</v>
      </c>
      <c r="AJ109" s="26">
        <v>3</v>
      </c>
      <c r="AK109" s="26">
        <v>2</v>
      </c>
      <c r="AL109" s="26">
        <v>8</v>
      </c>
      <c r="AM109" s="26">
        <v>1</v>
      </c>
      <c r="AN109" s="26">
        <v>8</v>
      </c>
      <c r="AO109" s="26">
        <v>0</v>
      </c>
      <c r="AP109" s="26">
        <v>1</v>
      </c>
      <c r="AQ109" s="26">
        <v>4</v>
      </c>
      <c r="AR109" s="26">
        <v>6</v>
      </c>
      <c r="AS109" s="26">
        <v>0</v>
      </c>
      <c r="AT109" s="26">
        <v>1</v>
      </c>
      <c r="AU109" s="26">
        <v>9</v>
      </c>
      <c r="AV109" s="26">
        <v>1</v>
      </c>
      <c r="AW109" s="26">
        <v>0</v>
      </c>
      <c r="AX109" s="26">
        <v>2</v>
      </c>
      <c r="AY109" s="26">
        <v>6</v>
      </c>
      <c r="AZ109" s="26">
        <v>0</v>
      </c>
      <c r="BA109" s="26">
        <v>0</v>
      </c>
      <c r="BB109" s="26">
        <v>0</v>
      </c>
      <c r="BC109" s="26">
        <v>1</v>
      </c>
      <c r="BD109" s="26">
        <v>0</v>
      </c>
      <c r="BE109" s="26">
        <v>0</v>
      </c>
      <c r="BF109" s="26">
        <v>0</v>
      </c>
      <c r="BG109" s="26">
        <v>0</v>
      </c>
      <c r="BH109" s="26">
        <v>0</v>
      </c>
      <c r="BI109" s="26">
        <v>0</v>
      </c>
      <c r="BJ109" s="31">
        <f>=AI109</f>
        <v>10</v>
      </c>
      <c r="BK109" s="32">
        <f>=BJ109/N109</f>
        <v>0.552486187845304</v>
      </c>
      <c r="BL109" s="32">
        <f>=AL109/AI109</f>
        <v>0.8</v>
      </c>
      <c r="BM109" s="33">
        <f>=IF(BJ109=0,0,AM109/BJ109)</f>
        <v>0.1</v>
      </c>
      <c r="BN109" s="33">
        <f>=IF(BJ109=0,0,AN109/BJ109)</f>
        <v>0.8</v>
      </c>
      <c r="BO109" s="33">
        <f>=IF(BJ109=0,0,AO109/BJ109)</f>
        <v>0</v>
      </c>
      <c r="BP109" s="33">
        <f>=IF(BJ109=0,0,AP109/BJ109)</f>
        <v>0.1</v>
      </c>
      <c r="BQ109" s="32">
        <f>=-IF(BM109=0,0,BM109*LN(BM109))-IF(BN109=0,0,BN109*LN(BN109))-IF(BO109=0,0,BO109*LN(BO109))-IF(BP109=0,0,BP109*LN(BP109))</f>
        <v>0.639031859650177</v>
      </c>
      <c r="BR109" s="34">
        <f>=IF(BJ109=0,0,BQ109/LN(4)*100)</f>
        <v>46.0964047443681</v>
      </c>
      <c r="BS109" s="35">
        <f>=_xlfn.XLOOKUP(B109,点位均值!$A:$A,点位均值!$B:$B,"无匹配")</f>
        <v>0.335831265508685</v>
      </c>
      <c r="BT109" s="35">
        <f>=_xlfn.XLOOKUP(B109,点位均值!$A:$A,点位均值!$C:$C,"无匹配")</f>
        <v>3.19148825065274</v>
      </c>
    </row>
    <row r="110" spans="1:72" ht="33.75" customHeight="1">
      <c r="A110" s="26">
        <v>18</v>
      </c>
      <c r="B110" s="28" t="s">
        <v>212</v>
      </c>
      <c r="C110" s="28" t="s">
        <v>94</v>
      </c>
      <c r="D110" s="27" t="s">
        <v>95</v>
      </c>
      <c r="E110" s="27" t="s">
        <v>96</v>
      </c>
      <c r="I110" s="27" t="s">
        <v>121</v>
      </c>
      <c r="J110" s="29" t="s">
        <v>174</v>
      </c>
      <c r="K110">
        <f>=IF(TRIM(CLEAN(J110))="","",(IF(ISNUMBER(SEARCH("公共座椅",TRIM(CLEAN(J110)))),2,0)+IF(ISNUMBER(SEARCH("行道树",TRIM(CLEAN(J110)))),1,0)+IF(ISNUMBER(SEARCH("花坛",TRIM(CLEAN(J110)))),0.75,0)+IF(ISNUMBER(SEARCH("电线杆",TRIM(CLEAN(J110)))),0.4,0)+IF(ISNUMBER(SEARCH("路灯",TRIM(CLEAN(J110)))),0.45,0)+IF(ISNUMBER(SEARCH("共享单车",TRIM(CLEAN(J110)))),0.35,0)+IF(ISNUMBER(SEARCH("垃圾桶",TRIM(CLEAN(J110)))),-0.5,0))/(1+LN(1+(LEN(TRIM(CLEAN(J110)))-LEN(SUBSTITUTE(TRIM(CLEAN(J110)),";",""))+1))))</f>
        <v>0.442962081862231</v>
      </c>
      <c r="L110" s="26">
        <v>6</v>
      </c>
      <c r="M110" s="26">
        <v>0</v>
      </c>
      <c r="N110" s="26">
        <v>0.5</v>
      </c>
      <c r="O110" s="28" t="s">
        <v>101</v>
      </c>
      <c r="P110" s="26">
        <v>1</v>
      </c>
      <c r="Q110" s="26">
        <v>2</v>
      </c>
      <c r="R110" s="26">
        <v>27</v>
      </c>
      <c r="S110" s="26">
        <v>5</v>
      </c>
      <c r="T110" s="26">
        <v>2</v>
      </c>
      <c r="U110" s="26">
        <v>5</v>
      </c>
      <c r="V110" s="26">
        <v>2</v>
      </c>
      <c r="W110" s="26">
        <v>3</v>
      </c>
      <c r="X110" s="28" t="s">
        <v>214</v>
      </c>
      <c r="Y110" s="27" t="s">
        <v>209</v>
      </c>
      <c r="Z110" s="26">
        <v>4</v>
      </c>
      <c r="AA110" s="26">
        <v>1</v>
      </c>
      <c r="AB110" s="26">
        <v>5</v>
      </c>
      <c r="AC110" s="28" t="s">
        <v>215</v>
      </c>
      <c r="AD110" s="39" t="s"/>
      <c r="AE110" s="28" t="s">
        <v>132</v>
      </c>
      <c r="AF110" s="26">
        <v>30</v>
      </c>
      <c r="AG110" s="26">
        <v>4</v>
      </c>
      <c r="AH110" s="26">
        <v>3</v>
      </c>
      <c r="AI110" s="30" t="s"/>
      <c r="AJ110" s="30" t="s"/>
      <c r="AK110" s="30" t="s"/>
      <c r="AL110" s="30" t="s"/>
      <c r="AM110" s="30" t="s"/>
      <c r="AN110" s="30" t="s"/>
      <c r="AO110" s="30" t="s"/>
      <c r="AP110" s="30" t="s"/>
      <c r="AQ110" s="30" t="s"/>
      <c r="AR110" s="30" t="s"/>
      <c r="AS110" s="30" t="s"/>
      <c r="AT110" s="30" t="s"/>
      <c r="AU110" s="30" t="s"/>
      <c r="AV110" s="30" t="s"/>
      <c r="AW110" s="30" t="s"/>
      <c r="AX110" s="30" t="s"/>
      <c r="AY110" s="30" t="s"/>
      <c r="AZ110" s="30" t="s"/>
      <c r="BA110" s="30" t="s"/>
      <c r="BB110" s="30" t="s"/>
      <c r="BC110" s="30" t="s"/>
      <c r="BD110" s="30" t="s"/>
      <c r="BE110" s="30" t="s"/>
      <c r="BF110" s="30" t="s"/>
      <c r="BG110" s="30" t="s"/>
      <c r="BH110" s="30" t="s"/>
      <c r="BI110" s="30" t="s"/>
      <c r="BJ110" s="31">
        <f>=AI110</f>
        <v>0</v>
      </c>
      <c r="BK110" s="32">
        <f>=BJ110/N110</f>
        <v>0</v>
      </c>
      <c r="BL110" s="32" t="e">
        <f>=AL110/AI110</f>
        <v>#DIV/0!</v>
      </c>
      <c r="BM110" s="33">
        <f>=IF(BJ110=0,0,AM110/BJ110)</f>
        <v>0</v>
      </c>
      <c r="BN110" s="33">
        <f>=IF(BJ110=0,0,AN110/BJ110)</f>
        <v>0</v>
      </c>
      <c r="BO110" s="33">
        <f>=IF(BJ110=0,0,AO110/BJ110)</f>
        <v>0</v>
      </c>
      <c r="BP110" s="33">
        <f>=IF(BJ110=0,0,AP110/BJ110)</f>
        <v>0</v>
      </c>
      <c r="BQ110" s="32">
        <f>=-IF(BM110=0,0,BM110*LN(BM110))-IF(BN110=0,0,BN110*LN(BN110))-IF(BO110=0,0,BO110*LN(BO110))-IF(BP110=0,0,BP110*LN(BP110))</f>
        <v>0</v>
      </c>
      <c r="BR110" s="34">
        <f>=IF(BJ110=0,0,BQ110/LN(4)*100)</f>
        <v>0</v>
      </c>
      <c r="BS110" s="35" t="str">
        <f>=_xlfn.XLOOKUP(B110,点位均值!$A:$A,点位均值!$B:$B,"无匹配")</f>
        <v>无匹配</v>
      </c>
      <c r="BT110" s="35" t="str">
        <f>=_xlfn.XLOOKUP(B110,点位均值!$A:$A,点位均值!$C:$C,"无匹配")</f>
        <v>无匹配</v>
      </c>
    </row>
    <row r="111" spans="1:72" ht="33.75" customHeight="1">
      <c r="A111" s="26">
        <v>51</v>
      </c>
      <c r="B111" s="28" t="s">
        <v>350</v>
      </c>
      <c r="C111" s="28" t="s">
        <v>94</v>
      </c>
      <c r="D111" s="27" t="s">
        <v>95</v>
      </c>
      <c r="E111" s="27" t="s">
        <v>137</v>
      </c>
      <c r="F111" t="s">
        <v>119</v>
      </c>
      <c r="G111" t="s">
        <v>144</v>
      </c>
      <c r="I111" s="27" t="s">
        <v>121</v>
      </c>
      <c r="J111" s="29" t="s">
        <v>352</v>
      </c>
      <c r="K111">
        <f>=IF(TRIM(CLEAN(J111))="","",(IF(ISNUMBER(SEARCH("公共座椅",TRIM(CLEAN(J111)))),2,0)+IF(ISNUMBER(SEARCH("行道树",TRIM(CLEAN(J111)))),1,0)+IF(ISNUMBER(SEARCH("花坛",TRIM(CLEAN(J111)))),0.75,0)+IF(ISNUMBER(SEARCH("电线杆",TRIM(CLEAN(J111)))),0.4,0)+IF(ISNUMBER(SEARCH("路灯",TRIM(CLEAN(J111)))),0.45,0)+IF(ISNUMBER(SEARCH("共享单车",TRIM(CLEAN(J111)))),0.35,0)+IF(ISNUMBER(SEARCH("垃圾桶",TRIM(CLEAN(J111)))),-0.5,0))/(1+LN(1+(LEN(TRIM(CLEAN(J111)))-LEN(SUBSTITUTE(TRIM(CLEAN(J111)),";",""))+1))))</f>
        <v>0.442962081862231</v>
      </c>
      <c r="L111" s="26">
        <v>13</v>
      </c>
      <c r="M111" s="26">
        <v>0</v>
      </c>
      <c r="N111" s="26">
        <v>12.3</v>
      </c>
      <c r="O111" s="28" t="s">
        <v>353</v>
      </c>
      <c r="P111" s="26">
        <v>2</v>
      </c>
      <c r="Q111" s="26">
        <v>5</v>
      </c>
      <c r="R111" s="26">
        <v>25</v>
      </c>
      <c r="S111" s="26">
        <v>0</v>
      </c>
      <c r="T111" s="26">
        <v>8</v>
      </c>
      <c r="U111" s="26">
        <v>3</v>
      </c>
      <c r="V111" s="26">
        <v>2</v>
      </c>
      <c r="W111" s="26">
        <v>2.5</v>
      </c>
      <c r="X111" s="28" t="s">
        <v>346</v>
      </c>
      <c r="Y111" s="27" t="s">
        <v>354</v>
      </c>
      <c r="Z111" s="26">
        <v>4</v>
      </c>
      <c r="AA111" s="26">
        <v>3.5</v>
      </c>
      <c r="AB111" s="26">
        <v>4</v>
      </c>
      <c r="AC111" s="28" t="s">
        <v>355</v>
      </c>
      <c r="AD111" s="27" t="s">
        <v>354</v>
      </c>
      <c r="AE111" s="28" t="s">
        <v>140</v>
      </c>
      <c r="AF111" s="26">
        <v>50</v>
      </c>
      <c r="AG111" s="26">
        <v>4</v>
      </c>
      <c r="AH111" s="26">
        <v>3</v>
      </c>
      <c r="AI111" s="26">
        <v>8</v>
      </c>
      <c r="AJ111" s="26">
        <v>2</v>
      </c>
      <c r="AK111" s="26">
        <v>4</v>
      </c>
      <c r="AL111" s="26">
        <v>4</v>
      </c>
      <c r="AM111" s="26">
        <v>0</v>
      </c>
      <c r="AN111" s="26">
        <v>7</v>
      </c>
      <c r="AO111" s="26">
        <v>1</v>
      </c>
      <c r="AP111" s="26">
        <v>0</v>
      </c>
      <c r="AQ111" s="26">
        <v>4</v>
      </c>
      <c r="AR111" s="26">
        <v>4</v>
      </c>
      <c r="AS111" s="26">
        <v>0</v>
      </c>
      <c r="AT111" s="26">
        <v>7</v>
      </c>
      <c r="AU111" s="26">
        <v>1</v>
      </c>
      <c r="AV111" s="26">
        <v>0</v>
      </c>
      <c r="AW111" s="26">
        <v>0</v>
      </c>
      <c r="AX111" s="26">
        <v>1</v>
      </c>
      <c r="AY111" s="26">
        <v>2</v>
      </c>
      <c r="AZ111" s="26">
        <v>2</v>
      </c>
      <c r="BA111" s="26">
        <v>0</v>
      </c>
      <c r="BB111" s="26">
        <v>5</v>
      </c>
      <c r="BC111" s="26">
        <v>4</v>
      </c>
      <c r="BD111" s="26">
        <v>0</v>
      </c>
      <c r="BE111" s="26">
        <v>0</v>
      </c>
      <c r="BF111" s="26">
        <v>0</v>
      </c>
      <c r="BG111" s="26">
        <v>0</v>
      </c>
      <c r="BH111" s="26">
        <v>0</v>
      </c>
      <c r="BI111" s="26">
        <v>0</v>
      </c>
      <c r="BJ111" s="31">
        <f>=AI111</f>
        <v>8</v>
      </c>
      <c r="BK111" s="32">
        <f>=BJ111/N111</f>
        <v>0.650406504065041</v>
      </c>
      <c r="BL111" s="32">
        <f>=AL111/AI111</f>
        <v>0.5</v>
      </c>
      <c r="BM111" s="33">
        <f>=IF(BJ111=0,0,AM111/BJ111)</f>
        <v>0</v>
      </c>
      <c r="BN111" s="33">
        <f>=IF(BJ111=0,0,AN111/BJ111)</f>
        <v>0.875</v>
      </c>
      <c r="BO111" s="33">
        <f>=IF(BJ111=0,0,AO111/BJ111)</f>
        <v>0.125</v>
      </c>
      <c r="BP111" s="33">
        <f>=IF(BJ111=0,0,AP111/BJ111)</f>
        <v>0</v>
      </c>
      <c r="BQ111" s="32">
        <f>=-IF(BM111=0,0,BM111*LN(BM111))-IF(BN111=0,0,BN111*LN(BN111))-IF(BO111=0,0,BO111*LN(BO111))-IF(BP111=0,0,BP111*LN(BP111))</f>
        <v>0.376770161256437</v>
      </c>
      <c r="BR111" s="34">
        <f>=IF(BJ111=0,0,BQ111/LN(4)*100)</f>
        <v>27.1782221599798</v>
      </c>
      <c r="BS111" s="35">
        <f>=_xlfn.XLOOKUP(B111,点位均值!$A:$A,点位均值!$B:$B,"无匹配")</f>
        <v>0.886104218362283</v>
      </c>
      <c r="BT111" s="35">
        <f>=_xlfn.XLOOKUP(B111,点位均值!$A:$A,点位均值!$C:$C,"无匹配")</f>
        <v>3.9902088772846</v>
      </c>
    </row>
    <row r="112" spans="1:72" ht="33.75" customHeight="1">
      <c r="A112" s="26">
        <v>133</v>
      </c>
      <c r="B112" s="28" t="s">
        <v>748</v>
      </c>
      <c r="C112" s="27" t="s">
        <v>94</v>
      </c>
      <c r="D112" s="27" t="s">
        <v>95</v>
      </c>
      <c r="E112" s="27" t="s">
        <v>96</v>
      </c>
      <c r="F112" t="s">
        <v>97</v>
      </c>
      <c r="G112" t="s">
        <v>207</v>
      </c>
      <c r="I112" s="27" t="s">
        <v>121</v>
      </c>
      <c r="J112" s="29" t="s">
        <v>352</v>
      </c>
      <c r="K112">
        <f>=IF(TRIM(CLEAN(J112))="","",(IF(ISNUMBER(SEARCH("公共座椅",TRIM(CLEAN(J112)))),2,0)+IF(ISNUMBER(SEARCH("行道树",TRIM(CLEAN(J112)))),1,0)+IF(ISNUMBER(SEARCH("花坛",TRIM(CLEAN(J112)))),0.75,0)+IF(ISNUMBER(SEARCH("电线杆",TRIM(CLEAN(J112)))),0.5,0)+IF(ISNUMBER(SEARCH("路灯",TRIM(CLEAN(J112)))),0.5,0)+IF(ISNUMBER(SEARCH("共享单车",TRIM(CLEAN(J112)))),0.5,0)+IF(ISNUMBER(SEARCH("垃圾桶",TRIM(CLEAN(J112)))),-0.5,0))/(1+LN(1+(LEN(TRIM(CLEAN(J112)))-LEN(SUBSTITUTE(TRIM(CLEAN(J112)),";",""))+1))))</f>
        <v>0.442962081862231</v>
      </c>
      <c r="L112" s="26">
        <v>7.5</v>
      </c>
      <c r="M112" s="26">
        <v>0</v>
      </c>
      <c r="N112" s="26">
        <v>5</v>
      </c>
      <c r="O112" s="28" t="s">
        <v>151</v>
      </c>
      <c r="P112" s="26">
        <v>1</v>
      </c>
      <c r="Q112" s="26">
        <v>5</v>
      </c>
      <c r="R112" s="26">
        <v>100</v>
      </c>
      <c r="S112" s="26">
        <v>100</v>
      </c>
      <c r="T112" s="26">
        <v>6</v>
      </c>
      <c r="U112" s="26">
        <v>5</v>
      </c>
      <c r="V112" s="26">
        <v>4</v>
      </c>
      <c r="W112" s="26">
        <v>5</v>
      </c>
      <c r="X112" s="28" t="s">
        <v>744</v>
      </c>
      <c r="Y112" s="28" t="s">
        <v>750</v>
      </c>
      <c r="Z112" s="26">
        <v>5</v>
      </c>
      <c r="AA112" s="26">
        <v>3</v>
      </c>
      <c r="AB112" s="26">
        <v>5</v>
      </c>
      <c r="AC112" s="28" t="s">
        <v>746</v>
      </c>
      <c r="AD112" s="28" t="s">
        <v>750</v>
      </c>
      <c r="AE112" s="28" t="s">
        <v>223</v>
      </c>
      <c r="AF112" s="26">
        <v>100</v>
      </c>
      <c r="AG112" s="26">
        <v>4</v>
      </c>
      <c r="AH112" s="26">
        <v>4</v>
      </c>
      <c r="AI112" s="26">
        <v>5</v>
      </c>
      <c r="AJ112" s="26">
        <v>2</v>
      </c>
      <c r="AK112" s="26">
        <v>3</v>
      </c>
      <c r="AL112" s="26">
        <v>2</v>
      </c>
      <c r="AM112" s="26">
        <v>1</v>
      </c>
      <c r="AN112" s="26">
        <v>4</v>
      </c>
      <c r="AO112" s="26">
        <v>0</v>
      </c>
      <c r="AP112" s="26">
        <v>0</v>
      </c>
      <c r="AQ112" s="26">
        <v>1</v>
      </c>
      <c r="AR112" s="26">
        <v>4</v>
      </c>
      <c r="AS112" s="26">
        <v>0</v>
      </c>
      <c r="AT112" s="26">
        <v>1</v>
      </c>
      <c r="AU112" s="26">
        <v>4</v>
      </c>
      <c r="AV112" s="26">
        <v>0</v>
      </c>
      <c r="AW112" s="26">
        <v>0</v>
      </c>
      <c r="AX112" s="26">
        <v>2</v>
      </c>
      <c r="AY112" s="26">
        <v>0</v>
      </c>
      <c r="AZ112" s="26">
        <v>0</v>
      </c>
      <c r="BA112" s="26">
        <v>0</v>
      </c>
      <c r="BB112" s="26">
        <v>3</v>
      </c>
      <c r="BC112" s="26">
        <v>1</v>
      </c>
      <c r="BD112" s="26">
        <v>0</v>
      </c>
      <c r="BE112" s="26">
        <v>0</v>
      </c>
      <c r="BF112" s="26">
        <v>0</v>
      </c>
      <c r="BG112" s="26">
        <v>0</v>
      </c>
      <c r="BH112" s="26">
        <v>0</v>
      </c>
      <c r="BI112" s="26">
        <v>0</v>
      </c>
      <c r="BJ112" s="31">
        <f>=AI112</f>
        <v>5</v>
      </c>
      <c r="BK112" s="32">
        <f>=BJ112/N112</f>
        <v>1</v>
      </c>
      <c r="BL112" s="32">
        <f>=AL112/AI112</f>
        <v>0.4</v>
      </c>
      <c r="BM112" s="33">
        <f>=IF(BJ112=0,0,AM112/BJ112)</f>
        <v>0.2</v>
      </c>
      <c r="BN112" s="33">
        <f>=IF(BJ112=0,0,AN112/BJ112)</f>
        <v>0.8</v>
      </c>
      <c r="BO112" s="33">
        <f>=IF(BJ112=0,0,AO112/BJ112)</f>
        <v>0</v>
      </c>
      <c r="BP112" s="33">
        <f>=IF(BJ112=0,0,AP112/BJ112)</f>
        <v>0</v>
      </c>
      <c r="BQ112" s="32">
        <f>=-IF(BM112=0,0,BM112*LN(BM112))-IF(BN112=0,0,BN112*LN(BN112))-IF(BO112=0,0,BO112*LN(BO112))-IF(BP112=0,0,BP112*LN(BP112))</f>
        <v>0.500402423538188</v>
      </c>
      <c r="BR112" s="34">
        <f>=IF(BJ112=0,0,BQ112/LN(4)*100)</f>
        <v>36.0964047443681</v>
      </c>
      <c r="BS112" s="35">
        <f>=_xlfn.XLOOKUP(B112,点位均值!$A:$A,点位均值!$B:$B,"无匹配")</f>
        <v>0.895930521091811</v>
      </c>
      <c r="BT112" s="35">
        <f>=_xlfn.XLOOKUP(B112,点位均值!$A:$A,点位均值!$C:$C,"无匹配")</f>
        <v>2.92783289817232</v>
      </c>
    </row>
    <row r="113" spans="1:72" ht="33.75" customHeight="1">
      <c r="A113" s="26">
        <v>39</v>
      </c>
      <c r="B113" s="28" t="s">
        <v>300</v>
      </c>
      <c r="C113" s="27" t="s">
        <v>94</v>
      </c>
      <c r="D113" s="27" t="s">
        <v>95</v>
      </c>
      <c r="E113" s="27" t="s">
        <v>96</v>
      </c>
      <c r="G113" t="s">
        <v>120</v>
      </c>
      <c r="I113" s="27" t="s">
        <v>121</v>
      </c>
      <c r="J113" s="29" t="s">
        <v>268</v>
      </c>
      <c r="K113">
        <f>=IF(TRIM(CLEAN(J113))="","",(IF(ISNUMBER(SEARCH("公共座椅",TRIM(CLEAN(J113)))),2,0)+IF(ISNUMBER(SEARCH("行道树",TRIM(CLEAN(J113)))),1,0)+IF(ISNUMBER(SEARCH("花坛",TRIM(CLEAN(J113)))),0.75,0)+IF(ISNUMBER(SEARCH("电线杆",TRIM(CLEAN(J113)))),0.5,0)+IF(ISNUMBER(SEARCH("路灯",TRIM(CLEAN(J113)))),0.5,0)+IF(ISNUMBER(SEARCH("共享单车",TRIM(CLEAN(J113)))),0.5,0)+IF(ISNUMBER(SEARCH("垃圾桶",TRIM(CLEAN(J113)))),-0.5,0))/(1+LN(1+(LEN(TRIM(CLEAN(J113)))-LEN(SUBSTITUTE(TRIM(CLEAN(J113)),";",""))+1))))</f>
        <v>0.295308054574821</v>
      </c>
      <c r="L113" s="26">
        <v>5</v>
      </c>
      <c r="M113" s="26">
        <v>0</v>
      </c>
      <c r="N113" s="26">
        <v>3</v>
      </c>
      <c r="O113" s="28" t="s">
        <v>302</v>
      </c>
      <c r="P113" s="26">
        <v>2</v>
      </c>
      <c r="Q113" s="26">
        <v>4</v>
      </c>
      <c r="R113" s="26">
        <v>100</v>
      </c>
      <c r="S113" s="26">
        <v>0</v>
      </c>
      <c r="T113" s="26">
        <v>4</v>
      </c>
      <c r="U113" s="26">
        <v>5</v>
      </c>
      <c r="V113" s="26">
        <v>3</v>
      </c>
      <c r="W113" s="26">
        <v>3</v>
      </c>
      <c r="X113" s="30" t="s"/>
      <c r="Y113" s="30" t="s"/>
      <c r="Z113" s="26">
        <v>3</v>
      </c>
      <c r="AA113" s="26">
        <v>3</v>
      </c>
      <c r="AB113" s="26">
        <v>5</v>
      </c>
      <c r="AC113" s="30" t="s"/>
      <c r="AD113" s="30" t="s"/>
      <c r="AE113" s="28" t="s">
        <v>132</v>
      </c>
      <c r="AF113" s="26">
        <v>60</v>
      </c>
      <c r="AG113" s="26">
        <v>3</v>
      </c>
      <c r="AH113" s="26">
        <v>3</v>
      </c>
      <c r="AI113" s="26">
        <v>2</v>
      </c>
      <c r="AJ113" s="26">
        <v>1</v>
      </c>
      <c r="AK113" s="26">
        <v>0</v>
      </c>
      <c r="AL113" s="26">
        <v>2</v>
      </c>
      <c r="AM113" s="26">
        <v>0</v>
      </c>
      <c r="AN113" s="26">
        <v>2</v>
      </c>
      <c r="AO113" s="26">
        <v>0</v>
      </c>
      <c r="AP113" s="26">
        <v>0</v>
      </c>
      <c r="AQ113" s="26">
        <v>1</v>
      </c>
      <c r="AR113" s="26">
        <v>1</v>
      </c>
      <c r="AS113" s="26">
        <v>0</v>
      </c>
      <c r="AT113" s="26">
        <v>0</v>
      </c>
      <c r="AU113" s="26">
        <v>2</v>
      </c>
      <c r="AV113" s="26">
        <v>0</v>
      </c>
      <c r="AW113" s="26">
        <v>0</v>
      </c>
      <c r="AX113" s="26">
        <v>0</v>
      </c>
      <c r="AY113" s="26">
        <v>0</v>
      </c>
      <c r="AZ113" s="26">
        <v>0</v>
      </c>
      <c r="BA113" s="26">
        <v>0</v>
      </c>
      <c r="BB113" s="26">
        <v>0</v>
      </c>
      <c r="BC113" s="26">
        <v>2</v>
      </c>
      <c r="BD113" s="26">
        <v>0</v>
      </c>
      <c r="BE113" s="26">
        <v>0</v>
      </c>
      <c r="BF113" s="26">
        <v>0</v>
      </c>
      <c r="BG113" s="26">
        <v>0</v>
      </c>
      <c r="BH113" s="26">
        <v>0</v>
      </c>
      <c r="BI113" s="26">
        <v>0</v>
      </c>
      <c r="BJ113" s="31">
        <f>=AI113</f>
        <v>2</v>
      </c>
      <c r="BK113" s="32">
        <f>=BJ113/N113</f>
        <v>0.666666666666667</v>
      </c>
      <c r="BL113" s="32">
        <f>=AL113/AI113</f>
        <v>1</v>
      </c>
      <c r="BM113" s="33">
        <f>=IF(BJ113=0,0,AM113/BJ113)</f>
        <v>0</v>
      </c>
      <c r="BN113" s="33">
        <f>=IF(BJ113=0,0,AN113/BJ113)</f>
        <v>1</v>
      </c>
      <c r="BO113" s="33">
        <f>=IF(BJ113=0,0,AO113/BJ113)</f>
        <v>0</v>
      </c>
      <c r="BP113" s="33">
        <f>=IF(BJ113=0,0,AP113/BJ113)</f>
        <v>0</v>
      </c>
      <c r="BQ113" s="32">
        <f>=-IF(BM113=0,0,BM113*LN(BM113))-IF(BN113=0,0,BN113*LN(BN113))-IF(BO113=0,0,BO113*LN(BO113))-IF(BP113=0,0,BP113*LN(BP113))</f>
        <v>0</v>
      </c>
      <c r="BR113" s="34">
        <f>=IF(BJ113=0,0,BQ113/LN(4)*100)</f>
        <v>0</v>
      </c>
      <c r="BS113" s="35">
        <f>=_xlfn.XLOOKUP(B113,点位均值!$A:$A,点位均值!$B:$B,"无匹配")</f>
        <v>0.542183622828784</v>
      </c>
      <c r="BT113" s="35">
        <f>=_xlfn.XLOOKUP(B113,点位均值!$A:$A,点位均值!$C:$C,"无匹配")</f>
        <v>2.1420365535248</v>
      </c>
    </row>
    <row r="114" spans="1:72" ht="33.75" customHeight="1">
      <c r="A114" s="26">
        <v>40</v>
      </c>
      <c r="B114" s="28" t="s">
        <v>304</v>
      </c>
      <c r="C114" s="27" t="s">
        <v>94</v>
      </c>
      <c r="D114" s="27" t="s">
        <v>95</v>
      </c>
      <c r="E114" s="27" t="s">
        <v>96</v>
      </c>
      <c r="F114" t="s">
        <v>97</v>
      </c>
      <c r="I114" s="27" t="s">
        <v>121</v>
      </c>
      <c r="J114" s="29" t="s">
        <v>202</v>
      </c>
      <c r="K114">
        <f>=IF(TRIM(CLEAN(J114))="","",(IF(ISNUMBER(SEARCH("公共座椅",TRIM(CLEAN(J114)))),2,0)+IF(ISNUMBER(SEARCH("行道树",TRIM(CLEAN(J114)))),1,0)+IF(ISNUMBER(SEARCH("花坛",TRIM(CLEAN(J114)))),0.75,0)+IF(ISNUMBER(SEARCH("电线杆",TRIM(CLEAN(J114)))),0.5,0)+IF(ISNUMBER(SEARCH("路灯",TRIM(CLEAN(J114)))),0.5,0)+IF(ISNUMBER(SEARCH("共享单车",TRIM(CLEAN(J114)))),0.5,0)+IF(ISNUMBER(SEARCH("垃圾桶",TRIM(CLEAN(J114)))),-0.5,0))/(1+LN(1+(LEN(TRIM(CLEAN(J114)))-LEN(SUBSTITUTE(TRIM(CLEAN(J114)),";",""))+1))))</f>
        <v>0.295308054574821</v>
      </c>
      <c r="L114" s="26">
        <v>5</v>
      </c>
      <c r="M114" s="26">
        <v>2</v>
      </c>
      <c r="N114" s="26">
        <v>5</v>
      </c>
      <c r="O114" s="28" t="s">
        <v>241</v>
      </c>
      <c r="P114" s="26">
        <v>1</v>
      </c>
      <c r="Q114" s="26">
        <v>4</v>
      </c>
      <c r="R114" s="26">
        <v>100</v>
      </c>
      <c r="S114" s="26">
        <v>0</v>
      </c>
      <c r="T114" s="26">
        <v>3</v>
      </c>
      <c r="U114" s="26">
        <v>5</v>
      </c>
      <c r="V114" s="26">
        <v>4</v>
      </c>
      <c r="W114" s="26">
        <v>4</v>
      </c>
      <c r="X114" s="30" t="s"/>
      <c r="Y114" s="30" t="s"/>
      <c r="Z114" s="26">
        <v>4</v>
      </c>
      <c r="AA114" s="26">
        <v>3</v>
      </c>
      <c r="AB114" s="26">
        <v>5</v>
      </c>
      <c r="AC114" s="30" t="s"/>
      <c r="AD114" s="39" t="s"/>
      <c r="AE114" s="28" t="s">
        <v>159</v>
      </c>
      <c r="AF114" s="26">
        <v>90</v>
      </c>
      <c r="AG114" s="26">
        <v>4</v>
      </c>
      <c r="AH114" s="26">
        <v>3</v>
      </c>
      <c r="AI114" s="26">
        <v>1</v>
      </c>
      <c r="AJ114" s="26">
        <v>0</v>
      </c>
      <c r="AK114" s="26">
        <v>1</v>
      </c>
      <c r="AL114" s="26">
        <v>0</v>
      </c>
      <c r="AM114" s="26">
        <v>0</v>
      </c>
      <c r="AN114" s="26">
        <v>0</v>
      </c>
      <c r="AO114" s="26">
        <v>1</v>
      </c>
      <c r="AP114" s="26">
        <v>0</v>
      </c>
      <c r="AQ114" s="26">
        <v>0</v>
      </c>
      <c r="AR114" s="26">
        <v>1</v>
      </c>
      <c r="AS114" s="26">
        <v>0</v>
      </c>
      <c r="AT114" s="26">
        <v>1</v>
      </c>
      <c r="AU114" s="26">
        <v>0</v>
      </c>
      <c r="AV114" s="26">
        <v>0</v>
      </c>
      <c r="AW114" s="26">
        <v>0</v>
      </c>
      <c r="AX114" s="26">
        <v>0</v>
      </c>
      <c r="AY114" s="26">
        <v>1</v>
      </c>
      <c r="AZ114" s="26">
        <v>0</v>
      </c>
      <c r="BA114" s="26">
        <v>0</v>
      </c>
      <c r="BB114" s="26">
        <v>0</v>
      </c>
      <c r="BC114" s="26">
        <v>0</v>
      </c>
      <c r="BD114" s="26">
        <v>0</v>
      </c>
      <c r="BE114" s="26">
        <v>0</v>
      </c>
      <c r="BF114" s="26">
        <v>0</v>
      </c>
      <c r="BG114" s="26">
        <v>0</v>
      </c>
      <c r="BH114" s="26">
        <v>0</v>
      </c>
      <c r="BI114" s="26">
        <v>0</v>
      </c>
      <c r="BJ114" s="31">
        <f>=AI114</f>
        <v>1</v>
      </c>
      <c r="BK114" s="32">
        <f>=BJ114/N114</f>
        <v>0.2</v>
      </c>
      <c r="BL114" s="32">
        <f>=AL114/AI114</f>
        <v>0</v>
      </c>
      <c r="BM114" s="33">
        <f>=IF(BJ114=0,0,AM114/BJ114)</f>
        <v>0</v>
      </c>
      <c r="BN114" s="33">
        <f>=IF(BJ114=0,0,AN114/BJ114)</f>
        <v>0</v>
      </c>
      <c r="BO114" s="33">
        <f>=IF(BJ114=0,0,AO114/BJ114)</f>
        <v>1</v>
      </c>
      <c r="BP114" s="33">
        <f>=IF(BJ114=0,0,AP114/BJ114)</f>
        <v>0</v>
      </c>
      <c r="BQ114" s="32">
        <f>=-IF(BM114=0,0,BM114*LN(BM114))-IF(BN114=0,0,BN114*LN(BN114))-IF(BO114=0,0,BO114*LN(BO114))-IF(BP114=0,0,BP114*LN(BP114))</f>
        <v>0</v>
      </c>
      <c r="BR114" s="34">
        <f>=IF(BJ114=0,0,BQ114/LN(4)*100)</f>
        <v>0</v>
      </c>
      <c r="BS114" s="35">
        <f>=_xlfn.XLOOKUP(B114,点位均值!$A:$A,点位均值!$B:$B,"无匹配")</f>
        <v>0.173697270471464</v>
      </c>
      <c r="BT114" s="35">
        <f>=_xlfn.XLOOKUP(B114,点位均值!$A:$A,点位均值!$C:$C,"无匹配")</f>
        <v>2.52976501305483</v>
      </c>
    </row>
    <row r="115" spans="1:72" ht="33.75" customHeight="1">
      <c r="A115" s="26">
        <v>44</v>
      </c>
      <c r="B115" s="28" t="s">
        <v>316</v>
      </c>
      <c r="C115" s="27" t="s">
        <v>94</v>
      </c>
      <c r="D115" s="27" t="s">
        <v>95</v>
      </c>
      <c r="E115" s="27" t="s">
        <v>96</v>
      </c>
      <c r="I115" s="27" t="s">
        <v>121</v>
      </c>
      <c r="J115" s="29" t="s">
        <v>202</v>
      </c>
      <c r="K115">
        <f>=IF(TRIM(CLEAN(J115))="","",(IF(ISNUMBER(SEARCH("公共座椅",TRIM(CLEAN(J115)))),2,0)+IF(ISNUMBER(SEARCH("行道树",TRIM(CLEAN(J115)))),1,0)+IF(ISNUMBER(SEARCH("花坛",TRIM(CLEAN(J115)))),0.75,0)+IF(ISNUMBER(SEARCH("电线杆",TRIM(CLEAN(J115)))),0.5,0)+IF(ISNUMBER(SEARCH("路灯",TRIM(CLEAN(J115)))),0.5,0)+IF(ISNUMBER(SEARCH("共享单车",TRIM(CLEAN(J115)))),0.5,0)+IF(ISNUMBER(SEARCH("垃圾桶",TRIM(CLEAN(J115)))),-0.5,0))/(1+LN(1+(LEN(TRIM(CLEAN(J115)))-LEN(SUBSTITUTE(TRIM(CLEAN(J115)),";",""))+1))))</f>
        <v>0.295308054574821</v>
      </c>
      <c r="L115" s="26">
        <v>6</v>
      </c>
      <c r="M115" s="26">
        <v>0</v>
      </c>
      <c r="N115" s="26">
        <v>15</v>
      </c>
      <c r="O115" s="28" t="s">
        <v>101</v>
      </c>
      <c r="P115" s="26">
        <v>1</v>
      </c>
      <c r="Q115" s="26">
        <v>5</v>
      </c>
      <c r="R115" s="26">
        <v>30</v>
      </c>
      <c r="S115" s="26">
        <v>90</v>
      </c>
      <c r="T115" s="26">
        <v>10</v>
      </c>
      <c r="U115" s="26">
        <v>5</v>
      </c>
      <c r="V115" s="26">
        <v>4</v>
      </c>
      <c r="W115" s="26">
        <v>3</v>
      </c>
      <c r="X115" s="30" t="s"/>
      <c r="Y115" s="30" t="s"/>
      <c r="Z115" s="26">
        <v>2</v>
      </c>
      <c r="AA115" s="26">
        <v>1</v>
      </c>
      <c r="AB115" s="26">
        <v>5</v>
      </c>
      <c r="AC115" s="30" t="s"/>
      <c r="AD115" s="30" t="s"/>
      <c r="AE115" s="28" t="s">
        <v>159</v>
      </c>
      <c r="AF115" s="26">
        <v>90</v>
      </c>
      <c r="AG115" s="26">
        <v>2</v>
      </c>
      <c r="AH115" s="26">
        <v>3</v>
      </c>
      <c r="AI115" s="30" t="s"/>
      <c r="AJ115" s="30" t="s"/>
      <c r="AK115" s="30" t="s"/>
      <c r="AL115" s="30" t="s"/>
      <c r="AM115" s="30" t="s"/>
      <c r="AN115" s="30" t="s"/>
      <c r="AO115" s="30" t="s"/>
      <c r="AP115" s="30" t="s"/>
      <c r="AQ115" s="30" t="s"/>
      <c r="AR115" s="30" t="s"/>
      <c r="AS115" s="30" t="s"/>
      <c r="AT115" s="30" t="s"/>
      <c r="AU115" s="30" t="s"/>
      <c r="AV115" s="30" t="s"/>
      <c r="AW115" s="30" t="s"/>
      <c r="AX115" s="30" t="s"/>
      <c r="AY115" s="30" t="s"/>
      <c r="AZ115" s="30" t="s"/>
      <c r="BA115" s="30" t="s"/>
      <c r="BB115" s="30" t="s"/>
      <c r="BC115" s="30" t="s"/>
      <c r="BD115" s="30" t="s"/>
      <c r="BE115" s="30" t="s"/>
      <c r="BF115" s="30" t="s"/>
      <c r="BG115" s="30" t="s"/>
      <c r="BH115" s="30" t="s"/>
      <c r="BI115" s="30" t="s"/>
      <c r="BJ115" s="31">
        <f>=AI115</f>
        <v>0</v>
      </c>
      <c r="BK115" s="32">
        <f>=BJ115/N115</f>
        <v>0</v>
      </c>
      <c r="BL115" s="32" t="e">
        <f>=AL115/AI115</f>
        <v>#DIV/0!</v>
      </c>
      <c r="BM115" s="33">
        <f>=IF(BJ115=0,0,AM115/BJ115)</f>
        <v>0</v>
      </c>
      <c r="BN115" s="33">
        <f>=IF(BJ115=0,0,AN115/BJ115)</f>
        <v>0</v>
      </c>
      <c r="BO115" s="33">
        <f>=IF(BJ115=0,0,AO115/BJ115)</f>
        <v>0</v>
      </c>
      <c r="BP115" s="33">
        <f>=IF(BJ115=0,0,AP115/BJ115)</f>
        <v>0</v>
      </c>
      <c r="BQ115" s="32">
        <f>=-IF(BM115=0,0,BM115*LN(BM115))-IF(BN115=0,0,BN115*LN(BN115))-IF(BO115=0,0,BO115*LN(BO115))-IF(BP115=0,0,BP115*LN(BP115))</f>
        <v>0</v>
      </c>
      <c r="BR115" s="34">
        <f>=IF(BJ115=0,0,BQ115/LN(4)*100)</f>
        <v>0</v>
      </c>
      <c r="BS115" s="35" t="str">
        <f>=_xlfn.XLOOKUP(B115,点位均值!$A:$A,点位均值!$B:$B,"无匹配")</f>
        <v>无匹配</v>
      </c>
      <c r="BT115" s="35" t="str">
        <f>=_xlfn.XLOOKUP(B115,点位均值!$A:$A,点位均值!$C:$C,"无匹配")</f>
        <v>无匹配</v>
      </c>
    </row>
    <row r="116" spans="1:72" ht="33.75" customHeight="1">
      <c r="A116" s="26">
        <v>30</v>
      </c>
      <c r="B116" s="28" t="s">
        <v>266</v>
      </c>
      <c r="C116" s="27" t="s">
        <v>135</v>
      </c>
      <c r="D116" s="27" t="s">
        <v>136</v>
      </c>
      <c r="E116" s="27" t="s">
        <v>137</v>
      </c>
      <c r="I116" s="27" t="s">
        <v>99</v>
      </c>
      <c r="J116" s="29" t="s">
        <v>268</v>
      </c>
      <c r="K116">
        <f>=IF(TRIM(CLEAN(J116))="","",(IF(ISNUMBER(SEARCH("公共座椅",TRIM(CLEAN(J116)))),2,0)+IF(ISNUMBER(SEARCH("行道树",TRIM(CLEAN(J116)))),1,0)+IF(ISNUMBER(SEARCH("花坛",TRIM(CLEAN(J116)))),0.75,0)+IF(ISNUMBER(SEARCH("电线杆",TRIM(CLEAN(J116)))),0.4,0)+IF(ISNUMBER(SEARCH("路灯",TRIM(CLEAN(J116)))),0.45,0)+IF(ISNUMBER(SEARCH("共享单车",TRIM(CLEAN(J116)))),0.35,0)+IF(ISNUMBER(SEARCH("垃圾桶",TRIM(CLEAN(J116)))),-0.5,0))/(1+LN(1+(LEN(TRIM(CLEAN(J116)))-LEN(SUBSTITUTE(TRIM(CLEAN(J116)),";",""))+1))))</f>
        <v>0.265777249117339</v>
      </c>
      <c r="L116" s="26">
        <v>20</v>
      </c>
      <c r="M116" s="26">
        <v>3</v>
      </c>
      <c r="N116" s="26">
        <v>50</v>
      </c>
      <c r="O116" s="28" t="s">
        <v>269</v>
      </c>
      <c r="P116" s="26">
        <v>1</v>
      </c>
      <c r="Q116" s="26">
        <v>4</v>
      </c>
      <c r="R116" s="26">
        <v>0</v>
      </c>
      <c r="S116" s="26">
        <v>30</v>
      </c>
      <c r="T116" s="26">
        <v>20</v>
      </c>
      <c r="U116" s="26">
        <v>4</v>
      </c>
      <c r="V116" s="26">
        <v>4</v>
      </c>
      <c r="W116" s="26">
        <v>4</v>
      </c>
      <c r="X116" s="28" t="s">
        <v>270</v>
      </c>
      <c r="Y116" s="28" t="s">
        <v>271</v>
      </c>
      <c r="Z116" s="26">
        <v>5</v>
      </c>
      <c r="AA116" s="26">
        <v>2</v>
      </c>
      <c r="AB116" s="26">
        <v>4</v>
      </c>
      <c r="AC116" s="28" t="s">
        <v>272</v>
      </c>
      <c r="AD116" s="27" t="s">
        <v>271</v>
      </c>
      <c r="AE116" s="28" t="s">
        <v>109</v>
      </c>
      <c r="AF116" s="26">
        <v>90</v>
      </c>
      <c r="AG116" s="26">
        <v>4</v>
      </c>
      <c r="AH116" s="26">
        <v>2</v>
      </c>
      <c r="AI116" s="26">
        <v>3</v>
      </c>
      <c r="AJ116" s="26">
        <v>1</v>
      </c>
      <c r="AK116" s="26">
        <v>0</v>
      </c>
      <c r="AL116" s="26">
        <v>3</v>
      </c>
      <c r="AM116" s="26">
        <v>0</v>
      </c>
      <c r="AN116" s="26">
        <v>3</v>
      </c>
      <c r="AO116" s="26">
        <v>0</v>
      </c>
      <c r="AP116" s="26">
        <v>0</v>
      </c>
      <c r="AQ116" s="26">
        <v>0</v>
      </c>
      <c r="AR116" s="26">
        <v>3</v>
      </c>
      <c r="AS116" s="26">
        <v>0</v>
      </c>
      <c r="AT116" s="26">
        <v>0</v>
      </c>
      <c r="AU116" s="26">
        <v>3</v>
      </c>
      <c r="AV116" s="26">
        <v>0</v>
      </c>
      <c r="AW116" s="26">
        <v>0</v>
      </c>
      <c r="AX116" s="26">
        <v>3</v>
      </c>
      <c r="AY116" s="26">
        <v>0</v>
      </c>
      <c r="AZ116" s="26">
        <v>0</v>
      </c>
      <c r="BA116" s="26">
        <v>0</v>
      </c>
      <c r="BB116" s="26">
        <v>0</v>
      </c>
      <c r="BC116" s="26">
        <v>0</v>
      </c>
      <c r="BD116" s="26">
        <v>0</v>
      </c>
      <c r="BE116" s="26">
        <v>0</v>
      </c>
      <c r="BF116" s="26">
        <v>0</v>
      </c>
      <c r="BG116" s="26">
        <v>0</v>
      </c>
      <c r="BH116" s="26">
        <v>0</v>
      </c>
      <c r="BI116" s="26">
        <v>0</v>
      </c>
      <c r="BJ116" s="31">
        <f>=AI116</f>
        <v>3</v>
      </c>
      <c r="BK116" s="32">
        <f>=BJ116/N116</f>
        <v>0.06</v>
      </c>
      <c r="BL116" s="32">
        <f>=AL116/AI116</f>
        <v>1</v>
      </c>
      <c r="BM116" s="33">
        <f>=IF(BJ116=0,0,AM116/BJ116)</f>
        <v>0</v>
      </c>
      <c r="BN116" s="33">
        <f>=IF(BJ116=0,0,AN116/BJ116)</f>
        <v>1</v>
      </c>
      <c r="BO116" s="33">
        <f>=IF(BJ116=0,0,AO116/BJ116)</f>
        <v>0</v>
      </c>
      <c r="BP116" s="33">
        <f>=IF(BJ116=0,0,AP116/BJ116)</f>
        <v>0</v>
      </c>
      <c r="BQ116" s="32">
        <f>=-IF(BM116=0,0,BM116*LN(BM116))-IF(BN116=0,0,BN116*LN(BN116))-IF(BO116=0,0,BO116*LN(BO116))-IF(BP116=0,0,BP116*LN(BP116))</f>
        <v>0</v>
      </c>
      <c r="BR116" s="34">
        <f>=IF(BJ116=0,0,BQ116/LN(4)*100)</f>
        <v>0</v>
      </c>
      <c r="BS116" s="35">
        <f>=_xlfn.XLOOKUP(B116,点位均值!$A:$A,点位均值!$B:$B,"无匹配")</f>
        <v>0.542183622828784</v>
      </c>
      <c r="BT116" s="35">
        <f>=_xlfn.XLOOKUP(B116,点位均值!$A:$A,点位均值!$C:$C,"无匹配")</f>
        <v>2.1420365535248</v>
      </c>
    </row>
    <row r="117" spans="1:72" ht="33.75" customHeight="1">
      <c r="A117" s="26">
        <v>72</v>
      </c>
      <c r="B117" s="28" t="s">
        <v>459</v>
      </c>
      <c r="C117" s="27" t="s">
        <v>94</v>
      </c>
      <c r="D117" s="27" t="s">
        <v>95</v>
      </c>
      <c r="E117" s="27" t="s">
        <v>96</v>
      </c>
      <c r="F117" t="s">
        <v>327</v>
      </c>
      <c r="I117" s="27" t="s">
        <v>461</v>
      </c>
      <c r="J117" s="29" t="s">
        <v>268</v>
      </c>
      <c r="K117">
        <f>=IF(TRIM(CLEAN(J117))="","",(IF(ISNUMBER(SEARCH("公共座椅",TRIM(CLEAN(J117)))),2,0)+IF(ISNUMBER(SEARCH("行道树",TRIM(CLEAN(J117)))),1,0)+IF(ISNUMBER(SEARCH("花坛",TRIM(CLEAN(J117)))),0.75,0)+IF(ISNUMBER(SEARCH("电线杆",TRIM(CLEAN(J117)))),0.4,0)+IF(ISNUMBER(SEARCH("路灯",TRIM(CLEAN(J117)))),0.45,0)+IF(ISNUMBER(SEARCH("共享单车",TRIM(CLEAN(J117)))),0.35,0)+IF(ISNUMBER(SEARCH("垃圾桶",TRIM(CLEAN(J117)))),-0.5,0))/(1+LN(1+(LEN(TRIM(CLEAN(J117)))-LEN(SUBSTITUTE(TRIM(CLEAN(J117)),";",""))+1))))</f>
        <v>0.265777249117339</v>
      </c>
      <c r="L117" s="26">
        <v>6</v>
      </c>
      <c r="M117" s="26">
        <v>0</v>
      </c>
      <c r="N117" s="26">
        <v>12</v>
      </c>
      <c r="O117" s="28" t="s">
        <v>101</v>
      </c>
      <c r="P117" s="26">
        <v>2</v>
      </c>
      <c r="Q117" s="26">
        <v>3</v>
      </c>
      <c r="R117" s="26">
        <v>33</v>
      </c>
      <c r="S117" s="26">
        <v>50</v>
      </c>
      <c r="T117" s="26">
        <v>15</v>
      </c>
      <c r="U117" s="26">
        <v>5</v>
      </c>
      <c r="V117" s="26">
        <v>4</v>
      </c>
      <c r="W117" s="26">
        <v>4</v>
      </c>
      <c r="X117" s="28" t="s">
        <v>462</v>
      </c>
      <c r="Y117" s="38" t="s"/>
      <c r="Z117" s="26">
        <v>5</v>
      </c>
      <c r="AA117" s="26">
        <v>5</v>
      </c>
      <c r="AB117" s="26">
        <v>5</v>
      </c>
      <c r="AC117" s="28" t="s">
        <v>463</v>
      </c>
      <c r="AD117" s="38" t="s"/>
      <c r="AE117" s="28" t="s">
        <v>115</v>
      </c>
      <c r="AF117" s="26">
        <v>20</v>
      </c>
      <c r="AG117" s="26">
        <v>4</v>
      </c>
      <c r="AH117" s="26">
        <v>4</v>
      </c>
      <c r="AI117" s="26">
        <v>2</v>
      </c>
      <c r="AJ117" s="26">
        <v>0</v>
      </c>
      <c r="AK117" s="26">
        <v>2</v>
      </c>
      <c r="AL117" s="26">
        <v>0</v>
      </c>
      <c r="AM117" s="26">
        <v>0</v>
      </c>
      <c r="AN117" s="26">
        <v>0</v>
      </c>
      <c r="AO117" s="26">
        <v>2</v>
      </c>
      <c r="AP117" s="26">
        <v>0</v>
      </c>
      <c r="AQ117" s="26">
        <v>2</v>
      </c>
      <c r="AR117" s="26">
        <v>0</v>
      </c>
      <c r="AS117" s="26">
        <v>0</v>
      </c>
      <c r="AT117" s="26">
        <v>2</v>
      </c>
      <c r="AU117" s="26">
        <v>0</v>
      </c>
      <c r="AV117" s="26">
        <v>0</v>
      </c>
      <c r="AW117" s="26">
        <v>0</v>
      </c>
      <c r="AX117" s="26">
        <v>0</v>
      </c>
      <c r="AY117" s="26">
        <v>0</v>
      </c>
      <c r="AZ117" s="26">
        <v>0</v>
      </c>
      <c r="BA117" s="26">
        <v>0</v>
      </c>
      <c r="BB117" s="26">
        <v>0</v>
      </c>
      <c r="BC117" s="26">
        <v>2</v>
      </c>
      <c r="BD117" s="26">
        <v>0</v>
      </c>
      <c r="BE117" s="26">
        <v>0</v>
      </c>
      <c r="BF117" s="26">
        <v>0</v>
      </c>
      <c r="BG117" s="26">
        <v>0</v>
      </c>
      <c r="BH117" s="26">
        <v>0</v>
      </c>
      <c r="BI117" s="26">
        <v>0</v>
      </c>
      <c r="BJ117" s="31">
        <f>=AI117</f>
        <v>2</v>
      </c>
      <c r="BK117" s="32">
        <f>=BJ117/N117</f>
        <v>0.166666666666667</v>
      </c>
      <c r="BL117" s="32">
        <f>=AL117/AI117</f>
        <v>0</v>
      </c>
      <c r="BM117" s="33">
        <f>=IF(BJ117=0,0,AM117/BJ117)</f>
        <v>0</v>
      </c>
      <c r="BN117" s="33">
        <f>=IF(BJ117=0,0,AN117/BJ117)</f>
        <v>0</v>
      </c>
      <c r="BO117" s="33">
        <f>=IF(BJ117=0,0,AO117/BJ117)</f>
        <v>1</v>
      </c>
      <c r="BP117" s="33">
        <f>=IF(BJ117=0,0,AP117/BJ117)</f>
        <v>0</v>
      </c>
      <c r="BQ117" s="32">
        <f>=-IF(BM117=0,0,BM117*LN(BM117))-IF(BN117=0,0,BN117*LN(BN117))-IF(BO117=0,0,BO117*LN(BO117))-IF(BP117=0,0,BP117*LN(BP117))</f>
        <v>0</v>
      </c>
      <c r="BR117" s="34">
        <f>=IF(BJ117=0,0,BQ117/LN(4)*100)</f>
        <v>0</v>
      </c>
      <c r="BS117" s="35">
        <f>=_xlfn.XLOOKUP(B117,点位均值!$A:$A,点位均值!$B:$B,"无匹配")</f>
        <v>1.27915632754342</v>
      </c>
      <c r="BT117" s="35">
        <f>=_xlfn.XLOOKUP(B117,点位均值!$A:$A,点位均值!$C:$C,"无匹配")</f>
        <v>1.36657963446475</v>
      </c>
    </row>
    <row r="118" spans="1:72" ht="33.75" customHeight="1">
      <c r="A118" s="26">
        <v>16</v>
      </c>
      <c r="B118" s="28" t="s">
        <v>200</v>
      </c>
      <c r="C118" s="27" t="s">
        <v>94</v>
      </c>
      <c r="D118" s="27" t="s">
        <v>188</v>
      </c>
      <c r="E118" s="27" t="s">
        <v>96</v>
      </c>
      <c r="F118" t="s">
        <v>119</v>
      </c>
      <c r="G118" t="s">
        <v>120</v>
      </c>
      <c r="I118" s="27" t="s">
        <v>121</v>
      </c>
      <c r="J118" s="29" t="s">
        <v>202</v>
      </c>
      <c r="K118">
        <f>=IF(TRIM(CLEAN(J118))="","",(IF(ISNUMBER(SEARCH("公共座椅",TRIM(CLEAN(J118)))),2,0)+IF(ISNUMBER(SEARCH("行道树",TRIM(CLEAN(J118)))),1,0)+IF(ISNUMBER(SEARCH("花坛",TRIM(CLEAN(J118)))),0.75,0)+IF(ISNUMBER(SEARCH("电线杆",TRIM(CLEAN(J118)))),0.4,0)+IF(ISNUMBER(SEARCH("路灯",TRIM(CLEAN(J118)))),0.45,0)+IF(ISNUMBER(SEARCH("共享单车",TRIM(CLEAN(J118)))),0.35,0)+IF(ISNUMBER(SEARCH("垃圾桶",TRIM(CLEAN(J118)))),-0.5,0))/(1+LN(1+(LEN(TRIM(CLEAN(J118)))-LEN(SUBSTITUTE(TRIM(CLEAN(J118)),";",""))+1))))</f>
        <v>0.236246443659857</v>
      </c>
      <c r="L118" s="26">
        <v>8</v>
      </c>
      <c r="M118" s="26">
        <v>0</v>
      </c>
      <c r="N118" s="26">
        <v>0.5</v>
      </c>
      <c r="O118" s="28" t="s">
        <v>175</v>
      </c>
      <c r="P118" s="26">
        <v>1</v>
      </c>
      <c r="Q118" s="26">
        <v>4</v>
      </c>
      <c r="R118" s="26">
        <v>177</v>
      </c>
      <c r="S118" s="26">
        <v>5</v>
      </c>
      <c r="T118" s="26">
        <v>2</v>
      </c>
      <c r="U118" s="26">
        <v>4</v>
      </c>
      <c r="V118" s="26">
        <v>4</v>
      </c>
      <c r="W118" s="26">
        <v>4</v>
      </c>
      <c r="X118" s="28" t="s">
        <v>196</v>
      </c>
      <c r="Y118" s="28" t="s">
        <v>191</v>
      </c>
      <c r="Z118" s="26">
        <v>5</v>
      </c>
      <c r="AA118" s="26">
        <v>2</v>
      </c>
      <c r="AB118" s="26">
        <v>4</v>
      </c>
      <c r="AC118" s="28" t="s">
        <v>203</v>
      </c>
      <c r="AD118" s="28" t="s">
        <v>191</v>
      </c>
      <c r="AE118" s="28" t="s">
        <v>102</v>
      </c>
      <c r="AF118" s="26">
        <v>15</v>
      </c>
      <c r="AG118" s="26">
        <v>5</v>
      </c>
      <c r="AH118" s="26">
        <v>3</v>
      </c>
      <c r="AI118" s="30" t="s"/>
      <c r="AJ118" s="30" t="s"/>
      <c r="AK118" s="30" t="s"/>
      <c r="AL118" s="30" t="s"/>
      <c r="AM118" s="30" t="s"/>
      <c r="AN118" s="30" t="s"/>
      <c r="AO118" s="30" t="s"/>
      <c r="AP118" s="30" t="s"/>
      <c r="AQ118" s="30" t="s"/>
      <c r="AR118" s="30" t="s"/>
      <c r="AS118" s="30" t="s"/>
      <c r="AT118" s="30" t="s"/>
      <c r="AU118" s="30" t="s"/>
      <c r="AV118" s="30" t="s"/>
      <c r="AW118" s="30" t="s"/>
      <c r="AX118" s="30" t="s"/>
      <c r="AY118" s="30" t="s"/>
      <c r="AZ118" s="30" t="s"/>
      <c r="BA118" s="30" t="s"/>
      <c r="BB118" s="30" t="s"/>
      <c r="BC118" s="30" t="s"/>
      <c r="BD118" s="30" t="s"/>
      <c r="BE118" s="30" t="s"/>
      <c r="BF118" s="30" t="s"/>
      <c r="BG118" s="30" t="s"/>
      <c r="BH118" s="30" t="s"/>
      <c r="BI118" s="30" t="s"/>
      <c r="BJ118" s="31">
        <f>=AI118</f>
        <v>0</v>
      </c>
      <c r="BK118" s="32">
        <f>=BJ118/N118</f>
        <v>0</v>
      </c>
      <c r="BL118" s="32" t="e">
        <f>=AL118/AI118</f>
        <v>#DIV/0!</v>
      </c>
      <c r="BM118" s="33">
        <f>=IF(BJ118=0,0,AM118/BJ118)</f>
        <v>0</v>
      </c>
      <c r="BN118" s="33">
        <f>=IF(BJ118=0,0,AN118/BJ118)</f>
        <v>0</v>
      </c>
      <c r="BO118" s="33">
        <f>=IF(BJ118=0,0,AO118/BJ118)</f>
        <v>0</v>
      </c>
      <c r="BP118" s="33">
        <f>=IF(BJ118=0,0,AP118/BJ118)</f>
        <v>0</v>
      </c>
      <c r="BQ118" s="32">
        <f>=-IF(BM118=0,0,BM118*LN(BM118))-IF(BN118=0,0,BN118*LN(BN118))-IF(BO118=0,0,BO118*LN(BO118))-IF(BP118=0,0,BP118*LN(BP118))</f>
        <v>0</v>
      </c>
      <c r="BR118" s="34">
        <f>=IF(BJ118=0,0,BQ118/LN(4)*100)</f>
        <v>0</v>
      </c>
      <c r="BS118" s="35" t="str">
        <f>=_xlfn.XLOOKUP(B118,点位均值!$A:$A,点位均值!$B:$B,"无匹配")</f>
        <v>无匹配</v>
      </c>
      <c r="BT118" s="35" t="str">
        <f>=_xlfn.XLOOKUP(B118,点位均值!$A:$A,点位均值!$C:$C,"无匹配")</f>
        <v>无匹配</v>
      </c>
    </row>
    <row r="119" spans="1:72" ht="33.75" customHeight="1">
      <c r="A119" s="26">
        <v>23</v>
      </c>
      <c r="B119" s="28" t="s">
        <v>238</v>
      </c>
      <c r="C119" s="27" t="s">
        <v>94</v>
      </c>
      <c r="D119" s="27" t="s">
        <v>95</v>
      </c>
      <c r="E119" s="27" t="s">
        <v>96</v>
      </c>
      <c r="G119" t="s">
        <v>120</v>
      </c>
      <c r="I119" s="27" t="s">
        <v>99</v>
      </c>
      <c r="J119" s="29" t="s">
        <v>202</v>
      </c>
      <c r="K119">
        <f>=IF(TRIM(CLEAN(J119))="","",(IF(ISNUMBER(SEARCH("公共座椅",TRIM(CLEAN(J119)))),2,0)+IF(ISNUMBER(SEARCH("行道树",TRIM(CLEAN(J119)))),1,0)+IF(ISNUMBER(SEARCH("花坛",TRIM(CLEAN(J119)))),0.75,0)+IF(ISNUMBER(SEARCH("电线杆",TRIM(CLEAN(J119)))),0.4,0)+IF(ISNUMBER(SEARCH("路灯",TRIM(CLEAN(J119)))),0.45,0)+IF(ISNUMBER(SEARCH("共享单车",TRIM(CLEAN(J119)))),0.35,0)+IF(ISNUMBER(SEARCH("垃圾桶",TRIM(CLEAN(J119)))),-0.5,0))/(1+LN(1+(LEN(TRIM(CLEAN(J119)))-LEN(SUBSTITUTE(TRIM(CLEAN(J119)),";",""))+1))))</f>
        <v>0.236246443659857</v>
      </c>
      <c r="L119" s="26">
        <v>10</v>
      </c>
      <c r="M119" s="26">
        <v>0</v>
      </c>
      <c r="N119" s="26">
        <v>20</v>
      </c>
      <c r="O119" s="28" t="s">
        <v>101</v>
      </c>
      <c r="P119" s="26">
        <v>1</v>
      </c>
      <c r="Q119" s="26">
        <v>5</v>
      </c>
      <c r="R119" s="26">
        <v>163</v>
      </c>
      <c r="S119" s="26">
        <v>90</v>
      </c>
      <c r="T119" s="26">
        <v>10</v>
      </c>
      <c r="U119" s="26">
        <v>1</v>
      </c>
      <c r="V119" s="26">
        <v>4</v>
      </c>
      <c r="W119" s="26">
        <v>1</v>
      </c>
      <c r="X119" s="28" t="s">
        <v>240</v>
      </c>
      <c r="Y119" s="38" t="s"/>
      <c r="Z119" s="26">
        <v>5</v>
      </c>
      <c r="AA119" s="26">
        <v>4</v>
      </c>
      <c r="AB119" s="26">
        <v>1</v>
      </c>
      <c r="AC119" s="30" t="s"/>
      <c r="AD119" s="39" t="s"/>
      <c r="AE119" s="28" t="s">
        <v>241</v>
      </c>
      <c r="AF119" s="26">
        <v>80</v>
      </c>
      <c r="AG119" s="26">
        <v>1</v>
      </c>
      <c r="AH119" s="26">
        <v>3</v>
      </c>
      <c r="AI119" s="30" t="s"/>
      <c r="AJ119" s="30" t="s"/>
      <c r="AK119" s="30" t="s"/>
      <c r="AL119" s="30" t="s"/>
      <c r="AM119" s="30" t="s"/>
      <c r="AN119" s="30" t="s"/>
      <c r="AO119" s="30" t="s"/>
      <c r="AP119" s="30" t="s"/>
      <c r="AQ119" s="30" t="s"/>
      <c r="AR119" s="30" t="s"/>
      <c r="AS119" s="30" t="s"/>
      <c r="AT119" s="30" t="s"/>
      <c r="AU119" s="30" t="s"/>
      <c r="AV119" s="30" t="s"/>
      <c r="AW119" s="30" t="s"/>
      <c r="AX119" s="30" t="s"/>
      <c r="AY119" s="30" t="s"/>
      <c r="AZ119" s="30" t="s"/>
      <c r="BA119" s="30" t="s"/>
      <c r="BB119" s="30" t="s"/>
      <c r="BC119" s="30" t="s"/>
      <c r="BD119" s="30" t="s"/>
      <c r="BE119" s="30" t="s"/>
      <c r="BF119" s="30" t="s"/>
      <c r="BG119" s="30" t="s"/>
      <c r="BH119" s="30" t="s"/>
      <c r="BI119" s="30" t="s"/>
      <c r="BJ119" s="31">
        <f>=AI119</f>
        <v>0</v>
      </c>
      <c r="BK119" s="32">
        <f>=BJ119/N119</f>
        <v>0</v>
      </c>
      <c r="BL119" s="32" t="e">
        <f>=AL119/AI119</f>
        <v>#DIV/0!</v>
      </c>
      <c r="BM119" s="33">
        <f>=IF(BJ119=0,0,AM119/BJ119)</f>
        <v>0</v>
      </c>
      <c r="BN119" s="33">
        <f>=IF(BJ119=0,0,AN119/BJ119)</f>
        <v>0</v>
      </c>
      <c r="BO119" s="33">
        <f>=IF(BJ119=0,0,AO119/BJ119)</f>
        <v>0</v>
      </c>
      <c r="BP119" s="33">
        <f>=IF(BJ119=0,0,AP119/BJ119)</f>
        <v>0</v>
      </c>
      <c r="BQ119" s="32">
        <f>=-IF(BM119=0,0,BM119*LN(BM119))-IF(BN119=0,0,BN119*LN(BN119))-IF(BO119=0,0,BO119*LN(BO119))-IF(BP119=0,0,BP119*LN(BP119))</f>
        <v>0</v>
      </c>
      <c r="BR119" s="34">
        <f>=IF(BJ119=0,0,BQ119/LN(4)*100)</f>
        <v>0</v>
      </c>
      <c r="BS119" s="35" t="str">
        <f>=_xlfn.XLOOKUP(B119,点位均值!$A:$A,点位均值!$B:$B,"无匹配")</f>
        <v>无匹配</v>
      </c>
      <c r="BT119" s="35" t="str">
        <f>=_xlfn.XLOOKUP(B119,点位均值!$A:$A,点位均值!$C:$C,"无匹配")</f>
        <v>无匹配</v>
      </c>
    </row>
    <row r="120" spans="1:72" ht="33.75" customHeight="1">
      <c r="A120" s="26">
        <v>99</v>
      </c>
      <c r="B120" s="28" t="s">
        <v>577</v>
      </c>
      <c r="C120" s="27" t="s">
        <v>94</v>
      </c>
      <c r="D120" s="27" t="s">
        <v>95</v>
      </c>
      <c r="E120" s="27" t="s">
        <v>127</v>
      </c>
      <c r="I120" s="27" t="s">
        <v>461</v>
      </c>
      <c r="J120" s="29" t="s">
        <v>202</v>
      </c>
      <c r="K120">
        <f>=IF(TRIM(CLEAN(J120))="","",(IF(ISNUMBER(SEARCH("公共座椅",TRIM(CLEAN(J120)))),2,0)+IF(ISNUMBER(SEARCH("行道树",TRIM(CLEAN(J120)))),1,0)+IF(ISNUMBER(SEARCH("花坛",TRIM(CLEAN(J120)))),0.75,0)+IF(ISNUMBER(SEARCH("电线杆",TRIM(CLEAN(J120)))),0.4,0)+IF(ISNUMBER(SEARCH("路灯",TRIM(CLEAN(J120)))),0.45,0)+IF(ISNUMBER(SEARCH("共享单车",TRIM(CLEAN(J120)))),0.35,0)+IF(ISNUMBER(SEARCH("垃圾桶",TRIM(CLEAN(J120)))),-0.5,0))/(1+LN(1+(LEN(TRIM(CLEAN(J120)))-LEN(SUBSTITUTE(TRIM(CLEAN(J120)),";",""))+1))))</f>
        <v>0.236246443659857</v>
      </c>
      <c r="L120" s="26">
        <v>0</v>
      </c>
      <c r="M120" s="26">
        <v>0</v>
      </c>
      <c r="N120" s="26">
        <v>0</v>
      </c>
      <c r="O120" s="28" t="s">
        <v>241</v>
      </c>
      <c r="P120" s="26">
        <v>1</v>
      </c>
      <c r="Q120" s="26">
        <v>1</v>
      </c>
      <c r="R120" s="26">
        <v>0</v>
      </c>
      <c r="S120" s="26">
        <v>0</v>
      </c>
      <c r="T120" s="26">
        <v>0</v>
      </c>
      <c r="U120" s="26">
        <v>3.75</v>
      </c>
      <c r="V120" s="26">
        <v>2.5</v>
      </c>
      <c r="W120" s="26">
        <v>2.25</v>
      </c>
      <c r="X120" s="28" t="s">
        <v>579</v>
      </c>
      <c r="Y120" s="38" t="s"/>
      <c r="Z120" s="26">
        <v>3</v>
      </c>
      <c r="AA120" s="26">
        <v>3.75</v>
      </c>
      <c r="AB120" s="26">
        <v>4.5</v>
      </c>
      <c r="AC120" s="28" t="s">
        <v>157</v>
      </c>
      <c r="AD120" s="38" t="s"/>
      <c r="AE120" s="28" t="s">
        <v>132</v>
      </c>
      <c r="AF120" s="26">
        <v>50</v>
      </c>
      <c r="AG120" s="26">
        <v>3.75</v>
      </c>
      <c r="AH120" s="26">
        <v>3.25</v>
      </c>
      <c r="AI120" s="26">
        <v>2</v>
      </c>
      <c r="AJ120" s="26">
        <v>1</v>
      </c>
      <c r="AK120" s="26">
        <v>0</v>
      </c>
      <c r="AL120" s="26">
        <v>2</v>
      </c>
      <c r="AM120" s="26">
        <v>0</v>
      </c>
      <c r="AN120" s="26">
        <v>2</v>
      </c>
      <c r="AO120" s="26">
        <v>0</v>
      </c>
      <c r="AP120" s="26">
        <v>0</v>
      </c>
      <c r="AQ120" s="26">
        <v>0</v>
      </c>
      <c r="AR120" s="26">
        <v>2</v>
      </c>
      <c r="AS120" s="26">
        <v>0</v>
      </c>
      <c r="AT120" s="26">
        <v>0</v>
      </c>
      <c r="AU120" s="26">
        <v>2</v>
      </c>
      <c r="AV120" s="26">
        <v>0</v>
      </c>
      <c r="AW120" s="26">
        <v>0</v>
      </c>
      <c r="AX120" s="26">
        <v>0</v>
      </c>
      <c r="AY120" s="26">
        <v>2</v>
      </c>
      <c r="AZ120" s="26">
        <v>0</v>
      </c>
      <c r="BA120" s="26">
        <v>0</v>
      </c>
      <c r="BB120" s="26">
        <v>0</v>
      </c>
      <c r="BC120" s="26">
        <v>0</v>
      </c>
      <c r="BD120" s="26">
        <v>0</v>
      </c>
      <c r="BE120" s="26">
        <v>0</v>
      </c>
      <c r="BF120" s="26">
        <v>0</v>
      </c>
      <c r="BG120" s="26">
        <v>0</v>
      </c>
      <c r="BH120" s="26">
        <v>0</v>
      </c>
      <c r="BI120" s="26">
        <v>0</v>
      </c>
      <c r="BJ120" s="31">
        <f>=AI120</f>
        <v>2</v>
      </c>
      <c r="BK120" s="32" t="e">
        <f>=BJ120/N120</f>
        <v>#DIV/0!</v>
      </c>
      <c r="BL120" s="32">
        <f>=AL120/AI120</f>
        <v>1</v>
      </c>
      <c r="BM120" s="33">
        <f>=IF(BJ120=0,0,AM120/BJ120)</f>
        <v>0</v>
      </c>
      <c r="BN120" s="33">
        <f>=IF(BJ120=0,0,AN120/BJ120)</f>
        <v>1</v>
      </c>
      <c r="BO120" s="33">
        <f>=IF(BJ120=0,0,AO120/BJ120)</f>
        <v>0</v>
      </c>
      <c r="BP120" s="33">
        <f>=IF(BJ120=0,0,AP120/BJ120)</f>
        <v>0</v>
      </c>
      <c r="BQ120" s="32">
        <f>=-IF(BM120=0,0,BM120*LN(BM120))-IF(BN120=0,0,BN120*LN(BN120))-IF(BO120=0,0,BO120*LN(BO120))-IF(BP120=0,0,BP120*LN(BP120))</f>
        <v>0</v>
      </c>
      <c r="BR120" s="34">
        <f>=IF(BJ120=0,0,BQ120/LN(4)*100)</f>
        <v>0</v>
      </c>
      <c r="BS120" s="35">
        <f>=_xlfn.XLOOKUP(B120,点位均值!$A:$A,点位均值!$B:$B,"无匹配")</f>
        <v>0.1</v>
      </c>
      <c r="BT120" s="35">
        <f>=_xlfn.XLOOKUP(B120,点位均值!$A:$A,点位均值!$C:$C,"无匹配")</f>
        <v>4.00313315926893</v>
      </c>
    </row>
    <row r="121" spans="1:72" ht="33.75" customHeight="1">
      <c r="A121" s="26">
        <v>102</v>
      </c>
      <c r="B121" s="28" t="s">
        <v>592</v>
      </c>
      <c r="C121" s="27" t="s">
        <v>94</v>
      </c>
      <c r="D121" s="27" t="s">
        <v>118</v>
      </c>
      <c r="E121" s="27" t="s">
        <v>127</v>
      </c>
      <c r="I121" s="27" t="s">
        <v>99</v>
      </c>
      <c r="J121" s="29" t="s">
        <v>202</v>
      </c>
      <c r="K121">
        <f>=IF(TRIM(CLEAN(J121))="","",(IF(ISNUMBER(SEARCH("公共座椅",TRIM(CLEAN(J121)))),2,0)+IF(ISNUMBER(SEARCH("行道树",TRIM(CLEAN(J121)))),1,0)+IF(ISNUMBER(SEARCH("花坛",TRIM(CLEAN(J121)))),0.75,0)+IF(ISNUMBER(SEARCH("电线杆",TRIM(CLEAN(J121)))),0.4,0)+IF(ISNUMBER(SEARCH("路灯",TRIM(CLEAN(J121)))),0.45,0)+IF(ISNUMBER(SEARCH("共享单车",TRIM(CLEAN(J121)))),0.35,0)+IF(ISNUMBER(SEARCH("垃圾桶",TRIM(CLEAN(J121)))),-0.5,0))/(1+LN(1+(LEN(TRIM(CLEAN(J121)))-LEN(SUBSTITUTE(TRIM(CLEAN(J121)),";",""))+1))))</f>
        <v>0.236246443659857</v>
      </c>
      <c r="L121" s="26">
        <v>4</v>
      </c>
      <c r="M121" s="26">
        <v>0</v>
      </c>
      <c r="N121" s="26">
        <v>2</v>
      </c>
      <c r="O121" s="28" t="s">
        <v>594</v>
      </c>
      <c r="P121" s="26">
        <v>1</v>
      </c>
      <c r="Q121" s="26">
        <v>3</v>
      </c>
      <c r="R121" s="26">
        <v>0</v>
      </c>
      <c r="S121" s="26">
        <v>0</v>
      </c>
      <c r="T121" s="26">
        <v>4</v>
      </c>
      <c r="U121" s="26">
        <v>5</v>
      </c>
      <c r="V121" s="26">
        <v>3</v>
      </c>
      <c r="W121" s="26">
        <v>4</v>
      </c>
      <c r="X121" s="28" t="s">
        <v>595</v>
      </c>
      <c r="Y121" s="39" t="s"/>
      <c r="Z121" s="26">
        <v>5</v>
      </c>
      <c r="AA121" s="26">
        <v>5</v>
      </c>
      <c r="AB121" s="26">
        <v>5</v>
      </c>
      <c r="AC121" s="28" t="s">
        <v>596</v>
      </c>
      <c r="AD121" s="39" t="s"/>
      <c r="AE121" s="28" t="s">
        <v>132</v>
      </c>
      <c r="AF121" s="26">
        <v>40</v>
      </c>
      <c r="AG121" s="26">
        <v>4</v>
      </c>
      <c r="AH121" s="26">
        <v>3</v>
      </c>
      <c r="AI121" s="26">
        <v>7</v>
      </c>
      <c r="AJ121" s="26">
        <v>1</v>
      </c>
      <c r="AK121" s="26">
        <v>5</v>
      </c>
      <c r="AL121" s="26">
        <v>2</v>
      </c>
      <c r="AM121" s="26">
        <v>0</v>
      </c>
      <c r="AN121" s="26">
        <v>6</v>
      </c>
      <c r="AO121" s="26">
        <v>1</v>
      </c>
      <c r="AP121" s="26">
        <v>0</v>
      </c>
      <c r="AQ121" s="26">
        <v>1</v>
      </c>
      <c r="AR121" s="26">
        <v>6</v>
      </c>
      <c r="AS121" s="26">
        <v>0</v>
      </c>
      <c r="AT121" s="26">
        <v>1</v>
      </c>
      <c r="AU121" s="26">
        <v>6</v>
      </c>
      <c r="AV121" s="26">
        <v>2</v>
      </c>
      <c r="AW121" s="26">
        <v>0</v>
      </c>
      <c r="AX121" s="26">
        <v>0</v>
      </c>
      <c r="AY121" s="26">
        <v>3</v>
      </c>
      <c r="AZ121" s="26">
        <v>0</v>
      </c>
      <c r="BA121" s="26">
        <v>0</v>
      </c>
      <c r="BB121" s="26">
        <v>0</v>
      </c>
      <c r="BC121" s="26">
        <v>2</v>
      </c>
      <c r="BD121" s="26">
        <v>0</v>
      </c>
      <c r="BE121" s="26">
        <v>0</v>
      </c>
      <c r="BF121" s="26">
        <v>0</v>
      </c>
      <c r="BG121" s="26">
        <v>0</v>
      </c>
      <c r="BH121" s="26">
        <v>1</v>
      </c>
      <c r="BI121" s="26">
        <v>0</v>
      </c>
      <c r="BJ121" s="31">
        <f>=AI121</f>
        <v>7</v>
      </c>
      <c r="BK121" s="32">
        <f>=BJ121/N121</f>
        <v>3.5</v>
      </c>
      <c r="BL121" s="32">
        <f>=AL121/AI121</f>
        <v>0.285714285714286</v>
      </c>
      <c r="BM121" s="33">
        <f>=IF(BJ121=0,0,AM121/BJ121)</f>
        <v>0</v>
      </c>
      <c r="BN121" s="33">
        <f>=IF(BJ121=0,0,AN121/BJ121)</f>
        <v>0.857142857142857</v>
      </c>
      <c r="BO121" s="33">
        <f>=IF(BJ121=0,0,AO121/BJ121)</f>
        <v>0.142857142857143</v>
      </c>
      <c r="BP121" s="33">
        <f>=IF(BJ121=0,0,AP121/BJ121)</f>
        <v>0</v>
      </c>
      <c r="BQ121" s="32">
        <f>=-IF(BM121=0,0,BM121*LN(BM121))-IF(BN121=0,0,BN121*LN(BN121))-IF(BO121=0,0,BO121*LN(BO121))-IF(BP121=0,0,BP121*LN(BP121))</f>
        <v>0.410116318288409</v>
      </c>
      <c r="BR121" s="34">
        <f>=IF(BJ121=0,0,BQ121/LN(4)*100)</f>
        <v>29.5836389291164</v>
      </c>
      <c r="BS121" s="35">
        <f>=_xlfn.XLOOKUP(B121,点位均值!$A:$A,点位均值!$B:$B,"无匹配")</f>
        <v>0.443920595533499</v>
      </c>
      <c r="BT121" s="35">
        <f>=_xlfn.XLOOKUP(B121,点位均值!$A:$A,点位均值!$C:$C,"无匹配")</f>
        <v>3.14643789630735</v>
      </c>
    </row>
    <row r="122" spans="1:72" ht="33.75" customHeight="1">
      <c r="A122" s="26">
        <v>104</v>
      </c>
      <c r="B122" s="28" t="s">
        <v>604</v>
      </c>
      <c r="C122" s="27" t="s">
        <v>94</v>
      </c>
      <c r="D122" s="27" t="s">
        <v>95</v>
      </c>
      <c r="E122" s="27" t="s">
        <v>96</v>
      </c>
      <c r="I122" s="27" t="s">
        <v>99</v>
      </c>
      <c r="J122" s="29" t="s">
        <v>202</v>
      </c>
      <c r="K122">
        <f>=IF(TRIM(CLEAN(J122))="","",(IF(ISNUMBER(SEARCH("公共座椅",TRIM(CLEAN(J122)))),2,0)+IF(ISNUMBER(SEARCH("行道树",TRIM(CLEAN(J122)))),1,0)+IF(ISNUMBER(SEARCH("花坛",TRIM(CLEAN(J122)))),0.75,0)+IF(ISNUMBER(SEARCH("电线杆",TRIM(CLEAN(J122)))),0.4,0)+IF(ISNUMBER(SEARCH("路灯",TRIM(CLEAN(J122)))),0.45,0)+IF(ISNUMBER(SEARCH("共享单车",TRIM(CLEAN(J122)))),0.35,0)+IF(ISNUMBER(SEARCH("垃圾桶",TRIM(CLEAN(J122)))),-0.5,0))/(1+LN(1+(LEN(TRIM(CLEAN(J122)))-LEN(SUBSTITUTE(TRIM(CLEAN(J122)),";",""))+1))))</f>
        <v>0.236246443659857</v>
      </c>
      <c r="L122" s="26">
        <v>4</v>
      </c>
      <c r="M122" s="26">
        <v>0.1</v>
      </c>
      <c r="N122" s="26">
        <v>0</v>
      </c>
      <c r="O122" s="28" t="s">
        <v>606</v>
      </c>
      <c r="P122" s="26">
        <v>1</v>
      </c>
      <c r="Q122" s="26">
        <v>1</v>
      </c>
      <c r="R122" s="26">
        <v>0</v>
      </c>
      <c r="S122" s="26">
        <v>0</v>
      </c>
      <c r="T122" s="26">
        <v>0</v>
      </c>
      <c r="U122" s="26">
        <v>5</v>
      </c>
      <c r="V122" s="26">
        <v>2</v>
      </c>
      <c r="W122" s="26">
        <v>1</v>
      </c>
      <c r="X122" s="28" t="s">
        <v>607</v>
      </c>
      <c r="Y122" s="27" t="s">
        <v>608</v>
      </c>
      <c r="Z122" s="26">
        <v>1</v>
      </c>
      <c r="AA122" s="26">
        <v>3</v>
      </c>
      <c r="AB122" s="26">
        <v>5</v>
      </c>
      <c r="AC122" s="28" t="s">
        <v>609</v>
      </c>
      <c r="AD122" s="27" t="s">
        <v>608</v>
      </c>
      <c r="AE122" s="28" t="s">
        <v>132</v>
      </c>
      <c r="AF122" s="26">
        <v>100</v>
      </c>
      <c r="AG122" s="26">
        <v>3</v>
      </c>
      <c r="AH122" s="26">
        <v>5</v>
      </c>
      <c r="AI122" s="30" t="s"/>
      <c r="AJ122" s="30" t="s"/>
      <c r="AK122" s="30" t="s"/>
      <c r="AL122" s="30" t="s"/>
      <c r="AM122" s="30" t="s"/>
      <c r="AN122" s="30" t="s"/>
      <c r="AO122" s="30" t="s"/>
      <c r="AP122" s="30" t="s"/>
      <c r="AQ122" s="30" t="s"/>
      <c r="AR122" s="30" t="s"/>
      <c r="AS122" s="30" t="s"/>
      <c r="AT122" s="30" t="s"/>
      <c r="AU122" s="30" t="s"/>
      <c r="AV122" s="30" t="s"/>
      <c r="AW122" s="30" t="s"/>
      <c r="AX122" s="30" t="s"/>
      <c r="AY122" s="30" t="s"/>
      <c r="AZ122" s="30" t="s"/>
      <c r="BA122" s="30" t="s"/>
      <c r="BB122" s="30" t="s"/>
      <c r="BC122" s="30" t="s"/>
      <c r="BD122" s="30" t="s"/>
      <c r="BE122" s="30" t="s"/>
      <c r="BF122" s="30" t="s"/>
      <c r="BG122" s="30" t="s"/>
      <c r="BH122" s="30" t="s"/>
      <c r="BI122" s="30" t="s"/>
      <c r="BJ122" s="31">
        <f>=AI122</f>
        <v>0</v>
      </c>
      <c r="BK122" s="32" t="e">
        <f>=BJ122/N122</f>
        <v>#DIV/0!</v>
      </c>
      <c r="BL122" s="32" t="e">
        <f>=AL122/AI122</f>
        <v>#DIV/0!</v>
      </c>
      <c r="BM122" s="33">
        <f>=IF(BJ122=0,0,AM122/BJ122)</f>
        <v>0</v>
      </c>
      <c r="BN122" s="33">
        <f>=IF(BJ122=0,0,AN122/BJ122)</f>
        <v>0</v>
      </c>
      <c r="BO122" s="33">
        <f>=IF(BJ122=0,0,AO122/BJ122)</f>
        <v>0</v>
      </c>
      <c r="BP122" s="33">
        <f>=IF(BJ122=0,0,AP122/BJ122)</f>
        <v>0</v>
      </c>
      <c r="BQ122" s="32">
        <f>=-IF(BM122=0,0,BM122*LN(BM122))-IF(BN122=0,0,BN122*LN(BN122))-IF(BO122=0,0,BO122*LN(BO122))-IF(BP122=0,0,BP122*LN(BP122))</f>
        <v>0</v>
      </c>
      <c r="BR122" s="34">
        <f>=IF(BJ122=0,0,BQ122/LN(4)*100)</f>
        <v>0</v>
      </c>
      <c r="BS122" s="35" t="str">
        <f>=_xlfn.XLOOKUP(B122,点位均值!$A:$A,点位均值!$B:$B,"无匹配")</f>
        <v>无匹配</v>
      </c>
      <c r="BT122" s="35" t="str">
        <f>=_xlfn.XLOOKUP(B122,点位均值!$A:$A,点位均值!$C:$C,"无匹配")</f>
        <v>无匹配</v>
      </c>
    </row>
    <row r="123" spans="1:72" ht="33.75" customHeight="1">
      <c r="A123" s="26">
        <v>29</v>
      </c>
      <c r="B123" s="28" t="s">
        <v>262</v>
      </c>
      <c r="C123" s="27" t="s">
        <v>94</v>
      </c>
      <c r="D123" s="27" t="s">
        <v>95</v>
      </c>
      <c r="E123" s="27" t="s">
        <v>96</v>
      </c>
      <c r="I123" s="27" t="s">
        <v>99</v>
      </c>
      <c r="J123" s="29" t="s">
        <v>263</v>
      </c>
      <c r="K123">
        <f>=IF(TRIM(CLEAN(J123))="","",(IF(ISNUMBER(SEARCH("公共座椅",TRIM(CLEAN(J123)))),2,0)+IF(ISNUMBER(SEARCH("行道树",TRIM(CLEAN(J123)))),1,0)+IF(ISNUMBER(SEARCH("花坛",TRIM(CLEAN(J123)))),0.75,0)+IF(ISNUMBER(SEARCH("电线杆",TRIM(CLEAN(J123)))),0.4,0)+IF(ISNUMBER(SEARCH("路灯",TRIM(CLEAN(J123)))),0.45,0)+IF(ISNUMBER(SEARCH("共享单车",TRIM(CLEAN(J123)))),0.35,0)+IF(ISNUMBER(SEARCH("垃圾桶",TRIM(CLEAN(J123)))),-0.5,0))/(1+LN(1+(LEN(TRIM(CLEAN(J123)))-LEN(SUBSTITUTE(TRIM(CLEAN(J123)),";",""))+1))))</f>
        <v>0.206715638202375</v>
      </c>
      <c r="L123" s="26">
        <v>12</v>
      </c>
      <c r="M123" s="26">
        <v>0.5</v>
      </c>
      <c r="N123" s="26">
        <v>3</v>
      </c>
      <c r="O123" s="28" t="s">
        <v>101</v>
      </c>
      <c r="P123" s="26">
        <v>1</v>
      </c>
      <c r="Q123" s="26">
        <v>5</v>
      </c>
      <c r="R123" s="26">
        <v>128</v>
      </c>
      <c r="S123" s="26">
        <v>0</v>
      </c>
      <c r="T123" s="26">
        <v>5</v>
      </c>
      <c r="U123" s="26">
        <v>5</v>
      </c>
      <c r="V123" s="26">
        <v>4</v>
      </c>
      <c r="W123" s="26">
        <v>3</v>
      </c>
      <c r="X123" s="28" t="s">
        <v>264</v>
      </c>
      <c r="Y123" s="39" t="s"/>
      <c r="Z123" s="30" t="s"/>
      <c r="AA123" s="30" t="s"/>
      <c r="AB123" s="30" t="s"/>
      <c r="AC123" s="30" t="s"/>
      <c r="AD123" s="39" t="s"/>
      <c r="AE123" s="30" t="s"/>
      <c r="AF123" s="141" t="s"/>
      <c r="AG123" s="30" t="s"/>
      <c r="AH123" s="30" t="s"/>
      <c r="AI123" s="30" t="s"/>
      <c r="AJ123" s="30" t="s"/>
      <c r="AK123" s="30" t="s"/>
      <c r="AL123" s="30" t="s"/>
      <c r="AM123" s="30" t="s"/>
      <c r="AN123" s="30" t="s"/>
      <c r="AO123" s="30" t="s"/>
      <c r="AP123" s="30" t="s"/>
      <c r="AQ123" s="30" t="s"/>
      <c r="AR123" s="30" t="s"/>
      <c r="AS123" s="30" t="s"/>
      <c r="AT123" s="30" t="s"/>
      <c r="AU123" s="30" t="s"/>
      <c r="AV123" s="30" t="s"/>
      <c r="AW123" s="30" t="s"/>
      <c r="AX123" s="30" t="s"/>
      <c r="AY123" s="30" t="s"/>
      <c r="AZ123" s="30" t="s"/>
      <c r="BA123" s="30" t="s"/>
      <c r="BB123" s="30" t="s"/>
      <c r="BC123" s="30" t="s"/>
      <c r="BD123" s="30" t="s"/>
      <c r="BE123" s="30" t="s"/>
      <c r="BF123" s="30" t="s"/>
      <c r="BG123" s="30" t="s"/>
      <c r="BH123" s="30" t="s"/>
      <c r="BI123" s="30" t="s"/>
      <c r="BJ123" s="31">
        <f>=AI123</f>
        <v>0</v>
      </c>
      <c r="BK123" s="32">
        <f>=BJ123/N123</f>
        <v>0</v>
      </c>
      <c r="BL123" s="32" t="e">
        <f>=AL123/AI123</f>
        <v>#DIV/0!</v>
      </c>
      <c r="BM123" s="33">
        <f>=IF(BJ123=0,0,AM123/BJ123)</f>
        <v>0</v>
      </c>
      <c r="BN123" s="33">
        <f>=IF(BJ123=0,0,AN123/BJ123)</f>
        <v>0</v>
      </c>
      <c r="BO123" s="33">
        <f>=IF(BJ123=0,0,AO123/BJ123)</f>
        <v>0</v>
      </c>
      <c r="BP123" s="33">
        <f>=IF(BJ123=0,0,AP123/BJ123)</f>
        <v>0</v>
      </c>
      <c r="BQ123" s="32">
        <f>=-IF(BM123=0,0,BM123*LN(BM123))-IF(BN123=0,0,BN123*LN(BN123))-IF(BO123=0,0,BO123*LN(BO123))-IF(BP123=0,0,BP123*LN(BP123))</f>
        <v>0</v>
      </c>
      <c r="BR123" s="34">
        <f>=IF(BJ123=0,0,BQ123/LN(4)*100)</f>
        <v>0</v>
      </c>
      <c r="BS123" s="35" t="str">
        <f>=_xlfn.XLOOKUP(B123,点位均值!$A:$A,点位均值!$B:$B,"无匹配")</f>
        <v>无匹配</v>
      </c>
      <c r="BT123" s="35" t="str">
        <f>=_xlfn.XLOOKUP(B123,点位均值!$A:$A,点位均值!$C:$C,"无匹配")</f>
        <v>无匹配</v>
      </c>
    </row>
    <row r="124" spans="1:72" ht="33.75" customHeight="1">
      <c r="A124" s="26">
        <v>4</v>
      </c>
      <c r="B124" s="28" t="s">
        <v>117</v>
      </c>
      <c r="C124" s="27" t="s">
        <v>94</v>
      </c>
      <c r="D124" s="27" t="s">
        <v>118</v>
      </c>
      <c r="E124" s="27" t="s">
        <v>96</v>
      </c>
      <c r="F124" s="146" t="s">
        <v>119</v>
      </c>
      <c r="G124" s="146" t="s">
        <v>120</v>
      </c>
      <c r="H124" s="146" t="s"/>
      <c r="I124" s="27" t="s">
        <v>121</v>
      </c>
      <c r="J124" s="36" t="s"/>
      <c r="K124" t="str">
        <f>=IF(TRIM(CLEAN(J124))="","",(IF(ISNUMBER(SEARCH("公共座椅",TRIM(CLEAN(J124)))),2,0)+IF(ISNUMBER(SEARCH("行道树",TRIM(CLEAN(J124)))),1,0)+IF(ISNUMBER(SEARCH("花坛",TRIM(CLEAN(J124)))),0.75,0)+IF(ISNUMBER(SEARCH("电线杆",TRIM(CLEAN(J124)))),0.4,0)+IF(ISNUMBER(SEARCH("路灯",TRIM(CLEAN(J124)))),0.45,0)+IF(ISNUMBER(SEARCH("共享单车",TRIM(CLEAN(J124)))),0.35,0)+IF(ISNUMBER(SEARCH("垃圾桶",TRIM(CLEAN(J124)))),-0.5,0))/(1+LN(1+(LEN(TRIM(CLEAN(J124)))-LEN(SUBSTITUTE(TRIM(CLEAN(J124)),";",""))+1))))</f>
        <v/>
      </c>
      <c r="L124" s="26">
        <v>8</v>
      </c>
      <c r="M124" s="26">
        <v>2</v>
      </c>
      <c r="N124" s="26">
        <v>40</v>
      </c>
      <c r="O124" s="28" t="s">
        <v>101</v>
      </c>
      <c r="P124" s="26">
        <v>1</v>
      </c>
      <c r="Q124" s="26">
        <v>5</v>
      </c>
      <c r="R124" s="26">
        <v>78</v>
      </c>
      <c r="S124" s="26">
        <v>30</v>
      </c>
      <c r="T124" s="26">
        <v>5</v>
      </c>
      <c r="U124" s="26">
        <v>4</v>
      </c>
      <c r="V124" s="26">
        <v>4</v>
      </c>
      <c r="W124" s="26">
        <v>4</v>
      </c>
      <c r="X124" s="28" t="s">
        <v>122</v>
      </c>
      <c r="Y124" s="27" t="s">
        <v>123</v>
      </c>
      <c r="Z124" s="26">
        <v>5</v>
      </c>
      <c r="AA124" s="26">
        <v>2</v>
      </c>
      <c r="AB124" s="26">
        <v>4</v>
      </c>
      <c r="AC124" s="28" t="s">
        <v>124</v>
      </c>
      <c r="AD124" s="27" t="s">
        <v>123</v>
      </c>
      <c r="AE124" s="28" t="s">
        <v>102</v>
      </c>
      <c r="AF124" s="26">
        <v>30</v>
      </c>
      <c r="AG124" s="26">
        <v>3</v>
      </c>
      <c r="AH124" s="26">
        <v>4</v>
      </c>
      <c r="AI124" s="26">
        <v>2</v>
      </c>
      <c r="AJ124" s="26">
        <v>1</v>
      </c>
      <c r="AK124" s="26">
        <v>0</v>
      </c>
      <c r="AL124" s="26">
        <v>2</v>
      </c>
      <c r="AM124" s="26">
        <v>0</v>
      </c>
      <c r="AN124" s="26">
        <v>2</v>
      </c>
      <c r="AO124" s="26">
        <v>0</v>
      </c>
      <c r="AP124" s="26">
        <v>0</v>
      </c>
      <c r="AQ124" s="26">
        <v>0</v>
      </c>
      <c r="AR124" s="26">
        <v>2</v>
      </c>
      <c r="AS124" s="26">
        <v>0</v>
      </c>
      <c r="AT124" s="26">
        <v>2</v>
      </c>
      <c r="AU124" s="26">
        <v>0</v>
      </c>
      <c r="AV124" s="26">
        <v>2</v>
      </c>
      <c r="AW124" s="26">
        <v>0</v>
      </c>
      <c r="AX124" s="26">
        <v>0</v>
      </c>
      <c r="AY124" s="26">
        <v>0</v>
      </c>
      <c r="AZ124" s="26">
        <v>2</v>
      </c>
      <c r="BA124" s="26">
        <v>0</v>
      </c>
      <c r="BB124" s="26">
        <v>2</v>
      </c>
      <c r="BC124" s="26">
        <v>2</v>
      </c>
      <c r="BD124" s="26">
        <v>0</v>
      </c>
      <c r="BE124" s="26">
        <v>0</v>
      </c>
      <c r="BF124" s="26">
        <v>0</v>
      </c>
      <c r="BG124" s="26">
        <v>0</v>
      </c>
      <c r="BH124" s="26">
        <v>0</v>
      </c>
      <c r="BI124" s="26">
        <v>0</v>
      </c>
      <c r="BJ124" s="31">
        <f>=AI124</f>
        <v>2</v>
      </c>
      <c r="BK124" s="32">
        <f>=BJ124/N124</f>
        <v>0.05</v>
      </c>
      <c r="BL124" s="32">
        <f>=AL124/AI124</f>
        <v>1</v>
      </c>
      <c r="BM124" s="33">
        <f>=IF(BJ124=0,0,AM124/BJ124)</f>
        <v>0</v>
      </c>
      <c r="BN124" s="33">
        <f>=IF(BJ124=0,0,AN124/BJ124)</f>
        <v>1</v>
      </c>
      <c r="BO124" s="33">
        <f>=IF(BJ124=0,0,AO124/BJ124)</f>
        <v>0</v>
      </c>
      <c r="BP124" s="33">
        <f>=IF(BJ124=0,0,AP124/BJ124)</f>
        <v>0</v>
      </c>
      <c r="BQ124" s="32">
        <f>=-IF(BM124=0,0,BM124*LN(BM124))-IF(BN124=0,0,BN124*LN(BN124))-IF(BO124=0,0,BO124*LN(BO124))-IF(BP124=0,0,BP124*LN(BP124))</f>
        <v>0</v>
      </c>
      <c r="BR124" s="34">
        <f>=IF(BJ124=0,0,BQ124/LN(4)*100)</f>
        <v>0</v>
      </c>
      <c r="BS124" s="35">
        <f>=_xlfn.XLOOKUP(B124,点位均值!$A:$A,点位均值!$B:$B,"无匹配")</f>
        <v>1.91786600496278</v>
      </c>
      <c r="BT124" s="35">
        <f>=_xlfn.XLOOKUP(B124,点位均值!$A:$A,点位均值!$C:$C,"无匹配")</f>
        <v>8.75926892950392</v>
      </c>
    </row>
    <row r="125" spans="1:72" ht="33.75" customHeight="1">
      <c r="A125" s="26">
        <v>5</v>
      </c>
      <c r="B125" s="28" t="s">
        <v>126</v>
      </c>
      <c r="C125" s="27" t="s">
        <v>94</v>
      </c>
      <c r="D125" s="27" t="s">
        <v>95</v>
      </c>
      <c r="E125" s="27" t="s">
        <v>127</v>
      </c>
      <c r="F125" s="146" t="s"/>
      <c r="G125" s="146" t="s"/>
      <c r="H125" s="146" t="s"/>
      <c r="I125" s="27" t="s">
        <v>112</v>
      </c>
      <c r="J125" s="36" t="s"/>
      <c r="K125" s="146" t="str">
        <f>=IF(TRIM(CLEAN(J125))="","",(IF(ISNUMBER(SEARCH("公共座椅",TRIM(CLEAN(J125)))),2,0)+IF(ISNUMBER(SEARCH("行道树",TRIM(CLEAN(J125)))),1,0)+IF(ISNUMBER(SEARCH("花坛",TRIM(CLEAN(J125)))),0.75,0)+IF(ISNUMBER(SEARCH("电线杆",TRIM(CLEAN(J125)))),0.4,0)+IF(ISNUMBER(SEARCH("路灯",TRIM(CLEAN(J125)))),0.45,0)+IF(ISNUMBER(SEARCH("共享单车",TRIM(CLEAN(J125)))),0.35,0)+IF(ISNUMBER(SEARCH("垃圾桶",TRIM(CLEAN(J125)))),-0.5,0))/(1+LN(1+(LEN(TRIM(CLEAN(J125)))-LEN(SUBSTITUTE(TRIM(CLEAN(J125)),";",""))+1))))</f>
        <v/>
      </c>
      <c r="L125" s="26">
        <v>10</v>
      </c>
      <c r="M125" s="26">
        <v>0</v>
      </c>
      <c r="N125" s="26">
        <v>25</v>
      </c>
      <c r="O125" s="28" t="s">
        <v>128</v>
      </c>
      <c r="P125" s="26">
        <v>2</v>
      </c>
      <c r="Q125" s="26">
        <v>4</v>
      </c>
      <c r="R125" s="26">
        <v>99</v>
      </c>
      <c r="S125" s="26">
        <v>10</v>
      </c>
      <c r="T125" s="26">
        <v>3</v>
      </c>
      <c r="U125" s="26">
        <v>4</v>
      </c>
      <c r="V125" s="26">
        <v>2</v>
      </c>
      <c r="W125" s="26">
        <v>2</v>
      </c>
      <c r="X125" s="28" t="s">
        <v>129</v>
      </c>
      <c r="Y125" s="27" t="s">
        <v>130</v>
      </c>
      <c r="Z125" s="26">
        <v>2</v>
      </c>
      <c r="AA125" s="26">
        <v>3</v>
      </c>
      <c r="AB125" s="26">
        <v>5</v>
      </c>
      <c r="AC125" s="28" t="s">
        <v>131</v>
      </c>
      <c r="AD125" s="27" t="s">
        <v>130</v>
      </c>
      <c r="AE125" s="28" t="s">
        <v>132</v>
      </c>
      <c r="AF125" s="26">
        <v>30</v>
      </c>
      <c r="AG125" s="26">
        <v>3</v>
      </c>
      <c r="AH125" s="26">
        <v>3</v>
      </c>
      <c r="AI125" s="26">
        <v>2</v>
      </c>
      <c r="AJ125" s="26">
        <v>1</v>
      </c>
      <c r="AK125" s="26">
        <v>0</v>
      </c>
      <c r="AL125" s="26">
        <v>2</v>
      </c>
      <c r="AM125" s="26">
        <v>0</v>
      </c>
      <c r="AN125" s="26">
        <v>2</v>
      </c>
      <c r="AO125" s="26">
        <v>0</v>
      </c>
      <c r="AP125" s="26">
        <v>0</v>
      </c>
      <c r="AQ125" s="26">
        <v>0</v>
      </c>
      <c r="AR125" s="26">
        <v>2</v>
      </c>
      <c r="AS125" s="26">
        <v>0</v>
      </c>
      <c r="AT125" s="26">
        <v>0</v>
      </c>
      <c r="AU125" s="26">
        <v>2</v>
      </c>
      <c r="AV125" s="26">
        <v>0</v>
      </c>
      <c r="AW125" s="26">
        <v>2</v>
      </c>
      <c r="AX125" s="26">
        <v>0</v>
      </c>
      <c r="AY125" s="26">
        <v>0</v>
      </c>
      <c r="AZ125" s="26">
        <v>0</v>
      </c>
      <c r="BA125" s="26">
        <v>0</v>
      </c>
      <c r="BB125" s="26">
        <v>0</v>
      </c>
      <c r="BC125" s="26">
        <v>0</v>
      </c>
      <c r="BD125" s="26">
        <v>0</v>
      </c>
      <c r="BE125" s="26">
        <v>0</v>
      </c>
      <c r="BF125" s="26">
        <v>0</v>
      </c>
      <c r="BG125" s="26">
        <v>0</v>
      </c>
      <c r="BH125" s="26">
        <v>0</v>
      </c>
      <c r="BI125" s="26">
        <v>0</v>
      </c>
      <c r="BJ125" s="31">
        <f>=AI125</f>
        <v>2</v>
      </c>
      <c r="BK125" s="32">
        <f>=BJ125/N125</f>
        <v>0.08</v>
      </c>
      <c r="BL125" s="32">
        <f>=AL125/AI125</f>
        <v>1</v>
      </c>
      <c r="BM125" s="33">
        <f>=IF(BJ125=0,0,AM125/BJ125)</f>
        <v>0</v>
      </c>
      <c r="BN125" s="33">
        <f>=IF(BJ125=0,0,AN125/BJ125)</f>
        <v>1</v>
      </c>
      <c r="BO125" s="33">
        <f>=IF(BJ125=0,0,AO125/BJ125)</f>
        <v>0</v>
      </c>
      <c r="BP125" s="33">
        <f>=IF(BJ125=0,0,AP125/BJ125)</f>
        <v>0</v>
      </c>
      <c r="BQ125" s="32">
        <f>=-IF(BM125=0,0,BM125*LN(BM125))-IF(BN125=0,0,BN125*LN(BN125))-IF(BO125=0,0,BO125*LN(BO125))-IF(BP125=0,0,BP125*LN(BP125))</f>
        <v>0</v>
      </c>
      <c r="BR125" s="34">
        <f>=IF(BJ125=0,0,BQ125/LN(4)*100)</f>
        <v>0</v>
      </c>
      <c r="BS125" s="35">
        <f>=_xlfn.XLOOKUP(B125,点位均值!$A:$A,点位均值!$B:$B,"无匹配")</f>
        <v>0.542183622828784</v>
      </c>
      <c r="BT125" s="35">
        <f>=_xlfn.XLOOKUP(B125,点位均值!$A:$A,点位均值!$C:$C,"无匹配")</f>
        <v>2.1420365535248</v>
      </c>
    </row>
    <row r="126" spans="1:72" ht="33.75" customHeight="1">
      <c r="A126" s="26">
        <v>8</v>
      </c>
      <c r="B126" s="28" t="s">
        <v>149</v>
      </c>
      <c r="C126" s="27" t="s">
        <v>94</v>
      </c>
      <c r="D126" s="27" t="s">
        <v>95</v>
      </c>
      <c r="E126" s="27" t="s">
        <v>137</v>
      </c>
      <c r="F126" s="146" t="s"/>
      <c r="G126" s="146" t="s"/>
      <c r="H126" s="146" t="s"/>
      <c r="I126" s="27" t="s">
        <v>99</v>
      </c>
      <c r="J126" s="36" t="s"/>
      <c r="K126" t="str">
        <f>=IF(TRIM(CLEAN(J126))="","",(IF(ISNUMBER(SEARCH("公共座椅",TRIM(CLEAN(J126)))),2,0)+IF(ISNUMBER(SEARCH("行道树",TRIM(CLEAN(J126)))),1,0)+IF(ISNUMBER(SEARCH("花坛",TRIM(CLEAN(J126)))),0.75,0)+IF(ISNUMBER(SEARCH("电线杆",TRIM(CLEAN(J126)))),0.4,0)+IF(ISNUMBER(SEARCH("路灯",TRIM(CLEAN(J126)))),0.45,0)+IF(ISNUMBER(SEARCH("共享单车",TRIM(CLEAN(J126)))),0.35,0)+IF(ISNUMBER(SEARCH("垃圾桶",TRIM(CLEAN(J126)))),-0.5,0))/(1+LN(1+(LEN(TRIM(CLEAN(J126)))-LEN(SUBSTITUTE(TRIM(CLEAN(J126)),";",""))+1))))</f>
        <v/>
      </c>
      <c r="L126" s="26">
        <v>4.8</v>
      </c>
      <c r="M126" s="26">
        <v>0</v>
      </c>
      <c r="N126" s="26">
        <v>19.7</v>
      </c>
      <c r="O126" s="28" t="s">
        <v>151</v>
      </c>
      <c r="P126" s="26">
        <v>2</v>
      </c>
      <c r="Q126" s="26">
        <v>5</v>
      </c>
      <c r="R126" s="26">
        <v>30</v>
      </c>
      <c r="S126" s="26">
        <v>0</v>
      </c>
      <c r="T126" s="26">
        <v>0</v>
      </c>
      <c r="U126" s="26">
        <v>4.5</v>
      </c>
      <c r="V126" s="26">
        <v>4.5</v>
      </c>
      <c r="W126" s="26">
        <v>5</v>
      </c>
      <c r="X126" s="28" t="s">
        <v>152</v>
      </c>
      <c r="Y126" s="38" t="s"/>
      <c r="Z126" s="26">
        <v>4.5</v>
      </c>
      <c r="AA126" s="26">
        <v>4</v>
      </c>
      <c r="AB126" s="26">
        <v>4</v>
      </c>
      <c r="AC126" s="28" t="s">
        <v>153</v>
      </c>
      <c r="AD126" s="38" t="s"/>
      <c r="AE126" s="28" t="s">
        <v>132</v>
      </c>
      <c r="AF126" s="26">
        <v>20</v>
      </c>
      <c r="AG126" s="26">
        <v>4.5</v>
      </c>
      <c r="AH126" s="26">
        <v>4</v>
      </c>
      <c r="AI126" s="26">
        <v>16</v>
      </c>
      <c r="AJ126" s="26">
        <v>6</v>
      </c>
      <c r="AK126" s="26">
        <v>1</v>
      </c>
      <c r="AL126" s="26">
        <v>15</v>
      </c>
      <c r="AM126" s="26">
        <v>4</v>
      </c>
      <c r="AN126" s="26">
        <v>9</v>
      </c>
      <c r="AO126" s="26">
        <v>3</v>
      </c>
      <c r="AP126" s="26">
        <v>0</v>
      </c>
      <c r="AQ126" s="26">
        <v>5</v>
      </c>
      <c r="AR126" s="26">
        <v>11</v>
      </c>
      <c r="AS126" s="26">
        <v>0</v>
      </c>
      <c r="AT126" s="26">
        <v>0</v>
      </c>
      <c r="AU126" s="26">
        <v>16</v>
      </c>
      <c r="AV126" s="26">
        <v>0</v>
      </c>
      <c r="AW126" s="26">
        <v>15</v>
      </c>
      <c r="AX126" s="26">
        <v>0</v>
      </c>
      <c r="AY126" s="26">
        <v>1</v>
      </c>
      <c r="AZ126" s="26">
        <v>0</v>
      </c>
      <c r="BA126" s="26">
        <v>0</v>
      </c>
      <c r="BB126" s="26">
        <v>0</v>
      </c>
      <c r="BC126" s="26">
        <v>0</v>
      </c>
      <c r="BD126" s="26">
        <v>0</v>
      </c>
      <c r="BE126" s="26">
        <v>0</v>
      </c>
      <c r="BF126" s="26">
        <v>0</v>
      </c>
      <c r="BG126" s="26">
        <v>0</v>
      </c>
      <c r="BH126" s="26">
        <v>0</v>
      </c>
      <c r="BI126" s="26">
        <v>0</v>
      </c>
      <c r="BJ126" s="31">
        <f>=AI126</f>
        <v>16</v>
      </c>
      <c r="BK126" s="32">
        <f>=BJ126/N126</f>
        <v>0.812182741116751</v>
      </c>
      <c r="BL126" s="32">
        <f>=AL126/AI126</f>
        <v>0.9375</v>
      </c>
      <c r="BM126" s="33">
        <f>=IF(BJ126=0,0,AM126/BJ126)</f>
        <v>0.25</v>
      </c>
      <c r="BN126" s="33">
        <f>=IF(BJ126=0,0,AN126/BJ126)</f>
        <v>0.5625</v>
      </c>
      <c r="BO126" s="33">
        <f>=IF(BJ126=0,0,AO126/BJ126)</f>
        <v>0.1875</v>
      </c>
      <c r="BP126" s="33">
        <f>=IF(BJ126=0,0,AP126/BJ126)</f>
        <v>0</v>
      </c>
      <c r="BQ126" s="32">
        <f>=-IF(BM126=0,0,BM126*LN(BM126))-IF(BN126=0,0,BN126*LN(BN126))-IF(BO126=0,0,BO126*LN(BO126))-IF(BP126=0,0,BP126*LN(BP126))</f>
        <v>0.984086503082915</v>
      </c>
      <c r="BR126" s="34">
        <f>=IF(BJ126=0,0,BQ126/LN(4)*100)</f>
        <v>70.9868358901742</v>
      </c>
      <c r="BS126" s="35">
        <f>=_xlfn.XLOOKUP(B126,点位均值!$A:$A,点位均值!$B:$B,"无匹配")</f>
        <v>1.10258995037221</v>
      </c>
      <c r="BT126" s="35">
        <f>=_xlfn.XLOOKUP(B126,点位均值!$A:$A,点位均值!$C:$C,"无匹配")</f>
        <v>2.19858028720626</v>
      </c>
    </row>
    <row r="127" spans="1:72" ht="33.75" customHeight="1">
      <c r="A127" s="26">
        <v>19</v>
      </c>
      <c r="B127" s="28" t="s">
        <v>217</v>
      </c>
      <c r="C127" s="27" t="s">
        <v>94</v>
      </c>
      <c r="D127" s="27" t="s">
        <v>95</v>
      </c>
      <c r="E127" s="27" t="s">
        <v>127</v>
      </c>
      <c r="F127" s="146" t="s"/>
      <c r="G127" s="146" t="s">
        <v>219</v>
      </c>
      <c r="H127" s="146" t="s"/>
      <c r="I127" s="27" t="s">
        <v>121</v>
      </c>
      <c r="J127" s="36" t="s"/>
      <c r="K127" t="str">
        <f>=IF(TRIM(CLEAN(J127))="","",(IF(ISNUMBER(SEARCH("公共座椅",TRIM(CLEAN(J127)))),2,0)+IF(ISNUMBER(SEARCH("行道树",TRIM(CLEAN(J127)))),1,0)+IF(ISNUMBER(SEARCH("花坛",TRIM(CLEAN(J127)))),0.75,0)+IF(ISNUMBER(SEARCH("电线杆",TRIM(CLEAN(J127)))),0.4,0)+IF(ISNUMBER(SEARCH("路灯",TRIM(CLEAN(J127)))),0.45,0)+IF(ISNUMBER(SEARCH("共享单车",TRIM(CLEAN(J127)))),0.35,0)+IF(ISNUMBER(SEARCH("垃圾桶",TRIM(CLEAN(J127)))),-0.5,0))/(1+LN(1+(LEN(TRIM(CLEAN(J127)))-LEN(SUBSTITUTE(TRIM(CLEAN(J127)),";",""))+1))))</f>
        <v/>
      </c>
      <c r="L127" s="26">
        <v>3</v>
      </c>
      <c r="M127" s="26">
        <v>0</v>
      </c>
      <c r="N127" s="26">
        <v>1</v>
      </c>
      <c r="O127" s="28" t="s">
        <v>101</v>
      </c>
      <c r="P127" s="26">
        <v>1</v>
      </c>
      <c r="Q127" s="26">
        <v>4</v>
      </c>
      <c r="R127" s="26">
        <v>5</v>
      </c>
      <c r="S127" s="26">
        <v>5</v>
      </c>
      <c r="T127" s="26">
        <v>3</v>
      </c>
      <c r="U127" s="26">
        <v>2</v>
      </c>
      <c r="V127" s="26">
        <v>4</v>
      </c>
      <c r="W127" s="26">
        <v>4</v>
      </c>
      <c r="X127" s="28" t="s">
        <v>220</v>
      </c>
      <c r="Y127" s="27" t="s">
        <v>221</v>
      </c>
      <c r="Z127" s="26">
        <v>3</v>
      </c>
      <c r="AA127" s="26">
        <v>5</v>
      </c>
      <c r="AB127" s="26">
        <v>2</v>
      </c>
      <c r="AC127" s="28" t="s">
        <v>222</v>
      </c>
      <c r="AD127" s="27" t="s">
        <v>221</v>
      </c>
      <c r="AE127" s="28" t="s">
        <v>223</v>
      </c>
      <c r="AF127" s="26">
        <v>30</v>
      </c>
      <c r="AG127" s="26">
        <v>3</v>
      </c>
      <c r="AH127" s="26">
        <v>2</v>
      </c>
      <c r="AI127" s="26">
        <v>2</v>
      </c>
      <c r="AJ127" s="26">
        <v>0</v>
      </c>
      <c r="AK127" s="26">
        <v>2</v>
      </c>
      <c r="AL127" s="26">
        <v>0</v>
      </c>
      <c r="AM127" s="26">
        <v>0</v>
      </c>
      <c r="AN127" s="26">
        <v>1</v>
      </c>
      <c r="AO127" s="26">
        <v>1</v>
      </c>
      <c r="AP127" s="26">
        <v>0</v>
      </c>
      <c r="AQ127" s="26">
        <v>1</v>
      </c>
      <c r="AR127" s="26">
        <v>1</v>
      </c>
      <c r="AS127" s="26">
        <v>0</v>
      </c>
      <c r="AT127" s="26">
        <v>0</v>
      </c>
      <c r="AU127" s="26">
        <v>2</v>
      </c>
      <c r="AV127" s="26">
        <v>1</v>
      </c>
      <c r="AW127" s="26">
        <v>2</v>
      </c>
      <c r="AX127" s="26">
        <v>2</v>
      </c>
      <c r="AY127" s="26">
        <v>0</v>
      </c>
      <c r="AZ127" s="26">
        <v>0</v>
      </c>
      <c r="BA127" s="26">
        <v>0</v>
      </c>
      <c r="BB127" s="26">
        <v>0</v>
      </c>
      <c r="BC127" s="26">
        <v>0</v>
      </c>
      <c r="BD127" s="26">
        <v>0</v>
      </c>
      <c r="BE127" s="26">
        <v>0</v>
      </c>
      <c r="BF127" s="26">
        <v>0</v>
      </c>
      <c r="BG127" s="26">
        <v>0</v>
      </c>
      <c r="BH127" s="26">
        <v>0</v>
      </c>
      <c r="BI127" s="26">
        <v>0</v>
      </c>
      <c r="BJ127" s="31">
        <f>=AI127</f>
        <v>2</v>
      </c>
      <c r="BK127" s="32">
        <f>=BJ127/N127</f>
        <v>2</v>
      </c>
      <c r="BL127" s="32">
        <f>=AL127/AI127</f>
        <v>0</v>
      </c>
      <c r="BM127" s="33">
        <f>=IF(BJ127=0,0,AM127/BJ127)</f>
        <v>0</v>
      </c>
      <c r="BN127" s="33">
        <f>=IF(BJ127=0,0,AN127/BJ127)</f>
        <v>0.5</v>
      </c>
      <c r="BO127" s="33">
        <f>=IF(BJ127=0,0,AO127/BJ127)</f>
        <v>0.5</v>
      </c>
      <c r="BP127" s="33">
        <f>=IF(BJ127=0,0,AP127/BJ127)</f>
        <v>0</v>
      </c>
      <c r="BQ127" s="32">
        <f>=-IF(BM127=0,0,BM127*LN(BM127))-IF(BN127=0,0,BN127*LN(BN127))-IF(BO127=0,0,BO127*LN(BO127))-IF(BP127=0,0,BP127*LN(BP127))</f>
        <v>0.693147180559945</v>
      </c>
      <c r="BR127" s="34">
        <f>=IF(BJ127=0,0,BQ127/LN(4)*100)</f>
        <v>50</v>
      </c>
      <c r="BS127" s="35">
        <f>=_xlfn.XLOOKUP(B127,点位均值!$A:$A,点位均值!$B:$B,"无匹配")</f>
        <v>1.86873449131514</v>
      </c>
      <c r="BT127" s="35">
        <f>=_xlfn.XLOOKUP(B127,点位均值!$A:$A,点位均值!$C:$C,"无匹配")</f>
        <v>5.088772845953</v>
      </c>
    </row>
    <row r="128" spans="1:72" ht="33.75" customHeight="1">
      <c r="A128" s="26">
        <v>27</v>
      </c>
      <c r="B128" s="28" t="s">
        <v>255</v>
      </c>
      <c r="C128" s="27" t="s">
        <v>94</v>
      </c>
      <c r="D128" s="27" t="s">
        <v>95</v>
      </c>
      <c r="E128" s="27" t="s">
        <v>96</v>
      </c>
      <c r="F128" s="146" t="s">
        <v>97</v>
      </c>
      <c r="G128" s="146" t="s"/>
      <c r="H128" s="146" t="s"/>
      <c r="I128" s="27" t="s">
        <v>112</v>
      </c>
      <c r="J128" s="36" t="s"/>
      <c r="K128" t="str">
        <f>=IF(TRIM(CLEAN(J128))="","",(IF(ISNUMBER(SEARCH("公共座椅",TRIM(CLEAN(J128)))),2,0)+IF(ISNUMBER(SEARCH("行道树",TRIM(CLEAN(J128)))),1,0)+IF(ISNUMBER(SEARCH("花坛",TRIM(CLEAN(J128)))),0.75,0)+IF(ISNUMBER(SEARCH("电线杆",TRIM(CLEAN(J128)))),0.4,0)+IF(ISNUMBER(SEARCH("路灯",TRIM(CLEAN(J128)))),0.45,0)+IF(ISNUMBER(SEARCH("共享单车",TRIM(CLEAN(J128)))),0.35,0)+IF(ISNUMBER(SEARCH("垃圾桶",TRIM(CLEAN(J128)))),-0.5,0))/(1+LN(1+(LEN(TRIM(CLEAN(J128)))-LEN(SUBSTITUTE(TRIM(CLEAN(J128)),";",""))+1))))</f>
        <v/>
      </c>
      <c r="L128" s="26">
        <v>6</v>
      </c>
      <c r="M128" s="26">
        <v>0</v>
      </c>
      <c r="N128" s="26">
        <v>2</v>
      </c>
      <c r="O128" s="28" t="s">
        <v>175</v>
      </c>
      <c r="P128" s="26">
        <v>2</v>
      </c>
      <c r="Q128" s="26">
        <v>3</v>
      </c>
      <c r="R128" s="26">
        <v>20</v>
      </c>
      <c r="S128" s="26">
        <v>0</v>
      </c>
      <c r="T128" s="26">
        <v>4</v>
      </c>
      <c r="U128" s="26">
        <v>5</v>
      </c>
      <c r="V128" s="26">
        <v>4</v>
      </c>
      <c r="W128" s="26">
        <v>3</v>
      </c>
      <c r="X128" s="30" t="s"/>
      <c r="Y128" s="39" t="s"/>
      <c r="Z128" s="26">
        <v>4</v>
      </c>
      <c r="AA128" s="26">
        <v>3</v>
      </c>
      <c r="AB128" s="26">
        <v>5</v>
      </c>
      <c r="AC128" s="30" t="s"/>
      <c r="AD128" s="39" t="s"/>
      <c r="AE128" s="28" t="s">
        <v>132</v>
      </c>
      <c r="AF128" s="26">
        <v>60</v>
      </c>
      <c r="AG128" s="26">
        <v>3</v>
      </c>
      <c r="AH128" s="26">
        <v>3</v>
      </c>
      <c r="AI128" s="30" t="s"/>
      <c r="AJ128" s="30" t="s"/>
      <c r="AK128" s="30" t="s"/>
      <c r="AL128" s="30" t="s"/>
      <c r="AM128" s="30" t="s"/>
      <c r="AN128" s="30" t="s"/>
      <c r="AO128" s="30" t="s"/>
      <c r="AP128" s="30" t="s"/>
      <c r="AQ128" s="30" t="s"/>
      <c r="AR128" s="30" t="s"/>
      <c r="AS128" s="30" t="s"/>
      <c r="AT128" s="30" t="s"/>
      <c r="AU128" s="30" t="s"/>
      <c r="AV128" s="30" t="s"/>
      <c r="AW128" s="30" t="s"/>
      <c r="AX128" s="30" t="s"/>
      <c r="AY128" s="30" t="s"/>
      <c r="AZ128" s="30" t="s"/>
      <c r="BA128" s="30" t="s"/>
      <c r="BB128" s="30" t="s"/>
      <c r="BC128" s="30" t="s"/>
      <c r="BD128" s="30" t="s"/>
      <c r="BE128" s="30" t="s"/>
      <c r="BF128" s="30" t="s"/>
      <c r="BG128" s="30" t="s"/>
      <c r="BH128" s="30" t="s"/>
      <c r="BI128" s="30" t="s"/>
      <c r="BJ128" s="31">
        <f>=AI128</f>
        <v>0</v>
      </c>
      <c r="BK128" s="32">
        <f>=BJ128/N128</f>
        <v>0</v>
      </c>
      <c r="BL128" s="32" t="e">
        <f>=AL128/AI128</f>
        <v>#DIV/0!</v>
      </c>
      <c r="BM128" s="33">
        <f>=IF(BJ128=0,0,AM128/BJ128)</f>
        <v>0</v>
      </c>
      <c r="BN128" s="33">
        <f>=IF(BJ128=0,0,AN128/BJ128)</f>
        <v>0</v>
      </c>
      <c r="BO128" s="33">
        <f>=IF(BJ128=0,0,AO128/BJ128)</f>
        <v>0</v>
      </c>
      <c r="BP128" s="33">
        <f>=IF(BJ128=0,0,AP128/BJ128)</f>
        <v>0</v>
      </c>
      <c r="BQ128" s="32">
        <f>=-IF(BM128=0,0,BM128*LN(BM128))-IF(BN128=0,0,BN128*LN(BN128))-IF(BO128=0,0,BO128*LN(BO128))-IF(BP128=0,0,BP128*LN(BP128))</f>
        <v>0</v>
      </c>
      <c r="BR128" s="34">
        <f>=IF(BJ128=0,0,BQ128/LN(4)*100)</f>
        <v>0</v>
      </c>
      <c r="BS128" s="35" t="str">
        <f>=_xlfn.XLOOKUP(B128,点位均值!$A:$A,点位均值!$B:$B,"无匹配")</f>
        <v>无匹配</v>
      </c>
      <c r="BT128" s="35" t="str">
        <f>=_xlfn.XLOOKUP(B128,点位均值!$A:$A,点位均值!$C:$C,"无匹配")</f>
        <v>无匹配</v>
      </c>
    </row>
    <row r="129" spans="1:72" ht="33.75" customHeight="1">
      <c r="A129" s="26">
        <v>45</v>
      </c>
      <c r="B129" s="28" t="s">
        <v>319</v>
      </c>
      <c r="C129" s="27" t="s">
        <v>320</v>
      </c>
      <c r="D129" s="27" t="s">
        <v>95</v>
      </c>
      <c r="E129" s="27" t="s">
        <v>96</v>
      </c>
      <c r="F129" s="146" t="s"/>
      <c r="G129" s="146" t="s">
        <v>120</v>
      </c>
      <c r="H129" s="146" t="s"/>
      <c r="I129" s="27" t="s">
        <v>112</v>
      </c>
      <c r="J129" s="36" t="s"/>
      <c r="K129" t="str">
        <f>=IF(TRIM(CLEAN(J129))="","",(IF(ISNUMBER(SEARCH("公共座椅",TRIM(CLEAN(J129)))),2,0)+IF(ISNUMBER(SEARCH("行道树",TRIM(CLEAN(J129)))),1,0)+IF(ISNUMBER(SEARCH("花坛",TRIM(CLEAN(J129)))),0.75,0)+IF(ISNUMBER(SEARCH("电线杆",TRIM(CLEAN(J129)))),0.5,0)+IF(ISNUMBER(SEARCH("路灯",TRIM(CLEAN(J129)))),0.5,0)+IF(ISNUMBER(SEARCH("共享单车",TRIM(CLEAN(J129)))),0.5,0)+IF(ISNUMBER(SEARCH("垃圾桶",TRIM(CLEAN(J129)))),-0.5,0))/(1+LN(1+(LEN(TRIM(CLEAN(J129)))-LEN(SUBSTITUTE(TRIM(CLEAN(J129)),";",""))+1))))</f>
        <v/>
      </c>
      <c r="L129" s="26">
        <v>15</v>
      </c>
      <c r="M129" s="26">
        <v>0</v>
      </c>
      <c r="N129" s="26">
        <v>25</v>
      </c>
      <c r="O129" s="28" t="s">
        <v>151</v>
      </c>
      <c r="P129" s="26">
        <v>2</v>
      </c>
      <c r="Q129" s="26">
        <v>4</v>
      </c>
      <c r="R129" s="30" t="s"/>
      <c r="S129" s="30" t="s"/>
      <c r="T129" s="30" t="s"/>
      <c r="U129" s="26">
        <v>3</v>
      </c>
      <c r="V129" s="26">
        <v>3</v>
      </c>
      <c r="W129" s="26">
        <v>4</v>
      </c>
      <c r="X129" s="30" t="s"/>
      <c r="Y129" s="39" t="s"/>
      <c r="Z129" s="26">
        <v>4</v>
      </c>
      <c r="AA129" s="26">
        <v>1</v>
      </c>
      <c r="AB129" s="26">
        <v>4</v>
      </c>
      <c r="AC129" s="30" t="s"/>
      <c r="AD129" s="39" t="s"/>
      <c r="AE129" s="28" t="s">
        <v>140</v>
      </c>
      <c r="AF129" s="26">
        <v>90</v>
      </c>
      <c r="AG129" s="26">
        <v>3</v>
      </c>
      <c r="AH129" s="26">
        <v>3</v>
      </c>
      <c r="AI129" s="26">
        <v>1</v>
      </c>
      <c r="AJ129" s="26">
        <v>0</v>
      </c>
      <c r="AK129" s="26">
        <v>1</v>
      </c>
      <c r="AL129" s="26">
        <v>0</v>
      </c>
      <c r="AM129" s="26">
        <v>0</v>
      </c>
      <c r="AN129" s="26">
        <v>0</v>
      </c>
      <c r="AO129" s="26">
        <v>1</v>
      </c>
      <c r="AP129" s="26">
        <v>0</v>
      </c>
      <c r="AQ129" s="26">
        <v>1</v>
      </c>
      <c r="AR129" s="26">
        <v>0</v>
      </c>
      <c r="AS129" s="26">
        <v>0</v>
      </c>
      <c r="AT129" s="26">
        <v>0</v>
      </c>
      <c r="AU129" s="26">
        <v>1</v>
      </c>
      <c r="AV129" s="26">
        <v>0</v>
      </c>
      <c r="AW129" s="26">
        <v>0</v>
      </c>
      <c r="AX129" s="26">
        <v>0</v>
      </c>
      <c r="AY129" s="26">
        <v>0</v>
      </c>
      <c r="AZ129" s="26">
        <v>0</v>
      </c>
      <c r="BA129" s="26">
        <v>0</v>
      </c>
      <c r="BB129" s="26">
        <v>0</v>
      </c>
      <c r="BC129" s="26">
        <v>1</v>
      </c>
      <c r="BD129" s="26">
        <v>0</v>
      </c>
      <c r="BE129" s="26">
        <v>0</v>
      </c>
      <c r="BF129" s="26">
        <v>0</v>
      </c>
      <c r="BG129" s="26">
        <v>0</v>
      </c>
      <c r="BH129" s="26">
        <v>0</v>
      </c>
      <c r="BI129" s="26">
        <v>0</v>
      </c>
      <c r="BJ129" s="31">
        <f>=AI129</f>
        <v>1</v>
      </c>
      <c r="BK129" s="32">
        <f>=BJ129/N129</f>
        <v>0.04</v>
      </c>
      <c r="BL129" s="32">
        <f>=AL129/AI129</f>
        <v>0</v>
      </c>
      <c r="BM129" s="33">
        <f>=IF(BJ129=0,0,AM129/BJ129)</f>
        <v>0</v>
      </c>
      <c r="BN129" s="33">
        <f>=IF(BJ129=0,0,AN129/BJ129)</f>
        <v>0</v>
      </c>
      <c r="BO129" s="33">
        <f>=IF(BJ129=0,0,AO129/BJ129)</f>
        <v>1</v>
      </c>
      <c r="BP129" s="33">
        <f>=IF(BJ129=0,0,AP129/BJ129)</f>
        <v>0</v>
      </c>
      <c r="BQ129" s="32">
        <f>=-IF(BM129=0,0,BM129*LN(BM129))-IF(BN129=0,0,BN129*LN(BN129))-IF(BO129=0,0,BO129*LN(BO129))-IF(BP129=0,0,BP129*LN(BP129))</f>
        <v>0</v>
      </c>
      <c r="BR129" s="34">
        <f>=IF(BJ129=0,0,BQ129/LN(4)*100)</f>
        <v>0</v>
      </c>
      <c r="BS129" s="35">
        <f>=_xlfn.XLOOKUP(B129,点位均值!$A:$A,点位均值!$B:$B,"无匹配")</f>
        <v>1.27915632754342</v>
      </c>
      <c r="BT129" s="35">
        <f>=_xlfn.XLOOKUP(B129,点位均值!$A:$A,点位均值!$C:$C,"无匹配")</f>
        <v>1.36657963446475</v>
      </c>
    </row>
    <row r="130" spans="1:72" ht="33.75" customHeight="1">
      <c r="A130" s="26">
        <v>82</v>
      </c>
      <c r="B130" s="28" t="s">
        <v>507</v>
      </c>
      <c r="C130" s="27" t="s">
        <v>94</v>
      </c>
      <c r="D130" s="27" t="s">
        <v>95</v>
      </c>
      <c r="E130" s="27" t="s">
        <v>96</v>
      </c>
      <c r="F130" s="146" t="s">
        <v>97</v>
      </c>
      <c r="G130" s="146" t="s"/>
      <c r="H130" s="146" t="s"/>
      <c r="I130" s="27" t="s">
        <v>121</v>
      </c>
      <c r="J130" s="36" t="s"/>
      <c r="K130" s="147" t="str">
        <f>=IF(TRIM(CLEAN(J130))="","",(IF(ISNUMBER(SEARCH("公共座椅",TRIM(CLEAN(J130)))),2,0)+IF(ISNUMBER(SEARCH("行道树",TRIM(CLEAN(J130)))),1,0)+IF(ISNUMBER(SEARCH("花坛",TRIM(CLEAN(J130)))),0.75,0)+IF(ISNUMBER(SEARCH("电线杆",TRIM(CLEAN(J130)))),0.4,0)+IF(ISNUMBER(SEARCH("路灯",TRIM(CLEAN(J130)))),0.45,0)+IF(ISNUMBER(SEARCH("共享单车",TRIM(CLEAN(J130)))),0.35,0)+IF(ISNUMBER(SEARCH("垃圾桶",TRIM(CLEAN(J130)))),-0.5,0))/(1+LN(1+(LEN(TRIM(CLEAN(J130)))-LEN(SUBSTITUTE(TRIM(CLEAN(J130)),";",""))+1))))</f>
        <v/>
      </c>
      <c r="L130" s="26">
        <v>8</v>
      </c>
      <c r="M130" s="26">
        <v>3</v>
      </c>
      <c r="N130" s="26">
        <v>20</v>
      </c>
      <c r="O130" s="28" t="s">
        <v>101</v>
      </c>
      <c r="P130" s="26">
        <v>1</v>
      </c>
      <c r="Q130" s="26">
        <v>4</v>
      </c>
      <c r="R130" s="26">
        <v>30</v>
      </c>
      <c r="S130" s="26">
        <v>85</v>
      </c>
      <c r="T130" s="26">
        <v>18</v>
      </c>
      <c r="U130" s="26">
        <v>3</v>
      </c>
      <c r="V130" s="26">
        <v>5</v>
      </c>
      <c r="W130" s="26">
        <v>4</v>
      </c>
      <c r="X130" s="28" t="s">
        <v>509</v>
      </c>
      <c r="Y130" s="38" t="s"/>
      <c r="Z130" s="26">
        <v>2</v>
      </c>
      <c r="AA130" s="26">
        <v>1</v>
      </c>
      <c r="AB130" s="26">
        <v>3</v>
      </c>
      <c r="AC130" s="28" t="s">
        <v>510</v>
      </c>
      <c r="AD130" s="38" t="s"/>
      <c r="AE130" s="28" t="s">
        <v>132</v>
      </c>
      <c r="AF130" s="26">
        <v>70</v>
      </c>
      <c r="AG130" s="26">
        <v>3</v>
      </c>
      <c r="AH130" s="26">
        <v>3</v>
      </c>
      <c r="AI130" s="26">
        <v>4</v>
      </c>
      <c r="AJ130" s="26">
        <v>3</v>
      </c>
      <c r="AK130" s="26">
        <v>1</v>
      </c>
      <c r="AL130" s="26">
        <v>3</v>
      </c>
      <c r="AM130" s="26">
        <v>0</v>
      </c>
      <c r="AN130" s="26">
        <v>3</v>
      </c>
      <c r="AO130" s="26">
        <v>1</v>
      </c>
      <c r="AP130" s="26">
        <v>0</v>
      </c>
      <c r="AQ130" s="26">
        <v>3</v>
      </c>
      <c r="AR130" s="26">
        <v>1</v>
      </c>
      <c r="AS130" s="26">
        <v>0</v>
      </c>
      <c r="AT130" s="26">
        <v>4</v>
      </c>
      <c r="AU130" s="26">
        <v>0</v>
      </c>
      <c r="AV130" s="26">
        <v>0</v>
      </c>
      <c r="AW130" s="26">
        <v>0</v>
      </c>
      <c r="AX130" s="26">
        <v>1</v>
      </c>
      <c r="AY130" s="26">
        <v>0</v>
      </c>
      <c r="AZ130" s="26">
        <v>3</v>
      </c>
      <c r="BA130" s="26">
        <v>0</v>
      </c>
      <c r="BB130" s="26">
        <v>0</v>
      </c>
      <c r="BC130" s="26">
        <v>4</v>
      </c>
      <c r="BD130" s="26">
        <v>0</v>
      </c>
      <c r="BE130" s="26">
        <v>0</v>
      </c>
      <c r="BF130" s="26">
        <v>0</v>
      </c>
      <c r="BG130" s="26">
        <v>0</v>
      </c>
      <c r="BH130" s="26">
        <v>0</v>
      </c>
      <c r="BI130" s="26">
        <v>0</v>
      </c>
      <c r="BJ130" s="31">
        <f>=AI130</f>
        <v>4</v>
      </c>
      <c r="BK130" s="32">
        <f>=BJ130/N130</f>
        <v>0.2</v>
      </c>
      <c r="BL130" s="32">
        <f>=AL130/AI130</f>
        <v>0.75</v>
      </c>
      <c r="BM130" s="33">
        <f>=IF(BJ130=0,0,AM130/BJ130)</f>
        <v>0</v>
      </c>
      <c r="BN130" s="33">
        <f>=IF(BJ130=0,0,AN130/BJ130)</f>
        <v>0.75</v>
      </c>
      <c r="BO130" s="33">
        <f>=IF(BJ130=0,0,AO130/BJ130)</f>
        <v>0.25</v>
      </c>
      <c r="BP130" s="33">
        <f>=IF(BJ130=0,0,AP130/BJ130)</f>
        <v>0</v>
      </c>
      <c r="BQ130" s="32">
        <f>=-IF(BM130=0,0,BM130*LN(BM130))-IF(BN130=0,0,BN130*LN(BN130))-IF(BO130=0,0,BO130*LN(BO130))-IF(BP130=0,0,BP130*LN(BP130))</f>
        <v>0.562335144618808</v>
      </c>
      <c r="BR130" s="34">
        <f>=IF(BJ130=0,0,BQ130/LN(4)*100)</f>
        <v>40.5639062229566</v>
      </c>
      <c r="BS130" s="35">
        <f>=_xlfn.XLOOKUP(B130,点位均值!$A:$A,点位均值!$B:$B,"无匹配")</f>
        <v>1.43883374689826</v>
      </c>
      <c r="BT130" s="35">
        <f>=_xlfn.XLOOKUP(B130,点位均值!$A:$A,点位均值!$C:$C,"无匹配")</f>
        <v>3.0855091383812</v>
      </c>
    </row>
    <row r="131" spans="1:72" ht="33.75" customHeight="1">
      <c r="A131" s="26">
        <v>83</v>
      </c>
      <c r="B131" s="28" t="s">
        <v>512</v>
      </c>
      <c r="C131" s="27" t="s">
        <v>94</v>
      </c>
      <c r="D131" s="27" t="s">
        <v>95</v>
      </c>
      <c r="E131" s="27" t="s">
        <v>137</v>
      </c>
      <c r="F131" s="146" t="s">
        <v>97</v>
      </c>
      <c r="G131" s="146" t="s"/>
      <c r="H131" s="146" t="s"/>
      <c r="I131" s="27" t="s">
        <v>121</v>
      </c>
      <c r="J131" s="36" t="s"/>
      <c r="K131" s="147" t="str">
        <f>=IF(TRIM(CLEAN(J131))="","",(IF(ISNUMBER(SEARCH("公共座椅",TRIM(CLEAN(J131)))),2,0)+IF(ISNUMBER(SEARCH("行道树",TRIM(CLEAN(J131)))),1,0)+IF(ISNUMBER(SEARCH("花坛",TRIM(CLEAN(J131)))),0.75,0)+IF(ISNUMBER(SEARCH("电线杆",TRIM(CLEAN(J131)))),0.4,0)+IF(ISNUMBER(SEARCH("路灯",TRIM(CLEAN(J131)))),0.45,0)+IF(ISNUMBER(SEARCH("共享单车",TRIM(CLEAN(J131)))),0.35,0)+IF(ISNUMBER(SEARCH("垃圾桶",TRIM(CLEAN(J131)))),-0.5,0))/(1+LN(1+(LEN(TRIM(CLEAN(J131)))-LEN(SUBSTITUTE(TRIM(CLEAN(J131)),";",""))+1))))</f>
        <v/>
      </c>
      <c r="L131" s="26">
        <v>6</v>
      </c>
      <c r="M131" s="26">
        <v>1.8</v>
      </c>
      <c r="N131" s="26">
        <v>42</v>
      </c>
      <c r="O131" s="28" t="s">
        <v>101</v>
      </c>
      <c r="P131" s="26">
        <v>1</v>
      </c>
      <c r="Q131" s="26">
        <v>3</v>
      </c>
      <c r="R131" s="26">
        <v>50</v>
      </c>
      <c r="S131" s="26">
        <v>80</v>
      </c>
      <c r="T131" s="26">
        <v>22</v>
      </c>
      <c r="U131" s="26">
        <v>4</v>
      </c>
      <c r="V131" s="26">
        <v>5</v>
      </c>
      <c r="W131" s="26">
        <v>4</v>
      </c>
      <c r="X131" s="28" t="s">
        <v>514</v>
      </c>
      <c r="Y131" s="38" t="s"/>
      <c r="Z131" s="26">
        <v>3</v>
      </c>
      <c r="AA131" s="26">
        <v>2</v>
      </c>
      <c r="AB131" s="26">
        <v>5</v>
      </c>
      <c r="AC131" s="28" t="s">
        <v>515</v>
      </c>
      <c r="AD131" s="38" t="s"/>
      <c r="AE131" s="28" t="s">
        <v>132</v>
      </c>
      <c r="AF131" s="26">
        <v>60</v>
      </c>
      <c r="AG131" s="26">
        <v>4</v>
      </c>
      <c r="AH131" s="26">
        <v>3</v>
      </c>
      <c r="AI131" s="26">
        <v>4</v>
      </c>
      <c r="AJ131" s="26">
        <v>2</v>
      </c>
      <c r="AK131" s="26">
        <v>2</v>
      </c>
      <c r="AL131" s="26">
        <v>2</v>
      </c>
      <c r="AM131" s="26">
        <v>0</v>
      </c>
      <c r="AN131" s="26">
        <v>0</v>
      </c>
      <c r="AO131" s="26">
        <v>1</v>
      </c>
      <c r="AP131" s="26">
        <v>3</v>
      </c>
      <c r="AQ131" s="26">
        <v>3</v>
      </c>
      <c r="AR131" s="26">
        <v>1</v>
      </c>
      <c r="AS131" s="26">
        <v>0</v>
      </c>
      <c r="AT131" s="26">
        <v>3</v>
      </c>
      <c r="AU131" s="26">
        <v>1</v>
      </c>
      <c r="AV131" s="26">
        <v>0</v>
      </c>
      <c r="AW131" s="26">
        <v>1</v>
      </c>
      <c r="AX131" s="26">
        <v>0</v>
      </c>
      <c r="AY131" s="26">
        <v>0</v>
      </c>
      <c r="AZ131" s="26">
        <v>1</v>
      </c>
      <c r="BA131" s="26">
        <v>0</v>
      </c>
      <c r="BB131" s="26">
        <v>0</v>
      </c>
      <c r="BC131" s="26">
        <v>3</v>
      </c>
      <c r="BD131" s="26">
        <v>0</v>
      </c>
      <c r="BE131" s="26">
        <v>0</v>
      </c>
      <c r="BF131" s="26">
        <v>0</v>
      </c>
      <c r="BG131" s="26">
        <v>0</v>
      </c>
      <c r="BH131" s="26">
        <v>0</v>
      </c>
      <c r="BI131" s="26">
        <v>0</v>
      </c>
      <c r="BJ131" s="31">
        <f>=AI131</f>
        <v>4</v>
      </c>
      <c r="BK131" s="32">
        <f>=BJ131/N131</f>
        <v>0.0952380952380953</v>
      </c>
      <c r="BL131" s="32">
        <f>=AL131/AI131</f>
        <v>0.5</v>
      </c>
      <c r="BM131" s="33">
        <f>=IF(BJ131=0,0,AM131/BJ131)</f>
        <v>0</v>
      </c>
      <c r="BN131" s="33">
        <f>=IF(BJ131=0,0,AN131/BJ131)</f>
        <v>0</v>
      </c>
      <c r="BO131" s="33">
        <f>=IF(BJ131=0,0,AO131/BJ131)</f>
        <v>0.25</v>
      </c>
      <c r="BP131" s="33">
        <f>=IF(BJ131=0,0,AP131/BJ131)</f>
        <v>0.75</v>
      </c>
      <c r="BQ131" s="32">
        <f>=-IF(BM131=0,0,BM131*LN(BM131))-IF(BN131=0,0,BN131*LN(BN131))-IF(BO131=0,0,BO131*LN(BO131))-IF(BP131=0,0,BP131*LN(BP131))</f>
        <v>0.562335144618808</v>
      </c>
      <c r="BR131" s="34">
        <f>=IF(BJ131=0,0,BQ131/LN(4)*100)</f>
        <v>40.5639062229566</v>
      </c>
      <c r="BS131" s="35">
        <f>=_xlfn.XLOOKUP(B131,点位均值!$A:$A,点位均值!$B:$B,"无匹配")</f>
        <v>2.90049627791563</v>
      </c>
      <c r="BT131" s="35">
        <f>=_xlfn.XLOOKUP(B131,点位均值!$A:$A,点位均值!$C:$C,"无匹配")</f>
        <v>0.616971279373368</v>
      </c>
    </row>
    <row r="132" spans="1:72" ht="33.75" customHeight="1">
      <c r="A132" s="26">
        <v>86</v>
      </c>
      <c r="B132" s="28" t="s">
        <v>523</v>
      </c>
      <c r="C132" s="27" t="s">
        <v>94</v>
      </c>
      <c r="D132" s="27" t="s">
        <v>95</v>
      </c>
      <c r="E132" s="27" t="s">
        <v>137</v>
      </c>
      <c r="F132" s="146" t="s">
        <v>97</v>
      </c>
      <c r="G132" s="146" t="s"/>
      <c r="H132" s="146" t="s"/>
      <c r="I132" s="27" t="s">
        <v>112</v>
      </c>
      <c r="J132" s="36" t="s"/>
      <c r="K132" s="147" t="str">
        <f>=IF(TRIM(CLEAN(J132))="","",(IF(ISNUMBER(SEARCH("公共座椅",TRIM(CLEAN(J132)))),2,0)+IF(ISNUMBER(SEARCH("行道树",TRIM(CLEAN(J132)))),1,0)+IF(ISNUMBER(SEARCH("花坛",TRIM(CLEAN(J132)))),0.75,0)+IF(ISNUMBER(SEARCH("电线杆",TRIM(CLEAN(J132)))),0.5,0)+IF(ISNUMBER(SEARCH("路灯",TRIM(CLEAN(J132)))),0.5,0)+IF(ISNUMBER(SEARCH("共享单车",TRIM(CLEAN(J132)))),0.5,0)+IF(ISNUMBER(SEARCH("垃圾桶",TRIM(CLEAN(J132)))),-0.5,0))/(1+LN(1+(LEN(TRIM(CLEAN(J132)))-LEN(SUBSTITUTE(TRIM(CLEAN(J132)),";",""))+1))))</f>
        <v/>
      </c>
      <c r="L132" s="26">
        <v>12</v>
      </c>
      <c r="M132" s="26">
        <v>1.5</v>
      </c>
      <c r="N132" s="26">
        <v>18</v>
      </c>
      <c r="O132" s="28" t="s">
        <v>175</v>
      </c>
      <c r="P132" s="26">
        <v>1</v>
      </c>
      <c r="Q132" s="26">
        <v>4</v>
      </c>
      <c r="R132" s="26">
        <v>65</v>
      </c>
      <c r="S132" s="26">
        <v>50</v>
      </c>
      <c r="T132" s="26">
        <v>6</v>
      </c>
      <c r="U132" s="26">
        <v>2</v>
      </c>
      <c r="V132" s="26">
        <v>5</v>
      </c>
      <c r="W132" s="26">
        <v>5</v>
      </c>
      <c r="X132" s="28" t="s">
        <v>525</v>
      </c>
      <c r="Y132" s="38" t="s"/>
      <c r="Z132" s="26">
        <v>1</v>
      </c>
      <c r="AA132" s="26">
        <v>2</v>
      </c>
      <c r="AB132" s="26">
        <v>3</v>
      </c>
      <c r="AC132" s="28" t="s">
        <v>158</v>
      </c>
      <c r="AD132" s="38" t="s"/>
      <c r="AE132" s="28" t="s">
        <v>132</v>
      </c>
      <c r="AF132" s="26">
        <v>50</v>
      </c>
      <c r="AG132" s="26">
        <v>2</v>
      </c>
      <c r="AH132" s="26">
        <v>3</v>
      </c>
      <c r="AI132" s="26">
        <v>2</v>
      </c>
      <c r="AJ132" s="26">
        <v>2</v>
      </c>
      <c r="AK132" s="26">
        <v>0</v>
      </c>
      <c r="AL132" s="26">
        <v>2</v>
      </c>
      <c r="AM132" s="26">
        <v>0</v>
      </c>
      <c r="AN132" s="26">
        <v>2</v>
      </c>
      <c r="AO132" s="26">
        <v>0</v>
      </c>
      <c r="AP132" s="26">
        <v>0</v>
      </c>
      <c r="AQ132" s="26">
        <v>1</v>
      </c>
      <c r="AR132" s="26">
        <v>1</v>
      </c>
      <c r="AS132" s="26">
        <v>0</v>
      </c>
      <c r="AT132" s="26">
        <v>0</v>
      </c>
      <c r="AU132" s="26">
        <v>2</v>
      </c>
      <c r="AV132" s="26">
        <v>2</v>
      </c>
      <c r="AW132" s="26">
        <v>0</v>
      </c>
      <c r="AX132" s="26">
        <v>0</v>
      </c>
      <c r="AY132" s="26">
        <v>0</v>
      </c>
      <c r="AZ132" s="26">
        <v>0</v>
      </c>
      <c r="BA132" s="26">
        <v>0</v>
      </c>
      <c r="BB132" s="26">
        <v>0</v>
      </c>
      <c r="BC132" s="26">
        <v>0</v>
      </c>
      <c r="BD132" s="26">
        <v>0</v>
      </c>
      <c r="BE132" s="26">
        <v>0</v>
      </c>
      <c r="BF132" s="26">
        <v>0</v>
      </c>
      <c r="BG132" s="26">
        <v>0</v>
      </c>
      <c r="BH132" s="26">
        <v>0</v>
      </c>
      <c r="BI132" s="26">
        <v>0</v>
      </c>
      <c r="BJ132" s="31">
        <f>=AI132</f>
        <v>2</v>
      </c>
      <c r="BK132" s="32">
        <f>=BJ132/N132</f>
        <v>0.111111111111111</v>
      </c>
      <c r="BL132" s="32">
        <f>=AL132/AI132</f>
        <v>1</v>
      </c>
      <c r="BM132" s="33">
        <f>=IF(BJ132=0,0,AM132/BJ132)</f>
        <v>0</v>
      </c>
      <c r="BN132" s="33">
        <f>=IF(BJ132=0,0,AN132/BJ132)</f>
        <v>1</v>
      </c>
      <c r="BO132" s="33">
        <f>=IF(BJ132=0,0,AO132/BJ132)</f>
        <v>0</v>
      </c>
      <c r="BP132" s="33">
        <f>=IF(BJ132=0,0,AP132/BJ132)</f>
        <v>0</v>
      </c>
      <c r="BQ132" s="32">
        <f>=-IF(BM132=0,0,BM132*LN(BM132))-IF(BN132=0,0,BN132*LN(BN132))-IF(BO132=0,0,BO132*LN(BO132))-IF(BP132=0,0,BP132*LN(BP132))</f>
        <v>0</v>
      </c>
      <c r="BR132" s="34">
        <f>=IF(BJ132=0,0,BQ132/LN(4)*100)</f>
        <v>0</v>
      </c>
      <c r="BS132" s="35">
        <f>=_xlfn.XLOOKUP(B132,点位均值!$A:$A,点位均值!$B:$B,"无匹配")</f>
        <v>0.247394540942928</v>
      </c>
      <c r="BT132" s="35">
        <f>=_xlfn.XLOOKUP(B132,点位均值!$A:$A,点位均值!$C:$C,"无匹配")</f>
        <v>3.38276762402089</v>
      </c>
    </row>
    <row r="133" spans="1:72" ht="33.75" customHeight="1">
      <c r="A133" s="26">
        <v>88</v>
      </c>
      <c r="B133" s="28" t="s">
        <v>530</v>
      </c>
      <c r="C133" s="27" t="s">
        <v>94</v>
      </c>
      <c r="D133" s="27" t="s">
        <v>95</v>
      </c>
      <c r="E133" s="27" t="s">
        <v>96</v>
      </c>
      <c r="F133" s="146" t="s">
        <v>97</v>
      </c>
      <c r="G133" s="146" t="s"/>
      <c r="H133" s="146" t="s"/>
      <c r="I133" s="27" t="s">
        <v>121</v>
      </c>
      <c r="J133" s="36" t="s"/>
      <c r="K133" s="147" t="str">
        <f>=IF(TRIM(CLEAN(J133))="","",(IF(ISNUMBER(SEARCH("公共座椅",TRIM(CLEAN(J133)))),2,0)+IF(ISNUMBER(SEARCH("行道树",TRIM(CLEAN(J133)))),1,0)+IF(ISNUMBER(SEARCH("花坛",TRIM(CLEAN(J133)))),0.75,0)+IF(ISNUMBER(SEARCH("电线杆",TRIM(CLEAN(J133)))),0.5,0)+IF(ISNUMBER(SEARCH("路灯",TRIM(CLEAN(J133)))),0.5,0)+IF(ISNUMBER(SEARCH("共享单车",TRIM(CLEAN(J133)))),0.5,0)+IF(ISNUMBER(SEARCH("垃圾桶",TRIM(CLEAN(J133)))),-0.5,0))/(1+LN(1+(LEN(TRIM(CLEAN(J133)))-LEN(SUBSTITUTE(TRIM(CLEAN(J133)),";",""))+1))))</f>
        <v/>
      </c>
      <c r="L133" s="26">
        <v>13</v>
      </c>
      <c r="M133" s="26">
        <v>1.7</v>
      </c>
      <c r="N133" s="26">
        <v>20</v>
      </c>
      <c r="O133" s="28" t="s">
        <v>139</v>
      </c>
      <c r="P133" s="26">
        <v>1</v>
      </c>
      <c r="Q133" s="26">
        <v>4</v>
      </c>
      <c r="R133" s="26">
        <v>0</v>
      </c>
      <c r="S133" s="26">
        <v>20</v>
      </c>
      <c r="T133" s="26">
        <v>7</v>
      </c>
      <c r="U133" s="26">
        <v>4</v>
      </c>
      <c r="V133" s="26">
        <v>4</v>
      </c>
      <c r="W133" s="26">
        <v>4</v>
      </c>
      <c r="X133" s="28" t="s">
        <v>157</v>
      </c>
      <c r="Y133" s="38" t="s"/>
      <c r="Z133" s="26">
        <v>5</v>
      </c>
      <c r="AA133" s="26">
        <v>3</v>
      </c>
      <c r="AB133" s="26">
        <v>4</v>
      </c>
      <c r="AC133" s="28" t="s">
        <v>158</v>
      </c>
      <c r="AD133" s="38" t="s"/>
      <c r="AE133" s="28" t="s">
        <v>132</v>
      </c>
      <c r="AF133" s="26">
        <v>70</v>
      </c>
      <c r="AG133" s="26">
        <v>4</v>
      </c>
      <c r="AH133" s="26">
        <v>4</v>
      </c>
      <c r="AI133" s="30" t="s"/>
      <c r="AJ133" s="30" t="s"/>
      <c r="AK133" s="30" t="s"/>
      <c r="AL133" s="30" t="s"/>
      <c r="AM133" s="30" t="s"/>
      <c r="AN133" s="30" t="s"/>
      <c r="AO133" s="30" t="s"/>
      <c r="AP133" s="30" t="s"/>
      <c r="AQ133" s="30" t="s"/>
      <c r="AR133" s="30" t="s"/>
      <c r="AS133" s="30" t="s"/>
      <c r="AT133" s="30" t="s"/>
      <c r="AU133" s="30" t="s"/>
      <c r="AV133" s="30" t="s"/>
      <c r="AW133" s="30" t="s"/>
      <c r="AX133" s="30" t="s"/>
      <c r="AY133" s="30" t="s"/>
      <c r="AZ133" s="30" t="s"/>
      <c r="BA133" s="30" t="s"/>
      <c r="BB133" s="30" t="s"/>
      <c r="BC133" s="30" t="s"/>
      <c r="BD133" s="30" t="s"/>
      <c r="BE133" s="30" t="s"/>
      <c r="BF133" s="30" t="s"/>
      <c r="BG133" s="30" t="s"/>
      <c r="BH133" s="30" t="s"/>
      <c r="BI133" s="30" t="s"/>
      <c r="BJ133" s="31">
        <f>=AI133</f>
        <v>0</v>
      </c>
      <c r="BK133" s="32">
        <f>=BJ133/N133</f>
        <v>0</v>
      </c>
      <c r="BL133" s="32" t="e">
        <f>=AL133/AI133</f>
        <v>#DIV/0!</v>
      </c>
      <c r="BM133" s="33">
        <f>=IF(BJ133=0,0,AM133/BJ133)</f>
        <v>0</v>
      </c>
      <c r="BN133" s="33">
        <f>=IF(BJ133=0,0,AN133/BJ133)</f>
        <v>0</v>
      </c>
      <c r="BO133" s="33">
        <f>=IF(BJ133=0,0,AO133/BJ133)</f>
        <v>0</v>
      </c>
      <c r="BP133" s="33">
        <f>=IF(BJ133=0,0,AP133/BJ133)</f>
        <v>0</v>
      </c>
      <c r="BQ133" s="32">
        <f>=-IF(BM133=0,0,BM133*LN(BM133))-IF(BN133=0,0,BN133*LN(BN133))-IF(BO133=0,0,BO133*LN(BO133))-IF(BP133=0,0,BP133*LN(BP133))</f>
        <v>0</v>
      </c>
      <c r="BR133" s="34">
        <f>=IF(BJ133=0,0,BQ133/LN(4)*100)</f>
        <v>0</v>
      </c>
      <c r="BS133" s="35" t="str">
        <f>=_xlfn.XLOOKUP(B133,点位均值!$A:$A,点位均值!$B:$B,"无匹配")</f>
        <v>无匹配</v>
      </c>
      <c r="BT133" s="35" t="str">
        <f>=_xlfn.XLOOKUP(B133,点位均值!$A:$A,点位均值!$C:$C,"无匹配")</f>
        <v>无匹配</v>
      </c>
    </row>
    <row r="134" spans="1:72" ht="33.75" customHeight="1">
      <c r="A134" s="26">
        <v>106</v>
      </c>
      <c r="B134" s="28" t="s">
        <v>616</v>
      </c>
      <c r="C134" s="27" t="s">
        <v>94</v>
      </c>
      <c r="D134" s="27" t="s">
        <v>95</v>
      </c>
      <c r="E134" s="27" t="s">
        <v>137</v>
      </c>
      <c r="F134" t="s">
        <v>97</v>
      </c>
      <c r="I134" s="27" t="s">
        <v>121</v>
      </c>
      <c r="J134" s="36" t="s"/>
      <c r="K134" s="147" t="str">
        <f>=IF(TRIM(CLEAN(J134))="","",(IF(ISNUMBER(SEARCH("公共座椅",TRIM(CLEAN(J134)))),2,0)+IF(ISNUMBER(SEARCH("行道树",TRIM(CLEAN(J134)))),1,0)+IF(ISNUMBER(SEARCH("花坛",TRIM(CLEAN(J134)))),0.75,0)+IF(ISNUMBER(SEARCH("电线杆",TRIM(CLEAN(J134)))),0.4,0)+IF(ISNUMBER(SEARCH("路灯",TRIM(CLEAN(J134)))),0.45,0)+IF(ISNUMBER(SEARCH("共享单车",TRIM(CLEAN(J134)))),0.35,0)+IF(ISNUMBER(SEARCH("垃圾桶",TRIM(CLEAN(J134)))),-0.5,0))/(1+LN(1+(LEN(TRIM(CLEAN(J134)))-LEN(SUBSTITUTE(TRIM(CLEAN(J134)),";",""))+1))))</f>
        <v/>
      </c>
      <c r="L134" s="26">
        <v>6</v>
      </c>
      <c r="M134" s="26">
        <v>0</v>
      </c>
      <c r="N134" s="26">
        <v>2</v>
      </c>
      <c r="O134" s="28" t="s">
        <v>175</v>
      </c>
      <c r="P134" s="26">
        <v>1</v>
      </c>
      <c r="Q134" s="26">
        <v>5</v>
      </c>
      <c r="R134" s="26">
        <v>20</v>
      </c>
      <c r="S134" s="26">
        <v>100</v>
      </c>
      <c r="T134" s="26">
        <v>4</v>
      </c>
      <c r="U134" s="26">
        <v>3</v>
      </c>
      <c r="V134" s="26">
        <v>5</v>
      </c>
      <c r="W134" s="26">
        <v>5</v>
      </c>
      <c r="X134" s="28" t="s">
        <v>233</v>
      </c>
      <c r="Y134" s="38" t="s"/>
      <c r="Z134" s="26">
        <v>4</v>
      </c>
      <c r="AA134" s="26">
        <v>3</v>
      </c>
      <c r="AB134" s="26">
        <v>4</v>
      </c>
      <c r="AC134" s="28" t="s">
        <v>233</v>
      </c>
      <c r="AD134" s="38" t="s"/>
      <c r="AE134" s="28" t="s">
        <v>140</v>
      </c>
      <c r="AF134" s="26">
        <v>80</v>
      </c>
      <c r="AG134" s="26">
        <v>3</v>
      </c>
      <c r="AH134" s="26">
        <v>4</v>
      </c>
      <c r="AI134" s="26">
        <v>2</v>
      </c>
      <c r="AJ134" s="26">
        <v>0</v>
      </c>
      <c r="AK134" s="26">
        <v>2</v>
      </c>
      <c r="AL134" s="26">
        <v>0</v>
      </c>
      <c r="AM134" s="26">
        <v>0</v>
      </c>
      <c r="AN134" s="26">
        <v>1</v>
      </c>
      <c r="AO134" s="26">
        <v>1</v>
      </c>
      <c r="AP134" s="26">
        <v>0</v>
      </c>
      <c r="AQ134" s="26">
        <v>1</v>
      </c>
      <c r="AR134" s="26">
        <v>1</v>
      </c>
      <c r="AS134" s="26">
        <v>0</v>
      </c>
      <c r="AT134" s="26">
        <v>0</v>
      </c>
      <c r="AU134" s="26">
        <v>2</v>
      </c>
      <c r="AV134" s="26">
        <v>2</v>
      </c>
      <c r="AW134" s="26">
        <v>1</v>
      </c>
      <c r="AX134" s="26">
        <v>0</v>
      </c>
      <c r="AY134" s="26">
        <v>0</v>
      </c>
      <c r="AZ134" s="26">
        <v>0</v>
      </c>
      <c r="BA134" s="26">
        <v>0</v>
      </c>
      <c r="BB134" s="26">
        <v>0</v>
      </c>
      <c r="BC134" s="26">
        <v>1</v>
      </c>
      <c r="BD134" s="26">
        <v>0</v>
      </c>
      <c r="BE134" s="26">
        <v>0</v>
      </c>
      <c r="BF134" s="26">
        <v>0</v>
      </c>
      <c r="BG134" s="26">
        <v>0</v>
      </c>
      <c r="BH134" s="26">
        <v>0</v>
      </c>
      <c r="BI134" s="26">
        <v>0</v>
      </c>
      <c r="BJ134" s="31">
        <f>=AI134</f>
        <v>2</v>
      </c>
      <c r="BK134" s="32">
        <f>=BJ134/N134</f>
        <v>1</v>
      </c>
      <c r="BL134" s="32">
        <f>=AL134/AI134</f>
        <v>0</v>
      </c>
      <c r="BM134" s="33">
        <f>=IF(BJ134=0,0,AM134/BJ134)</f>
        <v>0</v>
      </c>
      <c r="BN134" s="33">
        <f>=IF(BJ134=0,0,AN134/BJ134)</f>
        <v>0.5</v>
      </c>
      <c r="BO134" s="33">
        <f>=IF(BJ134=0,0,AO134/BJ134)</f>
        <v>0.5</v>
      </c>
      <c r="BP134" s="33">
        <f>=IF(BJ134=0,0,AP134/BJ134)</f>
        <v>0</v>
      </c>
      <c r="BQ134" s="32">
        <f>=-IF(BM134=0,0,BM134*LN(BM134))-IF(BN134=0,0,BN134*LN(BN134))-IF(BO134=0,0,BO134*LN(BO134))-IF(BP134=0,0,BP134*LN(BP134))</f>
        <v>0.693147180559945</v>
      </c>
      <c r="BR134" s="34">
        <f>=IF(BJ134=0,0,BQ134/LN(4)*100)</f>
        <v>50</v>
      </c>
      <c r="BS134" s="35">
        <f>=_xlfn.XLOOKUP(B134,点位均值!$A:$A,点位均值!$B:$B,"无匹配")</f>
        <v>1.2545905707196</v>
      </c>
      <c r="BT134" s="35">
        <f>=_xlfn.XLOOKUP(B134,点位均值!$A:$A,点位均值!$C:$C,"无匹配")</f>
        <v>4.44255874673629</v>
      </c>
    </row>
    <row r="135" spans="1:72" ht="33.75" customHeight="1">
      <c r="A135" s="26">
        <v>111</v>
      </c>
      <c r="B135" s="28" t="s">
        <v>640</v>
      </c>
      <c r="C135" s="27" t="s">
        <v>94</v>
      </c>
      <c r="D135" s="27" t="s">
        <v>95</v>
      </c>
      <c r="E135" s="27" t="s">
        <v>96</v>
      </c>
      <c r="F135" t="s">
        <v>119</v>
      </c>
      <c r="I135" s="27" t="s">
        <v>121</v>
      </c>
      <c r="J135" s="36" t="s"/>
      <c r="K135" s="147" t="str">
        <f>=IF(TRIM(CLEAN(J135))="","",(IF(ISNUMBER(SEARCH("公共座椅",TRIM(CLEAN(J135)))),2,0)+IF(ISNUMBER(SEARCH("行道树",TRIM(CLEAN(J135)))),1,0)+IF(ISNUMBER(SEARCH("花坛",TRIM(CLEAN(J135)))),0.75,0)+IF(ISNUMBER(SEARCH("电线杆",TRIM(CLEAN(J135)))),0.4,0)+IF(ISNUMBER(SEARCH("路灯",TRIM(CLEAN(J135)))),0.45,0)+IF(ISNUMBER(SEARCH("共享单车",TRIM(CLEAN(J135)))),0.35,0)+IF(ISNUMBER(SEARCH("垃圾桶",TRIM(CLEAN(J135)))),-0.5,0))/(1+LN(1+(LEN(TRIM(CLEAN(J135)))-LEN(SUBSTITUTE(TRIM(CLEAN(J135)),";",""))+1))))</f>
        <v/>
      </c>
      <c r="L135" s="26">
        <v>4</v>
      </c>
      <c r="M135" s="26">
        <v>0.5</v>
      </c>
      <c r="N135" s="26">
        <v>3</v>
      </c>
      <c r="O135" s="28" t="s">
        <v>101</v>
      </c>
      <c r="P135" s="26">
        <v>1</v>
      </c>
      <c r="Q135" s="26">
        <v>5</v>
      </c>
      <c r="R135" s="26">
        <v>33</v>
      </c>
      <c r="S135" s="26">
        <v>100</v>
      </c>
      <c r="T135" s="26">
        <v>10</v>
      </c>
      <c r="U135" s="26">
        <v>3.83</v>
      </c>
      <c r="V135" s="26">
        <v>3.17</v>
      </c>
      <c r="W135" s="26">
        <v>3.67</v>
      </c>
      <c r="X135" s="28" t="s">
        <v>642</v>
      </c>
      <c r="Y135" s="28" t="s">
        <v>641</v>
      </c>
      <c r="Z135" s="26">
        <v>3.33</v>
      </c>
      <c r="AA135" s="26">
        <v>3.67</v>
      </c>
      <c r="AB135" s="26">
        <v>2.67</v>
      </c>
      <c r="AC135" s="28" t="s">
        <v>643</v>
      </c>
      <c r="AD135" s="28" t="s">
        <v>641</v>
      </c>
      <c r="AE135" s="28" t="s">
        <v>140</v>
      </c>
      <c r="AF135" s="26">
        <v>80</v>
      </c>
      <c r="AG135" s="26">
        <v>3.5</v>
      </c>
      <c r="AH135" s="26">
        <v>3.67</v>
      </c>
      <c r="AI135" s="26">
        <v>3</v>
      </c>
      <c r="AJ135" s="26">
        <v>1</v>
      </c>
      <c r="AK135" s="26">
        <v>1</v>
      </c>
      <c r="AL135" s="26">
        <v>2</v>
      </c>
      <c r="AM135" s="26">
        <v>0</v>
      </c>
      <c r="AN135" s="26">
        <v>3</v>
      </c>
      <c r="AO135" s="26">
        <v>0</v>
      </c>
      <c r="AP135" s="26">
        <v>0</v>
      </c>
      <c r="AQ135" s="26">
        <v>3</v>
      </c>
      <c r="AR135" s="26">
        <v>0</v>
      </c>
      <c r="AS135" s="26">
        <v>0</v>
      </c>
      <c r="AT135" s="26">
        <v>0</v>
      </c>
      <c r="AU135" s="26">
        <v>3</v>
      </c>
      <c r="AV135" s="26">
        <v>3</v>
      </c>
      <c r="AW135" s="26">
        <v>0</v>
      </c>
      <c r="AX135" s="26">
        <v>0</v>
      </c>
      <c r="AY135" s="26">
        <v>0</v>
      </c>
      <c r="AZ135" s="26">
        <v>0</v>
      </c>
      <c r="BA135" s="26">
        <v>0</v>
      </c>
      <c r="BB135" s="26">
        <v>0</v>
      </c>
      <c r="BC135" s="26">
        <v>0</v>
      </c>
      <c r="BD135" s="26">
        <v>0</v>
      </c>
      <c r="BE135" s="26">
        <v>0</v>
      </c>
      <c r="BF135" s="26">
        <v>0</v>
      </c>
      <c r="BG135" s="26">
        <v>0</v>
      </c>
      <c r="BH135" s="26">
        <v>0</v>
      </c>
      <c r="BI135" s="26">
        <v>0</v>
      </c>
      <c r="BJ135" s="31">
        <f>=AI135</f>
        <v>3</v>
      </c>
      <c r="BK135" s="32">
        <f>=BJ135/N135</f>
        <v>1</v>
      </c>
      <c r="BL135" s="32">
        <f>=AL135/AI135</f>
        <v>0.666666666666667</v>
      </c>
      <c r="BM135" s="33">
        <f>=IF(BJ135=0,0,AM135/BJ135)</f>
        <v>0</v>
      </c>
      <c r="BN135" s="33">
        <f>=IF(BJ135=0,0,AN135/BJ135)</f>
        <v>1</v>
      </c>
      <c r="BO135" s="33">
        <f>=IF(BJ135=0,0,AO135/BJ135)</f>
        <v>0</v>
      </c>
      <c r="BP135" s="33">
        <f>=IF(BJ135=0,0,AP135/BJ135)</f>
        <v>0</v>
      </c>
      <c r="BQ135" s="32">
        <f>=-IF(BM135=0,0,BM135*LN(BM135))-IF(BN135=0,0,BN135*LN(BN135))-IF(BO135=0,0,BO135*LN(BO135))-IF(BP135=0,0,BP135*LN(BP135))</f>
        <v>0</v>
      </c>
      <c r="BR135" s="34">
        <f>=IF(BJ135=0,0,BQ135/LN(4)*100)</f>
        <v>0</v>
      </c>
      <c r="BS135" s="35">
        <f>=_xlfn.XLOOKUP(B135,点位均值!$A:$A,点位均值!$B:$B,"无匹配")</f>
        <v>0.247394540942928</v>
      </c>
      <c r="BT135" s="35">
        <f>=_xlfn.XLOOKUP(B135,点位均值!$A:$A,点位均值!$C:$C,"无匹配")</f>
        <v>3.38276762402089</v>
      </c>
    </row>
    <row r="136" spans="1:72" ht="33.75" customHeight="1">
      <c r="A136" s="26">
        <v>122</v>
      </c>
      <c r="B136" s="28" t="s">
        <v>699</v>
      </c>
      <c r="C136" s="27" t="s">
        <v>94</v>
      </c>
      <c r="D136" s="27" t="s">
        <v>95</v>
      </c>
      <c r="E136" s="27" t="s">
        <v>96</v>
      </c>
      <c r="F136" t="s">
        <v>97</v>
      </c>
      <c r="I136" s="27" t="s">
        <v>121</v>
      </c>
      <c r="J136" s="36" t="s"/>
      <c r="K136" t="str">
        <f>=IF(TRIM(CLEAN(J136))="","",(IF(ISNUMBER(SEARCH("公共座椅",TRIM(CLEAN(J136)))),2,0)+IF(ISNUMBER(SEARCH("行道树",TRIM(CLEAN(J136)))),1,0)+IF(ISNUMBER(SEARCH("花坛",TRIM(CLEAN(J136)))),0.75,0)+IF(ISNUMBER(SEARCH("电线杆",TRIM(CLEAN(J136)))),0.4,0)+IF(ISNUMBER(SEARCH("路灯",TRIM(CLEAN(J136)))),0.45,0)+IF(ISNUMBER(SEARCH("共享单车",TRIM(CLEAN(J136)))),0.35,0)+IF(ISNUMBER(SEARCH("垃圾桶",TRIM(CLEAN(J136)))),-0.5,0))/(1+LN(1+(LEN(TRIM(CLEAN(J136)))-LEN(SUBSTITUTE(TRIM(CLEAN(J136)),";",""))+1))))</f>
        <v/>
      </c>
      <c r="L136" s="26">
        <v>4</v>
      </c>
      <c r="M136" s="26">
        <v>4</v>
      </c>
      <c r="N136" s="26">
        <v>16</v>
      </c>
      <c r="O136" s="28" t="s">
        <v>241</v>
      </c>
      <c r="P136" s="26">
        <v>1</v>
      </c>
      <c r="Q136" s="26">
        <v>1</v>
      </c>
      <c r="R136" s="26">
        <v>0</v>
      </c>
      <c r="S136" s="26">
        <v>0</v>
      </c>
      <c r="T136" s="26">
        <v>0</v>
      </c>
      <c r="U136" s="26">
        <v>3</v>
      </c>
      <c r="V136" s="26">
        <v>3</v>
      </c>
      <c r="W136" s="26">
        <v>3.4</v>
      </c>
      <c r="X136" s="28" t="s">
        <v>701</v>
      </c>
      <c r="Y136" s="39" t="s"/>
      <c r="Z136" s="26">
        <v>2.6</v>
      </c>
      <c r="AA136" s="26">
        <v>2.8</v>
      </c>
      <c r="AB136" s="26">
        <v>3.6</v>
      </c>
      <c r="AC136" s="28" t="s">
        <v>158</v>
      </c>
      <c r="AD136" s="39" t="s"/>
      <c r="AE136" s="28" t="s">
        <v>115</v>
      </c>
      <c r="AF136" s="26">
        <v>100</v>
      </c>
      <c r="AG136" s="26">
        <v>3.4</v>
      </c>
      <c r="AH136" s="26">
        <v>3.4</v>
      </c>
      <c r="AI136" s="26">
        <v>3</v>
      </c>
      <c r="AJ136" s="26">
        <v>0</v>
      </c>
      <c r="AK136" s="26">
        <v>3</v>
      </c>
      <c r="AL136" s="26">
        <v>0</v>
      </c>
      <c r="AM136" s="26">
        <v>0</v>
      </c>
      <c r="AN136" s="26">
        <v>0</v>
      </c>
      <c r="AO136" s="26">
        <v>1</v>
      </c>
      <c r="AP136" s="26">
        <v>2</v>
      </c>
      <c r="AQ136" s="26">
        <v>2</v>
      </c>
      <c r="AR136" s="26">
        <v>1</v>
      </c>
      <c r="AS136" s="26">
        <v>0</v>
      </c>
      <c r="AT136" s="26">
        <v>2</v>
      </c>
      <c r="AU136" s="26">
        <v>1</v>
      </c>
      <c r="AV136" s="26">
        <v>0</v>
      </c>
      <c r="AW136" s="26">
        <v>0</v>
      </c>
      <c r="AX136" s="26">
        <v>1</v>
      </c>
      <c r="AY136" s="26">
        <v>0</v>
      </c>
      <c r="AZ136" s="26">
        <v>0</v>
      </c>
      <c r="BA136" s="26">
        <v>0</v>
      </c>
      <c r="BB136" s="26">
        <v>0</v>
      </c>
      <c r="BC136" s="26">
        <v>2</v>
      </c>
      <c r="BD136" s="26">
        <v>0</v>
      </c>
      <c r="BE136" s="26">
        <v>0</v>
      </c>
      <c r="BF136" s="26">
        <v>0</v>
      </c>
      <c r="BG136" s="26">
        <v>0</v>
      </c>
      <c r="BH136" s="26">
        <v>0</v>
      </c>
      <c r="BI136" s="26">
        <v>0</v>
      </c>
      <c r="BJ136" s="31">
        <f>=AI136</f>
        <v>3</v>
      </c>
      <c r="BK136" s="32">
        <f>=BJ136/N136</f>
        <v>0.1875</v>
      </c>
      <c r="BL136" s="32">
        <f>=AL136/AI136</f>
        <v>0</v>
      </c>
      <c r="BM136" s="33">
        <f>=IF(BJ136=0,0,AM136/BJ136)</f>
        <v>0</v>
      </c>
      <c r="BN136" s="33">
        <f>=IF(BJ136=0,0,AN136/BJ136)</f>
        <v>0</v>
      </c>
      <c r="BO136" s="33">
        <f>=IF(BJ136=0,0,AO136/BJ136)</f>
        <v>0.333333333333333</v>
      </c>
      <c r="BP136" s="33">
        <f>=IF(BJ136=0,0,AP136/BJ136)</f>
        <v>0.666666666666667</v>
      </c>
      <c r="BQ136" s="32">
        <f>=-IF(BM136=0,0,BM136*LN(BM136))-IF(BN136=0,0,BN136*LN(BN136))-IF(BO136=0,0,BO136*LN(BO136))-IF(BP136=0,0,BP136*LN(BP136))</f>
        <v>0.636514168294813</v>
      </c>
      <c r="BR136" s="34">
        <f>=IF(BJ136=0,0,BQ136/LN(4)*100)</f>
        <v>45.9147917027245</v>
      </c>
      <c r="BS136" s="35">
        <f>=_xlfn.XLOOKUP(B136,点位均值!$A:$A,点位均值!$B:$B,"无匹配")</f>
        <v>1.93424317617866</v>
      </c>
      <c r="BT136" s="35">
        <f>=_xlfn.XLOOKUP(B136,点位均值!$A:$A,点位均值!$C:$C,"无匹配")</f>
        <v>0.677284595300261</v>
      </c>
    </row>
    <row r="137" spans="1:72" ht="33.75" customHeight="1">
      <c r="A137" s="26">
        <v>134</v>
      </c>
      <c r="B137" s="28" t="s">
        <v>752</v>
      </c>
      <c r="C137" s="42" t="s">
        <v>94</v>
      </c>
      <c r="D137" s="42" t="s">
        <v>95</v>
      </c>
      <c r="E137" s="42" t="s">
        <v>96</v>
      </c>
      <c r="F137" t="s">
        <v>97</v>
      </c>
      <c r="G137" t="s">
        <v>120</v>
      </c>
      <c r="I137" s="27" t="s">
        <v>121</v>
      </c>
      <c r="J137" s="36" t="s"/>
      <c r="K137" s="147" t="str">
        <f>=IF(TRIM(CLEAN(J137))="","",(IF(ISNUMBER(SEARCH("公共座椅",TRIM(CLEAN(J137)))),2,0)+IF(ISNUMBER(SEARCH("行道树",TRIM(CLEAN(J137)))),1,0)+IF(ISNUMBER(SEARCH("花坛",TRIM(CLEAN(J137)))),0.75,0)+IF(ISNUMBER(SEARCH("电线杆",TRIM(CLEAN(J137)))),0.5,0)+IF(ISNUMBER(SEARCH("路灯",TRIM(CLEAN(J137)))),0.5,0)+IF(ISNUMBER(SEARCH("共享单车",TRIM(CLEAN(J137)))),0.5,0)+IF(ISNUMBER(SEARCH("垃圾桶",TRIM(CLEAN(J137)))),-0.5,0))/(1+LN(1+(LEN(TRIM(CLEAN(J137)))-LEN(SUBSTITUTE(TRIM(CLEAN(J137)),";",""))+1))))</f>
        <v/>
      </c>
      <c r="L137" s="26">
        <v>3.5</v>
      </c>
      <c r="M137" s="26">
        <v>0.5</v>
      </c>
      <c r="N137" s="26">
        <v>2</v>
      </c>
      <c r="O137" s="28" t="s">
        <v>101</v>
      </c>
      <c r="P137" s="26">
        <v>2</v>
      </c>
      <c r="Q137" s="26">
        <v>5</v>
      </c>
      <c r="R137" s="26">
        <v>38</v>
      </c>
      <c r="S137" s="26">
        <v>50</v>
      </c>
      <c r="T137" s="26">
        <v>4</v>
      </c>
      <c r="U137" s="26">
        <v>4</v>
      </c>
      <c r="V137" s="26">
        <v>4</v>
      </c>
      <c r="W137" s="26">
        <v>5</v>
      </c>
      <c r="X137" s="28" t="s">
        <v>744</v>
      </c>
      <c r="Y137" s="28" t="s">
        <v>754</v>
      </c>
      <c r="Z137" s="26">
        <v>5</v>
      </c>
      <c r="AA137" s="26">
        <v>4</v>
      </c>
      <c r="AB137" s="26">
        <v>5</v>
      </c>
      <c r="AC137" s="28" t="s">
        <v>158</v>
      </c>
      <c r="AD137" s="28" t="s">
        <v>755</v>
      </c>
      <c r="AE137" s="28" t="s">
        <v>115</v>
      </c>
      <c r="AF137" s="26">
        <v>50</v>
      </c>
      <c r="AG137" s="26">
        <v>4</v>
      </c>
      <c r="AH137" s="26">
        <v>4</v>
      </c>
      <c r="AI137" s="26">
        <v>4</v>
      </c>
      <c r="AJ137" s="26">
        <v>3</v>
      </c>
      <c r="AK137" s="26">
        <v>1</v>
      </c>
      <c r="AL137" s="26">
        <v>3</v>
      </c>
      <c r="AM137" s="26">
        <v>0</v>
      </c>
      <c r="AN137" s="26">
        <v>3</v>
      </c>
      <c r="AO137" s="26">
        <v>1</v>
      </c>
      <c r="AP137" s="26">
        <v>0</v>
      </c>
      <c r="AQ137" s="26">
        <v>3</v>
      </c>
      <c r="AR137" s="26">
        <v>1</v>
      </c>
      <c r="AS137" s="26">
        <v>0</v>
      </c>
      <c r="AT137" s="26">
        <v>4</v>
      </c>
      <c r="AU137" s="26">
        <v>0</v>
      </c>
      <c r="AV137" s="26">
        <v>0</v>
      </c>
      <c r="AW137" s="26">
        <v>0</v>
      </c>
      <c r="AX137" s="26">
        <v>0</v>
      </c>
      <c r="AY137" s="26">
        <v>0</v>
      </c>
      <c r="AZ137" s="26">
        <v>0</v>
      </c>
      <c r="BA137" s="26">
        <v>0</v>
      </c>
      <c r="BB137" s="26">
        <v>4</v>
      </c>
      <c r="BC137" s="26">
        <v>4</v>
      </c>
      <c r="BD137" s="26">
        <v>0</v>
      </c>
      <c r="BE137" s="26">
        <v>0</v>
      </c>
      <c r="BF137" s="26">
        <v>0</v>
      </c>
      <c r="BG137" s="26">
        <v>0</v>
      </c>
      <c r="BH137" s="26">
        <v>0</v>
      </c>
      <c r="BI137" s="26">
        <v>0</v>
      </c>
      <c r="BJ137" s="31">
        <f>=AI137</f>
        <v>4</v>
      </c>
      <c r="BK137" s="32">
        <f>=BJ137/N137</f>
        <v>2</v>
      </c>
      <c r="BL137" s="32">
        <f>=AL137/AI137</f>
        <v>0.75</v>
      </c>
      <c r="BM137" s="33">
        <f>=IF(BJ137=0,0,AM137/BJ137)</f>
        <v>0</v>
      </c>
      <c r="BN137" s="33">
        <f>=IF(BJ137=0,0,AN137/BJ137)</f>
        <v>0.75</v>
      </c>
      <c r="BO137" s="33">
        <f>=IF(BJ137=0,0,AO137/BJ137)</f>
        <v>0.25</v>
      </c>
      <c r="BP137" s="33">
        <f>=IF(BJ137=0,0,AP137/BJ137)</f>
        <v>0</v>
      </c>
      <c r="BQ137" s="32">
        <f>=-IF(BM137=0,0,BM137*LN(BM137))-IF(BN137=0,0,BN137*LN(BN137))-IF(BO137=0,0,BO137*LN(BO137))-IF(BP137=0,0,BP137*LN(BP137))</f>
        <v>0.562335144618808</v>
      </c>
      <c r="BR137" s="34">
        <f>=IF(BJ137=0,0,BQ137/LN(4)*100)</f>
        <v>40.5639062229566</v>
      </c>
      <c r="BS137" s="35">
        <f>=_xlfn.XLOOKUP(B137,点位均值!$A:$A,点位均值!$B:$B,"无匹配")</f>
        <v>1.26687344913151</v>
      </c>
      <c r="BT137" s="35">
        <f>=_xlfn.XLOOKUP(B137,点位均值!$A:$A,点位均值!$C:$C,"无匹配")</f>
        <v>4.19699738903394</v>
      </c>
    </row>
    <row r="138" spans="1:72" ht="33.75" customHeight="1">
      <c r="A138" s="26">
        <v>135</v>
      </c>
      <c r="B138" s="28" t="s">
        <v>757</v>
      </c>
      <c r="C138" s="42" t="s">
        <v>94</v>
      </c>
      <c r="D138" s="42" t="s">
        <v>95</v>
      </c>
      <c r="E138" s="27" t="s">
        <v>96</v>
      </c>
      <c r="F138" t="s">
        <v>97</v>
      </c>
      <c r="I138" s="27" t="s">
        <v>121</v>
      </c>
      <c r="J138" s="36" t="s"/>
      <c r="K138" s="147" t="str">
        <f>=IF(TRIM(CLEAN(J138))="","",(IF(ISNUMBER(SEARCH("公共座椅",TRIM(CLEAN(J138)))),2,0)+IF(ISNUMBER(SEARCH("行道树",TRIM(CLEAN(J138)))),1,0)+IF(ISNUMBER(SEARCH("花坛",TRIM(CLEAN(J138)))),0.75,0)+IF(ISNUMBER(SEARCH("电线杆",TRIM(CLEAN(J138)))),0.5,0)+IF(ISNUMBER(SEARCH("路灯",TRIM(CLEAN(J138)))),0.5,0)+IF(ISNUMBER(SEARCH("共享单车",TRIM(CLEAN(J138)))),0.5,0)+IF(ISNUMBER(SEARCH("垃圾桶",TRIM(CLEAN(J138)))),-0.5,0))/(1+LN(1+(LEN(TRIM(CLEAN(J138)))-LEN(SUBSTITUTE(TRIM(CLEAN(J138)),";",""))+1))))</f>
        <v/>
      </c>
      <c r="L138" s="26">
        <v>6</v>
      </c>
      <c r="M138" s="26">
        <v>0</v>
      </c>
      <c r="N138" s="26">
        <v>2</v>
      </c>
      <c r="O138" s="28" t="s">
        <v>151</v>
      </c>
      <c r="P138" s="26">
        <v>1</v>
      </c>
      <c r="Q138" s="26">
        <v>5</v>
      </c>
      <c r="R138" s="26">
        <v>63</v>
      </c>
      <c r="S138" s="26">
        <v>100</v>
      </c>
      <c r="T138" s="26">
        <v>3</v>
      </c>
      <c r="U138" s="26">
        <v>5</v>
      </c>
      <c r="V138" s="26">
        <v>3</v>
      </c>
      <c r="W138" s="26">
        <v>3</v>
      </c>
      <c r="X138" s="28" t="s">
        <v>759</v>
      </c>
      <c r="Y138" s="43" t="s"/>
      <c r="Z138" s="26">
        <v>4</v>
      </c>
      <c r="AA138" s="26">
        <v>2</v>
      </c>
      <c r="AB138" s="26">
        <v>5</v>
      </c>
      <c r="AC138" s="28" t="s">
        <v>158</v>
      </c>
      <c r="AD138" s="43" t="s"/>
      <c r="AE138" s="28" t="s">
        <v>159</v>
      </c>
      <c r="AF138" s="26">
        <v>70</v>
      </c>
      <c r="AG138" s="26">
        <v>4</v>
      </c>
      <c r="AH138" s="26">
        <v>5</v>
      </c>
      <c r="AI138" s="26">
        <v>5</v>
      </c>
      <c r="AJ138" s="26">
        <v>2</v>
      </c>
      <c r="AK138" s="26">
        <v>0</v>
      </c>
      <c r="AL138" s="26">
        <v>5</v>
      </c>
      <c r="AM138" s="26">
        <v>0</v>
      </c>
      <c r="AN138" s="26">
        <v>4</v>
      </c>
      <c r="AO138" s="26">
        <v>1</v>
      </c>
      <c r="AP138" s="26">
        <v>0</v>
      </c>
      <c r="AQ138" s="26">
        <v>2</v>
      </c>
      <c r="AR138" s="26">
        <v>3</v>
      </c>
      <c r="AS138" s="26">
        <v>0</v>
      </c>
      <c r="AT138" s="26">
        <v>5</v>
      </c>
      <c r="AU138" s="26">
        <v>0</v>
      </c>
      <c r="AV138" s="26">
        <v>0</v>
      </c>
      <c r="AW138" s="26">
        <v>0</v>
      </c>
      <c r="AX138" s="26">
        <v>0</v>
      </c>
      <c r="AY138" s="26">
        <v>0</v>
      </c>
      <c r="AZ138" s="26">
        <v>0</v>
      </c>
      <c r="BA138" s="26">
        <v>0</v>
      </c>
      <c r="BB138" s="26">
        <v>0</v>
      </c>
      <c r="BC138" s="26">
        <v>5</v>
      </c>
      <c r="BD138" s="26">
        <v>0</v>
      </c>
      <c r="BE138" s="26">
        <v>0</v>
      </c>
      <c r="BF138" s="26">
        <v>0</v>
      </c>
      <c r="BG138" s="26">
        <v>0</v>
      </c>
      <c r="BH138" s="26">
        <v>0</v>
      </c>
      <c r="BI138" s="26">
        <v>0</v>
      </c>
      <c r="BJ138" s="31">
        <f>=AI138</f>
        <v>5</v>
      </c>
      <c r="BK138" s="32">
        <f>=BJ138/N138</f>
        <v>2.5</v>
      </c>
      <c r="BL138" s="32">
        <f>=AL138/AI138</f>
        <v>1</v>
      </c>
      <c r="BM138" s="33">
        <f>=IF(BJ138=0,0,AM138/BJ138)</f>
        <v>0</v>
      </c>
      <c r="BN138" s="33">
        <f>=IF(BJ138=0,0,AN138/BJ138)</f>
        <v>0.8</v>
      </c>
      <c r="BO138" s="33">
        <f>=IF(BJ138=0,0,AO138/BJ138)</f>
        <v>0.2</v>
      </c>
      <c r="BP138" s="33">
        <f>=IF(BJ138=0,0,AP138/BJ138)</f>
        <v>0</v>
      </c>
      <c r="BQ138" s="32">
        <f>=-IF(BM138=0,0,BM138*LN(BM138))-IF(BN138=0,0,BN138*LN(BN138))-IF(BO138=0,0,BO138*LN(BO138))-IF(BP138=0,0,BP138*LN(BP138))</f>
        <v>0.500402423538188</v>
      </c>
      <c r="BR138" s="34">
        <f>=IF(BJ138=0,0,BQ138/LN(4)*100)</f>
        <v>36.0964047443681</v>
      </c>
      <c r="BS138" s="35">
        <f>=_xlfn.XLOOKUP(B138,点位均值!$A:$A,点位均值!$B:$B,"无匹配")</f>
        <v>0.689578163771711</v>
      </c>
      <c r="BT138" s="35">
        <f>=_xlfn.XLOOKUP(B138,点位均值!$A:$A,点位均值!$C:$C,"无匹配")</f>
        <v>1.98694516971279</v>
      </c>
    </row>
    <row r="139" spans="1:72" ht="34" customHeight="1">
      <c r="A139" s="44" t="s"/>
      <c r="B139" s="46" t="s"/>
      <c r="C139" s="46" t="s"/>
      <c r="D139" s="47" t="s"/>
      <c r="E139" s="47" t="s"/>
      <c r="F139" s="48" t="s"/>
      <c r="G139" s="48" t="s"/>
      <c r="H139" s="48" t="s"/>
      <c r="I139" s="47" t="s"/>
      <c r="J139" s="47" t="s"/>
      <c r="K139" s="48" t="s"/>
      <c r="L139" s="46" t="s"/>
      <c r="M139" s="46" t="s"/>
      <c r="N139" s="46" t="s"/>
      <c r="O139" s="46" t="s"/>
      <c r="P139" s="46" t="s"/>
      <c r="Q139" s="46" t="s"/>
      <c r="R139" s="46" t="s"/>
      <c r="S139" s="46" t="s"/>
      <c r="T139" s="46" t="s"/>
      <c r="U139" s="46" t="s"/>
      <c r="V139" s="46" t="s"/>
      <c r="W139" s="46" t="s"/>
      <c r="X139" s="46" t="s"/>
      <c r="Y139" s="46" t="s"/>
      <c r="Z139" s="46" t="s"/>
      <c r="AA139" s="46" t="s"/>
      <c r="AB139" s="46" t="s"/>
      <c r="AC139" s="46" t="s"/>
      <c r="AD139" s="46" t="s"/>
      <c r="AE139" s="46" t="s"/>
      <c r="AF139" s="46" t="s"/>
      <c r="AG139" s="46" t="s"/>
      <c r="AH139" s="46" t="s"/>
      <c r="AI139" s="46" t="s"/>
      <c r="AJ139" s="46" t="s"/>
      <c r="AK139" s="46" t="s"/>
      <c r="AL139" s="46" t="s"/>
      <c r="AM139" s="46" t="s"/>
      <c r="AN139" s="46" t="s"/>
      <c r="AO139" s="46" t="s"/>
      <c r="AP139" s="46" t="s"/>
      <c r="AQ139" s="46" t="s"/>
      <c r="AR139" s="46" t="s"/>
      <c r="AS139" s="46" t="s"/>
      <c r="AT139" s="46" t="s"/>
      <c r="AU139" s="46" t="s"/>
      <c r="AV139" s="46" t="s"/>
      <c r="AW139" s="46" t="s"/>
      <c r="AX139" s="46" t="s"/>
      <c r="AY139" s="46" t="s"/>
      <c r="AZ139" s="46" t="s"/>
      <c r="BA139" s="46" t="s"/>
      <c r="BB139" s="46" t="s"/>
      <c r="BC139" s="46" t="s"/>
      <c r="BD139" s="46" t="s"/>
      <c r="BE139" s="46" t="s"/>
      <c r="BF139" s="46" t="s"/>
      <c r="BG139" s="46" t="s"/>
      <c r="BH139" s="46" t="s"/>
      <c r="BI139" s="46" t="s"/>
      <c r="BJ139" s="31" t="s"/>
      <c r="BK139" s="32" t="s"/>
      <c r="BL139" s="32" t="s"/>
      <c r="BM139" s="33" t="s"/>
      <c r="BN139" s="33" t="s"/>
      <c r="BO139" s="33" t="s"/>
      <c r="BP139" s="33" t="s"/>
      <c r="BQ139" s="32" t="s"/>
      <c r="BR139" s="34" t="s"/>
      <c r="BS139" s="35" t="s"/>
      <c r="BT139" s="35" t="s"/>
    </row>
    <row r="140" spans="1:72" ht="34" customHeight="1">
      <c r="A140" s="44" t="s"/>
      <c r="B140" s="46" t="s"/>
      <c r="C140" s="46" t="s"/>
      <c r="D140" s="47" t="s"/>
      <c r="E140" s="47" t="s"/>
      <c r="F140" s="48" t="s"/>
      <c r="G140" s="48" t="s"/>
      <c r="H140" s="48" t="s"/>
      <c r="I140" s="47" t="s"/>
      <c r="J140" s="47" t="s"/>
      <c r="K140" s="48" t="s"/>
      <c r="L140" s="46" t="s"/>
      <c r="M140" s="46" t="s"/>
      <c r="N140" s="46" t="s"/>
      <c r="O140" s="46" t="s"/>
      <c r="P140" s="46" t="s"/>
      <c r="Q140" s="46" t="s"/>
      <c r="R140" s="46" t="s"/>
      <c r="S140" s="46" t="s"/>
      <c r="T140" s="46" t="s"/>
      <c r="U140" s="46" t="s"/>
      <c r="V140" s="46" t="s"/>
      <c r="W140" s="46" t="s"/>
      <c r="X140" s="46" t="s"/>
      <c r="Y140" s="46" t="s"/>
      <c r="Z140" s="46" t="s"/>
      <c r="AA140" s="46" t="s"/>
      <c r="AB140" s="46" t="s"/>
      <c r="AC140" s="46" t="s"/>
      <c r="AD140" s="46" t="s"/>
      <c r="AE140" s="46" t="s"/>
      <c r="AF140" s="46" t="s"/>
      <c r="AG140" s="46" t="s"/>
      <c r="AH140" s="46" t="s"/>
      <c r="AI140" s="46" t="s"/>
      <c r="AJ140" s="46" t="s"/>
      <c r="AK140" s="46" t="s"/>
      <c r="AL140" s="46" t="s"/>
      <c r="AM140" s="46" t="s"/>
      <c r="AN140" s="46" t="s"/>
      <c r="AO140" s="46" t="s"/>
      <c r="AP140" s="46" t="s"/>
      <c r="AQ140" s="46" t="s"/>
      <c r="AR140" s="46" t="s"/>
      <c r="AS140" s="46" t="s"/>
      <c r="AT140" s="46" t="s"/>
      <c r="AU140" s="46" t="s"/>
      <c r="AV140" s="46" t="s"/>
      <c r="AW140" s="46" t="s"/>
      <c r="AX140" s="46" t="s"/>
      <c r="AY140" s="46" t="s"/>
      <c r="AZ140" s="46" t="s"/>
      <c r="BA140" s="46" t="s"/>
      <c r="BB140" s="46" t="s"/>
      <c r="BC140" s="46" t="s"/>
      <c r="BD140" s="46" t="s"/>
      <c r="BE140" s="46" t="s"/>
      <c r="BF140" s="46" t="s"/>
      <c r="BG140" s="46" t="s"/>
      <c r="BH140" s="46" t="s"/>
      <c r="BI140" s="46" t="s"/>
      <c r="BJ140" s="31" t="s"/>
      <c r="BK140" s="32" t="s"/>
      <c r="BL140" s="32" t="s"/>
      <c r="BM140" s="33" t="s"/>
      <c r="BN140" s="33" t="s"/>
      <c r="BO140" s="33" t="s"/>
      <c r="BP140" s="33" t="s"/>
      <c r="BQ140" s="32" t="s"/>
      <c r="BR140" s="34" t="s"/>
      <c r="BS140" s="35" t="s"/>
      <c r="BT140" s="35" t="s"/>
    </row>
    <row r="141" spans="1:72" ht="34" customHeight="1">
      <c r="A141" s="44" t="s"/>
      <c r="B141" s="46" t="s"/>
      <c r="C141" s="46" t="s"/>
      <c r="D141" s="47" t="s"/>
      <c r="E141" s="47" t="s"/>
      <c r="F141" s="48" t="s"/>
      <c r="G141" s="48" t="s"/>
      <c r="H141" s="48" t="s"/>
      <c r="I141" s="47" t="s"/>
      <c r="J141" s="47" t="s"/>
      <c r="K141" s="48" t="s"/>
      <c r="L141" s="46" t="s"/>
      <c r="M141" s="46" t="s"/>
      <c r="N141" s="46" t="s"/>
      <c r="O141" s="46" t="s"/>
      <c r="P141" s="46" t="s"/>
      <c r="Q141" s="46" t="s"/>
      <c r="R141" s="46" t="s"/>
      <c r="S141" s="46" t="s"/>
      <c r="T141" s="46" t="s"/>
      <c r="U141" s="46" t="s"/>
      <c r="V141" s="46" t="s"/>
      <c r="W141" s="46" t="s"/>
      <c r="X141" s="46" t="s"/>
      <c r="Y141" s="46" t="s"/>
      <c r="Z141" s="46" t="s"/>
      <c r="AA141" s="46" t="s"/>
      <c r="AB141" s="46" t="s"/>
      <c r="AC141" s="46" t="s"/>
      <c r="AD141" s="46" t="s"/>
      <c r="AE141" s="46" t="s"/>
      <c r="AF141" s="46" t="s"/>
      <c r="AG141" s="46" t="s"/>
      <c r="AH141" s="46" t="s"/>
      <c r="AI141" s="46" t="s"/>
      <c r="AJ141" s="46" t="s"/>
      <c r="AK141" s="46" t="s"/>
      <c r="AL141" s="46" t="s"/>
      <c r="AM141" s="46" t="s"/>
      <c r="AN141" s="46" t="s"/>
      <c r="AO141" s="46" t="s"/>
      <c r="AP141" s="46" t="s"/>
      <c r="AQ141" s="46" t="s"/>
      <c r="AR141" s="46" t="s"/>
      <c r="AS141" s="46" t="s"/>
      <c r="AT141" s="46" t="s"/>
      <c r="AU141" s="46" t="s"/>
      <c r="AV141" s="46" t="s"/>
      <c r="AW141" s="46" t="s"/>
      <c r="AX141" s="46" t="s"/>
      <c r="AY141" s="46" t="s"/>
      <c r="AZ141" s="46" t="s"/>
      <c r="BA141" s="46" t="s"/>
      <c r="BB141" s="46" t="s"/>
      <c r="BC141" s="46" t="s"/>
      <c r="BD141" s="46" t="s"/>
      <c r="BE141" s="46" t="s"/>
      <c r="BF141" s="46" t="s"/>
      <c r="BG141" s="46" t="s"/>
      <c r="BH141" s="46" t="s"/>
      <c r="BI141" s="46" t="s"/>
      <c r="BJ141" s="31" t="s"/>
      <c r="BK141" s="32" t="s"/>
      <c r="BL141" s="32" t="s"/>
      <c r="BM141" s="33" t="s"/>
      <c r="BN141" s="33" t="s"/>
      <c r="BO141" s="33" t="s"/>
      <c r="BP141" s="33" t="s"/>
      <c r="BQ141" s="32" t="s"/>
      <c r="BR141" s="34" t="s"/>
      <c r="BS141" s="35" t="s"/>
      <c r="BT141" s="35" t="s"/>
    </row>
    <row r="142" spans="1:72" ht="34" customHeight="1">
      <c r="A142" s="44" t="s"/>
      <c r="B142" s="46" t="s"/>
      <c r="C142" s="46" t="s"/>
      <c r="D142" s="47" t="s"/>
      <c r="E142" s="47" t="s"/>
      <c r="F142" s="48" t="s"/>
      <c r="G142" s="48" t="s"/>
      <c r="H142" s="48" t="s"/>
      <c r="I142" s="47" t="s"/>
      <c r="J142" s="47" t="s"/>
      <c r="K142" s="48" t="s"/>
      <c r="L142" s="46" t="s"/>
      <c r="M142" s="46" t="s"/>
      <c r="N142" s="46" t="s"/>
      <c r="O142" s="46" t="s"/>
      <c r="P142" s="46" t="s"/>
      <c r="Q142" s="46" t="s"/>
      <c r="R142" s="46" t="s"/>
      <c r="S142" s="46" t="s"/>
      <c r="T142" s="46" t="s"/>
      <c r="U142" s="46" t="s"/>
      <c r="V142" s="46" t="s"/>
      <c r="W142" s="46" t="s"/>
      <c r="X142" s="46" t="s"/>
      <c r="Y142" s="46" t="s"/>
      <c r="Z142" s="46" t="s"/>
      <c r="AA142" s="46" t="s"/>
      <c r="AB142" s="46" t="s"/>
      <c r="AC142" s="46" t="s"/>
      <c r="AD142" s="46" t="s"/>
      <c r="AE142" s="46" t="s"/>
      <c r="AF142" s="46" t="s"/>
      <c r="AG142" s="46" t="s"/>
      <c r="AH142" s="46" t="s"/>
      <c r="AI142" s="46" t="s"/>
      <c r="AJ142" s="46" t="s"/>
      <c r="AK142" s="46" t="s"/>
      <c r="AL142" s="46" t="s"/>
      <c r="AM142" s="46" t="s"/>
      <c r="AN142" s="46" t="s"/>
      <c r="AO142" s="46" t="s"/>
      <c r="AP142" s="46" t="s"/>
      <c r="AQ142" s="46" t="s"/>
      <c r="AR142" s="46" t="s"/>
      <c r="AS142" s="46" t="s"/>
      <c r="AT142" s="46" t="s"/>
      <c r="AU142" s="46" t="s"/>
      <c r="AV142" s="46" t="s"/>
      <c r="AW142" s="46" t="s"/>
      <c r="AX142" s="46" t="s"/>
      <c r="AY142" s="46" t="s"/>
      <c r="AZ142" s="46" t="s"/>
      <c r="BA142" s="46" t="s"/>
      <c r="BB142" s="46" t="s"/>
      <c r="BC142" s="46" t="s"/>
      <c r="BD142" s="46" t="s"/>
      <c r="BE142" s="46" t="s"/>
      <c r="BF142" s="46" t="s"/>
      <c r="BG142" s="46" t="s"/>
      <c r="BH142" s="46" t="s"/>
      <c r="BI142" s="46" t="s"/>
      <c r="BJ142" s="31" t="s"/>
      <c r="BK142" s="32" t="s"/>
      <c r="BL142" s="32" t="s"/>
      <c r="BM142" s="33" t="s"/>
      <c r="BN142" s="33" t="s"/>
      <c r="BO142" s="33" t="s"/>
      <c r="BP142" s="33" t="s"/>
      <c r="BQ142" s="32" t="s"/>
      <c r="BR142" s="34" t="s"/>
      <c r="BS142" s="35" t="s"/>
      <c r="BT142" s="35" t="s"/>
    </row>
    <row r="143" spans="1:72" ht="34" customHeight="1">
      <c r="A143" s="44" t="s"/>
      <c r="B143" s="46" t="s"/>
      <c r="C143" s="46" t="s"/>
      <c r="D143" s="47" t="s"/>
      <c r="E143" s="47" t="s"/>
      <c r="F143" s="48" t="s"/>
      <c r="G143" s="48" t="s"/>
      <c r="H143" s="48" t="s"/>
      <c r="I143" s="47" t="s"/>
      <c r="J143" s="47" t="s"/>
      <c r="K143" s="48" t="s"/>
      <c r="L143" s="46" t="s"/>
      <c r="M143" s="46" t="s"/>
      <c r="N143" s="46" t="s"/>
      <c r="O143" s="46" t="s"/>
      <c r="P143" s="46" t="s"/>
      <c r="Q143" s="46" t="s"/>
      <c r="R143" s="46" t="s"/>
      <c r="S143" s="46" t="s"/>
      <c r="T143" s="46" t="s"/>
      <c r="U143" s="46" t="s"/>
      <c r="V143" s="46" t="s"/>
      <c r="W143" s="46" t="s"/>
      <c r="X143" s="46" t="s"/>
      <c r="Y143" s="46" t="s"/>
      <c r="Z143" s="46" t="s"/>
      <c r="AA143" s="46" t="s"/>
      <c r="AB143" s="46" t="s"/>
      <c r="AC143" s="46" t="s"/>
      <c r="AD143" s="46" t="s"/>
      <c r="AE143" s="46" t="s"/>
      <c r="AF143" s="46" t="s"/>
      <c r="AG143" s="46" t="s"/>
      <c r="AH143" s="46" t="s"/>
      <c r="AI143" s="44" t="s"/>
      <c r="AJ143" s="44" t="s"/>
      <c r="AK143" s="44" t="s"/>
      <c r="AL143" s="44" t="s"/>
      <c r="AM143" s="44" t="s"/>
      <c r="AN143" s="44" t="s"/>
      <c r="AO143" s="44" t="s"/>
      <c r="AP143" s="44" t="s"/>
      <c r="AQ143" s="44" t="s"/>
      <c r="AR143" s="44" t="s"/>
      <c r="AS143" s="44" t="s"/>
      <c r="AT143" s="44" t="s"/>
      <c r="AU143" s="44" t="s"/>
      <c r="AV143" s="44" t="s"/>
      <c r="AW143" s="44" t="s"/>
      <c r="AX143" s="44" t="s"/>
      <c r="AY143" s="44" t="s"/>
      <c r="AZ143" s="44" t="s"/>
      <c r="BA143" s="44" t="s"/>
      <c r="BB143" s="44" t="s"/>
      <c r="BC143" s="44" t="s"/>
      <c r="BD143" s="44" t="s"/>
      <c r="BE143" s="44" t="s"/>
      <c r="BF143" s="44" t="s"/>
      <c r="BG143" s="44" t="s"/>
      <c r="BH143" s="44" t="s"/>
      <c r="BI143" s="44" t="s"/>
      <c r="BJ143" s="31" t="s"/>
      <c r="BK143" s="32" t="s"/>
      <c r="BL143" s="32" t="s"/>
      <c r="BM143" s="33" t="s"/>
      <c r="BN143" s="33" t="s"/>
      <c r="BO143" s="33" t="s"/>
      <c r="BP143" s="33" t="s"/>
      <c r="BQ143" s="32" t="s"/>
      <c r="BR143" s="34" t="s"/>
      <c r="BS143" s="35" t="s"/>
      <c r="BT143" s="35" t="s"/>
    </row>
    <row r="144" spans="1:72" ht="34" customHeight="1">
      <c r="A144" s="44" t="s"/>
      <c r="B144" s="46" t="s"/>
      <c r="C144" s="46" t="s"/>
      <c r="D144" s="47" t="s"/>
      <c r="E144" s="47" t="s"/>
      <c r="F144" s="48" t="s"/>
      <c r="G144" s="48" t="s"/>
      <c r="H144" s="48" t="s"/>
      <c r="I144" s="47" t="s"/>
      <c r="J144" s="47" t="s"/>
      <c r="K144" s="48" t="s"/>
      <c r="L144" s="46" t="s"/>
      <c r="M144" s="46" t="s"/>
      <c r="N144" s="46" t="s"/>
      <c r="O144" s="46" t="s"/>
      <c r="P144" s="46" t="s"/>
      <c r="Q144" s="46" t="s"/>
      <c r="R144" s="46" t="s"/>
      <c r="S144" s="46" t="s"/>
      <c r="T144" s="46" t="s"/>
      <c r="U144" s="46" t="s"/>
      <c r="V144" s="46" t="s"/>
      <c r="W144" s="46" t="s"/>
      <c r="X144" s="46" t="s"/>
      <c r="Y144" s="46" t="s"/>
      <c r="Z144" s="46" t="s"/>
      <c r="AA144" s="46" t="s"/>
      <c r="AB144" s="46" t="s"/>
      <c r="AC144" s="46" t="s"/>
      <c r="AD144" s="46" t="s"/>
      <c r="AE144" s="46" t="s"/>
      <c r="AF144" s="46" t="s"/>
      <c r="AG144" s="46" t="s"/>
      <c r="AH144" s="46" t="s"/>
      <c r="AI144" s="44" t="s"/>
      <c r="AJ144" s="44" t="s"/>
      <c r="AK144" s="44" t="s"/>
      <c r="AL144" s="44" t="s"/>
      <c r="AM144" s="44" t="s"/>
      <c r="AN144" s="44" t="s"/>
      <c r="AO144" s="44" t="s"/>
      <c r="AP144" s="44" t="s"/>
      <c r="AQ144" s="44" t="s"/>
      <c r="AR144" s="44" t="s"/>
      <c r="AS144" s="44" t="s"/>
      <c r="AT144" s="44" t="s"/>
      <c r="AU144" s="44" t="s"/>
      <c r="AV144" s="44" t="s"/>
      <c r="AW144" s="44" t="s"/>
      <c r="AX144" s="44" t="s"/>
      <c r="AY144" s="44" t="s"/>
      <c r="AZ144" s="44" t="s"/>
      <c r="BA144" s="44" t="s"/>
      <c r="BB144" s="44" t="s"/>
      <c r="BC144" s="44" t="s"/>
      <c r="BD144" s="44" t="s"/>
      <c r="BE144" s="44" t="s"/>
      <c r="BF144" s="44" t="s"/>
      <c r="BG144" s="44" t="s"/>
      <c r="BH144" s="44" t="s"/>
      <c r="BI144" s="44" t="s"/>
      <c r="BJ144" s="31" t="s"/>
      <c r="BK144" s="32" t="s"/>
      <c r="BL144" s="32" t="s"/>
      <c r="BM144" s="33" t="s"/>
      <c r="BN144" s="33" t="s"/>
      <c r="BO144" s="33" t="s"/>
      <c r="BP144" s="33" t="s"/>
      <c r="BQ144" s="32" t="s"/>
      <c r="BR144" s="34" t="s"/>
      <c r="BS144" s="35" t="s"/>
      <c r="BT144" s="35" t="s"/>
    </row>
    <row r="145" spans="1:72" ht="34" customHeight="1">
      <c r="A145" s="44" t="s"/>
      <c r="B145" s="46" t="s"/>
      <c r="C145" s="46" t="s"/>
      <c r="D145" s="47" t="s"/>
      <c r="E145" s="47" t="s"/>
      <c r="F145" s="48" t="s"/>
      <c r="G145" s="48" t="s"/>
      <c r="H145" s="48" t="s"/>
      <c r="I145" s="47" t="s"/>
      <c r="J145" s="47" t="s"/>
      <c r="K145" s="48" t="s"/>
      <c r="L145" s="46" t="s"/>
      <c r="M145" s="46" t="s"/>
      <c r="N145" s="46" t="s"/>
      <c r="O145" s="46" t="s"/>
      <c r="P145" s="46" t="s"/>
      <c r="Q145" s="46" t="s"/>
      <c r="R145" s="46" t="s"/>
      <c r="S145" s="46" t="s"/>
      <c r="T145" s="46" t="s"/>
      <c r="U145" s="46" t="s"/>
      <c r="V145" s="46" t="s"/>
      <c r="W145" s="46" t="s"/>
      <c r="X145" s="46" t="s"/>
      <c r="Y145" s="46" t="s"/>
      <c r="Z145" s="46" t="s"/>
      <c r="AA145" s="46" t="s"/>
      <c r="AB145" s="46" t="s"/>
      <c r="AC145" s="46" t="s"/>
      <c r="AD145" s="46" t="s"/>
      <c r="AE145" s="46" t="s"/>
      <c r="AF145" s="46" t="s"/>
      <c r="AG145" s="46" t="s"/>
      <c r="AH145" s="46" t="s"/>
      <c r="AI145" s="44" t="s"/>
      <c r="AJ145" s="44" t="s"/>
      <c r="AK145" s="44" t="s"/>
      <c r="AL145" s="44" t="s"/>
      <c r="AM145" s="44" t="s"/>
      <c r="AN145" s="44" t="s"/>
      <c r="AO145" s="44" t="s"/>
      <c r="AP145" s="44" t="s"/>
      <c r="AQ145" s="44" t="s"/>
      <c r="AR145" s="44" t="s"/>
      <c r="AS145" s="44" t="s"/>
      <c r="AT145" s="44" t="s"/>
      <c r="AU145" s="44" t="s"/>
      <c r="AV145" s="44" t="s"/>
      <c r="AW145" s="44" t="s"/>
      <c r="AX145" s="44" t="s"/>
      <c r="AY145" s="44" t="s"/>
      <c r="AZ145" s="44" t="s"/>
      <c r="BA145" s="44" t="s"/>
      <c r="BB145" s="44" t="s"/>
      <c r="BC145" s="44" t="s"/>
      <c r="BD145" s="44" t="s"/>
      <c r="BE145" s="44" t="s"/>
      <c r="BF145" s="44" t="s"/>
      <c r="BG145" s="44" t="s"/>
      <c r="BH145" s="44" t="s"/>
      <c r="BI145" s="44" t="s"/>
      <c r="BJ145" s="31" t="s"/>
      <c r="BK145" s="32" t="s"/>
      <c r="BL145" s="32" t="s"/>
      <c r="BM145" s="33" t="s"/>
      <c r="BN145" s="33" t="s"/>
      <c r="BO145" s="33" t="s"/>
      <c r="BP145" s="33" t="s"/>
      <c r="BQ145" s="32" t="s"/>
      <c r="BR145" s="34" t="s"/>
      <c r="BS145" s="35" t="s"/>
      <c r="BT145" s="35" t="s"/>
    </row>
    <row r="146" spans="1:72" ht="34" customHeight="1">
      <c r="A146" s="44" t="s"/>
      <c r="B146" s="46" t="s"/>
      <c r="C146" s="46" t="s"/>
      <c r="D146" s="47" t="s"/>
      <c r="E146" s="47" t="s"/>
      <c r="F146" s="48" t="s"/>
      <c r="G146" s="48" t="s"/>
      <c r="H146" s="48" t="s"/>
      <c r="I146" s="47" t="s"/>
      <c r="J146" s="47" t="s"/>
      <c r="K146" s="48" t="s"/>
      <c r="L146" s="46" t="s"/>
      <c r="M146" s="46" t="s"/>
      <c r="N146" s="46" t="s"/>
      <c r="O146" s="46" t="s"/>
      <c r="P146" s="46" t="s"/>
      <c r="Q146" s="46" t="s"/>
      <c r="R146" s="46" t="s"/>
      <c r="S146" s="46" t="s"/>
      <c r="T146" s="46" t="s"/>
      <c r="U146" s="46" t="s"/>
      <c r="V146" s="46" t="s"/>
      <c r="W146" s="46" t="s"/>
      <c r="X146" s="46" t="s"/>
      <c r="Y146" s="46" t="s"/>
      <c r="Z146" s="46" t="s"/>
      <c r="AA146" s="46" t="s"/>
      <c r="AB146" s="46" t="s"/>
      <c r="AC146" s="46" t="s"/>
      <c r="AD146" s="46" t="s"/>
      <c r="AE146" s="46" t="s"/>
      <c r="AF146" s="46" t="s"/>
      <c r="AG146" s="46" t="s"/>
      <c r="AH146" s="46" t="s"/>
      <c r="AI146" s="44" t="s"/>
      <c r="AJ146" s="44" t="s"/>
      <c r="AK146" s="44" t="s"/>
      <c r="AL146" s="44" t="s"/>
      <c r="AM146" s="44" t="s"/>
      <c r="AN146" s="44" t="s"/>
      <c r="AO146" s="44" t="s"/>
      <c r="AP146" s="44" t="s"/>
      <c r="AQ146" s="44" t="s"/>
      <c r="AR146" s="44" t="s"/>
      <c r="AS146" s="44" t="s"/>
      <c r="AT146" s="44" t="s"/>
      <c r="AU146" s="44" t="s"/>
      <c r="AV146" s="44" t="s"/>
      <c r="AW146" s="44" t="s"/>
      <c r="AX146" s="44" t="s"/>
      <c r="AY146" s="44" t="s"/>
      <c r="AZ146" s="44" t="s"/>
      <c r="BA146" s="44" t="s"/>
      <c r="BB146" s="44" t="s"/>
      <c r="BC146" s="44" t="s"/>
      <c r="BD146" s="44" t="s"/>
      <c r="BE146" s="44" t="s"/>
      <c r="BF146" s="44" t="s"/>
      <c r="BG146" s="44" t="s"/>
      <c r="BH146" s="44" t="s"/>
      <c r="BI146" s="44" t="s"/>
      <c r="BJ146" s="31" t="s"/>
      <c r="BK146" s="32" t="s"/>
      <c r="BL146" s="32" t="s"/>
      <c r="BM146" s="33" t="s"/>
      <c r="BN146" s="33" t="s"/>
      <c r="BO146" s="33" t="s"/>
      <c r="BP146" s="33" t="s"/>
      <c r="BQ146" s="32" t="s"/>
      <c r="BR146" s="34" t="s"/>
      <c r="BS146" s="35" t="s"/>
      <c r="BT146" s="35" t="s"/>
    </row>
    <row r="147" spans="1:72" ht="34" customHeight="1">
      <c r="A147" s="44" t="s"/>
      <c r="B147" s="46" t="s"/>
      <c r="C147" s="46" t="s"/>
      <c r="D147" s="47" t="s"/>
      <c r="E147" s="47" t="s"/>
      <c r="F147" s="48" t="s"/>
      <c r="G147" s="48" t="s"/>
      <c r="H147" s="48" t="s"/>
      <c r="I147" s="47" t="s"/>
      <c r="J147" s="47" t="s"/>
      <c r="K147" s="48" t="s"/>
      <c r="L147" s="46" t="s"/>
      <c r="M147" s="46" t="s"/>
      <c r="N147" s="46" t="s"/>
      <c r="O147" s="46" t="s"/>
      <c r="P147" s="46" t="s"/>
      <c r="Q147" s="46" t="s"/>
      <c r="R147" s="46" t="s"/>
      <c r="S147" s="46" t="s"/>
      <c r="T147" s="46" t="s"/>
      <c r="U147" s="46" t="s"/>
      <c r="V147" s="46" t="s"/>
      <c r="W147" s="46" t="s"/>
      <c r="X147" s="46" t="s"/>
      <c r="Y147" s="46" t="s"/>
      <c r="Z147" s="46" t="s"/>
      <c r="AA147" s="46" t="s"/>
      <c r="AB147" s="46" t="s"/>
      <c r="AC147" s="46" t="s"/>
      <c r="AD147" s="46" t="s"/>
      <c r="AE147" s="46" t="s"/>
      <c r="AF147" s="46" t="s"/>
      <c r="AG147" s="46" t="s"/>
      <c r="AH147" s="46" t="s"/>
      <c r="AI147" s="44" t="s"/>
      <c r="AJ147" s="44" t="s"/>
      <c r="AK147" s="44" t="s"/>
      <c r="AL147" s="44" t="s"/>
      <c r="AM147" s="44" t="s"/>
      <c r="AN147" s="44" t="s"/>
      <c r="AO147" s="44" t="s"/>
      <c r="AP147" s="44" t="s"/>
      <c r="AQ147" s="44" t="s"/>
      <c r="AR147" s="44" t="s"/>
      <c r="AS147" s="44" t="s"/>
      <c r="AT147" s="44" t="s"/>
      <c r="AU147" s="44" t="s"/>
      <c r="AV147" s="44" t="s"/>
      <c r="AW147" s="44" t="s"/>
      <c r="AX147" s="44" t="s"/>
      <c r="AY147" s="44" t="s"/>
      <c r="AZ147" s="44" t="s"/>
      <c r="BA147" s="44" t="s"/>
      <c r="BB147" s="44" t="s"/>
      <c r="BC147" s="44" t="s"/>
      <c r="BD147" s="44" t="s"/>
      <c r="BE147" s="44" t="s"/>
      <c r="BF147" s="44" t="s"/>
      <c r="BG147" s="44" t="s"/>
      <c r="BH147" s="44" t="s"/>
      <c r="BI147" s="44" t="s"/>
      <c r="BJ147" s="31" t="s"/>
      <c r="BK147" s="32" t="s"/>
      <c r="BL147" s="32" t="s"/>
      <c r="BM147" s="33" t="s"/>
      <c r="BN147" s="33" t="s"/>
      <c r="BO147" s="33" t="s"/>
      <c r="BP147" s="33" t="s"/>
      <c r="BQ147" s="32" t="s"/>
      <c r="BR147" s="34" t="s"/>
      <c r="BS147" s="35" t="s"/>
      <c r="BT147" s="35" t="s"/>
    </row>
    <row r="148" spans="1:72" ht="34" customHeight="1">
      <c r="A148" s="44" t="s"/>
      <c r="B148" s="46" t="s"/>
      <c r="C148" s="46" t="s"/>
      <c r="D148" s="47" t="s"/>
      <c r="E148" s="47" t="s"/>
      <c r="F148" s="48" t="s"/>
      <c r="G148" s="48" t="s"/>
      <c r="H148" s="48" t="s"/>
      <c r="I148" s="47" t="s"/>
      <c r="J148" s="47" t="s"/>
      <c r="K148" s="48" t="s"/>
      <c r="L148" s="46" t="s"/>
      <c r="M148" s="46" t="s"/>
      <c r="N148" s="46" t="s"/>
      <c r="O148" s="46" t="s"/>
      <c r="P148" s="46" t="s"/>
      <c r="Q148" s="46" t="s"/>
      <c r="R148" s="46" t="s"/>
      <c r="S148" s="46" t="s"/>
      <c r="T148" s="46" t="s"/>
      <c r="U148" s="46" t="s"/>
      <c r="V148" s="46" t="s"/>
      <c r="W148" s="46" t="s"/>
      <c r="X148" s="46" t="s"/>
      <c r="Y148" s="46" t="s"/>
      <c r="Z148" s="46" t="s"/>
      <c r="AA148" s="46" t="s"/>
      <c r="AB148" s="46" t="s"/>
      <c r="AC148" s="46" t="s"/>
      <c r="AD148" s="46" t="s"/>
      <c r="AE148" s="46" t="s"/>
      <c r="AF148" s="46" t="s"/>
      <c r="AG148" s="46" t="s"/>
      <c r="AH148" s="46" t="s"/>
      <c r="AI148" s="46" t="s"/>
      <c r="AJ148" s="46" t="s"/>
      <c r="AK148" s="46" t="s"/>
      <c r="AL148" s="46" t="s"/>
      <c r="AM148" s="46" t="s"/>
      <c r="AN148" s="46" t="s"/>
      <c r="AO148" s="46" t="s"/>
      <c r="AP148" s="46" t="s"/>
      <c r="AQ148" s="46" t="s"/>
      <c r="AR148" s="46" t="s"/>
      <c r="AS148" s="46" t="s"/>
      <c r="AT148" s="46" t="s"/>
      <c r="AU148" s="46" t="s"/>
      <c r="AV148" s="46" t="s"/>
      <c r="AW148" s="46" t="s"/>
      <c r="AX148" s="46" t="s"/>
      <c r="AY148" s="46" t="s"/>
      <c r="AZ148" s="46" t="s"/>
      <c r="BA148" s="46" t="s"/>
      <c r="BB148" s="46" t="s"/>
      <c r="BC148" s="46" t="s"/>
      <c r="BD148" s="46" t="s"/>
      <c r="BE148" s="46" t="s"/>
      <c r="BF148" s="46" t="s"/>
      <c r="BG148" s="46" t="s"/>
      <c r="BH148" s="46" t="s"/>
      <c r="BI148" s="46" t="s"/>
      <c r="BJ148" s="31" t="s"/>
      <c r="BK148" s="32" t="s"/>
      <c r="BL148" s="32" t="s"/>
      <c r="BM148" s="33" t="s"/>
      <c r="BN148" s="33" t="s"/>
      <c r="BO148" s="33" t="s"/>
      <c r="BP148" s="33" t="s"/>
      <c r="BQ148" s="32" t="s"/>
      <c r="BR148" s="34" t="s"/>
      <c r="BS148" s="35" t="s"/>
      <c r="BT148" s="35" t="s"/>
    </row>
  </sheetData>
  <autoFilter ref="A3:BI148">
    <sortState ref="A4:BI148">
      <sortCondition descending="1" ref="K3:K148"/>
    </sortState>
  </autoFilter>
  <mergeCells count="17">
    <mergeCell ref="BL2:BQ2"/>
    <mergeCell ref="BJ1:BR1"/>
    <mergeCell ref="L1:AH1"/>
    <mergeCell ref="AI1:BI1"/>
    <mergeCell ref="L2:N2"/>
    <mergeCell ref="O2:U2"/>
    <mergeCell ref="V2:AD2"/>
    <mergeCell ref="AE2:AH2"/>
    <mergeCell ref="AI2:AL2"/>
    <mergeCell ref="AM2:AP2"/>
    <mergeCell ref="AQ2:AS2"/>
    <mergeCell ref="AT2:AU2"/>
    <mergeCell ref="AV2:BI2"/>
    <mergeCell ref="C1:J1"/>
    <mergeCell ref="C2:J2"/>
    <mergeCell ref="A1:B1"/>
    <mergeCell ref="A2:B2"/>
  </mergeCells>
  <pageMargins left="0.25" right="0.25" top="0.5" bottom="0.5" header="0.2" footer="0.2"/>
  <pageSetup fitToWidth="1" fitToHeight="0" orientation="landscape"/>
</worksheet>
</file>

<file path=xl/worksheets/sheet2.xml><?xml version="1.0" encoding="utf-8"?>
<worksheet xmlns="http://schemas.openxmlformats.org/spreadsheetml/2006/main">
  <sheetPr codeName="行人信息总表（0907）">
    <tabColor/>
  </sheetPr>
  <dimension ref="Z595"/>
  <sheetViews>
    <sheetView showGridLines="1" workbookViewId="0"/>
  </sheetViews>
  <sheetFormatPr baseColWidth="13" defaultRowHeight="18" customHeight="1"/>
  <cols>
    <col min="1" max="1" width="6.71094" customWidth="1"/>
    <col min="2" max="2" width="35.7109" customWidth="1"/>
    <col min="3" max="3" width="14.7109" customWidth="1"/>
    <col min="4" max="4" width="12.7109" customWidth="1"/>
    <col min="5" max="6" width="9.71094" customWidth="1"/>
    <col min="7" max="7" width="14.7109" customWidth="1"/>
    <col min="8" max="8" width="31.7109" customWidth="1"/>
    <col min="9" max="22" width="12.7109" customWidth="1"/>
    <col min="23" max="23" width="17.2109" customWidth="1"/>
    <col min="24" max="24" width="12.293" customWidth="1"/>
    <col min="25" max="25" width="9.84375" style="171" customWidth="1"/>
    <col min="26" max="26" width="9.98438" style="171" customWidth="1"/>
  </cols>
  <sheetData>
    <row r="1" spans="1:26" ht="33.75" customHeight="1">
      <c r="A1" s="49" t="s">
        <v>18</v>
      </c>
      <c r="B1" s="49" t="s">
        <v>20</v>
      </c>
      <c r="C1" s="49" t="s">
        <v>761</v>
      </c>
      <c r="D1" s="49" t="s">
        <v>763</v>
      </c>
      <c r="E1" s="49" t="s">
        <v>13</v>
      </c>
      <c r="F1" s="49" t="s">
        <v>14</v>
      </c>
      <c r="G1" s="49" t="s">
        <v>764</v>
      </c>
      <c r="H1" s="49" t="s">
        <v>765</v>
      </c>
      <c r="I1" s="49" t="s">
        <v>766</v>
      </c>
      <c r="J1" s="49" t="s">
        <v>767</v>
      </c>
      <c r="K1" s="49" t="s">
        <v>768</v>
      </c>
      <c r="L1" s="49" t="s">
        <v>769</v>
      </c>
      <c r="M1" s="49" t="s">
        <v>770</v>
      </c>
      <c r="N1" s="49" t="s">
        <v>771</v>
      </c>
      <c r="O1" s="49" t="s">
        <v>772</v>
      </c>
      <c r="P1" s="49" t="s">
        <v>773</v>
      </c>
      <c r="Q1" s="49" t="s">
        <v>774</v>
      </c>
      <c r="R1" s="49" t="s">
        <v>775</v>
      </c>
      <c r="S1" s="49" t="s">
        <v>776</v>
      </c>
      <c r="T1" s="49" t="s">
        <v>777</v>
      </c>
      <c r="U1" s="49" t="s">
        <v>778</v>
      </c>
      <c r="V1" s="49" t="s">
        <v>779</v>
      </c>
      <c r="W1" s="50" t="s">
        <v>782</v>
      </c>
      <c r="X1" s="50" t="s">
        <v>783</v>
      </c>
      <c r="Y1" s="51" t="s">
        <v>784</v>
      </c>
      <c r="Z1" s="51" t="s">
        <v>785</v>
      </c>
    </row>
    <row r="2" spans="1:26" ht="33.75" customHeight="1">
      <c r="A2" s="40">
        <v>1</v>
      </c>
      <c r="B2" s="27" t="s">
        <v>92</v>
      </c>
      <c r="C2" s="40">
        <v>1</v>
      </c>
      <c r="D2" s="27" t="s">
        <v>787</v>
      </c>
      <c r="E2" s="27" t="s">
        <v>788</v>
      </c>
      <c r="F2" s="27" t="s">
        <v>789</v>
      </c>
      <c r="G2" s="27" t="s">
        <v>790</v>
      </c>
      <c r="H2" s="27" t="s">
        <v>791</v>
      </c>
      <c r="I2" s="40">
        <v>1</v>
      </c>
      <c r="J2" s="40">
        <v>0</v>
      </c>
      <c r="K2" s="40">
        <v>0</v>
      </c>
      <c r="L2" s="40">
        <v>0</v>
      </c>
      <c r="M2" s="40">
        <v>0</v>
      </c>
      <c r="N2" s="40">
        <v>0</v>
      </c>
      <c r="O2" s="40">
        <v>0</v>
      </c>
      <c r="P2" s="40">
        <v>1</v>
      </c>
      <c r="Q2" s="40">
        <v>0</v>
      </c>
      <c r="R2" s="40">
        <v>0</v>
      </c>
      <c r="S2" s="40">
        <v>0</v>
      </c>
      <c r="T2" s="40">
        <v>0</v>
      </c>
      <c r="U2" s="40">
        <v>0</v>
      </c>
      <c r="V2" s="40">
        <v>0</v>
      </c>
      <c r="W2" s="53">
        <f>=IFERROR((I2*20+J2*50+K2*50+L2*5+M2*80+N2*80+O2*40+P2*50+Q2*50+R2*50+S2*95+T2*95+U2*95+V2*50)/800*IF(E2="青年",0.2,IF(E2="老年",0.9,IF(E2="中年",0.5,1))),0)</f>
        <v>0.0175</v>
      </c>
      <c r="X2" s="53">
        <f>=IFERROR((I2*80+J2*50+K2*50+L2*95+M2*20+N2*20+O2*60+P2*50+Q2*50+R2*50+S2*5+T2*5+U2*5+V2*50)/540*IF(E2="青年",0.8,IF(E2="老年",0.1,IF(E2="中年",0.5,1))),0)</f>
        <v>0.192592592592593</v>
      </c>
      <c r="Y2" s="54">
        <f>=IFERROR(0.01+(W2-MIN($W$2:$W$595))/(MAX($W$2:$W$595)-MIN($W$2:$W$595))*(1-0.01),0)*10</f>
        <v>0.738709677419355</v>
      </c>
      <c r="Z2" s="54">
        <f>=IFERROR(0.01+(X2-MIN($X$2:$X$595))/(MAX($X$2:$X$595)-MIN($X$2:$X$595))*(1-0.01),0)*10</f>
        <v>5.45065274151436</v>
      </c>
    </row>
    <row r="3" spans="1:26" ht="33.75" customHeight="1">
      <c r="A3" s="40">
        <v>2</v>
      </c>
      <c r="B3" s="27" t="s">
        <v>92</v>
      </c>
      <c r="C3" s="40">
        <v>2</v>
      </c>
      <c r="D3" s="27" t="s">
        <v>793</v>
      </c>
      <c r="E3" s="27" t="s">
        <v>788</v>
      </c>
      <c r="F3" s="27" t="s">
        <v>789</v>
      </c>
      <c r="G3" s="27" t="s">
        <v>790</v>
      </c>
      <c r="H3" s="27" t="s">
        <v>794</v>
      </c>
      <c r="I3" s="40">
        <v>1</v>
      </c>
      <c r="J3" s="40">
        <v>1</v>
      </c>
      <c r="K3" s="40">
        <v>0</v>
      </c>
      <c r="L3" s="40">
        <v>0</v>
      </c>
      <c r="M3" s="40">
        <v>0</v>
      </c>
      <c r="N3" s="40">
        <v>0</v>
      </c>
      <c r="O3" s="40">
        <v>0</v>
      </c>
      <c r="P3" s="40">
        <v>1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53">
        <f>=IFERROR((I3*20+J3*50+K3*50+L3*5+M3*80+N3*80+O3*40+P3*50+Q3*50+R3*50+S3*95+T3*95+U3*95+V3*50)/800*IF(E3="青年",0.2,IF(E3="老年",0.9,IF(E3="中年",0.5,1))),0)</f>
        <v>0.03</v>
      </c>
      <c r="X3" s="53">
        <f>=IFERROR((I3*80+J3*50+K3*50+L3*95+M3*20+N3*20+O3*60+P3*50+Q3*50+R3*50+S3*5+T3*5+U3*5+V3*50)/540*IF(E3="青年",0.8,IF(E3="老年",0.1,IF(E3="中年",0.5,1))),0)</f>
        <v>0.266666666666667</v>
      </c>
      <c r="Y3" s="54">
        <f>=IFERROR(0.01+(W3-MIN($W$2:$W$595))/(MAX($W$2:$W$595)-MIN($W$2:$W$595))*(1-0.01),0)*10</f>
        <v>1.23002481389578</v>
      </c>
      <c r="Z3" s="54">
        <f>=IFERROR(0.01+(X3-MIN($X$2:$X$595))/(MAX($X$2:$X$595)-MIN($X$2:$X$595))*(1-0.01),0)*10</f>
        <v>7.51853785900783</v>
      </c>
    </row>
    <row r="4" spans="1:26" ht="33.75" customHeight="1">
      <c r="A4" s="40">
        <v>3</v>
      </c>
      <c r="B4" s="27" t="s">
        <v>92</v>
      </c>
      <c r="C4" s="40">
        <v>3</v>
      </c>
      <c r="D4" s="27" t="s">
        <v>793</v>
      </c>
      <c r="E4" s="27" t="s">
        <v>788</v>
      </c>
      <c r="F4" s="27" t="s">
        <v>789</v>
      </c>
      <c r="G4" s="27" t="s">
        <v>790</v>
      </c>
      <c r="H4" s="27" t="s">
        <v>796</v>
      </c>
      <c r="I4" s="40">
        <v>1</v>
      </c>
      <c r="J4" s="40">
        <v>0</v>
      </c>
      <c r="K4" s="40">
        <v>0</v>
      </c>
      <c r="L4" s="40">
        <v>0</v>
      </c>
      <c r="M4" s="40">
        <v>1</v>
      </c>
      <c r="N4" s="40">
        <v>0</v>
      </c>
      <c r="O4" s="40">
        <v>0</v>
      </c>
      <c r="P4" s="40">
        <v>1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53">
        <f>=IFERROR((I4*20+J4*50+K4*50+L4*5+M4*80+N4*80+O4*40+P4*50+Q4*50+R4*50+S4*95+T4*95+U4*95+V4*50)/800*IF(E4="青年",0.2,IF(E4="老年",0.9,IF(E4="中年",0.5,1))),0)</f>
        <v>0.0375</v>
      </c>
      <c r="X4" s="53">
        <f>=IFERROR((I4*80+J4*50+K4*50+L4*95+M4*20+N4*20+O4*60+P4*50+Q4*50+R4*50+S4*5+T4*5+U4*5+V4*50)/540*IF(E4="青年",0.8,IF(E4="老年",0.1,IF(E4="中年",0.5,1))),0)</f>
        <v>0.222222222222222</v>
      </c>
      <c r="Y4" s="54">
        <f>=IFERROR(0.01+(W4-MIN($W$2:$W$595))/(MAX($W$2:$W$595)-MIN($W$2:$W$595))*(1-0.01),0)*10</f>
        <v>1.52481389578164</v>
      </c>
      <c r="Z4" s="54">
        <f>=IFERROR(0.01+(X4-MIN($X$2:$X$595))/(MAX($X$2:$X$595)-MIN($X$2:$X$595))*(1-0.01),0)*10</f>
        <v>6.27780678851175</v>
      </c>
    </row>
    <row r="5" spans="1:26" ht="33.75" customHeight="1">
      <c r="A5" s="40">
        <v>4</v>
      </c>
      <c r="B5" s="27" t="s">
        <v>92</v>
      </c>
      <c r="C5" s="40">
        <v>4</v>
      </c>
      <c r="D5" s="27" t="s">
        <v>793</v>
      </c>
      <c r="E5" s="27" t="s">
        <v>788</v>
      </c>
      <c r="F5" s="27" t="s">
        <v>789</v>
      </c>
      <c r="G5" s="27" t="s">
        <v>790</v>
      </c>
      <c r="H5" s="27" t="s">
        <v>796</v>
      </c>
      <c r="I5" s="40">
        <v>1</v>
      </c>
      <c r="J5" s="40">
        <v>0</v>
      </c>
      <c r="K5" s="40">
        <v>0</v>
      </c>
      <c r="L5" s="40">
        <v>0</v>
      </c>
      <c r="M5" s="40">
        <v>1</v>
      </c>
      <c r="N5" s="40">
        <v>0</v>
      </c>
      <c r="O5" s="40">
        <v>0</v>
      </c>
      <c r="P5" s="40">
        <v>1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53">
        <f>=IFERROR((I5*20+J5*50+K5*50+L5*5+M5*80+N5*80+O5*40+P5*50+Q5*50+R5*50+S5*95+T5*95+U5*95+V5*50)/800*IF(E5="青年",0.2,IF(E5="老年",0.9,IF(E5="中年",0.5,1))),0)</f>
        <v>0.0375</v>
      </c>
      <c r="X5" s="53">
        <f>=IFERROR((I5*80+J5*50+K5*50+L5*95+M5*20+N5*20+O5*60+P5*50+Q5*50+R5*50+S5*5+T5*5+U5*5+V5*50)/540*IF(E5="青年",0.8,IF(E5="老年",0.1,IF(E5="中年",0.5,1))),0)</f>
        <v>0.222222222222222</v>
      </c>
      <c r="Y5" s="54">
        <f>=IFERROR(0.01+(W5-MIN($W$2:$W$595))/(MAX($W$2:$W$595)-MIN($W$2:$W$595))*(1-0.01),0)*10</f>
        <v>1.52481389578164</v>
      </c>
      <c r="Z5" s="54">
        <f>=IFERROR(0.01+(X5-MIN($X$2:$X$595))/(MAX($X$2:$X$595)-MIN($X$2:$X$595))*(1-0.01),0)*10</f>
        <v>6.27780678851175</v>
      </c>
    </row>
    <row r="6" spans="1:26" ht="33.75" customHeight="1">
      <c r="A6" s="40">
        <v>5</v>
      </c>
      <c r="B6" s="27" t="s">
        <v>92</v>
      </c>
      <c r="C6" s="40">
        <v>5</v>
      </c>
      <c r="D6" s="27" t="s">
        <v>793</v>
      </c>
      <c r="E6" s="27" t="s">
        <v>788</v>
      </c>
      <c r="F6" s="27" t="s">
        <v>799</v>
      </c>
      <c r="G6" s="27" t="s">
        <v>790</v>
      </c>
      <c r="H6" s="27" t="s">
        <v>796</v>
      </c>
      <c r="I6" s="40">
        <v>1</v>
      </c>
      <c r="J6" s="40">
        <v>0</v>
      </c>
      <c r="K6" s="40">
        <v>0</v>
      </c>
      <c r="L6" s="40">
        <v>0</v>
      </c>
      <c r="M6" s="40">
        <v>1</v>
      </c>
      <c r="N6" s="40">
        <v>0</v>
      </c>
      <c r="O6" s="40">
        <v>0</v>
      </c>
      <c r="P6" s="40">
        <v>1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53">
        <f>=IFERROR((I6*20+J6*50+K6*50+L6*5+M6*80+N6*80+O6*40+P6*50+Q6*50+R6*50+S6*95+T6*95+U6*95+V6*50)/800*IF(E6="青年",0.2,IF(E6="老年",0.9,IF(E6="中年",0.5,1))),0)</f>
        <v>0.0375</v>
      </c>
      <c r="X6" s="53">
        <f>=IFERROR((I6*80+J6*50+K6*50+L6*95+M6*20+N6*20+O6*60+P6*50+Q6*50+R6*50+S6*5+T6*5+U6*5+V6*50)/540*IF(E6="青年",0.8,IF(E6="老年",0.1,IF(E6="中年",0.5,1))),0)</f>
        <v>0.222222222222222</v>
      </c>
      <c r="Y6" s="54">
        <f>=IFERROR(0.01+(W6-MIN($W$2:$W$595))/(MAX($W$2:$W$595)-MIN($W$2:$W$595))*(1-0.01),0)*10</f>
        <v>1.52481389578164</v>
      </c>
      <c r="Z6" s="54">
        <f>=IFERROR(0.01+(X6-MIN($X$2:$X$595))/(MAX($X$2:$X$595)-MIN($X$2:$X$595))*(1-0.01),0)*10</f>
        <v>6.27780678851175</v>
      </c>
    </row>
    <row r="7" spans="1:26" ht="33.75" customHeight="1">
      <c r="A7" s="40">
        <v>6</v>
      </c>
      <c r="B7" s="27" t="s">
        <v>92</v>
      </c>
      <c r="C7" s="40">
        <v>6</v>
      </c>
      <c r="D7" s="27" t="s">
        <v>793</v>
      </c>
      <c r="E7" s="27" t="s">
        <v>788</v>
      </c>
      <c r="F7" s="27" t="s">
        <v>799</v>
      </c>
      <c r="G7" s="27" t="s">
        <v>790</v>
      </c>
      <c r="H7" s="27" t="s">
        <v>796</v>
      </c>
      <c r="I7" s="40">
        <v>1</v>
      </c>
      <c r="J7" s="40">
        <v>0</v>
      </c>
      <c r="K7" s="40">
        <v>0</v>
      </c>
      <c r="L7" s="40">
        <v>0</v>
      </c>
      <c r="M7" s="40">
        <v>1</v>
      </c>
      <c r="N7" s="40">
        <v>0</v>
      </c>
      <c r="O7" s="40">
        <v>0</v>
      </c>
      <c r="P7" s="40">
        <v>1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53">
        <f>=IFERROR((I7*20+J7*50+K7*50+L7*5+M7*80+N7*80+O7*40+P7*50+Q7*50+R7*50+S7*95+T7*95+U7*95+V7*50)/800*IF(E7="青年",0.2,IF(E7="老年",0.9,IF(E7="中年",0.5,1))),0)</f>
        <v>0.0375</v>
      </c>
      <c r="X7" s="53">
        <f>=IFERROR((I7*80+J7*50+K7*50+L7*95+M7*20+N7*20+O7*60+P7*50+Q7*50+R7*50+S7*5+T7*5+U7*5+V7*50)/540*IF(E7="青年",0.8,IF(E7="老年",0.1,IF(E7="中年",0.5,1))),0)</f>
        <v>0.222222222222222</v>
      </c>
      <c r="Y7" s="54">
        <f>=IFERROR(0.01+(W7-MIN($W$2:$W$595))/(MAX($W$2:$W$595)-MIN($W$2:$W$595))*(1-0.01),0)*10</f>
        <v>1.52481389578164</v>
      </c>
      <c r="Z7" s="54">
        <f>=IFERROR(0.01+(X7-MIN($X$2:$X$595))/(MAX($X$2:$X$595)-MIN($X$2:$X$595))*(1-0.01),0)*10</f>
        <v>6.27780678851175</v>
      </c>
    </row>
    <row r="8" spans="1:26" ht="33.75" customHeight="1">
      <c r="A8" s="40">
        <v>7</v>
      </c>
      <c r="B8" s="27" t="s">
        <v>104</v>
      </c>
      <c r="C8" s="40">
        <v>1</v>
      </c>
      <c r="D8" s="27" t="s">
        <v>787</v>
      </c>
      <c r="E8" s="27" t="s">
        <v>802</v>
      </c>
      <c r="F8" s="27" t="s">
        <v>789</v>
      </c>
      <c r="G8" s="27" t="s">
        <v>790</v>
      </c>
      <c r="H8" s="27" t="s">
        <v>791</v>
      </c>
      <c r="I8" s="40">
        <v>1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0</v>
      </c>
      <c r="P8" s="40">
        <v>1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53">
        <f>=IFERROR((I8*20+J8*50+K8*50+L8*5+M8*80+N8*80+O8*40+P8*50+Q8*50+R8*50+S8*95+T8*95+U8*95+V8*50)/800*IF(E8="青年",0.2,IF(E8="老年",0.9,IF(E8="中年",0.5,1))),0)</f>
        <v>0.04375</v>
      </c>
      <c r="X8" s="53">
        <f>=IFERROR((I8*80+J8*50+K8*50+L8*95+M8*20+N8*20+O8*60+P8*50+Q8*50+R8*50+S8*5+T8*5+U8*5+V8*50)/540*IF(E8="青年",0.8,IF(E8="老年",0.1,IF(E8="中年",0.5,1))),0)</f>
        <v>0.12037037037037</v>
      </c>
      <c r="Y8" s="54">
        <f>=IFERROR(0.01+(W8-MIN($W$2:$W$595))/(MAX($W$2:$W$595)-MIN($W$2:$W$595))*(1-0.01),0)*10</f>
        <v>1.77047146401985</v>
      </c>
      <c r="Z8" s="54">
        <f>=IFERROR(0.01+(X8-MIN($X$2:$X$595))/(MAX($X$2:$X$595)-MIN($X$2:$X$595))*(1-0.01),0)*10</f>
        <v>3.43446475195823</v>
      </c>
    </row>
    <row r="9" spans="1:26" ht="33.75" customHeight="1">
      <c r="A9" s="40">
        <v>8</v>
      </c>
      <c r="B9" s="27" t="s">
        <v>104</v>
      </c>
      <c r="C9" s="40">
        <v>2</v>
      </c>
      <c r="D9" s="27" t="s">
        <v>793</v>
      </c>
      <c r="E9" s="27" t="s">
        <v>788</v>
      </c>
      <c r="F9" s="27" t="s">
        <v>799</v>
      </c>
      <c r="G9" s="27" t="s">
        <v>790</v>
      </c>
      <c r="H9" s="27" t="s">
        <v>804</v>
      </c>
      <c r="I9" s="40">
        <v>0</v>
      </c>
      <c r="J9" s="40">
        <v>1</v>
      </c>
      <c r="K9" s="40">
        <v>0</v>
      </c>
      <c r="L9" s="40">
        <v>1</v>
      </c>
      <c r="M9" s="40">
        <v>0</v>
      </c>
      <c r="N9" s="40">
        <v>0</v>
      </c>
      <c r="O9" s="40">
        <v>0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53">
        <f>=IFERROR((I9*20+J9*50+K9*50+L9*5+M9*80+N9*80+O9*40+P9*50+Q9*50+R9*50+S9*95+T9*95+U9*95+V9*50)/800*IF(E9="青年",0.2,IF(E9="老年",0.9,IF(E9="中年",0.5,1))),0)</f>
        <v>0.01375</v>
      </c>
      <c r="X9" s="53">
        <f>=IFERROR((I9*80+J9*50+K9*50+L9*95+M9*20+N9*20+O9*60+P9*50+Q9*50+R9*50+S9*5+T9*5+U9*5+V9*50)/540*IF(E9="青年",0.8,IF(E9="老年",0.1,IF(E9="中年",0.5,1))),0)</f>
        <v>0.214814814814815</v>
      </c>
      <c r="Y9" s="54">
        <f>=IFERROR(0.01+(W9-MIN($W$2:$W$595))/(MAX($W$2:$W$595)-MIN($W$2:$W$595))*(1-0.01),0)*10</f>
        <v>0.591315136476427</v>
      </c>
      <c r="Z9" s="54">
        <f>=IFERROR(0.01+(X9-MIN($X$2:$X$595))/(MAX($X$2:$X$595)-MIN($X$2:$X$595))*(1-0.01),0)*10</f>
        <v>6.07101827676241</v>
      </c>
    </row>
    <row r="10" spans="1:26" ht="33.75" customHeight="1">
      <c r="A10" s="40">
        <v>9</v>
      </c>
      <c r="B10" s="27" t="s">
        <v>104</v>
      </c>
      <c r="C10" s="40">
        <v>3</v>
      </c>
      <c r="D10" s="27" t="s">
        <v>793</v>
      </c>
      <c r="E10" s="27" t="s">
        <v>788</v>
      </c>
      <c r="F10" s="27" t="s">
        <v>799</v>
      </c>
      <c r="G10" s="27" t="s">
        <v>790</v>
      </c>
      <c r="H10" s="27" t="s">
        <v>804</v>
      </c>
      <c r="I10" s="40">
        <v>0</v>
      </c>
      <c r="J10" s="40">
        <v>1</v>
      </c>
      <c r="K10" s="40">
        <v>0</v>
      </c>
      <c r="L10" s="40">
        <v>1</v>
      </c>
      <c r="M10" s="40">
        <v>0</v>
      </c>
      <c r="N10" s="40">
        <v>0</v>
      </c>
      <c r="O10" s="40">
        <v>0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53">
        <f>=IFERROR((I10*20+J10*50+K10*50+L10*5+M10*80+N10*80+O10*40+P10*50+Q10*50+R10*50+S10*95+T10*95+U10*95+V10*50)/800*IF(E10="青年",0.2,IF(E10="老年",0.9,IF(E10="中年",0.5,1))),0)</f>
        <v>0.01375</v>
      </c>
      <c r="X10" s="53">
        <f>=IFERROR((I10*80+J10*50+K10*50+L10*95+M10*20+N10*20+O10*60+P10*50+Q10*50+R10*50+S10*5+T10*5+U10*5+V10*50)/540*IF(E10="青年",0.8,IF(E10="老年",0.1,IF(E10="中年",0.5,1))),0)</f>
        <v>0.214814814814815</v>
      </c>
      <c r="Y10" s="54">
        <f>=IFERROR(0.01+(W10-MIN($W$2:$W$595))/(MAX($W$2:$W$595)-MIN($W$2:$W$595))*(1-0.01),0)*10</f>
        <v>0.591315136476427</v>
      </c>
      <c r="Z10" s="54">
        <f>=IFERROR(0.01+(X10-MIN($X$2:$X$595))/(MAX($X$2:$X$595)-MIN($X$2:$X$595))*(1-0.01),0)*10</f>
        <v>6.07101827676241</v>
      </c>
    </row>
    <row r="11" spans="1:26" ht="33.75" customHeight="1">
      <c r="A11" s="40">
        <v>10</v>
      </c>
      <c r="B11" s="27" t="s">
        <v>104</v>
      </c>
      <c r="C11" s="40">
        <v>4</v>
      </c>
      <c r="D11" s="27" t="s">
        <v>793</v>
      </c>
      <c r="E11" s="27" t="s">
        <v>788</v>
      </c>
      <c r="F11" s="27" t="s">
        <v>789</v>
      </c>
      <c r="G11" s="27" t="s">
        <v>790</v>
      </c>
      <c r="H11" s="27" t="s">
        <v>791</v>
      </c>
      <c r="I11" s="40">
        <v>1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</v>
      </c>
      <c r="P11" s="40">
        <v>1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53">
        <f>=IFERROR((I11*20+J11*50+K11*50+L11*5+M11*80+N11*80+O11*40+P11*50+Q11*50+R11*50+S11*95+T11*95+U11*95+V11*50)/800*IF(E11="青年",0.2,IF(E11="老年",0.9,IF(E11="中年",0.5,1))),0)</f>
        <v>0.0175</v>
      </c>
      <c r="X11" s="53">
        <f>=IFERROR((I11*80+J11*50+K11*50+L11*95+M11*20+N11*20+O11*60+P11*50+Q11*50+R11*50+S11*5+T11*5+U11*5+V11*50)/540*IF(E11="青年",0.8,IF(E11="老年",0.1,IF(E11="中年",0.5,1))),0)</f>
        <v>0.192592592592593</v>
      </c>
      <c r="Y11" s="54">
        <f>=IFERROR(0.01+(W11-MIN($W$2:$W$595))/(MAX($W$2:$W$595)-MIN($W$2:$W$595))*(1-0.01),0)*10</f>
        <v>0.738709677419355</v>
      </c>
      <c r="Z11" s="54">
        <f>=IFERROR(0.01+(X11-MIN($X$2:$X$595))/(MAX($X$2:$X$595)-MIN($X$2:$X$595))*(1-0.01),0)*10</f>
        <v>5.45065274151436</v>
      </c>
    </row>
    <row r="12" spans="1:26" ht="33.75" customHeight="1">
      <c r="A12" s="40">
        <v>11</v>
      </c>
      <c r="B12" s="27" t="s">
        <v>104</v>
      </c>
      <c r="C12" s="40">
        <v>5</v>
      </c>
      <c r="D12" s="27" t="s">
        <v>793</v>
      </c>
      <c r="E12" s="27" t="s">
        <v>788</v>
      </c>
      <c r="F12" s="27" t="s">
        <v>799</v>
      </c>
      <c r="G12" s="27" t="s">
        <v>790</v>
      </c>
      <c r="H12" s="27" t="s">
        <v>791</v>
      </c>
      <c r="I12" s="40">
        <v>1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0</v>
      </c>
      <c r="P12" s="40">
        <v>1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53">
        <f>=IFERROR((I12*20+J12*50+K12*50+L12*5+M12*80+N12*80+O12*40+P12*50+Q12*50+R12*50+S12*95+T12*95+U12*95+V12*50)/800*IF(E12="青年",0.2,IF(E12="老年",0.9,IF(E12="中年",0.5,1))),0)</f>
        <v>0.0175</v>
      </c>
      <c r="X12" s="53">
        <f>=IFERROR((I12*80+J12*50+K12*50+L12*95+M12*20+N12*20+O12*60+P12*50+Q12*50+R12*50+S12*5+T12*5+U12*5+V12*50)/540*IF(E12="青年",0.8,IF(E12="老年",0.1,IF(E12="中年",0.5,1))),0)</f>
        <v>0.192592592592593</v>
      </c>
      <c r="Y12" s="54">
        <f>=IFERROR(0.01+(W12-MIN($W$2:$W$595))/(MAX($W$2:$W$595)-MIN($W$2:$W$595))*(1-0.01),0)*10</f>
        <v>0.738709677419355</v>
      </c>
      <c r="Z12" s="54">
        <f>=IFERROR(0.01+(X12-MIN($X$2:$X$595))/(MAX($X$2:$X$595)-MIN($X$2:$X$595))*(1-0.01),0)*10</f>
        <v>5.45065274151436</v>
      </c>
    </row>
    <row r="13" spans="1:26" ht="33.75" customHeight="1">
      <c r="A13" s="40">
        <v>12</v>
      </c>
      <c r="B13" s="27" t="s">
        <v>111</v>
      </c>
      <c r="C13" s="40">
        <v>1</v>
      </c>
      <c r="D13" s="27" t="s">
        <v>793</v>
      </c>
      <c r="E13" s="27" t="s">
        <v>788</v>
      </c>
      <c r="F13" s="27" t="s">
        <v>789</v>
      </c>
      <c r="G13" s="27" t="s">
        <v>809</v>
      </c>
      <c r="H13" s="27" t="s">
        <v>810</v>
      </c>
      <c r="I13" s="40">
        <v>0</v>
      </c>
      <c r="J13" s="40">
        <v>0</v>
      </c>
      <c r="K13" s="40">
        <v>0</v>
      </c>
      <c r="L13" s="40">
        <v>0</v>
      </c>
      <c r="M13" s="40">
        <v>1</v>
      </c>
      <c r="N13" s="40">
        <v>0</v>
      </c>
      <c r="O13" s="40">
        <v>0</v>
      </c>
      <c r="P13" s="40">
        <v>0</v>
      </c>
      <c r="Q13" s="40">
        <v>0</v>
      </c>
      <c r="R13" s="40">
        <v>0</v>
      </c>
      <c r="S13" s="40">
        <v>0</v>
      </c>
      <c r="T13" s="40">
        <v>0</v>
      </c>
      <c r="U13" s="40">
        <v>0</v>
      </c>
      <c r="V13" s="40">
        <v>0</v>
      </c>
      <c r="W13" s="53">
        <f>=IFERROR((I13*20+J13*50+K13*50+L13*5+M13*80+N13*80+O13*40+P13*50+Q13*50+R13*50+S13*95+T13*95+U13*95+V13*50)/800*IF(E13="青年",0.2,IF(E13="老年",0.9,IF(E13="中年",0.5,1))),0)</f>
        <v>0.02</v>
      </c>
      <c r="X13" s="53">
        <f>=IFERROR((I13*80+J13*50+K13*50+L13*95+M13*20+N13*20+O13*60+P13*50+Q13*50+R13*50+S13*5+T13*5+U13*5+V13*50)/540*IF(E13="青年",0.8,IF(E13="老年",0.1,IF(E13="中年",0.5,1))),0)</f>
        <v>0.0296296296296296</v>
      </c>
      <c r="Y13" s="54">
        <f>=IFERROR(0.01+(W13-MIN($W$2:$W$595))/(MAX($W$2:$W$595)-MIN($W$2:$W$595))*(1-0.01),0)*10</f>
        <v>0.83697270471464</v>
      </c>
      <c r="Z13" s="54">
        <f>=IFERROR(0.01+(X13-MIN($X$2:$X$595))/(MAX($X$2:$X$595)-MIN($X$2:$X$595))*(1-0.01),0)*10</f>
        <v>0.901305483028721</v>
      </c>
    </row>
    <row r="14" spans="1:26" ht="33.75" customHeight="1">
      <c r="A14" s="40">
        <v>13</v>
      </c>
      <c r="B14" s="27" t="s">
        <v>111</v>
      </c>
      <c r="C14" s="40">
        <v>2</v>
      </c>
      <c r="D14" s="27" t="s">
        <v>793</v>
      </c>
      <c r="E14" s="27" t="s">
        <v>788</v>
      </c>
      <c r="F14" s="27" t="s">
        <v>799</v>
      </c>
      <c r="G14" s="27" t="s">
        <v>809</v>
      </c>
      <c r="H14" s="27" t="s">
        <v>810</v>
      </c>
      <c r="I14" s="40">
        <v>0</v>
      </c>
      <c r="J14" s="40">
        <v>0</v>
      </c>
      <c r="K14" s="40">
        <v>0</v>
      </c>
      <c r="L14" s="40">
        <v>0</v>
      </c>
      <c r="M14" s="40">
        <v>1</v>
      </c>
      <c r="N14" s="40">
        <v>0</v>
      </c>
      <c r="O14" s="40">
        <v>0</v>
      </c>
      <c r="P14" s="40">
        <v>0</v>
      </c>
      <c r="Q14" s="40">
        <v>0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53">
        <f>=IFERROR((I14*20+J14*50+K14*50+L14*5+M14*80+N14*80+O14*40+P14*50+Q14*50+R14*50+S14*95+T14*95+U14*95+V14*50)/800*IF(E14="青年",0.2,IF(E14="老年",0.9,IF(E14="中年",0.5,1))),0)</f>
        <v>0.02</v>
      </c>
      <c r="X14" s="53">
        <f>=IFERROR((I14*80+J14*50+K14*50+L14*95+M14*20+N14*20+O14*60+P14*50+Q14*50+R14*50+S14*5+T14*5+U14*5+V14*50)/540*IF(E14="青年",0.8,IF(E14="老年",0.1,IF(E14="中年",0.5,1))),0)</f>
        <v>0.0296296296296296</v>
      </c>
      <c r="Y14" s="54">
        <f>=IFERROR(0.01+(W14-MIN($W$2:$W$595))/(MAX($W$2:$W$595)-MIN($W$2:$W$595))*(1-0.01),0)*10</f>
        <v>0.83697270471464</v>
      </c>
      <c r="Z14" s="54">
        <f>=IFERROR(0.01+(X14-MIN($X$2:$X$595))/(MAX($X$2:$X$595)-MIN($X$2:$X$595))*(1-0.01),0)*10</f>
        <v>0.901305483028721</v>
      </c>
    </row>
    <row r="15" spans="1:26" ht="33.75" customHeight="1">
      <c r="A15" s="40">
        <v>14</v>
      </c>
      <c r="B15" s="27" t="s">
        <v>111</v>
      </c>
      <c r="C15" s="40">
        <v>3</v>
      </c>
      <c r="D15" s="27" t="s">
        <v>793</v>
      </c>
      <c r="E15" s="27" t="s">
        <v>813</v>
      </c>
      <c r="F15" s="27" t="s">
        <v>799</v>
      </c>
      <c r="G15" s="27" t="s">
        <v>809</v>
      </c>
      <c r="H15" s="27" t="s">
        <v>810</v>
      </c>
      <c r="I15" s="40">
        <v>0</v>
      </c>
      <c r="J15" s="40">
        <v>0</v>
      </c>
      <c r="K15" s="40">
        <v>0</v>
      </c>
      <c r="L15" s="40">
        <v>0</v>
      </c>
      <c r="M15" s="40">
        <v>1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53">
        <f>=IFERROR((I15*20+J15*50+K15*50+L15*5+M15*80+N15*80+O15*40+P15*50+Q15*50+R15*50+S15*95+T15*95+U15*95+V15*50)/800*IF(E15="青年",0.2,IF(E15="老年",0.9,IF(E15="中年",0.5,1))),0)</f>
        <v>0.1</v>
      </c>
      <c r="X15" s="53">
        <f>=IFERROR((I15*80+J15*50+K15*50+L15*95+M15*20+N15*20+O15*60+P15*50+Q15*50+R15*50+S15*5+T15*5+U15*5+V15*50)/540*IF(E15="青年",0.8,IF(E15="老年",0.1,IF(E15="中年",0.5,1))),0)</f>
        <v>0.037037037037037</v>
      </c>
      <c r="Y15" s="54">
        <f>=IFERROR(0.01+(W15-MIN($W$2:$W$595))/(MAX($W$2:$W$595)-MIN($W$2:$W$595))*(1-0.01),0)*10</f>
        <v>3.98138957816377</v>
      </c>
      <c r="Z15" s="54">
        <f>=IFERROR(0.01+(X15-MIN($X$2:$X$595))/(MAX($X$2:$X$595)-MIN($X$2:$X$595))*(1-0.01),0)*10</f>
        <v>1.10809399477807</v>
      </c>
    </row>
    <row r="16" spans="1:26" ht="33.75" customHeight="1">
      <c r="A16" s="40">
        <v>15</v>
      </c>
      <c r="B16" s="27" t="s">
        <v>117</v>
      </c>
      <c r="C16" s="40">
        <v>1</v>
      </c>
      <c r="D16" s="27" t="s">
        <v>793</v>
      </c>
      <c r="E16" s="27" t="s">
        <v>788</v>
      </c>
      <c r="F16" s="27" t="s">
        <v>799</v>
      </c>
      <c r="G16" s="27" t="s">
        <v>790</v>
      </c>
      <c r="H16" s="27" t="s">
        <v>815</v>
      </c>
      <c r="I16" s="40">
        <v>1</v>
      </c>
      <c r="J16" s="40">
        <v>0</v>
      </c>
      <c r="K16" s="40">
        <v>0</v>
      </c>
      <c r="L16" s="40">
        <v>0</v>
      </c>
      <c r="M16" s="40">
        <v>1</v>
      </c>
      <c r="N16" s="40">
        <v>0</v>
      </c>
      <c r="O16" s="40">
        <v>1</v>
      </c>
      <c r="P16" s="40">
        <v>1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53">
        <f>=IFERROR((I16*20+J16*50+K16*50+L16*5+M16*80+N16*80+O16*40+P16*50+Q16*50+R16*50+S16*95+T16*95+U16*95+V16*50)/800*IF(E16="青年",0.2,IF(E16="老年",0.9,IF(E16="中年",0.5,1))),0)</f>
        <v>0.0475</v>
      </c>
      <c r="X16" s="53">
        <f>=IFERROR((I16*80+J16*50+K16*50+L16*95+M16*20+N16*20+O16*60+P16*50+Q16*50+R16*50+S16*5+T16*5+U16*5+V16*50)/540*IF(E16="青年",0.8,IF(E16="老年",0.1,IF(E16="中年",0.5,1))),0)</f>
        <v>0.311111111111111</v>
      </c>
      <c r="Y16" s="54">
        <f>=IFERROR(0.01+(W16-MIN($W$2:$W$595))/(MAX($W$2:$W$595)-MIN($W$2:$W$595))*(1-0.01),0)*10</f>
        <v>1.91786600496278</v>
      </c>
      <c r="Z16" s="54">
        <f>=IFERROR(0.01+(X16-MIN($X$2:$X$595))/(MAX($X$2:$X$595)-MIN($X$2:$X$595))*(1-0.01),0)*10</f>
        <v>8.75926892950392</v>
      </c>
    </row>
    <row r="17" spans="1:26" ht="33.75" customHeight="1">
      <c r="A17" s="40">
        <v>16</v>
      </c>
      <c r="B17" s="27" t="s">
        <v>117</v>
      </c>
      <c r="C17" s="40">
        <v>2</v>
      </c>
      <c r="D17" s="27" t="s">
        <v>793</v>
      </c>
      <c r="E17" s="27" t="s">
        <v>788</v>
      </c>
      <c r="F17" s="27" t="s">
        <v>799</v>
      </c>
      <c r="G17" s="27" t="s">
        <v>790</v>
      </c>
      <c r="H17" s="27" t="s">
        <v>815</v>
      </c>
      <c r="I17" s="40">
        <v>1</v>
      </c>
      <c r="J17" s="40">
        <v>0</v>
      </c>
      <c r="K17" s="40">
        <v>0</v>
      </c>
      <c r="L17" s="40">
        <v>0</v>
      </c>
      <c r="M17" s="40">
        <v>1</v>
      </c>
      <c r="N17" s="40">
        <v>0</v>
      </c>
      <c r="O17" s="40">
        <v>1</v>
      </c>
      <c r="P17" s="40">
        <v>1</v>
      </c>
      <c r="Q17" s="40">
        <v>0</v>
      </c>
      <c r="R17" s="40">
        <v>0</v>
      </c>
      <c r="S17" s="40">
        <v>0</v>
      </c>
      <c r="T17" s="40">
        <v>0</v>
      </c>
      <c r="U17" s="40">
        <v>0</v>
      </c>
      <c r="V17" s="40">
        <v>0</v>
      </c>
      <c r="W17" s="53">
        <f>=IFERROR((I17*20+J17*50+K17*50+L17*5+M17*80+N17*80+O17*40+P17*50+Q17*50+R17*50+S17*95+T17*95+U17*95+V17*50)/800*IF(E17="青年",0.2,IF(E17="老年",0.9,IF(E17="中年",0.5,1))),0)</f>
        <v>0.0475</v>
      </c>
      <c r="X17" s="53">
        <f>=IFERROR((I17*80+J17*50+K17*50+L17*95+M17*20+N17*20+O17*60+P17*50+Q17*50+R17*50+S17*5+T17*5+U17*5+V17*50)/540*IF(E17="青年",0.8,IF(E17="老年",0.1,IF(E17="中年",0.5,1))),0)</f>
        <v>0.311111111111111</v>
      </c>
      <c r="Y17" s="54">
        <f>=IFERROR(0.01+(W17-MIN($W$2:$W$595))/(MAX($W$2:$W$595)-MIN($W$2:$W$595))*(1-0.01),0)*10</f>
        <v>1.91786600496278</v>
      </c>
      <c r="Z17" s="54">
        <f>=IFERROR(0.01+(X17-MIN($X$2:$X$595))/(MAX($X$2:$X$595)-MIN($X$2:$X$595))*(1-0.01),0)*10</f>
        <v>8.75926892950392</v>
      </c>
    </row>
    <row r="18" spans="1:26" ht="33.75" customHeight="1">
      <c r="A18" s="40">
        <v>17</v>
      </c>
      <c r="B18" s="27" t="s">
        <v>126</v>
      </c>
      <c r="C18" s="40">
        <v>1</v>
      </c>
      <c r="D18" s="27" t="s">
        <v>793</v>
      </c>
      <c r="E18" s="27" t="s">
        <v>788</v>
      </c>
      <c r="F18" s="27" t="s">
        <v>799</v>
      </c>
      <c r="G18" s="27" t="s">
        <v>809</v>
      </c>
      <c r="H18" s="27" t="s">
        <v>818</v>
      </c>
      <c r="I18" s="40">
        <v>0</v>
      </c>
      <c r="J18" s="40">
        <v>1</v>
      </c>
      <c r="K18" s="40">
        <v>0</v>
      </c>
      <c r="L18" s="40">
        <v>0</v>
      </c>
      <c r="M18" s="40">
        <v>0</v>
      </c>
      <c r="N18" s="40">
        <v>0</v>
      </c>
      <c r="O18" s="40">
        <v>0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53">
        <f>=IFERROR((I18*20+J18*50+K18*50+L18*5+M18*80+N18*80+O18*40+P18*50+Q18*50+R18*50+S18*95+T18*95+U18*95+V18*50)/800*IF(E18="青年",0.2,IF(E18="老年",0.9,IF(E18="中年",0.5,1))),0)</f>
        <v>0.0125</v>
      </c>
      <c r="X18" s="53">
        <f>=IFERROR((I18*80+J18*50+K18*50+L18*95+M18*20+N18*20+O18*60+P18*50+Q18*50+R18*50+S18*5+T18*5+U18*5+V18*50)/540*IF(E18="青年",0.8,IF(E18="老年",0.1,IF(E18="中年",0.5,1))),0)</f>
        <v>0.0740740740740741</v>
      </c>
      <c r="Y18" s="54">
        <f>=IFERROR(0.01+(W18-MIN($W$2:$W$595))/(MAX($W$2:$W$595)-MIN($W$2:$W$595))*(1-0.01),0)*10</f>
        <v>0.542183622828784</v>
      </c>
      <c r="Z18" s="54">
        <f>=IFERROR(0.01+(X18-MIN($X$2:$X$595))/(MAX($X$2:$X$595)-MIN($X$2:$X$595))*(1-0.01),0)*10</f>
        <v>2.1420365535248</v>
      </c>
    </row>
    <row r="19" spans="1:26" ht="33.75" customHeight="1">
      <c r="A19" s="40">
        <v>18</v>
      </c>
      <c r="B19" s="27" t="s">
        <v>126</v>
      </c>
      <c r="C19" s="40">
        <v>2</v>
      </c>
      <c r="D19" s="27" t="s">
        <v>793</v>
      </c>
      <c r="E19" s="27" t="s">
        <v>788</v>
      </c>
      <c r="F19" s="27" t="s">
        <v>799</v>
      </c>
      <c r="G19" s="27" t="s">
        <v>809</v>
      </c>
      <c r="H19" s="27" t="s">
        <v>818</v>
      </c>
      <c r="I19" s="40">
        <v>0</v>
      </c>
      <c r="J19" s="40">
        <v>1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53">
        <f>=IFERROR((I19*20+J19*50+K19*50+L19*5+M19*80+N19*80+O19*40+P19*50+Q19*50+R19*50+S19*95+T19*95+U19*95+V19*50)/800*IF(E19="青年",0.2,IF(E19="老年",0.9,IF(E19="中年",0.5,1))),0)</f>
        <v>0.0125</v>
      </c>
      <c r="X19" s="53">
        <f>=IFERROR((I19*80+J19*50+K19*50+L19*95+M19*20+N19*20+O19*60+P19*50+Q19*50+R19*50+S19*5+T19*5+U19*5+V19*50)/540*IF(E19="青年",0.8,IF(E19="老年",0.1,IF(E19="中年",0.5,1))),0)</f>
        <v>0.0740740740740741</v>
      </c>
      <c r="Y19" s="54">
        <f>=IFERROR(0.01+(W19-MIN($W$2:$W$595))/(MAX($W$2:$W$595)-MIN($W$2:$W$595))*(1-0.01),0)*10</f>
        <v>0.542183622828784</v>
      </c>
      <c r="Z19" s="54">
        <f>=IFERROR(0.01+(X19-MIN($X$2:$X$595))/(MAX($X$2:$X$595)-MIN($X$2:$X$595))*(1-0.01),0)*10</f>
        <v>2.1420365535248</v>
      </c>
    </row>
    <row r="20" spans="1:26" ht="33.75" customHeight="1">
      <c r="A20" s="40">
        <v>19</v>
      </c>
      <c r="B20" s="27" t="s">
        <v>134</v>
      </c>
      <c r="C20" s="40">
        <v>1</v>
      </c>
      <c r="D20" s="27" t="s">
        <v>793</v>
      </c>
      <c r="E20" s="27" t="s">
        <v>788</v>
      </c>
      <c r="F20" s="27" t="s">
        <v>799</v>
      </c>
      <c r="G20" s="27" t="s">
        <v>790</v>
      </c>
      <c r="H20" s="27" t="s">
        <v>791</v>
      </c>
      <c r="I20" s="40">
        <v>1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0</v>
      </c>
      <c r="P20" s="40">
        <v>1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53">
        <f>=IFERROR((I20*20+J20*50+K20*50+L20*5+M20*80+N20*80+O20*40+P20*50+Q20*50+R20*50+S20*95+T20*95+U20*95+V20*50)/800*IF(E20="青年",0.2,IF(E20="老年",0.9,IF(E20="中年",0.5,1))),0)</f>
        <v>0.0175</v>
      </c>
      <c r="X20" s="53">
        <f>=IFERROR((I20*80+J20*50+K20*50+L20*95+M20*20+N20*20+O20*60+P20*50+Q20*50+R20*50+S20*5+T20*5+U20*5+V20*50)/540*IF(E20="青年",0.8,IF(E20="老年",0.1,IF(E20="中年",0.5,1))),0)</f>
        <v>0.192592592592593</v>
      </c>
      <c r="Y20" s="54">
        <f>=IFERROR(0.01+(W20-MIN($W$2:$W$595))/(MAX($W$2:$W$595)-MIN($W$2:$W$595))*(1-0.01),0)*10</f>
        <v>0.738709677419355</v>
      </c>
      <c r="Z20" s="54">
        <f>=IFERROR(0.01+(X20-MIN($X$2:$X$595))/(MAX($X$2:$X$595)-MIN($X$2:$X$595))*(1-0.01),0)*10</f>
        <v>5.45065274151436</v>
      </c>
    </row>
    <row r="21" spans="1:26" ht="33.75" customHeight="1">
      <c r="A21" s="40">
        <v>20</v>
      </c>
      <c r="B21" s="27" t="s">
        <v>134</v>
      </c>
      <c r="C21" s="40">
        <v>2</v>
      </c>
      <c r="D21" s="27" t="s">
        <v>793</v>
      </c>
      <c r="E21" s="27" t="s">
        <v>788</v>
      </c>
      <c r="F21" s="27" t="s">
        <v>799</v>
      </c>
      <c r="G21" s="27" t="s">
        <v>790</v>
      </c>
      <c r="H21" s="27" t="s">
        <v>822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1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53">
        <f>=IFERROR((I21*20+J21*50+K21*50+L21*5+M21*80+N21*80+O21*40+P21*50+Q21*50+R21*50+S21*95+T21*95+U21*95+V21*50)/800*IF(E21="青年",0.2,IF(E21="老年",0.9,IF(E21="中年",0.5,1))),0)</f>
        <v>0.0125</v>
      </c>
      <c r="X21" s="53">
        <f>=IFERROR((I21*80+J21*50+K21*50+L21*95+M21*20+N21*20+O21*60+P21*50+Q21*50+R21*50+S21*5+T21*5+U21*5+V21*50)/540*IF(E21="青年",0.8,IF(E21="老年",0.1,IF(E21="中年",0.5,1))),0)</f>
        <v>0.0740740740740741</v>
      </c>
      <c r="Y21" s="54">
        <f>=IFERROR(0.01+(W21-MIN($W$2:$W$595))/(MAX($W$2:$W$595)-MIN($W$2:$W$595))*(1-0.01),0)*10</f>
        <v>0.542183622828784</v>
      </c>
      <c r="Z21" s="54">
        <f>=IFERROR(0.01+(X21-MIN($X$2:$X$595))/(MAX($X$2:$X$595)-MIN($X$2:$X$595))*(1-0.01),0)*10</f>
        <v>2.1420365535248</v>
      </c>
    </row>
    <row r="22" spans="1:26" ht="33.75" customHeight="1">
      <c r="A22" s="40">
        <v>21</v>
      </c>
      <c r="B22" s="27" t="s">
        <v>134</v>
      </c>
      <c r="C22" s="40">
        <v>3</v>
      </c>
      <c r="D22" s="27" t="s">
        <v>793</v>
      </c>
      <c r="E22" s="27" t="s">
        <v>788</v>
      </c>
      <c r="F22" s="27" t="s">
        <v>799</v>
      </c>
      <c r="G22" s="27" t="s">
        <v>790</v>
      </c>
      <c r="H22" s="27" t="s">
        <v>822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0</v>
      </c>
      <c r="P22" s="40">
        <v>1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53">
        <f>=IFERROR((I22*20+J22*50+K22*50+L22*5+M22*80+N22*80+O22*40+P22*50+Q22*50+R22*50+S22*95+T22*95+U22*95+V22*50)/800*IF(E22="青年",0.2,IF(E22="老年",0.9,IF(E22="中年",0.5,1))),0)</f>
        <v>0.0125</v>
      </c>
      <c r="X22" s="53">
        <f>=IFERROR((I22*80+J22*50+K22*50+L22*95+M22*20+N22*20+O22*60+P22*50+Q22*50+R22*50+S22*5+T22*5+U22*5+V22*50)/540*IF(E22="青年",0.8,IF(E22="老年",0.1,IF(E22="中年",0.5,1))),0)</f>
        <v>0.0740740740740741</v>
      </c>
      <c r="Y22" s="54">
        <f>=IFERROR(0.01+(W22-MIN($W$2:$W$595))/(MAX($W$2:$W$595)-MIN($W$2:$W$595))*(1-0.01),0)*10</f>
        <v>0.542183622828784</v>
      </c>
      <c r="Z22" s="54">
        <f>=IFERROR(0.01+(X22-MIN($X$2:$X$595))/(MAX($X$2:$X$595)-MIN($X$2:$X$595))*(1-0.01),0)*10</f>
        <v>2.1420365535248</v>
      </c>
    </row>
    <row r="23" spans="1:26" ht="33.75" customHeight="1">
      <c r="A23" s="40">
        <v>22</v>
      </c>
      <c r="B23" s="27" t="s">
        <v>134</v>
      </c>
      <c r="C23" s="40">
        <v>4</v>
      </c>
      <c r="D23" s="27" t="s">
        <v>793</v>
      </c>
      <c r="E23" s="27" t="s">
        <v>788</v>
      </c>
      <c r="F23" s="27" t="s">
        <v>799</v>
      </c>
      <c r="G23" s="27" t="s">
        <v>809</v>
      </c>
      <c r="H23" s="27" t="s">
        <v>822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0</v>
      </c>
      <c r="P23" s="40">
        <v>1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53">
        <f>=IFERROR((I23*20+J23*50+K23*50+L23*5+M23*80+N23*80+O23*40+P23*50+Q23*50+R23*50+S23*95+T23*95+U23*95+V23*50)/800*IF(E23="青年",0.2,IF(E23="老年",0.9,IF(E23="中年",0.5,1))),0)</f>
        <v>0.0125</v>
      </c>
      <c r="X23" s="53">
        <f>=IFERROR((I23*80+J23*50+K23*50+L23*95+M23*20+N23*20+O23*60+P23*50+Q23*50+R23*50+S23*5+T23*5+U23*5+V23*50)/540*IF(E23="青年",0.8,IF(E23="老年",0.1,IF(E23="中年",0.5,1))),0)</f>
        <v>0.0740740740740741</v>
      </c>
      <c r="Y23" s="54">
        <f>=IFERROR(0.01+(W23-MIN($W$2:$W$595))/(MAX($W$2:$W$595)-MIN($W$2:$W$595))*(1-0.01),0)*10</f>
        <v>0.542183622828784</v>
      </c>
      <c r="Z23" s="54">
        <f>=IFERROR(0.01+(X23-MIN($X$2:$X$595))/(MAX($X$2:$X$595)-MIN($X$2:$X$595))*(1-0.01),0)*10</f>
        <v>2.1420365535248</v>
      </c>
    </row>
    <row r="24" spans="1:26" ht="33.75" customHeight="1">
      <c r="A24" s="40">
        <v>23</v>
      </c>
      <c r="B24" s="27" t="s">
        <v>134</v>
      </c>
      <c r="C24" s="40">
        <v>5</v>
      </c>
      <c r="D24" s="27" t="s">
        <v>793</v>
      </c>
      <c r="E24" s="27" t="s">
        <v>788</v>
      </c>
      <c r="F24" s="27" t="s">
        <v>799</v>
      </c>
      <c r="G24" s="27" t="s">
        <v>809</v>
      </c>
      <c r="H24" s="27" t="s">
        <v>822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1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53">
        <f>=IFERROR((I24*20+J24*50+K24*50+L24*5+M24*80+N24*80+O24*40+P24*50+Q24*50+R24*50+S24*95+T24*95+U24*95+V24*50)/800*IF(E24="青年",0.2,IF(E24="老年",0.9,IF(E24="中年",0.5,1))),0)</f>
        <v>0.0125</v>
      </c>
      <c r="X24" s="53">
        <f>=IFERROR((I24*80+J24*50+K24*50+L24*95+M24*20+N24*20+O24*60+P24*50+Q24*50+R24*50+S24*5+T24*5+U24*5+V24*50)/540*IF(E24="青年",0.8,IF(E24="老年",0.1,IF(E24="中年",0.5,1))),0)</f>
        <v>0.0740740740740741</v>
      </c>
      <c r="Y24" s="54">
        <f>=IFERROR(0.01+(W24-MIN($W$2:$W$595))/(MAX($W$2:$W$595)-MIN($W$2:$W$595))*(1-0.01),0)*10</f>
        <v>0.542183622828784</v>
      </c>
      <c r="Z24" s="54">
        <f>=IFERROR(0.01+(X24-MIN($X$2:$X$595))/(MAX($X$2:$X$595)-MIN($X$2:$X$595))*(1-0.01),0)*10</f>
        <v>2.1420365535248</v>
      </c>
    </row>
    <row r="25" spans="1:26" ht="33.75" customHeight="1">
      <c r="A25" s="40">
        <v>24</v>
      </c>
      <c r="B25" s="27" t="s">
        <v>134</v>
      </c>
      <c r="C25" s="40">
        <v>6</v>
      </c>
      <c r="D25" s="27" t="s">
        <v>787</v>
      </c>
      <c r="E25" s="27" t="s">
        <v>788</v>
      </c>
      <c r="F25" s="27" t="s">
        <v>799</v>
      </c>
      <c r="G25" s="27" t="s">
        <v>790</v>
      </c>
      <c r="H25" s="27" t="s">
        <v>822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0</v>
      </c>
      <c r="P25" s="40">
        <v>1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53">
        <f>=IFERROR((I25*20+J25*50+K25*50+L25*5+M25*80+N25*80+O25*40+P25*50+Q25*50+R25*50+S25*95+T25*95+U25*95+V25*50)/800*IF(E25="青年",0.2,IF(E25="老年",0.9,IF(E25="中年",0.5,1))),0)</f>
        <v>0.0125</v>
      </c>
      <c r="X25" s="53">
        <f>=IFERROR((I25*80+J25*50+K25*50+L25*95+M25*20+N25*20+O25*60+P25*50+Q25*50+R25*50+S25*5+T25*5+U25*5+V25*50)/540*IF(E25="青年",0.8,IF(E25="老年",0.1,IF(E25="中年",0.5,1))),0)</f>
        <v>0.0740740740740741</v>
      </c>
      <c r="Y25" s="54">
        <f>=IFERROR(0.01+(W25-MIN($W$2:$W$595))/(MAX($W$2:$W$595)-MIN($W$2:$W$595))*(1-0.01),0)*10</f>
        <v>0.542183622828784</v>
      </c>
      <c r="Z25" s="54">
        <f>=IFERROR(0.01+(X25-MIN($X$2:$X$595))/(MAX($X$2:$X$595)-MIN($X$2:$X$595))*(1-0.01),0)*10</f>
        <v>2.1420365535248</v>
      </c>
    </row>
    <row r="26" spans="1:26" ht="33.75" customHeight="1">
      <c r="A26" s="40">
        <v>25</v>
      </c>
      <c r="B26" s="27" t="s">
        <v>134</v>
      </c>
      <c r="C26" s="40">
        <v>7</v>
      </c>
      <c r="D26" s="27" t="s">
        <v>787</v>
      </c>
      <c r="E26" s="27" t="s">
        <v>788</v>
      </c>
      <c r="F26" s="27" t="s">
        <v>789</v>
      </c>
      <c r="G26" s="27" t="s">
        <v>790</v>
      </c>
      <c r="H26" s="27" t="s">
        <v>822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0</v>
      </c>
      <c r="O26" s="40">
        <v>0</v>
      </c>
      <c r="P26" s="40">
        <v>1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53">
        <f>=IFERROR((I26*20+J26*50+K26*50+L26*5+M26*80+N26*80+O26*40+P26*50+Q26*50+R26*50+S26*95+T26*95+U26*95+V26*50)/800*IF(E26="青年",0.2,IF(E26="老年",0.9,IF(E26="中年",0.5,1))),0)</f>
        <v>0.0125</v>
      </c>
      <c r="X26" s="53">
        <f>=IFERROR((I26*80+J26*50+K26*50+L26*95+M26*20+N26*20+O26*60+P26*50+Q26*50+R26*50+S26*5+T26*5+U26*5+V26*50)/540*IF(E26="青年",0.8,IF(E26="老年",0.1,IF(E26="中年",0.5,1))),0)</f>
        <v>0.0740740740740741</v>
      </c>
      <c r="Y26" s="54">
        <f>=IFERROR(0.01+(W26-MIN($W$2:$W$595))/(MAX($W$2:$W$595)-MIN($W$2:$W$595))*(1-0.01),0)*10</f>
        <v>0.542183622828784</v>
      </c>
      <c r="Z26" s="54">
        <f>=IFERROR(0.01+(X26-MIN($X$2:$X$595))/(MAX($X$2:$X$595)-MIN($X$2:$X$595))*(1-0.01),0)*10</f>
        <v>2.1420365535248</v>
      </c>
    </row>
    <row r="27" spans="1:26" ht="33.75" customHeight="1">
      <c r="A27" s="40">
        <v>26</v>
      </c>
      <c r="B27" s="27" t="s">
        <v>134</v>
      </c>
      <c r="C27" s="40">
        <v>8</v>
      </c>
      <c r="D27" s="27" t="s">
        <v>793</v>
      </c>
      <c r="E27" s="27" t="s">
        <v>788</v>
      </c>
      <c r="F27" s="27" t="s">
        <v>799</v>
      </c>
      <c r="G27" s="27" t="s">
        <v>790</v>
      </c>
      <c r="H27" s="27" t="s">
        <v>822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0</v>
      </c>
      <c r="P27" s="40">
        <v>1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53">
        <f>=IFERROR((I27*20+J27*50+K27*50+L27*5+M27*80+N27*80+O27*40+P27*50+Q27*50+R27*50+S27*95+T27*95+U27*95+V27*50)/800*IF(E27="青年",0.2,IF(E27="老年",0.9,IF(E27="中年",0.5,1))),0)</f>
        <v>0.0125</v>
      </c>
      <c r="X27" s="53">
        <f>=IFERROR((I27*80+J27*50+K27*50+L27*95+M27*20+N27*20+O27*60+P27*50+Q27*50+R27*50+S27*5+T27*5+U27*5+V27*50)/540*IF(E27="青年",0.8,IF(E27="老年",0.1,IF(E27="中年",0.5,1))),0)</f>
        <v>0.0740740740740741</v>
      </c>
      <c r="Y27" s="54">
        <f>=IFERROR(0.01+(W27-MIN($W$2:$W$595))/(MAX($W$2:$W$595)-MIN($W$2:$W$595))*(1-0.01),0)*10</f>
        <v>0.542183622828784</v>
      </c>
      <c r="Z27" s="54">
        <f>=IFERROR(0.01+(X27-MIN($X$2:$X$595))/(MAX($X$2:$X$595)-MIN($X$2:$X$595))*(1-0.01),0)*10</f>
        <v>2.1420365535248</v>
      </c>
    </row>
    <row r="28" spans="1:26" ht="33.75" customHeight="1">
      <c r="A28" s="40">
        <v>27</v>
      </c>
      <c r="B28" s="27" t="s">
        <v>134</v>
      </c>
      <c r="C28" s="40">
        <v>9</v>
      </c>
      <c r="D28" s="27" t="s">
        <v>793</v>
      </c>
      <c r="E28" s="27" t="s">
        <v>788</v>
      </c>
      <c r="F28" s="27" t="s">
        <v>789</v>
      </c>
      <c r="G28" s="27" t="s">
        <v>790</v>
      </c>
      <c r="H28" s="27" t="s">
        <v>822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0</v>
      </c>
      <c r="P28" s="40">
        <v>1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53">
        <f>=IFERROR((I28*20+J28*50+K28*50+L28*5+M28*80+N28*80+O28*40+P28*50+Q28*50+R28*50+S28*95+T28*95+U28*95+V28*50)/800*IF(E28="青年",0.2,IF(E28="老年",0.9,IF(E28="中年",0.5,1))),0)</f>
        <v>0.0125</v>
      </c>
      <c r="X28" s="53">
        <f>=IFERROR((I28*80+J28*50+K28*50+L28*95+M28*20+N28*20+O28*60+P28*50+Q28*50+R28*50+S28*5+T28*5+U28*5+V28*50)/540*IF(E28="青年",0.8,IF(E28="老年",0.1,IF(E28="中年",0.5,1))),0)</f>
        <v>0.0740740740740741</v>
      </c>
      <c r="Y28" s="54">
        <f>=IFERROR(0.01+(W28-MIN($W$2:$W$595))/(MAX($W$2:$W$595)-MIN($W$2:$W$595))*(1-0.01),0)*10</f>
        <v>0.542183622828784</v>
      </c>
      <c r="Z28" s="54">
        <f>=IFERROR(0.01+(X28-MIN($X$2:$X$595))/(MAX($X$2:$X$595)-MIN($X$2:$X$595))*(1-0.01),0)*10</f>
        <v>2.1420365535248</v>
      </c>
    </row>
    <row r="29" spans="1:26" ht="33.75" customHeight="1">
      <c r="A29" s="40">
        <v>28</v>
      </c>
      <c r="B29" s="27" t="s">
        <v>134</v>
      </c>
      <c r="C29" s="40">
        <v>10</v>
      </c>
      <c r="D29" s="27" t="s">
        <v>793</v>
      </c>
      <c r="E29" s="27" t="s">
        <v>788</v>
      </c>
      <c r="F29" s="27" t="s">
        <v>789</v>
      </c>
      <c r="G29" s="27" t="s">
        <v>790</v>
      </c>
      <c r="H29" s="27" t="s">
        <v>791</v>
      </c>
      <c r="I29" s="40">
        <v>1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1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53">
        <f>=IFERROR((I29*20+J29*50+K29*50+L29*5+M29*80+N29*80+O29*40+P29*50+Q29*50+R29*50+S29*95+T29*95+U29*95+V29*50)/800*IF(E29="青年",0.2,IF(E29="老年",0.9,IF(E29="中年",0.5,1))),0)</f>
        <v>0.0175</v>
      </c>
      <c r="X29" s="53">
        <f>=IFERROR((I29*80+J29*50+K29*50+L29*95+M29*20+N29*20+O29*60+P29*50+Q29*50+R29*50+S29*5+T29*5+U29*5+V29*50)/540*IF(E29="青年",0.8,IF(E29="老年",0.1,IF(E29="中年",0.5,1))),0)</f>
        <v>0.192592592592593</v>
      </c>
      <c r="Y29" s="54">
        <f>=IFERROR(0.01+(W29-MIN($W$2:$W$595))/(MAX($W$2:$W$595)-MIN($W$2:$W$595))*(1-0.01),0)*10</f>
        <v>0.738709677419355</v>
      </c>
      <c r="Z29" s="54">
        <f>=IFERROR(0.01+(X29-MIN($X$2:$X$595))/(MAX($X$2:$X$595)-MIN($X$2:$X$595))*(1-0.01),0)*10</f>
        <v>5.45065274151436</v>
      </c>
    </row>
    <row r="30" spans="1:26" ht="33.75" customHeight="1">
      <c r="A30" s="40">
        <v>29</v>
      </c>
      <c r="B30" s="27" t="s">
        <v>134</v>
      </c>
      <c r="C30" s="40">
        <v>11</v>
      </c>
      <c r="D30" s="27" t="s">
        <v>793</v>
      </c>
      <c r="E30" s="27" t="s">
        <v>788</v>
      </c>
      <c r="F30" s="27" t="s">
        <v>789</v>
      </c>
      <c r="G30" s="27" t="s">
        <v>790</v>
      </c>
      <c r="H30" s="27" t="s">
        <v>832</v>
      </c>
      <c r="I30" s="40">
        <v>1</v>
      </c>
      <c r="J30" s="40">
        <v>0</v>
      </c>
      <c r="K30" s="40">
        <v>0</v>
      </c>
      <c r="L30" s="40">
        <v>0</v>
      </c>
      <c r="M30" s="40">
        <v>1</v>
      </c>
      <c r="N30" s="40">
        <v>0</v>
      </c>
      <c r="O30" s="40">
        <v>0</v>
      </c>
      <c r="P30" s="40">
        <v>1</v>
      </c>
      <c r="Q30" s="40">
        <v>0</v>
      </c>
      <c r="R30" s="40">
        <v>0</v>
      </c>
      <c r="S30" s="40">
        <v>0</v>
      </c>
      <c r="T30" s="40">
        <v>0</v>
      </c>
      <c r="U30" s="40">
        <v>1</v>
      </c>
      <c r="V30" s="40">
        <v>0</v>
      </c>
      <c r="W30" s="53">
        <f>=IFERROR((I30*20+J30*50+K30*50+L30*5+M30*80+N30*80+O30*40+P30*50+Q30*50+R30*50+S30*95+T30*95+U30*95+V30*50)/800*IF(E30="青年",0.2,IF(E30="老年",0.9,IF(E30="中年",0.5,1))),0)</f>
        <v>0.06125</v>
      </c>
      <c r="X30" s="53">
        <f>=IFERROR((I30*80+J30*50+K30*50+L30*95+M30*20+N30*20+O30*60+P30*50+Q30*50+R30*50+S30*5+T30*5+U30*5+V30*50)/540*IF(E30="青年",0.8,IF(E30="老年",0.1,IF(E30="中年",0.5,1))),0)</f>
        <v>0.22962962962963</v>
      </c>
      <c r="Y30" s="54">
        <f>=IFERROR(0.01+(W30-MIN($W$2:$W$595))/(MAX($W$2:$W$595)-MIN($W$2:$W$595))*(1-0.01),0)*10</f>
        <v>2.45831265508685</v>
      </c>
      <c r="Z30" s="54">
        <f>=IFERROR(0.01+(X30-MIN($X$2:$X$595))/(MAX($X$2:$X$595)-MIN($X$2:$X$595))*(1-0.01),0)*10</f>
        <v>6.4845953002611</v>
      </c>
    </row>
    <row r="31" spans="1:26" ht="33.75" customHeight="1">
      <c r="A31" s="40">
        <v>30</v>
      </c>
      <c r="B31" s="27" t="s">
        <v>142</v>
      </c>
      <c r="C31" s="40">
        <v>1</v>
      </c>
      <c r="D31" s="27" t="s">
        <v>793</v>
      </c>
      <c r="E31" s="27" t="s">
        <v>788</v>
      </c>
      <c r="F31" s="27" t="s">
        <v>799</v>
      </c>
      <c r="G31" s="27" t="s">
        <v>790</v>
      </c>
      <c r="H31" s="27" t="s">
        <v>822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1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53">
        <f>=IFERROR((I31*20+J31*50+K31*50+L31*5+M31*80+N31*80+O31*40+P31*50+Q31*50+R31*50+S31*95+T31*95+U31*95+V31*50)/800*IF(E31="青年",0.2,IF(E31="老年",0.9,IF(E31="中年",0.5,1))),0)</f>
        <v>0.0125</v>
      </c>
      <c r="X31" s="53">
        <f>=IFERROR((I31*80+J31*50+K31*50+L31*95+M31*20+N31*20+O31*60+P31*50+Q31*50+R31*50+S31*5+T31*5+U31*5+V31*50)/540*IF(E31="青年",0.8,IF(E31="老年",0.1,IF(E31="中年",0.5,1))),0)</f>
        <v>0.0740740740740741</v>
      </c>
      <c r="Y31" s="54">
        <f>=IFERROR(0.01+(W31-MIN($W$2:$W$595))/(MAX($W$2:$W$595)-MIN($W$2:$W$595))*(1-0.01),0)*10</f>
        <v>0.542183622828784</v>
      </c>
      <c r="Z31" s="54">
        <f>=IFERROR(0.01+(X31-MIN($X$2:$X$595))/(MAX($X$2:$X$595)-MIN($X$2:$X$595))*(1-0.01),0)*10</f>
        <v>2.1420365535248</v>
      </c>
    </row>
    <row r="32" spans="1:26" ht="33.75" customHeight="1">
      <c r="A32" s="40">
        <v>31</v>
      </c>
      <c r="B32" s="27" t="s">
        <v>142</v>
      </c>
      <c r="C32" s="40">
        <v>2</v>
      </c>
      <c r="D32" s="27" t="s">
        <v>793</v>
      </c>
      <c r="E32" s="27" t="s">
        <v>788</v>
      </c>
      <c r="F32" s="27" t="s">
        <v>789</v>
      </c>
      <c r="G32" s="27" t="s">
        <v>790</v>
      </c>
      <c r="H32" s="27" t="s">
        <v>822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1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53">
        <f>=IFERROR((I32*20+J32*50+K32*50+L32*5+M32*80+N32*80+O32*40+P32*50+Q32*50+R32*50+S32*95+T32*95+U32*95+V32*50)/800*IF(E32="青年",0.2,IF(E32="老年",0.9,IF(E32="中年",0.5,1))),0)</f>
        <v>0.0125</v>
      </c>
      <c r="X32" s="53">
        <f>=IFERROR((I32*80+J32*50+K32*50+L32*95+M32*20+N32*20+O32*60+P32*50+Q32*50+R32*50+S32*5+T32*5+U32*5+V32*50)/540*IF(E32="青年",0.8,IF(E32="老年",0.1,IF(E32="中年",0.5,1))),0)</f>
        <v>0.0740740740740741</v>
      </c>
      <c r="Y32" s="54">
        <f>=IFERROR(0.01+(W32-MIN($W$2:$W$595))/(MAX($W$2:$W$595)-MIN($W$2:$W$595))*(1-0.01),0)*10</f>
        <v>0.542183622828784</v>
      </c>
      <c r="Z32" s="54">
        <f>=IFERROR(0.01+(X32-MIN($X$2:$X$595))/(MAX($X$2:$X$595)-MIN($X$2:$X$595))*(1-0.01),0)*10</f>
        <v>2.1420365535248</v>
      </c>
    </row>
    <row r="33" spans="1:26" ht="33.75" customHeight="1">
      <c r="A33" s="40">
        <v>32</v>
      </c>
      <c r="B33" s="27" t="s">
        <v>142</v>
      </c>
      <c r="C33" s="40">
        <v>3</v>
      </c>
      <c r="D33" s="27" t="s">
        <v>787</v>
      </c>
      <c r="E33" s="27" t="s">
        <v>788</v>
      </c>
      <c r="F33" s="27" t="s">
        <v>799</v>
      </c>
      <c r="G33" s="27" t="s">
        <v>790</v>
      </c>
      <c r="H33" s="27" t="s">
        <v>822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0</v>
      </c>
      <c r="P33" s="40">
        <v>1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53">
        <f>=IFERROR((I33*20+J33*50+K33*50+L33*5+M33*80+N33*80+O33*40+P33*50+Q33*50+R33*50+S33*95+T33*95+U33*95+V33*50)/800*IF(E33="青年",0.2,IF(E33="老年",0.9,IF(E33="中年",0.5,1))),0)</f>
        <v>0.0125</v>
      </c>
      <c r="X33" s="53">
        <f>=IFERROR((I33*80+J33*50+K33*50+L33*95+M33*20+N33*20+O33*60+P33*50+Q33*50+R33*50+S33*5+T33*5+U33*5+V33*50)/540*IF(E33="青年",0.8,IF(E33="老年",0.1,IF(E33="中年",0.5,1))),0)</f>
        <v>0.0740740740740741</v>
      </c>
      <c r="Y33" s="54">
        <f>=IFERROR(0.01+(W33-MIN($W$2:$W$595))/(MAX($W$2:$W$595)-MIN($W$2:$W$595))*(1-0.01),0)*10</f>
        <v>0.542183622828784</v>
      </c>
      <c r="Z33" s="54">
        <f>=IFERROR(0.01+(X33-MIN($X$2:$X$595))/(MAX($X$2:$X$595)-MIN($X$2:$X$595))*(1-0.01),0)*10</f>
        <v>2.1420365535248</v>
      </c>
    </row>
    <row r="34" spans="1:26" ht="33.75" customHeight="1">
      <c r="A34" s="40">
        <v>33</v>
      </c>
      <c r="B34" s="27" t="s">
        <v>142</v>
      </c>
      <c r="C34" s="40">
        <v>4</v>
      </c>
      <c r="D34" s="27" t="s">
        <v>793</v>
      </c>
      <c r="E34" s="27" t="s">
        <v>802</v>
      </c>
      <c r="F34" s="27" t="s">
        <v>799</v>
      </c>
      <c r="G34" s="27" t="s">
        <v>809</v>
      </c>
      <c r="H34" s="27" t="s">
        <v>837</v>
      </c>
      <c r="I34" s="40">
        <v>0</v>
      </c>
      <c r="J34" s="40">
        <v>0</v>
      </c>
      <c r="K34" s="40">
        <v>0</v>
      </c>
      <c r="L34" s="40">
        <v>0</v>
      </c>
      <c r="M34" s="40">
        <v>1</v>
      </c>
      <c r="N34" s="40">
        <v>0</v>
      </c>
      <c r="O34" s="40">
        <v>0</v>
      </c>
      <c r="P34" s="40">
        <v>1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53">
        <f>=IFERROR((I34*20+J34*50+K34*50+L34*5+M34*80+N34*80+O34*40+P34*50+Q34*50+R34*50+S34*95+T34*95+U34*95+V34*50)/800*IF(E34="青年",0.2,IF(E34="老年",0.9,IF(E34="中年",0.5,1))),0)</f>
        <v>0.08125</v>
      </c>
      <c r="X34" s="53">
        <f>=IFERROR((I34*80+J34*50+K34*50+L34*95+M34*20+N34*20+O34*60+P34*50+Q34*50+R34*50+S34*5+T34*5+U34*5+V34*50)/540*IF(E34="青年",0.8,IF(E34="老年",0.1,IF(E34="中年",0.5,1))),0)</f>
        <v>0.0648148148148148</v>
      </c>
      <c r="Y34" s="54">
        <f>=IFERROR(0.01+(W34-MIN($W$2:$W$595))/(MAX($W$2:$W$595)-MIN($W$2:$W$595))*(1-0.01),0)*10</f>
        <v>3.24441687344913</v>
      </c>
      <c r="Z34" s="54">
        <f>=IFERROR(0.01+(X34-MIN($X$2:$X$595))/(MAX($X$2:$X$595)-MIN($X$2:$X$595))*(1-0.01),0)*10</f>
        <v>1.88355091383812</v>
      </c>
    </row>
    <row r="35" spans="1:26" ht="33.75" customHeight="1">
      <c r="A35" s="40">
        <v>34</v>
      </c>
      <c r="B35" s="27" t="s">
        <v>142</v>
      </c>
      <c r="C35" s="40">
        <v>5</v>
      </c>
      <c r="D35" s="27" t="s">
        <v>793</v>
      </c>
      <c r="E35" s="27" t="s">
        <v>802</v>
      </c>
      <c r="F35" s="27" t="s">
        <v>789</v>
      </c>
      <c r="G35" s="27" t="s">
        <v>790</v>
      </c>
      <c r="H35" s="27" t="s">
        <v>837</v>
      </c>
      <c r="I35" s="40">
        <v>0</v>
      </c>
      <c r="J35" s="40">
        <v>0</v>
      </c>
      <c r="K35" s="40">
        <v>0</v>
      </c>
      <c r="L35" s="40">
        <v>0</v>
      </c>
      <c r="M35" s="40">
        <v>1</v>
      </c>
      <c r="N35" s="40">
        <v>0</v>
      </c>
      <c r="O35" s="40">
        <v>0</v>
      </c>
      <c r="P35" s="40">
        <v>1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53">
        <f>=IFERROR((I35*20+J35*50+K35*50+L35*5+M35*80+N35*80+O35*40+P35*50+Q35*50+R35*50+S35*95+T35*95+U35*95+V35*50)/800*IF(E35="青年",0.2,IF(E35="老年",0.9,IF(E35="中年",0.5,1))),0)</f>
        <v>0.08125</v>
      </c>
      <c r="X35" s="53">
        <f>=IFERROR((I35*80+J35*50+K35*50+L35*95+M35*20+N35*20+O35*60+P35*50+Q35*50+R35*50+S35*5+T35*5+U35*5+V35*50)/540*IF(E35="青年",0.8,IF(E35="老年",0.1,IF(E35="中年",0.5,1))),0)</f>
        <v>0.0648148148148148</v>
      </c>
      <c r="Y35" s="54">
        <f>=IFERROR(0.01+(W35-MIN($W$2:$W$595))/(MAX($W$2:$W$595)-MIN($W$2:$W$595))*(1-0.01),0)*10</f>
        <v>3.24441687344913</v>
      </c>
      <c r="Z35" s="54">
        <f>=IFERROR(0.01+(X35-MIN($X$2:$X$595))/(MAX($X$2:$X$595)-MIN($X$2:$X$595))*(1-0.01),0)*10</f>
        <v>1.88355091383812</v>
      </c>
    </row>
    <row r="36" spans="1:26" ht="33.75" customHeight="1">
      <c r="A36" s="40">
        <v>35</v>
      </c>
      <c r="B36" s="27" t="s">
        <v>142</v>
      </c>
      <c r="C36" s="40">
        <v>6</v>
      </c>
      <c r="D36" s="27" t="s">
        <v>787</v>
      </c>
      <c r="E36" s="27" t="s">
        <v>788</v>
      </c>
      <c r="F36" s="27" t="s">
        <v>799</v>
      </c>
      <c r="G36" s="27" t="s">
        <v>809</v>
      </c>
      <c r="H36" s="27" t="s">
        <v>840</v>
      </c>
      <c r="I36" s="40">
        <v>1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53">
        <f>=IFERROR((I36*20+J36*50+K36*50+L36*5+M36*80+N36*80+O36*40+P36*50+Q36*50+R36*50+S36*95+T36*95+U36*95+V36*50)/800*IF(E36="青年",0.2,IF(E36="老年",0.9,IF(E36="中年",0.5,1))),0)</f>
        <v>0.005</v>
      </c>
      <c r="X36" s="53">
        <f>=IFERROR((I36*80+J36*50+K36*50+L36*95+M36*20+N36*20+O36*60+P36*50+Q36*50+R36*50+S36*5+T36*5+U36*5+V36*50)/540*IF(E36="青年",0.8,IF(E36="老年",0.1,IF(E36="中年",0.5,1))),0)</f>
        <v>0.118518518518519</v>
      </c>
      <c r="Y36" s="54">
        <f>=IFERROR(0.01+(W36-MIN($W$2:$W$595))/(MAX($W$2:$W$595)-MIN($W$2:$W$595))*(1-0.01),0)*10</f>
        <v>0.247394540942928</v>
      </c>
      <c r="Z36" s="54">
        <f>=IFERROR(0.01+(X36-MIN($X$2:$X$595))/(MAX($X$2:$X$595)-MIN($X$2:$X$595))*(1-0.01),0)*10</f>
        <v>3.38276762402089</v>
      </c>
    </row>
    <row r="37" spans="1:26" ht="33.75" customHeight="1">
      <c r="A37" s="40">
        <v>36</v>
      </c>
      <c r="B37" s="27" t="s">
        <v>142</v>
      </c>
      <c r="C37" s="40">
        <v>7</v>
      </c>
      <c r="D37" s="27" t="s">
        <v>793</v>
      </c>
      <c r="E37" s="27" t="s">
        <v>802</v>
      </c>
      <c r="F37" s="27" t="s">
        <v>799</v>
      </c>
      <c r="G37" s="27" t="s">
        <v>809</v>
      </c>
      <c r="H37" s="27" t="s">
        <v>840</v>
      </c>
      <c r="I37" s="40">
        <v>1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53">
        <f>=IFERROR((I37*20+J37*50+K37*50+L37*5+M37*80+N37*80+O37*40+P37*50+Q37*50+R37*50+S37*95+T37*95+U37*95+V37*50)/800*IF(E37="青年",0.2,IF(E37="老年",0.9,IF(E37="中年",0.5,1))),0)</f>
        <v>0.0125</v>
      </c>
      <c r="X37" s="53">
        <f>=IFERROR((I37*80+J37*50+K37*50+L37*95+M37*20+N37*20+O37*60+P37*50+Q37*50+R37*50+S37*5+T37*5+U37*5+V37*50)/540*IF(E37="青年",0.8,IF(E37="老年",0.1,IF(E37="中年",0.5,1))),0)</f>
        <v>0.0740740740740741</v>
      </c>
      <c r="Y37" s="54">
        <f>=IFERROR(0.01+(W37-MIN($W$2:$W$595))/(MAX($W$2:$W$595)-MIN($W$2:$W$595))*(1-0.01),0)*10</f>
        <v>0.542183622828784</v>
      </c>
      <c r="Z37" s="54">
        <f>=IFERROR(0.01+(X37-MIN($X$2:$X$595))/(MAX($X$2:$X$595)-MIN($X$2:$X$595))*(1-0.01),0)*10</f>
        <v>2.1420365535248</v>
      </c>
    </row>
    <row r="38" spans="1:26" ht="33.75" customHeight="1">
      <c r="A38" s="40">
        <v>37</v>
      </c>
      <c r="B38" s="27" t="s">
        <v>142</v>
      </c>
      <c r="C38" s="40">
        <v>8</v>
      </c>
      <c r="D38" s="27" t="s">
        <v>793</v>
      </c>
      <c r="E38" s="27" t="s">
        <v>802</v>
      </c>
      <c r="F38" s="27" t="s">
        <v>789</v>
      </c>
      <c r="G38" s="27" t="s">
        <v>809</v>
      </c>
      <c r="H38" s="27" t="s">
        <v>840</v>
      </c>
      <c r="I38" s="40">
        <v>1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53">
        <f>=IFERROR((I38*20+J38*50+K38*50+L38*5+M38*80+N38*80+O38*40+P38*50+Q38*50+R38*50+S38*95+T38*95+U38*95+V38*50)/800*IF(E38="青年",0.2,IF(E38="老年",0.9,IF(E38="中年",0.5,1))),0)</f>
        <v>0.0125</v>
      </c>
      <c r="X38" s="53">
        <f>=IFERROR((I38*80+J38*50+K38*50+L38*95+M38*20+N38*20+O38*60+P38*50+Q38*50+R38*50+S38*5+T38*5+U38*5+V38*50)/540*IF(E38="青年",0.8,IF(E38="老年",0.1,IF(E38="中年",0.5,1))),0)</f>
        <v>0.0740740740740741</v>
      </c>
      <c r="Y38" s="54">
        <f>=IFERROR(0.01+(W38-MIN($W$2:$W$595))/(MAX($W$2:$W$595)-MIN($W$2:$W$595))*(1-0.01),0)*10</f>
        <v>0.542183622828784</v>
      </c>
      <c r="Z38" s="54">
        <f>=IFERROR(0.01+(X38-MIN($X$2:$X$595))/(MAX($X$2:$X$595)-MIN($X$2:$X$595))*(1-0.01),0)*10</f>
        <v>2.1420365535248</v>
      </c>
    </row>
    <row r="39" spans="1:26" ht="33.75" customHeight="1">
      <c r="A39" s="40">
        <v>38</v>
      </c>
      <c r="B39" s="27" t="s">
        <v>149</v>
      </c>
      <c r="C39" s="40">
        <v>1</v>
      </c>
      <c r="D39" s="27" t="s">
        <v>793</v>
      </c>
      <c r="E39" s="27" t="s">
        <v>788</v>
      </c>
      <c r="F39" s="27" t="s">
        <v>799</v>
      </c>
      <c r="G39" s="27" t="s">
        <v>809</v>
      </c>
      <c r="H39" s="27" t="s">
        <v>818</v>
      </c>
      <c r="I39" s="40">
        <v>0</v>
      </c>
      <c r="J39" s="40">
        <v>1</v>
      </c>
      <c r="K39" s="40">
        <v>0</v>
      </c>
      <c r="L39" s="40">
        <v>0</v>
      </c>
      <c r="M39" s="40">
        <v>0</v>
      </c>
      <c r="N39" s="40">
        <v>0</v>
      </c>
      <c r="O39" s="40">
        <v>0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53">
        <f>=IFERROR((I39*20+J39*50+K39*50+L39*5+M39*80+N39*80+O39*40+P39*50+Q39*50+R39*50+S39*95+T39*95+U39*95+V39*50)/800*IF(E39="青年",0.2,IF(E39="老年",0.9,IF(E39="中年",0.5,1))),0)</f>
        <v>0.0125</v>
      </c>
      <c r="X39" s="53">
        <f>=IFERROR((I39*80+J39*50+K39*50+L39*95+M39*20+N39*20+O39*60+P39*50+Q39*50+R39*50+S39*5+T39*5+U39*5+V39*50)/540*IF(E39="青年",0.8,IF(E39="老年",0.1,IF(E39="中年",0.5,1))),0)</f>
        <v>0.0740740740740741</v>
      </c>
      <c r="Y39" s="54">
        <f>=IFERROR(0.01+(W39-MIN($W$2:$W$595))/(MAX($W$2:$W$595)-MIN($W$2:$W$595))*(1-0.01),0)*10</f>
        <v>0.542183622828784</v>
      </c>
      <c r="Z39" s="54">
        <f>=IFERROR(0.01+(X39-MIN($X$2:$X$595))/(MAX($X$2:$X$595)-MIN($X$2:$X$595))*(1-0.01),0)*10</f>
        <v>2.1420365535248</v>
      </c>
    </row>
    <row r="40" spans="1:26" ht="33.75" customHeight="1">
      <c r="A40" s="40">
        <v>39</v>
      </c>
      <c r="B40" s="27" t="s">
        <v>149</v>
      </c>
      <c r="C40" s="40">
        <v>2</v>
      </c>
      <c r="D40" s="27" t="s">
        <v>793</v>
      </c>
      <c r="E40" s="27" t="s">
        <v>788</v>
      </c>
      <c r="F40" s="27" t="s">
        <v>789</v>
      </c>
      <c r="G40" s="27" t="s">
        <v>809</v>
      </c>
      <c r="H40" s="27" t="s">
        <v>818</v>
      </c>
      <c r="I40" s="40">
        <v>0</v>
      </c>
      <c r="J40" s="40">
        <v>1</v>
      </c>
      <c r="K40" s="40">
        <v>0</v>
      </c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53">
        <f>=IFERROR((I40*20+J40*50+K40*50+L40*5+M40*80+N40*80+O40*40+P40*50+Q40*50+R40*50+S40*95+T40*95+U40*95+V40*50)/800*IF(E40="青年",0.2,IF(E40="老年",0.9,IF(E40="中年",0.5,1))),0)</f>
        <v>0.0125</v>
      </c>
      <c r="X40" s="53">
        <f>=IFERROR((I40*80+J40*50+K40*50+L40*95+M40*20+N40*20+O40*60+P40*50+Q40*50+R40*50+S40*5+T40*5+U40*5+V40*50)/540*IF(E40="青年",0.8,IF(E40="老年",0.1,IF(E40="中年",0.5,1))),0)</f>
        <v>0.0740740740740741</v>
      </c>
      <c r="Y40" s="54">
        <f>=IFERROR(0.01+(W40-MIN($W$2:$W$595))/(MAX($W$2:$W$595)-MIN($W$2:$W$595))*(1-0.01),0)*10</f>
        <v>0.542183622828784</v>
      </c>
      <c r="Z40" s="54">
        <f>=IFERROR(0.01+(X40-MIN($X$2:$X$595))/(MAX($X$2:$X$595)-MIN($X$2:$X$595))*(1-0.01),0)*10</f>
        <v>2.1420365535248</v>
      </c>
    </row>
    <row r="41" spans="1:26" ht="33.75" customHeight="1">
      <c r="A41" s="40">
        <v>40</v>
      </c>
      <c r="B41" s="27" t="s">
        <v>149</v>
      </c>
      <c r="C41" s="40">
        <v>3</v>
      </c>
      <c r="D41" s="27" t="s">
        <v>793</v>
      </c>
      <c r="E41" s="27" t="s">
        <v>802</v>
      </c>
      <c r="F41" s="27" t="s">
        <v>789</v>
      </c>
      <c r="G41" s="27" t="s">
        <v>809</v>
      </c>
      <c r="H41" s="27" t="s">
        <v>818</v>
      </c>
      <c r="I41" s="40">
        <v>0</v>
      </c>
      <c r="J41" s="40">
        <v>1</v>
      </c>
      <c r="K41" s="40">
        <v>0</v>
      </c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53">
        <f>=IFERROR((I41*20+J41*50+K41*50+L41*5+M41*80+N41*80+O41*40+P41*50+Q41*50+R41*50+S41*95+T41*95+U41*95+V41*50)/800*IF(E41="青年",0.2,IF(E41="老年",0.9,IF(E41="中年",0.5,1))),0)</f>
        <v>0.03125</v>
      </c>
      <c r="X41" s="53">
        <f>=IFERROR((I41*80+J41*50+K41*50+L41*95+M41*20+N41*20+O41*60+P41*50+Q41*50+R41*50+S41*5+T41*5+U41*5+V41*50)/540*IF(E41="青年",0.8,IF(E41="老年",0.1,IF(E41="中年",0.5,1))),0)</f>
        <v>0.0462962962962963</v>
      </c>
      <c r="Y41" s="54">
        <f>=IFERROR(0.01+(W41-MIN($W$2:$W$595))/(MAX($W$2:$W$595)-MIN($W$2:$W$595))*(1-0.01),0)*10</f>
        <v>1.27915632754342</v>
      </c>
      <c r="Z41" s="54">
        <f>=IFERROR(0.01+(X41-MIN($X$2:$X$595))/(MAX($X$2:$X$595)-MIN($X$2:$X$595))*(1-0.01),0)*10</f>
        <v>1.36657963446475</v>
      </c>
    </row>
    <row r="42" spans="1:26" ht="33.75" customHeight="1">
      <c r="A42" s="40">
        <v>41</v>
      </c>
      <c r="B42" s="27" t="s">
        <v>149</v>
      </c>
      <c r="C42" s="40">
        <v>4</v>
      </c>
      <c r="D42" s="27" t="s">
        <v>793</v>
      </c>
      <c r="E42" s="27" t="s">
        <v>802</v>
      </c>
      <c r="F42" s="27" t="s">
        <v>799</v>
      </c>
      <c r="G42" s="27" t="s">
        <v>809</v>
      </c>
      <c r="H42" s="27" t="s">
        <v>818</v>
      </c>
      <c r="I42" s="40">
        <v>0</v>
      </c>
      <c r="J42" s="40">
        <v>1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53">
        <f>=IFERROR((I42*20+J42*50+K42*50+L42*5+M42*80+N42*80+O42*40+P42*50+Q42*50+R42*50+S42*95+T42*95+U42*95+V42*50)/800*IF(E42="青年",0.2,IF(E42="老年",0.9,IF(E42="中年",0.5,1))),0)</f>
        <v>0.03125</v>
      </c>
      <c r="X42" s="53">
        <f>=IFERROR((I42*80+J42*50+K42*50+L42*95+M42*20+N42*20+O42*60+P42*50+Q42*50+R42*50+S42*5+T42*5+U42*5+V42*50)/540*IF(E42="青年",0.8,IF(E42="老年",0.1,IF(E42="中年",0.5,1))),0)</f>
        <v>0.0462962962962963</v>
      </c>
      <c r="Y42" s="54">
        <f>=IFERROR(0.01+(W42-MIN($W$2:$W$595))/(MAX($W$2:$W$595)-MIN($W$2:$W$595))*(1-0.01),0)*10</f>
        <v>1.27915632754342</v>
      </c>
      <c r="Z42" s="54">
        <f>=IFERROR(0.01+(X42-MIN($X$2:$X$595))/(MAX($X$2:$X$595)-MIN($X$2:$X$595))*(1-0.01),0)*10</f>
        <v>1.36657963446475</v>
      </c>
    </row>
    <row r="43" spans="1:26" ht="33.75" customHeight="1">
      <c r="A43" s="40">
        <v>42</v>
      </c>
      <c r="B43" s="27" t="s">
        <v>149</v>
      </c>
      <c r="C43" s="40">
        <v>5</v>
      </c>
      <c r="D43" s="27" t="s">
        <v>793</v>
      </c>
      <c r="E43" s="27" t="s">
        <v>813</v>
      </c>
      <c r="F43" s="27" t="s">
        <v>789</v>
      </c>
      <c r="G43" s="27" t="s">
        <v>809</v>
      </c>
      <c r="H43" s="27" t="s">
        <v>818</v>
      </c>
      <c r="I43" s="40">
        <v>0</v>
      </c>
      <c r="J43" s="40">
        <v>1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53">
        <f>=IFERROR((I43*20+J43*50+K43*50+L43*5+M43*80+N43*80+O43*40+P43*50+Q43*50+R43*50+S43*95+T43*95+U43*95+V43*50)/800*IF(E43="青年",0.2,IF(E43="老年",0.9,IF(E43="中年",0.5,1))),0)</f>
        <v>0.0625</v>
      </c>
      <c r="X43" s="53">
        <f>=IFERROR((I43*80+J43*50+K43*50+L43*95+M43*20+N43*20+O43*60+P43*50+Q43*50+R43*50+S43*5+T43*5+U43*5+V43*50)/540*IF(E43="青年",0.8,IF(E43="老年",0.1,IF(E43="中年",0.5,1))),0)</f>
        <v>0.0925925925925926</v>
      </c>
      <c r="Y43" s="54">
        <f>=IFERROR(0.01+(W43-MIN($W$2:$W$595))/(MAX($W$2:$W$595)-MIN($W$2:$W$595))*(1-0.01),0)*10</f>
        <v>2.50744416873449</v>
      </c>
      <c r="Z43" s="54">
        <f>=IFERROR(0.01+(X43-MIN($X$2:$X$595))/(MAX($X$2:$X$595)-MIN($X$2:$X$595))*(1-0.01),0)*10</f>
        <v>2.65900783289817</v>
      </c>
    </row>
    <row r="44" spans="1:26" ht="33.75" customHeight="1">
      <c r="A44" s="40">
        <v>43</v>
      </c>
      <c r="B44" s="27" t="s">
        <v>149</v>
      </c>
      <c r="C44" s="40">
        <v>6</v>
      </c>
      <c r="D44" s="27" t="s">
        <v>793</v>
      </c>
      <c r="E44" s="27" t="s">
        <v>813</v>
      </c>
      <c r="F44" s="27" t="s">
        <v>799</v>
      </c>
      <c r="G44" s="27" t="s">
        <v>809</v>
      </c>
      <c r="H44" s="27" t="s">
        <v>818</v>
      </c>
      <c r="I44" s="40">
        <v>0</v>
      </c>
      <c r="J44" s="40">
        <v>1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53">
        <f>=IFERROR((I44*20+J44*50+K44*50+L44*5+M44*80+N44*80+O44*40+P44*50+Q44*50+R44*50+S44*95+T44*95+U44*95+V44*50)/800*IF(E44="青年",0.2,IF(E44="老年",0.9,IF(E44="中年",0.5,1))),0)</f>
        <v>0.0625</v>
      </c>
      <c r="X44" s="53">
        <f>=IFERROR((I44*80+J44*50+K44*50+L44*95+M44*20+N44*20+O44*60+P44*50+Q44*50+R44*50+S44*5+T44*5+U44*5+V44*50)/540*IF(E44="青年",0.8,IF(E44="老年",0.1,IF(E44="中年",0.5,1))),0)</f>
        <v>0.0925925925925926</v>
      </c>
      <c r="Y44" s="54">
        <f>=IFERROR(0.01+(W44-MIN($W$2:$W$595))/(MAX($W$2:$W$595)-MIN($W$2:$W$595))*(1-0.01),0)*10</f>
        <v>2.50744416873449</v>
      </c>
      <c r="Z44" s="54">
        <f>=IFERROR(0.01+(X44-MIN($X$2:$X$595))/(MAX($X$2:$X$595)-MIN($X$2:$X$595))*(1-0.01),0)*10</f>
        <v>2.65900783289817</v>
      </c>
    </row>
    <row r="45" spans="1:26" ht="33.75" customHeight="1">
      <c r="A45" s="40">
        <v>44</v>
      </c>
      <c r="B45" s="27" t="s">
        <v>149</v>
      </c>
      <c r="C45" s="40">
        <v>7</v>
      </c>
      <c r="D45" s="27" t="s">
        <v>787</v>
      </c>
      <c r="E45" s="27" t="s">
        <v>788</v>
      </c>
      <c r="F45" s="27" t="s">
        <v>799</v>
      </c>
      <c r="G45" s="27" t="s">
        <v>809</v>
      </c>
      <c r="H45" s="27" t="s">
        <v>818</v>
      </c>
      <c r="I45" s="40">
        <v>0</v>
      </c>
      <c r="J45" s="40">
        <v>1</v>
      </c>
      <c r="K45" s="40">
        <v>0</v>
      </c>
      <c r="L45" s="40">
        <v>0</v>
      </c>
      <c r="M45" s="40">
        <v>0</v>
      </c>
      <c r="N45" s="40">
        <v>0</v>
      </c>
      <c r="O45" s="40">
        <v>0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53">
        <f>=IFERROR((I45*20+J45*50+K45*50+L45*5+M45*80+N45*80+O45*40+P45*50+Q45*50+R45*50+S45*95+T45*95+U45*95+V45*50)/800*IF(E45="青年",0.2,IF(E45="老年",0.9,IF(E45="中年",0.5,1))),0)</f>
        <v>0.0125</v>
      </c>
      <c r="X45" s="53">
        <f>=IFERROR((I45*80+J45*50+K45*50+L45*95+M45*20+N45*20+O45*60+P45*50+Q45*50+R45*50+S45*5+T45*5+U45*5+V45*50)/540*IF(E45="青年",0.8,IF(E45="老年",0.1,IF(E45="中年",0.5,1))),0)</f>
        <v>0.0740740740740741</v>
      </c>
      <c r="Y45" s="54">
        <f>=IFERROR(0.01+(W45-MIN($W$2:$W$595))/(MAX($W$2:$W$595)-MIN($W$2:$W$595))*(1-0.01),0)*10</f>
        <v>0.542183622828784</v>
      </c>
      <c r="Z45" s="54">
        <f>=IFERROR(0.01+(X45-MIN($X$2:$X$595))/(MAX($X$2:$X$595)-MIN($X$2:$X$595))*(1-0.01),0)*10</f>
        <v>2.1420365535248</v>
      </c>
    </row>
    <row r="46" spans="1:26" ht="33.75" customHeight="1">
      <c r="A46" s="40">
        <v>45</v>
      </c>
      <c r="B46" s="27" t="s">
        <v>149</v>
      </c>
      <c r="C46" s="40">
        <v>8</v>
      </c>
      <c r="D46" s="27" t="s">
        <v>793</v>
      </c>
      <c r="E46" s="27" t="s">
        <v>788</v>
      </c>
      <c r="F46" s="27" t="s">
        <v>789</v>
      </c>
      <c r="G46" s="27" t="s">
        <v>809</v>
      </c>
      <c r="H46" s="27" t="s">
        <v>818</v>
      </c>
      <c r="I46" s="40">
        <v>0</v>
      </c>
      <c r="J46" s="40">
        <v>1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53">
        <f>=IFERROR((I46*20+J46*50+K46*50+L46*5+M46*80+N46*80+O46*40+P46*50+Q46*50+R46*50+S46*95+T46*95+U46*95+V46*50)/800*IF(E46="青年",0.2,IF(E46="老年",0.9,IF(E46="中年",0.5,1))),0)</f>
        <v>0.0125</v>
      </c>
      <c r="X46" s="53">
        <f>=IFERROR((I46*80+J46*50+K46*50+L46*95+M46*20+N46*20+O46*60+P46*50+Q46*50+R46*50+S46*5+T46*5+U46*5+V46*50)/540*IF(E46="青年",0.8,IF(E46="老年",0.1,IF(E46="中年",0.5,1))),0)</f>
        <v>0.0740740740740741</v>
      </c>
      <c r="Y46" s="54">
        <f>=IFERROR(0.01+(W46-MIN($W$2:$W$595))/(MAX($W$2:$W$595)-MIN($W$2:$W$595))*(1-0.01),0)*10</f>
        <v>0.542183622828784</v>
      </c>
      <c r="Z46" s="54">
        <f>=IFERROR(0.01+(X46-MIN($X$2:$X$595))/(MAX($X$2:$X$595)-MIN($X$2:$X$595))*(1-0.01),0)*10</f>
        <v>2.1420365535248</v>
      </c>
    </row>
    <row r="47" spans="1:26" ht="33.75" customHeight="1">
      <c r="A47" s="40">
        <v>46</v>
      </c>
      <c r="B47" s="27" t="s">
        <v>149</v>
      </c>
      <c r="C47" s="40">
        <v>9</v>
      </c>
      <c r="D47" s="27" t="s">
        <v>793</v>
      </c>
      <c r="E47" s="27" t="s">
        <v>788</v>
      </c>
      <c r="F47" s="27" t="s">
        <v>799</v>
      </c>
      <c r="G47" s="27" t="s">
        <v>809</v>
      </c>
      <c r="H47" s="27" t="s">
        <v>818</v>
      </c>
      <c r="I47" s="40">
        <v>0</v>
      </c>
      <c r="J47" s="40">
        <v>1</v>
      </c>
      <c r="K47" s="40">
        <v>0</v>
      </c>
      <c r="L47" s="40">
        <v>0</v>
      </c>
      <c r="M47" s="40">
        <v>0</v>
      </c>
      <c r="N47" s="40">
        <v>0</v>
      </c>
      <c r="O47" s="40">
        <v>0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53">
        <f>=IFERROR((I47*20+J47*50+K47*50+L47*5+M47*80+N47*80+O47*40+P47*50+Q47*50+R47*50+S47*95+T47*95+U47*95+V47*50)/800*IF(E47="青年",0.2,IF(E47="老年",0.9,IF(E47="中年",0.5,1))),0)</f>
        <v>0.0125</v>
      </c>
      <c r="X47" s="53">
        <f>=IFERROR((I47*80+J47*50+K47*50+L47*95+M47*20+N47*20+O47*60+P47*50+Q47*50+R47*50+S47*5+T47*5+U47*5+V47*50)/540*IF(E47="青年",0.8,IF(E47="老年",0.1,IF(E47="中年",0.5,1))),0)</f>
        <v>0.0740740740740741</v>
      </c>
      <c r="Y47" s="54">
        <f>=IFERROR(0.01+(W47-MIN($W$2:$W$595))/(MAX($W$2:$W$595)-MIN($W$2:$W$595))*(1-0.01),0)*10</f>
        <v>0.542183622828784</v>
      </c>
      <c r="Z47" s="54">
        <f>=IFERROR(0.01+(X47-MIN($X$2:$X$595))/(MAX($X$2:$X$595)-MIN($X$2:$X$595))*(1-0.01),0)*10</f>
        <v>2.1420365535248</v>
      </c>
    </row>
    <row r="48" spans="1:26" ht="33.75" customHeight="1">
      <c r="A48" s="40">
        <v>47</v>
      </c>
      <c r="B48" s="27" t="s">
        <v>149</v>
      </c>
      <c r="C48" s="40">
        <v>10</v>
      </c>
      <c r="D48" s="27" t="s">
        <v>793</v>
      </c>
      <c r="E48" s="27" t="s">
        <v>802</v>
      </c>
      <c r="F48" s="27" t="s">
        <v>799</v>
      </c>
      <c r="G48" s="27" t="s">
        <v>809</v>
      </c>
      <c r="H48" s="27" t="s">
        <v>853</v>
      </c>
      <c r="I48" s="40">
        <v>0</v>
      </c>
      <c r="J48" s="40">
        <v>0</v>
      </c>
      <c r="K48" s="40">
        <v>0</v>
      </c>
      <c r="L48" s="40">
        <v>1</v>
      </c>
      <c r="M48" s="40">
        <v>0</v>
      </c>
      <c r="N48" s="40">
        <v>0</v>
      </c>
      <c r="O48" s="40">
        <v>0</v>
      </c>
      <c r="P48" s="40">
        <v>0</v>
      </c>
      <c r="Q48" s="40">
        <v>0</v>
      </c>
      <c r="R48" s="40">
        <v>0</v>
      </c>
      <c r="S48" s="40">
        <v>0</v>
      </c>
      <c r="T48" s="40">
        <v>0</v>
      </c>
      <c r="U48" s="40">
        <v>0</v>
      </c>
      <c r="V48" s="40">
        <v>0</v>
      </c>
      <c r="W48" s="53">
        <f>=IFERROR((I48*20+J48*50+K48*50+L48*5+M48*80+N48*80+O48*40+P48*50+Q48*50+R48*50+S48*95+T48*95+U48*95+V48*50)/800*IF(E48="青年",0.2,IF(E48="老年",0.9,IF(E48="中年",0.5,1))),0)</f>
        <v>0.003125</v>
      </c>
      <c r="X48" s="53">
        <f>=IFERROR((I48*80+J48*50+K48*50+L48*95+M48*20+N48*20+O48*60+P48*50+Q48*50+R48*50+S48*5+T48*5+U48*5+V48*50)/540*IF(E48="青年",0.8,IF(E48="老年",0.1,IF(E48="中年",0.5,1))),0)</f>
        <v>0.087962962962963</v>
      </c>
      <c r="Y48" s="54">
        <f>=IFERROR(0.01+(W48-MIN($W$2:$W$595))/(MAX($W$2:$W$595)-MIN($W$2:$W$595))*(1-0.01),0)*10</f>
        <v>0.173697270471464</v>
      </c>
      <c r="Z48" s="54">
        <f>=IFERROR(0.01+(X48-MIN($X$2:$X$595))/(MAX($X$2:$X$595)-MIN($X$2:$X$595))*(1-0.01),0)*10</f>
        <v>2.52976501305483</v>
      </c>
    </row>
    <row r="49" spans="1:26" ht="33.75" customHeight="1">
      <c r="A49" s="40">
        <v>48</v>
      </c>
      <c r="B49" s="27" t="s">
        <v>149</v>
      </c>
      <c r="C49" s="40">
        <v>11</v>
      </c>
      <c r="D49" s="27" t="s">
        <v>793</v>
      </c>
      <c r="E49" s="27" t="s">
        <v>788</v>
      </c>
      <c r="F49" s="27" t="s">
        <v>799</v>
      </c>
      <c r="G49" s="27" t="s">
        <v>809</v>
      </c>
      <c r="H49" s="27" t="s">
        <v>818</v>
      </c>
      <c r="I49" s="40">
        <v>0</v>
      </c>
      <c r="J49" s="40">
        <v>1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53">
        <f>=IFERROR((I49*20+J49*50+K49*50+L49*5+M49*80+N49*80+O49*40+P49*50+Q49*50+R49*50+S49*95+T49*95+U49*95+V49*50)/800*IF(E49="青年",0.2,IF(E49="老年",0.9,IF(E49="中年",0.5,1))),0)</f>
        <v>0.0125</v>
      </c>
      <c r="X49" s="53">
        <f>=IFERROR((I49*80+J49*50+K49*50+L49*95+M49*20+N49*20+O49*60+P49*50+Q49*50+R49*50+S49*5+T49*5+U49*5+V49*50)/540*IF(E49="青年",0.8,IF(E49="老年",0.1,IF(E49="中年",0.5,1))),0)</f>
        <v>0.0740740740740741</v>
      </c>
      <c r="Y49" s="54">
        <f>=IFERROR(0.01+(W49-MIN($W$2:$W$595))/(MAX($W$2:$W$595)-MIN($W$2:$W$595))*(1-0.01),0)*10</f>
        <v>0.542183622828784</v>
      </c>
      <c r="Z49" s="54">
        <f>=IFERROR(0.01+(X49-MIN($X$2:$X$595))/(MAX($X$2:$X$595)-MIN($X$2:$X$595))*(1-0.01),0)*10</f>
        <v>2.1420365535248</v>
      </c>
    </row>
    <row r="50" spans="1:26" ht="33.75" customHeight="1">
      <c r="A50" s="40">
        <v>49</v>
      </c>
      <c r="B50" s="27" t="s">
        <v>149</v>
      </c>
      <c r="C50" s="40">
        <v>12</v>
      </c>
      <c r="D50" s="27" t="s">
        <v>793</v>
      </c>
      <c r="E50" s="27" t="s">
        <v>788</v>
      </c>
      <c r="F50" s="27" t="s">
        <v>789</v>
      </c>
      <c r="G50" s="27" t="s">
        <v>809</v>
      </c>
      <c r="H50" s="27" t="s">
        <v>818</v>
      </c>
      <c r="I50" s="40">
        <v>0</v>
      </c>
      <c r="J50" s="40">
        <v>1</v>
      </c>
      <c r="K50" s="40">
        <v>0</v>
      </c>
      <c r="L50" s="40">
        <v>0</v>
      </c>
      <c r="M50" s="40">
        <v>0</v>
      </c>
      <c r="N50" s="40">
        <v>0</v>
      </c>
      <c r="O50" s="40">
        <v>0</v>
      </c>
      <c r="P50" s="40">
        <v>0</v>
      </c>
      <c r="Q50" s="40">
        <v>0</v>
      </c>
      <c r="R50" s="40">
        <v>0</v>
      </c>
      <c r="S50" s="40">
        <v>0</v>
      </c>
      <c r="T50" s="40">
        <v>0</v>
      </c>
      <c r="U50" s="40">
        <v>0</v>
      </c>
      <c r="V50" s="40">
        <v>0</v>
      </c>
      <c r="W50" s="53">
        <f>=IFERROR((I50*20+J50*50+K50*50+L50*5+M50*80+N50*80+O50*40+P50*50+Q50*50+R50*50+S50*95+T50*95+U50*95+V50*50)/800*IF(E50="青年",0.2,IF(E50="老年",0.9,IF(E50="中年",0.5,1))),0)</f>
        <v>0.0125</v>
      </c>
      <c r="X50" s="53">
        <f>=IFERROR((I50*80+J50*50+K50*50+L50*95+M50*20+N50*20+O50*60+P50*50+Q50*50+R50*50+S50*5+T50*5+U50*5+V50*50)/540*IF(E50="青年",0.8,IF(E50="老年",0.1,IF(E50="中年",0.5,1))),0)</f>
        <v>0.0740740740740741</v>
      </c>
      <c r="Y50" s="54">
        <f>=IFERROR(0.01+(W50-MIN($W$2:$W$595))/(MAX($W$2:$W$595)-MIN($W$2:$W$595))*(1-0.01),0)*10</f>
        <v>0.542183622828784</v>
      </c>
      <c r="Z50" s="54">
        <f>=IFERROR(0.01+(X50-MIN($X$2:$X$595))/(MAX($X$2:$X$595)-MIN($X$2:$X$595))*(1-0.01),0)*10</f>
        <v>2.1420365535248</v>
      </c>
    </row>
    <row r="51" spans="1:26" ht="33.75" customHeight="1">
      <c r="A51" s="40">
        <v>50</v>
      </c>
      <c r="B51" s="27" t="s">
        <v>149</v>
      </c>
      <c r="C51" s="40">
        <v>13</v>
      </c>
      <c r="D51" s="27" t="s">
        <v>793</v>
      </c>
      <c r="E51" s="27" t="s">
        <v>813</v>
      </c>
      <c r="F51" s="27" t="s">
        <v>799</v>
      </c>
      <c r="G51" s="27" t="s">
        <v>809</v>
      </c>
      <c r="H51" s="27" t="s">
        <v>818</v>
      </c>
      <c r="I51" s="40">
        <v>0</v>
      </c>
      <c r="J51" s="40">
        <v>1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53">
        <f>=IFERROR((I51*20+J51*50+K51*50+L51*5+M51*80+N51*80+O51*40+P51*50+Q51*50+R51*50+S51*95+T51*95+U51*95+V51*50)/800*IF(E51="青年",0.2,IF(E51="老年",0.9,IF(E51="中年",0.5,1))),0)</f>
        <v>0.0625</v>
      </c>
      <c r="X51" s="53">
        <f>=IFERROR((I51*80+J51*50+K51*50+L51*95+M51*20+N51*20+O51*60+P51*50+Q51*50+R51*50+S51*5+T51*5+U51*5+V51*50)/540*IF(E51="青年",0.8,IF(E51="老年",0.1,IF(E51="中年",0.5,1))),0)</f>
        <v>0.0925925925925926</v>
      </c>
      <c r="Y51" s="54">
        <f>=IFERROR(0.01+(W51-MIN($W$2:$W$595))/(MAX($W$2:$W$595)-MIN($W$2:$W$595))*(1-0.01),0)*10</f>
        <v>2.50744416873449</v>
      </c>
      <c r="Z51" s="54">
        <f>=IFERROR(0.01+(X51-MIN($X$2:$X$595))/(MAX($X$2:$X$595)-MIN($X$2:$X$595))*(1-0.01),0)*10</f>
        <v>2.65900783289817</v>
      </c>
    </row>
    <row r="52" spans="1:26" ht="33.75" customHeight="1">
      <c r="A52" s="40">
        <v>51</v>
      </c>
      <c r="B52" s="27" t="s">
        <v>149</v>
      </c>
      <c r="C52" s="40">
        <v>14</v>
      </c>
      <c r="D52" s="27" t="s">
        <v>793</v>
      </c>
      <c r="E52" s="27" t="s">
        <v>813</v>
      </c>
      <c r="F52" s="27" t="s">
        <v>799</v>
      </c>
      <c r="G52" s="27" t="s">
        <v>809</v>
      </c>
      <c r="H52" s="27" t="s">
        <v>818</v>
      </c>
      <c r="I52" s="40">
        <v>0</v>
      </c>
      <c r="J52" s="40">
        <v>1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53">
        <f>=IFERROR((I52*20+J52*50+K52*50+L52*5+M52*80+N52*80+O52*40+P52*50+Q52*50+R52*50+S52*95+T52*95+U52*95+V52*50)/800*IF(E52="青年",0.2,IF(E52="老年",0.9,IF(E52="中年",0.5,1))),0)</f>
        <v>0.0625</v>
      </c>
      <c r="X52" s="53">
        <f>=IFERROR((I52*80+J52*50+K52*50+L52*95+M52*20+N52*20+O52*60+P52*50+Q52*50+R52*50+S52*5+T52*5+U52*5+V52*50)/540*IF(E52="青年",0.8,IF(E52="老年",0.1,IF(E52="中年",0.5,1))),0)</f>
        <v>0.0925925925925926</v>
      </c>
      <c r="Y52" s="54">
        <f>=IFERROR(0.01+(W52-MIN($W$2:$W$595))/(MAX($W$2:$W$595)-MIN($W$2:$W$595))*(1-0.01),0)*10</f>
        <v>2.50744416873449</v>
      </c>
      <c r="Z52" s="54">
        <f>=IFERROR(0.01+(X52-MIN($X$2:$X$595))/(MAX($X$2:$X$595)-MIN($X$2:$X$595))*(1-0.01),0)*10</f>
        <v>2.65900783289817</v>
      </c>
    </row>
    <row r="53" spans="1:26" ht="33.75" customHeight="1">
      <c r="A53" s="40">
        <v>52</v>
      </c>
      <c r="B53" s="27" t="s">
        <v>149</v>
      </c>
      <c r="C53" s="40">
        <v>15</v>
      </c>
      <c r="D53" s="27" t="s">
        <v>793</v>
      </c>
      <c r="E53" s="27" t="s">
        <v>788</v>
      </c>
      <c r="F53" s="27" t="s">
        <v>799</v>
      </c>
      <c r="G53" s="27" t="s">
        <v>809</v>
      </c>
      <c r="H53" s="27" t="s">
        <v>818</v>
      </c>
      <c r="I53" s="40">
        <v>0</v>
      </c>
      <c r="J53" s="40">
        <v>1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53">
        <f>=IFERROR((I53*20+J53*50+K53*50+L53*5+M53*80+N53*80+O53*40+P53*50+Q53*50+R53*50+S53*95+T53*95+U53*95+V53*50)/800*IF(E53="青年",0.2,IF(E53="老年",0.9,IF(E53="中年",0.5,1))),0)</f>
        <v>0.0125</v>
      </c>
      <c r="X53" s="53">
        <f>=IFERROR((I53*80+J53*50+K53*50+L53*95+M53*20+N53*20+O53*60+P53*50+Q53*50+R53*50+S53*5+T53*5+U53*5+V53*50)/540*IF(E53="青年",0.8,IF(E53="老年",0.1,IF(E53="中年",0.5,1))),0)</f>
        <v>0.0740740740740741</v>
      </c>
      <c r="Y53" s="54">
        <f>=IFERROR(0.01+(W53-MIN($W$2:$W$595))/(MAX($W$2:$W$595)-MIN($W$2:$W$595))*(1-0.01),0)*10</f>
        <v>0.542183622828784</v>
      </c>
      <c r="Z53" s="54">
        <f>=IFERROR(0.01+(X53-MIN($X$2:$X$595))/(MAX($X$2:$X$595)-MIN($X$2:$X$595))*(1-0.01),0)*10</f>
        <v>2.1420365535248</v>
      </c>
    </row>
    <row r="54" spans="1:26" ht="33.75" customHeight="1">
      <c r="A54" s="40">
        <v>53</v>
      </c>
      <c r="B54" s="27" t="s">
        <v>149</v>
      </c>
      <c r="C54" s="40">
        <v>16</v>
      </c>
      <c r="D54" s="27" t="s">
        <v>793</v>
      </c>
      <c r="E54" s="27" t="s">
        <v>788</v>
      </c>
      <c r="F54" s="27" t="s">
        <v>799</v>
      </c>
      <c r="G54" s="27" t="s">
        <v>809</v>
      </c>
      <c r="H54" s="27" t="s">
        <v>818</v>
      </c>
      <c r="I54" s="40">
        <v>0</v>
      </c>
      <c r="J54" s="40">
        <v>1</v>
      </c>
      <c r="K54" s="40">
        <v>0</v>
      </c>
      <c r="L54" s="40">
        <v>0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53">
        <f>=IFERROR((I54*20+J54*50+K54*50+L54*5+M54*80+N54*80+O54*40+P54*50+Q54*50+R54*50+S54*95+T54*95+U54*95+V54*50)/800*IF(E54="青年",0.2,IF(E54="老年",0.9,IF(E54="中年",0.5,1))),0)</f>
        <v>0.0125</v>
      </c>
      <c r="X54" s="53">
        <f>=IFERROR((I54*80+J54*50+K54*50+L54*95+M54*20+N54*20+O54*60+P54*50+Q54*50+R54*50+S54*5+T54*5+U54*5+V54*50)/540*IF(E54="青年",0.8,IF(E54="老年",0.1,IF(E54="中年",0.5,1))),0)</f>
        <v>0.0740740740740741</v>
      </c>
      <c r="Y54" s="54">
        <f>=IFERROR(0.01+(W54-MIN($W$2:$W$595))/(MAX($W$2:$W$595)-MIN($W$2:$W$595))*(1-0.01),0)*10</f>
        <v>0.542183622828784</v>
      </c>
      <c r="Z54" s="54">
        <f>=IFERROR(0.01+(X54-MIN($X$2:$X$595))/(MAX($X$2:$X$595)-MIN($X$2:$X$595))*(1-0.01),0)*10</f>
        <v>2.1420365535248</v>
      </c>
    </row>
    <row r="55" spans="1:26" ht="33.75" customHeight="1">
      <c r="A55" s="40">
        <v>54</v>
      </c>
      <c r="B55" s="27" t="s">
        <v>161</v>
      </c>
      <c r="C55" s="40">
        <v>1</v>
      </c>
      <c r="D55" s="27" t="s">
        <v>793</v>
      </c>
      <c r="E55" s="27" t="s">
        <v>861</v>
      </c>
      <c r="F55" s="27" t="s">
        <v>799</v>
      </c>
      <c r="G55" s="27" t="s">
        <v>790</v>
      </c>
      <c r="H55" s="27" t="s">
        <v>837</v>
      </c>
      <c r="I55" s="40">
        <v>0</v>
      </c>
      <c r="J55" s="40">
        <v>0</v>
      </c>
      <c r="K55" s="40">
        <v>0</v>
      </c>
      <c r="L55" s="40">
        <v>0</v>
      </c>
      <c r="M55" s="40">
        <v>1</v>
      </c>
      <c r="N55" s="40">
        <v>0</v>
      </c>
      <c r="O55" s="40">
        <v>0</v>
      </c>
      <c r="P55" s="40">
        <v>1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53">
        <f>=IFERROR((I55*20+J55*50+K55*50+L55*5+M55*80+N55*80+O55*40+P55*50+Q55*50+R55*50+S55*95+T55*95+U55*95+V55*50)/800*IF(E55="青年",0.2,IF(E55="老年",0.9,IF(E55="中年",0.5,1))),0)</f>
        <v>0.14625</v>
      </c>
      <c r="X55" s="53">
        <f>=IFERROR((I55*80+J55*50+K55*50+L55*95+M55*20+N55*20+O55*60+P55*50+Q55*50+R55*50+S55*5+T55*5+U55*5+V55*50)/540*IF(E55="青年",0.8,IF(E55="老年",0.1,IF(E55="中年",0.5,1))),0)</f>
        <v>0.012962962962963</v>
      </c>
      <c r="Y55" s="54">
        <f>=IFERROR(0.01+(W55-MIN($W$2:$W$595))/(MAX($W$2:$W$595)-MIN($W$2:$W$595))*(1-0.01),0)*10</f>
        <v>5.79925558312655</v>
      </c>
      <c r="Z55" s="54">
        <f>=IFERROR(0.01+(X55-MIN($X$2:$X$595))/(MAX($X$2:$X$595)-MIN($X$2:$X$595))*(1-0.01),0)*10</f>
        <v>0.436031331592689</v>
      </c>
    </row>
    <row r="56" spans="1:26" ht="33.75" customHeight="1">
      <c r="A56" s="40">
        <v>55</v>
      </c>
      <c r="B56" s="27" t="s">
        <v>161</v>
      </c>
      <c r="C56" s="40">
        <v>2</v>
      </c>
      <c r="D56" s="27" t="s">
        <v>793</v>
      </c>
      <c r="E56" s="27" t="s">
        <v>861</v>
      </c>
      <c r="F56" s="27" t="s">
        <v>789</v>
      </c>
      <c r="G56" s="27" t="s">
        <v>790</v>
      </c>
      <c r="H56" s="27" t="s">
        <v>837</v>
      </c>
      <c r="I56" s="40">
        <v>0</v>
      </c>
      <c r="J56" s="40">
        <v>0</v>
      </c>
      <c r="K56" s="40">
        <v>0</v>
      </c>
      <c r="L56" s="40">
        <v>0</v>
      </c>
      <c r="M56" s="40">
        <v>1</v>
      </c>
      <c r="N56" s="40">
        <v>0</v>
      </c>
      <c r="O56" s="40">
        <v>0</v>
      </c>
      <c r="P56" s="40">
        <v>1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53">
        <f>=IFERROR((I56*20+J56*50+K56*50+L56*5+M56*80+N56*80+O56*40+P56*50+Q56*50+R56*50+S56*95+T56*95+U56*95+V56*50)/800*IF(E56="青年",0.2,IF(E56="老年",0.9,IF(E56="中年",0.5,1))),0)</f>
        <v>0.14625</v>
      </c>
      <c r="X56" s="53">
        <f>=IFERROR((I56*80+J56*50+K56*50+L56*95+M56*20+N56*20+O56*60+P56*50+Q56*50+R56*50+S56*5+T56*5+U56*5+V56*50)/540*IF(E56="青年",0.8,IF(E56="老年",0.1,IF(E56="中年",0.5,1))),0)</f>
        <v>0.012962962962963</v>
      </c>
      <c r="Y56" s="54">
        <f>=IFERROR(0.01+(W56-MIN($W$2:$W$595))/(MAX($W$2:$W$595)-MIN($W$2:$W$595))*(1-0.01),0)*10</f>
        <v>5.79925558312655</v>
      </c>
      <c r="Z56" s="54">
        <f>=IFERROR(0.01+(X56-MIN($X$2:$X$595))/(MAX($X$2:$X$595)-MIN($X$2:$X$595))*(1-0.01),0)*10</f>
        <v>0.436031331592689</v>
      </c>
    </row>
    <row r="57" spans="1:26" ht="33.75" customHeight="1">
      <c r="A57" s="40">
        <v>56</v>
      </c>
      <c r="B57" s="27" t="s">
        <v>161</v>
      </c>
      <c r="C57" s="40">
        <v>3</v>
      </c>
      <c r="D57" s="27" t="s">
        <v>793</v>
      </c>
      <c r="E57" s="27" t="s">
        <v>802</v>
      </c>
      <c r="F57" s="27" t="s">
        <v>799</v>
      </c>
      <c r="G57" s="27" t="s">
        <v>809</v>
      </c>
      <c r="H57" s="27" t="s">
        <v>864</v>
      </c>
      <c r="I57" s="40">
        <v>0</v>
      </c>
      <c r="J57" s="40">
        <v>0</v>
      </c>
      <c r="K57" s="40">
        <v>1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53">
        <f>=IFERROR((I57*20+J57*50+K57*50+L57*5+M57*80+N57*80+O57*40+P57*50+Q57*50+R57*50+S57*95+T57*95+U57*95+V57*50)/800*IF(E57="青年",0.2,IF(E57="老年",0.9,IF(E57="中年",0.5,1))),0)</f>
        <v>0.03125</v>
      </c>
      <c r="X57" s="53">
        <f>=IFERROR((I57*80+J57*50+K57*50+L57*95+M57*20+N57*20+O57*60+P57*50+Q57*50+R57*50+S57*5+T57*5+U57*5+V57*50)/540*IF(E57="青年",0.8,IF(E57="老年",0.1,IF(E57="中年",0.5,1))),0)</f>
        <v>0.0462962962962963</v>
      </c>
      <c r="Y57" s="54">
        <f>=IFERROR(0.01+(W57-MIN($W$2:$W$595))/(MAX($W$2:$W$595)-MIN($W$2:$W$595))*(1-0.01),0)*10</f>
        <v>1.27915632754342</v>
      </c>
      <c r="Z57" s="54">
        <f>=IFERROR(0.01+(X57-MIN($X$2:$X$595))/(MAX($X$2:$X$595)-MIN($X$2:$X$595))*(1-0.01),0)*10</f>
        <v>1.36657963446475</v>
      </c>
    </row>
    <row r="58" spans="1:26" ht="33.75" customHeight="1">
      <c r="A58" s="40">
        <v>57</v>
      </c>
      <c r="B58" s="27" t="s">
        <v>161</v>
      </c>
      <c r="C58" s="40">
        <v>4</v>
      </c>
      <c r="D58" s="27" t="s">
        <v>793</v>
      </c>
      <c r="E58" s="27" t="s">
        <v>813</v>
      </c>
      <c r="F58" s="27" t="s">
        <v>799</v>
      </c>
      <c r="G58" s="27" t="s">
        <v>809</v>
      </c>
      <c r="H58" s="27" t="s">
        <v>864</v>
      </c>
      <c r="I58" s="40">
        <v>0</v>
      </c>
      <c r="J58" s="40">
        <v>0</v>
      </c>
      <c r="K58" s="40">
        <v>1</v>
      </c>
      <c r="L58" s="40">
        <v>0</v>
      </c>
      <c r="M58" s="40">
        <v>0</v>
      </c>
      <c r="N58" s="40">
        <v>0</v>
      </c>
      <c r="O58" s="40">
        <v>0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0</v>
      </c>
      <c r="V58" s="40">
        <v>0</v>
      </c>
      <c r="W58" s="53">
        <f>=IFERROR((I58*20+J58*50+K58*50+L58*5+M58*80+N58*80+O58*40+P58*50+Q58*50+R58*50+S58*95+T58*95+U58*95+V58*50)/800*IF(E58="青年",0.2,IF(E58="老年",0.9,IF(E58="中年",0.5,1))),0)</f>
        <v>0.0625</v>
      </c>
      <c r="X58" s="53">
        <f>=IFERROR((I58*80+J58*50+K58*50+L58*95+M58*20+N58*20+O58*60+P58*50+Q58*50+R58*50+S58*5+T58*5+U58*5+V58*50)/540*IF(E58="青年",0.8,IF(E58="老年",0.1,IF(E58="中年",0.5,1))),0)</f>
        <v>0.0925925925925926</v>
      </c>
      <c r="Y58" s="54">
        <f>=IFERROR(0.01+(W58-MIN($W$2:$W$595))/(MAX($W$2:$W$595)-MIN($W$2:$W$595))*(1-0.01),0)*10</f>
        <v>2.50744416873449</v>
      </c>
      <c r="Z58" s="54">
        <f>=IFERROR(0.01+(X58-MIN($X$2:$X$595))/(MAX($X$2:$X$595)-MIN($X$2:$X$595))*(1-0.01),0)*10</f>
        <v>2.65900783289817</v>
      </c>
    </row>
    <row r="59" spans="1:26" ht="33.75" customHeight="1">
      <c r="A59" s="40">
        <v>58</v>
      </c>
      <c r="B59" s="27" t="s">
        <v>166</v>
      </c>
      <c r="C59" s="40">
        <v>1</v>
      </c>
      <c r="D59" s="27" t="s">
        <v>793</v>
      </c>
      <c r="E59" s="27" t="s">
        <v>788</v>
      </c>
      <c r="F59" s="27" t="s">
        <v>799</v>
      </c>
      <c r="G59" s="27" t="s">
        <v>790</v>
      </c>
      <c r="H59" s="27" t="s">
        <v>867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1</v>
      </c>
      <c r="P59" s="40">
        <v>1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53">
        <f>=IFERROR((I59*20+J59*50+K59*50+L59*5+M59*80+N59*80+O59*40+P59*50+Q59*50+R59*50+S59*95+T59*95+U59*95+V59*50)/800*IF(E59="青年",0.2,IF(E59="老年",0.9,IF(E59="中年",0.5,1))),0)</f>
        <v>0.0225</v>
      </c>
      <c r="X59" s="53">
        <f>=IFERROR((I59*80+J59*50+K59*50+L59*95+M59*20+N59*20+O59*60+P59*50+Q59*50+R59*50+S59*5+T59*5+U59*5+V59*50)/540*IF(E59="青年",0.8,IF(E59="老年",0.1,IF(E59="中年",0.5,1))),0)</f>
        <v>0.162962962962963</v>
      </c>
      <c r="Y59" s="54">
        <f>=IFERROR(0.01+(W59-MIN($W$2:$W$595))/(MAX($W$2:$W$595)-MIN($W$2:$W$595))*(1-0.01),0)*10</f>
        <v>0.935235732009926</v>
      </c>
      <c r="Z59" s="54">
        <f>=IFERROR(0.01+(X59-MIN($X$2:$X$595))/(MAX($X$2:$X$595)-MIN($X$2:$X$595))*(1-0.01),0)*10</f>
        <v>4.62349869451697</v>
      </c>
    </row>
    <row r="60" spans="1:26" ht="33.75" customHeight="1">
      <c r="A60" s="40">
        <v>59</v>
      </c>
      <c r="B60" s="27" t="s">
        <v>166</v>
      </c>
      <c r="C60" s="40">
        <v>2</v>
      </c>
      <c r="D60" s="27" t="s">
        <v>793</v>
      </c>
      <c r="E60" s="27" t="s">
        <v>788</v>
      </c>
      <c r="F60" s="27" t="s">
        <v>789</v>
      </c>
      <c r="G60" s="27" t="s">
        <v>790</v>
      </c>
      <c r="H60" s="27" t="s">
        <v>867</v>
      </c>
      <c r="I60" s="40">
        <v>0</v>
      </c>
      <c r="J60" s="40">
        <v>0</v>
      </c>
      <c r="K60" s="40">
        <v>0</v>
      </c>
      <c r="L60" s="40">
        <v>0</v>
      </c>
      <c r="M60" s="40">
        <v>0</v>
      </c>
      <c r="N60" s="40">
        <v>0</v>
      </c>
      <c r="O60" s="40">
        <v>1</v>
      </c>
      <c r="P60" s="40">
        <v>1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53">
        <f>=IFERROR((I60*20+J60*50+K60*50+L60*5+M60*80+N60*80+O60*40+P60*50+Q60*50+R60*50+S60*95+T60*95+U60*95+V60*50)/800*IF(E60="青年",0.2,IF(E60="老年",0.9,IF(E60="中年",0.5,1))),0)</f>
        <v>0.0225</v>
      </c>
      <c r="X60" s="53">
        <f>=IFERROR((I60*80+J60*50+K60*50+L60*95+M60*20+N60*20+O60*60+P60*50+Q60*50+R60*50+S60*5+T60*5+U60*5+V60*50)/540*IF(E60="青年",0.8,IF(E60="老年",0.1,IF(E60="中年",0.5,1))),0)</f>
        <v>0.162962962962963</v>
      </c>
      <c r="Y60" s="54">
        <f>=IFERROR(0.01+(W60-MIN($W$2:$W$595))/(MAX($W$2:$W$595)-MIN($W$2:$W$595))*(1-0.01),0)*10</f>
        <v>0.935235732009926</v>
      </c>
      <c r="Z60" s="54">
        <f>=IFERROR(0.01+(X60-MIN($X$2:$X$595))/(MAX($X$2:$X$595)-MIN($X$2:$X$595))*(1-0.01),0)*10</f>
        <v>4.62349869451697</v>
      </c>
    </row>
    <row r="61" spans="1:26" ht="33.75" customHeight="1">
      <c r="A61" s="40">
        <v>60</v>
      </c>
      <c r="B61" s="27" t="s">
        <v>166</v>
      </c>
      <c r="C61" s="40">
        <v>3</v>
      </c>
      <c r="D61" s="27" t="s">
        <v>787</v>
      </c>
      <c r="E61" s="27" t="s">
        <v>788</v>
      </c>
      <c r="F61" s="27" t="s">
        <v>799</v>
      </c>
      <c r="G61" s="27" t="s">
        <v>790</v>
      </c>
      <c r="H61" s="27" t="s">
        <v>822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1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53">
        <f>=IFERROR((I61*20+J61*50+K61*50+L61*5+M61*80+N61*80+O61*40+P61*50+Q61*50+R61*50+S61*95+T61*95+U61*95+V61*50)/800*IF(E61="青年",0.2,IF(E61="老年",0.9,IF(E61="中年",0.5,1))),0)</f>
        <v>0.0125</v>
      </c>
      <c r="X61" s="53">
        <f>=IFERROR((I61*80+J61*50+K61*50+L61*95+M61*20+N61*20+O61*60+P61*50+Q61*50+R61*50+S61*5+T61*5+U61*5+V61*50)/540*IF(E61="青年",0.8,IF(E61="老年",0.1,IF(E61="中年",0.5,1))),0)</f>
        <v>0.0740740740740741</v>
      </c>
      <c r="Y61" s="54">
        <f>=IFERROR(0.01+(W61-MIN($W$2:$W$595))/(MAX($W$2:$W$595)-MIN($W$2:$W$595))*(1-0.01),0)*10</f>
        <v>0.542183622828784</v>
      </c>
      <c r="Z61" s="54">
        <f>=IFERROR(0.01+(X61-MIN($X$2:$X$595))/(MAX($X$2:$X$595)-MIN($X$2:$X$595))*(1-0.01),0)*10</f>
        <v>2.1420365535248</v>
      </c>
    </row>
    <row r="62" spans="1:26" ht="33.75" customHeight="1">
      <c r="A62" s="40">
        <v>61</v>
      </c>
      <c r="B62" s="27" t="s">
        <v>166</v>
      </c>
      <c r="C62" s="40">
        <v>4</v>
      </c>
      <c r="D62" s="27" t="s">
        <v>793</v>
      </c>
      <c r="E62" s="27" t="s">
        <v>788</v>
      </c>
      <c r="F62" s="27" t="s">
        <v>799</v>
      </c>
      <c r="G62" s="27" t="s">
        <v>790</v>
      </c>
      <c r="H62" s="27" t="s">
        <v>822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0</v>
      </c>
      <c r="O62" s="40">
        <v>0</v>
      </c>
      <c r="P62" s="40">
        <v>1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53">
        <f>=IFERROR((I62*20+J62*50+K62*50+L62*5+M62*80+N62*80+O62*40+P62*50+Q62*50+R62*50+S62*95+T62*95+U62*95+V62*50)/800*IF(E62="青年",0.2,IF(E62="老年",0.9,IF(E62="中年",0.5,1))),0)</f>
        <v>0.0125</v>
      </c>
      <c r="X62" s="53">
        <f>=IFERROR((I62*80+J62*50+K62*50+L62*95+M62*20+N62*20+O62*60+P62*50+Q62*50+R62*50+S62*5+T62*5+U62*5+V62*50)/540*IF(E62="青年",0.8,IF(E62="老年",0.1,IF(E62="中年",0.5,1))),0)</f>
        <v>0.0740740740740741</v>
      </c>
      <c r="Y62" s="54">
        <f>=IFERROR(0.01+(W62-MIN($W$2:$W$595))/(MAX($W$2:$W$595)-MIN($W$2:$W$595))*(1-0.01),0)*10</f>
        <v>0.542183622828784</v>
      </c>
      <c r="Z62" s="54">
        <f>=IFERROR(0.01+(X62-MIN($X$2:$X$595))/(MAX($X$2:$X$595)-MIN($X$2:$X$595))*(1-0.01),0)*10</f>
        <v>2.1420365535248</v>
      </c>
    </row>
    <row r="63" spans="1:26" ht="33.75" customHeight="1">
      <c r="A63" s="40">
        <v>62</v>
      </c>
      <c r="B63" s="27" t="s">
        <v>166</v>
      </c>
      <c r="C63" s="40">
        <v>5</v>
      </c>
      <c r="D63" s="27" t="s">
        <v>793</v>
      </c>
      <c r="E63" s="27" t="s">
        <v>788</v>
      </c>
      <c r="F63" s="27" t="s">
        <v>799</v>
      </c>
      <c r="G63" s="27" t="s">
        <v>790</v>
      </c>
      <c r="H63" s="27" t="s">
        <v>822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1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53">
        <f>=IFERROR((I63*20+J63*50+K63*50+L63*5+M63*80+N63*80+O63*40+P63*50+Q63*50+R63*50+S63*95+T63*95+U63*95+V63*50)/800*IF(E63="青年",0.2,IF(E63="老年",0.9,IF(E63="中年",0.5,1))),0)</f>
        <v>0.0125</v>
      </c>
      <c r="X63" s="53">
        <f>=IFERROR((I63*80+J63*50+K63*50+L63*95+M63*20+N63*20+O63*60+P63*50+Q63*50+R63*50+S63*5+T63*5+U63*5+V63*50)/540*IF(E63="青年",0.8,IF(E63="老年",0.1,IF(E63="中年",0.5,1))),0)</f>
        <v>0.0740740740740741</v>
      </c>
      <c r="Y63" s="54">
        <f>=IFERROR(0.01+(W63-MIN($W$2:$W$595))/(MAX($W$2:$W$595)-MIN($W$2:$W$595))*(1-0.01),0)*10</f>
        <v>0.542183622828784</v>
      </c>
      <c r="Z63" s="54">
        <f>=IFERROR(0.01+(X63-MIN($X$2:$X$595))/(MAX($X$2:$X$595)-MIN($X$2:$X$595))*(1-0.01),0)*10</f>
        <v>2.1420365535248</v>
      </c>
    </row>
    <row r="64" spans="1:26" ht="33.75" customHeight="1">
      <c r="A64" s="40">
        <v>63</v>
      </c>
      <c r="B64" s="27" t="s">
        <v>166</v>
      </c>
      <c r="C64" s="40">
        <v>6</v>
      </c>
      <c r="D64" s="27" t="s">
        <v>793</v>
      </c>
      <c r="E64" s="27" t="s">
        <v>788</v>
      </c>
      <c r="F64" s="27" t="s">
        <v>789</v>
      </c>
      <c r="G64" s="27" t="s">
        <v>790</v>
      </c>
      <c r="H64" s="27" t="s">
        <v>822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1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53">
        <f>=IFERROR((I64*20+J64*50+K64*50+L64*5+M64*80+N64*80+O64*40+P64*50+Q64*50+R64*50+S64*95+T64*95+U64*95+V64*50)/800*IF(E64="青年",0.2,IF(E64="老年",0.9,IF(E64="中年",0.5,1))),0)</f>
        <v>0.0125</v>
      </c>
      <c r="X64" s="53">
        <f>=IFERROR((I64*80+J64*50+K64*50+L64*95+M64*20+N64*20+O64*60+P64*50+Q64*50+R64*50+S64*5+T64*5+U64*5+V64*50)/540*IF(E64="青年",0.8,IF(E64="老年",0.1,IF(E64="中年",0.5,1))),0)</f>
        <v>0.0740740740740741</v>
      </c>
      <c r="Y64" s="54">
        <f>=IFERROR(0.01+(W64-MIN($W$2:$W$595))/(MAX($W$2:$W$595)-MIN($W$2:$W$595))*(1-0.01),0)*10</f>
        <v>0.542183622828784</v>
      </c>
      <c r="Z64" s="54">
        <f>=IFERROR(0.01+(X64-MIN($X$2:$X$595))/(MAX($X$2:$X$595)-MIN($X$2:$X$595))*(1-0.01),0)*10</f>
        <v>2.1420365535248</v>
      </c>
    </row>
    <row r="65" spans="1:26" ht="33.75" customHeight="1">
      <c r="A65" s="40">
        <v>64</v>
      </c>
      <c r="B65" s="27" t="s">
        <v>166</v>
      </c>
      <c r="C65" s="40">
        <v>7</v>
      </c>
      <c r="D65" s="27" t="s">
        <v>793</v>
      </c>
      <c r="E65" s="27" t="s">
        <v>788</v>
      </c>
      <c r="F65" s="27" t="s">
        <v>799</v>
      </c>
      <c r="G65" s="27" t="s">
        <v>790</v>
      </c>
      <c r="H65" s="27" t="s">
        <v>822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0</v>
      </c>
      <c r="P65" s="40">
        <v>1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53">
        <f>=IFERROR((I65*20+J65*50+K65*50+L65*5+M65*80+N65*80+O65*40+P65*50+Q65*50+R65*50+S65*95+T65*95+U65*95+V65*50)/800*IF(E65="青年",0.2,IF(E65="老年",0.9,IF(E65="中年",0.5,1))),0)</f>
        <v>0.0125</v>
      </c>
      <c r="X65" s="53">
        <f>=IFERROR((I65*80+J65*50+K65*50+L65*95+M65*20+N65*20+O65*60+P65*50+Q65*50+R65*50+S65*5+T65*5+U65*5+V65*50)/540*IF(E65="青年",0.8,IF(E65="老年",0.1,IF(E65="中年",0.5,1))),0)</f>
        <v>0.0740740740740741</v>
      </c>
      <c r="Y65" s="54">
        <f>=IFERROR(0.01+(W65-MIN($W$2:$W$595))/(MAX($W$2:$W$595)-MIN($W$2:$W$595))*(1-0.01),0)*10</f>
        <v>0.542183622828784</v>
      </c>
      <c r="Z65" s="54">
        <f>=IFERROR(0.01+(X65-MIN($X$2:$X$595))/(MAX($X$2:$X$595)-MIN($X$2:$X$595))*(1-0.01),0)*10</f>
        <v>2.1420365535248</v>
      </c>
    </row>
    <row r="66" spans="1:26" ht="33.75" customHeight="1">
      <c r="A66" s="40">
        <v>65</v>
      </c>
      <c r="B66" s="27" t="s">
        <v>172</v>
      </c>
      <c r="C66" s="40">
        <v>1</v>
      </c>
      <c r="D66" s="27" t="s">
        <v>787</v>
      </c>
      <c r="E66" s="27" t="s">
        <v>788</v>
      </c>
      <c r="F66" s="27" t="s">
        <v>789</v>
      </c>
      <c r="G66" s="27" t="s">
        <v>790</v>
      </c>
      <c r="H66" s="27" t="s">
        <v>822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0</v>
      </c>
      <c r="P66" s="40">
        <v>1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53">
        <f>=IFERROR((I66*20+J66*50+K66*50+L66*5+M66*80+N66*80+O66*40+P66*50+Q66*50+R66*50+S66*95+T66*95+U66*95+V66*50)/800*IF(E66="青年",0.2,IF(E66="老年",0.9,IF(E66="中年",0.5,1))),0)</f>
        <v>0.0125</v>
      </c>
      <c r="X66" s="53">
        <f>=IFERROR((I66*80+J66*50+K66*50+L66*95+M66*20+N66*20+O66*60+P66*50+Q66*50+R66*50+S66*5+T66*5+U66*5+V66*50)/540*IF(E66="青年",0.8,IF(E66="老年",0.1,IF(E66="中年",0.5,1))),0)</f>
        <v>0.0740740740740741</v>
      </c>
      <c r="Y66" s="54">
        <f>=IFERROR(0.01+(W66-MIN($W$2:$W$595))/(MAX($W$2:$W$595)-MIN($W$2:$W$595))*(1-0.01),0)*10</f>
        <v>0.542183622828784</v>
      </c>
      <c r="Z66" s="54">
        <f>=IFERROR(0.01+(X66-MIN($X$2:$X$595))/(MAX($X$2:$X$595)-MIN($X$2:$X$595))*(1-0.01),0)*10</f>
        <v>2.1420365535248</v>
      </c>
    </row>
    <row r="67" spans="1:26" ht="33.75" customHeight="1">
      <c r="A67" s="40">
        <v>66</v>
      </c>
      <c r="B67" s="27" t="s">
        <v>172</v>
      </c>
      <c r="C67" s="40">
        <v>2</v>
      </c>
      <c r="D67" s="27" t="s">
        <v>793</v>
      </c>
      <c r="E67" s="27" t="s">
        <v>788</v>
      </c>
      <c r="F67" s="27" t="s">
        <v>799</v>
      </c>
      <c r="G67" s="27" t="s">
        <v>809</v>
      </c>
      <c r="H67" s="27" t="s">
        <v>864</v>
      </c>
      <c r="I67" s="40">
        <v>0</v>
      </c>
      <c r="J67" s="40">
        <v>0</v>
      </c>
      <c r="K67" s="40">
        <v>1</v>
      </c>
      <c r="L67" s="40">
        <v>0</v>
      </c>
      <c r="M67" s="40">
        <v>0</v>
      </c>
      <c r="N67" s="40">
        <v>0</v>
      </c>
      <c r="O67" s="40">
        <v>0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53">
        <f>=IFERROR((I67*20+J67*50+K67*50+L67*5+M67*80+N67*80+O67*40+P67*50+Q67*50+R67*50+S67*95+T67*95+U67*95+V67*50)/800*IF(E67="青年",0.2,IF(E67="老年",0.9,IF(E67="中年",0.5,1))),0)</f>
        <v>0.0125</v>
      </c>
      <c r="X67" s="53">
        <f>=IFERROR((I67*80+J67*50+K67*50+L67*95+M67*20+N67*20+O67*60+P67*50+Q67*50+R67*50+S67*5+T67*5+U67*5+V67*50)/540*IF(E67="青年",0.8,IF(E67="老年",0.1,IF(E67="中年",0.5,1))),0)</f>
        <v>0.0740740740740741</v>
      </c>
      <c r="Y67" s="54">
        <f>=IFERROR(0.01+(W67-MIN($W$2:$W$595))/(MAX($W$2:$W$595)-MIN($W$2:$W$595))*(1-0.01),0)*10</f>
        <v>0.542183622828784</v>
      </c>
      <c r="Z67" s="54">
        <f>=IFERROR(0.01+(X67-MIN($X$2:$X$595))/(MAX($X$2:$X$595)-MIN($X$2:$X$595))*(1-0.01),0)*10</f>
        <v>2.1420365535248</v>
      </c>
    </row>
    <row r="68" spans="1:26" ht="33.75" customHeight="1">
      <c r="A68" s="40">
        <v>67</v>
      </c>
      <c r="B68" s="27" t="s">
        <v>172</v>
      </c>
      <c r="C68" s="40">
        <v>3</v>
      </c>
      <c r="D68" s="27" t="s">
        <v>793</v>
      </c>
      <c r="E68" s="27" t="s">
        <v>788</v>
      </c>
      <c r="F68" s="27" t="s">
        <v>789</v>
      </c>
      <c r="G68" s="27" t="s">
        <v>809</v>
      </c>
      <c r="H68" s="27" t="s">
        <v>864</v>
      </c>
      <c r="I68" s="40">
        <v>0</v>
      </c>
      <c r="J68" s="40">
        <v>0</v>
      </c>
      <c r="K68" s="40">
        <v>1</v>
      </c>
      <c r="L68" s="40">
        <v>0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53">
        <f>=IFERROR((I68*20+J68*50+K68*50+L68*5+M68*80+N68*80+O68*40+P68*50+Q68*50+R68*50+S68*95+T68*95+U68*95+V68*50)/800*IF(E68="青年",0.2,IF(E68="老年",0.9,IF(E68="中年",0.5,1))),0)</f>
        <v>0.0125</v>
      </c>
      <c r="X68" s="53">
        <f>=IFERROR((I68*80+J68*50+K68*50+L68*95+M68*20+N68*20+O68*60+P68*50+Q68*50+R68*50+S68*5+T68*5+U68*5+V68*50)/540*IF(E68="青年",0.8,IF(E68="老年",0.1,IF(E68="中年",0.5,1))),0)</f>
        <v>0.0740740740740741</v>
      </c>
      <c r="Y68" s="54">
        <f>=IFERROR(0.01+(W68-MIN($W$2:$W$595))/(MAX($W$2:$W$595)-MIN($W$2:$W$595))*(1-0.01),0)*10</f>
        <v>0.542183622828784</v>
      </c>
      <c r="Z68" s="54">
        <f>=IFERROR(0.01+(X68-MIN($X$2:$X$595))/(MAX($X$2:$X$595)-MIN($X$2:$X$595))*(1-0.01),0)*10</f>
        <v>2.1420365535248</v>
      </c>
    </row>
    <row r="69" spans="1:26" ht="33.75" customHeight="1">
      <c r="A69" s="40">
        <v>68</v>
      </c>
      <c r="B69" s="27" t="s">
        <v>172</v>
      </c>
      <c r="C69" s="40">
        <v>4</v>
      </c>
      <c r="D69" s="27" t="s">
        <v>793</v>
      </c>
      <c r="E69" s="27" t="s">
        <v>813</v>
      </c>
      <c r="F69" s="27" t="s">
        <v>799</v>
      </c>
      <c r="G69" s="27" t="s">
        <v>809</v>
      </c>
      <c r="H69" s="27" t="s">
        <v>853</v>
      </c>
      <c r="I69" s="40">
        <v>0</v>
      </c>
      <c r="J69" s="40">
        <v>0</v>
      </c>
      <c r="K69" s="40">
        <v>0</v>
      </c>
      <c r="L69" s="40">
        <v>1</v>
      </c>
      <c r="M69" s="40">
        <v>0</v>
      </c>
      <c r="N69" s="40">
        <v>0</v>
      </c>
      <c r="O69" s="40">
        <v>0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53">
        <f>=IFERROR((I69*20+J69*50+K69*50+L69*5+M69*80+N69*80+O69*40+P69*50+Q69*50+R69*50+S69*95+T69*95+U69*95+V69*50)/800*IF(E69="青年",0.2,IF(E69="老年",0.9,IF(E69="中年",0.5,1))),0)</f>
        <v>0.00625</v>
      </c>
      <c r="X69" s="53">
        <f>=IFERROR((I69*80+J69*50+K69*50+L69*95+M69*20+N69*20+O69*60+P69*50+Q69*50+R69*50+S69*5+T69*5+U69*5+V69*50)/540*IF(E69="青年",0.8,IF(E69="老年",0.1,IF(E69="中年",0.5,1))),0)</f>
        <v>0.175925925925926</v>
      </c>
      <c r="Y69" s="54">
        <f>=IFERROR(0.01+(W69-MIN($W$2:$W$595))/(MAX($W$2:$W$595)-MIN($W$2:$W$595))*(1-0.01),0)*10</f>
        <v>0.296526054590571</v>
      </c>
      <c r="Z69" s="54">
        <f>=IFERROR(0.01+(X69-MIN($X$2:$X$595))/(MAX($X$2:$X$595)-MIN($X$2:$X$595))*(1-0.01),0)*10</f>
        <v>4.98537859007833</v>
      </c>
    </row>
    <row r="70" spans="1:26" ht="33.75" customHeight="1">
      <c r="A70" s="40">
        <v>69</v>
      </c>
      <c r="B70" s="27" t="s">
        <v>172</v>
      </c>
      <c r="C70" s="40">
        <v>5</v>
      </c>
      <c r="D70" s="27" t="s">
        <v>793</v>
      </c>
      <c r="E70" s="27" t="s">
        <v>788</v>
      </c>
      <c r="F70" s="27" t="s">
        <v>799</v>
      </c>
      <c r="G70" s="27" t="s">
        <v>809</v>
      </c>
      <c r="H70" s="27" t="s">
        <v>853</v>
      </c>
      <c r="I70" s="40">
        <v>0</v>
      </c>
      <c r="J70" s="40">
        <v>0</v>
      </c>
      <c r="K70" s="40">
        <v>0</v>
      </c>
      <c r="L70" s="40">
        <v>1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53">
        <f>=IFERROR((I70*20+J70*50+K70*50+L70*5+M70*80+N70*80+O70*40+P70*50+Q70*50+R70*50+S70*95+T70*95+U70*95+V70*50)/800*IF(E70="青年",0.2,IF(E70="老年",0.9,IF(E70="中年",0.5,1))),0)</f>
        <v>0.00125</v>
      </c>
      <c r="X70" s="53">
        <f>=IFERROR((I70*80+J70*50+K70*50+L70*95+M70*20+N70*20+O70*60+P70*50+Q70*50+R70*50+S70*5+T70*5+U70*5+V70*50)/540*IF(E70="青年",0.8,IF(E70="老年",0.1,IF(E70="中年",0.5,1))),0)</f>
        <v>0.140740740740741</v>
      </c>
      <c r="Y70" s="54">
        <f>=IFERROR(0.01+(W70-MIN($W$2:$W$595))/(MAX($W$2:$W$595)-MIN($W$2:$W$595))*(1-0.01),0)*10</f>
        <v>0.1</v>
      </c>
      <c r="Z70" s="54">
        <f>=IFERROR(0.01+(X70-MIN($X$2:$X$595))/(MAX($X$2:$X$595)-MIN($X$2:$X$595))*(1-0.01),0)*10</f>
        <v>4.00313315926893</v>
      </c>
    </row>
    <row r="71" spans="1:26" ht="33.75" customHeight="1">
      <c r="A71" s="40">
        <v>70</v>
      </c>
      <c r="B71" s="27" t="s">
        <v>172</v>
      </c>
      <c r="C71" s="40">
        <v>6</v>
      </c>
      <c r="D71" s="27" t="s">
        <v>793</v>
      </c>
      <c r="E71" s="27" t="s">
        <v>788</v>
      </c>
      <c r="F71" s="27" t="s">
        <v>799</v>
      </c>
      <c r="G71" s="27" t="s">
        <v>809</v>
      </c>
      <c r="H71" s="27" t="s">
        <v>853</v>
      </c>
      <c r="I71" s="40">
        <v>0</v>
      </c>
      <c r="J71" s="40">
        <v>0</v>
      </c>
      <c r="K71" s="40">
        <v>0</v>
      </c>
      <c r="L71" s="40">
        <v>1</v>
      </c>
      <c r="M71" s="40">
        <v>0</v>
      </c>
      <c r="N71" s="40">
        <v>0</v>
      </c>
      <c r="O71" s="40">
        <v>0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53">
        <f>=IFERROR((I71*20+J71*50+K71*50+L71*5+M71*80+N71*80+O71*40+P71*50+Q71*50+R71*50+S71*95+T71*95+U71*95+V71*50)/800*IF(E71="青年",0.2,IF(E71="老年",0.9,IF(E71="中年",0.5,1))),0)</f>
        <v>0.00125</v>
      </c>
      <c r="X71" s="53">
        <f>=IFERROR((I71*80+J71*50+K71*50+L71*95+M71*20+N71*20+O71*60+P71*50+Q71*50+R71*50+S71*5+T71*5+U71*5+V71*50)/540*IF(E71="青年",0.8,IF(E71="老年",0.1,IF(E71="中年",0.5,1))),0)</f>
        <v>0.140740740740741</v>
      </c>
      <c r="Y71" s="54">
        <f>=IFERROR(0.01+(W71-MIN($W$2:$W$595))/(MAX($W$2:$W$595)-MIN($W$2:$W$595))*(1-0.01),0)*10</f>
        <v>0.1</v>
      </c>
      <c r="Z71" s="54">
        <f>=IFERROR(0.01+(X71-MIN($X$2:$X$595))/(MAX($X$2:$X$595)-MIN($X$2:$X$595))*(1-0.01),0)*10</f>
        <v>4.00313315926893</v>
      </c>
    </row>
    <row r="72" spans="1:26" ht="33.75" customHeight="1">
      <c r="A72" s="40">
        <v>71</v>
      </c>
      <c r="B72" s="27" t="s">
        <v>172</v>
      </c>
      <c r="C72" s="40">
        <v>7</v>
      </c>
      <c r="D72" s="27" t="s">
        <v>793</v>
      </c>
      <c r="E72" s="27" t="s">
        <v>788</v>
      </c>
      <c r="F72" s="27" t="s">
        <v>789</v>
      </c>
      <c r="G72" s="27" t="s">
        <v>809</v>
      </c>
      <c r="H72" s="27" t="s">
        <v>853</v>
      </c>
      <c r="I72" s="40">
        <v>0</v>
      </c>
      <c r="J72" s="40">
        <v>0</v>
      </c>
      <c r="K72" s="40">
        <v>0</v>
      </c>
      <c r="L72" s="40">
        <v>1</v>
      </c>
      <c r="M72" s="40">
        <v>0</v>
      </c>
      <c r="N72" s="40">
        <v>0</v>
      </c>
      <c r="O72" s="40">
        <v>0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53">
        <f>=IFERROR((I72*20+J72*50+K72*50+L72*5+M72*80+N72*80+O72*40+P72*50+Q72*50+R72*50+S72*95+T72*95+U72*95+V72*50)/800*IF(E72="青年",0.2,IF(E72="老年",0.9,IF(E72="中年",0.5,1))),0)</f>
        <v>0.00125</v>
      </c>
      <c r="X72" s="53">
        <f>=IFERROR((I72*80+J72*50+K72*50+L72*95+M72*20+N72*20+O72*60+P72*50+Q72*50+R72*50+S72*5+T72*5+U72*5+V72*50)/540*IF(E72="青年",0.8,IF(E72="老年",0.1,IF(E72="中年",0.5,1))),0)</f>
        <v>0.140740740740741</v>
      </c>
      <c r="Y72" s="54">
        <f>=IFERROR(0.01+(W72-MIN($W$2:$W$595))/(MAX($W$2:$W$595)-MIN($W$2:$W$595))*(1-0.01),0)*10</f>
        <v>0.1</v>
      </c>
      <c r="Z72" s="54">
        <f>=IFERROR(0.01+(X72-MIN($X$2:$X$595))/(MAX($X$2:$X$595)-MIN($X$2:$X$595))*(1-0.01),0)*10</f>
        <v>4.00313315926893</v>
      </c>
    </row>
    <row r="73" spans="1:26" ht="33.75" customHeight="1">
      <c r="A73" s="40">
        <v>72</v>
      </c>
      <c r="B73" s="27" t="s">
        <v>172</v>
      </c>
      <c r="C73" s="40">
        <v>8</v>
      </c>
      <c r="D73" s="27" t="s">
        <v>793</v>
      </c>
      <c r="E73" s="27" t="s">
        <v>788</v>
      </c>
      <c r="F73" s="27" t="s">
        <v>799</v>
      </c>
      <c r="G73" s="27" t="s">
        <v>809</v>
      </c>
      <c r="H73" s="27" t="s">
        <v>853</v>
      </c>
      <c r="I73" s="40">
        <v>0</v>
      </c>
      <c r="J73" s="40">
        <v>0</v>
      </c>
      <c r="K73" s="40">
        <v>0</v>
      </c>
      <c r="L73" s="40">
        <v>1</v>
      </c>
      <c r="M73" s="40">
        <v>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53">
        <f>=IFERROR((I73*20+J73*50+K73*50+L73*5+M73*80+N73*80+O73*40+P73*50+Q73*50+R73*50+S73*95+T73*95+U73*95+V73*50)/800*IF(E73="青年",0.2,IF(E73="老年",0.9,IF(E73="中年",0.5,1))),0)</f>
        <v>0.00125</v>
      </c>
      <c r="X73" s="53">
        <f>=IFERROR((I73*80+J73*50+K73*50+L73*95+M73*20+N73*20+O73*60+P73*50+Q73*50+R73*50+S73*5+T73*5+U73*5+V73*50)/540*IF(E73="青年",0.8,IF(E73="老年",0.1,IF(E73="中年",0.5,1))),0)</f>
        <v>0.140740740740741</v>
      </c>
      <c r="Y73" s="54">
        <f>=IFERROR(0.01+(W73-MIN($W$2:$W$595))/(MAX($W$2:$W$595)-MIN($W$2:$W$595))*(1-0.01),0)*10</f>
        <v>0.1</v>
      </c>
      <c r="Z73" s="54">
        <f>=IFERROR(0.01+(X73-MIN($X$2:$X$595))/(MAX($X$2:$X$595)-MIN($X$2:$X$595))*(1-0.01),0)*10</f>
        <v>4.00313315926893</v>
      </c>
    </row>
    <row r="74" spans="1:26" ht="33.75" customHeight="1">
      <c r="A74" s="40">
        <v>73</v>
      </c>
      <c r="B74" s="27" t="s">
        <v>172</v>
      </c>
      <c r="C74" s="40">
        <v>9</v>
      </c>
      <c r="D74" s="27" t="s">
        <v>793</v>
      </c>
      <c r="E74" s="27" t="s">
        <v>788</v>
      </c>
      <c r="F74" s="27" t="s">
        <v>799</v>
      </c>
      <c r="G74" s="27" t="s">
        <v>809</v>
      </c>
      <c r="H74" s="27" t="s">
        <v>853</v>
      </c>
      <c r="I74" s="40">
        <v>0</v>
      </c>
      <c r="J74" s="40">
        <v>0</v>
      </c>
      <c r="K74" s="40">
        <v>0</v>
      </c>
      <c r="L74" s="40">
        <v>1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53">
        <f>=IFERROR((I74*20+J74*50+K74*50+L74*5+M74*80+N74*80+O74*40+P74*50+Q74*50+R74*50+S74*95+T74*95+U74*95+V74*50)/800*IF(E74="青年",0.2,IF(E74="老年",0.9,IF(E74="中年",0.5,1))),0)</f>
        <v>0.00125</v>
      </c>
      <c r="X74" s="53">
        <f>=IFERROR((I74*80+J74*50+K74*50+L74*95+M74*20+N74*20+O74*60+P74*50+Q74*50+R74*50+S74*5+T74*5+U74*5+V74*50)/540*IF(E74="青年",0.8,IF(E74="老年",0.1,IF(E74="中年",0.5,1))),0)</f>
        <v>0.140740740740741</v>
      </c>
      <c r="Y74" s="54">
        <f>=IFERROR(0.01+(W74-MIN($W$2:$W$595))/(MAX($W$2:$W$595)-MIN($W$2:$W$595))*(1-0.01),0)*10</f>
        <v>0.1</v>
      </c>
      <c r="Z74" s="54">
        <f>=IFERROR(0.01+(X74-MIN($X$2:$X$595))/(MAX($X$2:$X$595)-MIN($X$2:$X$595))*(1-0.01),0)*10</f>
        <v>4.00313315926893</v>
      </c>
    </row>
    <row r="75" spans="1:26" ht="33.75" customHeight="1">
      <c r="A75" s="40">
        <v>74</v>
      </c>
      <c r="B75" s="27" t="s">
        <v>172</v>
      </c>
      <c r="C75" s="40">
        <v>10</v>
      </c>
      <c r="D75" s="27" t="s">
        <v>787</v>
      </c>
      <c r="E75" s="27" t="s">
        <v>861</v>
      </c>
      <c r="F75" s="27" t="s">
        <v>789</v>
      </c>
      <c r="G75" s="27" t="s">
        <v>809</v>
      </c>
      <c r="H75" s="27" t="s">
        <v>840</v>
      </c>
      <c r="I75" s="40">
        <v>1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53">
        <f>=IFERROR((I75*20+J75*50+K75*50+L75*5+M75*80+N75*80+O75*40+P75*50+Q75*50+R75*50+S75*95+T75*95+U75*95+V75*50)/800*IF(E75="青年",0.2,IF(E75="老年",0.9,IF(E75="中年",0.5,1))),0)</f>
        <v>0.0225</v>
      </c>
      <c r="X75" s="53">
        <f>=IFERROR((I75*80+J75*50+K75*50+L75*95+M75*20+N75*20+O75*60+P75*50+Q75*50+R75*50+S75*5+T75*5+U75*5+V75*50)/540*IF(E75="青年",0.8,IF(E75="老年",0.1,IF(E75="中年",0.5,1))),0)</f>
        <v>0.0148148148148148</v>
      </c>
      <c r="Y75" s="54">
        <f>=IFERROR(0.01+(W75-MIN($W$2:$W$595))/(MAX($W$2:$W$595)-MIN($W$2:$W$595))*(1-0.01),0)*10</f>
        <v>0.935235732009926</v>
      </c>
      <c r="Z75" s="54">
        <f>=IFERROR(0.01+(X75-MIN($X$2:$X$595))/(MAX($X$2:$X$595)-MIN($X$2:$X$595))*(1-0.01),0)*10</f>
        <v>0.487728459530026</v>
      </c>
    </row>
    <row r="76" spans="1:26" ht="33.75" customHeight="1">
      <c r="A76" s="40">
        <v>75</v>
      </c>
      <c r="B76" s="27" t="s">
        <v>179</v>
      </c>
      <c r="C76" s="40">
        <v>1</v>
      </c>
      <c r="D76" s="27" t="s">
        <v>787</v>
      </c>
      <c r="E76" s="27" t="s">
        <v>788</v>
      </c>
      <c r="F76" s="27" t="s">
        <v>799</v>
      </c>
      <c r="G76" s="27" t="s">
        <v>790</v>
      </c>
      <c r="H76" s="27" t="s">
        <v>886</v>
      </c>
      <c r="I76" s="40">
        <v>1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1</v>
      </c>
      <c r="P76" s="40">
        <v>1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53">
        <f>=IFERROR((I76*20+J76*50+K76*50+L76*5+M76*80+N76*80+O76*40+P76*50+Q76*50+R76*50+S76*95+T76*95+U76*95+V76*50)/800*IF(E76="青年",0.2,IF(E76="老年",0.9,IF(E76="中年",0.5,1))),0)</f>
        <v>0.0275</v>
      </c>
      <c r="X76" s="53">
        <f>=IFERROR((I76*80+J76*50+K76*50+L76*95+M76*20+N76*20+O76*60+P76*50+Q76*50+R76*50+S76*5+T76*5+U76*5+V76*50)/540*IF(E76="青年",0.8,IF(E76="老年",0.1,IF(E76="中年",0.5,1))),0)</f>
        <v>0.281481481481482</v>
      </c>
      <c r="Y76" s="54">
        <f>=IFERROR(0.01+(W76-MIN($W$2:$W$595))/(MAX($W$2:$W$595)-MIN($W$2:$W$595))*(1-0.01),0)*10</f>
        <v>1.1317617866005</v>
      </c>
      <c r="Z76" s="54">
        <f>=IFERROR(0.01+(X76-MIN($X$2:$X$595))/(MAX($X$2:$X$595)-MIN($X$2:$X$595))*(1-0.01),0)*10</f>
        <v>7.93211488250653</v>
      </c>
    </row>
    <row r="77" spans="1:26" ht="33.75" customHeight="1">
      <c r="A77" s="40">
        <v>76</v>
      </c>
      <c r="B77" s="27" t="s">
        <v>179</v>
      </c>
      <c r="C77" s="40">
        <v>2</v>
      </c>
      <c r="D77" s="27" t="s">
        <v>787</v>
      </c>
      <c r="E77" s="27" t="s">
        <v>802</v>
      </c>
      <c r="F77" s="27" t="s">
        <v>789</v>
      </c>
      <c r="G77" s="27" t="s">
        <v>790</v>
      </c>
      <c r="H77" s="27" t="s">
        <v>886</v>
      </c>
      <c r="I77" s="40">
        <v>1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1</v>
      </c>
      <c r="P77" s="40">
        <v>1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53">
        <f>=IFERROR((I77*20+J77*50+K77*50+L77*5+M77*80+N77*80+O77*40+P77*50+Q77*50+R77*50+S77*95+T77*95+U77*95+V77*50)/800*IF(E77="青年",0.2,IF(E77="老年",0.9,IF(E77="中年",0.5,1))),0)</f>
        <v>0.06875</v>
      </c>
      <c r="X77" s="53">
        <f>=IFERROR((I77*80+J77*50+K77*50+L77*95+M77*20+N77*20+O77*60+P77*50+Q77*50+R77*50+S77*5+T77*5+U77*5+V77*50)/540*IF(E77="青年",0.8,IF(E77="老年",0.1,IF(E77="中年",0.5,1))),0)</f>
        <v>0.175925925925926</v>
      </c>
      <c r="Y77" s="54">
        <f>=IFERROR(0.01+(W77-MIN($W$2:$W$595))/(MAX($W$2:$W$595)-MIN($W$2:$W$595))*(1-0.01),0)*10</f>
        <v>2.75310173697271</v>
      </c>
      <c r="Z77" s="54">
        <f>=IFERROR(0.01+(X77-MIN($X$2:$X$595))/(MAX($X$2:$X$595)-MIN($X$2:$X$595))*(1-0.01),0)*10</f>
        <v>4.98537859007833</v>
      </c>
    </row>
    <row r="78" spans="1:26" ht="33.75" customHeight="1">
      <c r="A78" s="40">
        <v>77</v>
      </c>
      <c r="B78" s="27" t="s">
        <v>179</v>
      </c>
      <c r="C78" s="40">
        <v>3</v>
      </c>
      <c r="D78" s="27" t="s">
        <v>787</v>
      </c>
      <c r="E78" s="27" t="s">
        <v>788</v>
      </c>
      <c r="F78" s="27" t="s">
        <v>789</v>
      </c>
      <c r="G78" s="27" t="s">
        <v>809</v>
      </c>
      <c r="H78" s="27" t="s">
        <v>864</v>
      </c>
      <c r="I78" s="40">
        <v>0</v>
      </c>
      <c r="J78" s="40">
        <v>0</v>
      </c>
      <c r="K78" s="40">
        <v>1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53">
        <f>=IFERROR((I78*20+J78*50+K78*50+L78*5+M78*80+N78*80+O78*40+P78*50+Q78*50+R78*50+S78*95+T78*95+U78*95+V78*50)/800*IF(E78="青年",0.2,IF(E78="老年",0.9,IF(E78="中年",0.5,1))),0)</f>
        <v>0.0125</v>
      </c>
      <c r="X78" s="53">
        <f>=IFERROR((I78*80+J78*50+K78*50+L78*95+M78*20+N78*20+O78*60+P78*50+Q78*50+R78*50+S78*5+T78*5+U78*5+V78*50)/540*IF(E78="青年",0.8,IF(E78="老年",0.1,IF(E78="中年",0.5,1))),0)</f>
        <v>0.0740740740740741</v>
      </c>
      <c r="Y78" s="54">
        <f>=IFERROR(0.01+(W78-MIN($W$2:$W$595))/(MAX($W$2:$W$595)-MIN($W$2:$W$595))*(1-0.01),0)*10</f>
        <v>0.542183622828784</v>
      </c>
      <c r="Z78" s="54">
        <f>=IFERROR(0.01+(X78-MIN($X$2:$X$595))/(MAX($X$2:$X$595)-MIN($X$2:$X$595))*(1-0.01),0)*10</f>
        <v>2.1420365535248</v>
      </c>
    </row>
    <row r="79" spans="1:26" ht="33.75" customHeight="1">
      <c r="A79" s="40">
        <v>78</v>
      </c>
      <c r="B79" s="27" t="s">
        <v>179</v>
      </c>
      <c r="C79" s="40">
        <v>4</v>
      </c>
      <c r="D79" s="27" t="s">
        <v>787</v>
      </c>
      <c r="E79" s="27" t="s">
        <v>788</v>
      </c>
      <c r="F79" s="27" t="s">
        <v>799</v>
      </c>
      <c r="G79" s="27" t="s">
        <v>809</v>
      </c>
      <c r="H79" s="27" t="s">
        <v>864</v>
      </c>
      <c r="I79" s="40">
        <v>0</v>
      </c>
      <c r="J79" s="40">
        <v>0</v>
      </c>
      <c r="K79" s="40">
        <v>1</v>
      </c>
      <c r="L79" s="40">
        <v>0</v>
      </c>
      <c r="M79" s="40">
        <v>0</v>
      </c>
      <c r="N79" s="40">
        <v>0</v>
      </c>
      <c r="O79" s="40">
        <v>0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53">
        <f>=IFERROR((I79*20+J79*50+K79*50+L79*5+M79*80+N79*80+O79*40+P79*50+Q79*50+R79*50+S79*95+T79*95+U79*95+V79*50)/800*IF(E79="青年",0.2,IF(E79="老年",0.9,IF(E79="中年",0.5,1))),0)</f>
        <v>0.0125</v>
      </c>
      <c r="X79" s="53">
        <f>=IFERROR((I79*80+J79*50+K79*50+L79*95+M79*20+N79*20+O79*60+P79*50+Q79*50+R79*50+S79*5+T79*5+U79*5+V79*50)/540*IF(E79="青年",0.8,IF(E79="老年",0.1,IF(E79="中年",0.5,1))),0)</f>
        <v>0.0740740740740741</v>
      </c>
      <c r="Y79" s="54">
        <f>=IFERROR(0.01+(W79-MIN($W$2:$W$595))/(MAX($W$2:$W$595)-MIN($W$2:$W$595))*(1-0.01),0)*10</f>
        <v>0.542183622828784</v>
      </c>
      <c r="Z79" s="54">
        <f>=IFERROR(0.01+(X79-MIN($X$2:$X$595))/(MAX($X$2:$X$595)-MIN($X$2:$X$595))*(1-0.01),0)*10</f>
        <v>2.1420365535248</v>
      </c>
    </row>
    <row r="80" spans="1:26" ht="33.75" customHeight="1">
      <c r="A80" s="40">
        <v>79</v>
      </c>
      <c r="B80" s="27" t="s">
        <v>179</v>
      </c>
      <c r="C80" s="40">
        <v>5</v>
      </c>
      <c r="D80" s="27" t="s">
        <v>787</v>
      </c>
      <c r="E80" s="27" t="s">
        <v>788</v>
      </c>
      <c r="F80" s="27" t="s">
        <v>799</v>
      </c>
      <c r="G80" s="27" t="s">
        <v>809</v>
      </c>
      <c r="H80" s="27" t="s">
        <v>864</v>
      </c>
      <c r="I80" s="40">
        <v>0</v>
      </c>
      <c r="J80" s="40">
        <v>0</v>
      </c>
      <c r="K80" s="40">
        <v>1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53">
        <f>=IFERROR((I80*20+J80*50+K80*50+L80*5+M80*80+N80*80+O80*40+P80*50+Q80*50+R80*50+S80*95+T80*95+U80*95+V80*50)/800*IF(E80="青年",0.2,IF(E80="老年",0.9,IF(E80="中年",0.5,1))),0)</f>
        <v>0.0125</v>
      </c>
      <c r="X80" s="53">
        <f>=IFERROR((I80*80+J80*50+K80*50+L80*95+M80*20+N80*20+O80*60+P80*50+Q80*50+R80*50+S80*5+T80*5+U80*5+V80*50)/540*IF(E80="青年",0.8,IF(E80="老年",0.1,IF(E80="中年",0.5,1))),0)</f>
        <v>0.0740740740740741</v>
      </c>
      <c r="Y80" s="54">
        <f>=IFERROR(0.01+(W80-MIN($W$2:$W$595))/(MAX($W$2:$W$595)-MIN($W$2:$W$595))*(1-0.01),0)*10</f>
        <v>0.542183622828784</v>
      </c>
      <c r="Z80" s="54">
        <f>=IFERROR(0.01+(X80-MIN($X$2:$X$595))/(MAX($X$2:$X$595)-MIN($X$2:$X$595))*(1-0.01),0)*10</f>
        <v>2.1420365535248</v>
      </c>
    </row>
    <row r="81" spans="1:26" ht="33.75" customHeight="1">
      <c r="A81" s="40">
        <v>80</v>
      </c>
      <c r="B81" s="27" t="s">
        <v>186</v>
      </c>
      <c r="C81" s="40">
        <v>1</v>
      </c>
      <c r="D81" s="27" t="s">
        <v>793</v>
      </c>
      <c r="E81" s="27" t="s">
        <v>802</v>
      </c>
      <c r="F81" s="27" t="s">
        <v>799</v>
      </c>
      <c r="G81" s="27" t="s">
        <v>790</v>
      </c>
      <c r="H81" s="27" t="s">
        <v>796</v>
      </c>
      <c r="I81" s="40">
        <v>1</v>
      </c>
      <c r="J81" s="40">
        <v>0</v>
      </c>
      <c r="K81" s="40">
        <v>0</v>
      </c>
      <c r="L81" s="40">
        <v>0</v>
      </c>
      <c r="M81" s="40">
        <v>1</v>
      </c>
      <c r="N81" s="40">
        <v>0</v>
      </c>
      <c r="O81" s="40">
        <v>0</v>
      </c>
      <c r="P81" s="40">
        <v>1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53">
        <f>=IFERROR((I81*20+J81*50+K81*50+L81*5+M81*80+N81*80+O81*40+P81*50+Q81*50+R81*50+S81*95+T81*95+U81*95+V81*50)/800*IF(E81="青年",0.2,IF(E81="老年",0.9,IF(E81="中年",0.5,1))),0)</f>
        <v>0.09375</v>
      </c>
      <c r="X81" s="53">
        <f>=IFERROR((I81*80+J81*50+K81*50+L81*95+M81*20+N81*20+O81*60+P81*50+Q81*50+R81*50+S81*5+T81*5+U81*5+V81*50)/540*IF(E81="青年",0.8,IF(E81="老年",0.1,IF(E81="中年",0.5,1))),0)</f>
        <v>0.138888888888889</v>
      </c>
      <c r="Y81" s="54">
        <f>=IFERROR(0.01+(W81-MIN($W$2:$W$595))/(MAX($W$2:$W$595)-MIN($W$2:$W$595))*(1-0.01),0)*10</f>
        <v>3.73573200992556</v>
      </c>
      <c r="Z81" s="54">
        <f>=IFERROR(0.01+(X81-MIN($X$2:$X$595))/(MAX($X$2:$X$595)-MIN($X$2:$X$595))*(1-0.01),0)*10</f>
        <v>3.95143603133159</v>
      </c>
    </row>
    <row r="82" spans="1:26" ht="33.75" customHeight="1">
      <c r="A82" s="40">
        <v>81</v>
      </c>
      <c r="B82" s="27" t="s">
        <v>186</v>
      </c>
      <c r="C82" s="40">
        <v>2</v>
      </c>
      <c r="D82" s="27" t="s">
        <v>793</v>
      </c>
      <c r="E82" s="27" t="s">
        <v>788</v>
      </c>
      <c r="F82" s="27" t="s">
        <v>789</v>
      </c>
      <c r="G82" s="27" t="s">
        <v>809</v>
      </c>
      <c r="H82" s="27" t="s">
        <v>796</v>
      </c>
      <c r="I82" s="40">
        <v>1</v>
      </c>
      <c r="J82" s="40">
        <v>0</v>
      </c>
      <c r="K82" s="40">
        <v>0</v>
      </c>
      <c r="L82" s="40">
        <v>0</v>
      </c>
      <c r="M82" s="40">
        <v>1</v>
      </c>
      <c r="N82" s="40">
        <v>0</v>
      </c>
      <c r="O82" s="40">
        <v>0</v>
      </c>
      <c r="P82" s="40">
        <v>1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53">
        <f>=IFERROR((I82*20+J82*50+K82*50+L82*5+M82*80+N82*80+O82*40+P82*50+Q82*50+R82*50+S82*95+T82*95+U82*95+V82*50)/800*IF(E82="青年",0.2,IF(E82="老年",0.9,IF(E82="中年",0.5,1))),0)</f>
        <v>0.0375</v>
      </c>
      <c r="X82" s="53">
        <f>=IFERROR((I82*80+J82*50+K82*50+L82*95+M82*20+N82*20+O82*60+P82*50+Q82*50+R82*50+S82*5+T82*5+U82*5+V82*50)/540*IF(E82="青年",0.8,IF(E82="老年",0.1,IF(E82="中年",0.5,1))),0)</f>
        <v>0.222222222222222</v>
      </c>
      <c r="Y82" s="54">
        <f>=IFERROR(0.01+(W82-MIN($W$2:$W$595))/(MAX($W$2:$W$595)-MIN($W$2:$W$595))*(1-0.01),0)*10</f>
        <v>1.52481389578164</v>
      </c>
      <c r="Z82" s="54">
        <f>=IFERROR(0.01+(X82-MIN($X$2:$X$595))/(MAX($X$2:$X$595)-MIN($X$2:$X$595))*(1-0.01),0)*10</f>
        <v>6.27780678851175</v>
      </c>
    </row>
    <row r="83" spans="1:26" ht="33.75" customHeight="1">
      <c r="A83" s="40">
        <v>82</v>
      </c>
      <c r="B83" s="27" t="s">
        <v>186</v>
      </c>
      <c r="C83" s="40">
        <v>3</v>
      </c>
      <c r="D83" s="27" t="s">
        <v>793</v>
      </c>
      <c r="E83" s="27" t="s">
        <v>813</v>
      </c>
      <c r="F83" s="27" t="s">
        <v>799</v>
      </c>
      <c r="G83" s="27" t="s">
        <v>790</v>
      </c>
      <c r="H83" s="27" t="s">
        <v>837</v>
      </c>
      <c r="I83" s="40">
        <v>0</v>
      </c>
      <c r="J83" s="40">
        <v>0</v>
      </c>
      <c r="K83" s="40">
        <v>0</v>
      </c>
      <c r="L83" s="40">
        <v>0</v>
      </c>
      <c r="M83" s="40">
        <v>1</v>
      </c>
      <c r="N83" s="40">
        <v>0</v>
      </c>
      <c r="O83" s="40">
        <v>0</v>
      </c>
      <c r="P83" s="40">
        <v>1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53">
        <f>=IFERROR((I83*20+J83*50+K83*50+L83*5+M83*80+N83*80+O83*40+P83*50+Q83*50+R83*50+S83*95+T83*95+U83*95+V83*50)/800*IF(E83="青年",0.2,IF(E83="老年",0.9,IF(E83="中年",0.5,1))),0)</f>
        <v>0.1625</v>
      </c>
      <c r="X83" s="53">
        <f>=IFERROR((I83*80+J83*50+K83*50+L83*95+M83*20+N83*20+O83*60+P83*50+Q83*50+R83*50+S83*5+T83*5+U83*5+V83*50)/540*IF(E83="青年",0.8,IF(E83="老年",0.1,IF(E83="中年",0.5,1))),0)</f>
        <v>0.12962962962963</v>
      </c>
      <c r="Y83" s="54">
        <f>=IFERROR(0.01+(W83-MIN($W$2:$W$595))/(MAX($W$2:$W$595)-MIN($W$2:$W$595))*(1-0.01),0)*10</f>
        <v>6.43796526054591</v>
      </c>
      <c r="Z83" s="54">
        <f>=IFERROR(0.01+(X83-MIN($X$2:$X$595))/(MAX($X$2:$X$595)-MIN($X$2:$X$595))*(1-0.01),0)*10</f>
        <v>3.69295039164491</v>
      </c>
    </row>
    <row r="84" spans="1:26" ht="33.75" customHeight="1">
      <c r="A84" s="40">
        <v>83</v>
      </c>
      <c r="B84" s="27" t="s">
        <v>205</v>
      </c>
      <c r="C84" s="40">
        <v>1</v>
      </c>
      <c r="D84" s="27" t="s">
        <v>793</v>
      </c>
      <c r="E84" s="27" t="s">
        <v>788</v>
      </c>
      <c r="F84" s="27" t="s">
        <v>789</v>
      </c>
      <c r="G84" s="27" t="s">
        <v>809</v>
      </c>
      <c r="H84" s="27" t="s">
        <v>791</v>
      </c>
      <c r="I84" s="40">
        <v>1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0</v>
      </c>
      <c r="P84" s="40">
        <v>1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53">
        <f>=IFERROR((I84*20+J84*50+K84*50+L84*5+M84*80+N84*80+O84*40+P84*50+Q84*50+R84*50+S84*95+T84*95+U84*95+V84*50)/800*IF(E84="青年",0.2,IF(E84="老年",0.9,IF(E84="中年",0.5,1))),0)</f>
        <v>0.0175</v>
      </c>
      <c r="X84" s="53">
        <f>=IFERROR((I84*80+J84*50+K84*50+L84*95+M84*20+N84*20+O84*60+P84*50+Q84*50+R84*50+S84*5+T84*5+U84*5+V84*50)/540*IF(E84="青年",0.8,IF(E84="老年",0.1,IF(E84="中年",0.5,1))),0)</f>
        <v>0.192592592592593</v>
      </c>
      <c r="Y84" s="54">
        <f>=IFERROR(0.01+(W84-MIN($W$2:$W$595))/(MAX($W$2:$W$595)-MIN($W$2:$W$595))*(1-0.01),0)*10</f>
        <v>0.738709677419355</v>
      </c>
      <c r="Z84" s="54">
        <f>=IFERROR(0.01+(X84-MIN($X$2:$X$595))/(MAX($X$2:$X$595)-MIN($X$2:$X$595))*(1-0.01),0)*10</f>
        <v>5.45065274151436</v>
      </c>
    </row>
    <row r="85" spans="1:26" ht="33.75" customHeight="1">
      <c r="A85" s="40">
        <v>84</v>
      </c>
      <c r="B85" s="27" t="s">
        <v>205</v>
      </c>
      <c r="C85" s="40">
        <v>2</v>
      </c>
      <c r="D85" s="27" t="s">
        <v>793</v>
      </c>
      <c r="E85" s="27" t="s">
        <v>788</v>
      </c>
      <c r="F85" s="27" t="s">
        <v>799</v>
      </c>
      <c r="G85" s="27" t="s">
        <v>809</v>
      </c>
      <c r="H85" s="27" t="s">
        <v>791</v>
      </c>
      <c r="I85" s="40">
        <v>1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1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53">
        <f>=IFERROR((I85*20+J85*50+K85*50+L85*5+M85*80+N85*80+O85*40+P85*50+Q85*50+R85*50+S85*95+T85*95+U85*95+V85*50)/800*IF(E85="青年",0.2,IF(E85="老年",0.9,IF(E85="中年",0.5,1))),0)</f>
        <v>0.0175</v>
      </c>
      <c r="X85" s="53">
        <f>=IFERROR((I85*80+J85*50+K85*50+L85*95+M85*20+N85*20+O85*60+P85*50+Q85*50+R85*50+S85*5+T85*5+U85*5+V85*50)/540*IF(E85="青年",0.8,IF(E85="老年",0.1,IF(E85="中年",0.5,1))),0)</f>
        <v>0.192592592592593</v>
      </c>
      <c r="Y85" s="54">
        <f>=IFERROR(0.01+(W85-MIN($W$2:$W$595))/(MAX($W$2:$W$595)-MIN($W$2:$W$595))*(1-0.01),0)*10</f>
        <v>0.738709677419355</v>
      </c>
      <c r="Z85" s="54">
        <f>=IFERROR(0.01+(X85-MIN($X$2:$X$595))/(MAX($X$2:$X$595)-MIN($X$2:$X$595))*(1-0.01),0)*10</f>
        <v>5.45065274151436</v>
      </c>
    </row>
    <row r="86" spans="1:26" ht="33.75" customHeight="1">
      <c r="A86" s="40">
        <v>85</v>
      </c>
      <c r="B86" s="27" t="s">
        <v>217</v>
      </c>
      <c r="C86" s="40">
        <v>1</v>
      </c>
      <c r="D86" s="27" t="s">
        <v>787</v>
      </c>
      <c r="E86" s="27" t="s">
        <v>802</v>
      </c>
      <c r="F86" s="27" t="s">
        <v>799</v>
      </c>
      <c r="G86" s="27" t="s">
        <v>809</v>
      </c>
      <c r="H86" s="27" t="s">
        <v>897</v>
      </c>
      <c r="I86" s="40">
        <v>0</v>
      </c>
      <c r="J86" s="40">
        <v>1</v>
      </c>
      <c r="K86" s="40">
        <v>1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53">
        <f>=IFERROR((I86*20+J86*50+K86*50+L86*5+M86*80+N86*80+O86*40+P86*50+Q86*50+R86*50+S86*95+T86*95+U86*95+V86*50)/800*IF(E86="青年",0.2,IF(E86="老年",0.9,IF(E86="中年",0.5,1))),0)</f>
        <v>0.0625</v>
      </c>
      <c r="X86" s="53">
        <f>=IFERROR((I86*80+J86*50+K86*50+L86*95+M86*20+N86*20+O86*60+P86*50+Q86*50+R86*50+S86*5+T86*5+U86*5+V86*50)/540*IF(E86="青年",0.8,IF(E86="老年",0.1,IF(E86="中年",0.5,1))),0)</f>
        <v>0.0925925925925926</v>
      </c>
      <c r="Y86" s="54">
        <f>=IFERROR(0.01+(W86-MIN($W$2:$W$595))/(MAX($W$2:$W$595)-MIN($W$2:$W$595))*(1-0.01),0)*10</f>
        <v>2.50744416873449</v>
      </c>
      <c r="Z86" s="54">
        <f>=IFERROR(0.01+(X86-MIN($X$2:$X$595))/(MAX($X$2:$X$595)-MIN($X$2:$X$595))*(1-0.01),0)*10</f>
        <v>2.65900783289817</v>
      </c>
    </row>
    <row r="87" spans="1:26" ht="33.75" customHeight="1">
      <c r="A87" s="40">
        <v>86</v>
      </c>
      <c r="B87" s="27" t="s">
        <v>217</v>
      </c>
      <c r="C87" s="40">
        <v>2</v>
      </c>
      <c r="D87" s="27" t="s">
        <v>787</v>
      </c>
      <c r="E87" s="27" t="s">
        <v>788</v>
      </c>
      <c r="F87" s="27" t="s">
        <v>789</v>
      </c>
      <c r="G87" s="27" t="s">
        <v>809</v>
      </c>
      <c r="H87" s="27" t="s">
        <v>899</v>
      </c>
      <c r="I87" s="40">
        <v>1</v>
      </c>
      <c r="J87" s="40">
        <v>1</v>
      </c>
      <c r="K87" s="40">
        <v>1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53">
        <f>=IFERROR((I87*20+J87*50+K87*50+L87*5+M87*80+N87*80+O87*40+P87*50+Q87*50+R87*50+S87*95+T87*95+U87*95+V87*50)/800*IF(E87="青年",0.2,IF(E87="老年",0.9,IF(E87="中年",0.5,1))),0)</f>
        <v>0.03</v>
      </c>
      <c r="X87" s="53">
        <f>=IFERROR((I87*80+J87*50+K87*50+L87*95+M87*20+N87*20+O87*60+P87*50+Q87*50+R87*50+S87*5+T87*5+U87*5+V87*50)/540*IF(E87="青年",0.8,IF(E87="老年",0.1,IF(E87="中年",0.5,1))),0)</f>
        <v>0.266666666666667</v>
      </c>
      <c r="Y87" s="54">
        <f>=IFERROR(0.01+(W87-MIN($W$2:$W$595))/(MAX($W$2:$W$595)-MIN($W$2:$W$595))*(1-0.01),0)*10</f>
        <v>1.23002481389578</v>
      </c>
      <c r="Z87" s="54">
        <f>=IFERROR(0.01+(X87-MIN($X$2:$X$595))/(MAX($X$2:$X$595)-MIN($X$2:$X$595))*(1-0.01),0)*10</f>
        <v>7.51853785900783</v>
      </c>
    </row>
    <row r="88" spans="1:26" ht="33.75" customHeight="1">
      <c r="A88" s="40">
        <v>87</v>
      </c>
      <c r="B88" s="27" t="s">
        <v>231</v>
      </c>
      <c r="C88" s="40">
        <v>1</v>
      </c>
      <c r="D88" s="27" t="s">
        <v>793</v>
      </c>
      <c r="E88" s="27" t="s">
        <v>788</v>
      </c>
      <c r="F88" s="27" t="s">
        <v>789</v>
      </c>
      <c r="G88" s="27" t="s">
        <v>790</v>
      </c>
      <c r="H88" s="27" t="s">
        <v>791</v>
      </c>
      <c r="I88" s="40">
        <v>1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0</v>
      </c>
      <c r="P88" s="40">
        <v>1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53">
        <f>=IFERROR((I88*20+J88*50+K88*50+L88*5+M88*80+N88*80+O88*40+P88*50+Q88*50+R88*50+S88*95+T88*95+U88*95+V88*50)/800*IF(E88="青年",0.2,IF(E88="老年",0.9,IF(E88="中年",0.5,1))),0)</f>
        <v>0.0175</v>
      </c>
      <c r="X88" s="53">
        <f>=IFERROR((I88*80+J88*50+K88*50+L88*95+M88*20+N88*20+O88*60+P88*50+Q88*50+R88*50+S88*5+T88*5+U88*5+V88*50)/540*IF(E88="青年",0.8,IF(E88="老年",0.1,IF(E88="中年",0.5,1))),0)</f>
        <v>0.192592592592593</v>
      </c>
      <c r="Y88" s="54">
        <f>=IFERROR(0.01+(W88-MIN($W$2:$W$595))/(MAX($W$2:$W$595)-MIN($W$2:$W$595))*(1-0.01),0)*10</f>
        <v>0.738709677419355</v>
      </c>
      <c r="Z88" s="54">
        <f>=IFERROR(0.01+(X88-MIN($X$2:$X$595))/(MAX($X$2:$X$595)-MIN($X$2:$X$595))*(1-0.01),0)*10</f>
        <v>5.45065274151436</v>
      </c>
    </row>
    <row r="89" spans="1:26" ht="33.75" customHeight="1">
      <c r="A89" s="40">
        <v>88</v>
      </c>
      <c r="B89" s="27" t="s">
        <v>231</v>
      </c>
      <c r="C89" s="40">
        <v>2</v>
      </c>
      <c r="D89" s="27" t="s">
        <v>793</v>
      </c>
      <c r="E89" s="27" t="s">
        <v>788</v>
      </c>
      <c r="F89" s="27" t="s">
        <v>799</v>
      </c>
      <c r="G89" s="27" t="s">
        <v>790</v>
      </c>
      <c r="H89" s="27" t="s">
        <v>791</v>
      </c>
      <c r="I89" s="40">
        <v>1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1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 s="53">
        <f>=IFERROR((I89*20+J89*50+K89*50+L89*5+M89*80+N89*80+O89*40+P89*50+Q89*50+R89*50+S89*95+T89*95+U89*95+V89*50)/800*IF(E89="青年",0.2,IF(E89="老年",0.9,IF(E89="中年",0.5,1))),0)</f>
        <v>0.0175</v>
      </c>
      <c r="X89" s="53">
        <f>=IFERROR((I89*80+J89*50+K89*50+L89*95+M89*20+N89*20+O89*60+P89*50+Q89*50+R89*50+S89*5+T89*5+U89*5+V89*50)/540*IF(E89="青年",0.8,IF(E89="老年",0.1,IF(E89="中年",0.5,1))),0)</f>
        <v>0.192592592592593</v>
      </c>
      <c r="Y89" s="54">
        <f>=IFERROR(0.01+(W89-MIN($W$2:$W$595))/(MAX($W$2:$W$595)-MIN($W$2:$W$595))*(1-0.01),0)*10</f>
        <v>0.738709677419355</v>
      </c>
      <c r="Z89" s="54">
        <f>=IFERROR(0.01+(X89-MIN($X$2:$X$595))/(MAX($X$2:$X$595)-MIN($X$2:$X$595))*(1-0.01),0)*10</f>
        <v>5.45065274151436</v>
      </c>
    </row>
    <row r="90" spans="1:26" ht="33.75" customHeight="1">
      <c r="A90" s="40">
        <v>89</v>
      </c>
      <c r="B90" s="27" t="s">
        <v>235</v>
      </c>
      <c r="C90" s="40">
        <v>1</v>
      </c>
      <c r="D90" s="27" t="s">
        <v>787</v>
      </c>
      <c r="E90" s="27" t="s">
        <v>802</v>
      </c>
      <c r="F90" s="27" t="s">
        <v>799</v>
      </c>
      <c r="G90" s="27" t="s">
        <v>790</v>
      </c>
      <c r="H90" s="27" t="s">
        <v>791</v>
      </c>
      <c r="I90" s="40">
        <v>1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1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53">
        <f>=IFERROR((I90*20+J90*50+K90*50+L90*5+M90*80+N90*80+O90*40+P90*50+Q90*50+R90*50+S90*95+T90*95+U90*95+V90*50)/800*IF(E90="青年",0.2,IF(E90="老年",0.9,IF(E90="中年",0.5,1))),0)</f>
        <v>0.04375</v>
      </c>
      <c r="X90" s="53">
        <f>=IFERROR((I90*80+J90*50+K90*50+L90*95+M90*20+N90*20+O90*60+P90*50+Q90*50+R90*50+S90*5+T90*5+U90*5+V90*50)/540*IF(E90="青年",0.8,IF(E90="老年",0.1,IF(E90="中年",0.5,1))),0)</f>
        <v>0.12037037037037</v>
      </c>
      <c r="Y90" s="54">
        <f>=IFERROR(0.01+(W90-MIN($W$2:$W$595))/(MAX($W$2:$W$595)-MIN($W$2:$W$595))*(1-0.01),0)*10</f>
        <v>1.77047146401985</v>
      </c>
      <c r="Z90" s="54">
        <f>=IFERROR(0.01+(X90-MIN($X$2:$X$595))/(MAX($X$2:$X$595)-MIN($X$2:$X$595))*(1-0.01),0)*10</f>
        <v>3.43446475195823</v>
      </c>
    </row>
    <row r="91" spans="1:26" ht="33.75" customHeight="1">
      <c r="A91" s="40">
        <v>90</v>
      </c>
      <c r="B91" s="27" t="s">
        <v>243</v>
      </c>
      <c r="C91" s="40">
        <v>1</v>
      </c>
      <c r="D91" s="27" t="s">
        <v>793</v>
      </c>
      <c r="E91" s="27" t="s">
        <v>788</v>
      </c>
      <c r="F91" s="27" t="s">
        <v>799</v>
      </c>
      <c r="G91" s="27" t="s">
        <v>790</v>
      </c>
      <c r="H91" s="27" t="s">
        <v>904</v>
      </c>
      <c r="I91" s="40">
        <v>0</v>
      </c>
      <c r="J91" s="40">
        <v>0</v>
      </c>
      <c r="K91" s="40">
        <v>0</v>
      </c>
      <c r="L91" s="40">
        <v>0</v>
      </c>
      <c r="M91" s="40">
        <v>1</v>
      </c>
      <c r="N91" s="40">
        <v>0</v>
      </c>
      <c r="O91" s="40">
        <v>1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 s="53">
        <f>=IFERROR((I91*20+J91*50+K91*50+L91*5+M91*80+N91*80+O91*40+P91*50+Q91*50+R91*50+S91*95+T91*95+U91*95+V91*50)/800*IF(E91="青年",0.2,IF(E91="老年",0.9,IF(E91="中年",0.5,1))),0)</f>
        <v>0.03</v>
      </c>
      <c r="X91" s="53">
        <f>=IFERROR((I91*80+J91*50+K91*50+L91*95+M91*20+N91*20+O91*60+P91*50+Q91*50+R91*50+S91*5+T91*5+U91*5+V91*50)/540*IF(E91="青年",0.8,IF(E91="老年",0.1,IF(E91="中年",0.5,1))),0)</f>
        <v>0.118518518518519</v>
      </c>
      <c r="Y91" s="54">
        <f>=IFERROR(0.01+(W91-MIN($W$2:$W$595))/(MAX($W$2:$W$595)-MIN($W$2:$W$595))*(1-0.01),0)*10</f>
        <v>1.23002481389578</v>
      </c>
      <c r="Z91" s="54">
        <f>=IFERROR(0.01+(X91-MIN($X$2:$X$595))/(MAX($X$2:$X$595)-MIN($X$2:$X$595))*(1-0.01),0)*10</f>
        <v>3.38276762402089</v>
      </c>
    </row>
    <row r="92" spans="1:26" ht="33.75" customHeight="1">
      <c r="A92" s="40">
        <v>91</v>
      </c>
      <c r="B92" s="27" t="s">
        <v>243</v>
      </c>
      <c r="C92" s="40">
        <v>2</v>
      </c>
      <c r="D92" s="27" t="s">
        <v>793</v>
      </c>
      <c r="E92" s="27" t="s">
        <v>788</v>
      </c>
      <c r="F92" s="27" t="s">
        <v>789</v>
      </c>
      <c r="G92" s="27" t="s">
        <v>790</v>
      </c>
      <c r="H92" s="27" t="s">
        <v>904</v>
      </c>
      <c r="I92" s="40">
        <v>0</v>
      </c>
      <c r="J92" s="40">
        <v>0</v>
      </c>
      <c r="K92" s="40">
        <v>0</v>
      </c>
      <c r="L92" s="40">
        <v>0</v>
      </c>
      <c r="M92" s="40">
        <v>1</v>
      </c>
      <c r="N92" s="40">
        <v>0</v>
      </c>
      <c r="O92" s="40">
        <v>1</v>
      </c>
      <c r="P92" s="40">
        <v>0</v>
      </c>
      <c r="Q92" s="40">
        <v>0</v>
      </c>
      <c r="R92" s="40">
        <v>0</v>
      </c>
      <c r="S92" s="40">
        <v>0</v>
      </c>
      <c r="T92" s="40">
        <v>0</v>
      </c>
      <c r="U92" s="40">
        <v>0</v>
      </c>
      <c r="V92" s="40">
        <v>0</v>
      </c>
      <c r="W92" s="53">
        <f>=IFERROR((I92*20+J92*50+K92*50+L92*5+M92*80+N92*80+O92*40+P92*50+Q92*50+R92*50+S92*95+T92*95+U92*95+V92*50)/800*IF(E92="青年",0.2,IF(E92="老年",0.9,IF(E92="中年",0.5,1))),0)</f>
        <v>0.03</v>
      </c>
      <c r="X92" s="53">
        <f>=IFERROR((I92*80+J92*50+K92*50+L92*95+M92*20+N92*20+O92*60+P92*50+Q92*50+R92*50+S92*5+T92*5+U92*5+V92*50)/540*IF(E92="青年",0.8,IF(E92="老年",0.1,IF(E92="中年",0.5,1))),0)</f>
        <v>0.118518518518519</v>
      </c>
      <c r="Y92" s="54">
        <f>=IFERROR(0.01+(W92-MIN($W$2:$W$595))/(MAX($W$2:$W$595)-MIN($W$2:$W$595))*(1-0.01),0)*10</f>
        <v>1.23002481389578</v>
      </c>
      <c r="Z92" s="54">
        <f>=IFERROR(0.01+(X92-MIN($X$2:$X$595))/(MAX($X$2:$X$595)-MIN($X$2:$X$595))*(1-0.01),0)*10</f>
        <v>3.38276762402089</v>
      </c>
    </row>
    <row r="93" spans="1:26" ht="33.75" customHeight="1">
      <c r="A93" s="40">
        <v>92</v>
      </c>
      <c r="B93" s="27" t="s">
        <v>243</v>
      </c>
      <c r="C93" s="40">
        <v>3</v>
      </c>
      <c r="D93" s="27" t="s">
        <v>793</v>
      </c>
      <c r="E93" s="27" t="s">
        <v>788</v>
      </c>
      <c r="F93" s="27" t="s">
        <v>789</v>
      </c>
      <c r="G93" s="27" t="s">
        <v>790</v>
      </c>
      <c r="H93" s="27" t="s">
        <v>904</v>
      </c>
      <c r="I93" s="40">
        <v>0</v>
      </c>
      <c r="J93" s="40">
        <v>0</v>
      </c>
      <c r="K93" s="40">
        <v>0</v>
      </c>
      <c r="L93" s="40">
        <v>0</v>
      </c>
      <c r="M93" s="40">
        <v>1</v>
      </c>
      <c r="N93" s="40">
        <v>0</v>
      </c>
      <c r="O93" s="40">
        <v>1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 s="53">
        <f>=IFERROR((I93*20+J93*50+K93*50+L93*5+M93*80+N93*80+O93*40+P93*50+Q93*50+R93*50+S93*95+T93*95+U93*95+V93*50)/800*IF(E93="青年",0.2,IF(E93="老年",0.9,IF(E93="中年",0.5,1))),0)</f>
        <v>0.03</v>
      </c>
      <c r="X93" s="53">
        <f>=IFERROR((I93*80+J93*50+K93*50+L93*95+M93*20+N93*20+O93*60+P93*50+Q93*50+R93*50+S93*5+T93*5+U93*5+V93*50)/540*IF(E93="青年",0.8,IF(E93="老年",0.1,IF(E93="中年",0.5,1))),0)</f>
        <v>0.118518518518519</v>
      </c>
      <c r="Y93" s="54">
        <f>=IFERROR(0.01+(W93-MIN($W$2:$W$595))/(MAX($W$2:$W$595)-MIN($W$2:$W$595))*(1-0.01),0)*10</f>
        <v>1.23002481389578</v>
      </c>
      <c r="Z93" s="54">
        <f>=IFERROR(0.01+(X93-MIN($X$2:$X$595))/(MAX($X$2:$X$595)-MIN($X$2:$X$595))*(1-0.01),0)*10</f>
        <v>3.38276762402089</v>
      </c>
    </row>
    <row r="94" spans="1:26" ht="33.75" customHeight="1">
      <c r="A94" s="40">
        <v>93</v>
      </c>
      <c r="B94" s="27" t="s">
        <v>243</v>
      </c>
      <c r="C94" s="40">
        <v>4</v>
      </c>
      <c r="D94" s="27" t="s">
        <v>793</v>
      </c>
      <c r="E94" s="27" t="s">
        <v>802</v>
      </c>
      <c r="F94" s="27" t="s">
        <v>789</v>
      </c>
      <c r="G94" s="27" t="s">
        <v>790</v>
      </c>
      <c r="H94" s="27" t="s">
        <v>908</v>
      </c>
      <c r="I94" s="40">
        <v>0</v>
      </c>
      <c r="J94" s="40">
        <v>0</v>
      </c>
      <c r="K94" s="40">
        <v>0</v>
      </c>
      <c r="L94" s="40">
        <v>0</v>
      </c>
      <c r="M94" s="40">
        <v>1</v>
      </c>
      <c r="N94" s="40">
        <v>0</v>
      </c>
      <c r="O94" s="40">
        <v>1</v>
      </c>
      <c r="P94" s="40">
        <v>1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 s="53">
        <f>=IFERROR((I94*20+J94*50+K94*50+L94*5+M94*80+N94*80+O94*40+P94*50+Q94*50+R94*50+S94*95+T94*95+U94*95+V94*50)/800*IF(E94="青年",0.2,IF(E94="老年",0.9,IF(E94="中年",0.5,1))),0)</f>
        <v>0.10625</v>
      </c>
      <c r="X94" s="53">
        <f>=IFERROR((I94*80+J94*50+K94*50+L94*95+M94*20+N94*20+O94*60+P94*50+Q94*50+R94*50+S94*5+T94*5+U94*5+V94*50)/540*IF(E94="青年",0.8,IF(E94="老年",0.1,IF(E94="中年",0.5,1))),0)</f>
        <v>0.12037037037037</v>
      </c>
      <c r="Y94" s="54">
        <f>=IFERROR(0.01+(W94-MIN($W$2:$W$595))/(MAX($W$2:$W$595)-MIN($W$2:$W$595))*(1-0.01),0)*10</f>
        <v>4.22704714640199</v>
      </c>
      <c r="Z94" s="54">
        <f>=IFERROR(0.01+(X94-MIN($X$2:$X$595))/(MAX($X$2:$X$595)-MIN($X$2:$X$595))*(1-0.01),0)*10</f>
        <v>3.43446475195823</v>
      </c>
    </row>
    <row r="95" spans="1:26" ht="33.75" customHeight="1">
      <c r="A95" s="40">
        <v>94</v>
      </c>
      <c r="B95" s="27" t="s">
        <v>243</v>
      </c>
      <c r="C95" s="40">
        <v>5</v>
      </c>
      <c r="D95" s="27" t="s">
        <v>793</v>
      </c>
      <c r="E95" s="27" t="s">
        <v>802</v>
      </c>
      <c r="F95" s="27" t="s">
        <v>799</v>
      </c>
      <c r="G95" s="27" t="s">
        <v>790</v>
      </c>
      <c r="H95" s="27" t="s">
        <v>904</v>
      </c>
      <c r="I95" s="40">
        <v>0</v>
      </c>
      <c r="J95" s="40">
        <v>0</v>
      </c>
      <c r="K95" s="40">
        <v>0</v>
      </c>
      <c r="L95" s="40">
        <v>0</v>
      </c>
      <c r="M95" s="40">
        <v>1</v>
      </c>
      <c r="N95" s="40">
        <v>0</v>
      </c>
      <c r="O95" s="40">
        <v>1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53">
        <f>=IFERROR((I95*20+J95*50+K95*50+L95*5+M95*80+N95*80+O95*40+P95*50+Q95*50+R95*50+S95*95+T95*95+U95*95+V95*50)/800*IF(E95="青年",0.2,IF(E95="老年",0.9,IF(E95="中年",0.5,1))),0)</f>
        <v>0.075</v>
      </c>
      <c r="X95" s="53">
        <f>=IFERROR((I95*80+J95*50+K95*50+L95*95+M95*20+N95*20+O95*60+P95*50+Q95*50+R95*50+S95*5+T95*5+U95*5+V95*50)/540*IF(E95="青年",0.8,IF(E95="老年",0.1,IF(E95="中年",0.5,1))),0)</f>
        <v>0.0740740740740741</v>
      </c>
      <c r="Y95" s="54">
        <f>=IFERROR(0.01+(W95-MIN($W$2:$W$595))/(MAX($W$2:$W$595)-MIN($W$2:$W$595))*(1-0.01),0)*10</f>
        <v>2.99875930521092</v>
      </c>
      <c r="Z95" s="54">
        <f>=IFERROR(0.01+(X95-MIN($X$2:$X$595))/(MAX($X$2:$X$595)-MIN($X$2:$X$595))*(1-0.01),0)*10</f>
        <v>2.1420365535248</v>
      </c>
    </row>
    <row r="96" spans="1:26" ht="33.75" customHeight="1">
      <c r="A96" s="40">
        <v>95</v>
      </c>
      <c r="B96" s="27" t="s">
        <v>247</v>
      </c>
      <c r="C96" s="40">
        <v>1</v>
      </c>
      <c r="D96" s="27" t="s">
        <v>787</v>
      </c>
      <c r="E96" s="27" t="s">
        <v>861</v>
      </c>
      <c r="F96" s="27" t="s">
        <v>789</v>
      </c>
      <c r="G96" s="27" t="s">
        <v>790</v>
      </c>
      <c r="H96" s="27" t="s">
        <v>822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0</v>
      </c>
      <c r="P96" s="40">
        <v>1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53">
        <f>=IFERROR((I96*20+J96*50+K96*50+L96*5+M96*80+N96*80+O96*40+P96*50+Q96*50+R96*50+S96*95+T96*95+U96*95+V96*50)/800*IF(E96="青年",0.2,IF(E96="老年",0.9,IF(E96="中年",0.5,1))),0)</f>
        <v>0.05625</v>
      </c>
      <c r="X96" s="53">
        <f>=IFERROR((I96*80+J96*50+K96*50+L96*95+M96*20+N96*20+O96*60+P96*50+Q96*50+R96*50+S96*5+T96*5+U96*5+V96*50)/540*IF(E96="青年",0.8,IF(E96="老年",0.1,IF(E96="中年",0.5,1))),0)</f>
        <v>0.00925925925925926</v>
      </c>
      <c r="Y96" s="54">
        <f>=IFERROR(0.01+(W96-MIN($W$2:$W$595))/(MAX($W$2:$W$595)-MIN($W$2:$W$595))*(1-0.01),0)*10</f>
        <v>2.26178660049628</v>
      </c>
      <c r="Z96" s="54">
        <f>=IFERROR(0.01+(X96-MIN($X$2:$X$595))/(MAX($X$2:$X$595)-MIN($X$2:$X$595))*(1-0.01),0)*10</f>
        <v>0.332637075718016</v>
      </c>
    </row>
    <row r="97" spans="1:26" ht="33.75" customHeight="1">
      <c r="A97" s="40">
        <v>96</v>
      </c>
      <c r="B97" s="27" t="s">
        <v>251</v>
      </c>
      <c r="C97" s="40">
        <v>1</v>
      </c>
      <c r="D97" s="27" t="s">
        <v>793</v>
      </c>
      <c r="E97" s="27" t="s">
        <v>788</v>
      </c>
      <c r="F97" s="27" t="s">
        <v>789</v>
      </c>
      <c r="G97" s="27" t="s">
        <v>790</v>
      </c>
      <c r="H97" s="27" t="s">
        <v>853</v>
      </c>
      <c r="I97" s="40">
        <v>0</v>
      </c>
      <c r="J97" s="40">
        <v>0</v>
      </c>
      <c r="K97" s="40">
        <v>0</v>
      </c>
      <c r="L97" s="40">
        <v>1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53">
        <f>=IFERROR((I97*20+J97*50+K97*50+L97*5+M97*80+N97*80+O97*40+P97*50+Q97*50+R97*50+S97*95+T97*95+U97*95+V97*50)/800*IF(E97="青年",0.2,IF(E97="老年",0.9,IF(E97="中年",0.5,1))),0)</f>
        <v>0.00125</v>
      </c>
      <c r="X97" s="53">
        <f>=IFERROR((I97*80+J97*50+K97*50+L97*95+M97*20+N97*20+O97*60+P97*50+Q97*50+R97*50+S97*5+T97*5+U97*5+V97*50)/540*IF(E97="青年",0.8,IF(E97="老年",0.1,IF(E97="中年",0.5,1))),0)</f>
        <v>0.140740740740741</v>
      </c>
      <c r="Y97" s="54">
        <f>=IFERROR(0.01+(W97-MIN($W$2:$W$595))/(MAX($W$2:$W$595)-MIN($W$2:$W$595))*(1-0.01),0)*10</f>
        <v>0.1</v>
      </c>
      <c r="Z97" s="54">
        <f>=IFERROR(0.01+(X97-MIN($X$2:$X$595))/(MAX($X$2:$X$595)-MIN($X$2:$X$595))*(1-0.01),0)*10</f>
        <v>4.00313315926893</v>
      </c>
    </row>
    <row r="98" spans="1:26" ht="33.75" customHeight="1">
      <c r="A98" s="40">
        <v>97</v>
      </c>
      <c r="B98" s="27" t="s">
        <v>251</v>
      </c>
      <c r="C98" s="40">
        <v>2</v>
      </c>
      <c r="D98" s="27" t="s">
        <v>793</v>
      </c>
      <c r="E98" s="27" t="s">
        <v>788</v>
      </c>
      <c r="F98" s="27" t="s">
        <v>799</v>
      </c>
      <c r="G98" s="27" t="s">
        <v>790</v>
      </c>
      <c r="H98" s="27" t="s">
        <v>853</v>
      </c>
      <c r="I98" s="40">
        <v>0</v>
      </c>
      <c r="J98" s="40">
        <v>0</v>
      </c>
      <c r="K98" s="40">
        <v>0</v>
      </c>
      <c r="L98" s="40">
        <v>1</v>
      </c>
      <c r="M98" s="40">
        <v>0</v>
      </c>
      <c r="N98" s="40">
        <v>0</v>
      </c>
      <c r="O98" s="40">
        <v>0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53">
        <f>=IFERROR((I98*20+J98*50+K98*50+L98*5+M98*80+N98*80+O98*40+P98*50+Q98*50+R98*50+S98*95+T98*95+U98*95+V98*50)/800*IF(E98="青年",0.2,IF(E98="老年",0.9,IF(E98="中年",0.5,1))),0)</f>
        <v>0.00125</v>
      </c>
      <c r="X98" s="53">
        <f>=IFERROR((I98*80+J98*50+K98*50+L98*95+M98*20+N98*20+O98*60+P98*50+Q98*50+R98*50+S98*5+T98*5+U98*5+V98*50)/540*IF(E98="青年",0.8,IF(E98="老年",0.1,IF(E98="中年",0.5,1))),0)</f>
        <v>0.140740740740741</v>
      </c>
      <c r="Y98" s="54">
        <f>=IFERROR(0.01+(W98-MIN($W$2:$W$595))/(MAX($W$2:$W$595)-MIN($W$2:$W$595))*(1-0.01),0)*10</f>
        <v>0.1</v>
      </c>
      <c r="Z98" s="54">
        <f>=IFERROR(0.01+(X98-MIN($X$2:$X$595))/(MAX($X$2:$X$595)-MIN($X$2:$X$595))*(1-0.01),0)*10</f>
        <v>4.00313315926893</v>
      </c>
    </row>
    <row r="99" spans="1:26" ht="33.75" customHeight="1">
      <c r="A99" s="40">
        <v>98</v>
      </c>
      <c r="B99" s="27" t="s">
        <v>251</v>
      </c>
      <c r="C99" s="40">
        <v>3</v>
      </c>
      <c r="D99" s="27" t="s">
        <v>793</v>
      </c>
      <c r="E99" s="27" t="s">
        <v>788</v>
      </c>
      <c r="F99" s="27" t="s">
        <v>799</v>
      </c>
      <c r="G99" s="27" t="s">
        <v>809</v>
      </c>
      <c r="H99" s="27" t="s">
        <v>853</v>
      </c>
      <c r="I99" s="40">
        <v>0</v>
      </c>
      <c r="J99" s="40">
        <v>0</v>
      </c>
      <c r="K99" s="40">
        <v>0</v>
      </c>
      <c r="L99" s="40">
        <v>1</v>
      </c>
      <c r="M99" s="40">
        <v>0</v>
      </c>
      <c r="N99" s="40">
        <v>0</v>
      </c>
      <c r="O99" s="40">
        <v>0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 s="53">
        <f>=IFERROR((I99*20+J99*50+K99*50+L99*5+M99*80+N99*80+O99*40+P99*50+Q99*50+R99*50+S99*95+T99*95+U99*95+V99*50)/800*IF(E99="青年",0.2,IF(E99="老年",0.9,IF(E99="中年",0.5,1))),0)</f>
        <v>0.00125</v>
      </c>
      <c r="X99" s="53">
        <f>=IFERROR((I99*80+J99*50+K99*50+L99*95+M99*20+N99*20+O99*60+P99*50+Q99*50+R99*50+S99*5+T99*5+U99*5+V99*50)/540*IF(E99="青年",0.8,IF(E99="老年",0.1,IF(E99="中年",0.5,1))),0)</f>
        <v>0.140740740740741</v>
      </c>
      <c r="Y99" s="54">
        <f>=IFERROR(0.01+(W99-MIN($W$2:$W$595))/(MAX($W$2:$W$595)-MIN($W$2:$W$595))*(1-0.01),0)*10</f>
        <v>0.1</v>
      </c>
      <c r="Z99" s="54">
        <f>=IFERROR(0.01+(X99-MIN($X$2:$X$595))/(MAX($X$2:$X$595)-MIN($X$2:$X$595))*(1-0.01),0)*10</f>
        <v>4.00313315926893</v>
      </c>
    </row>
    <row r="100" spans="1:26" ht="33.75" customHeight="1">
      <c r="A100" s="40">
        <v>99</v>
      </c>
      <c r="B100" s="27" t="s">
        <v>258</v>
      </c>
      <c r="C100" s="40">
        <v>1</v>
      </c>
      <c r="D100" s="27" t="s">
        <v>793</v>
      </c>
      <c r="E100" s="27" t="s">
        <v>788</v>
      </c>
      <c r="F100" s="27" t="s">
        <v>799</v>
      </c>
      <c r="G100" s="27" t="s">
        <v>809</v>
      </c>
      <c r="H100" s="27" t="s">
        <v>915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1</v>
      </c>
      <c r="W100" s="53">
        <f>=IFERROR((I100*20+J100*50+K100*50+L100*5+M100*80+N100*80+O100*40+P100*50+Q100*50+R100*50+S100*95+T100*95+U100*95+V100*50)/800*IF(E100="青年",0.2,IF(E100="老年",0.9,IF(E100="中年",0.5,1))),0)</f>
        <v>0.0125</v>
      </c>
      <c r="X100" s="53">
        <f>=IFERROR((I100*80+J100*50+K100*50+L100*95+M100*20+N100*20+O100*60+P100*50+Q100*50+R100*50+S100*5+T100*5+U100*5+V100*50)/540*IF(E100="青年",0.8,IF(E100="老年",0.1,IF(E100="中年",0.5,1))),0)</f>
        <v>0.0740740740740741</v>
      </c>
      <c r="Y100" s="54">
        <f>=IFERROR(0.01+(W100-MIN($W$2:$W$595))/(MAX($W$2:$W$595)-MIN($W$2:$W$595))*(1-0.01),0)*10</f>
        <v>0.542183622828784</v>
      </c>
      <c r="Z100" s="54">
        <f>=IFERROR(0.01+(X100-MIN($X$2:$X$595))/(MAX($X$2:$X$595)-MIN($X$2:$X$595))*(1-0.01),0)*10</f>
        <v>2.1420365535248</v>
      </c>
    </row>
    <row r="101" spans="1:26" ht="33.75" customHeight="1">
      <c r="A101" s="40">
        <v>100</v>
      </c>
      <c r="B101" s="27" t="s">
        <v>266</v>
      </c>
      <c r="C101" s="40">
        <v>1</v>
      </c>
      <c r="D101" s="27" t="s">
        <v>793</v>
      </c>
      <c r="E101" s="27" t="s">
        <v>788</v>
      </c>
      <c r="F101" s="27" t="s">
        <v>799</v>
      </c>
      <c r="G101" s="27" t="s">
        <v>809</v>
      </c>
      <c r="H101" s="27" t="s">
        <v>864</v>
      </c>
      <c r="I101" s="40">
        <v>0</v>
      </c>
      <c r="J101" s="40">
        <v>0</v>
      </c>
      <c r="K101" s="40">
        <v>1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53">
        <f>=IFERROR((I101*20+J101*50+K101*50+L101*5+M101*80+N101*80+O101*40+P101*50+Q101*50+R101*50+S101*95+T101*95+U101*95+V101*50)/800*IF(E101="青年",0.2,IF(E101="老年",0.9,IF(E101="中年",0.5,1))),0)</f>
        <v>0.0125</v>
      </c>
      <c r="X101" s="53">
        <f>=IFERROR((I101*80+J101*50+K101*50+L101*95+M101*20+N101*20+O101*60+P101*50+Q101*50+R101*50+S101*5+T101*5+U101*5+V101*50)/540*IF(E101="青年",0.8,IF(E101="老年",0.1,IF(E101="中年",0.5,1))),0)</f>
        <v>0.0740740740740741</v>
      </c>
      <c r="Y101" s="54">
        <f>=IFERROR(0.01+(W101-MIN($W$2:$W$595))/(MAX($W$2:$W$595)-MIN($W$2:$W$595))*(1-0.01),0)*10</f>
        <v>0.542183622828784</v>
      </c>
      <c r="Z101" s="54">
        <f>=IFERROR(0.01+(X101-MIN($X$2:$X$595))/(MAX($X$2:$X$595)-MIN($X$2:$X$595))*(1-0.01),0)*10</f>
        <v>2.1420365535248</v>
      </c>
    </row>
    <row r="102" spans="1:26" ht="33.75" customHeight="1">
      <c r="A102" s="40">
        <v>101</v>
      </c>
      <c r="B102" s="27" t="s">
        <v>266</v>
      </c>
      <c r="C102" s="40">
        <v>2</v>
      </c>
      <c r="D102" s="27" t="s">
        <v>793</v>
      </c>
      <c r="E102" s="27" t="s">
        <v>788</v>
      </c>
      <c r="F102" s="27" t="s">
        <v>799</v>
      </c>
      <c r="G102" s="27" t="s">
        <v>809</v>
      </c>
      <c r="H102" s="27" t="s">
        <v>864</v>
      </c>
      <c r="I102" s="40">
        <v>0</v>
      </c>
      <c r="J102" s="40">
        <v>0</v>
      </c>
      <c r="K102" s="40">
        <v>1</v>
      </c>
      <c r="L102" s="40">
        <v>0</v>
      </c>
      <c r="M102" s="40">
        <v>0</v>
      </c>
      <c r="N102" s="40">
        <v>0</v>
      </c>
      <c r="O102" s="40">
        <v>0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 s="53">
        <f>=IFERROR((I102*20+J102*50+K102*50+L102*5+M102*80+N102*80+O102*40+P102*50+Q102*50+R102*50+S102*95+T102*95+U102*95+V102*50)/800*IF(E102="青年",0.2,IF(E102="老年",0.9,IF(E102="中年",0.5,1))),0)</f>
        <v>0.0125</v>
      </c>
      <c r="X102" s="53">
        <f>=IFERROR((I102*80+J102*50+K102*50+L102*95+M102*20+N102*20+O102*60+P102*50+Q102*50+R102*50+S102*5+T102*5+U102*5+V102*50)/540*IF(E102="青年",0.8,IF(E102="老年",0.1,IF(E102="中年",0.5,1))),0)</f>
        <v>0.0740740740740741</v>
      </c>
      <c r="Y102" s="54">
        <f>=IFERROR(0.01+(W102-MIN($W$2:$W$595))/(MAX($W$2:$W$595)-MIN($W$2:$W$595))*(1-0.01),0)*10</f>
        <v>0.542183622828784</v>
      </c>
      <c r="Z102" s="54">
        <f>=IFERROR(0.01+(X102-MIN($X$2:$X$595))/(MAX($X$2:$X$595)-MIN($X$2:$X$595))*(1-0.01),0)*10</f>
        <v>2.1420365535248</v>
      </c>
    </row>
    <row r="103" spans="1:26" ht="33.75" customHeight="1">
      <c r="A103" s="40">
        <v>102</v>
      </c>
      <c r="B103" s="27" t="s">
        <v>266</v>
      </c>
      <c r="C103" s="40">
        <v>3</v>
      </c>
      <c r="D103" s="27" t="s">
        <v>793</v>
      </c>
      <c r="E103" s="27" t="s">
        <v>788</v>
      </c>
      <c r="F103" s="27" t="s">
        <v>799</v>
      </c>
      <c r="G103" s="27" t="s">
        <v>809</v>
      </c>
      <c r="H103" s="27" t="s">
        <v>864</v>
      </c>
      <c r="I103" s="40">
        <v>0</v>
      </c>
      <c r="J103" s="40">
        <v>0</v>
      </c>
      <c r="K103" s="40">
        <v>1</v>
      </c>
      <c r="L103" s="40">
        <v>0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 s="40">
        <v>0</v>
      </c>
      <c r="V103" s="40">
        <v>0</v>
      </c>
      <c r="W103" s="53">
        <f>=IFERROR((I103*20+J103*50+K103*50+L103*5+M103*80+N103*80+O103*40+P103*50+Q103*50+R103*50+S103*95+T103*95+U103*95+V103*50)/800*IF(E103="青年",0.2,IF(E103="老年",0.9,IF(E103="中年",0.5,1))),0)</f>
        <v>0.0125</v>
      </c>
      <c r="X103" s="53">
        <f>=IFERROR((I103*80+J103*50+K103*50+L103*95+M103*20+N103*20+O103*60+P103*50+Q103*50+R103*50+S103*5+T103*5+U103*5+V103*50)/540*IF(E103="青年",0.8,IF(E103="老年",0.1,IF(E103="中年",0.5,1))),0)</f>
        <v>0.0740740740740741</v>
      </c>
      <c r="Y103" s="54">
        <f>=IFERROR(0.01+(W103-MIN($W$2:$W$595))/(MAX($W$2:$W$595)-MIN($W$2:$W$595))*(1-0.01),0)*10</f>
        <v>0.542183622828784</v>
      </c>
      <c r="Z103" s="54">
        <f>=IFERROR(0.01+(X103-MIN($X$2:$X$595))/(MAX($X$2:$X$595)-MIN($X$2:$X$595))*(1-0.01),0)*10</f>
        <v>2.1420365535248</v>
      </c>
    </row>
    <row r="104" spans="1:26" ht="33.75" customHeight="1">
      <c r="A104" s="40">
        <v>103</v>
      </c>
      <c r="B104" s="27" t="s">
        <v>274</v>
      </c>
      <c r="C104" s="40">
        <v>1</v>
      </c>
      <c r="D104" s="27" t="s">
        <v>793</v>
      </c>
      <c r="E104" s="27" t="s">
        <v>788</v>
      </c>
      <c r="F104" s="27" t="s">
        <v>789</v>
      </c>
      <c r="G104" s="27" t="s">
        <v>790</v>
      </c>
      <c r="H104" s="27" t="s">
        <v>822</v>
      </c>
      <c r="I104" s="40">
        <v>0</v>
      </c>
      <c r="J104" s="40">
        <v>0</v>
      </c>
      <c r="K104" s="40">
        <v>0</v>
      </c>
      <c r="L104" s="40">
        <v>0</v>
      </c>
      <c r="M104" s="40">
        <v>0</v>
      </c>
      <c r="N104" s="40">
        <v>0</v>
      </c>
      <c r="O104" s="40">
        <v>0</v>
      </c>
      <c r="P104" s="40">
        <v>1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53">
        <f>=IFERROR((I104*20+J104*50+K104*50+L104*5+M104*80+N104*80+O104*40+P104*50+Q104*50+R104*50+S104*95+T104*95+U104*95+V104*50)/800*IF(E104="青年",0.2,IF(E104="老年",0.9,IF(E104="中年",0.5,1))),0)</f>
        <v>0.0125</v>
      </c>
      <c r="X104" s="53">
        <f>=IFERROR((I104*80+J104*50+K104*50+L104*95+M104*20+N104*20+O104*60+P104*50+Q104*50+R104*50+S104*5+T104*5+U104*5+V104*50)/540*IF(E104="青年",0.8,IF(E104="老年",0.1,IF(E104="中年",0.5,1))),0)</f>
        <v>0.0740740740740741</v>
      </c>
      <c r="Y104" s="54">
        <f>=IFERROR(0.01+(W104-MIN($W$2:$W$595))/(MAX($W$2:$W$595)-MIN($W$2:$W$595))*(1-0.01),0)*10</f>
        <v>0.542183622828784</v>
      </c>
      <c r="Z104" s="54">
        <f>=IFERROR(0.01+(X104-MIN($X$2:$X$595))/(MAX($X$2:$X$595)-MIN($X$2:$X$595))*(1-0.01),0)*10</f>
        <v>2.1420365535248</v>
      </c>
    </row>
    <row r="105" spans="1:26" ht="33.75" customHeight="1">
      <c r="A105" s="40">
        <v>104</v>
      </c>
      <c r="B105" s="27" t="s">
        <v>274</v>
      </c>
      <c r="C105" s="40">
        <v>2</v>
      </c>
      <c r="D105" s="27" t="s">
        <v>793</v>
      </c>
      <c r="E105" s="27" t="s">
        <v>788</v>
      </c>
      <c r="F105" s="27" t="s">
        <v>789</v>
      </c>
      <c r="G105" s="27" t="s">
        <v>790</v>
      </c>
      <c r="H105" s="27" t="s">
        <v>822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0</v>
      </c>
      <c r="P105" s="40">
        <v>1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53">
        <f>=IFERROR((I105*20+J105*50+K105*50+L105*5+M105*80+N105*80+O105*40+P105*50+Q105*50+R105*50+S105*95+T105*95+U105*95+V105*50)/800*IF(E105="青年",0.2,IF(E105="老年",0.9,IF(E105="中年",0.5,1))),0)</f>
        <v>0.0125</v>
      </c>
      <c r="X105" s="53">
        <f>=IFERROR((I105*80+J105*50+K105*50+L105*95+M105*20+N105*20+O105*60+P105*50+Q105*50+R105*50+S105*5+T105*5+U105*5+V105*50)/540*IF(E105="青年",0.8,IF(E105="老年",0.1,IF(E105="中年",0.5,1))),0)</f>
        <v>0.0740740740740741</v>
      </c>
      <c r="Y105" s="54">
        <f>=IFERROR(0.01+(W105-MIN($W$2:$W$595))/(MAX($W$2:$W$595)-MIN($W$2:$W$595))*(1-0.01),0)*10</f>
        <v>0.542183622828784</v>
      </c>
      <c r="Z105" s="54">
        <f>=IFERROR(0.01+(X105-MIN($X$2:$X$595))/(MAX($X$2:$X$595)-MIN($X$2:$X$595))*(1-0.01),0)*10</f>
        <v>2.1420365535248</v>
      </c>
    </row>
    <row r="106" spans="1:26" ht="33.75" customHeight="1">
      <c r="A106" s="40">
        <v>105</v>
      </c>
      <c r="B106" s="27" t="s">
        <v>274</v>
      </c>
      <c r="C106" s="40">
        <v>3</v>
      </c>
      <c r="D106" s="27" t="s">
        <v>793</v>
      </c>
      <c r="E106" s="27" t="s">
        <v>788</v>
      </c>
      <c r="F106" s="27" t="s">
        <v>799</v>
      </c>
      <c r="G106" s="27" t="s">
        <v>809</v>
      </c>
      <c r="H106" s="27" t="s">
        <v>853</v>
      </c>
      <c r="I106" s="40">
        <v>0</v>
      </c>
      <c r="J106" s="40">
        <v>0</v>
      </c>
      <c r="K106" s="40">
        <v>0</v>
      </c>
      <c r="L106" s="40">
        <v>1</v>
      </c>
      <c r="M106" s="40">
        <v>0</v>
      </c>
      <c r="N106" s="40">
        <v>0</v>
      </c>
      <c r="O106" s="40">
        <v>0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53">
        <f>=IFERROR((I106*20+J106*50+K106*50+L106*5+M106*80+N106*80+O106*40+P106*50+Q106*50+R106*50+S106*95+T106*95+U106*95+V106*50)/800*IF(E106="青年",0.2,IF(E106="老年",0.9,IF(E106="中年",0.5,1))),0)</f>
        <v>0.00125</v>
      </c>
      <c r="X106" s="53">
        <f>=IFERROR((I106*80+J106*50+K106*50+L106*95+M106*20+N106*20+O106*60+P106*50+Q106*50+R106*50+S106*5+T106*5+U106*5+V106*50)/540*IF(E106="青年",0.8,IF(E106="老年",0.1,IF(E106="中年",0.5,1))),0)</f>
        <v>0.140740740740741</v>
      </c>
      <c r="Y106" s="54">
        <f>=IFERROR(0.01+(W106-MIN($W$2:$W$595))/(MAX($W$2:$W$595)-MIN($W$2:$W$595))*(1-0.01),0)*10</f>
        <v>0.1</v>
      </c>
      <c r="Z106" s="54">
        <f>=IFERROR(0.01+(X106-MIN($X$2:$X$595))/(MAX($X$2:$X$595)-MIN($X$2:$X$595))*(1-0.01),0)*10</f>
        <v>4.00313315926893</v>
      </c>
    </row>
    <row r="107" spans="1:26" ht="33.75" customHeight="1">
      <c r="A107" s="40">
        <v>106</v>
      </c>
      <c r="B107" s="27" t="s">
        <v>274</v>
      </c>
      <c r="C107" s="40">
        <v>4</v>
      </c>
      <c r="D107" s="27" t="s">
        <v>793</v>
      </c>
      <c r="E107" s="27" t="s">
        <v>788</v>
      </c>
      <c r="F107" s="27" t="s">
        <v>799</v>
      </c>
      <c r="G107" s="27" t="s">
        <v>809</v>
      </c>
      <c r="H107" s="27" t="s">
        <v>853</v>
      </c>
      <c r="I107" s="40">
        <v>0</v>
      </c>
      <c r="J107" s="40">
        <v>0</v>
      </c>
      <c r="K107" s="40">
        <v>0</v>
      </c>
      <c r="L107" s="40">
        <v>1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53">
        <f>=IFERROR((I107*20+J107*50+K107*50+L107*5+M107*80+N107*80+O107*40+P107*50+Q107*50+R107*50+S107*95+T107*95+U107*95+V107*50)/800*IF(E107="青年",0.2,IF(E107="老年",0.9,IF(E107="中年",0.5,1))),0)</f>
        <v>0.00125</v>
      </c>
      <c r="X107" s="53">
        <f>=IFERROR((I107*80+J107*50+K107*50+L107*95+M107*20+N107*20+O107*60+P107*50+Q107*50+R107*50+S107*5+T107*5+U107*5+V107*50)/540*IF(E107="青年",0.8,IF(E107="老年",0.1,IF(E107="中年",0.5,1))),0)</f>
        <v>0.140740740740741</v>
      </c>
      <c r="Y107" s="54">
        <f>=IFERROR(0.01+(W107-MIN($W$2:$W$595))/(MAX($W$2:$W$595)-MIN($W$2:$W$595))*(1-0.01),0)*10</f>
        <v>0.1</v>
      </c>
      <c r="Z107" s="54">
        <f>=IFERROR(0.01+(X107-MIN($X$2:$X$595))/(MAX($X$2:$X$595)-MIN($X$2:$X$595))*(1-0.01),0)*10</f>
        <v>4.00313315926893</v>
      </c>
    </row>
    <row r="108" spans="1:26" ht="33.75" customHeight="1">
      <c r="A108" s="40">
        <v>107</v>
      </c>
      <c r="B108" s="27" t="s">
        <v>274</v>
      </c>
      <c r="C108" s="40">
        <v>5</v>
      </c>
      <c r="D108" s="27" t="s">
        <v>793</v>
      </c>
      <c r="E108" s="27" t="s">
        <v>788</v>
      </c>
      <c r="F108" s="27" t="s">
        <v>799</v>
      </c>
      <c r="G108" s="27" t="s">
        <v>809</v>
      </c>
      <c r="H108" s="27" t="s">
        <v>818</v>
      </c>
      <c r="I108" s="40">
        <v>0</v>
      </c>
      <c r="J108" s="40">
        <v>1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 s="53">
        <f>=IFERROR((I108*20+J108*50+K108*50+L108*5+M108*80+N108*80+O108*40+P108*50+Q108*50+R108*50+S108*95+T108*95+U108*95+V108*50)/800*IF(E108="青年",0.2,IF(E108="老年",0.9,IF(E108="中年",0.5,1))),0)</f>
        <v>0.0125</v>
      </c>
      <c r="X108" s="53">
        <f>=IFERROR((I108*80+J108*50+K108*50+L108*95+M108*20+N108*20+O108*60+P108*50+Q108*50+R108*50+S108*5+T108*5+U108*5+V108*50)/540*IF(E108="青年",0.8,IF(E108="老年",0.1,IF(E108="中年",0.5,1))),0)</f>
        <v>0.0740740740740741</v>
      </c>
      <c r="Y108" s="54">
        <f>=IFERROR(0.01+(W108-MIN($W$2:$W$595))/(MAX($W$2:$W$595)-MIN($W$2:$W$595))*(1-0.01),0)*10</f>
        <v>0.542183622828784</v>
      </c>
      <c r="Z108" s="54">
        <f>=IFERROR(0.01+(X108-MIN($X$2:$X$595))/(MAX($X$2:$X$595)-MIN($X$2:$X$595))*(1-0.01),0)*10</f>
        <v>2.1420365535248</v>
      </c>
    </row>
    <row r="109" spans="1:26" ht="33.75" customHeight="1">
      <c r="A109" s="40">
        <v>108</v>
      </c>
      <c r="B109" s="27" t="s">
        <v>274</v>
      </c>
      <c r="C109" s="40">
        <v>6</v>
      </c>
      <c r="D109" s="27" t="s">
        <v>793</v>
      </c>
      <c r="E109" s="27" t="s">
        <v>788</v>
      </c>
      <c r="F109" s="27" t="s">
        <v>799</v>
      </c>
      <c r="G109" s="27" t="s">
        <v>809</v>
      </c>
      <c r="H109" s="27" t="s">
        <v>925</v>
      </c>
      <c r="I109" s="40">
        <v>0</v>
      </c>
      <c r="J109" s="40">
        <v>1</v>
      </c>
      <c r="K109" s="40">
        <v>0</v>
      </c>
      <c r="L109" s="40">
        <v>0</v>
      </c>
      <c r="M109" s="40">
        <v>0</v>
      </c>
      <c r="N109" s="40">
        <v>0</v>
      </c>
      <c r="O109" s="40">
        <v>0</v>
      </c>
      <c r="P109" s="40">
        <v>1</v>
      </c>
      <c r="Q109" s="40">
        <v>0</v>
      </c>
      <c r="R109" s="40">
        <v>0</v>
      </c>
      <c r="S109" s="40">
        <v>0</v>
      </c>
      <c r="T109" s="40">
        <v>0</v>
      </c>
      <c r="U109" s="40">
        <v>0</v>
      </c>
      <c r="V109" s="40">
        <v>0</v>
      </c>
      <c r="W109" s="53">
        <f>=IFERROR((I109*20+J109*50+K109*50+L109*5+M109*80+N109*80+O109*40+P109*50+Q109*50+R109*50+S109*95+T109*95+U109*95+V109*50)/800*IF(E109="青年",0.2,IF(E109="老年",0.9,IF(E109="中年",0.5,1))),0)</f>
        <v>0.025</v>
      </c>
      <c r="X109" s="53">
        <f>=IFERROR((I109*80+J109*50+K109*50+L109*95+M109*20+N109*20+O109*60+P109*50+Q109*50+R109*50+S109*5+T109*5+U109*5+V109*50)/540*IF(E109="青年",0.8,IF(E109="老年",0.1,IF(E109="中年",0.5,1))),0)</f>
        <v>0.148148148148148</v>
      </c>
      <c r="Y109" s="54">
        <f>=IFERROR(0.01+(W109-MIN($W$2:$W$595))/(MAX($W$2:$W$595)-MIN($W$2:$W$595))*(1-0.01),0)*10</f>
        <v>1.03349875930521</v>
      </c>
      <c r="Z109" s="54">
        <f>=IFERROR(0.01+(X109-MIN($X$2:$X$595))/(MAX($X$2:$X$595)-MIN($X$2:$X$595))*(1-0.01),0)*10</f>
        <v>4.20992167101828</v>
      </c>
    </row>
    <row r="110" spans="1:26" ht="33.75" customHeight="1">
      <c r="A110" s="40">
        <v>109</v>
      </c>
      <c r="B110" s="27" t="s">
        <v>274</v>
      </c>
      <c r="C110" s="40">
        <v>7</v>
      </c>
      <c r="D110" s="27" t="s">
        <v>793</v>
      </c>
      <c r="E110" s="27" t="s">
        <v>788</v>
      </c>
      <c r="F110" s="27" t="s">
        <v>799</v>
      </c>
      <c r="G110" s="27" t="s">
        <v>809</v>
      </c>
      <c r="H110" s="27" t="s">
        <v>818</v>
      </c>
      <c r="I110" s="40">
        <v>0</v>
      </c>
      <c r="J110" s="40">
        <v>1</v>
      </c>
      <c r="K110" s="40">
        <v>0</v>
      </c>
      <c r="L110" s="40">
        <v>0</v>
      </c>
      <c r="M110" s="40">
        <v>0</v>
      </c>
      <c r="N110" s="40">
        <v>0</v>
      </c>
      <c r="O110" s="40">
        <v>0</v>
      </c>
      <c r="P110" s="40">
        <v>0</v>
      </c>
      <c r="Q110" s="40">
        <v>0</v>
      </c>
      <c r="R110" s="40">
        <v>0</v>
      </c>
      <c r="S110" s="40">
        <v>0</v>
      </c>
      <c r="T110" s="40">
        <v>0</v>
      </c>
      <c r="U110" s="40">
        <v>0</v>
      </c>
      <c r="V110" s="40">
        <v>0</v>
      </c>
      <c r="W110" s="53">
        <f>=IFERROR((I110*20+J110*50+K110*50+L110*5+M110*80+N110*80+O110*40+P110*50+Q110*50+R110*50+S110*95+T110*95+U110*95+V110*50)/800*IF(E110="青年",0.2,IF(E110="老年",0.9,IF(E110="中年",0.5,1))),0)</f>
        <v>0.0125</v>
      </c>
      <c r="X110" s="53">
        <f>=IFERROR((I110*80+J110*50+K110*50+L110*95+M110*20+N110*20+O110*60+P110*50+Q110*50+R110*50+S110*5+T110*5+U110*5+V110*50)/540*IF(E110="青年",0.8,IF(E110="老年",0.1,IF(E110="中年",0.5,1))),0)</f>
        <v>0.0740740740740741</v>
      </c>
      <c r="Y110" s="54">
        <f>=IFERROR(0.01+(W110-MIN($W$2:$W$595))/(MAX($W$2:$W$595)-MIN($W$2:$W$595))*(1-0.01),0)*10</f>
        <v>0.542183622828784</v>
      </c>
      <c r="Z110" s="54">
        <f>=IFERROR(0.01+(X110-MIN($X$2:$X$595))/(MAX($X$2:$X$595)-MIN($X$2:$X$595))*(1-0.01),0)*10</f>
        <v>2.1420365535248</v>
      </c>
    </row>
    <row r="111" spans="1:26" ht="33.75" customHeight="1">
      <c r="A111" s="40">
        <v>110</v>
      </c>
      <c r="B111" s="27" t="s">
        <v>282</v>
      </c>
      <c r="C111" s="40">
        <v>1</v>
      </c>
      <c r="D111" s="27" t="s">
        <v>787</v>
      </c>
      <c r="E111" s="27" t="s">
        <v>861</v>
      </c>
      <c r="F111" s="27" t="s">
        <v>789</v>
      </c>
      <c r="G111" s="27" t="s">
        <v>790</v>
      </c>
      <c r="H111" s="27" t="s">
        <v>840</v>
      </c>
      <c r="I111" s="40">
        <v>1</v>
      </c>
      <c r="J111" s="40">
        <v>0</v>
      </c>
      <c r="K111" s="40">
        <v>0</v>
      </c>
      <c r="L111" s="40">
        <v>0</v>
      </c>
      <c r="M111" s="40">
        <v>0</v>
      </c>
      <c r="N111" s="40">
        <v>0</v>
      </c>
      <c r="O111" s="40">
        <v>0</v>
      </c>
      <c r="P111" s="40">
        <v>0</v>
      </c>
      <c r="Q111" s="40">
        <v>0</v>
      </c>
      <c r="R111" s="40">
        <v>0</v>
      </c>
      <c r="S111" s="40">
        <v>0</v>
      </c>
      <c r="T111" s="40">
        <v>0</v>
      </c>
      <c r="U111" s="40">
        <v>0</v>
      </c>
      <c r="V111" s="40">
        <v>0</v>
      </c>
      <c r="W111" s="53">
        <f>=IFERROR((I111*20+J111*50+K111*50+L111*5+M111*80+N111*80+O111*40+P111*50+Q111*50+R111*50+S111*95+T111*95+U111*95+V111*50)/800*IF(E111="青年",0.2,IF(E111="老年",0.9,IF(E111="中年",0.5,1))),0)</f>
        <v>0.0225</v>
      </c>
      <c r="X111" s="53">
        <f>=IFERROR((I111*80+J111*50+K111*50+L111*95+M111*20+N111*20+O111*60+P111*50+Q111*50+R111*50+S111*5+T111*5+U111*5+V111*50)/540*IF(E111="青年",0.8,IF(E111="老年",0.1,IF(E111="中年",0.5,1))),0)</f>
        <v>0.0148148148148148</v>
      </c>
      <c r="Y111" s="54">
        <f>=IFERROR(0.01+(W111-MIN($W$2:$W$595))/(MAX($W$2:$W$595)-MIN($W$2:$W$595))*(1-0.01),0)*10</f>
        <v>0.935235732009926</v>
      </c>
      <c r="Z111" s="54">
        <f>=IFERROR(0.01+(X111-MIN($X$2:$X$595))/(MAX($X$2:$X$595)-MIN($X$2:$X$595))*(1-0.01),0)*10</f>
        <v>0.487728459530026</v>
      </c>
    </row>
    <row r="112" spans="1:26" ht="33.75" customHeight="1">
      <c r="A112" s="40">
        <v>111</v>
      </c>
      <c r="B112" s="27" t="s">
        <v>282</v>
      </c>
      <c r="C112" s="40">
        <v>2</v>
      </c>
      <c r="D112" s="27" t="s">
        <v>793</v>
      </c>
      <c r="E112" s="27" t="s">
        <v>802</v>
      </c>
      <c r="F112" s="27" t="s">
        <v>789</v>
      </c>
      <c r="G112" s="27" t="s">
        <v>790</v>
      </c>
      <c r="H112" s="27" t="s">
        <v>840</v>
      </c>
      <c r="I112" s="40">
        <v>1</v>
      </c>
      <c r="J112" s="40">
        <v>0</v>
      </c>
      <c r="K112" s="40">
        <v>0</v>
      </c>
      <c r="L112" s="40">
        <v>0</v>
      </c>
      <c r="M112" s="40">
        <v>0</v>
      </c>
      <c r="N112" s="40">
        <v>0</v>
      </c>
      <c r="O112" s="40">
        <v>0</v>
      </c>
      <c r="P112" s="40">
        <v>0</v>
      </c>
      <c r="Q112" s="40">
        <v>0</v>
      </c>
      <c r="R112" s="40">
        <v>0</v>
      </c>
      <c r="S112" s="40">
        <v>0</v>
      </c>
      <c r="T112" s="40">
        <v>0</v>
      </c>
      <c r="U112" s="40">
        <v>0</v>
      </c>
      <c r="V112" s="40">
        <v>0</v>
      </c>
      <c r="W112" s="53">
        <f>=IFERROR((I112*20+J112*50+K112*50+L112*5+M112*80+N112*80+O112*40+P112*50+Q112*50+R112*50+S112*95+T112*95+U112*95+V112*50)/800*IF(E112="青年",0.2,IF(E112="老年",0.9,IF(E112="中年",0.5,1))),0)</f>
        <v>0.0125</v>
      </c>
      <c r="X112" s="53">
        <f>=IFERROR((I112*80+J112*50+K112*50+L112*95+M112*20+N112*20+O112*60+P112*50+Q112*50+R112*50+S112*5+T112*5+U112*5+V112*50)/540*IF(E112="青年",0.8,IF(E112="老年",0.1,IF(E112="中年",0.5,1))),0)</f>
        <v>0.0740740740740741</v>
      </c>
      <c r="Y112" s="54">
        <f>=IFERROR(0.01+(W112-MIN($W$2:$W$595))/(MAX($W$2:$W$595)-MIN($W$2:$W$595))*(1-0.01),0)*10</f>
        <v>0.542183622828784</v>
      </c>
      <c r="Z112" s="54">
        <f>=IFERROR(0.01+(X112-MIN($X$2:$X$595))/(MAX($X$2:$X$595)-MIN($X$2:$X$595))*(1-0.01),0)*10</f>
        <v>2.1420365535248</v>
      </c>
    </row>
    <row r="113" spans="1:26" ht="33.75" customHeight="1">
      <c r="A113" s="40">
        <v>112</v>
      </c>
      <c r="B113" s="27" t="s">
        <v>282</v>
      </c>
      <c r="C113" s="40">
        <v>3</v>
      </c>
      <c r="D113" s="27" t="s">
        <v>793</v>
      </c>
      <c r="E113" s="27" t="s">
        <v>788</v>
      </c>
      <c r="F113" s="27" t="s">
        <v>789</v>
      </c>
      <c r="G113" s="27" t="s">
        <v>790</v>
      </c>
      <c r="H113" s="27" t="s">
        <v>840</v>
      </c>
      <c r="I113" s="40">
        <v>1</v>
      </c>
      <c r="J113" s="40">
        <v>0</v>
      </c>
      <c r="K113" s="40">
        <v>0</v>
      </c>
      <c r="L113" s="40">
        <v>0</v>
      </c>
      <c r="M113" s="40">
        <v>0</v>
      </c>
      <c r="N113" s="40">
        <v>0</v>
      </c>
      <c r="O113" s="40">
        <v>0</v>
      </c>
      <c r="P113" s="40">
        <v>0</v>
      </c>
      <c r="Q113" s="40">
        <v>0</v>
      </c>
      <c r="R113" s="40">
        <v>0</v>
      </c>
      <c r="S113" s="40">
        <v>0</v>
      </c>
      <c r="T113" s="40">
        <v>0</v>
      </c>
      <c r="U113" s="40">
        <v>0</v>
      </c>
      <c r="V113" s="40">
        <v>0</v>
      </c>
      <c r="W113" s="53">
        <f>=IFERROR((I113*20+J113*50+K113*50+L113*5+M113*80+N113*80+O113*40+P113*50+Q113*50+R113*50+S113*95+T113*95+U113*95+V113*50)/800*IF(E113="青年",0.2,IF(E113="老年",0.9,IF(E113="中年",0.5,1))),0)</f>
        <v>0.005</v>
      </c>
      <c r="X113" s="53">
        <f>=IFERROR((I113*80+J113*50+K113*50+L113*95+M113*20+N113*20+O113*60+P113*50+Q113*50+R113*50+S113*5+T113*5+U113*5+V113*50)/540*IF(E113="青年",0.8,IF(E113="老年",0.1,IF(E113="中年",0.5,1))),0)</f>
        <v>0.118518518518519</v>
      </c>
      <c r="Y113" s="54">
        <f>=IFERROR(0.01+(W113-MIN($W$2:$W$595))/(MAX($W$2:$W$595)-MIN($W$2:$W$595))*(1-0.01),0)*10</f>
        <v>0.247394540942928</v>
      </c>
      <c r="Z113" s="54">
        <f>=IFERROR(0.01+(X113-MIN($X$2:$X$595))/(MAX($X$2:$X$595)-MIN($X$2:$X$595))*(1-0.01),0)*10</f>
        <v>3.38276762402089</v>
      </c>
    </row>
    <row r="114" spans="1:26" ht="33.75" customHeight="1">
      <c r="A114" s="40">
        <v>113</v>
      </c>
      <c r="B114" s="27" t="s">
        <v>282</v>
      </c>
      <c r="C114" s="40">
        <v>4</v>
      </c>
      <c r="D114" s="27" t="s">
        <v>793</v>
      </c>
      <c r="E114" s="27" t="s">
        <v>788</v>
      </c>
      <c r="F114" s="27" t="s">
        <v>789</v>
      </c>
      <c r="G114" s="27" t="s">
        <v>809</v>
      </c>
      <c r="H114" s="27" t="s">
        <v>864</v>
      </c>
      <c r="I114" s="40">
        <v>0</v>
      </c>
      <c r="J114" s="40">
        <v>0</v>
      </c>
      <c r="K114" s="40">
        <v>1</v>
      </c>
      <c r="L114" s="40">
        <v>0</v>
      </c>
      <c r="M114" s="40">
        <v>0</v>
      </c>
      <c r="N114" s="40">
        <v>0</v>
      </c>
      <c r="O114" s="40">
        <v>0</v>
      </c>
      <c r="P114" s="40">
        <v>0</v>
      </c>
      <c r="Q114" s="40">
        <v>0</v>
      </c>
      <c r="R114" s="40">
        <v>0</v>
      </c>
      <c r="S114" s="40">
        <v>0</v>
      </c>
      <c r="T114" s="40">
        <v>0</v>
      </c>
      <c r="U114" s="40">
        <v>0</v>
      </c>
      <c r="V114" s="40">
        <v>0</v>
      </c>
      <c r="W114" s="53">
        <f>=IFERROR((I114*20+J114*50+K114*50+L114*5+M114*80+N114*80+O114*40+P114*50+Q114*50+R114*50+S114*95+T114*95+U114*95+V114*50)/800*IF(E114="青年",0.2,IF(E114="老年",0.9,IF(E114="中年",0.5,1))),0)</f>
        <v>0.0125</v>
      </c>
      <c r="X114" s="53">
        <f>=IFERROR((I114*80+J114*50+K114*50+L114*95+M114*20+N114*20+O114*60+P114*50+Q114*50+R114*50+S114*5+T114*5+U114*5+V114*50)/540*IF(E114="青年",0.8,IF(E114="老年",0.1,IF(E114="中年",0.5,1))),0)</f>
        <v>0.0740740740740741</v>
      </c>
      <c r="Y114" s="54">
        <f>=IFERROR(0.01+(W114-MIN($W$2:$W$595))/(MAX($W$2:$W$595)-MIN($W$2:$W$595))*(1-0.01),0)*10</f>
        <v>0.542183622828784</v>
      </c>
      <c r="Z114" s="54">
        <f>=IFERROR(0.01+(X114-MIN($X$2:$X$595))/(MAX($X$2:$X$595)-MIN($X$2:$X$595))*(1-0.01),0)*10</f>
        <v>2.1420365535248</v>
      </c>
    </row>
    <row r="115" spans="1:26" ht="33.75" customHeight="1">
      <c r="A115" s="40">
        <v>114</v>
      </c>
      <c r="B115" s="27" t="s">
        <v>282</v>
      </c>
      <c r="C115" s="40">
        <v>5</v>
      </c>
      <c r="D115" s="27" t="s">
        <v>793</v>
      </c>
      <c r="E115" s="27" t="s">
        <v>788</v>
      </c>
      <c r="F115" s="27" t="s">
        <v>789</v>
      </c>
      <c r="G115" s="27" t="s">
        <v>809</v>
      </c>
      <c r="H115" s="27" t="s">
        <v>840</v>
      </c>
      <c r="I115" s="40">
        <v>1</v>
      </c>
      <c r="J115" s="40">
        <v>0</v>
      </c>
      <c r="K115" s="40">
        <v>0</v>
      </c>
      <c r="L115" s="40">
        <v>0</v>
      </c>
      <c r="M115" s="40">
        <v>0</v>
      </c>
      <c r="N115" s="40">
        <v>0</v>
      </c>
      <c r="O115" s="40">
        <v>0</v>
      </c>
      <c r="P115" s="40">
        <v>0</v>
      </c>
      <c r="Q115" s="40">
        <v>0</v>
      </c>
      <c r="R115" s="40">
        <v>0</v>
      </c>
      <c r="S115" s="40">
        <v>0</v>
      </c>
      <c r="T115" s="40">
        <v>0</v>
      </c>
      <c r="U115" s="40">
        <v>0</v>
      </c>
      <c r="V115" s="40">
        <v>0</v>
      </c>
      <c r="W115" s="53">
        <f>=IFERROR((I115*20+J115*50+K115*50+L115*5+M115*80+N115*80+O115*40+P115*50+Q115*50+R115*50+S115*95+T115*95+U115*95+V115*50)/800*IF(E115="青年",0.2,IF(E115="老年",0.9,IF(E115="中年",0.5,1))),0)</f>
        <v>0.005</v>
      </c>
      <c r="X115" s="53">
        <f>=IFERROR((I115*80+J115*50+K115*50+L115*95+M115*20+N115*20+O115*60+P115*50+Q115*50+R115*50+S115*5+T115*5+U115*5+V115*50)/540*IF(E115="青年",0.8,IF(E115="老年",0.1,IF(E115="中年",0.5,1))),0)</f>
        <v>0.118518518518519</v>
      </c>
      <c r="Y115" s="54">
        <f>=IFERROR(0.01+(W115-MIN($W$2:$W$595))/(MAX($W$2:$W$595)-MIN($W$2:$W$595))*(1-0.01),0)*10</f>
        <v>0.247394540942928</v>
      </c>
      <c r="Z115" s="54">
        <f>=IFERROR(0.01+(X115-MIN($X$2:$X$595))/(MAX($X$2:$X$595)-MIN($X$2:$X$595))*(1-0.01),0)*10</f>
        <v>3.38276762402089</v>
      </c>
    </row>
    <row r="116" spans="1:26" ht="33.75" customHeight="1">
      <c r="A116" s="40">
        <v>115</v>
      </c>
      <c r="B116" s="27" t="s">
        <v>282</v>
      </c>
      <c r="C116" s="40">
        <v>6</v>
      </c>
      <c r="D116" s="27" t="s">
        <v>787</v>
      </c>
      <c r="E116" s="27" t="s">
        <v>861</v>
      </c>
      <c r="F116" s="27" t="s">
        <v>789</v>
      </c>
      <c r="G116" s="27" t="s">
        <v>809</v>
      </c>
      <c r="H116" s="27" t="s">
        <v>853</v>
      </c>
      <c r="I116" s="40">
        <v>0</v>
      </c>
      <c r="J116" s="40">
        <v>0</v>
      </c>
      <c r="K116" s="40">
        <v>0</v>
      </c>
      <c r="L116" s="40">
        <v>1</v>
      </c>
      <c r="M116" s="40">
        <v>0</v>
      </c>
      <c r="N116" s="40">
        <v>0</v>
      </c>
      <c r="O116" s="40">
        <v>0</v>
      </c>
      <c r="P116" s="40">
        <v>0</v>
      </c>
      <c r="Q116" s="40">
        <v>0</v>
      </c>
      <c r="R116" s="40">
        <v>0</v>
      </c>
      <c r="S116" s="40">
        <v>0</v>
      </c>
      <c r="T116" s="40">
        <v>0</v>
      </c>
      <c r="U116" s="40">
        <v>0</v>
      </c>
      <c r="V116" s="40">
        <v>0</v>
      </c>
      <c r="W116" s="53">
        <f>=IFERROR((I116*20+J116*50+K116*50+L116*5+M116*80+N116*80+O116*40+P116*50+Q116*50+R116*50+S116*95+T116*95+U116*95+V116*50)/800*IF(E116="青年",0.2,IF(E116="老年",0.9,IF(E116="中年",0.5,1))),0)</f>
        <v>0.005625</v>
      </c>
      <c r="X116" s="53">
        <f>=IFERROR((I116*80+J116*50+K116*50+L116*95+M116*20+N116*20+O116*60+P116*50+Q116*50+R116*50+S116*5+T116*5+U116*5+V116*50)/540*IF(E116="青年",0.8,IF(E116="老年",0.1,IF(E116="中年",0.5,1))),0)</f>
        <v>0.0175925925925926</v>
      </c>
      <c r="Y116" s="54">
        <f>=IFERROR(0.01+(W116-MIN($W$2:$W$595))/(MAX($W$2:$W$595)-MIN($W$2:$W$595))*(1-0.01),0)*10</f>
        <v>0.271960297766749</v>
      </c>
      <c r="Z116" s="54">
        <f>=IFERROR(0.01+(X116-MIN($X$2:$X$595))/(MAX($X$2:$X$595)-MIN($X$2:$X$595))*(1-0.01),0)*10</f>
        <v>0.565274151436031</v>
      </c>
    </row>
    <row r="117" spans="1:26" ht="33.75" customHeight="1">
      <c r="A117" s="40">
        <v>116</v>
      </c>
      <c r="B117" s="27" t="s">
        <v>282</v>
      </c>
      <c r="C117" s="40">
        <v>7</v>
      </c>
      <c r="D117" s="27" t="s">
        <v>793</v>
      </c>
      <c r="E117" s="27" t="s">
        <v>802</v>
      </c>
      <c r="F117" s="27" t="s">
        <v>789</v>
      </c>
      <c r="G117" s="27" t="s">
        <v>809</v>
      </c>
      <c r="H117" s="27" t="s">
        <v>853</v>
      </c>
      <c r="I117" s="40">
        <v>0</v>
      </c>
      <c r="J117" s="40">
        <v>0</v>
      </c>
      <c r="K117" s="40">
        <v>0</v>
      </c>
      <c r="L117" s="40">
        <v>1</v>
      </c>
      <c r="M117" s="40">
        <v>0</v>
      </c>
      <c r="N117" s="40">
        <v>0</v>
      </c>
      <c r="O117" s="40">
        <v>0</v>
      </c>
      <c r="P117" s="40">
        <v>0</v>
      </c>
      <c r="Q117" s="40">
        <v>0</v>
      </c>
      <c r="R117" s="40">
        <v>0</v>
      </c>
      <c r="S117" s="40">
        <v>0</v>
      </c>
      <c r="T117" s="40">
        <v>0</v>
      </c>
      <c r="U117" s="40">
        <v>0</v>
      </c>
      <c r="V117" s="40">
        <v>0</v>
      </c>
      <c r="W117" s="53">
        <f>=IFERROR((I117*20+J117*50+K117*50+L117*5+M117*80+N117*80+O117*40+P117*50+Q117*50+R117*50+S117*95+T117*95+U117*95+V117*50)/800*IF(E117="青年",0.2,IF(E117="老年",0.9,IF(E117="中年",0.5,1))),0)</f>
        <v>0.003125</v>
      </c>
      <c r="X117" s="53">
        <f>=IFERROR((I117*80+J117*50+K117*50+L117*95+M117*20+N117*20+O117*60+P117*50+Q117*50+R117*50+S117*5+T117*5+U117*5+V117*50)/540*IF(E117="青年",0.8,IF(E117="老年",0.1,IF(E117="中年",0.5,1))),0)</f>
        <v>0.087962962962963</v>
      </c>
      <c r="Y117" s="54">
        <f>=IFERROR(0.01+(W117-MIN($W$2:$W$595))/(MAX($W$2:$W$595)-MIN($W$2:$W$595))*(1-0.01),0)*10</f>
        <v>0.173697270471464</v>
      </c>
      <c r="Z117" s="54">
        <f>=IFERROR(0.01+(X117-MIN($X$2:$X$595))/(MAX($X$2:$X$595)-MIN($X$2:$X$595))*(1-0.01),0)*10</f>
        <v>2.52976501305483</v>
      </c>
    </row>
    <row r="118" spans="1:26" ht="33.75" customHeight="1">
      <c r="A118" s="40">
        <v>117</v>
      </c>
      <c r="B118" s="27" t="s">
        <v>282</v>
      </c>
      <c r="C118" s="40">
        <v>8</v>
      </c>
      <c r="D118" s="27" t="s">
        <v>787</v>
      </c>
      <c r="E118" s="27" t="s">
        <v>802</v>
      </c>
      <c r="F118" s="27" t="s">
        <v>789</v>
      </c>
      <c r="G118" s="27" t="s">
        <v>809</v>
      </c>
      <c r="H118" s="27" t="s">
        <v>853</v>
      </c>
      <c r="I118" s="40">
        <v>0</v>
      </c>
      <c r="J118" s="40">
        <v>0</v>
      </c>
      <c r="K118" s="40">
        <v>0</v>
      </c>
      <c r="L118" s="40">
        <v>1</v>
      </c>
      <c r="M118" s="40">
        <v>0</v>
      </c>
      <c r="N118" s="40">
        <v>0</v>
      </c>
      <c r="O118" s="40">
        <v>0</v>
      </c>
      <c r="P118" s="40">
        <v>0</v>
      </c>
      <c r="Q118" s="40">
        <v>0</v>
      </c>
      <c r="R118" s="40">
        <v>0</v>
      </c>
      <c r="S118" s="40">
        <v>0</v>
      </c>
      <c r="T118" s="40">
        <v>0</v>
      </c>
      <c r="U118" s="40">
        <v>0</v>
      </c>
      <c r="V118" s="40">
        <v>0</v>
      </c>
      <c r="W118" s="53">
        <f>=IFERROR((I118*20+J118*50+K118*50+L118*5+M118*80+N118*80+O118*40+P118*50+Q118*50+R118*50+S118*95+T118*95+U118*95+V118*50)/800*IF(E118="青年",0.2,IF(E118="老年",0.9,IF(E118="中年",0.5,1))),0)</f>
        <v>0.003125</v>
      </c>
      <c r="X118" s="53">
        <f>=IFERROR((I118*80+J118*50+K118*50+L118*95+M118*20+N118*20+O118*60+P118*50+Q118*50+R118*50+S118*5+T118*5+U118*5+V118*50)/540*IF(E118="青年",0.8,IF(E118="老年",0.1,IF(E118="中年",0.5,1))),0)</f>
        <v>0.087962962962963</v>
      </c>
      <c r="Y118" s="54">
        <f>=IFERROR(0.01+(W118-MIN($W$2:$W$595))/(MAX($W$2:$W$595)-MIN($W$2:$W$595))*(1-0.01),0)*10</f>
        <v>0.173697270471464</v>
      </c>
      <c r="Z118" s="54">
        <f>=IFERROR(0.01+(X118-MIN($X$2:$X$595))/(MAX($X$2:$X$595)-MIN($X$2:$X$595))*(1-0.01),0)*10</f>
        <v>2.52976501305483</v>
      </c>
    </row>
    <row r="119" spans="1:26" ht="33.75" customHeight="1">
      <c r="A119" s="40">
        <v>118</v>
      </c>
      <c r="B119" s="27" t="s">
        <v>282</v>
      </c>
      <c r="C119" s="40">
        <v>9</v>
      </c>
      <c r="D119" s="27" t="s">
        <v>787</v>
      </c>
      <c r="E119" s="27" t="s">
        <v>802</v>
      </c>
      <c r="F119" s="27" t="s">
        <v>789</v>
      </c>
      <c r="G119" s="27" t="s">
        <v>809</v>
      </c>
      <c r="H119" s="27" t="s">
        <v>853</v>
      </c>
      <c r="I119" s="40">
        <v>0</v>
      </c>
      <c r="J119" s="40">
        <v>0</v>
      </c>
      <c r="K119" s="40">
        <v>0</v>
      </c>
      <c r="L119" s="40">
        <v>1</v>
      </c>
      <c r="M119" s="40">
        <v>0</v>
      </c>
      <c r="N119" s="40">
        <v>0</v>
      </c>
      <c r="O119" s="40">
        <v>0</v>
      </c>
      <c r="P119" s="40">
        <v>0</v>
      </c>
      <c r="Q119" s="40">
        <v>0</v>
      </c>
      <c r="R119" s="40">
        <v>0</v>
      </c>
      <c r="S119" s="40">
        <v>0</v>
      </c>
      <c r="T119" s="40">
        <v>0</v>
      </c>
      <c r="U119" s="40">
        <v>0</v>
      </c>
      <c r="V119" s="40">
        <v>0</v>
      </c>
      <c r="W119" s="53">
        <f>=IFERROR((I119*20+J119*50+K119*50+L119*5+M119*80+N119*80+O119*40+P119*50+Q119*50+R119*50+S119*95+T119*95+U119*95+V119*50)/800*IF(E119="青年",0.2,IF(E119="老年",0.9,IF(E119="中年",0.5,1))),0)</f>
        <v>0.003125</v>
      </c>
      <c r="X119" s="53">
        <f>=IFERROR((I119*80+J119*50+K119*50+L119*95+M119*20+N119*20+O119*60+P119*50+Q119*50+R119*50+S119*5+T119*5+U119*5+V119*50)/540*IF(E119="青年",0.8,IF(E119="老年",0.1,IF(E119="中年",0.5,1))),0)</f>
        <v>0.087962962962963</v>
      </c>
      <c r="Y119" s="54">
        <f>=IFERROR(0.01+(W119-MIN($W$2:$W$595))/(MAX($W$2:$W$595)-MIN($W$2:$W$595))*(1-0.01),0)*10</f>
        <v>0.173697270471464</v>
      </c>
      <c r="Z119" s="54">
        <f>=IFERROR(0.01+(X119-MIN($X$2:$X$595))/(MAX($X$2:$X$595)-MIN($X$2:$X$595))*(1-0.01),0)*10</f>
        <v>2.52976501305483</v>
      </c>
    </row>
    <row r="120" spans="1:26" ht="33.75" customHeight="1">
      <c r="A120" s="40">
        <v>119</v>
      </c>
      <c r="B120" s="27" t="s">
        <v>282</v>
      </c>
      <c r="C120" s="40">
        <v>10</v>
      </c>
      <c r="D120" s="27" t="s">
        <v>787</v>
      </c>
      <c r="E120" s="27" t="s">
        <v>802</v>
      </c>
      <c r="F120" s="27" t="s">
        <v>789</v>
      </c>
      <c r="G120" s="27" t="s">
        <v>809</v>
      </c>
      <c r="H120" s="27" t="s">
        <v>853</v>
      </c>
      <c r="I120" s="40">
        <v>0</v>
      </c>
      <c r="J120" s="40">
        <v>0</v>
      </c>
      <c r="K120" s="40">
        <v>0</v>
      </c>
      <c r="L120" s="40">
        <v>1</v>
      </c>
      <c r="M120" s="40">
        <v>0</v>
      </c>
      <c r="N120" s="40">
        <v>0</v>
      </c>
      <c r="O120" s="40">
        <v>0</v>
      </c>
      <c r="P120" s="40">
        <v>0</v>
      </c>
      <c r="Q120" s="40">
        <v>0</v>
      </c>
      <c r="R120" s="40">
        <v>0</v>
      </c>
      <c r="S120" s="40">
        <v>0</v>
      </c>
      <c r="T120" s="40">
        <v>0</v>
      </c>
      <c r="U120" s="40">
        <v>0</v>
      </c>
      <c r="V120" s="40">
        <v>0</v>
      </c>
      <c r="W120" s="53">
        <f>=IFERROR((I120*20+J120*50+K120*50+L120*5+M120*80+N120*80+O120*40+P120*50+Q120*50+R120*50+S120*95+T120*95+U120*95+V120*50)/800*IF(E120="青年",0.2,IF(E120="老年",0.9,IF(E120="中年",0.5,1))),0)</f>
        <v>0.003125</v>
      </c>
      <c r="X120" s="53">
        <f>=IFERROR((I120*80+J120*50+K120*50+L120*95+M120*20+N120*20+O120*60+P120*50+Q120*50+R120*50+S120*5+T120*5+U120*5+V120*50)/540*IF(E120="青年",0.8,IF(E120="老年",0.1,IF(E120="中年",0.5,1))),0)</f>
        <v>0.087962962962963</v>
      </c>
      <c r="Y120" s="54">
        <f>=IFERROR(0.01+(W120-MIN($W$2:$W$595))/(MAX($W$2:$W$595)-MIN($W$2:$W$595))*(1-0.01),0)*10</f>
        <v>0.173697270471464</v>
      </c>
      <c r="Z120" s="54">
        <f>=IFERROR(0.01+(X120-MIN($X$2:$X$595))/(MAX($X$2:$X$595)-MIN($X$2:$X$595))*(1-0.01),0)*10</f>
        <v>2.52976501305483</v>
      </c>
    </row>
    <row r="121" spans="1:26" ht="33.75" customHeight="1">
      <c r="A121" s="40">
        <v>120</v>
      </c>
      <c r="B121" s="27" t="s">
        <v>282</v>
      </c>
      <c r="C121" s="40">
        <v>11</v>
      </c>
      <c r="D121" s="27" t="s">
        <v>787</v>
      </c>
      <c r="E121" s="27" t="s">
        <v>788</v>
      </c>
      <c r="F121" s="27" t="s">
        <v>789</v>
      </c>
      <c r="G121" s="27" t="s">
        <v>809</v>
      </c>
      <c r="H121" s="27" t="s">
        <v>853</v>
      </c>
      <c r="I121" s="40">
        <v>0</v>
      </c>
      <c r="J121" s="40">
        <v>0</v>
      </c>
      <c r="K121" s="40">
        <v>0</v>
      </c>
      <c r="L121" s="40">
        <v>1</v>
      </c>
      <c r="M121" s="40">
        <v>0</v>
      </c>
      <c r="N121" s="40">
        <v>0</v>
      </c>
      <c r="O121" s="40">
        <v>0</v>
      </c>
      <c r="P121" s="40">
        <v>0</v>
      </c>
      <c r="Q121" s="40">
        <v>0</v>
      </c>
      <c r="R121" s="40">
        <v>0</v>
      </c>
      <c r="S121" s="40">
        <v>0</v>
      </c>
      <c r="T121" s="40">
        <v>0</v>
      </c>
      <c r="U121" s="40">
        <v>0</v>
      </c>
      <c r="V121" s="40">
        <v>0</v>
      </c>
      <c r="W121" s="53">
        <f>=IFERROR((I121*20+J121*50+K121*50+L121*5+M121*80+N121*80+O121*40+P121*50+Q121*50+R121*50+S121*95+T121*95+U121*95+V121*50)/800*IF(E121="青年",0.2,IF(E121="老年",0.9,IF(E121="中年",0.5,1))),0)</f>
        <v>0.00125</v>
      </c>
      <c r="X121" s="53">
        <f>=IFERROR((I121*80+J121*50+K121*50+L121*95+M121*20+N121*20+O121*60+P121*50+Q121*50+R121*50+S121*5+T121*5+U121*5+V121*50)/540*IF(E121="青年",0.8,IF(E121="老年",0.1,IF(E121="中年",0.5,1))),0)</f>
        <v>0.140740740740741</v>
      </c>
      <c r="Y121" s="54">
        <f>=IFERROR(0.01+(W121-MIN($W$2:$W$595))/(MAX($W$2:$W$595)-MIN($W$2:$W$595))*(1-0.01),0)*10</f>
        <v>0.1</v>
      </c>
      <c r="Z121" s="54">
        <f>=IFERROR(0.01+(X121-MIN($X$2:$X$595))/(MAX($X$2:$X$595)-MIN($X$2:$X$595))*(1-0.01),0)*10</f>
        <v>4.00313315926893</v>
      </c>
    </row>
    <row r="122" spans="1:26" ht="33.75" customHeight="1">
      <c r="A122" s="40">
        <v>121</v>
      </c>
      <c r="B122" s="27" t="s">
        <v>282</v>
      </c>
      <c r="C122" s="40">
        <v>12</v>
      </c>
      <c r="D122" s="27" t="s">
        <v>787</v>
      </c>
      <c r="E122" s="27" t="s">
        <v>788</v>
      </c>
      <c r="F122" s="27" t="s">
        <v>789</v>
      </c>
      <c r="G122" s="27" t="s">
        <v>809</v>
      </c>
      <c r="H122" s="27" t="s">
        <v>853</v>
      </c>
      <c r="I122" s="40">
        <v>0</v>
      </c>
      <c r="J122" s="40">
        <v>0</v>
      </c>
      <c r="K122" s="40">
        <v>0</v>
      </c>
      <c r="L122" s="40">
        <v>1</v>
      </c>
      <c r="M122" s="40">
        <v>0</v>
      </c>
      <c r="N122" s="40">
        <v>0</v>
      </c>
      <c r="O122" s="40">
        <v>0</v>
      </c>
      <c r="P122" s="40">
        <v>0</v>
      </c>
      <c r="Q122" s="40">
        <v>0</v>
      </c>
      <c r="R122" s="40">
        <v>0</v>
      </c>
      <c r="S122" s="40">
        <v>0</v>
      </c>
      <c r="T122" s="40">
        <v>0</v>
      </c>
      <c r="U122" s="40">
        <v>0</v>
      </c>
      <c r="V122" s="40">
        <v>0</v>
      </c>
      <c r="W122" s="53">
        <f>=IFERROR((I122*20+J122*50+K122*50+L122*5+M122*80+N122*80+O122*40+P122*50+Q122*50+R122*50+S122*95+T122*95+U122*95+V122*50)/800*IF(E122="青年",0.2,IF(E122="老年",0.9,IF(E122="中年",0.5,1))),0)</f>
        <v>0.00125</v>
      </c>
      <c r="X122" s="53">
        <f>=IFERROR((I122*80+J122*50+K122*50+L122*95+M122*20+N122*20+O122*60+P122*50+Q122*50+R122*50+S122*5+T122*5+U122*5+V122*50)/540*IF(E122="青年",0.8,IF(E122="老年",0.1,IF(E122="中年",0.5,1))),0)</f>
        <v>0.140740740740741</v>
      </c>
      <c r="Y122" s="54">
        <f>=IFERROR(0.01+(W122-MIN($W$2:$W$595))/(MAX($W$2:$W$595)-MIN($W$2:$W$595))*(1-0.01),0)*10</f>
        <v>0.1</v>
      </c>
      <c r="Z122" s="54">
        <f>=IFERROR(0.01+(X122-MIN($X$2:$X$595))/(MAX($X$2:$X$595)-MIN($X$2:$X$595))*(1-0.01),0)*10</f>
        <v>4.00313315926893</v>
      </c>
    </row>
    <row r="123" spans="1:26" ht="33.75" customHeight="1">
      <c r="A123" s="40">
        <v>122</v>
      </c>
      <c r="B123" s="27" t="s">
        <v>282</v>
      </c>
      <c r="C123" s="40">
        <v>13</v>
      </c>
      <c r="D123" s="27" t="s">
        <v>793</v>
      </c>
      <c r="E123" s="27" t="s">
        <v>802</v>
      </c>
      <c r="F123" s="27" t="s">
        <v>789</v>
      </c>
      <c r="G123" s="27" t="s">
        <v>809</v>
      </c>
      <c r="H123" s="27" t="s">
        <v>853</v>
      </c>
      <c r="I123" s="40">
        <v>0</v>
      </c>
      <c r="J123" s="40">
        <v>0</v>
      </c>
      <c r="K123" s="40">
        <v>0</v>
      </c>
      <c r="L123" s="40">
        <v>1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0">
        <v>0</v>
      </c>
      <c r="S123" s="40">
        <v>0</v>
      </c>
      <c r="T123" s="40">
        <v>0</v>
      </c>
      <c r="U123" s="40">
        <v>0</v>
      </c>
      <c r="V123" s="40">
        <v>0</v>
      </c>
      <c r="W123" s="53">
        <f>=IFERROR((I123*20+J123*50+K123*50+L123*5+M123*80+N123*80+O123*40+P123*50+Q123*50+R123*50+S123*95+T123*95+U123*95+V123*50)/800*IF(E123="青年",0.2,IF(E123="老年",0.9,IF(E123="中年",0.5,1))),0)</f>
        <v>0.003125</v>
      </c>
      <c r="X123" s="53">
        <f>=IFERROR((I123*80+J123*50+K123*50+L123*95+M123*20+N123*20+O123*60+P123*50+Q123*50+R123*50+S123*5+T123*5+U123*5+V123*50)/540*IF(E123="青年",0.8,IF(E123="老年",0.1,IF(E123="中年",0.5,1))),0)</f>
        <v>0.087962962962963</v>
      </c>
      <c r="Y123" s="54">
        <f>=IFERROR(0.01+(W123-MIN($W$2:$W$595))/(MAX($W$2:$W$595)-MIN($W$2:$W$595))*(1-0.01),0)*10</f>
        <v>0.173697270471464</v>
      </c>
      <c r="Z123" s="54">
        <f>=IFERROR(0.01+(X123-MIN($X$2:$X$595))/(MAX($X$2:$X$595)-MIN($X$2:$X$595))*(1-0.01),0)*10</f>
        <v>2.52976501305483</v>
      </c>
    </row>
    <row r="124" spans="1:26" ht="33.75" customHeight="1">
      <c r="A124" s="40">
        <v>123</v>
      </c>
      <c r="B124" s="27" t="s">
        <v>282</v>
      </c>
      <c r="C124" s="40">
        <v>14</v>
      </c>
      <c r="D124" s="27" t="s">
        <v>793</v>
      </c>
      <c r="E124" s="27" t="s">
        <v>802</v>
      </c>
      <c r="F124" s="27" t="s">
        <v>789</v>
      </c>
      <c r="G124" s="27" t="s">
        <v>809</v>
      </c>
      <c r="H124" s="27" t="s">
        <v>853</v>
      </c>
      <c r="I124" s="40">
        <v>0</v>
      </c>
      <c r="J124" s="40">
        <v>0</v>
      </c>
      <c r="K124" s="40">
        <v>0</v>
      </c>
      <c r="L124" s="40">
        <v>1</v>
      </c>
      <c r="M124" s="40">
        <v>0</v>
      </c>
      <c r="N124" s="40">
        <v>0</v>
      </c>
      <c r="O124" s="40">
        <v>0</v>
      </c>
      <c r="P124" s="40">
        <v>0</v>
      </c>
      <c r="Q124" s="40">
        <v>0</v>
      </c>
      <c r="R124" s="40">
        <v>0</v>
      </c>
      <c r="S124" s="40">
        <v>0</v>
      </c>
      <c r="T124" s="40">
        <v>0</v>
      </c>
      <c r="U124" s="40">
        <v>0</v>
      </c>
      <c r="V124" s="40">
        <v>0</v>
      </c>
      <c r="W124" s="53">
        <f>=IFERROR((I124*20+J124*50+K124*50+L124*5+M124*80+N124*80+O124*40+P124*50+Q124*50+R124*50+S124*95+T124*95+U124*95+V124*50)/800*IF(E124="青年",0.2,IF(E124="老年",0.9,IF(E124="中年",0.5,1))),0)</f>
        <v>0.003125</v>
      </c>
      <c r="X124" s="53">
        <f>=IFERROR((I124*80+J124*50+K124*50+L124*95+M124*20+N124*20+O124*60+P124*50+Q124*50+R124*50+S124*5+T124*5+U124*5+V124*50)/540*IF(E124="青年",0.8,IF(E124="老年",0.1,IF(E124="中年",0.5,1))),0)</f>
        <v>0.087962962962963</v>
      </c>
      <c r="Y124" s="54">
        <f>=IFERROR(0.01+(W124-MIN($W$2:$W$595))/(MAX($W$2:$W$595)-MIN($W$2:$W$595))*(1-0.01),0)*10</f>
        <v>0.173697270471464</v>
      </c>
      <c r="Z124" s="54">
        <f>=IFERROR(0.01+(X124-MIN($X$2:$X$595))/(MAX($X$2:$X$595)-MIN($X$2:$X$595))*(1-0.01),0)*10</f>
        <v>2.52976501305483</v>
      </c>
    </row>
    <row r="125" spans="1:26" ht="33.75" customHeight="1">
      <c r="A125" s="40">
        <v>124</v>
      </c>
      <c r="B125" s="27" t="s">
        <v>282</v>
      </c>
      <c r="C125" s="40">
        <v>15</v>
      </c>
      <c r="D125" s="27" t="s">
        <v>793</v>
      </c>
      <c r="E125" s="27" t="s">
        <v>788</v>
      </c>
      <c r="F125" s="27" t="s">
        <v>789</v>
      </c>
      <c r="G125" s="27" t="s">
        <v>790</v>
      </c>
      <c r="H125" s="27" t="s">
        <v>840</v>
      </c>
      <c r="I125" s="40">
        <v>1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0">
        <v>0</v>
      </c>
      <c r="Q125" s="40">
        <v>0</v>
      </c>
      <c r="R125" s="40">
        <v>0</v>
      </c>
      <c r="S125" s="40">
        <v>0</v>
      </c>
      <c r="T125" s="40">
        <v>0</v>
      </c>
      <c r="U125" s="40">
        <v>0</v>
      </c>
      <c r="V125" s="40">
        <v>0</v>
      </c>
      <c r="W125" s="53">
        <f>=IFERROR((I125*20+J125*50+K125*50+L125*5+M125*80+N125*80+O125*40+P125*50+Q125*50+R125*50+S125*95+T125*95+U125*95+V125*50)/800*IF(E125="青年",0.2,IF(E125="老年",0.9,IF(E125="中年",0.5,1))),0)</f>
        <v>0.005</v>
      </c>
      <c r="X125" s="53">
        <f>=IFERROR((I125*80+J125*50+K125*50+L125*95+M125*20+N125*20+O125*60+P125*50+Q125*50+R125*50+S125*5+T125*5+U125*5+V125*50)/540*IF(E125="青年",0.8,IF(E125="老年",0.1,IF(E125="中年",0.5,1))),0)</f>
        <v>0.118518518518519</v>
      </c>
      <c r="Y125" s="54">
        <f>=IFERROR(0.01+(W125-MIN($W$2:$W$595))/(MAX($W$2:$W$595)-MIN($W$2:$W$595))*(1-0.01),0)*10</f>
        <v>0.247394540942928</v>
      </c>
      <c r="Z125" s="54">
        <f>=IFERROR(0.01+(X125-MIN($X$2:$X$595))/(MAX($X$2:$X$595)-MIN($X$2:$X$595))*(1-0.01),0)*10</f>
        <v>3.38276762402089</v>
      </c>
    </row>
    <row r="126" spans="1:26" ht="33.75" customHeight="1">
      <c r="A126" s="40">
        <v>125</v>
      </c>
      <c r="B126" s="27" t="s">
        <v>282</v>
      </c>
      <c r="C126" s="40">
        <v>16</v>
      </c>
      <c r="D126" s="27" t="s">
        <v>793</v>
      </c>
      <c r="E126" s="27" t="s">
        <v>788</v>
      </c>
      <c r="F126" s="27" t="s">
        <v>789</v>
      </c>
      <c r="G126" s="27" t="s">
        <v>790</v>
      </c>
      <c r="H126" s="27" t="s">
        <v>840</v>
      </c>
      <c r="I126" s="40">
        <v>1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0">
        <v>0</v>
      </c>
      <c r="Q126" s="40">
        <v>0</v>
      </c>
      <c r="R126" s="40">
        <v>0</v>
      </c>
      <c r="S126" s="40">
        <v>0</v>
      </c>
      <c r="T126" s="40">
        <v>0</v>
      </c>
      <c r="U126" s="40">
        <v>0</v>
      </c>
      <c r="V126" s="40">
        <v>0</v>
      </c>
      <c r="W126" s="53">
        <f>=IFERROR((I126*20+J126*50+K126*50+L126*5+M126*80+N126*80+O126*40+P126*50+Q126*50+R126*50+S126*95+T126*95+U126*95+V126*50)/800*IF(E126="青年",0.2,IF(E126="老年",0.9,IF(E126="中年",0.5,1))),0)</f>
        <v>0.005</v>
      </c>
      <c r="X126" s="53">
        <f>=IFERROR((I126*80+J126*50+K126*50+L126*95+M126*20+N126*20+O126*60+P126*50+Q126*50+R126*50+S126*5+T126*5+U126*5+V126*50)/540*IF(E126="青年",0.8,IF(E126="老年",0.1,IF(E126="中年",0.5,1))),0)</f>
        <v>0.118518518518519</v>
      </c>
      <c r="Y126" s="54">
        <f>=IFERROR(0.01+(W126-MIN($W$2:$W$595))/(MAX($W$2:$W$595)-MIN($W$2:$W$595))*(1-0.01),0)*10</f>
        <v>0.247394540942928</v>
      </c>
      <c r="Z126" s="54">
        <f>=IFERROR(0.01+(X126-MIN($X$2:$X$595))/(MAX($X$2:$X$595)-MIN($X$2:$X$595))*(1-0.01),0)*10</f>
        <v>3.38276762402089</v>
      </c>
    </row>
    <row r="127" spans="1:26" ht="33.75" customHeight="1">
      <c r="A127" s="40">
        <v>126</v>
      </c>
      <c r="B127" s="27" t="s">
        <v>285</v>
      </c>
      <c r="C127" s="40">
        <v>1</v>
      </c>
      <c r="D127" s="27" t="s">
        <v>793</v>
      </c>
      <c r="E127" s="27" t="s">
        <v>788</v>
      </c>
      <c r="F127" s="27" t="s">
        <v>799</v>
      </c>
      <c r="G127" s="27" t="s">
        <v>809</v>
      </c>
      <c r="H127" s="27" t="s">
        <v>840</v>
      </c>
      <c r="I127" s="40">
        <v>1</v>
      </c>
      <c r="J127" s="40">
        <v>0</v>
      </c>
      <c r="K127" s="40">
        <v>0</v>
      </c>
      <c r="L127" s="40">
        <v>0</v>
      </c>
      <c r="M127" s="40">
        <v>0</v>
      </c>
      <c r="N127" s="40">
        <v>0</v>
      </c>
      <c r="O127" s="40">
        <v>0</v>
      </c>
      <c r="P127" s="40">
        <v>0</v>
      </c>
      <c r="Q127" s="40">
        <v>0</v>
      </c>
      <c r="R127" s="40">
        <v>0</v>
      </c>
      <c r="S127" s="40">
        <v>0</v>
      </c>
      <c r="T127" s="40">
        <v>0</v>
      </c>
      <c r="U127" s="40">
        <v>0</v>
      </c>
      <c r="V127" s="40">
        <v>0</v>
      </c>
      <c r="W127" s="53">
        <f>=IFERROR((I127*20+J127*50+K127*50+L127*5+M127*80+N127*80+O127*40+P127*50+Q127*50+R127*50+S127*95+T127*95+U127*95+V127*50)/800*IF(E127="青年",0.2,IF(E127="老年",0.9,IF(E127="中年",0.5,1))),0)</f>
        <v>0.005</v>
      </c>
      <c r="X127" s="53">
        <f>=IFERROR((I127*80+J127*50+K127*50+L127*95+M127*20+N127*20+O127*60+P127*50+Q127*50+R127*50+S127*5+T127*5+U127*5+V127*50)/540*IF(E127="青年",0.8,IF(E127="老年",0.1,IF(E127="中年",0.5,1))),0)</f>
        <v>0.118518518518519</v>
      </c>
      <c r="Y127" s="54">
        <f>=IFERROR(0.01+(W127-MIN($W$2:$W$595))/(MAX($W$2:$W$595)-MIN($W$2:$W$595))*(1-0.01),0)*10</f>
        <v>0.247394540942928</v>
      </c>
      <c r="Z127" s="54">
        <f>=IFERROR(0.01+(X127-MIN($X$2:$X$595))/(MAX($X$2:$X$595)-MIN($X$2:$X$595))*(1-0.01),0)*10</f>
        <v>3.38276762402089</v>
      </c>
    </row>
    <row r="128" spans="1:26" ht="33.75" customHeight="1">
      <c r="A128" s="40">
        <v>127</v>
      </c>
      <c r="B128" s="27" t="s">
        <v>285</v>
      </c>
      <c r="C128" s="40">
        <v>2</v>
      </c>
      <c r="D128" s="27" t="s">
        <v>793</v>
      </c>
      <c r="E128" s="27" t="s">
        <v>788</v>
      </c>
      <c r="F128" s="27" t="s">
        <v>799</v>
      </c>
      <c r="G128" s="27" t="s">
        <v>809</v>
      </c>
      <c r="H128" s="27" t="s">
        <v>840</v>
      </c>
      <c r="I128" s="40">
        <v>1</v>
      </c>
      <c r="J128" s="40">
        <v>0</v>
      </c>
      <c r="K128" s="40">
        <v>0</v>
      </c>
      <c r="L128" s="40">
        <v>0</v>
      </c>
      <c r="M128" s="40">
        <v>0</v>
      </c>
      <c r="N128" s="40">
        <v>0</v>
      </c>
      <c r="O128" s="40">
        <v>0</v>
      </c>
      <c r="P128" s="40">
        <v>0</v>
      </c>
      <c r="Q128" s="40">
        <v>0</v>
      </c>
      <c r="R128" s="40">
        <v>0</v>
      </c>
      <c r="S128" s="40">
        <v>0</v>
      </c>
      <c r="T128" s="40">
        <v>0</v>
      </c>
      <c r="U128" s="40">
        <v>0</v>
      </c>
      <c r="V128" s="40">
        <v>0</v>
      </c>
      <c r="W128" s="53">
        <f>=IFERROR((I128*20+J128*50+K128*50+L128*5+M128*80+N128*80+O128*40+P128*50+Q128*50+R128*50+S128*95+T128*95+U128*95+V128*50)/800*IF(E128="青年",0.2,IF(E128="老年",0.9,IF(E128="中年",0.5,1))),0)</f>
        <v>0.005</v>
      </c>
      <c r="X128" s="53">
        <f>=IFERROR((I128*80+J128*50+K128*50+L128*95+M128*20+N128*20+O128*60+P128*50+Q128*50+R128*50+S128*5+T128*5+U128*5+V128*50)/540*IF(E128="青年",0.8,IF(E128="老年",0.1,IF(E128="中年",0.5,1))),0)</f>
        <v>0.118518518518519</v>
      </c>
      <c r="Y128" s="54">
        <f>=IFERROR(0.01+(W128-MIN($W$2:$W$595))/(MAX($W$2:$W$595)-MIN($W$2:$W$595))*(1-0.01),0)*10</f>
        <v>0.247394540942928</v>
      </c>
      <c r="Z128" s="54">
        <f>=IFERROR(0.01+(X128-MIN($X$2:$X$595))/(MAX($X$2:$X$595)-MIN($X$2:$X$595))*(1-0.01),0)*10</f>
        <v>3.38276762402089</v>
      </c>
    </row>
    <row r="129" spans="1:26" ht="33.75" customHeight="1">
      <c r="A129" s="40">
        <v>128</v>
      </c>
      <c r="B129" s="27" t="s">
        <v>285</v>
      </c>
      <c r="C129" s="40">
        <v>1</v>
      </c>
      <c r="D129" s="27" t="s">
        <v>793</v>
      </c>
      <c r="E129" s="27" t="s">
        <v>788</v>
      </c>
      <c r="F129" s="27" t="s">
        <v>789</v>
      </c>
      <c r="G129" s="27" t="s">
        <v>809</v>
      </c>
      <c r="H129" s="27" t="s">
        <v>853</v>
      </c>
      <c r="I129" s="40">
        <v>0</v>
      </c>
      <c r="J129" s="40">
        <v>0</v>
      </c>
      <c r="K129" s="40">
        <v>0</v>
      </c>
      <c r="L129" s="40">
        <v>1</v>
      </c>
      <c r="M129" s="40">
        <v>0</v>
      </c>
      <c r="N129" s="40">
        <v>0</v>
      </c>
      <c r="O129" s="40">
        <v>0</v>
      </c>
      <c r="P129" s="40">
        <v>0</v>
      </c>
      <c r="Q129" s="40">
        <v>0</v>
      </c>
      <c r="R129" s="40">
        <v>0</v>
      </c>
      <c r="S129" s="40">
        <v>0</v>
      </c>
      <c r="T129" s="40">
        <v>0</v>
      </c>
      <c r="U129" s="40">
        <v>0</v>
      </c>
      <c r="V129" s="40">
        <v>0</v>
      </c>
      <c r="W129" s="53">
        <f>=IFERROR((I129*20+J129*50+K129*50+L129*5+M129*80+N129*80+O129*40+P129*50+Q129*50+R129*50+S129*95+T129*95+U129*95+V129*50)/800*IF(E129="青年",0.2,IF(E129="老年",0.9,IF(E129="中年",0.5,1))),0)</f>
        <v>0.00125</v>
      </c>
      <c r="X129" s="53">
        <f>=IFERROR((I129*80+J129*50+K129*50+L129*95+M129*20+N129*20+O129*60+P129*50+Q129*50+R129*50+S129*5+T129*5+U129*5+V129*50)/540*IF(E129="青年",0.8,IF(E129="老年",0.1,IF(E129="中年",0.5,1))),0)</f>
        <v>0.140740740740741</v>
      </c>
      <c r="Y129" s="54">
        <f>=IFERROR(0.01+(W129-MIN($W$2:$W$595))/(MAX($W$2:$W$595)-MIN($W$2:$W$595))*(1-0.01),0)*10</f>
        <v>0.1</v>
      </c>
      <c r="Z129" s="54">
        <f>=IFERROR(0.01+(X129-MIN($X$2:$X$595))/(MAX($X$2:$X$595)-MIN($X$2:$X$595))*(1-0.01),0)*10</f>
        <v>4.00313315926893</v>
      </c>
    </row>
    <row r="130" spans="1:26" ht="33.75" customHeight="1">
      <c r="A130" s="40">
        <v>129</v>
      </c>
      <c r="B130" s="27" t="s">
        <v>285</v>
      </c>
      <c r="C130" s="40">
        <v>2</v>
      </c>
      <c r="D130" s="27" t="s">
        <v>793</v>
      </c>
      <c r="E130" s="27" t="s">
        <v>788</v>
      </c>
      <c r="F130" s="27" t="s">
        <v>799</v>
      </c>
      <c r="G130" s="27" t="s">
        <v>809</v>
      </c>
      <c r="H130" s="27" t="s">
        <v>853</v>
      </c>
      <c r="I130" s="40">
        <v>0</v>
      </c>
      <c r="J130" s="40">
        <v>0</v>
      </c>
      <c r="K130" s="40">
        <v>0</v>
      </c>
      <c r="L130" s="40">
        <v>1</v>
      </c>
      <c r="M130" s="40">
        <v>0</v>
      </c>
      <c r="N130" s="40">
        <v>0</v>
      </c>
      <c r="O130" s="40">
        <v>0</v>
      </c>
      <c r="P130" s="40">
        <v>0</v>
      </c>
      <c r="Q130" s="40">
        <v>0</v>
      </c>
      <c r="R130" s="40">
        <v>0</v>
      </c>
      <c r="S130" s="40">
        <v>0</v>
      </c>
      <c r="T130" s="40">
        <v>0</v>
      </c>
      <c r="U130" s="40">
        <v>0</v>
      </c>
      <c r="V130" s="40">
        <v>0</v>
      </c>
      <c r="W130" s="53">
        <f>=IFERROR((I130*20+J130*50+K130*50+L130*5+M130*80+N130*80+O130*40+P130*50+Q130*50+R130*50+S130*95+T130*95+U130*95+V130*50)/800*IF(E130="青年",0.2,IF(E130="老年",0.9,IF(E130="中年",0.5,1))),0)</f>
        <v>0.00125</v>
      </c>
      <c r="X130" s="53">
        <f>=IFERROR((I130*80+J130*50+K130*50+L130*95+M130*20+N130*20+O130*60+P130*50+Q130*50+R130*50+S130*5+T130*5+U130*5+V130*50)/540*IF(E130="青年",0.8,IF(E130="老年",0.1,IF(E130="中年",0.5,1))),0)</f>
        <v>0.140740740740741</v>
      </c>
      <c r="Y130" s="54">
        <f>=IFERROR(0.01+(W130-MIN($W$2:$W$595))/(MAX($W$2:$W$595)-MIN($W$2:$W$595))*(1-0.01),0)*10</f>
        <v>0.1</v>
      </c>
      <c r="Z130" s="54">
        <f>=IFERROR(0.01+(X130-MIN($X$2:$X$595))/(MAX($X$2:$X$595)-MIN($X$2:$X$595))*(1-0.01),0)*10</f>
        <v>4.00313315926893</v>
      </c>
    </row>
    <row r="131" spans="1:26" ht="33.75" customHeight="1">
      <c r="A131" s="40">
        <v>130</v>
      </c>
      <c r="B131" s="27" t="s">
        <v>285</v>
      </c>
      <c r="C131" s="40">
        <v>3</v>
      </c>
      <c r="D131" s="27" t="s">
        <v>793</v>
      </c>
      <c r="E131" s="27" t="s">
        <v>813</v>
      </c>
      <c r="F131" s="27" t="s">
        <v>789</v>
      </c>
      <c r="G131" s="27" t="s">
        <v>790</v>
      </c>
      <c r="H131" s="27" t="s">
        <v>822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0">
        <v>1</v>
      </c>
      <c r="Q131" s="40">
        <v>0</v>
      </c>
      <c r="R131" s="40">
        <v>0</v>
      </c>
      <c r="S131" s="40">
        <v>0</v>
      </c>
      <c r="T131" s="40">
        <v>0</v>
      </c>
      <c r="U131" s="40">
        <v>0</v>
      </c>
      <c r="V131" s="40">
        <v>0</v>
      </c>
      <c r="W131" s="53">
        <f>=IFERROR((I131*20+J131*50+K131*50+L131*5+M131*80+N131*80+O131*40+P131*50+Q131*50+R131*50+S131*95+T131*95+U131*95+V131*50)/800*IF(E131="青年",0.2,IF(E131="老年",0.9,IF(E131="中年",0.5,1))),0)</f>
        <v>0.0625</v>
      </c>
      <c r="X131" s="53">
        <f>=IFERROR((I131*80+J131*50+K131*50+L131*95+M131*20+N131*20+O131*60+P131*50+Q131*50+R131*50+S131*5+T131*5+U131*5+V131*50)/540*IF(E131="青年",0.8,IF(E131="老年",0.1,IF(E131="中年",0.5,1))),0)</f>
        <v>0.0925925925925926</v>
      </c>
      <c r="Y131" s="54">
        <f>=IFERROR(0.01+(W131-MIN($W$2:$W$595))/(MAX($W$2:$W$595)-MIN($W$2:$W$595))*(1-0.01),0)*10</f>
        <v>2.50744416873449</v>
      </c>
      <c r="Z131" s="54">
        <f>=IFERROR(0.01+(X131-MIN($X$2:$X$595))/(MAX($X$2:$X$595)-MIN($X$2:$X$595))*(1-0.01),0)*10</f>
        <v>2.65900783289817</v>
      </c>
    </row>
    <row r="132" spans="1:26" ht="33.75" customHeight="1">
      <c r="A132" s="40">
        <v>131</v>
      </c>
      <c r="B132" s="27" t="s">
        <v>285</v>
      </c>
      <c r="C132" s="40">
        <v>4</v>
      </c>
      <c r="D132" s="27" t="s">
        <v>793</v>
      </c>
      <c r="E132" s="27" t="s">
        <v>802</v>
      </c>
      <c r="F132" s="27" t="s">
        <v>799</v>
      </c>
      <c r="G132" s="27" t="s">
        <v>790</v>
      </c>
      <c r="H132" s="27" t="s">
        <v>949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0">
        <v>1</v>
      </c>
      <c r="Q132" s="40">
        <v>0</v>
      </c>
      <c r="R132" s="40">
        <v>0</v>
      </c>
      <c r="S132" s="40">
        <v>0</v>
      </c>
      <c r="T132" s="40">
        <v>0</v>
      </c>
      <c r="U132" s="40">
        <v>1</v>
      </c>
      <c r="V132" s="40">
        <v>0</v>
      </c>
      <c r="W132" s="53">
        <f>=IFERROR((I132*20+J132*50+K132*50+L132*5+M132*80+N132*80+O132*40+P132*50+Q132*50+R132*50+S132*95+T132*95+U132*95+V132*50)/800*IF(E132="青年",0.2,IF(E132="老年",0.9,IF(E132="中年",0.5,1))),0)</f>
        <v>0.090625</v>
      </c>
      <c r="X132" s="53">
        <f>=IFERROR((I132*80+J132*50+K132*50+L132*95+M132*20+N132*20+O132*60+P132*50+Q132*50+R132*50+S132*5+T132*5+U132*5+V132*50)/540*IF(E132="青年",0.8,IF(E132="老年",0.1,IF(E132="中年",0.5,1))),0)</f>
        <v>0.0509259259259259</v>
      </c>
      <c r="Y132" s="54">
        <f>=IFERROR(0.01+(W132-MIN($W$2:$W$595))/(MAX($W$2:$W$595)-MIN($W$2:$W$595))*(1-0.01),0)*10</f>
        <v>3.61290322580645</v>
      </c>
      <c r="Z132" s="54">
        <f>=IFERROR(0.01+(X132-MIN($X$2:$X$595))/(MAX($X$2:$X$595)-MIN($X$2:$X$595))*(1-0.01),0)*10</f>
        <v>1.49582245430809</v>
      </c>
    </row>
    <row r="133" spans="1:26" ht="33.75" customHeight="1">
      <c r="A133" s="40">
        <v>132</v>
      </c>
      <c r="B133" s="27" t="s">
        <v>291</v>
      </c>
      <c r="C133" s="40">
        <v>1</v>
      </c>
      <c r="D133" s="27" t="s">
        <v>793</v>
      </c>
      <c r="E133" s="27" t="s">
        <v>802</v>
      </c>
      <c r="F133" s="27" t="s">
        <v>789</v>
      </c>
      <c r="G133" s="27" t="s">
        <v>809</v>
      </c>
      <c r="H133" s="27" t="s">
        <v>951</v>
      </c>
      <c r="I133" s="40">
        <v>0</v>
      </c>
      <c r="J133" s="40">
        <v>1</v>
      </c>
      <c r="K133" s="40">
        <v>1</v>
      </c>
      <c r="L133" s="40">
        <v>0</v>
      </c>
      <c r="M133" s="40">
        <v>0</v>
      </c>
      <c r="N133" s="40">
        <v>0</v>
      </c>
      <c r="O133" s="40">
        <v>1</v>
      </c>
      <c r="P133" s="40">
        <v>0</v>
      </c>
      <c r="Q133" s="40">
        <v>0</v>
      </c>
      <c r="R133" s="40">
        <v>0</v>
      </c>
      <c r="S133" s="40">
        <v>0</v>
      </c>
      <c r="T133" s="40">
        <v>0</v>
      </c>
      <c r="U133" s="40">
        <v>0</v>
      </c>
      <c r="V133" s="40">
        <v>0</v>
      </c>
      <c r="W133" s="53">
        <f>=IFERROR((I133*20+J133*50+K133*50+L133*5+M133*80+N133*80+O133*40+P133*50+Q133*50+R133*50+S133*95+T133*95+U133*95+V133*50)/800*IF(E133="青年",0.2,IF(E133="老年",0.9,IF(E133="中年",0.5,1))),0)</f>
        <v>0.0875</v>
      </c>
      <c r="X133" s="53">
        <f>=IFERROR((I133*80+J133*50+K133*50+L133*95+M133*20+N133*20+O133*60+P133*50+Q133*50+R133*50+S133*5+T133*5+U133*5+V133*50)/540*IF(E133="青年",0.8,IF(E133="老年",0.1,IF(E133="中年",0.5,1))),0)</f>
        <v>0.148148148148148</v>
      </c>
      <c r="Y133" s="54">
        <f>=IFERROR(0.01+(W133-MIN($W$2:$W$595))/(MAX($W$2:$W$595)-MIN($W$2:$W$595))*(1-0.01),0)*10</f>
        <v>3.49007444168735</v>
      </c>
      <c r="Z133" s="54">
        <f>=IFERROR(0.01+(X133-MIN($X$2:$X$595))/(MAX($X$2:$X$595)-MIN($X$2:$X$595))*(1-0.01),0)*10</f>
        <v>4.20992167101828</v>
      </c>
    </row>
    <row r="134" spans="1:26" ht="33.75" customHeight="1">
      <c r="A134" s="40">
        <v>133</v>
      </c>
      <c r="B134" s="27" t="s">
        <v>291</v>
      </c>
      <c r="C134" s="40">
        <v>2</v>
      </c>
      <c r="D134" s="27" t="s">
        <v>793</v>
      </c>
      <c r="E134" s="27" t="s">
        <v>813</v>
      </c>
      <c r="F134" s="27" t="s">
        <v>789</v>
      </c>
      <c r="G134" s="27" t="s">
        <v>809</v>
      </c>
      <c r="H134" s="27" t="s">
        <v>953</v>
      </c>
      <c r="I134" s="40">
        <v>0</v>
      </c>
      <c r="J134" s="40">
        <v>1</v>
      </c>
      <c r="K134" s="40">
        <v>0</v>
      </c>
      <c r="L134" s="40">
        <v>0</v>
      </c>
      <c r="M134" s="40">
        <v>0</v>
      </c>
      <c r="N134" s="40">
        <v>0</v>
      </c>
      <c r="O134" s="40">
        <v>1</v>
      </c>
      <c r="P134" s="40">
        <v>0</v>
      </c>
      <c r="Q134" s="40">
        <v>0</v>
      </c>
      <c r="R134" s="40">
        <v>0</v>
      </c>
      <c r="S134" s="40">
        <v>0</v>
      </c>
      <c r="T134" s="40">
        <v>0</v>
      </c>
      <c r="U134" s="40">
        <v>0</v>
      </c>
      <c r="V134" s="40">
        <v>0</v>
      </c>
      <c r="W134" s="53">
        <f>=IFERROR((I134*20+J134*50+K134*50+L134*5+M134*80+N134*80+O134*40+P134*50+Q134*50+R134*50+S134*95+T134*95+U134*95+V134*50)/800*IF(E134="青年",0.2,IF(E134="老年",0.9,IF(E134="中年",0.5,1))),0)</f>
        <v>0.1125</v>
      </c>
      <c r="X134" s="53">
        <f>=IFERROR((I134*80+J134*50+K134*50+L134*95+M134*20+N134*20+O134*60+P134*50+Q134*50+R134*50+S134*5+T134*5+U134*5+V134*50)/540*IF(E134="青年",0.8,IF(E134="老年",0.1,IF(E134="中年",0.5,1))),0)</f>
        <v>0.203703703703704</v>
      </c>
      <c r="Y134" s="54">
        <f>=IFERROR(0.01+(W134-MIN($W$2:$W$595))/(MAX($W$2:$W$595)-MIN($W$2:$W$595))*(1-0.01),0)*10</f>
        <v>4.4727047146402</v>
      </c>
      <c r="Z134" s="54">
        <f>=IFERROR(0.01+(X134-MIN($X$2:$X$595))/(MAX($X$2:$X$595)-MIN($X$2:$X$595))*(1-0.01),0)*10</f>
        <v>5.76083550913838</v>
      </c>
    </row>
    <row r="135" spans="1:26" ht="33.75" customHeight="1">
      <c r="A135" s="40">
        <v>134</v>
      </c>
      <c r="B135" s="27" t="s">
        <v>297</v>
      </c>
      <c r="C135" s="40">
        <v>1</v>
      </c>
      <c r="D135" s="27" t="s">
        <v>793</v>
      </c>
      <c r="E135" s="27" t="s">
        <v>788</v>
      </c>
      <c r="F135" s="27" t="s">
        <v>799</v>
      </c>
      <c r="G135" s="27" t="s">
        <v>809</v>
      </c>
      <c r="H135" s="27" t="s">
        <v>853</v>
      </c>
      <c r="I135" s="40">
        <v>0</v>
      </c>
      <c r="J135" s="40">
        <v>0</v>
      </c>
      <c r="K135" s="40">
        <v>0</v>
      </c>
      <c r="L135" s="40">
        <v>1</v>
      </c>
      <c r="M135" s="40">
        <v>0</v>
      </c>
      <c r="N135" s="40">
        <v>0</v>
      </c>
      <c r="O135" s="40">
        <v>0</v>
      </c>
      <c r="P135" s="40">
        <v>0</v>
      </c>
      <c r="Q135" s="40">
        <v>0</v>
      </c>
      <c r="R135" s="40">
        <v>0</v>
      </c>
      <c r="S135" s="40">
        <v>0</v>
      </c>
      <c r="T135" s="40">
        <v>0</v>
      </c>
      <c r="U135" s="40">
        <v>0</v>
      </c>
      <c r="V135" s="40">
        <v>0</v>
      </c>
      <c r="W135" s="53">
        <f>=IFERROR((I135*20+J135*50+K135*50+L135*5+M135*80+N135*80+O135*40+P135*50+Q135*50+R135*50+S135*95+T135*95+U135*95+V135*50)/800*IF(E135="青年",0.2,IF(E135="老年",0.9,IF(E135="中年",0.5,1))),0)</f>
        <v>0.00125</v>
      </c>
      <c r="X135" s="53">
        <f>=IFERROR((I135*80+J135*50+K135*50+L135*95+M135*20+N135*20+O135*60+P135*50+Q135*50+R135*50+S135*5+T135*5+U135*5+V135*50)/540*IF(E135="青年",0.8,IF(E135="老年",0.1,IF(E135="中年",0.5,1))),0)</f>
        <v>0.140740740740741</v>
      </c>
      <c r="Y135" s="54">
        <f>=IFERROR(0.01+(W135-MIN($W$2:$W$595))/(MAX($W$2:$W$595)-MIN($W$2:$W$595))*(1-0.01),0)*10</f>
        <v>0.1</v>
      </c>
      <c r="Z135" s="54">
        <f>=IFERROR(0.01+(X135-MIN($X$2:$X$595))/(MAX($X$2:$X$595)-MIN($X$2:$X$595))*(1-0.01),0)*10</f>
        <v>4.00313315926893</v>
      </c>
    </row>
    <row r="136" spans="1:26" ht="33.75" customHeight="1">
      <c r="A136" s="40">
        <v>135</v>
      </c>
      <c r="B136" s="27" t="s">
        <v>297</v>
      </c>
      <c r="C136" s="40">
        <v>2</v>
      </c>
      <c r="D136" s="27" t="s">
        <v>793</v>
      </c>
      <c r="E136" s="27" t="s">
        <v>788</v>
      </c>
      <c r="F136" s="27" t="s">
        <v>799</v>
      </c>
      <c r="G136" s="27" t="s">
        <v>809</v>
      </c>
      <c r="H136" s="27" t="s">
        <v>853</v>
      </c>
      <c r="I136" s="40">
        <v>0</v>
      </c>
      <c r="J136" s="40">
        <v>0</v>
      </c>
      <c r="K136" s="40">
        <v>0</v>
      </c>
      <c r="L136" s="40">
        <v>1</v>
      </c>
      <c r="M136" s="40">
        <v>0</v>
      </c>
      <c r="N136" s="40">
        <v>0</v>
      </c>
      <c r="O136" s="40">
        <v>0</v>
      </c>
      <c r="P136" s="40">
        <v>0</v>
      </c>
      <c r="Q136" s="40">
        <v>0</v>
      </c>
      <c r="R136" s="40">
        <v>0</v>
      </c>
      <c r="S136" s="40">
        <v>0</v>
      </c>
      <c r="T136" s="40">
        <v>0</v>
      </c>
      <c r="U136" s="40">
        <v>0</v>
      </c>
      <c r="V136" s="40">
        <v>0</v>
      </c>
      <c r="W136" s="53">
        <f>=IFERROR((I136*20+J136*50+K136*50+L136*5+M136*80+N136*80+O136*40+P136*50+Q136*50+R136*50+S136*95+T136*95+U136*95+V136*50)/800*IF(E136="青年",0.2,IF(E136="老年",0.9,IF(E136="中年",0.5,1))),0)</f>
        <v>0.00125</v>
      </c>
      <c r="X136" s="53">
        <f>=IFERROR((I136*80+J136*50+K136*50+L136*95+M136*20+N136*20+O136*60+P136*50+Q136*50+R136*50+S136*5+T136*5+U136*5+V136*50)/540*IF(E136="青年",0.8,IF(E136="老年",0.1,IF(E136="中年",0.5,1))),0)</f>
        <v>0.140740740740741</v>
      </c>
      <c r="Y136" s="54">
        <f>=IFERROR(0.01+(W136-MIN($W$2:$W$595))/(MAX($W$2:$W$595)-MIN($W$2:$W$595))*(1-0.01),0)*10</f>
        <v>0.1</v>
      </c>
      <c r="Z136" s="54">
        <f>=IFERROR(0.01+(X136-MIN($X$2:$X$595))/(MAX($X$2:$X$595)-MIN($X$2:$X$595))*(1-0.01),0)*10</f>
        <v>4.00313315926893</v>
      </c>
    </row>
    <row r="137" spans="1:26" ht="33.75" customHeight="1">
      <c r="A137" s="40">
        <v>136</v>
      </c>
      <c r="B137" s="27" t="s">
        <v>300</v>
      </c>
      <c r="C137" s="40">
        <v>1</v>
      </c>
      <c r="D137" s="27" t="s">
        <v>793</v>
      </c>
      <c r="E137" s="27" t="s">
        <v>788</v>
      </c>
      <c r="F137" s="27" t="s">
        <v>789</v>
      </c>
      <c r="G137" s="27" t="s">
        <v>809</v>
      </c>
      <c r="H137" s="27" t="s">
        <v>822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0">
        <v>1</v>
      </c>
      <c r="Q137" s="40">
        <v>0</v>
      </c>
      <c r="R137" s="40">
        <v>0</v>
      </c>
      <c r="S137" s="40">
        <v>0</v>
      </c>
      <c r="T137" s="40">
        <v>0</v>
      </c>
      <c r="U137" s="40">
        <v>0</v>
      </c>
      <c r="V137" s="40">
        <v>0</v>
      </c>
      <c r="W137" s="53">
        <f>=IFERROR((I137*20+J137*50+K137*50+L137*5+M137*80+N137*80+O137*40+P137*50+Q137*50+R137*50+S137*95+T137*95+U137*95+V137*50)/800*IF(E137="青年",0.2,IF(E137="老年",0.9,IF(E137="中年",0.5,1))),0)</f>
        <v>0.0125</v>
      </c>
      <c r="X137" s="53">
        <f>=IFERROR((I137*80+J137*50+K137*50+L137*95+M137*20+N137*20+O137*60+P137*50+Q137*50+R137*50+S137*5+T137*5+U137*5+V137*50)/540*IF(E137="青年",0.8,IF(E137="老年",0.1,IF(E137="中年",0.5,1))),0)</f>
        <v>0.0740740740740741</v>
      </c>
      <c r="Y137" s="54">
        <f>=IFERROR(0.01+(W137-MIN($W$2:$W$595))/(MAX($W$2:$W$595)-MIN($W$2:$W$595))*(1-0.01),0)*10</f>
        <v>0.542183622828784</v>
      </c>
      <c r="Z137" s="54">
        <f>=IFERROR(0.01+(X137-MIN($X$2:$X$595))/(MAX($X$2:$X$595)-MIN($X$2:$X$595))*(1-0.01),0)*10</f>
        <v>2.1420365535248</v>
      </c>
    </row>
    <row r="138" spans="1:26" ht="33.75" customHeight="1">
      <c r="A138" s="40">
        <v>137</v>
      </c>
      <c r="B138" s="27" t="s">
        <v>300</v>
      </c>
      <c r="C138" s="40">
        <v>2</v>
      </c>
      <c r="D138" s="27" t="s">
        <v>793</v>
      </c>
      <c r="E138" s="27" t="s">
        <v>788</v>
      </c>
      <c r="F138" s="27" t="s">
        <v>799</v>
      </c>
      <c r="G138" s="27" t="s">
        <v>809</v>
      </c>
      <c r="H138" s="27" t="s">
        <v>822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0">
        <v>0</v>
      </c>
      <c r="P138" s="40">
        <v>1</v>
      </c>
      <c r="Q138" s="40">
        <v>0</v>
      </c>
      <c r="R138" s="40">
        <v>0</v>
      </c>
      <c r="S138" s="40">
        <v>0</v>
      </c>
      <c r="T138" s="40">
        <v>0</v>
      </c>
      <c r="U138" s="40">
        <v>0</v>
      </c>
      <c r="V138" s="40">
        <v>0</v>
      </c>
      <c r="W138" s="53">
        <f>=IFERROR((I138*20+J138*50+K138*50+L138*5+M138*80+N138*80+O138*40+P138*50+Q138*50+R138*50+S138*95+T138*95+U138*95+V138*50)/800*IF(E138="青年",0.2,IF(E138="老年",0.9,IF(E138="中年",0.5,1))),0)</f>
        <v>0.0125</v>
      </c>
      <c r="X138" s="53">
        <f>=IFERROR((I138*80+J138*50+K138*50+L138*95+M138*20+N138*20+O138*60+P138*50+Q138*50+R138*50+S138*5+T138*5+U138*5+V138*50)/540*IF(E138="青年",0.8,IF(E138="老年",0.1,IF(E138="中年",0.5,1))),0)</f>
        <v>0.0740740740740741</v>
      </c>
      <c r="Y138" s="54">
        <f>=IFERROR(0.01+(W138-MIN($W$2:$W$595))/(MAX($W$2:$W$595)-MIN($W$2:$W$595))*(1-0.01),0)*10</f>
        <v>0.542183622828784</v>
      </c>
      <c r="Z138" s="54">
        <f>=IFERROR(0.01+(X138-MIN($X$2:$X$595))/(MAX($X$2:$X$595)-MIN($X$2:$X$595))*(1-0.01),0)*10</f>
        <v>2.1420365535248</v>
      </c>
    </row>
    <row r="139" spans="1:26" ht="33.75" customHeight="1">
      <c r="A139" s="40">
        <v>138</v>
      </c>
      <c r="B139" s="27" t="s">
        <v>304</v>
      </c>
      <c r="C139" s="40">
        <v>1</v>
      </c>
      <c r="D139" s="27" t="s">
        <v>787</v>
      </c>
      <c r="E139" s="27" t="s">
        <v>802</v>
      </c>
      <c r="F139" s="27" t="s">
        <v>799</v>
      </c>
      <c r="G139" s="27" t="s">
        <v>790</v>
      </c>
      <c r="H139" s="27" t="s">
        <v>853</v>
      </c>
      <c r="I139" s="40">
        <v>0</v>
      </c>
      <c r="J139" s="40">
        <v>0</v>
      </c>
      <c r="K139" s="40">
        <v>0</v>
      </c>
      <c r="L139" s="40">
        <v>1</v>
      </c>
      <c r="M139" s="40">
        <v>0</v>
      </c>
      <c r="N139" s="40">
        <v>0</v>
      </c>
      <c r="O139" s="40">
        <v>0</v>
      </c>
      <c r="P139" s="40">
        <v>0</v>
      </c>
      <c r="Q139" s="40">
        <v>0</v>
      </c>
      <c r="R139" s="40">
        <v>0</v>
      </c>
      <c r="S139" s="40">
        <v>0</v>
      </c>
      <c r="T139" s="40">
        <v>0</v>
      </c>
      <c r="U139" s="40">
        <v>0</v>
      </c>
      <c r="V139" s="40">
        <v>0</v>
      </c>
      <c r="W139" s="53">
        <f>=IFERROR((I139*20+J139*50+K139*50+L139*5+M139*80+N139*80+O139*40+P139*50+Q139*50+R139*50+S139*95+T139*95+U139*95+V139*50)/800*IF(E139="青年",0.2,IF(E139="老年",0.9,IF(E139="中年",0.5,1))),0)</f>
        <v>0.003125</v>
      </c>
      <c r="X139" s="53">
        <f>=IFERROR((I139*80+J139*50+K139*50+L139*95+M139*20+N139*20+O139*60+P139*50+Q139*50+R139*50+S139*5+T139*5+U139*5+V139*50)/540*IF(E139="青年",0.8,IF(E139="老年",0.1,IF(E139="中年",0.5,1))),0)</f>
        <v>0.087962962962963</v>
      </c>
      <c r="Y139" s="54">
        <f>=IFERROR(0.01+(W139-MIN($W$2:$W$595))/(MAX($W$2:$W$595)-MIN($W$2:$W$595))*(1-0.01),0)*10</f>
        <v>0.173697270471464</v>
      </c>
      <c r="Z139" s="54">
        <f>=IFERROR(0.01+(X139-MIN($X$2:$X$595))/(MAX($X$2:$X$595)-MIN($X$2:$X$595))*(1-0.01),0)*10</f>
        <v>2.52976501305483</v>
      </c>
    </row>
    <row r="140" spans="1:26" ht="33.75" customHeight="1">
      <c r="A140" s="40">
        <v>139</v>
      </c>
      <c r="B140" s="27" t="s">
        <v>307</v>
      </c>
      <c r="C140" s="40">
        <v>1</v>
      </c>
      <c r="D140" s="27" t="s">
        <v>793</v>
      </c>
      <c r="E140" s="27" t="s">
        <v>788</v>
      </c>
      <c r="F140" s="27" t="s">
        <v>799</v>
      </c>
      <c r="G140" s="27" t="s">
        <v>809</v>
      </c>
      <c r="H140" s="27" t="s">
        <v>853</v>
      </c>
      <c r="I140" s="40">
        <v>0</v>
      </c>
      <c r="J140" s="40">
        <v>0</v>
      </c>
      <c r="K140" s="40">
        <v>0</v>
      </c>
      <c r="L140" s="40">
        <v>1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0</v>
      </c>
      <c r="V140" s="40">
        <v>0</v>
      </c>
      <c r="W140" s="53">
        <f>=IFERROR((I140*20+J140*50+K140*50+L140*5+M140*80+N140*80+O140*40+P140*50+Q140*50+R140*50+S140*95+T140*95+U140*95+V140*50)/800*IF(E140="青年",0.2,IF(E140="老年",0.9,IF(E140="中年",0.5,1))),0)</f>
        <v>0.00125</v>
      </c>
      <c r="X140" s="53">
        <f>=IFERROR((I140*80+J140*50+K140*50+L140*95+M140*20+N140*20+O140*60+P140*50+Q140*50+R140*50+S140*5+T140*5+U140*5+V140*50)/540*IF(E140="青年",0.8,IF(E140="老年",0.1,IF(E140="中年",0.5,1))),0)</f>
        <v>0.140740740740741</v>
      </c>
      <c r="Y140" s="54">
        <f>=IFERROR(0.01+(W140-MIN($W$2:$W$595))/(MAX($W$2:$W$595)-MIN($W$2:$W$595))*(1-0.01),0)*10</f>
        <v>0.1</v>
      </c>
      <c r="Z140" s="54">
        <f>=IFERROR(0.01+(X140-MIN($X$2:$X$595))/(MAX($X$2:$X$595)-MIN($X$2:$X$595))*(1-0.01),0)*10</f>
        <v>4.00313315926893</v>
      </c>
    </row>
    <row r="141" spans="1:26" ht="33.75" customHeight="1">
      <c r="A141" s="40">
        <v>140</v>
      </c>
      <c r="B141" s="27" t="s">
        <v>307</v>
      </c>
      <c r="C141" s="40">
        <v>2</v>
      </c>
      <c r="D141" s="27" t="s">
        <v>793</v>
      </c>
      <c r="E141" s="27" t="s">
        <v>788</v>
      </c>
      <c r="F141" s="27" t="s">
        <v>799</v>
      </c>
      <c r="G141" s="27" t="s">
        <v>809</v>
      </c>
      <c r="H141" s="27" t="s">
        <v>853</v>
      </c>
      <c r="I141" s="40">
        <v>0</v>
      </c>
      <c r="J141" s="40">
        <v>0</v>
      </c>
      <c r="K141" s="40">
        <v>0</v>
      </c>
      <c r="L141" s="40">
        <v>1</v>
      </c>
      <c r="M141" s="40">
        <v>0</v>
      </c>
      <c r="N141" s="40">
        <v>0</v>
      </c>
      <c r="O141" s="40">
        <v>0</v>
      </c>
      <c r="P141" s="40">
        <v>0</v>
      </c>
      <c r="Q141" s="40">
        <v>0</v>
      </c>
      <c r="R141" s="40">
        <v>0</v>
      </c>
      <c r="S141" s="40">
        <v>0</v>
      </c>
      <c r="T141" s="40">
        <v>0</v>
      </c>
      <c r="U141" s="40">
        <v>0</v>
      </c>
      <c r="V141" s="40">
        <v>0</v>
      </c>
      <c r="W141" s="53">
        <f>=IFERROR((I141*20+J141*50+K141*50+L141*5+M141*80+N141*80+O141*40+P141*50+Q141*50+R141*50+S141*95+T141*95+U141*95+V141*50)/800*IF(E141="青年",0.2,IF(E141="老年",0.9,IF(E141="中年",0.5,1))),0)</f>
        <v>0.00125</v>
      </c>
      <c r="X141" s="53">
        <f>=IFERROR((I141*80+J141*50+K141*50+L141*95+M141*20+N141*20+O141*60+P141*50+Q141*50+R141*50+S141*5+T141*5+U141*5+V141*50)/540*IF(E141="青年",0.8,IF(E141="老年",0.1,IF(E141="中年",0.5,1))),0)</f>
        <v>0.140740740740741</v>
      </c>
      <c r="Y141" s="54">
        <f>=IFERROR(0.01+(W141-MIN($W$2:$W$595))/(MAX($W$2:$W$595)-MIN($W$2:$W$595))*(1-0.01),0)*10</f>
        <v>0.1</v>
      </c>
      <c r="Z141" s="54">
        <f>=IFERROR(0.01+(X141-MIN($X$2:$X$595))/(MAX($X$2:$X$595)-MIN($X$2:$X$595))*(1-0.01),0)*10</f>
        <v>4.00313315926893</v>
      </c>
    </row>
    <row r="142" spans="1:26" ht="33.75" customHeight="1">
      <c r="A142" s="40">
        <v>141</v>
      </c>
      <c r="B142" s="27" t="s">
        <v>307</v>
      </c>
      <c r="C142" s="40">
        <v>3</v>
      </c>
      <c r="D142" s="27" t="s">
        <v>793</v>
      </c>
      <c r="E142" s="27" t="s">
        <v>788</v>
      </c>
      <c r="F142" s="27" t="s">
        <v>799</v>
      </c>
      <c r="G142" s="27" t="s">
        <v>809</v>
      </c>
      <c r="H142" s="27" t="s">
        <v>853</v>
      </c>
      <c r="I142" s="40">
        <v>0</v>
      </c>
      <c r="J142" s="40">
        <v>0</v>
      </c>
      <c r="K142" s="40">
        <v>0</v>
      </c>
      <c r="L142" s="40">
        <v>1</v>
      </c>
      <c r="M142" s="40">
        <v>0</v>
      </c>
      <c r="N142" s="40">
        <v>0</v>
      </c>
      <c r="O142" s="40">
        <v>0</v>
      </c>
      <c r="P142" s="40">
        <v>0</v>
      </c>
      <c r="Q142" s="40">
        <v>0</v>
      </c>
      <c r="R142" s="40">
        <v>0</v>
      </c>
      <c r="S142" s="40">
        <v>0</v>
      </c>
      <c r="T142" s="40">
        <v>0</v>
      </c>
      <c r="U142" s="40">
        <v>0</v>
      </c>
      <c r="V142" s="40">
        <v>0</v>
      </c>
      <c r="W142" s="53">
        <f>=IFERROR((I142*20+J142*50+K142*50+L142*5+M142*80+N142*80+O142*40+P142*50+Q142*50+R142*50+S142*95+T142*95+U142*95+V142*50)/800*IF(E142="青年",0.2,IF(E142="老年",0.9,IF(E142="中年",0.5,1))),0)</f>
        <v>0.00125</v>
      </c>
      <c r="X142" s="53">
        <f>=IFERROR((I142*80+J142*50+K142*50+L142*95+M142*20+N142*20+O142*60+P142*50+Q142*50+R142*50+S142*5+T142*5+U142*5+V142*50)/540*IF(E142="青年",0.8,IF(E142="老年",0.1,IF(E142="中年",0.5,1))),0)</f>
        <v>0.140740740740741</v>
      </c>
      <c r="Y142" s="54">
        <f>=IFERROR(0.01+(W142-MIN($W$2:$W$595))/(MAX($W$2:$W$595)-MIN($W$2:$W$595))*(1-0.01),0)*10</f>
        <v>0.1</v>
      </c>
      <c r="Z142" s="54">
        <f>=IFERROR(0.01+(X142-MIN($X$2:$X$595))/(MAX($X$2:$X$595)-MIN($X$2:$X$595))*(1-0.01),0)*10</f>
        <v>4.00313315926893</v>
      </c>
    </row>
    <row r="143" spans="1:26" ht="33.75" customHeight="1">
      <c r="A143" s="40">
        <v>142</v>
      </c>
      <c r="B143" s="27" t="s">
        <v>307</v>
      </c>
      <c r="C143" s="40">
        <v>4</v>
      </c>
      <c r="D143" s="27" t="s">
        <v>793</v>
      </c>
      <c r="E143" s="27" t="s">
        <v>788</v>
      </c>
      <c r="F143" s="27" t="s">
        <v>789</v>
      </c>
      <c r="G143" s="27" t="s">
        <v>809</v>
      </c>
      <c r="H143" s="27" t="s">
        <v>853</v>
      </c>
      <c r="I143" s="40">
        <v>0</v>
      </c>
      <c r="J143" s="40">
        <v>0</v>
      </c>
      <c r="K143" s="40">
        <v>0</v>
      </c>
      <c r="L143" s="40">
        <v>1</v>
      </c>
      <c r="M143" s="40">
        <v>0</v>
      </c>
      <c r="N143" s="40">
        <v>0</v>
      </c>
      <c r="O143" s="40">
        <v>0</v>
      </c>
      <c r="P143" s="40">
        <v>0</v>
      </c>
      <c r="Q143" s="40">
        <v>0</v>
      </c>
      <c r="R143" s="40">
        <v>0</v>
      </c>
      <c r="S143" s="40">
        <v>0</v>
      </c>
      <c r="T143" s="40">
        <v>0</v>
      </c>
      <c r="U143" s="40">
        <v>0</v>
      </c>
      <c r="V143" s="40">
        <v>0</v>
      </c>
      <c r="W143" s="53">
        <f>=IFERROR((I143*20+J143*50+K143*50+L143*5+M143*80+N143*80+O143*40+P143*50+Q143*50+R143*50+S143*95+T143*95+U143*95+V143*50)/800*IF(E143="青年",0.2,IF(E143="老年",0.9,IF(E143="中年",0.5,1))),0)</f>
        <v>0.00125</v>
      </c>
      <c r="X143" s="53">
        <f>=IFERROR((I143*80+J143*50+K143*50+L143*95+M143*20+N143*20+O143*60+P143*50+Q143*50+R143*50+S143*5+T143*5+U143*5+V143*50)/540*IF(E143="青年",0.8,IF(E143="老年",0.1,IF(E143="中年",0.5,1))),0)</f>
        <v>0.140740740740741</v>
      </c>
      <c r="Y143" s="54">
        <f>=IFERROR(0.01+(W143-MIN($W$2:$W$595))/(MAX($W$2:$W$595)-MIN($W$2:$W$595))*(1-0.01),0)*10</f>
        <v>0.1</v>
      </c>
      <c r="Z143" s="54">
        <f>=IFERROR(0.01+(X143-MIN($X$2:$X$595))/(MAX($X$2:$X$595)-MIN($X$2:$X$595))*(1-0.01),0)*10</f>
        <v>4.00313315926893</v>
      </c>
    </row>
    <row r="144" spans="1:26" ht="33.75" customHeight="1">
      <c r="A144" s="40">
        <v>143</v>
      </c>
      <c r="B144" s="27" t="s">
        <v>307</v>
      </c>
      <c r="C144" s="40">
        <v>5</v>
      </c>
      <c r="D144" s="27" t="s">
        <v>793</v>
      </c>
      <c r="E144" s="27" t="s">
        <v>788</v>
      </c>
      <c r="F144" s="27" t="s">
        <v>799</v>
      </c>
      <c r="G144" s="27" t="s">
        <v>790</v>
      </c>
      <c r="H144" s="27" t="s">
        <v>853</v>
      </c>
      <c r="I144" s="40">
        <v>0</v>
      </c>
      <c r="J144" s="40">
        <v>0</v>
      </c>
      <c r="K144" s="40">
        <v>0</v>
      </c>
      <c r="L144" s="40">
        <v>1</v>
      </c>
      <c r="M144" s="40">
        <v>0</v>
      </c>
      <c r="N144" s="40">
        <v>0</v>
      </c>
      <c r="O144" s="40">
        <v>0</v>
      </c>
      <c r="P144" s="40">
        <v>0</v>
      </c>
      <c r="Q144" s="40">
        <v>0</v>
      </c>
      <c r="R144" s="40">
        <v>0</v>
      </c>
      <c r="S144" s="40">
        <v>0</v>
      </c>
      <c r="T144" s="40">
        <v>0</v>
      </c>
      <c r="U144" s="40">
        <v>0</v>
      </c>
      <c r="V144" s="40">
        <v>0</v>
      </c>
      <c r="W144" s="53">
        <f>=IFERROR((I144*20+J144*50+K144*50+L144*5+M144*80+N144*80+O144*40+P144*50+Q144*50+R144*50+S144*95+T144*95+U144*95+V144*50)/800*IF(E144="青年",0.2,IF(E144="老年",0.9,IF(E144="中年",0.5,1))),0)</f>
        <v>0.00125</v>
      </c>
      <c r="X144" s="53">
        <f>=IFERROR((I144*80+J144*50+K144*50+L144*95+M144*20+N144*20+O144*60+P144*50+Q144*50+R144*50+S144*5+T144*5+U144*5+V144*50)/540*IF(E144="青年",0.8,IF(E144="老年",0.1,IF(E144="中年",0.5,1))),0)</f>
        <v>0.140740740740741</v>
      </c>
      <c r="Y144" s="54">
        <f>=IFERROR(0.01+(W144-MIN($W$2:$W$595))/(MAX($W$2:$W$595)-MIN($W$2:$W$595))*(1-0.01),0)*10</f>
        <v>0.1</v>
      </c>
      <c r="Z144" s="54">
        <f>=IFERROR(0.01+(X144-MIN($X$2:$X$595))/(MAX($X$2:$X$595)-MIN($X$2:$X$595))*(1-0.01),0)*10</f>
        <v>4.00313315926893</v>
      </c>
    </row>
    <row r="145" spans="1:26" ht="33.75" customHeight="1">
      <c r="A145" s="40">
        <v>144</v>
      </c>
      <c r="B145" s="27" t="s">
        <v>307</v>
      </c>
      <c r="C145" s="40">
        <v>6</v>
      </c>
      <c r="D145" s="27" t="s">
        <v>793</v>
      </c>
      <c r="E145" s="27" t="s">
        <v>788</v>
      </c>
      <c r="F145" s="27" t="s">
        <v>799</v>
      </c>
      <c r="G145" s="27" t="s">
        <v>809</v>
      </c>
      <c r="H145" s="27" t="s">
        <v>853</v>
      </c>
      <c r="I145" s="40">
        <v>0</v>
      </c>
      <c r="J145" s="40">
        <v>0</v>
      </c>
      <c r="K145" s="40">
        <v>0</v>
      </c>
      <c r="L145" s="40">
        <v>1</v>
      </c>
      <c r="M145" s="40">
        <v>0</v>
      </c>
      <c r="N145" s="40">
        <v>0</v>
      </c>
      <c r="O145" s="40">
        <v>0</v>
      </c>
      <c r="P145" s="40">
        <v>0</v>
      </c>
      <c r="Q145" s="40">
        <v>0</v>
      </c>
      <c r="R145" s="40">
        <v>0</v>
      </c>
      <c r="S145" s="40">
        <v>0</v>
      </c>
      <c r="T145" s="40">
        <v>0</v>
      </c>
      <c r="U145" s="40">
        <v>0</v>
      </c>
      <c r="V145" s="40">
        <v>0</v>
      </c>
      <c r="W145" s="53">
        <f>=IFERROR((I145*20+J145*50+K145*50+L145*5+M145*80+N145*80+O145*40+P145*50+Q145*50+R145*50+S145*95+T145*95+U145*95+V145*50)/800*IF(E145="青年",0.2,IF(E145="老年",0.9,IF(E145="中年",0.5,1))),0)</f>
        <v>0.00125</v>
      </c>
      <c r="X145" s="53">
        <f>=IFERROR((I145*80+J145*50+K145*50+L145*95+M145*20+N145*20+O145*60+P145*50+Q145*50+R145*50+S145*5+T145*5+U145*5+V145*50)/540*IF(E145="青年",0.8,IF(E145="老年",0.1,IF(E145="中年",0.5,1))),0)</f>
        <v>0.140740740740741</v>
      </c>
      <c r="Y145" s="54">
        <f>=IFERROR(0.01+(W145-MIN($W$2:$W$595))/(MAX($W$2:$W$595)-MIN($W$2:$W$595))*(1-0.01),0)*10</f>
        <v>0.1</v>
      </c>
      <c r="Z145" s="54">
        <f>=IFERROR(0.01+(X145-MIN($X$2:$X$595))/(MAX($X$2:$X$595)-MIN($X$2:$X$595))*(1-0.01),0)*10</f>
        <v>4.00313315926893</v>
      </c>
    </row>
    <row r="146" spans="1:26" ht="33.75" customHeight="1">
      <c r="A146" s="40">
        <v>145</v>
      </c>
      <c r="B146" s="27" t="s">
        <v>307</v>
      </c>
      <c r="C146" s="40">
        <v>7</v>
      </c>
      <c r="D146" s="27" t="s">
        <v>793</v>
      </c>
      <c r="E146" s="27" t="s">
        <v>788</v>
      </c>
      <c r="F146" s="27" t="s">
        <v>789</v>
      </c>
      <c r="G146" s="27" t="s">
        <v>809</v>
      </c>
      <c r="H146" s="27" t="s">
        <v>853</v>
      </c>
      <c r="I146" s="40">
        <v>0</v>
      </c>
      <c r="J146" s="40">
        <v>0</v>
      </c>
      <c r="K146" s="40">
        <v>0</v>
      </c>
      <c r="L146" s="40">
        <v>1</v>
      </c>
      <c r="M146" s="40">
        <v>0</v>
      </c>
      <c r="N146" s="40">
        <v>0</v>
      </c>
      <c r="O146" s="40">
        <v>0</v>
      </c>
      <c r="P146" s="40">
        <v>0</v>
      </c>
      <c r="Q146" s="40">
        <v>0</v>
      </c>
      <c r="R146" s="40">
        <v>0</v>
      </c>
      <c r="S146" s="40">
        <v>0</v>
      </c>
      <c r="T146" s="40">
        <v>0</v>
      </c>
      <c r="U146" s="40">
        <v>0</v>
      </c>
      <c r="V146" s="40">
        <v>0</v>
      </c>
      <c r="W146" s="53">
        <f>=IFERROR((I146*20+J146*50+K146*50+L146*5+M146*80+N146*80+O146*40+P146*50+Q146*50+R146*50+S146*95+T146*95+U146*95+V146*50)/800*IF(E146="青年",0.2,IF(E146="老年",0.9,IF(E146="中年",0.5,1))),0)</f>
        <v>0.00125</v>
      </c>
      <c r="X146" s="53">
        <f>=IFERROR((I146*80+J146*50+K146*50+L146*95+M146*20+N146*20+O146*60+P146*50+Q146*50+R146*50+S146*5+T146*5+U146*5+V146*50)/540*IF(E146="青年",0.8,IF(E146="老年",0.1,IF(E146="中年",0.5,1))),0)</f>
        <v>0.140740740740741</v>
      </c>
      <c r="Y146" s="54">
        <f>=IFERROR(0.01+(W146-MIN($W$2:$W$595))/(MAX($W$2:$W$595)-MIN($W$2:$W$595))*(1-0.01),0)*10</f>
        <v>0.1</v>
      </c>
      <c r="Z146" s="54">
        <f>=IFERROR(0.01+(X146-MIN($X$2:$X$595))/(MAX($X$2:$X$595)-MIN($X$2:$X$595))*(1-0.01),0)*10</f>
        <v>4.00313315926893</v>
      </c>
    </row>
    <row r="147" spans="1:26" ht="33.75" customHeight="1">
      <c r="A147" s="40">
        <v>146</v>
      </c>
      <c r="B147" s="27" t="s">
        <v>307</v>
      </c>
      <c r="C147" s="40">
        <v>8</v>
      </c>
      <c r="D147" s="27" t="s">
        <v>793</v>
      </c>
      <c r="E147" s="27" t="s">
        <v>802</v>
      </c>
      <c r="F147" s="27" t="s">
        <v>789</v>
      </c>
      <c r="G147" s="27" t="s">
        <v>809</v>
      </c>
      <c r="H147" s="27" t="s">
        <v>853</v>
      </c>
      <c r="I147" s="40">
        <v>0</v>
      </c>
      <c r="J147" s="40">
        <v>0</v>
      </c>
      <c r="K147" s="40">
        <v>0</v>
      </c>
      <c r="L147" s="40">
        <v>1</v>
      </c>
      <c r="M147" s="40">
        <v>0</v>
      </c>
      <c r="N147" s="40">
        <v>0</v>
      </c>
      <c r="O147" s="40">
        <v>0</v>
      </c>
      <c r="P147" s="40">
        <v>0</v>
      </c>
      <c r="Q147" s="40">
        <v>0</v>
      </c>
      <c r="R147" s="40">
        <v>0</v>
      </c>
      <c r="S147" s="40">
        <v>0</v>
      </c>
      <c r="T147" s="40">
        <v>0</v>
      </c>
      <c r="U147" s="40">
        <v>0</v>
      </c>
      <c r="V147" s="40">
        <v>0</v>
      </c>
      <c r="W147" s="53">
        <f>=IFERROR((I147*20+J147*50+K147*50+L147*5+M147*80+N147*80+O147*40+P147*50+Q147*50+R147*50+S147*95+T147*95+U147*95+V147*50)/800*IF(E147="青年",0.2,IF(E147="老年",0.9,IF(E147="中年",0.5,1))),0)</f>
        <v>0.003125</v>
      </c>
      <c r="X147" s="53">
        <f>=IFERROR((I147*80+J147*50+K147*50+L147*95+M147*20+N147*20+O147*60+P147*50+Q147*50+R147*50+S147*5+T147*5+U147*5+V147*50)/540*IF(E147="青年",0.8,IF(E147="老年",0.1,IF(E147="中年",0.5,1))),0)</f>
        <v>0.087962962962963</v>
      </c>
      <c r="Y147" s="54">
        <f>=IFERROR(0.01+(W147-MIN($W$2:$W$595))/(MAX($W$2:$W$595)-MIN($W$2:$W$595))*(1-0.01),0)*10</f>
        <v>0.173697270471464</v>
      </c>
      <c r="Z147" s="54">
        <f>=IFERROR(0.01+(X147-MIN($X$2:$X$595))/(MAX($X$2:$X$595)-MIN($X$2:$X$595))*(1-0.01),0)*10</f>
        <v>2.52976501305483</v>
      </c>
    </row>
    <row r="148" spans="1:26" ht="33.75" customHeight="1">
      <c r="A148" s="40">
        <v>147</v>
      </c>
      <c r="B148" s="27" t="s">
        <v>307</v>
      </c>
      <c r="C148" s="40">
        <v>9</v>
      </c>
      <c r="D148" s="27" t="s">
        <v>793</v>
      </c>
      <c r="E148" s="27" t="s">
        <v>802</v>
      </c>
      <c r="F148" s="27" t="s">
        <v>789</v>
      </c>
      <c r="G148" s="27" t="s">
        <v>809</v>
      </c>
      <c r="H148" s="27" t="s">
        <v>853</v>
      </c>
      <c r="I148" s="40">
        <v>0</v>
      </c>
      <c r="J148" s="40">
        <v>0</v>
      </c>
      <c r="K148" s="40">
        <v>0</v>
      </c>
      <c r="L148" s="40">
        <v>1</v>
      </c>
      <c r="M148" s="40">
        <v>0</v>
      </c>
      <c r="N148" s="40">
        <v>0</v>
      </c>
      <c r="O148" s="40">
        <v>0</v>
      </c>
      <c r="P148" s="40">
        <v>0</v>
      </c>
      <c r="Q148" s="40">
        <v>0</v>
      </c>
      <c r="R148" s="40">
        <v>0</v>
      </c>
      <c r="S148" s="40">
        <v>0</v>
      </c>
      <c r="T148" s="40">
        <v>0</v>
      </c>
      <c r="U148" s="40">
        <v>0</v>
      </c>
      <c r="V148" s="40">
        <v>0</v>
      </c>
      <c r="W148" s="53">
        <f>=IFERROR((I148*20+J148*50+K148*50+L148*5+M148*80+N148*80+O148*40+P148*50+Q148*50+R148*50+S148*95+T148*95+U148*95+V148*50)/800*IF(E148="青年",0.2,IF(E148="老年",0.9,IF(E148="中年",0.5,1))),0)</f>
        <v>0.003125</v>
      </c>
      <c r="X148" s="53">
        <f>=IFERROR((I148*80+J148*50+K148*50+L148*95+M148*20+N148*20+O148*60+P148*50+Q148*50+R148*50+S148*5+T148*5+U148*5+V148*50)/540*IF(E148="青年",0.8,IF(E148="老年",0.1,IF(E148="中年",0.5,1))),0)</f>
        <v>0.087962962962963</v>
      </c>
      <c r="Y148" s="54">
        <f>=IFERROR(0.01+(W148-MIN($W$2:$W$595))/(MAX($W$2:$W$595)-MIN($W$2:$W$595))*(1-0.01),0)*10</f>
        <v>0.173697270471464</v>
      </c>
      <c r="Z148" s="54">
        <f>=IFERROR(0.01+(X148-MIN($X$2:$X$595))/(MAX($X$2:$X$595)-MIN($X$2:$X$595))*(1-0.01),0)*10</f>
        <v>2.52976501305483</v>
      </c>
    </row>
    <row r="149" spans="1:26" ht="33.75" customHeight="1">
      <c r="A149" s="40">
        <v>148</v>
      </c>
      <c r="B149" s="27" t="s">
        <v>310</v>
      </c>
      <c r="C149" s="40">
        <v>1</v>
      </c>
      <c r="D149" s="27" t="s">
        <v>793</v>
      </c>
      <c r="E149" s="27" t="s">
        <v>788</v>
      </c>
      <c r="F149" s="27" t="s">
        <v>789</v>
      </c>
      <c r="G149" s="27" t="s">
        <v>809</v>
      </c>
      <c r="H149" s="27" t="s">
        <v>853</v>
      </c>
      <c r="I149" s="40">
        <v>0</v>
      </c>
      <c r="J149" s="40">
        <v>0</v>
      </c>
      <c r="K149" s="40">
        <v>0</v>
      </c>
      <c r="L149" s="40">
        <v>1</v>
      </c>
      <c r="M149" s="40">
        <v>0</v>
      </c>
      <c r="N149" s="40">
        <v>0</v>
      </c>
      <c r="O149" s="40">
        <v>0</v>
      </c>
      <c r="P149" s="40">
        <v>0</v>
      </c>
      <c r="Q149" s="40">
        <v>0</v>
      </c>
      <c r="R149" s="40">
        <v>0</v>
      </c>
      <c r="S149" s="40">
        <v>0</v>
      </c>
      <c r="T149" s="40">
        <v>0</v>
      </c>
      <c r="U149" s="40">
        <v>0</v>
      </c>
      <c r="V149" s="40">
        <v>0</v>
      </c>
      <c r="W149" s="53">
        <f>=IFERROR((I149*20+J149*50+K149*50+L149*5+M149*80+N149*80+O149*40+P149*50+Q149*50+R149*50+S149*95+T149*95+U149*95+V149*50)/800*IF(E149="青年",0.2,IF(E149="老年",0.9,IF(E149="中年",0.5,1))),0)</f>
        <v>0.00125</v>
      </c>
      <c r="X149" s="53">
        <f>=IFERROR((I149*80+J149*50+K149*50+L149*95+M149*20+N149*20+O149*60+P149*50+Q149*50+R149*50+S149*5+T149*5+U149*5+V149*50)/540*IF(E149="青年",0.8,IF(E149="老年",0.1,IF(E149="中年",0.5,1))),0)</f>
        <v>0.140740740740741</v>
      </c>
      <c r="Y149" s="54">
        <f>=IFERROR(0.01+(W149-MIN($W$2:$W$595))/(MAX($W$2:$W$595)-MIN($W$2:$W$595))*(1-0.01),0)*10</f>
        <v>0.1</v>
      </c>
      <c r="Z149" s="54">
        <f>=IFERROR(0.01+(X149-MIN($X$2:$X$595))/(MAX($X$2:$X$595)-MIN($X$2:$X$595))*(1-0.01),0)*10</f>
        <v>4.00313315926893</v>
      </c>
    </row>
    <row r="150" spans="1:26" ht="33.75" customHeight="1">
      <c r="A150" s="40">
        <v>149</v>
      </c>
      <c r="B150" s="27" t="s">
        <v>310</v>
      </c>
      <c r="C150" s="40">
        <v>2</v>
      </c>
      <c r="D150" s="27" t="s">
        <v>793</v>
      </c>
      <c r="E150" s="27" t="s">
        <v>788</v>
      </c>
      <c r="F150" s="27" t="s">
        <v>799</v>
      </c>
      <c r="G150" s="27" t="s">
        <v>809</v>
      </c>
      <c r="H150" s="27" t="s">
        <v>853</v>
      </c>
      <c r="I150" s="40">
        <v>0</v>
      </c>
      <c r="J150" s="40">
        <v>0</v>
      </c>
      <c r="K150" s="40">
        <v>0</v>
      </c>
      <c r="L150" s="40">
        <v>1</v>
      </c>
      <c r="M150" s="40">
        <v>0</v>
      </c>
      <c r="N150" s="40">
        <v>0</v>
      </c>
      <c r="O150" s="40">
        <v>0</v>
      </c>
      <c r="P150" s="40">
        <v>0</v>
      </c>
      <c r="Q150" s="40">
        <v>0</v>
      </c>
      <c r="R150" s="40">
        <v>0</v>
      </c>
      <c r="S150" s="40">
        <v>0</v>
      </c>
      <c r="T150" s="40">
        <v>0</v>
      </c>
      <c r="U150" s="40">
        <v>0</v>
      </c>
      <c r="V150" s="40">
        <v>0</v>
      </c>
      <c r="W150" s="53">
        <f>=IFERROR((I150*20+J150*50+K150*50+L150*5+M150*80+N150*80+O150*40+P150*50+Q150*50+R150*50+S150*95+T150*95+U150*95+V150*50)/800*IF(E150="青年",0.2,IF(E150="老年",0.9,IF(E150="中年",0.5,1))),0)</f>
        <v>0.00125</v>
      </c>
      <c r="X150" s="53">
        <f>=IFERROR((I150*80+J150*50+K150*50+L150*95+M150*20+N150*20+O150*60+P150*50+Q150*50+R150*50+S150*5+T150*5+U150*5+V150*50)/540*IF(E150="青年",0.8,IF(E150="老年",0.1,IF(E150="中年",0.5,1))),0)</f>
        <v>0.140740740740741</v>
      </c>
      <c r="Y150" s="54">
        <f>=IFERROR(0.01+(W150-MIN($W$2:$W$595))/(MAX($W$2:$W$595)-MIN($W$2:$W$595))*(1-0.01),0)*10</f>
        <v>0.1</v>
      </c>
      <c r="Z150" s="54">
        <f>=IFERROR(0.01+(X150-MIN($X$2:$X$595))/(MAX($X$2:$X$595)-MIN($X$2:$X$595))*(1-0.01),0)*10</f>
        <v>4.00313315926893</v>
      </c>
    </row>
    <row r="151" spans="1:26" ht="33.75" customHeight="1">
      <c r="A151" s="40">
        <v>150</v>
      </c>
      <c r="B151" s="27" t="s">
        <v>313</v>
      </c>
      <c r="C151" s="40">
        <v>1</v>
      </c>
      <c r="D151" s="27" t="s">
        <v>793</v>
      </c>
      <c r="E151" s="27" t="s">
        <v>802</v>
      </c>
      <c r="F151" s="27" t="s">
        <v>789</v>
      </c>
      <c r="G151" s="27" t="s">
        <v>790</v>
      </c>
      <c r="H151" s="27" t="s">
        <v>822</v>
      </c>
      <c r="I151" s="40">
        <v>0</v>
      </c>
      <c r="J151" s="40">
        <v>0</v>
      </c>
      <c r="K151" s="40">
        <v>0</v>
      </c>
      <c r="L151" s="40">
        <v>0</v>
      </c>
      <c r="M151" s="40">
        <v>0</v>
      </c>
      <c r="N151" s="40">
        <v>0</v>
      </c>
      <c r="O151" s="40">
        <v>0</v>
      </c>
      <c r="P151" s="40">
        <v>1</v>
      </c>
      <c r="Q151" s="40">
        <v>0</v>
      </c>
      <c r="R151" s="40">
        <v>0</v>
      </c>
      <c r="S151" s="40">
        <v>0</v>
      </c>
      <c r="T151" s="40">
        <v>0</v>
      </c>
      <c r="U151" s="40">
        <v>0</v>
      </c>
      <c r="V151" s="40">
        <v>0</v>
      </c>
      <c r="W151" s="53">
        <f>=IFERROR((I151*20+J151*50+K151*50+L151*5+M151*80+N151*80+O151*40+P151*50+Q151*50+R151*50+S151*95+T151*95+U151*95+V151*50)/800*IF(E151="青年",0.2,IF(E151="老年",0.9,IF(E151="中年",0.5,1))),0)</f>
        <v>0.03125</v>
      </c>
      <c r="X151" s="53">
        <f>=IFERROR((I151*80+J151*50+K151*50+L151*95+M151*20+N151*20+O151*60+P151*50+Q151*50+R151*50+S151*5+T151*5+U151*5+V151*50)/540*IF(E151="青年",0.8,IF(E151="老年",0.1,IF(E151="中年",0.5,1))),0)</f>
        <v>0.0462962962962963</v>
      </c>
      <c r="Y151" s="54">
        <f>=IFERROR(0.01+(W151-MIN($W$2:$W$595))/(MAX($W$2:$W$595)-MIN($W$2:$W$595))*(1-0.01),0)*10</f>
        <v>1.27915632754342</v>
      </c>
      <c r="Z151" s="54">
        <f>=IFERROR(0.01+(X151-MIN($X$2:$X$595))/(MAX($X$2:$X$595)-MIN($X$2:$X$595))*(1-0.01),0)*10</f>
        <v>1.36657963446475</v>
      </c>
    </row>
    <row r="152" spans="1:26" ht="33.75" customHeight="1">
      <c r="A152" s="40">
        <v>151</v>
      </c>
      <c r="B152" s="27" t="s">
        <v>313</v>
      </c>
      <c r="C152" s="40">
        <v>2</v>
      </c>
      <c r="D152" s="27" t="s">
        <v>793</v>
      </c>
      <c r="E152" s="27" t="s">
        <v>802</v>
      </c>
      <c r="F152" s="27" t="s">
        <v>789</v>
      </c>
      <c r="G152" s="27" t="s">
        <v>790</v>
      </c>
      <c r="H152" s="27" t="s">
        <v>822</v>
      </c>
      <c r="I152" s="40">
        <v>0</v>
      </c>
      <c r="J152" s="40">
        <v>0</v>
      </c>
      <c r="K152" s="40">
        <v>0</v>
      </c>
      <c r="L152" s="40">
        <v>0</v>
      </c>
      <c r="M152" s="40">
        <v>0</v>
      </c>
      <c r="N152" s="40">
        <v>0</v>
      </c>
      <c r="O152" s="40">
        <v>0</v>
      </c>
      <c r="P152" s="40">
        <v>1</v>
      </c>
      <c r="Q152" s="40">
        <v>0</v>
      </c>
      <c r="R152" s="40">
        <v>0</v>
      </c>
      <c r="S152" s="40">
        <v>0</v>
      </c>
      <c r="T152" s="40">
        <v>0</v>
      </c>
      <c r="U152" s="40">
        <v>0</v>
      </c>
      <c r="V152" s="40">
        <v>0</v>
      </c>
      <c r="W152" s="53">
        <f>=IFERROR((I152*20+J152*50+K152*50+L152*5+M152*80+N152*80+O152*40+P152*50+Q152*50+R152*50+S152*95+T152*95+U152*95+V152*50)/800*IF(E152="青年",0.2,IF(E152="老年",0.9,IF(E152="中年",0.5,1))),0)</f>
        <v>0.03125</v>
      </c>
      <c r="X152" s="53">
        <f>=IFERROR((I152*80+J152*50+K152*50+L152*95+M152*20+N152*20+O152*60+P152*50+Q152*50+R152*50+S152*5+T152*5+U152*5+V152*50)/540*IF(E152="青年",0.8,IF(E152="老年",0.1,IF(E152="中年",0.5,1))),0)</f>
        <v>0.0462962962962963</v>
      </c>
      <c r="Y152" s="54">
        <f>=IFERROR(0.01+(W152-MIN($W$2:$W$595))/(MAX($W$2:$W$595)-MIN($W$2:$W$595))*(1-0.01),0)*10</f>
        <v>1.27915632754342</v>
      </c>
      <c r="Z152" s="54">
        <f>=IFERROR(0.01+(X152-MIN($X$2:$X$595))/(MAX($X$2:$X$595)-MIN($X$2:$X$595))*(1-0.01),0)*10</f>
        <v>1.36657963446475</v>
      </c>
    </row>
    <row r="153" spans="1:26" ht="33.75" customHeight="1">
      <c r="A153" s="40">
        <v>152</v>
      </c>
      <c r="B153" s="27" t="s">
        <v>313</v>
      </c>
      <c r="C153" s="40">
        <v>3</v>
      </c>
      <c r="D153" s="27" t="s">
        <v>793</v>
      </c>
      <c r="E153" s="27" t="s">
        <v>788</v>
      </c>
      <c r="F153" s="27" t="s">
        <v>789</v>
      </c>
      <c r="G153" s="27" t="s">
        <v>790</v>
      </c>
      <c r="H153" s="27" t="s">
        <v>822</v>
      </c>
      <c r="I153" s="40">
        <v>0</v>
      </c>
      <c r="J153" s="40">
        <v>0</v>
      </c>
      <c r="K153" s="40">
        <v>0</v>
      </c>
      <c r="L153" s="40">
        <v>0</v>
      </c>
      <c r="M153" s="40">
        <v>0</v>
      </c>
      <c r="N153" s="40">
        <v>0</v>
      </c>
      <c r="O153" s="40">
        <v>0</v>
      </c>
      <c r="P153" s="40">
        <v>1</v>
      </c>
      <c r="Q153" s="40">
        <v>0</v>
      </c>
      <c r="R153" s="40">
        <v>0</v>
      </c>
      <c r="S153" s="40">
        <v>0</v>
      </c>
      <c r="T153" s="40">
        <v>0</v>
      </c>
      <c r="U153" s="40">
        <v>0</v>
      </c>
      <c r="V153" s="40">
        <v>0</v>
      </c>
      <c r="W153" s="53">
        <f>=IFERROR((I153*20+J153*50+K153*50+L153*5+M153*80+N153*80+O153*40+P153*50+Q153*50+R153*50+S153*95+T153*95+U153*95+V153*50)/800*IF(E153="青年",0.2,IF(E153="老年",0.9,IF(E153="中年",0.5,1))),0)</f>
        <v>0.0125</v>
      </c>
      <c r="X153" s="53">
        <f>=IFERROR((I153*80+J153*50+K153*50+L153*95+M153*20+N153*20+O153*60+P153*50+Q153*50+R153*50+S153*5+T153*5+U153*5+V153*50)/540*IF(E153="青年",0.8,IF(E153="老年",0.1,IF(E153="中年",0.5,1))),0)</f>
        <v>0.0740740740740741</v>
      </c>
      <c r="Y153" s="54">
        <f>=IFERROR(0.01+(W153-MIN($W$2:$W$595))/(MAX($W$2:$W$595)-MIN($W$2:$W$595))*(1-0.01),0)*10</f>
        <v>0.542183622828784</v>
      </c>
      <c r="Z153" s="54">
        <f>=IFERROR(0.01+(X153-MIN($X$2:$X$595))/(MAX($X$2:$X$595)-MIN($X$2:$X$595))*(1-0.01),0)*10</f>
        <v>2.1420365535248</v>
      </c>
    </row>
    <row r="154" spans="1:26" ht="33.75" customHeight="1">
      <c r="A154" s="40">
        <v>153</v>
      </c>
      <c r="B154" s="27" t="s">
        <v>313</v>
      </c>
      <c r="C154" s="40">
        <v>4</v>
      </c>
      <c r="D154" s="27" t="s">
        <v>793</v>
      </c>
      <c r="E154" s="27" t="s">
        <v>802</v>
      </c>
      <c r="F154" s="27" t="s">
        <v>799</v>
      </c>
      <c r="G154" s="27" t="s">
        <v>790</v>
      </c>
      <c r="H154" s="27" t="s">
        <v>822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  <c r="O154" s="40">
        <v>0</v>
      </c>
      <c r="P154" s="40">
        <v>1</v>
      </c>
      <c r="Q154" s="40">
        <v>0</v>
      </c>
      <c r="R154" s="40">
        <v>0</v>
      </c>
      <c r="S154" s="40">
        <v>0</v>
      </c>
      <c r="T154" s="40">
        <v>0</v>
      </c>
      <c r="U154" s="40">
        <v>0</v>
      </c>
      <c r="V154" s="40">
        <v>0</v>
      </c>
      <c r="W154" s="53">
        <f>=IFERROR((I154*20+J154*50+K154*50+L154*5+M154*80+N154*80+O154*40+P154*50+Q154*50+R154*50+S154*95+T154*95+U154*95+V154*50)/800*IF(E154="青年",0.2,IF(E154="老年",0.9,IF(E154="中年",0.5,1))),0)</f>
        <v>0.03125</v>
      </c>
      <c r="X154" s="53">
        <f>=IFERROR((I154*80+J154*50+K154*50+L154*95+M154*20+N154*20+O154*60+P154*50+Q154*50+R154*50+S154*5+T154*5+U154*5+V154*50)/540*IF(E154="青年",0.8,IF(E154="老年",0.1,IF(E154="中年",0.5,1))),0)</f>
        <v>0.0462962962962963</v>
      </c>
      <c r="Y154" s="54">
        <f>=IFERROR(0.01+(W154-MIN($W$2:$W$595))/(MAX($W$2:$W$595)-MIN($W$2:$W$595))*(1-0.01),0)*10</f>
        <v>1.27915632754342</v>
      </c>
      <c r="Z154" s="54">
        <f>=IFERROR(0.01+(X154-MIN($X$2:$X$595))/(MAX($X$2:$X$595)-MIN($X$2:$X$595))*(1-0.01),0)*10</f>
        <v>1.36657963446475</v>
      </c>
    </row>
    <row r="155" spans="1:26" ht="33.75" customHeight="1">
      <c r="A155" s="40">
        <v>154</v>
      </c>
      <c r="B155" s="27" t="s">
        <v>313</v>
      </c>
      <c r="C155" s="40">
        <v>5</v>
      </c>
      <c r="D155" s="27" t="s">
        <v>793</v>
      </c>
      <c r="E155" s="27" t="s">
        <v>802</v>
      </c>
      <c r="F155" s="27" t="s">
        <v>789</v>
      </c>
      <c r="G155" s="27" t="s">
        <v>790</v>
      </c>
      <c r="H155" s="27" t="s">
        <v>822</v>
      </c>
      <c r="I155" s="40">
        <v>0</v>
      </c>
      <c r="J155" s="40">
        <v>0</v>
      </c>
      <c r="K155" s="40">
        <v>0</v>
      </c>
      <c r="L155" s="40">
        <v>0</v>
      </c>
      <c r="M155" s="40">
        <v>0</v>
      </c>
      <c r="N155" s="40">
        <v>0</v>
      </c>
      <c r="O155" s="40">
        <v>0</v>
      </c>
      <c r="P155" s="40">
        <v>1</v>
      </c>
      <c r="Q155" s="40">
        <v>0</v>
      </c>
      <c r="R155" s="40">
        <v>0</v>
      </c>
      <c r="S155" s="40">
        <v>0</v>
      </c>
      <c r="T155" s="40">
        <v>0</v>
      </c>
      <c r="U155" s="40">
        <v>0</v>
      </c>
      <c r="V155" s="40">
        <v>0</v>
      </c>
      <c r="W155" s="53">
        <f>=IFERROR((I155*20+J155*50+K155*50+L155*5+M155*80+N155*80+O155*40+P155*50+Q155*50+R155*50+S155*95+T155*95+U155*95+V155*50)/800*IF(E155="青年",0.2,IF(E155="老年",0.9,IF(E155="中年",0.5,1))),0)</f>
        <v>0.03125</v>
      </c>
      <c r="X155" s="53">
        <f>=IFERROR((I155*80+J155*50+K155*50+L155*95+M155*20+N155*20+O155*60+P155*50+Q155*50+R155*50+S155*5+T155*5+U155*5+V155*50)/540*IF(E155="青年",0.8,IF(E155="老年",0.1,IF(E155="中年",0.5,1))),0)</f>
        <v>0.0462962962962963</v>
      </c>
      <c r="Y155" s="54">
        <f>=IFERROR(0.01+(W155-MIN($W$2:$W$595))/(MAX($W$2:$W$595)-MIN($W$2:$W$595))*(1-0.01),0)*10</f>
        <v>1.27915632754342</v>
      </c>
      <c r="Z155" s="54">
        <f>=IFERROR(0.01+(X155-MIN($X$2:$X$595))/(MAX($X$2:$X$595)-MIN($X$2:$X$595))*(1-0.01),0)*10</f>
        <v>1.36657963446475</v>
      </c>
    </row>
    <row r="156" spans="1:26" ht="33.75" customHeight="1">
      <c r="A156" s="40">
        <v>155</v>
      </c>
      <c r="B156" s="27" t="s">
        <v>313</v>
      </c>
      <c r="C156" s="40">
        <v>6</v>
      </c>
      <c r="D156" s="27" t="s">
        <v>793</v>
      </c>
      <c r="E156" s="27" t="s">
        <v>802</v>
      </c>
      <c r="F156" s="27" t="s">
        <v>789</v>
      </c>
      <c r="G156" s="27" t="s">
        <v>790</v>
      </c>
      <c r="H156" s="27" t="s">
        <v>822</v>
      </c>
      <c r="I156" s="40">
        <v>0</v>
      </c>
      <c r="J156" s="40">
        <v>0</v>
      </c>
      <c r="K156" s="40">
        <v>0</v>
      </c>
      <c r="L156" s="40">
        <v>0</v>
      </c>
      <c r="M156" s="40">
        <v>0</v>
      </c>
      <c r="N156" s="40">
        <v>0</v>
      </c>
      <c r="O156" s="40">
        <v>0</v>
      </c>
      <c r="P156" s="40">
        <v>1</v>
      </c>
      <c r="Q156" s="40">
        <v>0</v>
      </c>
      <c r="R156" s="40">
        <v>0</v>
      </c>
      <c r="S156" s="40">
        <v>0</v>
      </c>
      <c r="T156" s="40">
        <v>0</v>
      </c>
      <c r="U156" s="40">
        <v>0</v>
      </c>
      <c r="V156" s="40">
        <v>0</v>
      </c>
      <c r="W156" s="53">
        <f>=IFERROR((I156*20+J156*50+K156*50+L156*5+M156*80+N156*80+O156*40+P156*50+Q156*50+R156*50+S156*95+T156*95+U156*95+V156*50)/800*IF(E156="青年",0.2,IF(E156="老年",0.9,IF(E156="中年",0.5,1))),0)</f>
        <v>0.03125</v>
      </c>
      <c r="X156" s="53">
        <f>=IFERROR((I156*80+J156*50+K156*50+L156*95+M156*20+N156*20+O156*60+P156*50+Q156*50+R156*50+S156*5+T156*5+U156*5+V156*50)/540*IF(E156="青年",0.8,IF(E156="老年",0.1,IF(E156="中年",0.5,1))),0)</f>
        <v>0.0462962962962963</v>
      </c>
      <c r="Y156" s="54">
        <f>=IFERROR(0.01+(W156-MIN($W$2:$W$595))/(MAX($W$2:$W$595)-MIN($W$2:$W$595))*(1-0.01),0)*10</f>
        <v>1.27915632754342</v>
      </c>
      <c r="Z156" s="54">
        <f>=IFERROR(0.01+(X156-MIN($X$2:$X$595))/(MAX($X$2:$X$595)-MIN($X$2:$X$595))*(1-0.01),0)*10</f>
        <v>1.36657963446475</v>
      </c>
    </row>
    <row r="157" spans="1:26" ht="33.75" customHeight="1">
      <c r="A157" s="40">
        <v>156</v>
      </c>
      <c r="B157" s="27" t="s">
        <v>313</v>
      </c>
      <c r="C157" s="40">
        <v>7</v>
      </c>
      <c r="D157" s="27" t="s">
        <v>793</v>
      </c>
      <c r="E157" s="27" t="s">
        <v>802</v>
      </c>
      <c r="F157" s="27" t="s">
        <v>789</v>
      </c>
      <c r="G157" s="27" t="s">
        <v>790</v>
      </c>
      <c r="H157" s="27" t="s">
        <v>822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  <c r="P157" s="40">
        <v>1</v>
      </c>
      <c r="Q157" s="40">
        <v>0</v>
      </c>
      <c r="R157" s="40">
        <v>0</v>
      </c>
      <c r="S157" s="40">
        <v>0</v>
      </c>
      <c r="T157" s="40">
        <v>0</v>
      </c>
      <c r="U157" s="40">
        <v>0</v>
      </c>
      <c r="V157" s="40">
        <v>0</v>
      </c>
      <c r="W157" s="53">
        <f>=IFERROR((I157*20+J157*50+K157*50+L157*5+M157*80+N157*80+O157*40+P157*50+Q157*50+R157*50+S157*95+T157*95+U157*95+V157*50)/800*IF(E157="青年",0.2,IF(E157="老年",0.9,IF(E157="中年",0.5,1))),0)</f>
        <v>0.03125</v>
      </c>
      <c r="X157" s="53">
        <f>=IFERROR((I157*80+J157*50+K157*50+L157*95+M157*20+N157*20+O157*60+P157*50+Q157*50+R157*50+S157*5+T157*5+U157*5+V157*50)/540*IF(E157="青年",0.8,IF(E157="老年",0.1,IF(E157="中年",0.5,1))),0)</f>
        <v>0.0462962962962963</v>
      </c>
      <c r="Y157" s="54">
        <f>=IFERROR(0.01+(W157-MIN($W$2:$W$595))/(MAX($W$2:$W$595)-MIN($W$2:$W$595))*(1-0.01),0)*10</f>
        <v>1.27915632754342</v>
      </c>
      <c r="Z157" s="54">
        <f>=IFERROR(0.01+(X157-MIN($X$2:$X$595))/(MAX($X$2:$X$595)-MIN($X$2:$X$595))*(1-0.01),0)*10</f>
        <v>1.36657963446475</v>
      </c>
    </row>
    <row r="158" spans="1:26" ht="33.75" customHeight="1">
      <c r="A158" s="40">
        <v>157</v>
      </c>
      <c r="B158" s="27" t="s">
        <v>313</v>
      </c>
      <c r="C158" s="40">
        <v>8</v>
      </c>
      <c r="D158" s="27" t="s">
        <v>793</v>
      </c>
      <c r="E158" s="27" t="s">
        <v>802</v>
      </c>
      <c r="F158" s="27" t="s">
        <v>789</v>
      </c>
      <c r="G158" s="27" t="s">
        <v>790</v>
      </c>
      <c r="H158" s="27" t="s">
        <v>822</v>
      </c>
      <c r="I158" s="40">
        <v>0</v>
      </c>
      <c r="J158" s="40">
        <v>0</v>
      </c>
      <c r="K158" s="40">
        <v>0</v>
      </c>
      <c r="L158" s="40">
        <v>0</v>
      </c>
      <c r="M158" s="40">
        <v>0</v>
      </c>
      <c r="N158" s="40">
        <v>0</v>
      </c>
      <c r="O158" s="40">
        <v>0</v>
      </c>
      <c r="P158" s="40">
        <v>1</v>
      </c>
      <c r="Q158" s="40">
        <v>0</v>
      </c>
      <c r="R158" s="40">
        <v>0</v>
      </c>
      <c r="S158" s="40">
        <v>0</v>
      </c>
      <c r="T158" s="40">
        <v>0</v>
      </c>
      <c r="U158" s="40">
        <v>0</v>
      </c>
      <c r="V158" s="40">
        <v>0</v>
      </c>
      <c r="W158" s="53">
        <f>=IFERROR((I158*20+J158*50+K158*50+L158*5+M158*80+N158*80+O158*40+P158*50+Q158*50+R158*50+S158*95+T158*95+U158*95+V158*50)/800*IF(E158="青年",0.2,IF(E158="老年",0.9,IF(E158="中年",0.5,1))),0)</f>
        <v>0.03125</v>
      </c>
      <c r="X158" s="53">
        <f>=IFERROR((I158*80+J158*50+K158*50+L158*95+M158*20+N158*20+O158*60+P158*50+Q158*50+R158*50+S158*5+T158*5+U158*5+V158*50)/540*IF(E158="青年",0.8,IF(E158="老年",0.1,IF(E158="中年",0.5,1))),0)</f>
        <v>0.0462962962962963</v>
      </c>
      <c r="Y158" s="54">
        <f>=IFERROR(0.01+(W158-MIN($W$2:$W$595))/(MAX($W$2:$W$595)-MIN($W$2:$W$595))*(1-0.01),0)*10</f>
        <v>1.27915632754342</v>
      </c>
      <c r="Z158" s="54">
        <f>=IFERROR(0.01+(X158-MIN($X$2:$X$595))/(MAX($X$2:$X$595)-MIN($X$2:$X$595))*(1-0.01),0)*10</f>
        <v>1.36657963446475</v>
      </c>
    </row>
    <row r="159" spans="1:26" ht="33.75" customHeight="1">
      <c r="A159" s="40">
        <v>158</v>
      </c>
      <c r="B159" s="27" t="s">
        <v>313</v>
      </c>
      <c r="C159" s="40">
        <v>9</v>
      </c>
      <c r="D159" s="27" t="s">
        <v>793</v>
      </c>
      <c r="E159" s="27" t="s">
        <v>802</v>
      </c>
      <c r="F159" s="27" t="s">
        <v>789</v>
      </c>
      <c r="G159" s="27" t="s">
        <v>790</v>
      </c>
      <c r="H159" s="27" t="s">
        <v>822</v>
      </c>
      <c r="I159" s="40">
        <v>0</v>
      </c>
      <c r="J159" s="40">
        <v>0</v>
      </c>
      <c r="K159" s="40">
        <v>0</v>
      </c>
      <c r="L159" s="40">
        <v>0</v>
      </c>
      <c r="M159" s="40">
        <v>0</v>
      </c>
      <c r="N159" s="40">
        <v>0</v>
      </c>
      <c r="O159" s="40">
        <v>0</v>
      </c>
      <c r="P159" s="40">
        <v>1</v>
      </c>
      <c r="Q159" s="40">
        <v>0</v>
      </c>
      <c r="R159" s="40">
        <v>0</v>
      </c>
      <c r="S159" s="40">
        <v>0</v>
      </c>
      <c r="T159" s="40">
        <v>0</v>
      </c>
      <c r="U159" s="40">
        <v>0</v>
      </c>
      <c r="V159" s="40">
        <v>0</v>
      </c>
      <c r="W159" s="53">
        <f>=IFERROR((I159*20+J159*50+K159*50+L159*5+M159*80+N159*80+O159*40+P159*50+Q159*50+R159*50+S159*95+T159*95+U159*95+V159*50)/800*IF(E159="青年",0.2,IF(E159="老年",0.9,IF(E159="中年",0.5,1))),0)</f>
        <v>0.03125</v>
      </c>
      <c r="X159" s="53">
        <f>=IFERROR((I159*80+J159*50+K159*50+L159*95+M159*20+N159*20+O159*60+P159*50+Q159*50+R159*50+S159*5+T159*5+U159*5+V159*50)/540*IF(E159="青年",0.8,IF(E159="老年",0.1,IF(E159="中年",0.5,1))),0)</f>
        <v>0.0462962962962963</v>
      </c>
      <c r="Y159" s="54">
        <f>=IFERROR(0.01+(W159-MIN($W$2:$W$595))/(MAX($W$2:$W$595)-MIN($W$2:$W$595))*(1-0.01),0)*10</f>
        <v>1.27915632754342</v>
      </c>
      <c r="Z159" s="54">
        <f>=IFERROR(0.01+(X159-MIN($X$2:$X$595))/(MAX($X$2:$X$595)-MIN($X$2:$X$595))*(1-0.01),0)*10</f>
        <v>1.36657963446475</v>
      </c>
    </row>
    <row r="160" spans="1:26" ht="33.75" customHeight="1">
      <c r="A160" s="40">
        <v>159</v>
      </c>
      <c r="B160" s="27" t="s">
        <v>313</v>
      </c>
      <c r="C160" s="40">
        <v>10</v>
      </c>
      <c r="D160" s="27" t="s">
        <v>793</v>
      </c>
      <c r="E160" s="27" t="s">
        <v>788</v>
      </c>
      <c r="F160" s="27" t="s">
        <v>789</v>
      </c>
      <c r="G160" s="27" t="s">
        <v>790</v>
      </c>
      <c r="H160" s="27" t="s">
        <v>822</v>
      </c>
      <c r="I160" s="40">
        <v>0</v>
      </c>
      <c r="J160" s="40">
        <v>0</v>
      </c>
      <c r="K160" s="40">
        <v>0</v>
      </c>
      <c r="L160" s="40">
        <v>0</v>
      </c>
      <c r="M160" s="40">
        <v>0</v>
      </c>
      <c r="N160" s="40">
        <v>0</v>
      </c>
      <c r="O160" s="40">
        <v>0</v>
      </c>
      <c r="P160" s="40">
        <v>1</v>
      </c>
      <c r="Q160" s="40">
        <v>0</v>
      </c>
      <c r="R160" s="40">
        <v>0</v>
      </c>
      <c r="S160" s="40">
        <v>0</v>
      </c>
      <c r="T160" s="40">
        <v>0</v>
      </c>
      <c r="U160" s="40">
        <v>0</v>
      </c>
      <c r="V160" s="40">
        <v>0</v>
      </c>
      <c r="W160" s="53">
        <f>=IFERROR((I160*20+J160*50+K160*50+L160*5+M160*80+N160*80+O160*40+P160*50+Q160*50+R160*50+S160*95+T160*95+U160*95+V160*50)/800*IF(E160="青年",0.2,IF(E160="老年",0.9,IF(E160="中年",0.5,1))),0)</f>
        <v>0.0125</v>
      </c>
      <c r="X160" s="53">
        <f>=IFERROR((I160*80+J160*50+K160*50+L160*95+M160*20+N160*20+O160*60+P160*50+Q160*50+R160*50+S160*5+T160*5+U160*5+V160*50)/540*IF(E160="青年",0.8,IF(E160="老年",0.1,IF(E160="中年",0.5,1))),0)</f>
        <v>0.0740740740740741</v>
      </c>
      <c r="Y160" s="54">
        <f>=IFERROR(0.01+(W160-MIN($W$2:$W$595))/(MAX($W$2:$W$595)-MIN($W$2:$W$595))*(1-0.01),0)*10</f>
        <v>0.542183622828784</v>
      </c>
      <c r="Z160" s="54">
        <f>=IFERROR(0.01+(X160-MIN($X$2:$X$595))/(MAX($X$2:$X$595)-MIN($X$2:$X$595))*(1-0.01),0)*10</f>
        <v>2.1420365535248</v>
      </c>
    </row>
    <row r="161" spans="1:26" ht="33.75" customHeight="1">
      <c r="A161" s="40">
        <v>160</v>
      </c>
      <c r="B161" s="27" t="s">
        <v>313</v>
      </c>
      <c r="C161" s="40">
        <v>11</v>
      </c>
      <c r="D161" s="27" t="s">
        <v>793</v>
      </c>
      <c r="E161" s="27" t="s">
        <v>802</v>
      </c>
      <c r="F161" s="27" t="s">
        <v>799</v>
      </c>
      <c r="G161" s="27" t="s">
        <v>790</v>
      </c>
      <c r="H161" s="27" t="s">
        <v>822</v>
      </c>
      <c r="I161" s="40">
        <v>0</v>
      </c>
      <c r="J161" s="40">
        <v>0</v>
      </c>
      <c r="K161" s="40">
        <v>0</v>
      </c>
      <c r="L161" s="40">
        <v>0</v>
      </c>
      <c r="M161" s="40">
        <v>0</v>
      </c>
      <c r="N161" s="40">
        <v>0</v>
      </c>
      <c r="O161" s="40">
        <v>0</v>
      </c>
      <c r="P161" s="40">
        <v>1</v>
      </c>
      <c r="Q161" s="40">
        <v>0</v>
      </c>
      <c r="R161" s="40">
        <v>0</v>
      </c>
      <c r="S161" s="40">
        <v>0</v>
      </c>
      <c r="T161" s="40">
        <v>0</v>
      </c>
      <c r="U161" s="40">
        <v>0</v>
      </c>
      <c r="V161" s="40">
        <v>0</v>
      </c>
      <c r="W161" s="53">
        <f>=IFERROR((I161*20+J161*50+K161*50+L161*5+M161*80+N161*80+O161*40+P161*50+Q161*50+R161*50+S161*95+T161*95+U161*95+V161*50)/800*IF(E161="青年",0.2,IF(E161="老年",0.9,IF(E161="中年",0.5,1))),0)</f>
        <v>0.03125</v>
      </c>
      <c r="X161" s="53">
        <f>=IFERROR((I161*80+J161*50+K161*50+L161*95+M161*20+N161*20+O161*60+P161*50+Q161*50+R161*50+S161*5+T161*5+U161*5+V161*50)/540*IF(E161="青年",0.8,IF(E161="老年",0.1,IF(E161="中年",0.5,1))),0)</f>
        <v>0.0462962962962963</v>
      </c>
      <c r="Y161" s="54">
        <f>=IFERROR(0.01+(W161-MIN($W$2:$W$595))/(MAX($W$2:$W$595)-MIN($W$2:$W$595))*(1-0.01),0)*10</f>
        <v>1.27915632754342</v>
      </c>
      <c r="Z161" s="54">
        <f>=IFERROR(0.01+(X161-MIN($X$2:$X$595))/(MAX($X$2:$X$595)-MIN($X$2:$X$595))*(1-0.01),0)*10</f>
        <v>1.36657963446475</v>
      </c>
    </row>
    <row r="162" spans="1:26" ht="33.75" customHeight="1">
      <c r="A162" s="40">
        <v>161</v>
      </c>
      <c r="B162" s="27" t="s">
        <v>319</v>
      </c>
      <c r="C162" s="40">
        <v>1</v>
      </c>
      <c r="D162" s="27" t="s">
        <v>787</v>
      </c>
      <c r="E162" s="27" t="s">
        <v>802</v>
      </c>
      <c r="F162" s="27" t="s">
        <v>789</v>
      </c>
      <c r="G162" s="27" t="s">
        <v>809</v>
      </c>
      <c r="H162" s="27" t="s">
        <v>822</v>
      </c>
      <c r="I162" s="40">
        <v>0</v>
      </c>
      <c r="J162" s="40">
        <v>0</v>
      </c>
      <c r="K162" s="40">
        <v>0</v>
      </c>
      <c r="L162" s="40">
        <v>0</v>
      </c>
      <c r="M162" s="40">
        <v>0</v>
      </c>
      <c r="N162" s="40">
        <v>0</v>
      </c>
      <c r="O162" s="40">
        <v>0</v>
      </c>
      <c r="P162" s="40">
        <v>1</v>
      </c>
      <c r="Q162" s="40">
        <v>0</v>
      </c>
      <c r="R162" s="40">
        <v>0</v>
      </c>
      <c r="S162" s="40">
        <v>0</v>
      </c>
      <c r="T162" s="40">
        <v>0</v>
      </c>
      <c r="U162" s="40">
        <v>0</v>
      </c>
      <c r="V162" s="40">
        <v>0</v>
      </c>
      <c r="W162" s="53">
        <f>=IFERROR((I162*20+J162*50+K162*50+L162*5+M162*80+N162*80+O162*40+P162*50+Q162*50+R162*50+S162*95+T162*95+U162*95+V162*50)/800*IF(E162="青年",0.2,IF(E162="老年",0.9,IF(E162="中年",0.5,1))),0)</f>
        <v>0.03125</v>
      </c>
      <c r="X162" s="53">
        <f>=IFERROR((I162*80+J162*50+K162*50+L162*95+M162*20+N162*20+O162*60+P162*50+Q162*50+R162*50+S162*5+T162*5+U162*5+V162*50)/540*IF(E162="青年",0.8,IF(E162="老年",0.1,IF(E162="中年",0.5,1))),0)</f>
        <v>0.0462962962962963</v>
      </c>
      <c r="Y162" s="54">
        <f>=IFERROR(0.01+(W162-MIN($W$2:$W$595))/(MAX($W$2:$W$595)-MIN($W$2:$W$595))*(1-0.01),0)*10</f>
        <v>1.27915632754342</v>
      </c>
      <c r="Z162" s="54">
        <f>=IFERROR(0.01+(X162-MIN($X$2:$X$595))/(MAX($X$2:$X$595)-MIN($X$2:$X$595))*(1-0.01),0)*10</f>
        <v>1.36657963446475</v>
      </c>
    </row>
    <row r="163" spans="1:26" ht="33.75" customHeight="1">
      <c r="A163" s="40">
        <v>162</v>
      </c>
      <c r="B163" s="27" t="s">
        <v>322</v>
      </c>
      <c r="C163" s="40">
        <v>1</v>
      </c>
      <c r="D163" s="27" t="s">
        <v>787</v>
      </c>
      <c r="E163" s="27" t="s">
        <v>788</v>
      </c>
      <c r="F163" s="27" t="s">
        <v>799</v>
      </c>
      <c r="G163" s="27" t="s">
        <v>790</v>
      </c>
      <c r="H163" s="27" t="s">
        <v>818</v>
      </c>
      <c r="I163" s="40">
        <v>0</v>
      </c>
      <c r="J163" s="40">
        <v>1</v>
      </c>
      <c r="K163" s="40">
        <v>0</v>
      </c>
      <c r="L163" s="40">
        <v>0</v>
      </c>
      <c r="M163" s="40">
        <v>0</v>
      </c>
      <c r="N163" s="40">
        <v>0</v>
      </c>
      <c r="O163" s="40">
        <v>0</v>
      </c>
      <c r="P163" s="40">
        <v>0</v>
      </c>
      <c r="Q163" s="40">
        <v>0</v>
      </c>
      <c r="R163" s="40">
        <v>0</v>
      </c>
      <c r="S163" s="40">
        <v>0</v>
      </c>
      <c r="T163" s="40">
        <v>0</v>
      </c>
      <c r="U163" s="40">
        <v>0</v>
      </c>
      <c r="V163" s="40">
        <v>0</v>
      </c>
      <c r="W163" s="53">
        <f>=IFERROR((I163*20+J163*50+K163*50+L163*5+M163*80+N163*80+O163*40+P163*50+Q163*50+R163*50+S163*95+T163*95+U163*95+V163*50)/800*IF(E163="青年",0.2,IF(E163="老年",0.9,IF(E163="中年",0.5,1))),0)</f>
        <v>0.0125</v>
      </c>
      <c r="X163" s="53">
        <f>=IFERROR((I163*80+J163*50+K163*50+L163*95+M163*20+N163*20+O163*60+P163*50+Q163*50+R163*50+S163*5+T163*5+U163*5+V163*50)/540*IF(E163="青年",0.8,IF(E163="老年",0.1,IF(E163="中年",0.5,1))),0)</f>
        <v>0.0740740740740741</v>
      </c>
      <c r="Y163" s="54">
        <f>=IFERROR(0.01+(W163-MIN($W$2:$W$595))/(MAX($W$2:$W$595)-MIN($W$2:$W$595))*(1-0.01),0)*10</f>
        <v>0.542183622828784</v>
      </c>
      <c r="Z163" s="54">
        <f>=IFERROR(0.01+(X163-MIN($X$2:$X$595))/(MAX($X$2:$X$595)-MIN($X$2:$X$595))*(1-0.01),0)*10</f>
        <v>2.1420365535248</v>
      </c>
    </row>
    <row r="164" spans="1:26" ht="33.75" customHeight="1">
      <c r="A164" s="40">
        <v>163</v>
      </c>
      <c r="B164" s="27" t="s">
        <v>322</v>
      </c>
      <c r="C164" s="40">
        <v>2</v>
      </c>
      <c r="D164" s="27" t="s">
        <v>787</v>
      </c>
      <c r="E164" s="27" t="s">
        <v>788</v>
      </c>
      <c r="F164" s="27" t="s">
        <v>799</v>
      </c>
      <c r="G164" s="27" t="s">
        <v>790</v>
      </c>
      <c r="H164" s="27" t="s">
        <v>822</v>
      </c>
      <c r="I164" s="40">
        <v>0</v>
      </c>
      <c r="J164" s="40">
        <v>0</v>
      </c>
      <c r="K164" s="40">
        <v>0</v>
      </c>
      <c r="L164" s="40">
        <v>0</v>
      </c>
      <c r="M164" s="40">
        <v>0</v>
      </c>
      <c r="N164" s="40">
        <v>0</v>
      </c>
      <c r="O164" s="40">
        <v>0</v>
      </c>
      <c r="P164" s="40">
        <v>1</v>
      </c>
      <c r="Q164" s="40">
        <v>0</v>
      </c>
      <c r="R164" s="40">
        <v>0</v>
      </c>
      <c r="S164" s="40">
        <v>0</v>
      </c>
      <c r="T164" s="40">
        <v>0</v>
      </c>
      <c r="U164" s="40">
        <v>0</v>
      </c>
      <c r="V164" s="40">
        <v>0</v>
      </c>
      <c r="W164" s="53">
        <f>=IFERROR((I164*20+J164*50+K164*50+L164*5+M164*80+N164*80+O164*40+P164*50+Q164*50+R164*50+S164*95+T164*95+U164*95+V164*50)/800*IF(E164="青年",0.2,IF(E164="老年",0.9,IF(E164="中年",0.5,1))),0)</f>
        <v>0.0125</v>
      </c>
      <c r="X164" s="53">
        <f>=IFERROR((I164*80+J164*50+K164*50+L164*95+M164*20+N164*20+O164*60+P164*50+Q164*50+R164*50+S164*5+T164*5+U164*5+V164*50)/540*IF(E164="青年",0.8,IF(E164="老年",0.1,IF(E164="中年",0.5,1))),0)</f>
        <v>0.0740740740740741</v>
      </c>
      <c r="Y164" s="54">
        <f>=IFERROR(0.01+(W164-MIN($W$2:$W$595))/(MAX($W$2:$W$595)-MIN($W$2:$W$595))*(1-0.01),0)*10</f>
        <v>0.542183622828784</v>
      </c>
      <c r="Z164" s="54">
        <f>=IFERROR(0.01+(X164-MIN($X$2:$X$595))/(MAX($X$2:$X$595)-MIN($X$2:$X$595))*(1-0.01),0)*10</f>
        <v>2.1420365535248</v>
      </c>
    </row>
    <row r="165" spans="1:26" ht="33.75" customHeight="1">
      <c r="A165" s="40">
        <v>164</v>
      </c>
      <c r="B165" s="27" t="s">
        <v>325</v>
      </c>
      <c r="C165" s="40">
        <v>1</v>
      </c>
      <c r="D165" s="27" t="s">
        <v>793</v>
      </c>
      <c r="E165" s="27" t="s">
        <v>788</v>
      </c>
      <c r="F165" s="27" t="s">
        <v>799</v>
      </c>
      <c r="G165" s="27" t="s">
        <v>809</v>
      </c>
      <c r="H165" s="27" t="s">
        <v>810</v>
      </c>
      <c r="I165" s="40">
        <v>0</v>
      </c>
      <c r="J165" s="40">
        <v>0</v>
      </c>
      <c r="K165" s="40">
        <v>0</v>
      </c>
      <c r="L165" s="40">
        <v>0</v>
      </c>
      <c r="M165" s="40">
        <v>1</v>
      </c>
      <c r="N165" s="40">
        <v>0</v>
      </c>
      <c r="O165" s="40">
        <v>0</v>
      </c>
      <c r="P165" s="40">
        <v>0</v>
      </c>
      <c r="Q165" s="40">
        <v>0</v>
      </c>
      <c r="R165" s="40">
        <v>0</v>
      </c>
      <c r="S165" s="40">
        <v>0</v>
      </c>
      <c r="T165" s="40">
        <v>0</v>
      </c>
      <c r="U165" s="40">
        <v>0</v>
      </c>
      <c r="V165" s="40">
        <v>0</v>
      </c>
      <c r="W165" s="53">
        <f>=IFERROR((I165*20+J165*50+K165*50+L165*5+M165*80+N165*80+O165*40+P165*50+Q165*50+R165*50+S165*95+T165*95+U165*95+V165*50)/800*IF(E165="青年",0.2,IF(E165="老年",0.9,IF(E165="中年",0.5,1))),0)</f>
        <v>0.02</v>
      </c>
      <c r="X165" s="53">
        <f>=IFERROR((I165*80+J165*50+K165*50+L165*95+M165*20+N165*20+O165*60+P165*50+Q165*50+R165*50+S165*5+T165*5+U165*5+V165*50)/540*IF(E165="青年",0.8,IF(E165="老年",0.1,IF(E165="中年",0.5,1))),0)</f>
        <v>0.0296296296296296</v>
      </c>
      <c r="Y165" s="54">
        <f>=IFERROR(0.01+(W165-MIN($W$2:$W$595))/(MAX($W$2:$W$595)-MIN($W$2:$W$595))*(1-0.01),0)*10</f>
        <v>0.83697270471464</v>
      </c>
      <c r="Z165" s="54">
        <f>=IFERROR(0.01+(X165-MIN($X$2:$X$595))/(MAX($X$2:$X$595)-MIN($X$2:$X$595))*(1-0.01),0)*10</f>
        <v>0.901305483028721</v>
      </c>
    </row>
    <row r="166" spans="1:26" ht="33.75" customHeight="1">
      <c r="A166" s="40">
        <v>165</v>
      </c>
      <c r="B166" s="27" t="s">
        <v>325</v>
      </c>
      <c r="C166" s="40">
        <v>2</v>
      </c>
      <c r="D166" s="27" t="s">
        <v>793</v>
      </c>
      <c r="E166" s="27" t="s">
        <v>788</v>
      </c>
      <c r="F166" s="27" t="s">
        <v>799</v>
      </c>
      <c r="G166" s="27" t="s">
        <v>809</v>
      </c>
      <c r="H166" s="27" t="s">
        <v>810</v>
      </c>
      <c r="I166" s="40">
        <v>0</v>
      </c>
      <c r="J166" s="40">
        <v>0</v>
      </c>
      <c r="K166" s="40">
        <v>0</v>
      </c>
      <c r="L166" s="40">
        <v>0</v>
      </c>
      <c r="M166" s="40">
        <v>1</v>
      </c>
      <c r="N166" s="40">
        <v>0</v>
      </c>
      <c r="O166" s="40">
        <v>0</v>
      </c>
      <c r="P166" s="40">
        <v>0</v>
      </c>
      <c r="Q166" s="40">
        <v>0</v>
      </c>
      <c r="R166" s="40">
        <v>0</v>
      </c>
      <c r="S166" s="40">
        <v>0</v>
      </c>
      <c r="T166" s="40">
        <v>0</v>
      </c>
      <c r="U166" s="40">
        <v>0</v>
      </c>
      <c r="V166" s="40">
        <v>0</v>
      </c>
      <c r="W166" s="53">
        <f>=IFERROR((I166*20+J166*50+K166*50+L166*5+M166*80+N166*80+O166*40+P166*50+Q166*50+R166*50+S166*95+T166*95+U166*95+V166*50)/800*IF(E166="青年",0.2,IF(E166="老年",0.9,IF(E166="中年",0.5,1))),0)</f>
        <v>0.02</v>
      </c>
      <c r="X166" s="53">
        <f>=IFERROR((I166*80+J166*50+K166*50+L166*95+M166*20+N166*20+O166*60+P166*50+Q166*50+R166*50+S166*5+T166*5+U166*5+V166*50)/540*IF(E166="青年",0.8,IF(E166="老年",0.1,IF(E166="中年",0.5,1))),0)</f>
        <v>0.0296296296296296</v>
      </c>
      <c r="Y166" s="54">
        <f>=IFERROR(0.01+(W166-MIN($W$2:$W$595))/(MAX($W$2:$W$595)-MIN($W$2:$W$595))*(1-0.01),0)*10</f>
        <v>0.83697270471464</v>
      </c>
      <c r="Z166" s="54">
        <f>=IFERROR(0.01+(X166-MIN($X$2:$X$595))/(MAX($X$2:$X$595)-MIN($X$2:$X$595))*(1-0.01),0)*10</f>
        <v>0.901305483028721</v>
      </c>
    </row>
    <row r="167" spans="1:26" ht="33.75" customHeight="1">
      <c r="A167" s="40">
        <v>166</v>
      </c>
      <c r="B167" s="27" t="s">
        <v>325</v>
      </c>
      <c r="C167" s="40">
        <v>3</v>
      </c>
      <c r="D167" s="27" t="s">
        <v>793</v>
      </c>
      <c r="E167" s="27" t="s">
        <v>788</v>
      </c>
      <c r="F167" s="27" t="s">
        <v>789</v>
      </c>
      <c r="G167" s="27" t="s">
        <v>790</v>
      </c>
      <c r="H167" s="27" t="s">
        <v>904</v>
      </c>
      <c r="I167" s="40">
        <v>0</v>
      </c>
      <c r="J167" s="40">
        <v>0</v>
      </c>
      <c r="K167" s="40">
        <v>0</v>
      </c>
      <c r="L167" s="40">
        <v>0</v>
      </c>
      <c r="M167" s="40">
        <v>1</v>
      </c>
      <c r="N167" s="40">
        <v>0</v>
      </c>
      <c r="O167" s="40">
        <v>1</v>
      </c>
      <c r="P167" s="40">
        <v>0</v>
      </c>
      <c r="Q167" s="40">
        <v>0</v>
      </c>
      <c r="R167" s="40">
        <v>0</v>
      </c>
      <c r="S167" s="40">
        <v>0</v>
      </c>
      <c r="T167" s="40">
        <v>0</v>
      </c>
      <c r="U167" s="40">
        <v>0</v>
      </c>
      <c r="V167" s="40">
        <v>0</v>
      </c>
      <c r="W167" s="53">
        <f>=IFERROR((I167*20+J167*50+K167*50+L167*5+M167*80+N167*80+O167*40+P167*50+Q167*50+R167*50+S167*95+T167*95+U167*95+V167*50)/800*IF(E167="青年",0.2,IF(E167="老年",0.9,IF(E167="中年",0.5,1))),0)</f>
        <v>0.03</v>
      </c>
      <c r="X167" s="53">
        <f>=IFERROR((I167*80+J167*50+K167*50+L167*95+M167*20+N167*20+O167*60+P167*50+Q167*50+R167*50+S167*5+T167*5+U167*5+V167*50)/540*IF(E167="青年",0.8,IF(E167="老年",0.1,IF(E167="中年",0.5,1))),0)</f>
        <v>0.118518518518519</v>
      </c>
      <c r="Y167" s="54">
        <f>=IFERROR(0.01+(W167-MIN($W$2:$W$595))/(MAX($W$2:$W$595)-MIN($W$2:$W$595))*(1-0.01),0)*10</f>
        <v>1.23002481389578</v>
      </c>
      <c r="Z167" s="54">
        <f>=IFERROR(0.01+(X167-MIN($X$2:$X$595))/(MAX($X$2:$X$595)-MIN($X$2:$X$595))*(1-0.01),0)*10</f>
        <v>3.38276762402089</v>
      </c>
    </row>
    <row r="168" spans="1:26" ht="33.75" customHeight="1">
      <c r="A168" s="40">
        <v>167</v>
      </c>
      <c r="B168" s="27" t="s">
        <v>325</v>
      </c>
      <c r="C168" s="40">
        <v>4</v>
      </c>
      <c r="D168" s="27" t="s">
        <v>793</v>
      </c>
      <c r="E168" s="27" t="s">
        <v>788</v>
      </c>
      <c r="F168" s="27" t="s">
        <v>789</v>
      </c>
      <c r="G168" s="27" t="s">
        <v>790</v>
      </c>
      <c r="H168" s="27" t="s">
        <v>904</v>
      </c>
      <c r="I168" s="40">
        <v>0</v>
      </c>
      <c r="J168" s="40">
        <v>0</v>
      </c>
      <c r="K168" s="40">
        <v>0</v>
      </c>
      <c r="L168" s="40">
        <v>0</v>
      </c>
      <c r="M168" s="40">
        <v>1</v>
      </c>
      <c r="N168" s="40">
        <v>0</v>
      </c>
      <c r="O168" s="40">
        <v>1</v>
      </c>
      <c r="P168" s="40">
        <v>0</v>
      </c>
      <c r="Q168" s="40">
        <v>0</v>
      </c>
      <c r="R168" s="40">
        <v>0</v>
      </c>
      <c r="S168" s="40">
        <v>0</v>
      </c>
      <c r="T168" s="40">
        <v>0</v>
      </c>
      <c r="U168" s="40">
        <v>0</v>
      </c>
      <c r="V168" s="40">
        <v>0</v>
      </c>
      <c r="W168" s="53">
        <f>=IFERROR((I168*20+J168*50+K168*50+L168*5+M168*80+N168*80+O168*40+P168*50+Q168*50+R168*50+S168*95+T168*95+U168*95+V168*50)/800*IF(E168="青年",0.2,IF(E168="老年",0.9,IF(E168="中年",0.5,1))),0)</f>
        <v>0.03</v>
      </c>
      <c r="X168" s="53">
        <f>=IFERROR((I168*80+J168*50+K168*50+L168*95+M168*20+N168*20+O168*60+P168*50+Q168*50+R168*50+S168*5+T168*5+U168*5+V168*50)/540*IF(E168="青年",0.8,IF(E168="老年",0.1,IF(E168="中年",0.5,1))),0)</f>
        <v>0.118518518518519</v>
      </c>
      <c r="Y168" s="54">
        <f>=IFERROR(0.01+(W168-MIN($W$2:$W$595))/(MAX($W$2:$W$595)-MIN($W$2:$W$595))*(1-0.01),0)*10</f>
        <v>1.23002481389578</v>
      </c>
      <c r="Z168" s="54">
        <f>=IFERROR(0.01+(X168-MIN($X$2:$X$595))/(MAX($X$2:$X$595)-MIN($X$2:$X$595))*(1-0.01),0)*10</f>
        <v>3.38276762402089</v>
      </c>
    </row>
    <row r="169" spans="1:26" ht="33.75" customHeight="1">
      <c r="A169" s="40">
        <v>168</v>
      </c>
      <c r="B169" s="27" t="s">
        <v>325</v>
      </c>
      <c r="C169" s="40">
        <v>5</v>
      </c>
      <c r="D169" s="27" t="s">
        <v>787</v>
      </c>
      <c r="E169" s="27" t="s">
        <v>861</v>
      </c>
      <c r="F169" s="27" t="s">
        <v>799</v>
      </c>
      <c r="G169" s="27" t="s">
        <v>790</v>
      </c>
      <c r="H169" s="27" t="s">
        <v>822</v>
      </c>
      <c r="I169" s="40">
        <v>0</v>
      </c>
      <c r="J169" s="40">
        <v>0</v>
      </c>
      <c r="K169" s="40">
        <v>0</v>
      </c>
      <c r="L169" s="40">
        <v>0</v>
      </c>
      <c r="M169" s="40">
        <v>0</v>
      </c>
      <c r="N169" s="40">
        <v>0</v>
      </c>
      <c r="O169" s="40">
        <v>0</v>
      </c>
      <c r="P169" s="40">
        <v>1</v>
      </c>
      <c r="Q169" s="40">
        <v>0</v>
      </c>
      <c r="R169" s="40">
        <v>0</v>
      </c>
      <c r="S169" s="40">
        <v>0</v>
      </c>
      <c r="T169" s="40">
        <v>0</v>
      </c>
      <c r="U169" s="40">
        <v>0</v>
      </c>
      <c r="V169" s="40">
        <v>0</v>
      </c>
      <c r="W169" s="53">
        <f>=IFERROR((I169*20+J169*50+K169*50+L169*5+M169*80+N169*80+O169*40+P169*50+Q169*50+R169*50+S169*95+T169*95+U169*95+V169*50)/800*IF(E169="青年",0.2,IF(E169="老年",0.9,IF(E169="中年",0.5,1))),0)</f>
        <v>0.05625</v>
      </c>
      <c r="X169" s="53">
        <f>=IFERROR((I169*80+J169*50+K169*50+L169*95+M169*20+N169*20+O169*60+P169*50+Q169*50+R169*50+S169*5+T169*5+U169*5+V169*50)/540*IF(E169="青年",0.8,IF(E169="老年",0.1,IF(E169="中年",0.5,1))),0)</f>
        <v>0.00925925925925926</v>
      </c>
      <c r="Y169" s="54">
        <f>=IFERROR(0.01+(W169-MIN($W$2:$W$595))/(MAX($W$2:$W$595)-MIN($W$2:$W$595))*(1-0.01),0)*10</f>
        <v>2.26178660049628</v>
      </c>
      <c r="Z169" s="54">
        <f>=IFERROR(0.01+(X169-MIN($X$2:$X$595))/(MAX($X$2:$X$595)-MIN($X$2:$X$595))*(1-0.01),0)*10</f>
        <v>0.332637075718016</v>
      </c>
    </row>
    <row r="170" spans="1:26" ht="33.75" customHeight="1">
      <c r="A170" s="40">
        <v>169</v>
      </c>
      <c r="B170" s="27" t="s">
        <v>325</v>
      </c>
      <c r="C170" s="40">
        <v>6</v>
      </c>
      <c r="D170" s="27" t="s">
        <v>787</v>
      </c>
      <c r="E170" s="27" t="s">
        <v>802</v>
      </c>
      <c r="F170" s="27" t="s">
        <v>789</v>
      </c>
      <c r="G170" s="27" t="s">
        <v>790</v>
      </c>
      <c r="H170" s="27" t="s">
        <v>953</v>
      </c>
      <c r="I170" s="40">
        <v>0</v>
      </c>
      <c r="J170" s="40">
        <v>1</v>
      </c>
      <c r="K170" s="40">
        <v>0</v>
      </c>
      <c r="L170" s="40">
        <v>0</v>
      </c>
      <c r="M170" s="40">
        <v>0</v>
      </c>
      <c r="N170" s="40">
        <v>0</v>
      </c>
      <c r="O170" s="40">
        <v>1</v>
      </c>
      <c r="P170" s="40">
        <v>0</v>
      </c>
      <c r="Q170" s="40">
        <v>0</v>
      </c>
      <c r="R170" s="40">
        <v>0</v>
      </c>
      <c r="S170" s="40">
        <v>0</v>
      </c>
      <c r="T170" s="40">
        <v>0</v>
      </c>
      <c r="U170" s="40">
        <v>0</v>
      </c>
      <c r="V170" s="40">
        <v>0</v>
      </c>
      <c r="W170" s="53">
        <f>=IFERROR((I170*20+J170*50+K170*50+L170*5+M170*80+N170*80+O170*40+P170*50+Q170*50+R170*50+S170*95+T170*95+U170*95+V170*50)/800*IF(E170="青年",0.2,IF(E170="老年",0.9,IF(E170="中年",0.5,1))),0)</f>
        <v>0.05625</v>
      </c>
      <c r="X170" s="53">
        <f>=IFERROR((I170*80+J170*50+K170*50+L170*95+M170*20+N170*20+O170*60+P170*50+Q170*50+R170*50+S170*5+T170*5+U170*5+V170*50)/540*IF(E170="青年",0.8,IF(E170="老年",0.1,IF(E170="中年",0.5,1))),0)</f>
        <v>0.101851851851852</v>
      </c>
      <c r="Y170" s="54">
        <f>=IFERROR(0.01+(W170-MIN($W$2:$W$595))/(MAX($W$2:$W$595)-MIN($W$2:$W$595))*(1-0.01),0)*10</f>
        <v>2.26178660049628</v>
      </c>
      <c r="Z170" s="54">
        <f>=IFERROR(0.01+(X170-MIN($X$2:$X$595))/(MAX($X$2:$X$595)-MIN($X$2:$X$595))*(1-0.01),0)*10</f>
        <v>2.91749347258486</v>
      </c>
    </row>
    <row r="171" spans="1:26" ht="33.75" customHeight="1">
      <c r="A171" s="40">
        <v>170</v>
      </c>
      <c r="B171" s="27" t="s">
        <v>325</v>
      </c>
      <c r="C171" s="40">
        <v>7</v>
      </c>
      <c r="D171" s="27" t="s">
        <v>793</v>
      </c>
      <c r="E171" s="27" t="s">
        <v>788</v>
      </c>
      <c r="F171" s="27" t="s">
        <v>799</v>
      </c>
      <c r="G171" s="27" t="s">
        <v>809</v>
      </c>
      <c r="H171" s="27" t="s">
        <v>991</v>
      </c>
      <c r="I171" s="40">
        <v>1</v>
      </c>
      <c r="J171" s="40">
        <v>1</v>
      </c>
      <c r="K171" s="40">
        <v>0</v>
      </c>
      <c r="L171" s="40">
        <v>0</v>
      </c>
      <c r="M171" s="40">
        <v>0</v>
      </c>
      <c r="N171" s="40">
        <v>0</v>
      </c>
      <c r="O171" s="40">
        <v>1</v>
      </c>
      <c r="P171" s="40">
        <v>0</v>
      </c>
      <c r="Q171" s="40">
        <v>0</v>
      </c>
      <c r="R171" s="40">
        <v>0</v>
      </c>
      <c r="S171" s="40">
        <v>0</v>
      </c>
      <c r="T171" s="40">
        <v>0</v>
      </c>
      <c r="U171" s="40">
        <v>0</v>
      </c>
      <c r="V171" s="40">
        <v>0</v>
      </c>
      <c r="W171" s="53">
        <f>=IFERROR((I171*20+J171*50+K171*50+L171*5+M171*80+N171*80+O171*40+P171*50+Q171*50+R171*50+S171*95+T171*95+U171*95+V171*50)/800*IF(E171="青年",0.2,IF(E171="老年",0.9,IF(E171="中年",0.5,1))),0)</f>
        <v>0.0275</v>
      </c>
      <c r="X171" s="53">
        <f>=IFERROR((I171*80+J171*50+K171*50+L171*95+M171*20+N171*20+O171*60+P171*50+Q171*50+R171*50+S171*5+T171*5+U171*5+V171*50)/540*IF(E171="青年",0.8,IF(E171="老年",0.1,IF(E171="中年",0.5,1))),0)</f>
        <v>0.281481481481482</v>
      </c>
      <c r="Y171" s="54">
        <f>=IFERROR(0.01+(W171-MIN($W$2:$W$595))/(MAX($W$2:$W$595)-MIN($W$2:$W$595))*(1-0.01),0)*10</f>
        <v>1.1317617866005</v>
      </c>
      <c r="Z171" s="54">
        <f>=IFERROR(0.01+(X171-MIN($X$2:$X$595))/(MAX($X$2:$X$595)-MIN($X$2:$X$595))*(1-0.01),0)*10</f>
        <v>7.93211488250653</v>
      </c>
    </row>
    <row r="172" spans="1:26" ht="33.75" customHeight="1">
      <c r="A172" s="40">
        <v>171</v>
      </c>
      <c r="B172" s="27" t="s">
        <v>325</v>
      </c>
      <c r="C172" s="40">
        <v>8</v>
      </c>
      <c r="D172" s="27" t="s">
        <v>793</v>
      </c>
      <c r="E172" s="27" t="s">
        <v>788</v>
      </c>
      <c r="F172" s="27" t="s">
        <v>799</v>
      </c>
      <c r="G172" s="27" t="s">
        <v>809</v>
      </c>
      <c r="H172" s="27" t="s">
        <v>993</v>
      </c>
      <c r="I172" s="40">
        <v>1</v>
      </c>
      <c r="J172" s="40">
        <v>1</v>
      </c>
      <c r="K172" s="40">
        <v>1</v>
      </c>
      <c r="L172" s="40">
        <v>0</v>
      </c>
      <c r="M172" s="40">
        <v>0</v>
      </c>
      <c r="N172" s="40">
        <v>0</v>
      </c>
      <c r="O172" s="40">
        <v>1</v>
      </c>
      <c r="P172" s="40">
        <v>0</v>
      </c>
      <c r="Q172" s="40">
        <v>0</v>
      </c>
      <c r="R172" s="40">
        <v>0</v>
      </c>
      <c r="S172" s="40">
        <v>0</v>
      </c>
      <c r="T172" s="40">
        <v>0</v>
      </c>
      <c r="U172" s="40">
        <v>0</v>
      </c>
      <c r="V172" s="40">
        <v>0</v>
      </c>
      <c r="W172" s="53">
        <f>=IFERROR((I172*20+J172*50+K172*50+L172*5+M172*80+N172*80+O172*40+P172*50+Q172*50+R172*50+S172*95+T172*95+U172*95+V172*50)/800*IF(E172="青年",0.2,IF(E172="老年",0.9,IF(E172="中年",0.5,1))),0)</f>
        <v>0.04</v>
      </c>
      <c r="X172" s="53">
        <f>=IFERROR((I172*80+J172*50+K172*50+L172*95+M172*20+N172*20+O172*60+P172*50+Q172*50+R172*50+S172*5+T172*5+U172*5+V172*50)/540*IF(E172="青年",0.8,IF(E172="老年",0.1,IF(E172="中年",0.5,1))),0)</f>
        <v>0.355555555555556</v>
      </c>
      <c r="Y172" s="54">
        <f>=IFERROR(0.01+(W172-MIN($W$2:$W$595))/(MAX($W$2:$W$595)-MIN($W$2:$W$595))*(1-0.01),0)*10</f>
        <v>1.62307692307692</v>
      </c>
      <c r="Z172" s="54">
        <f>=IFERROR(0.01+(X172-MIN($X$2:$X$595))/(MAX($X$2:$X$595)-MIN($X$2:$X$595))*(1-0.01),0)*10</f>
        <v>10</v>
      </c>
    </row>
    <row r="173" spans="1:26" ht="33.75" customHeight="1">
      <c r="A173" s="40">
        <v>172</v>
      </c>
      <c r="B173" s="27" t="s">
        <v>325</v>
      </c>
      <c r="C173" s="40">
        <v>9</v>
      </c>
      <c r="D173" s="27" t="s">
        <v>787</v>
      </c>
      <c r="E173" s="27" t="s">
        <v>802</v>
      </c>
      <c r="F173" s="27" t="s">
        <v>789</v>
      </c>
      <c r="G173" s="27" t="s">
        <v>790</v>
      </c>
      <c r="H173" s="27" t="s">
        <v>822</v>
      </c>
      <c r="I173" s="40">
        <v>0</v>
      </c>
      <c r="J173" s="40">
        <v>0</v>
      </c>
      <c r="K173" s="40">
        <v>0</v>
      </c>
      <c r="L173" s="40">
        <v>0</v>
      </c>
      <c r="M173" s="40">
        <v>0</v>
      </c>
      <c r="N173" s="40">
        <v>0</v>
      </c>
      <c r="O173" s="40">
        <v>0</v>
      </c>
      <c r="P173" s="40">
        <v>1</v>
      </c>
      <c r="Q173" s="40">
        <v>0</v>
      </c>
      <c r="R173" s="40">
        <v>0</v>
      </c>
      <c r="S173" s="40">
        <v>0</v>
      </c>
      <c r="T173" s="40">
        <v>0</v>
      </c>
      <c r="U173" s="40">
        <v>0</v>
      </c>
      <c r="V173" s="40">
        <v>0</v>
      </c>
      <c r="W173" s="53">
        <f>=IFERROR((I173*20+J173*50+K173*50+L173*5+M173*80+N173*80+O173*40+P173*50+Q173*50+R173*50+S173*95+T173*95+U173*95+V173*50)/800*IF(E173="青年",0.2,IF(E173="老年",0.9,IF(E173="中年",0.5,1))),0)</f>
        <v>0.03125</v>
      </c>
      <c r="X173" s="53">
        <f>=IFERROR((I173*80+J173*50+K173*50+L173*95+M173*20+N173*20+O173*60+P173*50+Q173*50+R173*50+S173*5+T173*5+U173*5+V173*50)/540*IF(E173="青年",0.8,IF(E173="老年",0.1,IF(E173="中年",0.5,1))),0)</f>
        <v>0.0462962962962963</v>
      </c>
      <c r="Y173" s="54">
        <f>=IFERROR(0.01+(W173-MIN($W$2:$W$595))/(MAX($W$2:$W$595)-MIN($W$2:$W$595))*(1-0.01),0)*10</f>
        <v>1.27915632754342</v>
      </c>
      <c r="Z173" s="54">
        <f>=IFERROR(0.01+(X173-MIN($X$2:$X$595))/(MAX($X$2:$X$595)-MIN($X$2:$X$595))*(1-0.01),0)*10</f>
        <v>1.36657963446475</v>
      </c>
    </row>
    <row r="174" spans="1:26" ht="33.75" customHeight="1">
      <c r="A174" s="40">
        <v>173</v>
      </c>
      <c r="B174" s="27" t="s">
        <v>325</v>
      </c>
      <c r="C174" s="40">
        <v>10</v>
      </c>
      <c r="D174" s="27" t="s">
        <v>787</v>
      </c>
      <c r="E174" s="27" t="s">
        <v>802</v>
      </c>
      <c r="F174" s="27" t="s">
        <v>799</v>
      </c>
      <c r="G174" s="27" t="s">
        <v>790</v>
      </c>
      <c r="H174" s="27" t="s">
        <v>822</v>
      </c>
      <c r="I174" s="40">
        <v>0</v>
      </c>
      <c r="J174" s="40">
        <v>0</v>
      </c>
      <c r="K174" s="40">
        <v>0</v>
      </c>
      <c r="L174" s="40">
        <v>0</v>
      </c>
      <c r="M174" s="40">
        <v>0</v>
      </c>
      <c r="N174" s="40">
        <v>0</v>
      </c>
      <c r="O174" s="40">
        <v>0</v>
      </c>
      <c r="P174" s="40">
        <v>1</v>
      </c>
      <c r="Q174" s="40">
        <v>0</v>
      </c>
      <c r="R174" s="40">
        <v>0</v>
      </c>
      <c r="S174" s="40">
        <v>0</v>
      </c>
      <c r="T174" s="40">
        <v>0</v>
      </c>
      <c r="U174" s="40">
        <v>0</v>
      </c>
      <c r="V174" s="40">
        <v>0</v>
      </c>
      <c r="W174" s="53">
        <f>=IFERROR((I174*20+J174*50+K174*50+L174*5+M174*80+N174*80+O174*40+P174*50+Q174*50+R174*50+S174*95+T174*95+U174*95+V174*50)/800*IF(E174="青年",0.2,IF(E174="老年",0.9,IF(E174="中年",0.5,1))),0)</f>
        <v>0.03125</v>
      </c>
      <c r="X174" s="53">
        <f>=IFERROR((I174*80+J174*50+K174*50+L174*95+M174*20+N174*20+O174*60+P174*50+Q174*50+R174*50+S174*5+T174*5+U174*5+V174*50)/540*IF(E174="青年",0.8,IF(E174="老年",0.1,IF(E174="中年",0.5,1))),0)</f>
        <v>0.0462962962962963</v>
      </c>
      <c r="Y174" s="54">
        <f>=IFERROR(0.01+(W174-MIN($W$2:$W$595))/(MAX($W$2:$W$595)-MIN($W$2:$W$595))*(1-0.01),0)*10</f>
        <v>1.27915632754342</v>
      </c>
      <c r="Z174" s="54">
        <f>=IFERROR(0.01+(X174-MIN($X$2:$X$595))/(MAX($X$2:$X$595)-MIN($X$2:$X$595))*(1-0.01),0)*10</f>
        <v>1.36657963446475</v>
      </c>
    </row>
    <row r="175" spans="1:26" ht="33.75" customHeight="1">
      <c r="A175" s="40">
        <v>174</v>
      </c>
      <c r="B175" s="27" t="s">
        <v>325</v>
      </c>
      <c r="C175" s="40">
        <v>11</v>
      </c>
      <c r="D175" s="27" t="s">
        <v>793</v>
      </c>
      <c r="E175" s="27" t="s">
        <v>802</v>
      </c>
      <c r="F175" s="27" t="s">
        <v>799</v>
      </c>
      <c r="G175" s="27" t="s">
        <v>790</v>
      </c>
      <c r="H175" s="27" t="s">
        <v>867</v>
      </c>
      <c r="I175" s="40">
        <v>0</v>
      </c>
      <c r="J175" s="40">
        <v>0</v>
      </c>
      <c r="K175" s="40">
        <v>0</v>
      </c>
      <c r="L175" s="40">
        <v>0</v>
      </c>
      <c r="M175" s="40">
        <v>0</v>
      </c>
      <c r="N175" s="40">
        <v>0</v>
      </c>
      <c r="O175" s="40">
        <v>1</v>
      </c>
      <c r="P175" s="40">
        <v>1</v>
      </c>
      <c r="Q175" s="40">
        <v>0</v>
      </c>
      <c r="R175" s="40">
        <v>0</v>
      </c>
      <c r="S175" s="40">
        <v>0</v>
      </c>
      <c r="T175" s="40">
        <v>0</v>
      </c>
      <c r="U175" s="40">
        <v>0</v>
      </c>
      <c r="V175" s="40">
        <v>0</v>
      </c>
      <c r="W175" s="53">
        <f>=IFERROR((I175*20+J175*50+K175*50+L175*5+M175*80+N175*80+O175*40+P175*50+Q175*50+R175*50+S175*95+T175*95+U175*95+V175*50)/800*IF(E175="青年",0.2,IF(E175="老年",0.9,IF(E175="中年",0.5,1))),0)</f>
        <v>0.05625</v>
      </c>
      <c r="X175" s="53">
        <f>=IFERROR((I175*80+J175*50+K175*50+L175*95+M175*20+N175*20+O175*60+P175*50+Q175*50+R175*50+S175*5+T175*5+U175*5+V175*50)/540*IF(E175="青年",0.8,IF(E175="老年",0.1,IF(E175="中年",0.5,1))),0)</f>
        <v>0.101851851851852</v>
      </c>
      <c r="Y175" s="54">
        <f>=IFERROR(0.01+(W175-MIN($W$2:$W$595))/(MAX($W$2:$W$595)-MIN($W$2:$W$595))*(1-0.01),0)*10</f>
        <v>2.26178660049628</v>
      </c>
      <c r="Z175" s="54">
        <f>=IFERROR(0.01+(X175-MIN($X$2:$X$595))/(MAX($X$2:$X$595)-MIN($X$2:$X$595))*(1-0.01),0)*10</f>
        <v>2.91749347258486</v>
      </c>
    </row>
    <row r="176" spans="1:26" ht="33.75" customHeight="1">
      <c r="A176" s="40">
        <v>175</v>
      </c>
      <c r="B176" s="27" t="s">
        <v>325</v>
      </c>
      <c r="C176" s="40">
        <v>12</v>
      </c>
      <c r="D176" s="27" t="s">
        <v>793</v>
      </c>
      <c r="E176" s="27" t="s">
        <v>802</v>
      </c>
      <c r="F176" s="27" t="s">
        <v>789</v>
      </c>
      <c r="G176" s="27" t="s">
        <v>790</v>
      </c>
      <c r="H176" s="27" t="s">
        <v>867</v>
      </c>
      <c r="I176" s="40">
        <v>0</v>
      </c>
      <c r="J176" s="40">
        <v>0</v>
      </c>
      <c r="K176" s="40">
        <v>0</v>
      </c>
      <c r="L176" s="40">
        <v>0</v>
      </c>
      <c r="M176" s="40">
        <v>0</v>
      </c>
      <c r="N176" s="40">
        <v>0</v>
      </c>
      <c r="O176" s="40">
        <v>1</v>
      </c>
      <c r="P176" s="40">
        <v>1</v>
      </c>
      <c r="Q176" s="40">
        <v>0</v>
      </c>
      <c r="R176" s="40">
        <v>0</v>
      </c>
      <c r="S176" s="40">
        <v>0</v>
      </c>
      <c r="T176" s="40">
        <v>0</v>
      </c>
      <c r="U176" s="40">
        <v>0</v>
      </c>
      <c r="V176" s="40">
        <v>0</v>
      </c>
      <c r="W176" s="53">
        <f>=IFERROR((I176*20+J176*50+K176*50+L176*5+M176*80+N176*80+O176*40+P176*50+Q176*50+R176*50+S176*95+T176*95+U176*95+V176*50)/800*IF(E176="青年",0.2,IF(E176="老年",0.9,IF(E176="中年",0.5,1))),0)</f>
        <v>0.05625</v>
      </c>
      <c r="X176" s="53">
        <f>=IFERROR((I176*80+J176*50+K176*50+L176*95+M176*20+N176*20+O176*60+P176*50+Q176*50+R176*50+S176*5+T176*5+U176*5+V176*50)/540*IF(E176="青年",0.8,IF(E176="老年",0.1,IF(E176="中年",0.5,1))),0)</f>
        <v>0.101851851851852</v>
      </c>
      <c r="Y176" s="54">
        <f>=IFERROR(0.01+(W176-MIN($W$2:$W$595))/(MAX($W$2:$W$595)-MIN($W$2:$W$595))*(1-0.01),0)*10</f>
        <v>2.26178660049628</v>
      </c>
      <c r="Z176" s="54">
        <f>=IFERROR(0.01+(X176-MIN($X$2:$X$595))/(MAX($X$2:$X$595)-MIN($X$2:$X$595))*(1-0.01),0)*10</f>
        <v>2.91749347258486</v>
      </c>
    </row>
    <row r="177" spans="1:26" ht="33.75" customHeight="1">
      <c r="A177" s="40">
        <v>176</v>
      </c>
      <c r="B177" s="27" t="s">
        <v>333</v>
      </c>
      <c r="C177" s="40">
        <v>1</v>
      </c>
      <c r="D177" s="27" t="s">
        <v>793</v>
      </c>
      <c r="E177" s="27" t="s">
        <v>788</v>
      </c>
      <c r="F177" s="27" t="s">
        <v>789</v>
      </c>
      <c r="G177" s="27" t="s">
        <v>809</v>
      </c>
      <c r="H177" s="27" t="s">
        <v>897</v>
      </c>
      <c r="I177" s="40">
        <v>0</v>
      </c>
      <c r="J177" s="40">
        <v>1</v>
      </c>
      <c r="K177" s="40">
        <v>1</v>
      </c>
      <c r="L177" s="40">
        <v>0</v>
      </c>
      <c r="M177" s="40">
        <v>0</v>
      </c>
      <c r="N177" s="40">
        <v>0</v>
      </c>
      <c r="O177" s="40">
        <v>0</v>
      </c>
      <c r="P177" s="40">
        <v>0</v>
      </c>
      <c r="Q177" s="40">
        <v>0</v>
      </c>
      <c r="R177" s="40">
        <v>0</v>
      </c>
      <c r="S177" s="40">
        <v>0</v>
      </c>
      <c r="T177" s="40">
        <v>0</v>
      </c>
      <c r="U177" s="40">
        <v>0</v>
      </c>
      <c r="V177" s="40">
        <v>0</v>
      </c>
      <c r="W177" s="53">
        <f>=IFERROR((I177*20+J177*50+K177*50+L177*5+M177*80+N177*80+O177*40+P177*50+Q177*50+R177*50+S177*95+T177*95+U177*95+V177*50)/800*IF(E177="青年",0.2,IF(E177="老年",0.9,IF(E177="中年",0.5,1))),0)</f>
        <v>0.025</v>
      </c>
      <c r="X177" s="53">
        <f>=IFERROR((I177*80+J177*50+K177*50+L177*95+M177*20+N177*20+O177*60+P177*50+Q177*50+R177*50+S177*5+T177*5+U177*5+V177*50)/540*IF(E177="青年",0.8,IF(E177="老年",0.1,IF(E177="中年",0.5,1))),0)</f>
        <v>0.148148148148148</v>
      </c>
      <c r="Y177" s="54">
        <f>=IFERROR(0.01+(W177-MIN($W$2:$W$595))/(MAX($W$2:$W$595)-MIN($W$2:$W$595))*(1-0.01),0)*10</f>
        <v>1.03349875930521</v>
      </c>
      <c r="Z177" s="54">
        <f>=IFERROR(0.01+(X177-MIN($X$2:$X$595))/(MAX($X$2:$X$595)-MIN($X$2:$X$595))*(1-0.01),0)*10</f>
        <v>4.20992167101828</v>
      </c>
    </row>
    <row r="178" spans="1:26" ht="33.75" customHeight="1">
      <c r="A178" s="40">
        <v>177</v>
      </c>
      <c r="B178" s="27" t="s">
        <v>333</v>
      </c>
      <c r="C178" s="40">
        <v>2</v>
      </c>
      <c r="D178" s="27" t="s">
        <v>793</v>
      </c>
      <c r="E178" s="27" t="s">
        <v>788</v>
      </c>
      <c r="F178" s="27" t="s">
        <v>789</v>
      </c>
      <c r="G178" s="27" t="s">
        <v>809</v>
      </c>
      <c r="H178" s="27" t="s">
        <v>897</v>
      </c>
      <c r="I178" s="40">
        <v>0</v>
      </c>
      <c r="J178" s="40">
        <v>1</v>
      </c>
      <c r="K178" s="40">
        <v>1</v>
      </c>
      <c r="L178" s="40">
        <v>0</v>
      </c>
      <c r="M178" s="40">
        <v>0</v>
      </c>
      <c r="N178" s="40">
        <v>0</v>
      </c>
      <c r="O178" s="40">
        <v>0</v>
      </c>
      <c r="P178" s="40">
        <v>0</v>
      </c>
      <c r="Q178" s="40">
        <v>0</v>
      </c>
      <c r="R178" s="40">
        <v>0</v>
      </c>
      <c r="S178" s="40">
        <v>0</v>
      </c>
      <c r="T178" s="40">
        <v>0</v>
      </c>
      <c r="U178" s="40">
        <v>0</v>
      </c>
      <c r="V178" s="40">
        <v>0</v>
      </c>
      <c r="W178" s="53">
        <f>=IFERROR((I178*20+J178*50+K178*50+L178*5+M178*80+N178*80+O178*40+P178*50+Q178*50+R178*50+S178*95+T178*95+U178*95+V178*50)/800*IF(E178="青年",0.2,IF(E178="老年",0.9,IF(E178="中年",0.5,1))),0)</f>
        <v>0.025</v>
      </c>
      <c r="X178" s="53">
        <f>=IFERROR((I178*80+J178*50+K178*50+L178*95+M178*20+N178*20+O178*60+P178*50+Q178*50+R178*50+S178*5+T178*5+U178*5+V178*50)/540*IF(E178="青年",0.8,IF(E178="老年",0.1,IF(E178="中年",0.5,1))),0)</f>
        <v>0.148148148148148</v>
      </c>
      <c r="Y178" s="54">
        <f>=IFERROR(0.01+(W178-MIN($W$2:$W$595))/(MAX($W$2:$W$595)-MIN($W$2:$W$595))*(1-0.01),0)*10</f>
        <v>1.03349875930521</v>
      </c>
      <c r="Z178" s="54">
        <f>=IFERROR(0.01+(X178-MIN($X$2:$X$595))/(MAX($X$2:$X$595)-MIN($X$2:$X$595))*(1-0.01),0)*10</f>
        <v>4.20992167101828</v>
      </c>
    </row>
    <row r="179" spans="1:26" ht="33.75" customHeight="1">
      <c r="A179" s="40">
        <v>178</v>
      </c>
      <c r="B179" s="27" t="s">
        <v>333</v>
      </c>
      <c r="C179" s="40">
        <v>3</v>
      </c>
      <c r="D179" s="27" t="s">
        <v>787</v>
      </c>
      <c r="E179" s="27" t="s">
        <v>788</v>
      </c>
      <c r="F179" s="27" t="s">
        <v>799</v>
      </c>
      <c r="G179" s="27" t="s">
        <v>809</v>
      </c>
      <c r="H179" s="27" t="s">
        <v>897</v>
      </c>
      <c r="I179" s="40">
        <v>0</v>
      </c>
      <c r="J179" s="40">
        <v>1</v>
      </c>
      <c r="K179" s="40">
        <v>1</v>
      </c>
      <c r="L179" s="40">
        <v>0</v>
      </c>
      <c r="M179" s="40">
        <v>0</v>
      </c>
      <c r="N179" s="40">
        <v>0</v>
      </c>
      <c r="O179" s="40">
        <v>0</v>
      </c>
      <c r="P179" s="40">
        <v>0</v>
      </c>
      <c r="Q179" s="40">
        <v>0</v>
      </c>
      <c r="R179" s="40">
        <v>0</v>
      </c>
      <c r="S179" s="40">
        <v>0</v>
      </c>
      <c r="T179" s="40">
        <v>0</v>
      </c>
      <c r="U179" s="40">
        <v>0</v>
      </c>
      <c r="V179" s="40">
        <v>0</v>
      </c>
      <c r="W179" s="53">
        <f>=IFERROR((I179*20+J179*50+K179*50+L179*5+M179*80+N179*80+O179*40+P179*50+Q179*50+R179*50+S179*95+T179*95+U179*95+V179*50)/800*IF(E179="青年",0.2,IF(E179="老年",0.9,IF(E179="中年",0.5,1))),0)</f>
        <v>0.025</v>
      </c>
      <c r="X179" s="53">
        <f>=IFERROR((I179*80+J179*50+K179*50+L179*95+M179*20+N179*20+O179*60+P179*50+Q179*50+R179*50+S179*5+T179*5+U179*5+V179*50)/540*IF(E179="青年",0.8,IF(E179="老年",0.1,IF(E179="中年",0.5,1))),0)</f>
        <v>0.148148148148148</v>
      </c>
      <c r="Y179" s="54">
        <f>=IFERROR(0.01+(W179-MIN($W$2:$W$595))/(MAX($W$2:$W$595)-MIN($W$2:$W$595))*(1-0.01),0)*10</f>
        <v>1.03349875930521</v>
      </c>
      <c r="Z179" s="54">
        <f>=IFERROR(0.01+(X179-MIN($X$2:$X$595))/(MAX($X$2:$X$595)-MIN($X$2:$X$595))*(1-0.01),0)*10</f>
        <v>4.20992167101828</v>
      </c>
    </row>
    <row r="180" spans="1:26" ht="33.75" customHeight="1">
      <c r="A180" s="40">
        <v>179</v>
      </c>
      <c r="B180" s="27" t="s">
        <v>333</v>
      </c>
      <c r="C180" s="40">
        <v>4</v>
      </c>
      <c r="D180" s="27" t="s">
        <v>793</v>
      </c>
      <c r="E180" s="27" t="s">
        <v>802</v>
      </c>
      <c r="F180" s="27" t="s">
        <v>799</v>
      </c>
      <c r="G180" s="27" t="s">
        <v>809</v>
      </c>
      <c r="H180" s="27" t="s">
        <v>1002</v>
      </c>
      <c r="I180" s="40">
        <v>0</v>
      </c>
      <c r="J180" s="40">
        <v>0</v>
      </c>
      <c r="K180" s="40">
        <v>1</v>
      </c>
      <c r="L180" s="40">
        <v>0</v>
      </c>
      <c r="M180" s="40">
        <v>1</v>
      </c>
      <c r="N180" s="40">
        <v>0</v>
      </c>
      <c r="O180" s="40">
        <v>0</v>
      </c>
      <c r="P180" s="40">
        <v>0</v>
      </c>
      <c r="Q180" s="40">
        <v>0</v>
      </c>
      <c r="R180" s="40">
        <v>0</v>
      </c>
      <c r="S180" s="40">
        <v>0</v>
      </c>
      <c r="T180" s="40">
        <v>0</v>
      </c>
      <c r="U180" s="40">
        <v>0</v>
      </c>
      <c r="V180" s="40">
        <v>0</v>
      </c>
      <c r="W180" s="53">
        <f>=IFERROR((I180*20+J180*50+K180*50+L180*5+M180*80+N180*80+O180*40+P180*50+Q180*50+R180*50+S180*95+T180*95+U180*95+V180*50)/800*IF(E180="青年",0.2,IF(E180="老年",0.9,IF(E180="中年",0.5,1))),0)</f>
        <v>0.08125</v>
      </c>
      <c r="X180" s="53">
        <f>=IFERROR((I180*80+J180*50+K180*50+L180*95+M180*20+N180*20+O180*60+P180*50+Q180*50+R180*50+S180*5+T180*5+U180*5+V180*50)/540*IF(E180="青年",0.8,IF(E180="老年",0.1,IF(E180="中年",0.5,1))),0)</f>
        <v>0.0648148148148148</v>
      </c>
      <c r="Y180" s="54">
        <f>=IFERROR(0.01+(W180-MIN($W$2:$W$595))/(MAX($W$2:$W$595)-MIN($W$2:$W$595))*(1-0.01),0)*10</f>
        <v>3.24441687344913</v>
      </c>
      <c r="Z180" s="54">
        <f>=IFERROR(0.01+(X180-MIN($X$2:$X$595))/(MAX($X$2:$X$595)-MIN($X$2:$X$595))*(1-0.01),0)*10</f>
        <v>1.88355091383812</v>
      </c>
    </row>
    <row r="181" spans="1:26" ht="33.75" customHeight="1">
      <c r="A181" s="40">
        <v>180</v>
      </c>
      <c r="B181" s="27" t="s">
        <v>333</v>
      </c>
      <c r="C181" s="40">
        <v>5</v>
      </c>
      <c r="D181" s="27" t="s">
        <v>793</v>
      </c>
      <c r="E181" s="27" t="s">
        <v>802</v>
      </c>
      <c r="F181" s="27" t="s">
        <v>789</v>
      </c>
      <c r="G181" s="27" t="s">
        <v>809</v>
      </c>
      <c r="H181" s="27" t="s">
        <v>1004</v>
      </c>
      <c r="I181" s="40">
        <v>0</v>
      </c>
      <c r="J181" s="40">
        <v>1</v>
      </c>
      <c r="K181" s="40">
        <v>1</v>
      </c>
      <c r="L181" s="40">
        <v>0</v>
      </c>
      <c r="M181" s="40">
        <v>1</v>
      </c>
      <c r="N181" s="40">
        <v>0</v>
      </c>
      <c r="O181" s="40">
        <v>0</v>
      </c>
      <c r="P181" s="40">
        <v>0</v>
      </c>
      <c r="Q181" s="40">
        <v>0</v>
      </c>
      <c r="R181" s="40">
        <v>0</v>
      </c>
      <c r="S181" s="40">
        <v>0</v>
      </c>
      <c r="T181" s="40">
        <v>0</v>
      </c>
      <c r="U181" s="40">
        <v>0</v>
      </c>
      <c r="V181" s="40">
        <v>0</v>
      </c>
      <c r="W181" s="53">
        <f>=IFERROR((I181*20+J181*50+K181*50+L181*5+M181*80+N181*80+O181*40+P181*50+Q181*50+R181*50+S181*95+T181*95+U181*95+V181*50)/800*IF(E181="青年",0.2,IF(E181="老年",0.9,IF(E181="中年",0.5,1))),0)</f>
        <v>0.1125</v>
      </c>
      <c r="X181" s="53">
        <f>=IFERROR((I181*80+J181*50+K181*50+L181*95+M181*20+N181*20+O181*60+P181*50+Q181*50+R181*50+S181*5+T181*5+U181*5+V181*50)/540*IF(E181="青年",0.8,IF(E181="老年",0.1,IF(E181="中年",0.5,1))),0)</f>
        <v>0.111111111111111</v>
      </c>
      <c r="Y181" s="54">
        <f>=IFERROR(0.01+(W181-MIN($W$2:$W$595))/(MAX($W$2:$W$595)-MIN($W$2:$W$595))*(1-0.01),0)*10</f>
        <v>4.4727047146402</v>
      </c>
      <c r="Z181" s="54">
        <f>=IFERROR(0.01+(X181-MIN($X$2:$X$595))/(MAX($X$2:$X$595)-MIN($X$2:$X$595))*(1-0.01),0)*10</f>
        <v>3.17597911227154</v>
      </c>
    </row>
    <row r="182" spans="1:26" ht="33.75" customHeight="1">
      <c r="A182" s="40">
        <v>181</v>
      </c>
      <c r="B182" s="27" t="s">
        <v>333</v>
      </c>
      <c r="C182" s="40">
        <v>6</v>
      </c>
      <c r="D182" s="27" t="s">
        <v>793</v>
      </c>
      <c r="E182" s="27" t="s">
        <v>788</v>
      </c>
      <c r="F182" s="27" t="s">
        <v>789</v>
      </c>
      <c r="G182" s="27" t="s">
        <v>809</v>
      </c>
      <c r="H182" s="27" t="s">
        <v>1004</v>
      </c>
      <c r="I182" s="40">
        <v>0</v>
      </c>
      <c r="J182" s="40">
        <v>1</v>
      </c>
      <c r="K182" s="40">
        <v>1</v>
      </c>
      <c r="L182" s="40">
        <v>0</v>
      </c>
      <c r="M182" s="40">
        <v>1</v>
      </c>
      <c r="N182" s="40">
        <v>0</v>
      </c>
      <c r="O182" s="40">
        <v>0</v>
      </c>
      <c r="P182" s="40">
        <v>0</v>
      </c>
      <c r="Q182" s="40">
        <v>0</v>
      </c>
      <c r="R182" s="40">
        <v>0</v>
      </c>
      <c r="S182" s="40">
        <v>0</v>
      </c>
      <c r="T182" s="40">
        <v>0</v>
      </c>
      <c r="U182" s="40">
        <v>0</v>
      </c>
      <c r="V182" s="40">
        <v>0</v>
      </c>
      <c r="W182" s="53">
        <f>=IFERROR((I182*20+J182*50+K182*50+L182*5+M182*80+N182*80+O182*40+P182*50+Q182*50+R182*50+S182*95+T182*95+U182*95+V182*50)/800*IF(E182="青年",0.2,IF(E182="老年",0.9,IF(E182="中年",0.5,1))),0)</f>
        <v>0.045</v>
      </c>
      <c r="X182" s="53">
        <f>=IFERROR((I182*80+J182*50+K182*50+L182*95+M182*20+N182*20+O182*60+P182*50+Q182*50+R182*50+S182*5+T182*5+U182*5+V182*50)/540*IF(E182="青年",0.8,IF(E182="老年",0.1,IF(E182="中年",0.5,1))),0)</f>
        <v>0.177777777777778</v>
      </c>
      <c r="Y182" s="54">
        <f>=IFERROR(0.01+(W182-MIN($W$2:$W$595))/(MAX($W$2:$W$595)-MIN($W$2:$W$595))*(1-0.01),0)*10</f>
        <v>1.81960297766749</v>
      </c>
      <c r="Z182" s="54">
        <f>=IFERROR(0.01+(X182-MIN($X$2:$X$595))/(MAX($X$2:$X$595)-MIN($X$2:$X$595))*(1-0.01),0)*10</f>
        <v>5.03707571801567</v>
      </c>
    </row>
    <row r="183" spans="1:26" ht="33.75" customHeight="1">
      <c r="A183" s="40">
        <v>182</v>
      </c>
      <c r="B183" s="27" t="s">
        <v>333</v>
      </c>
      <c r="C183" s="40">
        <v>7</v>
      </c>
      <c r="D183" s="27" t="s">
        <v>793</v>
      </c>
      <c r="E183" s="27" t="s">
        <v>788</v>
      </c>
      <c r="F183" s="27" t="s">
        <v>799</v>
      </c>
      <c r="G183" s="27" t="s">
        <v>809</v>
      </c>
      <c r="H183" s="27" t="s">
        <v>840</v>
      </c>
      <c r="I183" s="40">
        <v>1</v>
      </c>
      <c r="J183" s="40">
        <v>0</v>
      </c>
      <c r="K183" s="40">
        <v>0</v>
      </c>
      <c r="L183" s="40">
        <v>0</v>
      </c>
      <c r="M183" s="40">
        <v>0</v>
      </c>
      <c r="N183" s="40">
        <v>0</v>
      </c>
      <c r="O183" s="40">
        <v>0</v>
      </c>
      <c r="P183" s="40">
        <v>0</v>
      </c>
      <c r="Q183" s="40">
        <v>0</v>
      </c>
      <c r="R183" s="40">
        <v>0</v>
      </c>
      <c r="S183" s="40">
        <v>0</v>
      </c>
      <c r="T183" s="40">
        <v>0</v>
      </c>
      <c r="U183" s="40">
        <v>0</v>
      </c>
      <c r="V183" s="40">
        <v>0</v>
      </c>
      <c r="W183" s="53">
        <f>=IFERROR((I183*20+J183*50+K183*50+L183*5+M183*80+N183*80+O183*40+P183*50+Q183*50+R183*50+S183*95+T183*95+U183*95+V183*50)/800*IF(E183="青年",0.2,IF(E183="老年",0.9,IF(E183="中年",0.5,1))),0)</f>
        <v>0.005</v>
      </c>
      <c r="X183" s="53">
        <f>=IFERROR((I183*80+J183*50+K183*50+L183*95+M183*20+N183*20+O183*60+P183*50+Q183*50+R183*50+S183*5+T183*5+U183*5+V183*50)/540*IF(E183="青年",0.8,IF(E183="老年",0.1,IF(E183="中年",0.5,1))),0)</f>
        <v>0.118518518518519</v>
      </c>
      <c r="Y183" s="54">
        <f>=IFERROR(0.01+(W183-MIN($W$2:$W$595))/(MAX($W$2:$W$595)-MIN($W$2:$W$595))*(1-0.01),0)*10</f>
        <v>0.247394540942928</v>
      </c>
      <c r="Z183" s="54">
        <f>=IFERROR(0.01+(X183-MIN($X$2:$X$595))/(MAX($X$2:$X$595)-MIN($X$2:$X$595))*(1-0.01),0)*10</f>
        <v>3.38276762402089</v>
      </c>
    </row>
    <row r="184" spans="1:26" ht="33.75" customHeight="1">
      <c r="A184" s="40">
        <v>183</v>
      </c>
      <c r="B184" s="27" t="s">
        <v>333</v>
      </c>
      <c r="C184" s="40">
        <v>8</v>
      </c>
      <c r="D184" s="27" t="s">
        <v>793</v>
      </c>
      <c r="E184" s="27" t="s">
        <v>788</v>
      </c>
      <c r="F184" s="27" t="s">
        <v>799</v>
      </c>
      <c r="G184" s="27" t="s">
        <v>809</v>
      </c>
      <c r="H184" s="27" t="s">
        <v>840</v>
      </c>
      <c r="I184" s="40">
        <v>1</v>
      </c>
      <c r="J184" s="40">
        <v>0</v>
      </c>
      <c r="K184" s="40">
        <v>0</v>
      </c>
      <c r="L184" s="40">
        <v>0</v>
      </c>
      <c r="M184" s="40">
        <v>0</v>
      </c>
      <c r="N184" s="40">
        <v>0</v>
      </c>
      <c r="O184" s="40">
        <v>0</v>
      </c>
      <c r="P184" s="40">
        <v>0</v>
      </c>
      <c r="Q184" s="40">
        <v>0</v>
      </c>
      <c r="R184" s="40">
        <v>0</v>
      </c>
      <c r="S184" s="40">
        <v>0</v>
      </c>
      <c r="T184" s="40">
        <v>0</v>
      </c>
      <c r="U184" s="40">
        <v>0</v>
      </c>
      <c r="V184" s="40">
        <v>0</v>
      </c>
      <c r="W184" s="53">
        <f>=IFERROR((I184*20+J184*50+K184*50+L184*5+M184*80+N184*80+O184*40+P184*50+Q184*50+R184*50+S184*95+T184*95+U184*95+V184*50)/800*IF(E184="青年",0.2,IF(E184="老年",0.9,IF(E184="中年",0.5,1))),0)</f>
        <v>0.005</v>
      </c>
      <c r="X184" s="53">
        <f>=IFERROR((I184*80+J184*50+K184*50+L184*95+M184*20+N184*20+O184*60+P184*50+Q184*50+R184*50+S184*5+T184*5+U184*5+V184*50)/540*IF(E184="青年",0.8,IF(E184="老年",0.1,IF(E184="中年",0.5,1))),0)</f>
        <v>0.118518518518519</v>
      </c>
      <c r="Y184" s="54">
        <f>=IFERROR(0.01+(W184-MIN($W$2:$W$595))/(MAX($W$2:$W$595)-MIN($W$2:$W$595))*(1-0.01),0)*10</f>
        <v>0.247394540942928</v>
      </c>
      <c r="Z184" s="54">
        <f>=IFERROR(0.01+(X184-MIN($X$2:$X$595))/(MAX($X$2:$X$595)-MIN($X$2:$X$595))*(1-0.01),0)*10</f>
        <v>3.38276762402089</v>
      </c>
    </row>
    <row r="185" spans="1:26" ht="33.75" customHeight="1">
      <c r="A185" s="40">
        <v>184</v>
      </c>
      <c r="B185" s="27" t="s">
        <v>338</v>
      </c>
      <c r="C185" s="40">
        <v>1</v>
      </c>
      <c r="D185" s="27" t="s">
        <v>793</v>
      </c>
      <c r="E185" s="27" t="s">
        <v>788</v>
      </c>
      <c r="F185" s="27" t="s">
        <v>799</v>
      </c>
      <c r="G185" s="27" t="s">
        <v>809</v>
      </c>
      <c r="H185" s="27" t="s">
        <v>1009</v>
      </c>
      <c r="I185" s="40">
        <v>1</v>
      </c>
      <c r="J185" s="40">
        <v>0</v>
      </c>
      <c r="K185" s="40">
        <v>0</v>
      </c>
      <c r="L185" s="40">
        <v>1</v>
      </c>
      <c r="M185" s="40">
        <v>0</v>
      </c>
      <c r="N185" s="40">
        <v>0</v>
      </c>
      <c r="O185" s="40">
        <v>0</v>
      </c>
      <c r="P185" s="40">
        <v>0</v>
      </c>
      <c r="Q185" s="40">
        <v>0</v>
      </c>
      <c r="R185" s="40">
        <v>0</v>
      </c>
      <c r="S185" s="40">
        <v>0</v>
      </c>
      <c r="T185" s="40">
        <v>0</v>
      </c>
      <c r="U185" s="40">
        <v>0</v>
      </c>
      <c r="V185" s="40">
        <v>0</v>
      </c>
      <c r="W185" s="53">
        <f>=IFERROR((I185*20+J185*50+K185*50+L185*5+M185*80+N185*80+O185*40+P185*50+Q185*50+R185*50+S185*95+T185*95+U185*95+V185*50)/800*IF(E185="青年",0.2,IF(E185="老年",0.9,IF(E185="中年",0.5,1))),0)</f>
        <v>0.00625</v>
      </c>
      <c r="X185" s="53">
        <f>=IFERROR((I185*80+J185*50+K185*50+L185*95+M185*20+N185*20+O185*60+P185*50+Q185*50+R185*50+S185*5+T185*5+U185*5+V185*50)/540*IF(E185="青年",0.8,IF(E185="老年",0.1,IF(E185="中年",0.5,1))),0)</f>
        <v>0.259259259259259</v>
      </c>
      <c r="Y185" s="54">
        <f>=IFERROR(0.01+(W185-MIN($W$2:$W$595))/(MAX($W$2:$W$595)-MIN($W$2:$W$595))*(1-0.01),0)*10</f>
        <v>0.296526054590571</v>
      </c>
      <c r="Z185" s="54">
        <f>=IFERROR(0.01+(X185-MIN($X$2:$X$595))/(MAX($X$2:$X$595)-MIN($X$2:$X$595))*(1-0.01),0)*10</f>
        <v>7.31174934725849</v>
      </c>
    </row>
    <row r="186" spans="1:26" ht="33.75" customHeight="1">
      <c r="A186" s="40">
        <v>185</v>
      </c>
      <c r="B186" s="27" t="s">
        <v>338</v>
      </c>
      <c r="C186" s="40">
        <v>2</v>
      </c>
      <c r="D186" s="27" t="s">
        <v>793</v>
      </c>
      <c r="E186" s="27" t="s">
        <v>788</v>
      </c>
      <c r="F186" s="27" t="s">
        <v>799</v>
      </c>
      <c r="G186" s="27" t="s">
        <v>809</v>
      </c>
      <c r="H186" s="27" t="s">
        <v>1009</v>
      </c>
      <c r="I186" s="40">
        <v>1</v>
      </c>
      <c r="J186" s="40">
        <v>0</v>
      </c>
      <c r="K186" s="40">
        <v>0</v>
      </c>
      <c r="L186" s="40">
        <v>1</v>
      </c>
      <c r="M186" s="40">
        <v>0</v>
      </c>
      <c r="N186" s="40">
        <v>0</v>
      </c>
      <c r="O186" s="40">
        <v>0</v>
      </c>
      <c r="P186" s="40">
        <v>0</v>
      </c>
      <c r="Q186" s="40">
        <v>0</v>
      </c>
      <c r="R186" s="40">
        <v>0</v>
      </c>
      <c r="S186" s="40">
        <v>0</v>
      </c>
      <c r="T186" s="40">
        <v>0</v>
      </c>
      <c r="U186" s="40">
        <v>0</v>
      </c>
      <c r="V186" s="40">
        <v>0</v>
      </c>
      <c r="W186" s="53">
        <f>=IFERROR((I186*20+J186*50+K186*50+L186*5+M186*80+N186*80+O186*40+P186*50+Q186*50+R186*50+S186*95+T186*95+U186*95+V186*50)/800*IF(E186="青年",0.2,IF(E186="老年",0.9,IF(E186="中年",0.5,1))),0)</f>
        <v>0.00625</v>
      </c>
      <c r="X186" s="53">
        <f>=IFERROR((I186*80+J186*50+K186*50+L186*95+M186*20+N186*20+O186*60+P186*50+Q186*50+R186*50+S186*5+T186*5+U186*5+V186*50)/540*IF(E186="青年",0.8,IF(E186="老年",0.1,IF(E186="中年",0.5,1))),0)</f>
        <v>0.259259259259259</v>
      </c>
      <c r="Y186" s="54">
        <f>=IFERROR(0.01+(W186-MIN($W$2:$W$595))/(MAX($W$2:$W$595)-MIN($W$2:$W$595))*(1-0.01),0)*10</f>
        <v>0.296526054590571</v>
      </c>
      <c r="Z186" s="54">
        <f>=IFERROR(0.01+(X186-MIN($X$2:$X$595))/(MAX($X$2:$X$595)-MIN($X$2:$X$595))*(1-0.01),0)*10</f>
        <v>7.31174934725849</v>
      </c>
    </row>
    <row r="187" spans="1:26" ht="33.75" customHeight="1">
      <c r="A187" s="40">
        <v>186</v>
      </c>
      <c r="B187" s="27" t="s">
        <v>338</v>
      </c>
      <c r="C187" s="40">
        <v>3</v>
      </c>
      <c r="D187" s="27" t="s">
        <v>793</v>
      </c>
      <c r="E187" s="27" t="s">
        <v>788</v>
      </c>
      <c r="F187" s="27" t="s">
        <v>789</v>
      </c>
      <c r="G187" s="27" t="s">
        <v>809</v>
      </c>
      <c r="H187" s="27" t="s">
        <v>1009</v>
      </c>
      <c r="I187" s="40">
        <v>1</v>
      </c>
      <c r="J187" s="40">
        <v>0</v>
      </c>
      <c r="K187" s="40">
        <v>0</v>
      </c>
      <c r="L187" s="40">
        <v>1</v>
      </c>
      <c r="M187" s="40">
        <v>0</v>
      </c>
      <c r="N187" s="40">
        <v>0</v>
      </c>
      <c r="O187" s="40">
        <v>0</v>
      </c>
      <c r="P187" s="40">
        <v>0</v>
      </c>
      <c r="Q187" s="40">
        <v>0</v>
      </c>
      <c r="R187" s="40">
        <v>0</v>
      </c>
      <c r="S187" s="40">
        <v>0</v>
      </c>
      <c r="T187" s="40">
        <v>0</v>
      </c>
      <c r="U187" s="40">
        <v>0</v>
      </c>
      <c r="V187" s="40">
        <v>0</v>
      </c>
      <c r="W187" s="53">
        <f>=IFERROR((I187*20+J187*50+K187*50+L187*5+M187*80+N187*80+O187*40+P187*50+Q187*50+R187*50+S187*95+T187*95+U187*95+V187*50)/800*IF(E187="青年",0.2,IF(E187="老年",0.9,IF(E187="中年",0.5,1))),0)</f>
        <v>0.00625</v>
      </c>
      <c r="X187" s="53">
        <f>=IFERROR((I187*80+J187*50+K187*50+L187*95+M187*20+N187*20+O187*60+P187*50+Q187*50+R187*50+S187*5+T187*5+U187*5+V187*50)/540*IF(E187="青年",0.8,IF(E187="老年",0.1,IF(E187="中年",0.5,1))),0)</f>
        <v>0.259259259259259</v>
      </c>
      <c r="Y187" s="54">
        <f>=IFERROR(0.01+(W187-MIN($W$2:$W$595))/(MAX($W$2:$W$595)-MIN($W$2:$W$595))*(1-0.01),0)*10</f>
        <v>0.296526054590571</v>
      </c>
      <c r="Z187" s="54">
        <f>=IFERROR(0.01+(X187-MIN($X$2:$X$595))/(MAX($X$2:$X$595)-MIN($X$2:$X$595))*(1-0.01),0)*10</f>
        <v>7.31174934725849</v>
      </c>
    </row>
    <row r="188" spans="1:26" ht="33.75" customHeight="1">
      <c r="A188" s="40">
        <v>187</v>
      </c>
      <c r="B188" s="27" t="s">
        <v>338</v>
      </c>
      <c r="C188" s="40">
        <v>4</v>
      </c>
      <c r="D188" s="27" t="s">
        <v>793</v>
      </c>
      <c r="E188" s="27" t="s">
        <v>788</v>
      </c>
      <c r="F188" s="27" t="s">
        <v>789</v>
      </c>
      <c r="G188" s="27" t="s">
        <v>809</v>
      </c>
      <c r="H188" s="27" t="s">
        <v>1009</v>
      </c>
      <c r="I188" s="40">
        <v>1</v>
      </c>
      <c r="J188" s="40">
        <v>0</v>
      </c>
      <c r="K188" s="40">
        <v>0</v>
      </c>
      <c r="L188" s="40">
        <v>1</v>
      </c>
      <c r="M188" s="40">
        <v>0</v>
      </c>
      <c r="N188" s="40">
        <v>0</v>
      </c>
      <c r="O188" s="40">
        <v>0</v>
      </c>
      <c r="P188" s="40">
        <v>0</v>
      </c>
      <c r="Q188" s="40">
        <v>0</v>
      </c>
      <c r="R188" s="40">
        <v>0</v>
      </c>
      <c r="S188" s="40">
        <v>0</v>
      </c>
      <c r="T188" s="40">
        <v>0</v>
      </c>
      <c r="U188" s="40">
        <v>0</v>
      </c>
      <c r="V188" s="40">
        <v>0</v>
      </c>
      <c r="W188" s="53">
        <f>=IFERROR((I188*20+J188*50+K188*50+L188*5+M188*80+N188*80+O188*40+P188*50+Q188*50+R188*50+S188*95+T188*95+U188*95+V188*50)/800*IF(E188="青年",0.2,IF(E188="老年",0.9,IF(E188="中年",0.5,1))),0)</f>
        <v>0.00625</v>
      </c>
      <c r="X188" s="53">
        <f>=IFERROR((I188*80+J188*50+K188*50+L188*95+M188*20+N188*20+O188*60+P188*50+Q188*50+R188*50+S188*5+T188*5+U188*5+V188*50)/540*IF(E188="青年",0.8,IF(E188="老年",0.1,IF(E188="中年",0.5,1))),0)</f>
        <v>0.259259259259259</v>
      </c>
      <c r="Y188" s="54">
        <f>=IFERROR(0.01+(W188-MIN($W$2:$W$595))/(MAX($W$2:$W$595)-MIN($W$2:$W$595))*(1-0.01),0)*10</f>
        <v>0.296526054590571</v>
      </c>
      <c r="Z188" s="54">
        <f>=IFERROR(0.01+(X188-MIN($X$2:$X$595))/(MAX($X$2:$X$595)-MIN($X$2:$X$595))*(1-0.01),0)*10</f>
        <v>7.31174934725849</v>
      </c>
    </row>
    <row r="189" spans="1:26" ht="33.75" customHeight="1">
      <c r="A189" s="40">
        <v>188</v>
      </c>
      <c r="B189" s="27" t="s">
        <v>338</v>
      </c>
      <c r="C189" s="40">
        <v>5</v>
      </c>
      <c r="D189" s="27" t="s">
        <v>793</v>
      </c>
      <c r="E189" s="27" t="s">
        <v>788</v>
      </c>
      <c r="F189" s="27" t="s">
        <v>799</v>
      </c>
      <c r="G189" s="27" t="s">
        <v>809</v>
      </c>
      <c r="H189" s="27" t="s">
        <v>1009</v>
      </c>
      <c r="I189" s="40">
        <v>1</v>
      </c>
      <c r="J189" s="40">
        <v>0</v>
      </c>
      <c r="K189" s="40">
        <v>0</v>
      </c>
      <c r="L189" s="40">
        <v>1</v>
      </c>
      <c r="M189" s="40">
        <v>0</v>
      </c>
      <c r="N189" s="40">
        <v>0</v>
      </c>
      <c r="O189" s="40">
        <v>0</v>
      </c>
      <c r="P189" s="40">
        <v>0</v>
      </c>
      <c r="Q189" s="40">
        <v>0</v>
      </c>
      <c r="R189" s="40">
        <v>0</v>
      </c>
      <c r="S189" s="40">
        <v>0</v>
      </c>
      <c r="T189" s="40">
        <v>0</v>
      </c>
      <c r="U189" s="40">
        <v>0</v>
      </c>
      <c r="V189" s="40">
        <v>0</v>
      </c>
      <c r="W189" s="53">
        <f>=IFERROR((I189*20+J189*50+K189*50+L189*5+M189*80+N189*80+O189*40+P189*50+Q189*50+R189*50+S189*95+T189*95+U189*95+V189*50)/800*IF(E189="青年",0.2,IF(E189="老年",0.9,IF(E189="中年",0.5,1))),0)</f>
        <v>0.00625</v>
      </c>
      <c r="X189" s="53">
        <f>=IFERROR((I189*80+J189*50+K189*50+L189*95+M189*20+N189*20+O189*60+P189*50+Q189*50+R189*50+S189*5+T189*5+U189*5+V189*50)/540*IF(E189="青年",0.8,IF(E189="老年",0.1,IF(E189="中年",0.5,1))),0)</f>
        <v>0.259259259259259</v>
      </c>
      <c r="Y189" s="54">
        <f>=IFERROR(0.01+(W189-MIN($W$2:$W$595))/(MAX($W$2:$W$595)-MIN($W$2:$W$595))*(1-0.01),0)*10</f>
        <v>0.296526054590571</v>
      </c>
      <c r="Z189" s="54">
        <f>=IFERROR(0.01+(X189-MIN($X$2:$X$595))/(MAX($X$2:$X$595)-MIN($X$2:$X$595))*(1-0.01),0)*10</f>
        <v>7.31174934725849</v>
      </c>
    </row>
    <row r="190" spans="1:26" ht="33.75" customHeight="1">
      <c r="A190" s="40">
        <v>189</v>
      </c>
      <c r="B190" s="27" t="s">
        <v>338</v>
      </c>
      <c r="C190" s="40">
        <v>6</v>
      </c>
      <c r="D190" s="27" t="s">
        <v>793</v>
      </c>
      <c r="E190" s="27" t="s">
        <v>788</v>
      </c>
      <c r="F190" s="27" t="s">
        <v>799</v>
      </c>
      <c r="G190" s="27" t="s">
        <v>809</v>
      </c>
      <c r="H190" s="27" t="s">
        <v>1009</v>
      </c>
      <c r="I190" s="40">
        <v>1</v>
      </c>
      <c r="J190" s="40">
        <v>0</v>
      </c>
      <c r="K190" s="40">
        <v>0</v>
      </c>
      <c r="L190" s="40">
        <v>1</v>
      </c>
      <c r="M190" s="40">
        <v>0</v>
      </c>
      <c r="N190" s="40">
        <v>0</v>
      </c>
      <c r="O190" s="40">
        <v>0</v>
      </c>
      <c r="P190" s="40">
        <v>0</v>
      </c>
      <c r="Q190" s="40">
        <v>0</v>
      </c>
      <c r="R190" s="40">
        <v>0</v>
      </c>
      <c r="S190" s="40">
        <v>0</v>
      </c>
      <c r="T190" s="40">
        <v>0</v>
      </c>
      <c r="U190" s="40">
        <v>0</v>
      </c>
      <c r="V190" s="40">
        <v>0</v>
      </c>
      <c r="W190" s="53">
        <f>=IFERROR((I190*20+J190*50+K190*50+L190*5+M190*80+N190*80+O190*40+P190*50+Q190*50+R190*50+S190*95+T190*95+U190*95+V190*50)/800*IF(E190="青年",0.2,IF(E190="老年",0.9,IF(E190="中年",0.5,1))),0)</f>
        <v>0.00625</v>
      </c>
      <c r="X190" s="53">
        <f>=IFERROR((I190*80+J190*50+K190*50+L190*95+M190*20+N190*20+O190*60+P190*50+Q190*50+R190*50+S190*5+T190*5+U190*5+V190*50)/540*IF(E190="青年",0.8,IF(E190="老年",0.1,IF(E190="中年",0.5,1))),0)</f>
        <v>0.259259259259259</v>
      </c>
      <c r="Y190" s="54">
        <f>=IFERROR(0.01+(W190-MIN($W$2:$W$595))/(MAX($W$2:$W$595)-MIN($W$2:$W$595))*(1-0.01),0)*10</f>
        <v>0.296526054590571</v>
      </c>
      <c r="Z190" s="54">
        <f>=IFERROR(0.01+(X190-MIN($X$2:$X$595))/(MAX($X$2:$X$595)-MIN($X$2:$X$595))*(1-0.01),0)*10</f>
        <v>7.31174934725849</v>
      </c>
    </row>
    <row r="191" spans="1:26" ht="33.75" customHeight="1">
      <c r="A191" s="40">
        <v>190</v>
      </c>
      <c r="B191" s="27" t="s">
        <v>338</v>
      </c>
      <c r="C191" s="40">
        <v>7</v>
      </c>
      <c r="D191" s="27" t="s">
        <v>793</v>
      </c>
      <c r="E191" s="27" t="s">
        <v>788</v>
      </c>
      <c r="F191" s="27" t="s">
        <v>799</v>
      </c>
      <c r="G191" s="27" t="s">
        <v>809</v>
      </c>
      <c r="H191" s="27" t="s">
        <v>1009</v>
      </c>
      <c r="I191" s="40">
        <v>1</v>
      </c>
      <c r="J191" s="40">
        <v>0</v>
      </c>
      <c r="K191" s="40">
        <v>0</v>
      </c>
      <c r="L191" s="40">
        <v>1</v>
      </c>
      <c r="M191" s="40">
        <v>0</v>
      </c>
      <c r="N191" s="40">
        <v>0</v>
      </c>
      <c r="O191" s="40">
        <v>0</v>
      </c>
      <c r="P191" s="40">
        <v>0</v>
      </c>
      <c r="Q191" s="40">
        <v>0</v>
      </c>
      <c r="R191" s="40">
        <v>0</v>
      </c>
      <c r="S191" s="40">
        <v>0</v>
      </c>
      <c r="T191" s="40">
        <v>0</v>
      </c>
      <c r="U191" s="40">
        <v>0</v>
      </c>
      <c r="V191" s="40">
        <v>0</v>
      </c>
      <c r="W191" s="53">
        <f>=IFERROR((I191*20+J191*50+K191*50+L191*5+M191*80+N191*80+O191*40+P191*50+Q191*50+R191*50+S191*95+T191*95+U191*95+V191*50)/800*IF(E191="青年",0.2,IF(E191="老年",0.9,IF(E191="中年",0.5,1))),0)</f>
        <v>0.00625</v>
      </c>
      <c r="X191" s="53">
        <f>=IFERROR((I191*80+J191*50+K191*50+L191*95+M191*20+N191*20+O191*60+P191*50+Q191*50+R191*50+S191*5+T191*5+U191*5+V191*50)/540*IF(E191="青年",0.8,IF(E191="老年",0.1,IF(E191="中年",0.5,1))),0)</f>
        <v>0.259259259259259</v>
      </c>
      <c r="Y191" s="54">
        <f>=IFERROR(0.01+(W191-MIN($W$2:$W$595))/(MAX($W$2:$W$595)-MIN($W$2:$W$595))*(1-0.01),0)*10</f>
        <v>0.296526054590571</v>
      </c>
      <c r="Z191" s="54">
        <f>=IFERROR(0.01+(X191-MIN($X$2:$X$595))/(MAX($X$2:$X$595)-MIN($X$2:$X$595))*(1-0.01),0)*10</f>
        <v>7.31174934725849</v>
      </c>
    </row>
    <row r="192" spans="1:26" ht="33.75" customHeight="1">
      <c r="A192" s="40">
        <v>191</v>
      </c>
      <c r="B192" s="27" t="s">
        <v>338</v>
      </c>
      <c r="C192" s="40">
        <v>8</v>
      </c>
      <c r="D192" s="27" t="s">
        <v>793</v>
      </c>
      <c r="E192" s="27" t="s">
        <v>788</v>
      </c>
      <c r="F192" s="27" t="s">
        <v>789</v>
      </c>
      <c r="G192" s="27" t="s">
        <v>809</v>
      </c>
      <c r="H192" s="27" t="s">
        <v>1009</v>
      </c>
      <c r="I192" s="40">
        <v>1</v>
      </c>
      <c r="J192" s="40">
        <v>0</v>
      </c>
      <c r="K192" s="40">
        <v>0</v>
      </c>
      <c r="L192" s="40">
        <v>1</v>
      </c>
      <c r="M192" s="40">
        <v>0</v>
      </c>
      <c r="N192" s="40">
        <v>0</v>
      </c>
      <c r="O192" s="40">
        <v>0</v>
      </c>
      <c r="P192" s="40">
        <v>0</v>
      </c>
      <c r="Q192" s="40">
        <v>0</v>
      </c>
      <c r="R192" s="40">
        <v>0</v>
      </c>
      <c r="S192" s="40">
        <v>0</v>
      </c>
      <c r="T192" s="40">
        <v>0</v>
      </c>
      <c r="U192" s="40">
        <v>0</v>
      </c>
      <c r="V192" s="40">
        <v>0</v>
      </c>
      <c r="W192" s="53">
        <f>=IFERROR((I192*20+J192*50+K192*50+L192*5+M192*80+N192*80+O192*40+P192*50+Q192*50+R192*50+S192*95+T192*95+U192*95+V192*50)/800*IF(E192="青年",0.2,IF(E192="老年",0.9,IF(E192="中年",0.5,1))),0)</f>
        <v>0.00625</v>
      </c>
      <c r="X192" s="53">
        <f>=IFERROR((I192*80+J192*50+K192*50+L192*95+M192*20+N192*20+O192*60+P192*50+Q192*50+R192*50+S192*5+T192*5+U192*5+V192*50)/540*IF(E192="青年",0.8,IF(E192="老年",0.1,IF(E192="中年",0.5,1))),0)</f>
        <v>0.259259259259259</v>
      </c>
      <c r="Y192" s="54">
        <f>=IFERROR(0.01+(W192-MIN($W$2:$W$595))/(MAX($W$2:$W$595)-MIN($W$2:$W$595))*(1-0.01),0)*10</f>
        <v>0.296526054590571</v>
      </c>
      <c r="Z192" s="54">
        <f>=IFERROR(0.01+(X192-MIN($X$2:$X$595))/(MAX($X$2:$X$595)-MIN($X$2:$X$595))*(1-0.01),0)*10</f>
        <v>7.31174934725849</v>
      </c>
    </row>
    <row r="193" spans="1:26" ht="33.75" customHeight="1">
      <c r="A193" s="40">
        <v>192</v>
      </c>
      <c r="B193" s="27" t="s">
        <v>338</v>
      </c>
      <c r="C193" s="40">
        <v>9</v>
      </c>
      <c r="D193" s="27" t="s">
        <v>793</v>
      </c>
      <c r="E193" s="27" t="s">
        <v>788</v>
      </c>
      <c r="F193" s="27" t="s">
        <v>799</v>
      </c>
      <c r="G193" s="27" t="s">
        <v>809</v>
      </c>
      <c r="H193" s="27" t="s">
        <v>1018</v>
      </c>
      <c r="I193" s="40">
        <v>0</v>
      </c>
      <c r="J193" s="40">
        <v>0</v>
      </c>
      <c r="K193" s="40">
        <v>0</v>
      </c>
      <c r="L193" s="40">
        <v>1</v>
      </c>
      <c r="M193" s="40">
        <v>1</v>
      </c>
      <c r="N193" s="40">
        <v>0</v>
      </c>
      <c r="O193" s="40">
        <v>0</v>
      </c>
      <c r="P193" s="40">
        <v>0</v>
      </c>
      <c r="Q193" s="40">
        <v>0</v>
      </c>
      <c r="R193" s="40">
        <v>0</v>
      </c>
      <c r="S193" s="40">
        <v>0</v>
      </c>
      <c r="T193" s="40">
        <v>0</v>
      </c>
      <c r="U193" s="40">
        <v>0</v>
      </c>
      <c r="V193" s="40">
        <v>0</v>
      </c>
      <c r="W193" s="53">
        <f>=IFERROR((I193*20+J193*50+K193*50+L193*5+M193*80+N193*80+O193*40+P193*50+Q193*50+R193*50+S193*95+T193*95+U193*95+V193*50)/800*IF(E193="青年",0.2,IF(E193="老年",0.9,IF(E193="中年",0.5,1))),0)</f>
        <v>0.02125</v>
      </c>
      <c r="X193" s="53">
        <f>=IFERROR((I193*80+J193*50+K193*50+L193*95+M193*20+N193*20+O193*60+P193*50+Q193*50+R193*50+S193*5+T193*5+U193*5+V193*50)/540*IF(E193="青年",0.8,IF(E193="老年",0.1,IF(E193="中年",0.5,1))),0)</f>
        <v>0.17037037037037</v>
      </c>
      <c r="Y193" s="54">
        <f>=IFERROR(0.01+(W193-MIN($W$2:$W$595))/(MAX($W$2:$W$595)-MIN($W$2:$W$595))*(1-0.01),0)*10</f>
        <v>0.886104218362283</v>
      </c>
      <c r="Z193" s="54">
        <f>=IFERROR(0.01+(X193-MIN($X$2:$X$595))/(MAX($X$2:$X$595)-MIN($X$2:$X$595))*(1-0.01),0)*10</f>
        <v>4.83028720626632</v>
      </c>
    </row>
    <row r="194" spans="1:26" ht="33.75" customHeight="1">
      <c r="A194" s="40">
        <v>193</v>
      </c>
      <c r="B194" s="27" t="s">
        <v>338</v>
      </c>
      <c r="C194" s="40">
        <v>10</v>
      </c>
      <c r="D194" s="27" t="s">
        <v>793</v>
      </c>
      <c r="E194" s="27" t="s">
        <v>788</v>
      </c>
      <c r="F194" s="27" t="s">
        <v>799</v>
      </c>
      <c r="G194" s="27" t="s">
        <v>809</v>
      </c>
      <c r="H194" s="27" t="s">
        <v>1018</v>
      </c>
      <c r="I194" s="40">
        <v>0</v>
      </c>
      <c r="J194" s="40">
        <v>0</v>
      </c>
      <c r="K194" s="40">
        <v>0</v>
      </c>
      <c r="L194" s="40">
        <v>1</v>
      </c>
      <c r="M194" s="40">
        <v>1</v>
      </c>
      <c r="N194" s="40">
        <v>0</v>
      </c>
      <c r="O194" s="40">
        <v>0</v>
      </c>
      <c r="P194" s="40">
        <v>0</v>
      </c>
      <c r="Q194" s="40">
        <v>0</v>
      </c>
      <c r="R194" s="40">
        <v>0</v>
      </c>
      <c r="S194" s="40">
        <v>0</v>
      </c>
      <c r="T194" s="40">
        <v>0</v>
      </c>
      <c r="U194" s="40">
        <v>0</v>
      </c>
      <c r="V194" s="40">
        <v>0</v>
      </c>
      <c r="W194" s="53">
        <f>=IFERROR((I194*20+J194*50+K194*50+L194*5+M194*80+N194*80+O194*40+P194*50+Q194*50+R194*50+S194*95+T194*95+U194*95+V194*50)/800*IF(E194="青年",0.2,IF(E194="老年",0.9,IF(E194="中年",0.5,1))),0)</f>
        <v>0.02125</v>
      </c>
      <c r="X194" s="53">
        <f>=IFERROR((I194*80+J194*50+K194*50+L194*95+M194*20+N194*20+O194*60+P194*50+Q194*50+R194*50+S194*5+T194*5+U194*5+V194*50)/540*IF(E194="青年",0.8,IF(E194="老年",0.1,IF(E194="中年",0.5,1))),0)</f>
        <v>0.17037037037037</v>
      </c>
      <c r="Y194" s="54">
        <f>=IFERROR(0.01+(W194-MIN($W$2:$W$595))/(MAX($W$2:$W$595)-MIN($W$2:$W$595))*(1-0.01),0)*10</f>
        <v>0.886104218362283</v>
      </c>
      <c r="Z194" s="54">
        <f>=IFERROR(0.01+(X194-MIN($X$2:$X$595))/(MAX($X$2:$X$595)-MIN($X$2:$X$595))*(1-0.01),0)*10</f>
        <v>4.83028720626632</v>
      </c>
    </row>
    <row r="195" spans="1:26" ht="33.75" customHeight="1">
      <c r="A195" s="40">
        <v>194</v>
      </c>
      <c r="B195" s="27" t="s">
        <v>344</v>
      </c>
      <c r="C195" s="40">
        <v>1</v>
      </c>
      <c r="D195" s="27" t="s">
        <v>793</v>
      </c>
      <c r="E195" s="27" t="s">
        <v>788</v>
      </c>
      <c r="F195" s="27" t="s">
        <v>799</v>
      </c>
      <c r="G195" s="27" t="s">
        <v>790</v>
      </c>
      <c r="H195" s="27" t="s">
        <v>1021</v>
      </c>
      <c r="I195" s="40">
        <v>0</v>
      </c>
      <c r="J195" s="40">
        <v>0</v>
      </c>
      <c r="K195" s="40">
        <v>0</v>
      </c>
      <c r="L195" s="40">
        <v>0</v>
      </c>
      <c r="M195" s="40">
        <v>0</v>
      </c>
      <c r="N195" s="40">
        <v>0</v>
      </c>
      <c r="O195" s="40">
        <v>0</v>
      </c>
      <c r="P195" s="40">
        <v>1</v>
      </c>
      <c r="Q195" s="40">
        <v>1</v>
      </c>
      <c r="R195" s="40">
        <v>0</v>
      </c>
      <c r="S195" s="40">
        <v>0</v>
      </c>
      <c r="T195" s="40">
        <v>0</v>
      </c>
      <c r="U195" s="40">
        <v>0</v>
      </c>
      <c r="V195" s="40">
        <v>0</v>
      </c>
      <c r="W195" s="53">
        <f>=IFERROR((I195*20+J195*50+K195*50+L195*5+M195*80+N195*80+O195*40+P195*50+Q195*50+R195*50+S195*95+T195*95+U195*95+V195*50)/800*IF(E195="青年",0.2,IF(E195="老年",0.9,IF(E195="中年",0.5,1))),0)</f>
        <v>0.025</v>
      </c>
      <c r="X195" s="53">
        <f>=IFERROR((I195*80+J195*50+K195*50+L195*95+M195*20+N195*20+O195*60+P195*50+Q195*50+R195*50+S195*5+T195*5+U195*5+V195*50)/540*IF(E195="青年",0.8,IF(E195="老年",0.1,IF(E195="中年",0.5,1))),0)</f>
        <v>0.148148148148148</v>
      </c>
      <c r="Y195" s="54">
        <f>=IFERROR(0.01+(W195-MIN($W$2:$W$595))/(MAX($W$2:$W$595)-MIN($W$2:$W$595))*(1-0.01),0)*10</f>
        <v>1.03349875930521</v>
      </c>
      <c r="Z195" s="54">
        <f>=IFERROR(0.01+(X195-MIN($X$2:$X$595))/(MAX($X$2:$X$595)-MIN($X$2:$X$595))*(1-0.01),0)*10</f>
        <v>4.20992167101828</v>
      </c>
    </row>
    <row r="196" spans="1:26" ht="33.75" customHeight="1">
      <c r="A196" s="40">
        <v>195</v>
      </c>
      <c r="B196" s="27" t="s">
        <v>344</v>
      </c>
      <c r="C196" s="40">
        <v>2</v>
      </c>
      <c r="D196" s="27" t="s">
        <v>793</v>
      </c>
      <c r="E196" s="27" t="s">
        <v>788</v>
      </c>
      <c r="F196" s="27" t="s">
        <v>799</v>
      </c>
      <c r="G196" s="27" t="s">
        <v>790</v>
      </c>
      <c r="H196" s="27" t="s">
        <v>1021</v>
      </c>
      <c r="I196" s="40">
        <v>0</v>
      </c>
      <c r="J196" s="40">
        <v>0</v>
      </c>
      <c r="K196" s="40">
        <v>0</v>
      </c>
      <c r="L196" s="40">
        <v>0</v>
      </c>
      <c r="M196" s="40">
        <v>0</v>
      </c>
      <c r="N196" s="40">
        <v>0</v>
      </c>
      <c r="O196" s="40">
        <v>0</v>
      </c>
      <c r="P196" s="40">
        <v>1</v>
      </c>
      <c r="Q196" s="40">
        <v>1</v>
      </c>
      <c r="R196" s="40">
        <v>0</v>
      </c>
      <c r="S196" s="40">
        <v>0</v>
      </c>
      <c r="T196" s="40">
        <v>0</v>
      </c>
      <c r="U196" s="40">
        <v>0</v>
      </c>
      <c r="V196" s="40">
        <v>0</v>
      </c>
      <c r="W196" s="53">
        <f>=IFERROR((I196*20+J196*50+K196*50+L196*5+M196*80+N196*80+O196*40+P196*50+Q196*50+R196*50+S196*95+T196*95+U196*95+V196*50)/800*IF(E196="青年",0.2,IF(E196="老年",0.9,IF(E196="中年",0.5,1))),0)</f>
        <v>0.025</v>
      </c>
      <c r="X196" s="53">
        <f>=IFERROR((I196*80+J196*50+K196*50+L196*95+M196*20+N196*20+O196*60+P196*50+Q196*50+R196*50+S196*5+T196*5+U196*5+V196*50)/540*IF(E196="青年",0.8,IF(E196="老年",0.1,IF(E196="中年",0.5,1))),0)</f>
        <v>0.148148148148148</v>
      </c>
      <c r="Y196" s="54">
        <f>=IFERROR(0.01+(W196-MIN($W$2:$W$595))/(MAX($W$2:$W$595)-MIN($W$2:$W$595))*(1-0.01),0)*10</f>
        <v>1.03349875930521</v>
      </c>
      <c r="Z196" s="54">
        <f>=IFERROR(0.01+(X196-MIN($X$2:$X$595))/(MAX($X$2:$X$595)-MIN($X$2:$X$595))*(1-0.01),0)*10</f>
        <v>4.20992167101828</v>
      </c>
    </row>
    <row r="197" spans="1:26" ht="33.75" customHeight="1">
      <c r="A197" s="40">
        <v>196</v>
      </c>
      <c r="B197" s="27" t="s">
        <v>344</v>
      </c>
      <c r="C197" s="40">
        <v>3</v>
      </c>
      <c r="D197" s="27" t="s">
        <v>787</v>
      </c>
      <c r="E197" s="27" t="s">
        <v>802</v>
      </c>
      <c r="F197" s="27" t="s">
        <v>789</v>
      </c>
      <c r="G197" s="27" t="s">
        <v>790</v>
      </c>
      <c r="H197" s="27" t="s">
        <v>822</v>
      </c>
      <c r="I197" s="40">
        <v>0</v>
      </c>
      <c r="J197" s="40">
        <v>0</v>
      </c>
      <c r="K197" s="40">
        <v>0</v>
      </c>
      <c r="L197" s="40">
        <v>0</v>
      </c>
      <c r="M197" s="40">
        <v>0</v>
      </c>
      <c r="N197" s="40">
        <v>0</v>
      </c>
      <c r="O197" s="40">
        <v>0</v>
      </c>
      <c r="P197" s="40">
        <v>1</v>
      </c>
      <c r="Q197" s="40">
        <v>0</v>
      </c>
      <c r="R197" s="40">
        <v>0</v>
      </c>
      <c r="S197" s="40">
        <v>0</v>
      </c>
      <c r="T197" s="40">
        <v>0</v>
      </c>
      <c r="U197" s="40">
        <v>0</v>
      </c>
      <c r="V197" s="40">
        <v>0</v>
      </c>
      <c r="W197" s="53">
        <f>=IFERROR((I197*20+J197*50+K197*50+L197*5+M197*80+N197*80+O197*40+P197*50+Q197*50+R197*50+S197*95+T197*95+U197*95+V197*50)/800*IF(E197="青年",0.2,IF(E197="老年",0.9,IF(E197="中年",0.5,1))),0)</f>
        <v>0.03125</v>
      </c>
      <c r="X197" s="53">
        <f>=IFERROR((I197*80+J197*50+K197*50+L197*95+M197*20+N197*20+O197*60+P197*50+Q197*50+R197*50+S197*5+T197*5+U197*5+V197*50)/540*IF(E197="青年",0.8,IF(E197="老年",0.1,IF(E197="中年",0.5,1))),0)</f>
        <v>0.0462962962962963</v>
      </c>
      <c r="Y197" s="54">
        <f>=IFERROR(0.01+(W197-MIN($W$2:$W$595))/(MAX($W$2:$W$595)-MIN($W$2:$W$595))*(1-0.01),0)*10</f>
        <v>1.27915632754342</v>
      </c>
      <c r="Z197" s="54">
        <f>=IFERROR(0.01+(X197-MIN($X$2:$X$595))/(MAX($X$2:$X$595)-MIN($X$2:$X$595))*(1-0.01),0)*10</f>
        <v>1.36657963446475</v>
      </c>
    </row>
    <row r="198" spans="1:26" ht="33.75" customHeight="1">
      <c r="A198" s="40">
        <v>197</v>
      </c>
      <c r="B198" s="27" t="s">
        <v>344</v>
      </c>
      <c r="C198" s="40">
        <v>4</v>
      </c>
      <c r="D198" s="27" t="s">
        <v>793</v>
      </c>
      <c r="E198" s="27" t="s">
        <v>788</v>
      </c>
      <c r="F198" s="27" t="s">
        <v>799</v>
      </c>
      <c r="G198" s="27" t="s">
        <v>790</v>
      </c>
      <c r="H198" s="27" t="s">
        <v>1021</v>
      </c>
      <c r="I198" s="40">
        <v>0</v>
      </c>
      <c r="J198" s="40">
        <v>0</v>
      </c>
      <c r="K198" s="40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1</v>
      </c>
      <c r="Q198" s="40">
        <v>1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53">
        <f>=IFERROR((I198*20+J198*50+K198*50+L198*5+M198*80+N198*80+O198*40+P198*50+Q198*50+R198*50+S198*95+T198*95+U198*95+V198*50)/800*IF(E198="青年",0.2,IF(E198="老年",0.9,IF(E198="中年",0.5,1))),0)</f>
        <v>0.025</v>
      </c>
      <c r="X198" s="53">
        <f>=IFERROR((I198*80+J198*50+K198*50+L198*95+M198*20+N198*20+O198*60+P198*50+Q198*50+R198*50+S198*5+T198*5+U198*5+V198*50)/540*IF(E198="青年",0.8,IF(E198="老年",0.1,IF(E198="中年",0.5,1))),0)</f>
        <v>0.148148148148148</v>
      </c>
      <c r="Y198" s="54">
        <f>=IFERROR(0.01+(W198-MIN($W$2:$W$595))/(MAX($W$2:$W$595)-MIN($W$2:$W$595))*(1-0.01),0)*10</f>
        <v>1.03349875930521</v>
      </c>
      <c r="Z198" s="54">
        <f>=IFERROR(0.01+(X198-MIN($X$2:$X$595))/(MAX($X$2:$X$595)-MIN($X$2:$X$595))*(1-0.01),0)*10</f>
        <v>4.20992167101828</v>
      </c>
    </row>
    <row r="199" spans="1:26" ht="33.75" customHeight="1">
      <c r="A199" s="40">
        <v>198</v>
      </c>
      <c r="B199" s="27" t="s">
        <v>344</v>
      </c>
      <c r="C199" s="40">
        <v>5</v>
      </c>
      <c r="D199" s="27" t="s">
        <v>793</v>
      </c>
      <c r="E199" s="27" t="s">
        <v>788</v>
      </c>
      <c r="F199" s="27" t="s">
        <v>799</v>
      </c>
      <c r="G199" s="27" t="s">
        <v>790</v>
      </c>
      <c r="H199" s="27" t="s">
        <v>1021</v>
      </c>
      <c r="I199" s="40">
        <v>0</v>
      </c>
      <c r="J199" s="40">
        <v>0</v>
      </c>
      <c r="K199" s="40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1</v>
      </c>
      <c r="Q199" s="40">
        <v>1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53">
        <f>=IFERROR((I199*20+J199*50+K199*50+L199*5+M199*80+N199*80+O199*40+P199*50+Q199*50+R199*50+S199*95+T199*95+U199*95+V199*50)/800*IF(E199="青年",0.2,IF(E199="老年",0.9,IF(E199="中年",0.5,1))),0)</f>
        <v>0.025</v>
      </c>
      <c r="X199" s="53">
        <f>=IFERROR((I199*80+J199*50+K199*50+L199*95+M199*20+N199*20+O199*60+P199*50+Q199*50+R199*50+S199*5+T199*5+U199*5+V199*50)/540*IF(E199="青年",0.8,IF(E199="老年",0.1,IF(E199="中年",0.5,1))),0)</f>
        <v>0.148148148148148</v>
      </c>
      <c r="Y199" s="54">
        <f>=IFERROR(0.01+(W199-MIN($W$2:$W$595))/(MAX($W$2:$W$595)-MIN($W$2:$W$595))*(1-0.01),0)*10</f>
        <v>1.03349875930521</v>
      </c>
      <c r="Z199" s="54">
        <f>=IFERROR(0.01+(X199-MIN($X$2:$X$595))/(MAX($X$2:$X$595)-MIN($X$2:$X$595))*(1-0.01),0)*10</f>
        <v>4.20992167101828</v>
      </c>
    </row>
    <row r="200" spans="1:26" ht="33.75" customHeight="1">
      <c r="A200" s="40">
        <v>199</v>
      </c>
      <c r="B200" s="27" t="s">
        <v>344</v>
      </c>
      <c r="C200" s="40">
        <v>6</v>
      </c>
      <c r="D200" s="27" t="s">
        <v>787</v>
      </c>
      <c r="E200" s="27" t="s">
        <v>788</v>
      </c>
      <c r="F200" s="27" t="s">
        <v>1027</v>
      </c>
      <c r="G200" s="27" t="s">
        <v>790</v>
      </c>
      <c r="H200" s="27" t="s">
        <v>822</v>
      </c>
      <c r="I200" s="40">
        <v>0</v>
      </c>
      <c r="J200" s="40">
        <v>0</v>
      </c>
      <c r="K200" s="40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1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53">
        <f>=IFERROR((I200*20+J200*50+K200*50+L200*5+M200*80+N200*80+O200*40+P200*50+Q200*50+R200*50+S200*95+T200*95+U200*95+V200*50)/800*IF(E200="青年",0.2,IF(E200="老年",0.9,IF(E200="中年",0.5,1))),0)</f>
        <v>0.0125</v>
      </c>
      <c r="X200" s="53">
        <f>=IFERROR((I200*80+J200*50+K200*50+L200*95+M200*20+N200*20+O200*60+P200*50+Q200*50+R200*50+S200*5+T200*5+U200*5+V200*50)/540*IF(E200="青年",0.8,IF(E200="老年",0.1,IF(E200="中年",0.5,1))),0)</f>
        <v>0.0740740740740741</v>
      </c>
      <c r="Y200" s="54">
        <f>=IFERROR(0.01+(W200-MIN($W$2:$W$595))/(MAX($W$2:$W$595)-MIN($W$2:$W$595))*(1-0.01),0)*10</f>
        <v>0.542183622828784</v>
      </c>
      <c r="Z200" s="54">
        <f>=IFERROR(0.01+(X200-MIN($X$2:$X$595))/(MAX($X$2:$X$595)-MIN($X$2:$X$595))*(1-0.01),0)*10</f>
        <v>2.1420365535248</v>
      </c>
    </row>
    <row r="201" spans="1:26" ht="33.75" customHeight="1">
      <c r="A201" s="40">
        <v>200</v>
      </c>
      <c r="B201" s="27" t="s">
        <v>350</v>
      </c>
      <c r="C201" s="40">
        <v>1</v>
      </c>
      <c r="D201" s="27" t="s">
        <v>793</v>
      </c>
      <c r="E201" s="27" t="s">
        <v>788</v>
      </c>
      <c r="F201" s="27" t="s">
        <v>799</v>
      </c>
      <c r="G201" s="27" t="s">
        <v>790</v>
      </c>
      <c r="H201" s="27" t="s">
        <v>867</v>
      </c>
      <c r="I201" s="40">
        <v>0</v>
      </c>
      <c r="J201" s="40">
        <v>0</v>
      </c>
      <c r="K201" s="40">
        <v>0</v>
      </c>
      <c r="L201" s="40">
        <v>0</v>
      </c>
      <c r="M201" s="40">
        <v>0</v>
      </c>
      <c r="N201" s="40">
        <v>0</v>
      </c>
      <c r="O201" s="40">
        <v>1</v>
      </c>
      <c r="P201" s="40">
        <v>1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>
        <v>0</v>
      </c>
      <c r="W201" s="53">
        <f>=IFERROR((I201*20+J201*50+K201*50+L201*5+M201*80+N201*80+O201*40+P201*50+Q201*50+R201*50+S201*95+T201*95+U201*95+V201*50)/800*IF(E201="青年",0.2,IF(E201="老年",0.9,IF(E201="中年",0.5,1))),0)</f>
        <v>0.0225</v>
      </c>
      <c r="X201" s="53">
        <f>=IFERROR((I201*80+J201*50+K201*50+L201*95+M201*20+N201*20+O201*60+P201*50+Q201*50+R201*50+S201*5+T201*5+U201*5+V201*50)/540*IF(E201="青年",0.8,IF(E201="老年",0.1,IF(E201="中年",0.5,1))),0)</f>
        <v>0.162962962962963</v>
      </c>
      <c r="Y201" s="54">
        <f>=IFERROR(0.01+(W201-MIN($W$2:$W$595))/(MAX($W$2:$W$595)-MIN($W$2:$W$595))*(1-0.01),0)*10</f>
        <v>0.935235732009926</v>
      </c>
      <c r="Z201" s="54">
        <f>=IFERROR(0.01+(X201-MIN($X$2:$X$595))/(MAX($X$2:$X$595)-MIN($X$2:$X$595))*(1-0.01),0)*10</f>
        <v>4.62349869451697</v>
      </c>
    </row>
    <row r="202" spans="1:26" ht="33.75" customHeight="1">
      <c r="A202" s="40">
        <v>201</v>
      </c>
      <c r="B202" s="27" t="s">
        <v>350</v>
      </c>
      <c r="C202" s="40">
        <v>2</v>
      </c>
      <c r="D202" s="27" t="s">
        <v>793</v>
      </c>
      <c r="E202" s="27" t="s">
        <v>788</v>
      </c>
      <c r="F202" s="27" t="s">
        <v>799</v>
      </c>
      <c r="G202" s="27" t="s">
        <v>790</v>
      </c>
      <c r="H202" s="27" t="s">
        <v>867</v>
      </c>
      <c r="I202" s="40">
        <v>0</v>
      </c>
      <c r="J202" s="40">
        <v>0</v>
      </c>
      <c r="K202" s="40">
        <v>0</v>
      </c>
      <c r="L202" s="40">
        <v>0</v>
      </c>
      <c r="M202" s="40">
        <v>0</v>
      </c>
      <c r="N202" s="40">
        <v>0</v>
      </c>
      <c r="O202" s="40">
        <v>1</v>
      </c>
      <c r="P202" s="40">
        <v>1</v>
      </c>
      <c r="Q202" s="40">
        <v>0</v>
      </c>
      <c r="R202" s="40">
        <v>0</v>
      </c>
      <c r="S202" s="40">
        <v>0</v>
      </c>
      <c r="T202" s="40">
        <v>0</v>
      </c>
      <c r="U202" s="40">
        <v>0</v>
      </c>
      <c r="V202" s="40">
        <v>0</v>
      </c>
      <c r="W202" s="53">
        <f>=IFERROR((I202*20+J202*50+K202*50+L202*5+M202*80+N202*80+O202*40+P202*50+Q202*50+R202*50+S202*95+T202*95+U202*95+V202*50)/800*IF(E202="青年",0.2,IF(E202="老年",0.9,IF(E202="中年",0.5,1))),0)</f>
        <v>0.0225</v>
      </c>
      <c r="X202" s="53">
        <f>=IFERROR((I202*80+J202*50+K202*50+L202*95+M202*20+N202*20+O202*60+P202*50+Q202*50+R202*50+S202*5+T202*5+U202*5+V202*50)/540*IF(E202="青年",0.8,IF(E202="老年",0.1,IF(E202="中年",0.5,1))),0)</f>
        <v>0.162962962962963</v>
      </c>
      <c r="Y202" s="54">
        <f>=IFERROR(0.01+(W202-MIN($W$2:$W$595))/(MAX($W$2:$W$595)-MIN($W$2:$W$595))*(1-0.01),0)*10</f>
        <v>0.935235732009926</v>
      </c>
      <c r="Z202" s="54">
        <f>=IFERROR(0.01+(X202-MIN($X$2:$X$595))/(MAX($X$2:$X$595)-MIN($X$2:$X$595))*(1-0.01),0)*10</f>
        <v>4.62349869451697</v>
      </c>
    </row>
    <row r="203" spans="1:26" ht="33.75" customHeight="1">
      <c r="A203" s="40">
        <v>202</v>
      </c>
      <c r="B203" s="27" t="s">
        <v>350</v>
      </c>
      <c r="C203" s="40">
        <v>3</v>
      </c>
      <c r="D203" s="27" t="s">
        <v>787</v>
      </c>
      <c r="E203" s="27" t="s">
        <v>788</v>
      </c>
      <c r="F203" s="27" t="s">
        <v>789</v>
      </c>
      <c r="G203" s="27" t="s">
        <v>790</v>
      </c>
      <c r="H203" s="27" t="s">
        <v>867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1</v>
      </c>
      <c r="P203" s="40">
        <v>1</v>
      </c>
      <c r="Q203" s="40">
        <v>0</v>
      </c>
      <c r="R203" s="40">
        <v>0</v>
      </c>
      <c r="S203" s="40">
        <v>0</v>
      </c>
      <c r="T203" s="40">
        <v>0</v>
      </c>
      <c r="U203" s="40">
        <v>0</v>
      </c>
      <c r="V203" s="40">
        <v>0</v>
      </c>
      <c r="W203" s="53">
        <f>=IFERROR((I203*20+J203*50+K203*50+L203*5+M203*80+N203*80+O203*40+P203*50+Q203*50+R203*50+S203*95+T203*95+U203*95+V203*50)/800*IF(E203="青年",0.2,IF(E203="老年",0.9,IF(E203="中年",0.5,1))),0)</f>
        <v>0.0225</v>
      </c>
      <c r="X203" s="53">
        <f>=IFERROR((I203*80+J203*50+K203*50+L203*95+M203*20+N203*20+O203*60+P203*50+Q203*50+R203*50+S203*5+T203*5+U203*5+V203*50)/540*IF(E203="青年",0.8,IF(E203="老年",0.1,IF(E203="中年",0.5,1))),0)</f>
        <v>0.162962962962963</v>
      </c>
      <c r="Y203" s="54">
        <f>=IFERROR(0.01+(W203-MIN($W$2:$W$595))/(MAX($W$2:$W$595)-MIN($W$2:$W$595))*(1-0.01),0)*10</f>
        <v>0.935235732009926</v>
      </c>
      <c r="Z203" s="54">
        <f>=IFERROR(0.01+(X203-MIN($X$2:$X$595))/(MAX($X$2:$X$595)-MIN($X$2:$X$595))*(1-0.01),0)*10</f>
        <v>4.62349869451697</v>
      </c>
    </row>
    <row r="204" spans="1:26" ht="33.75" customHeight="1">
      <c r="A204" s="40">
        <v>203</v>
      </c>
      <c r="B204" s="27" t="s">
        <v>350</v>
      </c>
      <c r="C204" s="40">
        <v>4</v>
      </c>
      <c r="D204" s="27" t="s">
        <v>787</v>
      </c>
      <c r="E204" s="27" t="s">
        <v>788</v>
      </c>
      <c r="F204" s="27" t="s">
        <v>789</v>
      </c>
      <c r="G204" s="27" t="s">
        <v>790</v>
      </c>
      <c r="H204" s="27" t="s">
        <v>867</v>
      </c>
      <c r="I204" s="40">
        <v>0</v>
      </c>
      <c r="J204" s="40">
        <v>0</v>
      </c>
      <c r="K204" s="40">
        <v>0</v>
      </c>
      <c r="L204" s="40">
        <v>0</v>
      </c>
      <c r="M204" s="40">
        <v>0</v>
      </c>
      <c r="N204" s="40">
        <v>0</v>
      </c>
      <c r="O204" s="40">
        <v>1</v>
      </c>
      <c r="P204" s="40">
        <v>1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>
        <v>0</v>
      </c>
      <c r="W204" s="53">
        <f>=IFERROR((I204*20+J204*50+K204*50+L204*5+M204*80+N204*80+O204*40+P204*50+Q204*50+R204*50+S204*95+T204*95+U204*95+V204*50)/800*IF(E204="青年",0.2,IF(E204="老年",0.9,IF(E204="中年",0.5,1))),0)</f>
        <v>0.0225</v>
      </c>
      <c r="X204" s="53">
        <f>=IFERROR((I204*80+J204*50+K204*50+L204*95+M204*20+N204*20+O204*60+P204*50+Q204*50+R204*50+S204*5+T204*5+U204*5+V204*50)/540*IF(E204="青年",0.8,IF(E204="老年",0.1,IF(E204="中年",0.5,1))),0)</f>
        <v>0.162962962962963</v>
      </c>
      <c r="Y204" s="54">
        <f>=IFERROR(0.01+(W204-MIN($W$2:$W$595))/(MAX($W$2:$W$595)-MIN($W$2:$W$595))*(1-0.01),0)*10</f>
        <v>0.935235732009926</v>
      </c>
      <c r="Z204" s="54">
        <f>=IFERROR(0.01+(X204-MIN($X$2:$X$595))/(MAX($X$2:$X$595)-MIN($X$2:$X$595))*(1-0.01),0)*10</f>
        <v>4.62349869451697</v>
      </c>
    </row>
    <row r="205" spans="1:26" ht="33.75" customHeight="1">
      <c r="A205" s="40">
        <v>204</v>
      </c>
      <c r="B205" s="27" t="s">
        <v>350</v>
      </c>
      <c r="C205" s="40">
        <v>5</v>
      </c>
      <c r="D205" s="27" t="s">
        <v>787</v>
      </c>
      <c r="E205" s="27" t="s">
        <v>788</v>
      </c>
      <c r="F205" s="27" t="s">
        <v>789</v>
      </c>
      <c r="G205" s="27" t="s">
        <v>809</v>
      </c>
      <c r="H205" s="27" t="s">
        <v>864</v>
      </c>
      <c r="I205" s="40">
        <v>0</v>
      </c>
      <c r="J205" s="40">
        <v>0</v>
      </c>
      <c r="K205" s="40">
        <v>1</v>
      </c>
      <c r="L205" s="40">
        <v>0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>
        <v>0</v>
      </c>
      <c r="W205" s="53">
        <f>=IFERROR((I205*20+J205*50+K205*50+L205*5+M205*80+N205*80+O205*40+P205*50+Q205*50+R205*50+S205*95+T205*95+U205*95+V205*50)/800*IF(E205="青年",0.2,IF(E205="老年",0.9,IF(E205="中年",0.5,1))),0)</f>
        <v>0.0125</v>
      </c>
      <c r="X205" s="53">
        <f>=IFERROR((I205*80+J205*50+K205*50+L205*95+M205*20+N205*20+O205*60+P205*50+Q205*50+R205*50+S205*5+T205*5+U205*5+V205*50)/540*IF(E205="青年",0.8,IF(E205="老年",0.1,IF(E205="中年",0.5,1))),0)</f>
        <v>0.0740740740740741</v>
      </c>
      <c r="Y205" s="54">
        <f>=IFERROR(0.01+(W205-MIN($W$2:$W$595))/(MAX($W$2:$W$595)-MIN($W$2:$W$595))*(1-0.01),0)*10</f>
        <v>0.542183622828784</v>
      </c>
      <c r="Z205" s="54">
        <f>=IFERROR(0.01+(X205-MIN($X$2:$X$595))/(MAX($X$2:$X$595)-MIN($X$2:$X$595))*(1-0.01),0)*10</f>
        <v>2.1420365535248</v>
      </c>
    </row>
    <row r="206" spans="1:26" ht="33.75" customHeight="1">
      <c r="A206" s="40">
        <v>205</v>
      </c>
      <c r="B206" s="27" t="s">
        <v>350</v>
      </c>
      <c r="C206" s="40">
        <v>6</v>
      </c>
      <c r="D206" s="27" t="s">
        <v>787</v>
      </c>
      <c r="E206" s="27" t="s">
        <v>802</v>
      </c>
      <c r="F206" s="27" t="s">
        <v>789</v>
      </c>
      <c r="G206" s="27" t="s">
        <v>790</v>
      </c>
      <c r="H206" s="27" t="s">
        <v>1034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1</v>
      </c>
      <c r="P206" s="40">
        <v>0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>
        <v>0</v>
      </c>
      <c r="W206" s="53">
        <f>=IFERROR((I206*20+J206*50+K206*50+L206*5+M206*80+N206*80+O206*40+P206*50+Q206*50+R206*50+S206*95+T206*95+U206*95+V206*50)/800*IF(E206="青年",0.2,IF(E206="老年",0.9,IF(E206="中年",0.5,1))),0)</f>
        <v>0.025</v>
      </c>
      <c r="X206" s="53">
        <f>=IFERROR((I206*80+J206*50+K206*50+L206*95+M206*20+N206*20+O206*60+P206*50+Q206*50+R206*50+S206*5+T206*5+U206*5+V206*50)/540*IF(E206="青年",0.8,IF(E206="老年",0.1,IF(E206="中年",0.5,1))),0)</f>
        <v>0.0555555555555556</v>
      </c>
      <c r="Y206" s="54">
        <f>=IFERROR(0.01+(W206-MIN($W$2:$W$595))/(MAX($W$2:$W$595)-MIN($W$2:$W$595))*(1-0.01),0)*10</f>
        <v>1.03349875930521</v>
      </c>
      <c r="Z206" s="54">
        <f>=IFERROR(0.01+(X206-MIN($X$2:$X$595))/(MAX($X$2:$X$595)-MIN($X$2:$X$595))*(1-0.01),0)*10</f>
        <v>1.62506527415144</v>
      </c>
    </row>
    <row r="207" spans="1:26" ht="33.75" customHeight="1">
      <c r="A207" s="40">
        <v>206</v>
      </c>
      <c r="B207" s="27" t="s">
        <v>350</v>
      </c>
      <c r="C207" s="40">
        <v>7</v>
      </c>
      <c r="D207" s="27" t="s">
        <v>793</v>
      </c>
      <c r="E207" s="27" t="s">
        <v>788</v>
      </c>
      <c r="F207" s="27" t="s">
        <v>799</v>
      </c>
      <c r="G207" s="27" t="s">
        <v>790</v>
      </c>
      <c r="H207" s="27" t="s">
        <v>1018</v>
      </c>
      <c r="I207" s="40">
        <v>0</v>
      </c>
      <c r="J207" s="40">
        <v>0</v>
      </c>
      <c r="K207" s="40">
        <v>0</v>
      </c>
      <c r="L207" s="40">
        <v>1</v>
      </c>
      <c r="M207" s="40">
        <v>1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>
        <v>0</v>
      </c>
      <c r="W207" s="53">
        <f>=IFERROR((I207*20+J207*50+K207*50+L207*5+M207*80+N207*80+O207*40+P207*50+Q207*50+R207*50+S207*95+T207*95+U207*95+V207*50)/800*IF(E207="青年",0.2,IF(E207="老年",0.9,IF(E207="中年",0.5,1))),0)</f>
        <v>0.02125</v>
      </c>
      <c r="X207" s="53">
        <f>=IFERROR((I207*80+J207*50+K207*50+L207*95+M207*20+N207*20+O207*60+P207*50+Q207*50+R207*50+S207*5+T207*5+U207*5+V207*50)/540*IF(E207="青年",0.8,IF(E207="老年",0.1,IF(E207="中年",0.5,1))),0)</f>
        <v>0.17037037037037</v>
      </c>
      <c r="Y207" s="54">
        <f>=IFERROR(0.01+(W207-MIN($W$2:$W$595))/(MAX($W$2:$W$595)-MIN($W$2:$W$595))*(1-0.01),0)*10</f>
        <v>0.886104218362283</v>
      </c>
      <c r="Z207" s="54">
        <f>=IFERROR(0.01+(X207-MIN($X$2:$X$595))/(MAX($X$2:$X$595)-MIN($X$2:$X$595))*(1-0.01),0)*10</f>
        <v>4.83028720626632</v>
      </c>
    </row>
    <row r="208" spans="1:26" ht="33.75" customHeight="1">
      <c r="A208" s="40">
        <v>207</v>
      </c>
      <c r="B208" s="27" t="s">
        <v>350</v>
      </c>
      <c r="C208" s="40">
        <v>8</v>
      </c>
      <c r="D208" s="27" t="s">
        <v>793</v>
      </c>
      <c r="E208" s="27" t="s">
        <v>788</v>
      </c>
      <c r="F208" s="27" t="s">
        <v>799</v>
      </c>
      <c r="G208" s="27" t="s">
        <v>790</v>
      </c>
      <c r="H208" s="27" t="s">
        <v>1018</v>
      </c>
      <c r="I208" s="40">
        <v>0</v>
      </c>
      <c r="J208" s="40">
        <v>0</v>
      </c>
      <c r="K208" s="40">
        <v>0</v>
      </c>
      <c r="L208" s="40">
        <v>1</v>
      </c>
      <c r="M208" s="40">
        <v>1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0</v>
      </c>
      <c r="U208" s="40">
        <v>0</v>
      </c>
      <c r="V208" s="40">
        <v>0</v>
      </c>
      <c r="W208" s="53">
        <f>=IFERROR((I208*20+J208*50+K208*50+L208*5+M208*80+N208*80+O208*40+P208*50+Q208*50+R208*50+S208*95+T208*95+U208*95+V208*50)/800*IF(E208="青年",0.2,IF(E208="老年",0.9,IF(E208="中年",0.5,1))),0)</f>
        <v>0.02125</v>
      </c>
      <c r="X208" s="53">
        <f>=IFERROR((I208*80+J208*50+K208*50+L208*95+M208*20+N208*20+O208*60+P208*50+Q208*50+R208*50+S208*5+T208*5+U208*5+V208*50)/540*IF(E208="青年",0.8,IF(E208="老年",0.1,IF(E208="中年",0.5,1))),0)</f>
        <v>0.17037037037037</v>
      </c>
      <c r="Y208" s="54">
        <f>=IFERROR(0.01+(W208-MIN($W$2:$W$595))/(MAX($W$2:$W$595)-MIN($W$2:$W$595))*(1-0.01),0)*10</f>
        <v>0.886104218362283</v>
      </c>
      <c r="Z208" s="54">
        <f>=IFERROR(0.01+(X208-MIN($X$2:$X$595))/(MAX($X$2:$X$595)-MIN($X$2:$X$595))*(1-0.01),0)*10</f>
        <v>4.83028720626632</v>
      </c>
    </row>
    <row r="209" spans="1:26" ht="33.75" customHeight="1">
      <c r="A209" s="40">
        <v>208</v>
      </c>
      <c r="B209" s="27" t="s">
        <v>357</v>
      </c>
      <c r="C209" s="40">
        <v>1</v>
      </c>
      <c r="D209" s="27" t="s">
        <v>793</v>
      </c>
      <c r="E209" s="27" t="s">
        <v>788</v>
      </c>
      <c r="F209" s="27" t="s">
        <v>799</v>
      </c>
      <c r="G209" s="27" t="s">
        <v>809</v>
      </c>
      <c r="H209" s="27" t="s">
        <v>1018</v>
      </c>
      <c r="I209" s="40">
        <v>0</v>
      </c>
      <c r="J209" s="40">
        <v>0</v>
      </c>
      <c r="K209" s="40">
        <v>0</v>
      </c>
      <c r="L209" s="40">
        <v>1</v>
      </c>
      <c r="M209" s="40">
        <v>1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>
        <v>0</v>
      </c>
      <c r="W209" s="53">
        <f>=IFERROR((I209*20+J209*50+K209*50+L209*5+M209*80+N209*80+O209*40+P209*50+Q209*50+R209*50+S209*95+T209*95+U209*95+V209*50)/800*IF(E209="青年",0.2,IF(E209="老年",0.9,IF(E209="中年",0.5,1))),0)</f>
        <v>0.02125</v>
      </c>
      <c r="X209" s="53">
        <f>=IFERROR((I209*80+J209*50+K209*50+L209*95+M209*20+N209*20+O209*60+P209*50+Q209*50+R209*50+S209*5+T209*5+U209*5+V209*50)/540*IF(E209="青年",0.8,IF(E209="老年",0.1,IF(E209="中年",0.5,1))),0)</f>
        <v>0.17037037037037</v>
      </c>
      <c r="Y209" s="54">
        <f>=IFERROR(0.01+(W209-MIN($W$2:$W$595))/(MAX($W$2:$W$595)-MIN($W$2:$W$595))*(1-0.01),0)*10</f>
        <v>0.886104218362283</v>
      </c>
      <c r="Z209" s="54">
        <f>=IFERROR(0.01+(X209-MIN($X$2:$X$595))/(MAX($X$2:$X$595)-MIN($X$2:$X$595))*(1-0.01),0)*10</f>
        <v>4.83028720626632</v>
      </c>
    </row>
    <row r="210" spans="1:26" ht="33.75" customHeight="1">
      <c r="A210" s="40">
        <v>209</v>
      </c>
      <c r="B210" s="27" t="s">
        <v>357</v>
      </c>
      <c r="C210" s="40">
        <v>2</v>
      </c>
      <c r="D210" s="27" t="s">
        <v>793</v>
      </c>
      <c r="E210" s="27" t="s">
        <v>788</v>
      </c>
      <c r="F210" s="27" t="s">
        <v>799</v>
      </c>
      <c r="G210" s="27" t="s">
        <v>790</v>
      </c>
      <c r="H210" s="27" t="s">
        <v>1018</v>
      </c>
      <c r="I210" s="40">
        <v>0</v>
      </c>
      <c r="J210" s="40">
        <v>0</v>
      </c>
      <c r="K210" s="40">
        <v>0</v>
      </c>
      <c r="L210" s="40">
        <v>1</v>
      </c>
      <c r="M210" s="40">
        <v>1</v>
      </c>
      <c r="N210" s="40">
        <v>0</v>
      </c>
      <c r="O210" s="40">
        <v>0</v>
      </c>
      <c r="P210" s="40">
        <v>0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>
        <v>0</v>
      </c>
      <c r="W210" s="53">
        <f>=IFERROR((I210*20+J210*50+K210*50+L210*5+M210*80+N210*80+O210*40+P210*50+Q210*50+R210*50+S210*95+T210*95+U210*95+V210*50)/800*IF(E210="青年",0.2,IF(E210="老年",0.9,IF(E210="中年",0.5,1))),0)</f>
        <v>0.02125</v>
      </c>
      <c r="X210" s="53">
        <f>=IFERROR((I210*80+J210*50+K210*50+L210*95+M210*20+N210*20+O210*60+P210*50+Q210*50+R210*50+S210*5+T210*5+U210*5+V210*50)/540*IF(E210="青年",0.8,IF(E210="老年",0.1,IF(E210="中年",0.5,1))),0)</f>
        <v>0.17037037037037</v>
      </c>
      <c r="Y210" s="54">
        <f>=IFERROR(0.01+(W210-MIN($W$2:$W$595))/(MAX($W$2:$W$595)-MIN($W$2:$W$595))*(1-0.01),0)*10</f>
        <v>0.886104218362283</v>
      </c>
      <c r="Z210" s="54">
        <f>=IFERROR(0.01+(X210-MIN($X$2:$X$595))/(MAX($X$2:$X$595)-MIN($X$2:$X$595))*(1-0.01),0)*10</f>
        <v>4.83028720626632</v>
      </c>
    </row>
    <row r="211" spans="1:26" ht="33.75" customHeight="1">
      <c r="A211" s="40">
        <v>210</v>
      </c>
      <c r="B211" s="27" t="s">
        <v>357</v>
      </c>
      <c r="C211" s="40">
        <v>3</v>
      </c>
      <c r="D211" s="27" t="s">
        <v>793</v>
      </c>
      <c r="E211" s="27" t="s">
        <v>788</v>
      </c>
      <c r="F211" s="27" t="s">
        <v>799</v>
      </c>
      <c r="G211" s="27" t="s">
        <v>809</v>
      </c>
      <c r="H211" s="27" t="s">
        <v>1018</v>
      </c>
      <c r="I211" s="40">
        <v>0</v>
      </c>
      <c r="J211" s="40">
        <v>0</v>
      </c>
      <c r="K211" s="40">
        <v>0</v>
      </c>
      <c r="L211" s="40">
        <v>1</v>
      </c>
      <c r="M211" s="40">
        <v>1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>
        <v>0</v>
      </c>
      <c r="W211" s="53">
        <f>=IFERROR((I211*20+J211*50+K211*50+L211*5+M211*80+N211*80+O211*40+P211*50+Q211*50+R211*50+S211*95+T211*95+U211*95+V211*50)/800*IF(E211="青年",0.2,IF(E211="老年",0.9,IF(E211="中年",0.5,1))),0)</f>
        <v>0.02125</v>
      </c>
      <c r="X211" s="53">
        <f>=IFERROR((I211*80+J211*50+K211*50+L211*95+M211*20+N211*20+O211*60+P211*50+Q211*50+R211*50+S211*5+T211*5+U211*5+V211*50)/540*IF(E211="青年",0.8,IF(E211="老年",0.1,IF(E211="中年",0.5,1))),0)</f>
        <v>0.17037037037037</v>
      </c>
      <c r="Y211" s="54">
        <f>=IFERROR(0.01+(W211-MIN($W$2:$W$595))/(MAX($W$2:$W$595)-MIN($W$2:$W$595))*(1-0.01),0)*10</f>
        <v>0.886104218362283</v>
      </c>
      <c r="Z211" s="54">
        <f>=IFERROR(0.01+(X211-MIN($X$2:$X$595))/(MAX($X$2:$X$595)-MIN($X$2:$X$595))*(1-0.01),0)*10</f>
        <v>4.83028720626632</v>
      </c>
    </row>
    <row r="212" spans="1:26" ht="33.75" customHeight="1">
      <c r="A212" s="40">
        <v>211</v>
      </c>
      <c r="B212" s="27" t="s">
        <v>363</v>
      </c>
      <c r="C212" s="40">
        <v>1</v>
      </c>
      <c r="D212" s="27" t="s">
        <v>793</v>
      </c>
      <c r="E212" s="27" t="s">
        <v>788</v>
      </c>
      <c r="F212" s="27" t="s">
        <v>789</v>
      </c>
      <c r="G212" s="27" t="s">
        <v>790</v>
      </c>
      <c r="H212" s="27" t="s">
        <v>810</v>
      </c>
      <c r="I212" s="40">
        <v>0</v>
      </c>
      <c r="J212" s="40">
        <v>0</v>
      </c>
      <c r="K212" s="40">
        <v>0</v>
      </c>
      <c r="L212" s="40">
        <v>0</v>
      </c>
      <c r="M212" s="40">
        <v>1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>
        <v>0</v>
      </c>
      <c r="W212" s="53">
        <f>=IFERROR((I212*20+J212*50+K212*50+L212*5+M212*80+N212*80+O212*40+P212*50+Q212*50+R212*50+S212*95+T212*95+U212*95+V212*50)/800*IF(E212="青年",0.2,IF(E212="老年",0.9,IF(E212="中年",0.5,1))),0)</f>
        <v>0.02</v>
      </c>
      <c r="X212" s="53">
        <f>=IFERROR((I212*80+J212*50+K212*50+L212*95+M212*20+N212*20+O212*60+P212*50+Q212*50+R212*50+S212*5+T212*5+U212*5+V212*50)/540*IF(E212="青年",0.8,IF(E212="老年",0.1,IF(E212="中年",0.5,1))),0)</f>
        <v>0.0296296296296296</v>
      </c>
      <c r="Y212" s="54">
        <f>=IFERROR(0.01+(W212-MIN($W$2:$W$595))/(MAX($W$2:$W$595)-MIN($W$2:$W$595))*(1-0.01),0)*10</f>
        <v>0.83697270471464</v>
      </c>
      <c r="Z212" s="54">
        <f>=IFERROR(0.01+(X212-MIN($X$2:$X$595))/(MAX($X$2:$X$595)-MIN($X$2:$X$595))*(1-0.01),0)*10</f>
        <v>0.901305483028721</v>
      </c>
    </row>
    <row r="213" spans="1:26" ht="33.75" customHeight="1">
      <c r="A213" s="40">
        <v>212</v>
      </c>
      <c r="B213" s="27" t="s">
        <v>363</v>
      </c>
      <c r="C213" s="40">
        <v>2</v>
      </c>
      <c r="D213" s="27" t="s">
        <v>793</v>
      </c>
      <c r="E213" s="27" t="s">
        <v>788</v>
      </c>
      <c r="F213" s="27" t="s">
        <v>799</v>
      </c>
      <c r="G213" s="27" t="s">
        <v>790</v>
      </c>
      <c r="H213" s="27" t="s">
        <v>810</v>
      </c>
      <c r="I213" s="40">
        <v>0</v>
      </c>
      <c r="J213" s="40">
        <v>0</v>
      </c>
      <c r="K213" s="40">
        <v>0</v>
      </c>
      <c r="L213" s="40">
        <v>0</v>
      </c>
      <c r="M213" s="40">
        <v>1</v>
      </c>
      <c r="N213" s="40">
        <v>0</v>
      </c>
      <c r="O213" s="40">
        <v>0</v>
      </c>
      <c r="P213" s="40">
        <v>0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>
        <v>0</v>
      </c>
      <c r="W213" s="53">
        <f>=IFERROR((I213*20+J213*50+K213*50+L213*5+M213*80+N213*80+O213*40+P213*50+Q213*50+R213*50+S213*95+T213*95+U213*95+V213*50)/800*IF(E213="青年",0.2,IF(E213="老年",0.9,IF(E213="中年",0.5,1))),0)</f>
        <v>0.02</v>
      </c>
      <c r="X213" s="53">
        <f>=IFERROR((I213*80+J213*50+K213*50+L213*95+M213*20+N213*20+O213*60+P213*50+Q213*50+R213*50+S213*5+T213*5+U213*5+V213*50)/540*IF(E213="青年",0.8,IF(E213="老年",0.1,IF(E213="中年",0.5,1))),0)</f>
        <v>0.0296296296296296</v>
      </c>
      <c r="Y213" s="54">
        <f>=IFERROR(0.01+(W213-MIN($W$2:$W$595))/(MAX($W$2:$W$595)-MIN($W$2:$W$595))*(1-0.01),0)*10</f>
        <v>0.83697270471464</v>
      </c>
      <c r="Z213" s="54">
        <f>=IFERROR(0.01+(X213-MIN($X$2:$X$595))/(MAX($X$2:$X$595)-MIN($X$2:$X$595))*(1-0.01),0)*10</f>
        <v>0.901305483028721</v>
      </c>
    </row>
    <row r="214" spans="1:26" ht="33.75" customHeight="1">
      <c r="A214" s="40">
        <v>213</v>
      </c>
      <c r="B214" s="27" t="s">
        <v>363</v>
      </c>
      <c r="C214" s="40">
        <v>3</v>
      </c>
      <c r="D214" s="27" t="s">
        <v>793</v>
      </c>
      <c r="E214" s="27" t="s">
        <v>788</v>
      </c>
      <c r="F214" s="27" t="s">
        <v>789</v>
      </c>
      <c r="G214" s="27" t="s">
        <v>809</v>
      </c>
      <c r="H214" s="27" t="s">
        <v>1002</v>
      </c>
      <c r="I214" s="40">
        <v>0</v>
      </c>
      <c r="J214" s="40">
        <v>0</v>
      </c>
      <c r="K214" s="40">
        <v>1</v>
      </c>
      <c r="L214" s="40">
        <v>0</v>
      </c>
      <c r="M214" s="40">
        <v>1</v>
      </c>
      <c r="N214" s="40">
        <v>0</v>
      </c>
      <c r="O214" s="40">
        <v>0</v>
      </c>
      <c r="P214" s="40">
        <v>0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>
        <v>0</v>
      </c>
      <c r="W214" s="53">
        <f>=IFERROR((I214*20+J214*50+K214*50+L214*5+M214*80+N214*80+O214*40+P214*50+Q214*50+R214*50+S214*95+T214*95+U214*95+V214*50)/800*IF(E214="青年",0.2,IF(E214="老年",0.9,IF(E214="中年",0.5,1))),0)</f>
        <v>0.0325</v>
      </c>
      <c r="X214" s="53">
        <f>=IFERROR((I214*80+J214*50+K214*50+L214*95+M214*20+N214*20+O214*60+P214*50+Q214*50+R214*50+S214*5+T214*5+U214*5+V214*50)/540*IF(E214="青年",0.8,IF(E214="老年",0.1,IF(E214="中年",0.5,1))),0)</f>
        <v>0.103703703703704</v>
      </c>
      <c r="Y214" s="54">
        <f>=IFERROR(0.01+(W214-MIN($W$2:$W$595))/(MAX($W$2:$W$595)-MIN($W$2:$W$595))*(1-0.01),0)*10</f>
        <v>1.32828784119107</v>
      </c>
      <c r="Z214" s="54">
        <f>=IFERROR(0.01+(X214-MIN($X$2:$X$595))/(MAX($X$2:$X$595)-MIN($X$2:$X$595))*(1-0.01),0)*10</f>
        <v>2.96919060052219</v>
      </c>
    </row>
    <row r="215" spans="1:26" ht="33.75" customHeight="1">
      <c r="A215" s="40">
        <v>214</v>
      </c>
      <c r="B215" s="27" t="s">
        <v>363</v>
      </c>
      <c r="C215" s="40">
        <v>4</v>
      </c>
      <c r="D215" s="27" t="s">
        <v>793</v>
      </c>
      <c r="E215" s="27" t="s">
        <v>788</v>
      </c>
      <c r="F215" s="27" t="s">
        <v>789</v>
      </c>
      <c r="G215" s="27" t="s">
        <v>809</v>
      </c>
      <c r="H215" s="27" t="s">
        <v>864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0</v>
      </c>
      <c r="U215" s="40">
        <v>0</v>
      </c>
      <c r="V215" s="40">
        <v>0</v>
      </c>
      <c r="W215" s="53">
        <f>=IFERROR((I215*20+J215*50+K215*50+L215*5+M215*80+N215*80+O215*40+P215*50+Q215*50+R215*50+S215*95+T215*95+U215*95+V215*50)/800*IF(E215="青年",0.2,IF(E215="老年",0.9,IF(E215="中年",0.5,1))),0)</f>
        <v>0.0125</v>
      </c>
      <c r="X215" s="53">
        <f>=IFERROR((I215*80+J215*50+K215*50+L215*95+M215*20+N215*20+O215*60+P215*50+Q215*50+R215*50+S215*5+T215*5+U215*5+V215*50)/540*IF(E215="青年",0.8,IF(E215="老年",0.1,IF(E215="中年",0.5,1))),0)</f>
        <v>0.0740740740740741</v>
      </c>
      <c r="Y215" s="54">
        <f>=IFERROR(0.01+(W215-MIN($W$2:$W$595))/(MAX($W$2:$W$595)-MIN($W$2:$W$595))*(1-0.01),0)*10</f>
        <v>0.542183622828784</v>
      </c>
      <c r="Z215" s="54">
        <f>=IFERROR(0.01+(X215-MIN($X$2:$X$595))/(MAX($X$2:$X$595)-MIN($X$2:$X$595))*(1-0.01),0)*10</f>
        <v>2.1420365535248</v>
      </c>
    </row>
    <row r="216" spans="1:26" ht="33.75" customHeight="1">
      <c r="A216" s="40">
        <v>215</v>
      </c>
      <c r="B216" s="27" t="s">
        <v>368</v>
      </c>
      <c r="C216" s="40">
        <v>1</v>
      </c>
      <c r="D216" s="27" t="s">
        <v>787</v>
      </c>
      <c r="E216" s="27" t="s">
        <v>788</v>
      </c>
      <c r="F216" s="27" t="s">
        <v>799</v>
      </c>
      <c r="G216" s="27" t="s">
        <v>809</v>
      </c>
      <c r="H216" s="27" t="s">
        <v>853</v>
      </c>
      <c r="I216" s="40">
        <v>0</v>
      </c>
      <c r="J216" s="40">
        <v>0</v>
      </c>
      <c r="K216" s="40">
        <v>0</v>
      </c>
      <c r="L216" s="40">
        <v>1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>
        <v>0</v>
      </c>
      <c r="W216" s="53">
        <f>=IFERROR((I216*20+J216*50+K216*50+L216*5+M216*80+N216*80+O216*40+P216*50+Q216*50+R216*50+S216*95+T216*95+U216*95+V216*50)/800*IF(E216="青年",0.2,IF(E216="老年",0.9,IF(E216="中年",0.5,1))),0)</f>
        <v>0.00125</v>
      </c>
      <c r="X216" s="53">
        <f>=IFERROR((I216*80+J216*50+K216*50+L216*95+M216*20+N216*20+O216*60+P216*50+Q216*50+R216*50+S216*5+T216*5+U216*5+V216*50)/540*IF(E216="青年",0.8,IF(E216="老年",0.1,IF(E216="中年",0.5,1))),0)</f>
        <v>0.140740740740741</v>
      </c>
      <c r="Y216" s="54">
        <f>=IFERROR(0.01+(W216-MIN($W$2:$W$595))/(MAX($W$2:$W$595)-MIN($W$2:$W$595))*(1-0.01),0)*10</f>
        <v>0.1</v>
      </c>
      <c r="Z216" s="54">
        <f>=IFERROR(0.01+(X216-MIN($X$2:$X$595))/(MAX($X$2:$X$595)-MIN($X$2:$X$595))*(1-0.01),0)*10</f>
        <v>4.00313315926893</v>
      </c>
    </row>
    <row r="217" spans="1:26" ht="33.75" customHeight="1">
      <c r="A217" s="40">
        <v>216</v>
      </c>
      <c r="B217" s="27" t="s">
        <v>368</v>
      </c>
      <c r="C217" s="40">
        <v>2</v>
      </c>
      <c r="D217" s="27" t="s">
        <v>793</v>
      </c>
      <c r="E217" s="27" t="s">
        <v>788</v>
      </c>
      <c r="F217" s="27" t="s">
        <v>789</v>
      </c>
      <c r="G217" s="27" t="s">
        <v>809</v>
      </c>
      <c r="H217" s="27" t="s">
        <v>1018</v>
      </c>
      <c r="I217" s="40">
        <v>0</v>
      </c>
      <c r="J217" s="40">
        <v>0</v>
      </c>
      <c r="K217" s="40">
        <v>0</v>
      </c>
      <c r="L217" s="40">
        <v>1</v>
      </c>
      <c r="M217" s="40">
        <v>1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>
        <v>0</v>
      </c>
      <c r="W217" s="53">
        <f>=IFERROR((I217*20+J217*50+K217*50+L217*5+M217*80+N217*80+O217*40+P217*50+Q217*50+R217*50+S217*95+T217*95+U217*95+V217*50)/800*IF(E217="青年",0.2,IF(E217="老年",0.9,IF(E217="中年",0.5,1))),0)</f>
        <v>0.02125</v>
      </c>
      <c r="X217" s="53">
        <f>=IFERROR((I217*80+J217*50+K217*50+L217*95+M217*20+N217*20+O217*60+P217*50+Q217*50+R217*50+S217*5+T217*5+U217*5+V217*50)/540*IF(E217="青年",0.8,IF(E217="老年",0.1,IF(E217="中年",0.5,1))),0)</f>
        <v>0.17037037037037</v>
      </c>
      <c r="Y217" s="54">
        <f>=IFERROR(0.01+(W217-MIN($W$2:$W$595))/(MAX($W$2:$W$595)-MIN($W$2:$W$595))*(1-0.01),0)*10</f>
        <v>0.886104218362283</v>
      </c>
      <c r="Z217" s="54">
        <f>=IFERROR(0.01+(X217-MIN($X$2:$X$595))/(MAX($X$2:$X$595)-MIN($X$2:$X$595))*(1-0.01),0)*10</f>
        <v>4.83028720626632</v>
      </c>
    </row>
    <row r="218" spans="1:26" ht="33.75" customHeight="1">
      <c r="A218" s="40">
        <v>217</v>
      </c>
      <c r="B218" s="27" t="s">
        <v>368</v>
      </c>
      <c r="C218" s="40">
        <v>3</v>
      </c>
      <c r="D218" s="27" t="s">
        <v>793</v>
      </c>
      <c r="E218" s="27" t="s">
        <v>788</v>
      </c>
      <c r="F218" s="27" t="s">
        <v>799</v>
      </c>
      <c r="G218" s="27" t="s">
        <v>809</v>
      </c>
      <c r="H218" s="27" t="s">
        <v>1018</v>
      </c>
      <c r="I218" s="40">
        <v>0</v>
      </c>
      <c r="J218" s="40">
        <v>0</v>
      </c>
      <c r="K218" s="40">
        <v>0</v>
      </c>
      <c r="L218" s="40">
        <v>1</v>
      </c>
      <c r="M218" s="40">
        <v>1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0</v>
      </c>
      <c r="U218" s="40">
        <v>0</v>
      </c>
      <c r="V218" s="40">
        <v>0</v>
      </c>
      <c r="W218" s="53">
        <f>=IFERROR((I218*20+J218*50+K218*50+L218*5+M218*80+N218*80+O218*40+P218*50+Q218*50+R218*50+S218*95+T218*95+U218*95+V218*50)/800*IF(E218="青年",0.2,IF(E218="老年",0.9,IF(E218="中年",0.5,1))),0)</f>
        <v>0.02125</v>
      </c>
      <c r="X218" s="53">
        <f>=IFERROR((I218*80+J218*50+K218*50+L218*95+M218*20+N218*20+O218*60+P218*50+Q218*50+R218*50+S218*5+T218*5+U218*5+V218*50)/540*IF(E218="青年",0.8,IF(E218="老年",0.1,IF(E218="中年",0.5,1))),0)</f>
        <v>0.17037037037037</v>
      </c>
      <c r="Y218" s="54">
        <f>=IFERROR(0.01+(W218-MIN($W$2:$W$595))/(MAX($W$2:$W$595)-MIN($W$2:$W$595))*(1-0.01),0)*10</f>
        <v>0.886104218362283</v>
      </c>
      <c r="Z218" s="54">
        <f>=IFERROR(0.01+(X218-MIN($X$2:$X$595))/(MAX($X$2:$X$595)-MIN($X$2:$X$595))*(1-0.01),0)*10</f>
        <v>4.83028720626632</v>
      </c>
    </row>
    <row r="219" spans="1:26" ht="33.75" customHeight="1">
      <c r="A219" s="40">
        <v>218</v>
      </c>
      <c r="B219" s="27" t="s">
        <v>368</v>
      </c>
      <c r="C219" s="40">
        <v>4</v>
      </c>
      <c r="D219" s="27" t="s">
        <v>793</v>
      </c>
      <c r="E219" s="27" t="s">
        <v>788</v>
      </c>
      <c r="F219" s="27" t="s">
        <v>799</v>
      </c>
      <c r="G219" s="27" t="s">
        <v>809</v>
      </c>
      <c r="H219" s="27" t="s">
        <v>1018</v>
      </c>
      <c r="I219" s="40">
        <v>0</v>
      </c>
      <c r="J219" s="40">
        <v>0</v>
      </c>
      <c r="K219" s="40">
        <v>0</v>
      </c>
      <c r="L219" s="40">
        <v>1</v>
      </c>
      <c r="M219" s="40">
        <v>1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>
        <v>0</v>
      </c>
      <c r="W219" s="53">
        <f>=IFERROR((I219*20+J219*50+K219*50+L219*5+M219*80+N219*80+O219*40+P219*50+Q219*50+R219*50+S219*95+T219*95+U219*95+V219*50)/800*IF(E219="青年",0.2,IF(E219="老年",0.9,IF(E219="中年",0.5,1))),0)</f>
        <v>0.02125</v>
      </c>
      <c r="X219" s="53">
        <f>=IFERROR((I219*80+J219*50+K219*50+L219*95+M219*20+N219*20+O219*60+P219*50+Q219*50+R219*50+S219*5+T219*5+U219*5+V219*50)/540*IF(E219="青年",0.8,IF(E219="老年",0.1,IF(E219="中年",0.5,1))),0)</f>
        <v>0.17037037037037</v>
      </c>
      <c r="Y219" s="54">
        <f>=IFERROR(0.01+(W219-MIN($W$2:$W$595))/(MAX($W$2:$W$595)-MIN($W$2:$W$595))*(1-0.01),0)*10</f>
        <v>0.886104218362283</v>
      </c>
      <c r="Z219" s="54">
        <f>=IFERROR(0.01+(X219-MIN($X$2:$X$595))/(MAX($X$2:$X$595)-MIN($X$2:$X$595))*(1-0.01),0)*10</f>
        <v>4.83028720626632</v>
      </c>
    </row>
    <row r="220" spans="1:26" ht="33.75" customHeight="1">
      <c r="A220" s="40">
        <v>219</v>
      </c>
      <c r="B220" s="27" t="s">
        <v>368</v>
      </c>
      <c r="C220" s="40">
        <v>5</v>
      </c>
      <c r="D220" s="27" t="s">
        <v>793</v>
      </c>
      <c r="E220" s="27" t="s">
        <v>788</v>
      </c>
      <c r="F220" s="27" t="s">
        <v>789</v>
      </c>
      <c r="G220" s="27" t="s">
        <v>809</v>
      </c>
      <c r="H220" s="27" t="s">
        <v>1018</v>
      </c>
      <c r="I220" s="40">
        <v>0</v>
      </c>
      <c r="J220" s="40">
        <v>0</v>
      </c>
      <c r="K220" s="40">
        <v>0</v>
      </c>
      <c r="L220" s="40">
        <v>1</v>
      </c>
      <c r="M220" s="40">
        <v>1</v>
      </c>
      <c r="N220" s="40">
        <v>0</v>
      </c>
      <c r="O220" s="40">
        <v>0</v>
      </c>
      <c r="P220" s="40">
        <v>0</v>
      </c>
      <c r="Q220" s="40">
        <v>0</v>
      </c>
      <c r="R220" s="40">
        <v>0</v>
      </c>
      <c r="S220" s="40">
        <v>0</v>
      </c>
      <c r="T220" s="40">
        <v>0</v>
      </c>
      <c r="U220" s="40">
        <v>0</v>
      </c>
      <c r="V220" s="40">
        <v>0</v>
      </c>
      <c r="W220" s="53">
        <f>=IFERROR((I220*20+J220*50+K220*50+L220*5+M220*80+N220*80+O220*40+P220*50+Q220*50+R220*50+S220*95+T220*95+U220*95+V220*50)/800*IF(E220="青年",0.2,IF(E220="老年",0.9,IF(E220="中年",0.5,1))),0)</f>
        <v>0.02125</v>
      </c>
      <c r="X220" s="53">
        <f>=IFERROR((I220*80+J220*50+K220*50+L220*95+M220*20+N220*20+O220*60+P220*50+Q220*50+R220*50+S220*5+T220*5+U220*5+V220*50)/540*IF(E220="青年",0.8,IF(E220="老年",0.1,IF(E220="中年",0.5,1))),0)</f>
        <v>0.17037037037037</v>
      </c>
      <c r="Y220" s="54">
        <f>=IFERROR(0.01+(W220-MIN($W$2:$W$595))/(MAX($W$2:$W$595)-MIN($W$2:$W$595))*(1-0.01),0)*10</f>
        <v>0.886104218362283</v>
      </c>
      <c r="Z220" s="54">
        <f>=IFERROR(0.01+(X220-MIN($X$2:$X$595))/(MAX($X$2:$X$595)-MIN($X$2:$X$595))*(1-0.01),0)*10</f>
        <v>4.83028720626632</v>
      </c>
    </row>
    <row r="221" spans="1:26" ht="33.75" customHeight="1">
      <c r="A221" s="40">
        <v>220</v>
      </c>
      <c r="B221" s="27" t="s">
        <v>368</v>
      </c>
      <c r="C221" s="40">
        <v>6</v>
      </c>
      <c r="D221" s="27" t="s">
        <v>793</v>
      </c>
      <c r="E221" s="27" t="s">
        <v>788</v>
      </c>
      <c r="F221" s="27" t="s">
        <v>799</v>
      </c>
      <c r="G221" s="27" t="s">
        <v>809</v>
      </c>
      <c r="H221" s="27" t="s">
        <v>1018</v>
      </c>
      <c r="I221" s="40">
        <v>0</v>
      </c>
      <c r="J221" s="40">
        <v>0</v>
      </c>
      <c r="K221" s="40">
        <v>0</v>
      </c>
      <c r="L221" s="40">
        <v>1</v>
      </c>
      <c r="M221" s="40">
        <v>1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>
        <v>0</v>
      </c>
      <c r="W221" s="53">
        <f>=IFERROR((I221*20+J221*50+K221*50+L221*5+M221*80+N221*80+O221*40+P221*50+Q221*50+R221*50+S221*95+T221*95+U221*95+V221*50)/800*IF(E221="青年",0.2,IF(E221="老年",0.9,IF(E221="中年",0.5,1))),0)</f>
        <v>0.02125</v>
      </c>
      <c r="X221" s="53">
        <f>=IFERROR((I221*80+J221*50+K221*50+L221*95+M221*20+N221*20+O221*60+P221*50+Q221*50+R221*50+S221*5+T221*5+U221*5+V221*50)/540*IF(E221="青年",0.8,IF(E221="老年",0.1,IF(E221="中年",0.5,1))),0)</f>
        <v>0.17037037037037</v>
      </c>
      <c r="Y221" s="54">
        <f>=IFERROR(0.01+(W221-MIN($W$2:$W$595))/(MAX($W$2:$W$595)-MIN($W$2:$W$595))*(1-0.01),0)*10</f>
        <v>0.886104218362283</v>
      </c>
      <c r="Z221" s="54">
        <f>=IFERROR(0.01+(X221-MIN($X$2:$X$595))/(MAX($X$2:$X$595)-MIN($X$2:$X$595))*(1-0.01),0)*10</f>
        <v>4.83028720626632</v>
      </c>
    </row>
    <row r="222" spans="1:26" ht="33.75" customHeight="1">
      <c r="A222" s="40">
        <v>221</v>
      </c>
      <c r="B222" s="27" t="s">
        <v>374</v>
      </c>
      <c r="C222" s="40">
        <v>1</v>
      </c>
      <c r="D222" s="27" t="s">
        <v>793</v>
      </c>
      <c r="E222" s="27" t="s">
        <v>788</v>
      </c>
      <c r="F222" s="27" t="s">
        <v>789</v>
      </c>
      <c r="G222" s="27" t="s">
        <v>809</v>
      </c>
      <c r="H222" s="27" t="s">
        <v>1051</v>
      </c>
      <c r="I222" s="40">
        <v>0</v>
      </c>
      <c r="J222" s="40">
        <v>0</v>
      </c>
      <c r="K222" s="40">
        <v>0</v>
      </c>
      <c r="L222" s="40">
        <v>1</v>
      </c>
      <c r="M222" s="40">
        <v>0</v>
      </c>
      <c r="N222" s="40">
        <v>0</v>
      </c>
      <c r="O222" s="40">
        <v>0</v>
      </c>
      <c r="P222" s="40">
        <v>0</v>
      </c>
      <c r="Q222" s="40">
        <v>0</v>
      </c>
      <c r="R222" s="40">
        <v>0</v>
      </c>
      <c r="S222" s="40">
        <v>0</v>
      </c>
      <c r="T222" s="40">
        <v>0</v>
      </c>
      <c r="U222" s="40">
        <v>1</v>
      </c>
      <c r="V222" s="40">
        <v>0</v>
      </c>
      <c r="W222" s="53">
        <f>=IFERROR((I222*20+J222*50+K222*50+L222*5+M222*80+N222*80+O222*40+P222*50+Q222*50+R222*50+S222*95+T222*95+U222*95+V222*50)/800*IF(E222="青年",0.2,IF(E222="老年",0.9,IF(E222="中年",0.5,1))),0)</f>
        <v>0.025</v>
      </c>
      <c r="X222" s="53">
        <f>=IFERROR((I222*80+J222*50+K222*50+L222*95+M222*20+N222*20+O222*60+P222*50+Q222*50+R222*50+S222*5+T222*5+U222*5+V222*50)/540*IF(E222="青年",0.8,IF(E222="老年",0.1,IF(E222="中年",0.5,1))),0)</f>
        <v>0.148148148148148</v>
      </c>
      <c r="Y222" s="54">
        <f>=IFERROR(0.01+(W222-MIN($W$2:$W$595))/(MAX($W$2:$W$595)-MIN($W$2:$W$595))*(1-0.01),0)*10</f>
        <v>1.03349875930521</v>
      </c>
      <c r="Z222" s="54">
        <f>=IFERROR(0.01+(X222-MIN($X$2:$X$595))/(MAX($X$2:$X$595)-MIN($X$2:$X$595))*(1-0.01),0)*10</f>
        <v>4.20992167101828</v>
      </c>
    </row>
    <row r="223" spans="1:26" ht="33.75" customHeight="1">
      <c r="A223" s="40">
        <v>222</v>
      </c>
      <c r="B223" s="27" t="s">
        <v>374</v>
      </c>
      <c r="C223" s="40">
        <v>2</v>
      </c>
      <c r="D223" s="27" t="s">
        <v>793</v>
      </c>
      <c r="E223" s="27" t="s">
        <v>788</v>
      </c>
      <c r="F223" s="27" t="s">
        <v>799</v>
      </c>
      <c r="G223" s="27" t="s">
        <v>809</v>
      </c>
      <c r="H223" s="27" t="s">
        <v>1051</v>
      </c>
      <c r="I223" s="40">
        <v>0</v>
      </c>
      <c r="J223" s="40">
        <v>0</v>
      </c>
      <c r="K223" s="40">
        <v>0</v>
      </c>
      <c r="L223" s="40">
        <v>1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1</v>
      </c>
      <c r="V223" s="40">
        <v>0</v>
      </c>
      <c r="W223" s="53">
        <f>=IFERROR((I223*20+J223*50+K223*50+L223*5+M223*80+N223*80+O223*40+P223*50+Q223*50+R223*50+S223*95+T223*95+U223*95+V223*50)/800*IF(E223="青年",0.2,IF(E223="老年",0.9,IF(E223="中年",0.5,1))),0)</f>
        <v>0.025</v>
      </c>
      <c r="X223" s="53">
        <f>=IFERROR((I223*80+J223*50+K223*50+L223*95+M223*20+N223*20+O223*60+P223*50+Q223*50+R223*50+S223*5+T223*5+U223*5+V223*50)/540*IF(E223="青年",0.8,IF(E223="老年",0.1,IF(E223="中年",0.5,1))),0)</f>
        <v>0.148148148148148</v>
      </c>
      <c r="Y223" s="54">
        <f>=IFERROR(0.01+(W223-MIN($W$2:$W$595))/(MAX($W$2:$W$595)-MIN($W$2:$W$595))*(1-0.01),0)*10</f>
        <v>1.03349875930521</v>
      </c>
      <c r="Z223" s="54">
        <f>=IFERROR(0.01+(X223-MIN($X$2:$X$595))/(MAX($X$2:$X$595)-MIN($X$2:$X$595))*(1-0.01),0)*10</f>
        <v>4.20992167101828</v>
      </c>
    </row>
    <row r="224" spans="1:26" ht="33.75" customHeight="1">
      <c r="A224" s="40">
        <v>223</v>
      </c>
      <c r="B224" s="27" t="s">
        <v>374</v>
      </c>
      <c r="C224" s="40">
        <v>3</v>
      </c>
      <c r="D224" s="27" t="s">
        <v>793</v>
      </c>
      <c r="E224" s="27" t="s">
        <v>788</v>
      </c>
      <c r="F224" s="27" t="s">
        <v>789</v>
      </c>
      <c r="G224" s="27" t="s">
        <v>809</v>
      </c>
      <c r="H224" s="27" t="s">
        <v>853</v>
      </c>
      <c r="I224" s="40">
        <v>0</v>
      </c>
      <c r="J224" s="40">
        <v>0</v>
      </c>
      <c r="K224" s="40">
        <v>0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>
        <v>0</v>
      </c>
      <c r="W224" s="53">
        <f>=IFERROR((I224*20+J224*50+K224*50+L224*5+M224*80+N224*80+O224*40+P224*50+Q224*50+R224*50+S224*95+T224*95+U224*95+V224*50)/800*IF(E224="青年",0.2,IF(E224="老年",0.9,IF(E224="中年",0.5,1))),0)</f>
        <v>0.00125</v>
      </c>
      <c r="X224" s="53">
        <f>=IFERROR((I224*80+J224*50+K224*50+L224*95+M224*20+N224*20+O224*60+P224*50+Q224*50+R224*50+S224*5+T224*5+U224*5+V224*50)/540*IF(E224="青年",0.8,IF(E224="老年",0.1,IF(E224="中年",0.5,1))),0)</f>
        <v>0.140740740740741</v>
      </c>
      <c r="Y224" s="54">
        <f>=IFERROR(0.01+(W224-MIN($W$2:$W$595))/(MAX($W$2:$W$595)-MIN($W$2:$W$595))*(1-0.01),0)*10</f>
        <v>0.1</v>
      </c>
      <c r="Z224" s="54">
        <f>=IFERROR(0.01+(X224-MIN($X$2:$X$595))/(MAX($X$2:$X$595)-MIN($X$2:$X$595))*(1-0.01),0)*10</f>
        <v>4.00313315926893</v>
      </c>
    </row>
    <row r="225" spans="1:26" ht="33.75" customHeight="1">
      <c r="A225" s="40">
        <v>224</v>
      </c>
      <c r="B225" s="27" t="s">
        <v>374</v>
      </c>
      <c r="C225" s="40">
        <v>4</v>
      </c>
      <c r="D225" s="27" t="s">
        <v>793</v>
      </c>
      <c r="E225" s="27" t="s">
        <v>788</v>
      </c>
      <c r="F225" s="27" t="s">
        <v>799</v>
      </c>
      <c r="G225" s="27" t="s">
        <v>809</v>
      </c>
      <c r="H225" s="27" t="s">
        <v>853</v>
      </c>
      <c r="I225" s="40">
        <v>0</v>
      </c>
      <c r="J225" s="40">
        <v>0</v>
      </c>
      <c r="K225" s="40">
        <v>0</v>
      </c>
      <c r="L225" s="40">
        <v>1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>
        <v>0</v>
      </c>
      <c r="W225" s="53">
        <f>=IFERROR((I225*20+J225*50+K225*50+L225*5+M225*80+N225*80+O225*40+P225*50+Q225*50+R225*50+S225*95+T225*95+U225*95+V225*50)/800*IF(E225="青年",0.2,IF(E225="老年",0.9,IF(E225="中年",0.5,1))),0)</f>
        <v>0.00125</v>
      </c>
      <c r="X225" s="53">
        <f>=IFERROR((I225*80+J225*50+K225*50+L225*95+M225*20+N225*20+O225*60+P225*50+Q225*50+R225*50+S225*5+T225*5+U225*5+V225*50)/540*IF(E225="青年",0.8,IF(E225="老年",0.1,IF(E225="中年",0.5,1))),0)</f>
        <v>0.140740740740741</v>
      </c>
      <c r="Y225" s="54">
        <f>=IFERROR(0.01+(W225-MIN($W$2:$W$595))/(MAX($W$2:$W$595)-MIN($W$2:$W$595))*(1-0.01),0)*10</f>
        <v>0.1</v>
      </c>
      <c r="Z225" s="54">
        <f>=IFERROR(0.01+(X225-MIN($X$2:$X$595))/(MAX($X$2:$X$595)-MIN($X$2:$X$595))*(1-0.01),0)*10</f>
        <v>4.00313315926893</v>
      </c>
    </row>
    <row r="226" spans="1:26" ht="33.75" customHeight="1">
      <c r="A226" s="40">
        <v>225</v>
      </c>
      <c r="B226" s="27" t="s">
        <v>380</v>
      </c>
      <c r="C226" s="40">
        <v>1</v>
      </c>
      <c r="D226" s="27" t="s">
        <v>793</v>
      </c>
      <c r="E226" s="27" t="s">
        <v>788</v>
      </c>
      <c r="F226" s="27" t="s">
        <v>799</v>
      </c>
      <c r="G226" s="27" t="s">
        <v>790</v>
      </c>
      <c r="H226" s="27" t="s">
        <v>1056</v>
      </c>
      <c r="I226" s="40">
        <v>0</v>
      </c>
      <c r="J226" s="40">
        <v>0</v>
      </c>
      <c r="K226" s="40">
        <v>1</v>
      </c>
      <c r="L226" s="40">
        <v>0</v>
      </c>
      <c r="M226" s="40">
        <v>1</v>
      </c>
      <c r="N226" s="40">
        <v>0</v>
      </c>
      <c r="O226" s="40">
        <v>1</v>
      </c>
      <c r="P226" s="40">
        <v>0</v>
      </c>
      <c r="Q226" s="40">
        <v>0</v>
      </c>
      <c r="R226" s="40">
        <v>0</v>
      </c>
      <c r="S226" s="40">
        <v>0</v>
      </c>
      <c r="T226" s="40">
        <v>0</v>
      </c>
      <c r="U226" s="40">
        <v>0</v>
      </c>
      <c r="V226" s="40">
        <v>0</v>
      </c>
      <c r="W226" s="53">
        <f>=IFERROR((I226*20+J226*50+K226*50+L226*5+M226*80+N226*80+O226*40+P226*50+Q226*50+R226*50+S226*95+T226*95+U226*95+V226*50)/800*IF(E226="青年",0.2,IF(E226="老年",0.9,IF(E226="中年",0.5,1))),0)</f>
        <v>0.0425</v>
      </c>
      <c r="X226" s="53">
        <f>=IFERROR((I226*80+J226*50+K226*50+L226*95+M226*20+N226*20+O226*60+P226*50+Q226*50+R226*50+S226*5+T226*5+U226*5+V226*50)/540*IF(E226="青年",0.8,IF(E226="老年",0.1,IF(E226="中年",0.5,1))),0)</f>
        <v>0.192592592592593</v>
      </c>
      <c r="Y226" s="54">
        <f>=IFERROR(0.01+(W226-MIN($W$2:$W$595))/(MAX($W$2:$W$595)-MIN($W$2:$W$595))*(1-0.01),0)*10</f>
        <v>1.72133995037221</v>
      </c>
      <c r="Z226" s="54">
        <f>=IFERROR(0.01+(X226-MIN($X$2:$X$595))/(MAX($X$2:$X$595)-MIN($X$2:$X$595))*(1-0.01),0)*10</f>
        <v>5.45065274151436</v>
      </c>
    </row>
    <row r="227" spans="1:26" ht="33.75" customHeight="1">
      <c r="A227" s="40">
        <v>226</v>
      </c>
      <c r="B227" s="27" t="s">
        <v>380</v>
      </c>
      <c r="C227" s="40">
        <v>2</v>
      </c>
      <c r="D227" s="27" t="s">
        <v>793</v>
      </c>
      <c r="E227" s="27" t="s">
        <v>788</v>
      </c>
      <c r="F227" s="27" t="s">
        <v>799</v>
      </c>
      <c r="G227" s="27" t="s">
        <v>790</v>
      </c>
      <c r="H227" s="27" t="s">
        <v>1056</v>
      </c>
      <c r="I227" s="40">
        <v>0</v>
      </c>
      <c r="J227" s="40">
        <v>0</v>
      </c>
      <c r="K227" s="40">
        <v>1</v>
      </c>
      <c r="L227" s="40">
        <v>0</v>
      </c>
      <c r="M227" s="40">
        <v>1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>
        <v>0</v>
      </c>
      <c r="W227" s="53">
        <f>=IFERROR((I227*20+J227*50+K227*50+L227*5+M227*80+N227*80+O227*40+P227*50+Q227*50+R227*50+S227*95+T227*95+U227*95+V227*50)/800*IF(E227="青年",0.2,IF(E227="老年",0.9,IF(E227="中年",0.5,1))),0)</f>
        <v>0.0425</v>
      </c>
      <c r="X227" s="53">
        <f>=IFERROR((I227*80+J227*50+K227*50+L227*95+M227*20+N227*20+O227*60+P227*50+Q227*50+R227*50+S227*5+T227*5+U227*5+V227*50)/540*IF(E227="青年",0.8,IF(E227="老年",0.1,IF(E227="中年",0.5,1))),0)</f>
        <v>0.192592592592593</v>
      </c>
      <c r="Y227" s="54">
        <f>=IFERROR(0.01+(W227-MIN($W$2:$W$595))/(MAX($W$2:$W$595)-MIN($W$2:$W$595))*(1-0.01),0)*10</f>
        <v>1.72133995037221</v>
      </c>
      <c r="Z227" s="54">
        <f>=IFERROR(0.01+(X227-MIN($X$2:$X$595))/(MAX($X$2:$X$595)-MIN($X$2:$X$595))*(1-0.01),0)*10</f>
        <v>5.45065274151436</v>
      </c>
    </row>
    <row r="228" spans="1:26" ht="33.75" customHeight="1">
      <c r="A228" s="40">
        <v>227</v>
      </c>
      <c r="B228" s="27" t="s">
        <v>380</v>
      </c>
      <c r="C228" s="40">
        <v>3</v>
      </c>
      <c r="D228" s="27" t="s">
        <v>793</v>
      </c>
      <c r="E228" s="27" t="s">
        <v>788</v>
      </c>
      <c r="F228" s="27" t="s">
        <v>789</v>
      </c>
      <c r="G228" s="27" t="s">
        <v>790</v>
      </c>
      <c r="H228" s="27" t="s">
        <v>1059</v>
      </c>
      <c r="I228" s="40">
        <v>0</v>
      </c>
      <c r="J228" s="40">
        <v>0</v>
      </c>
      <c r="K228" s="40">
        <v>1</v>
      </c>
      <c r="L228" s="40">
        <v>1</v>
      </c>
      <c r="M228" s="40">
        <v>1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>
        <v>0</v>
      </c>
      <c r="W228" s="53">
        <f>=IFERROR((I228*20+J228*50+K228*50+L228*5+M228*80+N228*80+O228*40+P228*50+Q228*50+R228*50+S228*95+T228*95+U228*95+V228*50)/800*IF(E228="青年",0.2,IF(E228="老年",0.9,IF(E228="中年",0.5,1))),0)</f>
        <v>0.03375</v>
      </c>
      <c r="X228" s="53">
        <f>=IFERROR((I228*80+J228*50+K228*50+L228*95+M228*20+N228*20+O228*60+P228*50+Q228*50+R228*50+S228*5+T228*5+U228*5+V228*50)/540*IF(E228="青年",0.8,IF(E228="老年",0.1,IF(E228="中年",0.5,1))),0)</f>
        <v>0.244444444444445</v>
      </c>
      <c r="Y228" s="54">
        <f>=IFERROR(0.01+(W228-MIN($W$2:$W$595))/(MAX($W$2:$W$595)-MIN($W$2:$W$595))*(1-0.01),0)*10</f>
        <v>1.37741935483871</v>
      </c>
      <c r="Z228" s="54">
        <f>=IFERROR(0.01+(X228-MIN($X$2:$X$595))/(MAX($X$2:$X$595)-MIN($X$2:$X$595))*(1-0.01),0)*10</f>
        <v>6.89817232375979</v>
      </c>
    </row>
    <row r="229" spans="1:26" ht="33.75" customHeight="1">
      <c r="A229" s="40">
        <v>228</v>
      </c>
      <c r="B229" s="27" t="s">
        <v>380</v>
      </c>
      <c r="C229" s="40">
        <v>4</v>
      </c>
      <c r="D229" s="27" t="s">
        <v>793</v>
      </c>
      <c r="E229" s="27" t="s">
        <v>788</v>
      </c>
      <c r="F229" s="27" t="s">
        <v>799</v>
      </c>
      <c r="G229" s="27" t="s">
        <v>790</v>
      </c>
      <c r="H229" s="27" t="s">
        <v>1061</v>
      </c>
      <c r="I229" s="40">
        <v>0</v>
      </c>
      <c r="J229" s="40">
        <v>0</v>
      </c>
      <c r="K229" s="40">
        <v>1</v>
      </c>
      <c r="L229" s="40">
        <v>1</v>
      </c>
      <c r="M229" s="40">
        <v>1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>
        <v>0</v>
      </c>
      <c r="W229" s="53">
        <f>=IFERROR((I229*20+J229*50+K229*50+L229*5+M229*80+N229*80+O229*40+P229*50+Q229*50+R229*50+S229*95+T229*95+U229*95+V229*50)/800*IF(E229="青年",0.2,IF(E229="老年",0.9,IF(E229="中年",0.5,1))),0)</f>
        <v>0.04375</v>
      </c>
      <c r="X229" s="53">
        <f>=IFERROR((I229*80+J229*50+K229*50+L229*95+M229*20+N229*20+O229*60+P229*50+Q229*50+R229*50+S229*5+T229*5+U229*5+V229*50)/540*IF(E229="青年",0.8,IF(E229="老年",0.1,IF(E229="中年",0.5,1))),0)</f>
        <v>0.333333333333333</v>
      </c>
      <c r="Y229" s="54">
        <f>=IFERROR(0.01+(W229-MIN($W$2:$W$595))/(MAX($W$2:$W$595)-MIN($W$2:$W$595))*(1-0.01),0)*10</f>
        <v>1.77047146401985</v>
      </c>
      <c r="Z229" s="54">
        <f>=IFERROR(0.01+(X229-MIN($X$2:$X$595))/(MAX($X$2:$X$595)-MIN($X$2:$X$595))*(1-0.01),0)*10</f>
        <v>9.37963446475196</v>
      </c>
    </row>
    <row r="230" spans="1:26" ht="33.75" customHeight="1">
      <c r="A230" s="40">
        <v>229</v>
      </c>
      <c r="B230" s="27" t="s">
        <v>380</v>
      </c>
      <c r="C230" s="40">
        <v>5</v>
      </c>
      <c r="D230" s="27" t="s">
        <v>793</v>
      </c>
      <c r="E230" s="27" t="s">
        <v>802</v>
      </c>
      <c r="F230" s="27" t="s">
        <v>799</v>
      </c>
      <c r="G230" s="27" t="s">
        <v>790</v>
      </c>
      <c r="H230" s="27" t="s">
        <v>1063</v>
      </c>
      <c r="I230" s="40">
        <v>0</v>
      </c>
      <c r="J230" s="40">
        <v>0</v>
      </c>
      <c r="K230" s="40">
        <v>1</v>
      </c>
      <c r="L230" s="40">
        <v>1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0</v>
      </c>
      <c r="U230" s="40">
        <v>0</v>
      </c>
      <c r="V230" s="40">
        <v>0</v>
      </c>
      <c r="W230" s="53">
        <f>=IFERROR((I230*20+J230*50+K230*50+L230*5+M230*80+N230*80+O230*40+P230*50+Q230*50+R230*50+S230*95+T230*95+U230*95+V230*50)/800*IF(E230="青年",0.2,IF(E230="老年",0.9,IF(E230="中年",0.5,1))),0)</f>
        <v>0.034375</v>
      </c>
      <c r="X230" s="53">
        <f>=IFERROR((I230*80+J230*50+K230*50+L230*95+M230*20+N230*20+O230*60+P230*50+Q230*50+R230*50+S230*5+T230*5+U230*5+V230*50)/540*IF(E230="青年",0.8,IF(E230="老年",0.1,IF(E230="中年",0.5,1))),0)</f>
        <v>0.134259259259259</v>
      </c>
      <c r="Y230" s="54">
        <f>=IFERROR(0.01+(W230-MIN($W$2:$W$595))/(MAX($W$2:$W$595)-MIN($W$2:$W$595))*(1-0.01),0)*10</f>
        <v>1.40198511166253</v>
      </c>
      <c r="Z230" s="54">
        <f>=IFERROR(0.01+(X230-MIN($X$2:$X$595))/(MAX($X$2:$X$595)-MIN($X$2:$X$595))*(1-0.01),0)*10</f>
        <v>3.82219321148825</v>
      </c>
    </row>
    <row r="231" spans="1:26" ht="33.75" customHeight="1">
      <c r="A231" s="40">
        <v>230</v>
      </c>
      <c r="B231" s="27" t="s">
        <v>380</v>
      </c>
      <c r="C231" s="40">
        <v>6</v>
      </c>
      <c r="D231" s="27" t="s">
        <v>793</v>
      </c>
      <c r="E231" s="27" t="s">
        <v>802</v>
      </c>
      <c r="F231" s="27" t="s">
        <v>799</v>
      </c>
      <c r="G231" s="27" t="s">
        <v>790</v>
      </c>
      <c r="H231" s="27" t="s">
        <v>1059</v>
      </c>
      <c r="I231" s="40">
        <v>0</v>
      </c>
      <c r="J231" s="40">
        <v>0</v>
      </c>
      <c r="K231" s="40">
        <v>1</v>
      </c>
      <c r="L231" s="40">
        <v>1</v>
      </c>
      <c r="M231" s="40">
        <v>1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0</v>
      </c>
      <c r="U231" s="40">
        <v>0</v>
      </c>
      <c r="V231" s="40">
        <v>0</v>
      </c>
      <c r="W231" s="53">
        <f>=IFERROR((I231*20+J231*50+K231*50+L231*5+M231*80+N231*80+O231*40+P231*50+Q231*50+R231*50+S231*95+T231*95+U231*95+V231*50)/800*IF(E231="青年",0.2,IF(E231="老年",0.9,IF(E231="中年",0.5,1))),0)</f>
        <v>0.084375</v>
      </c>
      <c r="X231" s="53">
        <f>=IFERROR((I231*80+J231*50+K231*50+L231*95+M231*20+N231*20+O231*60+P231*50+Q231*50+R231*50+S231*5+T231*5+U231*5+V231*50)/540*IF(E231="青年",0.8,IF(E231="老年",0.1,IF(E231="中年",0.5,1))),0)</f>
        <v>0.152777777777778</v>
      </c>
      <c r="Y231" s="54">
        <f>=IFERROR(0.01+(W231-MIN($W$2:$W$595))/(MAX($W$2:$W$595)-MIN($W$2:$W$595))*(1-0.01),0)*10</f>
        <v>3.36724565756824</v>
      </c>
      <c r="Z231" s="54">
        <f>=IFERROR(0.01+(X231-MIN($X$2:$X$595))/(MAX($X$2:$X$595)-MIN($X$2:$X$595))*(1-0.01),0)*10</f>
        <v>4.33916449086162</v>
      </c>
    </row>
    <row r="232" spans="1:26" ht="33.75" customHeight="1">
      <c r="A232" s="40">
        <v>231</v>
      </c>
      <c r="B232" s="27" t="s">
        <v>380</v>
      </c>
      <c r="C232" s="40">
        <v>7</v>
      </c>
      <c r="D232" s="27" t="s">
        <v>787</v>
      </c>
      <c r="E232" s="27" t="s">
        <v>788</v>
      </c>
      <c r="F232" s="27" t="s">
        <v>789</v>
      </c>
      <c r="G232" s="27" t="s">
        <v>790</v>
      </c>
      <c r="H232" s="27" t="s">
        <v>864</v>
      </c>
      <c r="I232" s="40">
        <v>0</v>
      </c>
      <c r="J232" s="40">
        <v>0</v>
      </c>
      <c r="K232" s="40">
        <v>1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>
        <v>0</v>
      </c>
      <c r="W232" s="53">
        <f>=IFERROR((I232*20+J232*50+K232*50+L232*5+M232*80+N232*80+O232*40+P232*50+Q232*50+R232*50+S232*95+T232*95+U232*95+V232*50)/800*IF(E232="青年",0.2,IF(E232="老年",0.9,IF(E232="中年",0.5,1))),0)</f>
        <v>0.0125</v>
      </c>
      <c r="X232" s="53">
        <f>=IFERROR((I232*80+J232*50+K232*50+L232*95+M232*20+N232*20+O232*60+P232*50+Q232*50+R232*50+S232*5+T232*5+U232*5+V232*50)/540*IF(E232="青年",0.8,IF(E232="老年",0.1,IF(E232="中年",0.5,1))),0)</f>
        <v>0.0740740740740741</v>
      </c>
      <c r="Y232" s="54">
        <f>=IFERROR(0.01+(W232-MIN($W$2:$W$595))/(MAX($W$2:$W$595)-MIN($W$2:$W$595))*(1-0.01),0)*10</f>
        <v>0.542183622828784</v>
      </c>
      <c r="Z232" s="54">
        <f>=IFERROR(0.01+(X232-MIN($X$2:$X$595))/(MAX($X$2:$X$595)-MIN($X$2:$X$595))*(1-0.01),0)*10</f>
        <v>2.1420365535248</v>
      </c>
    </row>
    <row r="233" spans="1:26" ht="33.75" customHeight="1">
      <c r="A233" s="40">
        <v>232</v>
      </c>
      <c r="B233" s="27" t="s">
        <v>386</v>
      </c>
      <c r="C233" s="40">
        <v>1</v>
      </c>
      <c r="D233" s="27" t="s">
        <v>793</v>
      </c>
      <c r="E233" s="27" t="s">
        <v>788</v>
      </c>
      <c r="F233" s="27" t="s">
        <v>799</v>
      </c>
      <c r="G233" s="27" t="s">
        <v>790</v>
      </c>
      <c r="H233" s="27" t="s">
        <v>904</v>
      </c>
      <c r="I233" s="40">
        <v>0</v>
      </c>
      <c r="J233" s="40">
        <v>0</v>
      </c>
      <c r="K233" s="40">
        <v>0</v>
      </c>
      <c r="L233" s="40">
        <v>0</v>
      </c>
      <c r="M233" s="40">
        <v>1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>
        <v>0</v>
      </c>
      <c r="W233" s="53">
        <f>=IFERROR((I233*20+J233*50+K233*50+L233*5+M233*80+N233*80+O233*40+P233*50+Q233*50+R233*50+S233*95+T233*95+U233*95+V233*50)/800*IF(E233="青年",0.2,IF(E233="老年",0.9,IF(E233="中年",0.5,1))),0)</f>
        <v>0.03</v>
      </c>
      <c r="X233" s="53">
        <f>=IFERROR((I233*80+J233*50+K233*50+L233*95+M233*20+N233*20+O233*60+P233*50+Q233*50+R233*50+S233*5+T233*5+U233*5+V233*50)/540*IF(E233="青年",0.8,IF(E233="老年",0.1,IF(E233="中年",0.5,1))),0)</f>
        <v>0.118518518518519</v>
      </c>
      <c r="Y233" s="54">
        <f>=IFERROR(0.01+(W233-MIN($W$2:$W$595))/(MAX($W$2:$W$595)-MIN($W$2:$W$595))*(1-0.01),0)*10</f>
        <v>1.23002481389578</v>
      </c>
      <c r="Z233" s="54">
        <f>=IFERROR(0.01+(X233-MIN($X$2:$X$595))/(MAX($X$2:$X$595)-MIN($X$2:$X$595))*(1-0.01),0)*10</f>
        <v>3.38276762402089</v>
      </c>
    </row>
    <row r="234" spans="1:26" ht="33.75" customHeight="1">
      <c r="A234" s="40">
        <v>233</v>
      </c>
      <c r="B234" s="27" t="s">
        <v>386</v>
      </c>
      <c r="C234" s="40">
        <v>2</v>
      </c>
      <c r="D234" s="27" t="s">
        <v>793</v>
      </c>
      <c r="E234" s="27" t="s">
        <v>788</v>
      </c>
      <c r="F234" s="27" t="s">
        <v>799</v>
      </c>
      <c r="G234" s="27" t="s">
        <v>790</v>
      </c>
      <c r="H234" s="27" t="s">
        <v>904</v>
      </c>
      <c r="I234" s="40">
        <v>0</v>
      </c>
      <c r="J234" s="40">
        <v>0</v>
      </c>
      <c r="K234" s="40">
        <v>0</v>
      </c>
      <c r="L234" s="40">
        <v>0</v>
      </c>
      <c r="M234" s="40">
        <v>1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>
        <v>0</v>
      </c>
      <c r="W234" s="53">
        <f>=IFERROR((I234*20+J234*50+K234*50+L234*5+M234*80+N234*80+O234*40+P234*50+Q234*50+R234*50+S234*95+T234*95+U234*95+V234*50)/800*IF(E234="青年",0.2,IF(E234="老年",0.9,IF(E234="中年",0.5,1))),0)</f>
        <v>0.03</v>
      </c>
      <c r="X234" s="53">
        <f>=IFERROR((I234*80+J234*50+K234*50+L234*95+M234*20+N234*20+O234*60+P234*50+Q234*50+R234*50+S234*5+T234*5+U234*5+V234*50)/540*IF(E234="青年",0.8,IF(E234="老年",0.1,IF(E234="中年",0.5,1))),0)</f>
        <v>0.118518518518519</v>
      </c>
      <c r="Y234" s="54">
        <f>=IFERROR(0.01+(W234-MIN($W$2:$W$595))/(MAX($W$2:$W$595)-MIN($W$2:$W$595))*(1-0.01),0)*10</f>
        <v>1.23002481389578</v>
      </c>
      <c r="Z234" s="54">
        <f>=IFERROR(0.01+(X234-MIN($X$2:$X$595))/(MAX($X$2:$X$595)-MIN($X$2:$X$595))*(1-0.01),0)*10</f>
        <v>3.38276762402089</v>
      </c>
    </row>
    <row r="235" spans="1:26" ht="33.75" customHeight="1">
      <c r="A235" s="40">
        <v>234</v>
      </c>
      <c r="B235" s="27" t="s">
        <v>386</v>
      </c>
      <c r="C235" s="40">
        <v>3</v>
      </c>
      <c r="D235" s="27" t="s">
        <v>787</v>
      </c>
      <c r="E235" s="27" t="s">
        <v>802</v>
      </c>
      <c r="F235" s="27" t="s">
        <v>789</v>
      </c>
      <c r="G235" s="27" t="s">
        <v>809</v>
      </c>
      <c r="H235" s="27" t="s">
        <v>864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>
        <v>0</v>
      </c>
      <c r="W235" s="53">
        <f>=IFERROR((I235*20+J235*50+K235*50+L235*5+M235*80+N235*80+O235*40+P235*50+Q235*50+R235*50+S235*95+T235*95+U235*95+V235*50)/800*IF(E235="青年",0.2,IF(E235="老年",0.9,IF(E235="中年",0.5,1))),0)</f>
        <v>0.03125</v>
      </c>
      <c r="X235" s="53">
        <f>=IFERROR((I235*80+J235*50+K235*50+L235*95+M235*20+N235*20+O235*60+P235*50+Q235*50+R235*50+S235*5+T235*5+U235*5+V235*50)/540*IF(E235="青年",0.8,IF(E235="老年",0.1,IF(E235="中年",0.5,1))),0)</f>
        <v>0.0462962962962963</v>
      </c>
      <c r="Y235" s="54">
        <f>=IFERROR(0.01+(W235-MIN($W$2:$W$595))/(MAX($W$2:$W$595)-MIN($W$2:$W$595))*(1-0.01),0)*10</f>
        <v>1.27915632754342</v>
      </c>
      <c r="Z235" s="54">
        <f>=IFERROR(0.01+(X235-MIN($X$2:$X$595))/(MAX($X$2:$X$595)-MIN($X$2:$X$595))*(1-0.01),0)*10</f>
        <v>1.36657963446475</v>
      </c>
    </row>
    <row r="236" spans="1:26" ht="33.75" customHeight="1">
      <c r="A236" s="40">
        <v>235</v>
      </c>
      <c r="B236" s="27" t="s">
        <v>390</v>
      </c>
      <c r="C236" s="40">
        <v>1</v>
      </c>
      <c r="D236" s="27" t="s">
        <v>793</v>
      </c>
      <c r="E236" s="27" t="s">
        <v>802</v>
      </c>
      <c r="F236" s="27" t="s">
        <v>799</v>
      </c>
      <c r="G236" s="27" t="s">
        <v>809</v>
      </c>
      <c r="H236" s="27" t="s">
        <v>864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>
        <v>0</v>
      </c>
      <c r="W236" s="53">
        <f>=IFERROR((I236*20+J236*50+K236*50+L236*5+M236*80+N236*80+O236*40+P236*50+Q236*50+R236*50+S236*95+T236*95+U236*95+V236*50)/800*IF(E236="青年",0.2,IF(E236="老年",0.9,IF(E236="中年",0.5,1))),0)</f>
        <v>0.03125</v>
      </c>
      <c r="X236" s="53">
        <f>=IFERROR((I236*80+J236*50+K236*50+L236*95+M236*20+N236*20+O236*60+P236*50+Q236*50+R236*50+S236*5+T236*5+U236*5+V236*50)/540*IF(E236="青年",0.8,IF(E236="老年",0.1,IF(E236="中年",0.5,1))),0)</f>
        <v>0.0462962962962963</v>
      </c>
      <c r="Y236" s="54">
        <f>=IFERROR(0.01+(W236-MIN($W$2:$W$595))/(MAX($W$2:$W$595)-MIN($W$2:$W$595))*(1-0.01),0)*10</f>
        <v>1.27915632754342</v>
      </c>
      <c r="Z236" s="54">
        <f>=IFERROR(0.01+(X236-MIN($X$2:$X$595))/(MAX($X$2:$X$595)-MIN($X$2:$X$595))*(1-0.01),0)*10</f>
        <v>1.36657963446475</v>
      </c>
    </row>
    <row r="237" spans="1:26" ht="33.75" customHeight="1">
      <c r="A237" s="40">
        <v>236</v>
      </c>
      <c r="B237" s="27" t="s">
        <v>390</v>
      </c>
      <c r="C237" s="40">
        <v>2</v>
      </c>
      <c r="D237" s="27" t="s">
        <v>793</v>
      </c>
      <c r="E237" s="27" t="s">
        <v>802</v>
      </c>
      <c r="F237" s="27" t="s">
        <v>799</v>
      </c>
      <c r="G237" s="27" t="s">
        <v>809</v>
      </c>
      <c r="H237" s="27" t="s">
        <v>864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>
        <v>0</v>
      </c>
      <c r="W237" s="53">
        <f>=IFERROR((I237*20+J237*50+K237*50+L237*5+M237*80+N237*80+O237*40+P237*50+Q237*50+R237*50+S237*95+T237*95+U237*95+V237*50)/800*IF(E237="青年",0.2,IF(E237="老年",0.9,IF(E237="中年",0.5,1))),0)</f>
        <v>0.03125</v>
      </c>
      <c r="X237" s="53">
        <f>=IFERROR((I237*80+J237*50+K237*50+L237*95+M237*20+N237*20+O237*60+P237*50+Q237*50+R237*50+S237*5+T237*5+U237*5+V237*50)/540*IF(E237="青年",0.8,IF(E237="老年",0.1,IF(E237="中年",0.5,1))),0)</f>
        <v>0.0462962962962963</v>
      </c>
      <c r="Y237" s="54">
        <f>=IFERROR(0.01+(W237-MIN($W$2:$W$595))/(MAX($W$2:$W$595)-MIN($W$2:$W$595))*(1-0.01),0)*10</f>
        <v>1.27915632754342</v>
      </c>
      <c r="Z237" s="54">
        <f>=IFERROR(0.01+(X237-MIN($X$2:$X$595))/(MAX($X$2:$X$595)-MIN($X$2:$X$595))*(1-0.01),0)*10</f>
        <v>1.36657963446475</v>
      </c>
    </row>
    <row r="238" spans="1:26" ht="33.75" customHeight="1">
      <c r="A238" s="40">
        <v>237</v>
      </c>
      <c r="B238" s="27" t="s">
        <v>390</v>
      </c>
      <c r="C238" s="40">
        <v>3</v>
      </c>
      <c r="D238" s="27" t="s">
        <v>793</v>
      </c>
      <c r="E238" s="27" t="s">
        <v>802</v>
      </c>
      <c r="F238" s="27" t="s">
        <v>799</v>
      </c>
      <c r="G238" s="27" t="s">
        <v>809</v>
      </c>
      <c r="H238" s="27" t="s">
        <v>897</v>
      </c>
      <c r="I238" s="40">
        <v>0</v>
      </c>
      <c r="J238" s="40">
        <v>1</v>
      </c>
      <c r="K238" s="40">
        <v>1</v>
      </c>
      <c r="L238" s="40">
        <v>0</v>
      </c>
      <c r="M238" s="40">
        <v>0</v>
      </c>
      <c r="N238" s="40">
        <v>0</v>
      </c>
      <c r="O238" s="40">
        <v>0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>
        <v>0</v>
      </c>
      <c r="W238" s="53">
        <f>=IFERROR((I238*20+J238*50+K238*50+L238*5+M238*80+N238*80+O238*40+P238*50+Q238*50+R238*50+S238*95+T238*95+U238*95+V238*50)/800*IF(E238="青年",0.2,IF(E238="老年",0.9,IF(E238="中年",0.5,1))),0)</f>
        <v>0.0625</v>
      </c>
      <c r="X238" s="53">
        <f>=IFERROR((I238*80+J238*50+K238*50+L238*95+M238*20+N238*20+O238*60+P238*50+Q238*50+R238*50+S238*5+T238*5+U238*5+V238*50)/540*IF(E238="青年",0.8,IF(E238="老年",0.1,IF(E238="中年",0.5,1))),0)</f>
        <v>0.0925925925925926</v>
      </c>
      <c r="Y238" s="54">
        <f>=IFERROR(0.01+(W238-MIN($W$2:$W$595))/(MAX($W$2:$W$595)-MIN($W$2:$W$595))*(1-0.01),0)*10</f>
        <v>2.50744416873449</v>
      </c>
      <c r="Z238" s="54">
        <f>=IFERROR(0.01+(X238-MIN($X$2:$X$595))/(MAX($X$2:$X$595)-MIN($X$2:$X$595))*(1-0.01),0)*10</f>
        <v>2.65900783289817</v>
      </c>
    </row>
    <row r="239" spans="1:26" ht="33.75" customHeight="1">
      <c r="A239" s="40">
        <v>238</v>
      </c>
      <c r="B239" s="27" t="s">
        <v>390</v>
      </c>
      <c r="C239" s="40">
        <v>4</v>
      </c>
      <c r="D239" s="27" t="s">
        <v>793</v>
      </c>
      <c r="E239" s="27" t="s">
        <v>813</v>
      </c>
      <c r="F239" s="27" t="s">
        <v>789</v>
      </c>
      <c r="G239" s="27" t="s">
        <v>809</v>
      </c>
      <c r="H239" s="27" t="s">
        <v>864</v>
      </c>
      <c r="I239" s="40">
        <v>0</v>
      </c>
      <c r="J239" s="40">
        <v>0</v>
      </c>
      <c r="K239" s="40">
        <v>1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>
        <v>0</v>
      </c>
      <c r="W239" s="53">
        <f>=IFERROR((I239*20+J239*50+K239*50+L239*5+M239*80+N239*80+O239*40+P239*50+Q239*50+R239*50+S239*95+T239*95+U239*95+V239*50)/800*IF(E239="青年",0.2,IF(E239="老年",0.9,IF(E239="中年",0.5,1))),0)</f>
        <v>0.0625</v>
      </c>
      <c r="X239" s="53">
        <f>=IFERROR((I239*80+J239*50+K239*50+L239*95+M239*20+N239*20+O239*60+P239*50+Q239*50+R239*50+S239*5+T239*5+U239*5+V239*50)/540*IF(E239="青年",0.8,IF(E239="老年",0.1,IF(E239="中年",0.5,1))),0)</f>
        <v>0.0925925925925926</v>
      </c>
      <c r="Y239" s="54">
        <f>=IFERROR(0.01+(W239-MIN($W$2:$W$595))/(MAX($W$2:$W$595)-MIN($W$2:$W$595))*(1-0.01),0)*10</f>
        <v>2.50744416873449</v>
      </c>
      <c r="Z239" s="54">
        <f>=IFERROR(0.01+(X239-MIN($X$2:$X$595))/(MAX($X$2:$X$595)-MIN($X$2:$X$595))*(1-0.01),0)*10</f>
        <v>2.65900783289817</v>
      </c>
    </row>
    <row r="240" spans="1:26" ht="33.75" customHeight="1">
      <c r="A240" s="40">
        <v>239</v>
      </c>
      <c r="B240" s="27" t="s">
        <v>390</v>
      </c>
      <c r="C240" s="40">
        <v>5</v>
      </c>
      <c r="D240" s="27" t="s">
        <v>787</v>
      </c>
      <c r="E240" s="27" t="s">
        <v>802</v>
      </c>
      <c r="F240" s="27" t="s">
        <v>789</v>
      </c>
      <c r="G240" s="27" t="s">
        <v>809</v>
      </c>
      <c r="H240" s="27" t="s">
        <v>818</v>
      </c>
      <c r="I240" s="40">
        <v>0</v>
      </c>
      <c r="J240" s="40">
        <v>1</v>
      </c>
      <c r="K240" s="40">
        <v>0</v>
      </c>
      <c r="L240" s="40">
        <v>0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>
        <v>0</v>
      </c>
      <c r="W240" s="53">
        <f>=IFERROR((I240*20+J240*50+K240*50+L240*5+M240*80+N240*80+O240*40+P240*50+Q240*50+R240*50+S240*95+T240*95+U240*95+V240*50)/800*IF(E240="青年",0.2,IF(E240="老年",0.9,IF(E240="中年",0.5,1))),0)</f>
        <v>0.03125</v>
      </c>
      <c r="X240" s="53">
        <f>=IFERROR((I240*80+J240*50+K240*50+L240*95+M240*20+N240*20+O240*60+P240*50+Q240*50+R240*50+S240*5+T240*5+U240*5+V240*50)/540*IF(E240="青年",0.8,IF(E240="老年",0.1,IF(E240="中年",0.5,1))),0)</f>
        <v>0.0462962962962963</v>
      </c>
      <c r="Y240" s="54">
        <f>=IFERROR(0.01+(W240-MIN($W$2:$W$595))/(MAX($W$2:$W$595)-MIN($W$2:$W$595))*(1-0.01),0)*10</f>
        <v>1.27915632754342</v>
      </c>
      <c r="Z240" s="54">
        <f>=IFERROR(0.01+(X240-MIN($X$2:$X$595))/(MAX($X$2:$X$595)-MIN($X$2:$X$595))*(1-0.01),0)*10</f>
        <v>1.36657963446475</v>
      </c>
    </row>
    <row r="241" spans="1:26" ht="33.75" customHeight="1">
      <c r="A241" s="40">
        <v>240</v>
      </c>
      <c r="B241" s="27" t="s">
        <v>390</v>
      </c>
      <c r="C241" s="40">
        <v>6</v>
      </c>
      <c r="D241" s="27" t="s">
        <v>793</v>
      </c>
      <c r="E241" s="27" t="s">
        <v>788</v>
      </c>
      <c r="F241" s="27" t="s">
        <v>799</v>
      </c>
      <c r="G241" s="27" t="s">
        <v>809</v>
      </c>
      <c r="H241" s="27" t="s">
        <v>1002</v>
      </c>
      <c r="I241" s="40">
        <v>0</v>
      </c>
      <c r="J241" s="40">
        <v>0</v>
      </c>
      <c r="K241" s="40">
        <v>1</v>
      </c>
      <c r="L241" s="40">
        <v>0</v>
      </c>
      <c r="M241" s="40">
        <v>1</v>
      </c>
      <c r="N241" s="40">
        <v>0</v>
      </c>
      <c r="O241" s="40">
        <v>0</v>
      </c>
      <c r="P241" s="40">
        <v>0</v>
      </c>
      <c r="Q241" s="40">
        <v>0</v>
      </c>
      <c r="R241" s="40">
        <v>0</v>
      </c>
      <c r="S241" s="40">
        <v>0</v>
      </c>
      <c r="T241" s="40">
        <v>0</v>
      </c>
      <c r="U241" s="40">
        <v>0</v>
      </c>
      <c r="V241" s="40">
        <v>0</v>
      </c>
      <c r="W241" s="53">
        <f>=IFERROR((I241*20+J241*50+K241*50+L241*5+M241*80+N241*80+O241*40+P241*50+Q241*50+R241*50+S241*95+T241*95+U241*95+V241*50)/800*IF(E241="青年",0.2,IF(E241="老年",0.9,IF(E241="中年",0.5,1))),0)</f>
        <v>0.0325</v>
      </c>
      <c r="X241" s="53">
        <f>=IFERROR((I241*80+J241*50+K241*50+L241*95+M241*20+N241*20+O241*60+P241*50+Q241*50+R241*50+S241*5+T241*5+U241*5+V241*50)/540*IF(E241="青年",0.8,IF(E241="老年",0.1,IF(E241="中年",0.5,1))),0)</f>
        <v>0.103703703703704</v>
      </c>
      <c r="Y241" s="54">
        <f>=IFERROR(0.01+(W241-MIN($W$2:$W$595))/(MAX($W$2:$W$595)-MIN($W$2:$W$595))*(1-0.01),0)*10</f>
        <v>1.32828784119107</v>
      </c>
      <c r="Z241" s="54">
        <f>=IFERROR(0.01+(X241-MIN($X$2:$X$595))/(MAX($X$2:$X$595)-MIN($X$2:$X$595))*(1-0.01),0)*10</f>
        <v>2.96919060052219</v>
      </c>
    </row>
    <row r="242" spans="1:26" ht="33.75" customHeight="1">
      <c r="A242" s="40">
        <v>241</v>
      </c>
      <c r="B242" s="27" t="s">
        <v>390</v>
      </c>
      <c r="C242" s="40">
        <v>7</v>
      </c>
      <c r="D242" s="27" t="s">
        <v>793</v>
      </c>
      <c r="E242" s="27" t="s">
        <v>788</v>
      </c>
      <c r="F242" s="27" t="s">
        <v>799</v>
      </c>
      <c r="G242" s="27" t="s">
        <v>809</v>
      </c>
      <c r="H242" s="27" t="s">
        <v>1002</v>
      </c>
      <c r="I242" s="40">
        <v>0</v>
      </c>
      <c r="J242" s="40">
        <v>0</v>
      </c>
      <c r="K242" s="40">
        <v>1</v>
      </c>
      <c r="L242" s="40">
        <v>0</v>
      </c>
      <c r="M242" s="40">
        <v>1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>
        <v>0</v>
      </c>
      <c r="W242" s="53">
        <f>=IFERROR((I242*20+J242*50+K242*50+L242*5+M242*80+N242*80+O242*40+P242*50+Q242*50+R242*50+S242*95+T242*95+U242*95+V242*50)/800*IF(E242="青年",0.2,IF(E242="老年",0.9,IF(E242="中年",0.5,1))),0)</f>
        <v>0.0325</v>
      </c>
      <c r="X242" s="53">
        <f>=IFERROR((I242*80+J242*50+K242*50+L242*95+M242*20+N242*20+O242*60+P242*50+Q242*50+R242*50+S242*5+T242*5+U242*5+V242*50)/540*IF(E242="青年",0.8,IF(E242="老年",0.1,IF(E242="中年",0.5,1))),0)</f>
        <v>0.103703703703704</v>
      </c>
      <c r="Y242" s="54">
        <f>=IFERROR(0.01+(W242-MIN($W$2:$W$595))/(MAX($W$2:$W$595)-MIN($W$2:$W$595))*(1-0.01),0)*10</f>
        <v>1.32828784119107</v>
      </c>
      <c r="Z242" s="54">
        <f>=IFERROR(0.01+(X242-MIN($X$2:$X$595))/(MAX($X$2:$X$595)-MIN($X$2:$X$595))*(1-0.01),0)*10</f>
        <v>2.96919060052219</v>
      </c>
    </row>
    <row r="243" spans="1:26" ht="33.75" customHeight="1">
      <c r="A243" s="40">
        <v>242</v>
      </c>
      <c r="B243" s="27" t="s">
        <v>394</v>
      </c>
      <c r="C243" s="40">
        <v>1</v>
      </c>
      <c r="D243" s="27" t="s">
        <v>787</v>
      </c>
      <c r="E243" s="27" t="s">
        <v>788</v>
      </c>
      <c r="F243" s="27" t="s">
        <v>799</v>
      </c>
      <c r="G243" s="27" t="s">
        <v>790</v>
      </c>
      <c r="H243" s="27" t="s">
        <v>867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>
        <v>0</v>
      </c>
      <c r="W243" s="53">
        <f>=IFERROR((I243*20+J243*50+K243*50+L243*5+M243*80+N243*80+O243*40+P243*50+Q243*50+R243*50+S243*95+T243*95+U243*95+V243*50)/800*IF(E243="青年",0.2,IF(E243="老年",0.9,IF(E243="中年",0.5,1))),0)</f>
        <v>0.0225</v>
      </c>
      <c r="X243" s="53">
        <f>=IFERROR((I243*80+J243*50+K243*50+L243*95+M243*20+N243*20+O243*60+P243*50+Q243*50+R243*50+S243*5+T243*5+U243*5+V243*50)/540*IF(E243="青年",0.8,IF(E243="老年",0.1,IF(E243="中年",0.5,1))),0)</f>
        <v>0.162962962962963</v>
      </c>
      <c r="Y243" s="54">
        <f>=IFERROR(0.01+(W243-MIN($W$2:$W$595))/(MAX($W$2:$W$595)-MIN($W$2:$W$595))*(1-0.01),0)*10</f>
        <v>0.935235732009926</v>
      </c>
      <c r="Z243" s="54">
        <f>=IFERROR(0.01+(X243-MIN($X$2:$X$595))/(MAX($X$2:$X$595)-MIN($X$2:$X$595))*(1-0.01),0)*10</f>
        <v>4.62349869451697</v>
      </c>
    </row>
    <row r="244" spans="1:26" ht="33.75" customHeight="1">
      <c r="A244" s="40">
        <v>243</v>
      </c>
      <c r="B244" s="27" t="s">
        <v>394</v>
      </c>
      <c r="C244" s="40">
        <v>2</v>
      </c>
      <c r="D244" s="27" t="s">
        <v>793</v>
      </c>
      <c r="E244" s="27" t="s">
        <v>788</v>
      </c>
      <c r="F244" s="27" t="s">
        <v>789</v>
      </c>
      <c r="G244" s="27" t="s">
        <v>809</v>
      </c>
      <c r="H244" s="27" t="s">
        <v>1078</v>
      </c>
      <c r="I244" s="40">
        <v>1</v>
      </c>
      <c r="J244" s="40">
        <v>0</v>
      </c>
      <c r="K244" s="40">
        <v>0</v>
      </c>
      <c r="L244" s="40">
        <v>0</v>
      </c>
      <c r="M244" s="40">
        <v>1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>
        <v>0</v>
      </c>
      <c r="W244" s="53">
        <f>=IFERROR((I244*20+J244*50+K244*50+L244*5+M244*80+N244*80+O244*40+P244*50+Q244*50+R244*50+S244*95+T244*95+U244*95+V244*50)/800*IF(E244="青年",0.2,IF(E244="老年",0.9,IF(E244="中年",0.5,1))),0)</f>
        <v>0.025</v>
      </c>
      <c r="X244" s="53">
        <f>=IFERROR((I244*80+J244*50+K244*50+L244*95+M244*20+N244*20+O244*60+P244*50+Q244*50+R244*50+S244*5+T244*5+U244*5+V244*50)/540*IF(E244="青年",0.8,IF(E244="老年",0.1,IF(E244="中年",0.5,1))),0)</f>
        <v>0.148148148148148</v>
      </c>
      <c r="Y244" s="54">
        <f>=IFERROR(0.01+(W244-MIN($W$2:$W$595))/(MAX($W$2:$W$595)-MIN($W$2:$W$595))*(1-0.01),0)*10</f>
        <v>1.03349875930521</v>
      </c>
      <c r="Z244" s="54">
        <f>=IFERROR(0.01+(X244-MIN($X$2:$X$595))/(MAX($X$2:$X$595)-MIN($X$2:$X$595))*(1-0.01),0)*10</f>
        <v>4.20992167101828</v>
      </c>
    </row>
    <row r="245" spans="1:26" ht="33.75" customHeight="1">
      <c r="A245" s="40">
        <v>244</v>
      </c>
      <c r="B245" s="27" t="s">
        <v>394</v>
      </c>
      <c r="C245" s="40">
        <v>3</v>
      </c>
      <c r="D245" s="27" t="s">
        <v>793</v>
      </c>
      <c r="E245" s="27" t="s">
        <v>788</v>
      </c>
      <c r="F245" s="27" t="s">
        <v>789</v>
      </c>
      <c r="G245" s="27" t="s">
        <v>809</v>
      </c>
      <c r="H245" s="27" t="s">
        <v>1078</v>
      </c>
      <c r="I245" s="40">
        <v>1</v>
      </c>
      <c r="J245" s="40">
        <v>0</v>
      </c>
      <c r="K245" s="40">
        <v>0</v>
      </c>
      <c r="L245" s="40">
        <v>0</v>
      </c>
      <c r="M245" s="40">
        <v>1</v>
      </c>
      <c r="N245" s="40">
        <v>0</v>
      </c>
      <c r="O245" s="40">
        <v>0</v>
      </c>
      <c r="P245" s="40">
        <v>0</v>
      </c>
      <c r="Q245" s="40">
        <v>0</v>
      </c>
      <c r="R245" s="40">
        <v>0</v>
      </c>
      <c r="S245" s="40">
        <v>0</v>
      </c>
      <c r="T245" s="40">
        <v>0</v>
      </c>
      <c r="U245" s="40">
        <v>0</v>
      </c>
      <c r="V245" s="40">
        <v>0</v>
      </c>
      <c r="W245" s="53">
        <f>=IFERROR((I245*20+J245*50+K245*50+L245*5+M245*80+N245*80+O245*40+P245*50+Q245*50+R245*50+S245*95+T245*95+U245*95+V245*50)/800*IF(E245="青年",0.2,IF(E245="老年",0.9,IF(E245="中年",0.5,1))),0)</f>
        <v>0.025</v>
      </c>
      <c r="X245" s="53">
        <f>=IFERROR((I245*80+J245*50+K245*50+L245*95+M245*20+N245*20+O245*60+P245*50+Q245*50+R245*50+S245*5+T245*5+U245*5+V245*50)/540*IF(E245="青年",0.8,IF(E245="老年",0.1,IF(E245="中年",0.5,1))),0)</f>
        <v>0.148148148148148</v>
      </c>
      <c r="Y245" s="54">
        <f>=IFERROR(0.01+(W245-MIN($W$2:$W$595))/(MAX($W$2:$W$595)-MIN($W$2:$W$595))*(1-0.01),0)*10</f>
        <v>1.03349875930521</v>
      </c>
      <c r="Z245" s="54">
        <f>=IFERROR(0.01+(X245-MIN($X$2:$X$595))/(MAX($X$2:$X$595)-MIN($X$2:$X$595))*(1-0.01),0)*10</f>
        <v>4.20992167101828</v>
      </c>
    </row>
    <row r="246" spans="1:26" ht="33.75" customHeight="1">
      <c r="A246" s="40">
        <v>245</v>
      </c>
      <c r="B246" s="27" t="s">
        <v>399</v>
      </c>
      <c r="C246" s="40">
        <v>1</v>
      </c>
      <c r="D246" s="27" t="s">
        <v>793</v>
      </c>
      <c r="E246" s="27" t="s">
        <v>788</v>
      </c>
      <c r="F246" s="27" t="s">
        <v>799</v>
      </c>
      <c r="G246" s="27" t="s">
        <v>790</v>
      </c>
      <c r="H246" s="27" t="s">
        <v>864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0</v>
      </c>
      <c r="T246" s="40">
        <v>0</v>
      </c>
      <c r="U246" s="40">
        <v>0</v>
      </c>
      <c r="V246" s="40">
        <v>0</v>
      </c>
      <c r="W246" s="53">
        <f>=IFERROR((I246*20+J246*50+K246*50+L246*5+M246*80+N246*80+O246*40+P246*50+Q246*50+R246*50+S246*95+T246*95+U246*95+V246*50)/800*IF(E246="青年",0.2,IF(E246="老年",0.9,IF(E246="中年",0.5,1))),0)</f>
        <v>0.0125</v>
      </c>
      <c r="X246" s="53">
        <f>=IFERROR((I246*80+J246*50+K246*50+L246*95+M246*20+N246*20+O246*60+P246*50+Q246*50+R246*50+S246*5+T246*5+U246*5+V246*50)/540*IF(E246="青年",0.8,IF(E246="老年",0.1,IF(E246="中年",0.5,1))),0)</f>
        <v>0.0740740740740741</v>
      </c>
      <c r="Y246" s="54">
        <f>=IFERROR(0.01+(W246-MIN($W$2:$W$595))/(MAX($W$2:$W$595)-MIN($W$2:$W$595))*(1-0.01),0)*10</f>
        <v>0.542183622828784</v>
      </c>
      <c r="Z246" s="54">
        <f>=IFERROR(0.01+(X246-MIN($X$2:$X$595))/(MAX($X$2:$X$595)-MIN($X$2:$X$595))*(1-0.01),0)*10</f>
        <v>2.1420365535248</v>
      </c>
    </row>
    <row r="247" spans="1:26" ht="33.75" customHeight="1">
      <c r="A247" s="40">
        <v>246</v>
      </c>
      <c r="B247" s="27" t="s">
        <v>399</v>
      </c>
      <c r="C247" s="40">
        <v>2</v>
      </c>
      <c r="D247" s="27" t="s">
        <v>793</v>
      </c>
      <c r="E247" s="27" t="s">
        <v>788</v>
      </c>
      <c r="F247" s="27" t="s">
        <v>799</v>
      </c>
      <c r="G247" s="27" t="s">
        <v>790</v>
      </c>
      <c r="H247" s="27" t="s">
        <v>864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>
        <v>0</v>
      </c>
      <c r="W247" s="53">
        <f>=IFERROR((I247*20+J247*50+K247*50+L247*5+M247*80+N247*80+O247*40+P247*50+Q247*50+R247*50+S247*95+T247*95+U247*95+V247*50)/800*IF(E247="青年",0.2,IF(E247="老年",0.9,IF(E247="中年",0.5,1))),0)</f>
        <v>0.0125</v>
      </c>
      <c r="X247" s="53">
        <f>=IFERROR((I247*80+J247*50+K247*50+L247*95+M247*20+N247*20+O247*60+P247*50+Q247*50+R247*50+S247*5+T247*5+U247*5+V247*50)/540*IF(E247="青年",0.8,IF(E247="老年",0.1,IF(E247="中年",0.5,1))),0)</f>
        <v>0.0740740740740741</v>
      </c>
      <c r="Y247" s="54">
        <f>=IFERROR(0.01+(W247-MIN($W$2:$W$595))/(MAX($W$2:$W$595)-MIN($W$2:$W$595))*(1-0.01),0)*10</f>
        <v>0.542183622828784</v>
      </c>
      <c r="Z247" s="54">
        <f>=IFERROR(0.01+(X247-MIN($X$2:$X$595))/(MAX($X$2:$X$595)-MIN($X$2:$X$595))*(1-0.01),0)*10</f>
        <v>2.1420365535248</v>
      </c>
    </row>
    <row r="248" spans="1:26" ht="33.75" customHeight="1">
      <c r="A248" s="40">
        <v>247</v>
      </c>
      <c r="B248" s="27" t="s">
        <v>399</v>
      </c>
      <c r="C248" s="40">
        <v>3</v>
      </c>
      <c r="D248" s="27" t="s">
        <v>787</v>
      </c>
      <c r="E248" s="27" t="s">
        <v>802</v>
      </c>
      <c r="F248" s="27" t="s">
        <v>789</v>
      </c>
      <c r="G248" s="27" t="s">
        <v>790</v>
      </c>
      <c r="H248" s="27" t="s">
        <v>1034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>
        <v>0</v>
      </c>
      <c r="W248" s="53">
        <f>=IFERROR((I248*20+J248*50+K248*50+L248*5+M248*80+N248*80+O248*40+P248*50+Q248*50+R248*50+S248*95+T248*95+U248*95+V248*50)/800*IF(E248="青年",0.2,IF(E248="老年",0.9,IF(E248="中年",0.5,1))),0)</f>
        <v>0.025</v>
      </c>
      <c r="X248" s="53">
        <f>=IFERROR((I248*80+J248*50+K248*50+L248*95+M248*20+N248*20+O248*60+P248*50+Q248*50+R248*50+S248*5+T248*5+U248*5+V248*50)/540*IF(E248="青年",0.8,IF(E248="老年",0.1,IF(E248="中年",0.5,1))),0)</f>
        <v>0.0555555555555556</v>
      </c>
      <c r="Y248" s="54">
        <f>=IFERROR(0.01+(W248-MIN($W$2:$W$595))/(MAX($W$2:$W$595)-MIN($W$2:$W$595))*(1-0.01),0)*10</f>
        <v>1.03349875930521</v>
      </c>
      <c r="Z248" s="54">
        <f>=IFERROR(0.01+(X248-MIN($X$2:$X$595))/(MAX($X$2:$X$595)-MIN($X$2:$X$595))*(1-0.01),0)*10</f>
        <v>1.62506527415144</v>
      </c>
    </row>
    <row r="249" spans="1:26" ht="33.75" customHeight="1">
      <c r="A249" s="40">
        <v>248</v>
      </c>
      <c r="B249" s="27" t="s">
        <v>399</v>
      </c>
      <c r="C249" s="40">
        <v>4</v>
      </c>
      <c r="D249" s="27" t="s">
        <v>787</v>
      </c>
      <c r="E249" s="27" t="s">
        <v>788</v>
      </c>
      <c r="F249" s="27" t="s">
        <v>799</v>
      </c>
      <c r="G249" s="27" t="s">
        <v>790</v>
      </c>
      <c r="H249" s="27" t="s">
        <v>867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>
        <v>0</v>
      </c>
      <c r="W249" s="53">
        <f>=IFERROR((I249*20+J249*50+K249*50+L249*5+M249*80+N249*80+O249*40+P249*50+Q249*50+R249*50+S249*95+T249*95+U249*95+V249*50)/800*IF(E249="青年",0.2,IF(E249="老年",0.9,IF(E249="中年",0.5,1))),0)</f>
        <v>0.0225</v>
      </c>
      <c r="X249" s="53">
        <f>=IFERROR((I249*80+J249*50+K249*50+L249*95+M249*20+N249*20+O249*60+P249*50+Q249*50+R249*50+S249*5+T249*5+U249*5+V249*50)/540*IF(E249="青年",0.8,IF(E249="老年",0.1,IF(E249="中年",0.5,1))),0)</f>
        <v>0.162962962962963</v>
      </c>
      <c r="Y249" s="54">
        <f>=IFERROR(0.01+(W249-MIN($W$2:$W$595))/(MAX($W$2:$W$595)-MIN($W$2:$W$595))*(1-0.01),0)*10</f>
        <v>0.935235732009926</v>
      </c>
      <c r="Z249" s="54">
        <f>=IFERROR(0.01+(X249-MIN($X$2:$X$595))/(MAX($X$2:$X$595)-MIN($X$2:$X$595))*(1-0.01),0)*10</f>
        <v>4.62349869451697</v>
      </c>
    </row>
    <row r="250" spans="1:26" ht="33.75" customHeight="1">
      <c r="A250" s="40">
        <v>249</v>
      </c>
      <c r="B250" s="27" t="s">
        <v>404</v>
      </c>
      <c r="C250" s="40">
        <v>1</v>
      </c>
      <c r="D250" s="27" t="s">
        <v>793</v>
      </c>
      <c r="E250" s="27" t="s">
        <v>788</v>
      </c>
      <c r="F250" s="27" t="s">
        <v>799</v>
      </c>
      <c r="G250" s="27" t="s">
        <v>790</v>
      </c>
      <c r="H250" s="27" t="s">
        <v>1002</v>
      </c>
      <c r="I250" s="40">
        <v>0</v>
      </c>
      <c r="J250" s="40">
        <v>0</v>
      </c>
      <c r="K250" s="40">
        <v>1</v>
      </c>
      <c r="L250" s="40">
        <v>0</v>
      </c>
      <c r="M250" s="40">
        <v>1</v>
      </c>
      <c r="N250" s="40">
        <v>0</v>
      </c>
      <c r="O250" s="40">
        <v>0</v>
      </c>
      <c r="P250" s="40">
        <v>0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>
        <v>0</v>
      </c>
      <c r="W250" s="53">
        <f>=IFERROR((I250*20+J250*50+K250*50+L250*5+M250*80+N250*80+O250*40+P250*50+Q250*50+R250*50+S250*95+T250*95+U250*95+V250*50)/800*IF(E250="青年",0.2,IF(E250="老年",0.9,IF(E250="中年",0.5,1))),0)</f>
        <v>0.0325</v>
      </c>
      <c r="X250" s="53">
        <f>=IFERROR((I250*80+J250*50+K250*50+L250*95+M250*20+N250*20+O250*60+P250*50+Q250*50+R250*50+S250*5+T250*5+U250*5+V250*50)/540*IF(E250="青年",0.8,IF(E250="老年",0.1,IF(E250="中年",0.5,1))),0)</f>
        <v>0.103703703703704</v>
      </c>
      <c r="Y250" s="54">
        <f>=IFERROR(0.01+(W250-MIN($W$2:$W$595))/(MAX($W$2:$W$595)-MIN($W$2:$W$595))*(1-0.01),0)*10</f>
        <v>1.32828784119107</v>
      </c>
      <c r="Z250" s="54">
        <f>=IFERROR(0.01+(X250-MIN($X$2:$X$595))/(MAX($X$2:$X$595)-MIN($X$2:$X$595))*(1-0.01),0)*10</f>
        <v>2.96919060052219</v>
      </c>
    </row>
    <row r="251" spans="1:26" ht="33.75" customHeight="1">
      <c r="A251" s="40">
        <v>250</v>
      </c>
      <c r="B251" s="27" t="s">
        <v>404</v>
      </c>
      <c r="C251" s="40">
        <v>2</v>
      </c>
      <c r="D251" s="27" t="s">
        <v>793</v>
      </c>
      <c r="E251" s="27" t="s">
        <v>788</v>
      </c>
      <c r="F251" s="27" t="s">
        <v>799</v>
      </c>
      <c r="G251" s="27" t="s">
        <v>790</v>
      </c>
      <c r="H251" s="27" t="s">
        <v>1002</v>
      </c>
      <c r="I251" s="40">
        <v>0</v>
      </c>
      <c r="J251" s="40">
        <v>0</v>
      </c>
      <c r="K251" s="40">
        <v>1</v>
      </c>
      <c r="L251" s="40">
        <v>0</v>
      </c>
      <c r="M251" s="40">
        <v>1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>
        <v>0</v>
      </c>
      <c r="W251" s="53">
        <f>=IFERROR((I251*20+J251*50+K251*50+L251*5+M251*80+N251*80+O251*40+P251*50+Q251*50+R251*50+S251*95+T251*95+U251*95+V251*50)/800*IF(E251="青年",0.2,IF(E251="老年",0.9,IF(E251="中年",0.5,1))),0)</f>
        <v>0.0325</v>
      </c>
      <c r="X251" s="53">
        <f>=IFERROR((I251*80+J251*50+K251*50+L251*95+M251*20+N251*20+O251*60+P251*50+Q251*50+R251*50+S251*5+T251*5+U251*5+V251*50)/540*IF(E251="青年",0.8,IF(E251="老年",0.1,IF(E251="中年",0.5,1))),0)</f>
        <v>0.103703703703704</v>
      </c>
      <c r="Y251" s="54">
        <f>=IFERROR(0.01+(W251-MIN($W$2:$W$595))/(MAX($W$2:$W$595)-MIN($W$2:$W$595))*(1-0.01),0)*10</f>
        <v>1.32828784119107</v>
      </c>
      <c r="Z251" s="54">
        <f>=IFERROR(0.01+(X251-MIN($X$2:$X$595))/(MAX($X$2:$X$595)-MIN($X$2:$X$595))*(1-0.01),0)*10</f>
        <v>2.96919060052219</v>
      </c>
    </row>
    <row r="252" spans="1:26" ht="33.75" customHeight="1">
      <c r="A252" s="40">
        <v>251</v>
      </c>
      <c r="B252" s="27" t="s">
        <v>404</v>
      </c>
      <c r="C252" s="40">
        <v>3</v>
      </c>
      <c r="D252" s="27" t="s">
        <v>793</v>
      </c>
      <c r="E252" s="27" t="s">
        <v>788</v>
      </c>
      <c r="F252" s="27" t="s">
        <v>799</v>
      </c>
      <c r="G252" s="27" t="s">
        <v>790</v>
      </c>
      <c r="H252" s="27" t="s">
        <v>1002</v>
      </c>
      <c r="I252" s="40">
        <v>0</v>
      </c>
      <c r="J252" s="40">
        <v>0</v>
      </c>
      <c r="K252" s="40">
        <v>1</v>
      </c>
      <c r="L252" s="40">
        <v>0</v>
      </c>
      <c r="M252" s="40">
        <v>1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>
        <v>0</v>
      </c>
      <c r="W252" s="53">
        <f>=IFERROR((I252*20+J252*50+K252*50+L252*5+M252*80+N252*80+O252*40+P252*50+Q252*50+R252*50+S252*95+T252*95+U252*95+V252*50)/800*IF(E252="青年",0.2,IF(E252="老年",0.9,IF(E252="中年",0.5,1))),0)</f>
        <v>0.0325</v>
      </c>
      <c r="X252" s="53">
        <f>=IFERROR((I252*80+J252*50+K252*50+L252*95+M252*20+N252*20+O252*60+P252*50+Q252*50+R252*50+S252*5+T252*5+U252*5+V252*50)/540*IF(E252="青年",0.8,IF(E252="老年",0.1,IF(E252="中年",0.5,1))),0)</f>
        <v>0.103703703703704</v>
      </c>
      <c r="Y252" s="54">
        <f>=IFERROR(0.01+(W252-MIN($W$2:$W$595))/(MAX($W$2:$W$595)-MIN($W$2:$W$595))*(1-0.01),0)*10</f>
        <v>1.32828784119107</v>
      </c>
      <c r="Z252" s="54">
        <f>=IFERROR(0.01+(X252-MIN($X$2:$X$595))/(MAX($X$2:$X$595)-MIN($X$2:$X$595))*(1-0.01),0)*10</f>
        <v>2.96919060052219</v>
      </c>
    </row>
    <row r="253" spans="1:26" ht="33.75" customHeight="1">
      <c r="A253" s="40">
        <v>252</v>
      </c>
      <c r="B253" s="27" t="s">
        <v>404</v>
      </c>
      <c r="C253" s="40">
        <v>4</v>
      </c>
      <c r="D253" s="27" t="s">
        <v>793</v>
      </c>
      <c r="E253" s="27" t="s">
        <v>788</v>
      </c>
      <c r="F253" s="27" t="s">
        <v>799</v>
      </c>
      <c r="G253" s="27" t="s">
        <v>790</v>
      </c>
      <c r="H253" s="27" t="s">
        <v>1002</v>
      </c>
      <c r="I253" s="40">
        <v>0</v>
      </c>
      <c r="J253" s="40">
        <v>0</v>
      </c>
      <c r="K253" s="40">
        <v>1</v>
      </c>
      <c r="L253" s="40">
        <v>0</v>
      </c>
      <c r="M253" s="40">
        <v>1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>
        <v>0</v>
      </c>
      <c r="W253" s="53">
        <f>=IFERROR((I253*20+J253*50+K253*50+L253*5+M253*80+N253*80+O253*40+P253*50+Q253*50+R253*50+S253*95+T253*95+U253*95+V253*50)/800*IF(E253="青年",0.2,IF(E253="老年",0.9,IF(E253="中年",0.5,1))),0)</f>
        <v>0.0325</v>
      </c>
      <c r="X253" s="53">
        <f>=IFERROR((I253*80+J253*50+K253*50+L253*95+M253*20+N253*20+O253*60+P253*50+Q253*50+R253*50+S253*5+T253*5+U253*5+V253*50)/540*IF(E253="青年",0.8,IF(E253="老年",0.1,IF(E253="中年",0.5,1))),0)</f>
        <v>0.103703703703704</v>
      </c>
      <c r="Y253" s="54">
        <f>=IFERROR(0.01+(W253-MIN($W$2:$W$595))/(MAX($W$2:$W$595)-MIN($W$2:$W$595))*(1-0.01),0)*10</f>
        <v>1.32828784119107</v>
      </c>
      <c r="Z253" s="54">
        <f>=IFERROR(0.01+(X253-MIN($X$2:$X$595))/(MAX($X$2:$X$595)-MIN($X$2:$X$595))*(1-0.01),0)*10</f>
        <v>2.96919060052219</v>
      </c>
    </row>
    <row r="254" spans="1:26" ht="33.75" customHeight="1">
      <c r="A254" s="40">
        <v>253</v>
      </c>
      <c r="B254" s="27" t="s">
        <v>404</v>
      </c>
      <c r="C254" s="40">
        <v>5</v>
      </c>
      <c r="D254" s="27" t="s">
        <v>793</v>
      </c>
      <c r="E254" s="27" t="s">
        <v>788</v>
      </c>
      <c r="F254" s="27" t="s">
        <v>799</v>
      </c>
      <c r="G254" s="27" t="s">
        <v>790</v>
      </c>
      <c r="H254" s="27" t="s">
        <v>1002</v>
      </c>
      <c r="I254" s="40">
        <v>0</v>
      </c>
      <c r="J254" s="40">
        <v>0</v>
      </c>
      <c r="K254" s="40">
        <v>1</v>
      </c>
      <c r="L254" s="40">
        <v>0</v>
      </c>
      <c r="M254" s="40">
        <v>1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>
        <v>0</v>
      </c>
      <c r="W254" s="53">
        <f>=IFERROR((I254*20+J254*50+K254*50+L254*5+M254*80+N254*80+O254*40+P254*50+Q254*50+R254*50+S254*95+T254*95+U254*95+V254*50)/800*IF(E254="青年",0.2,IF(E254="老年",0.9,IF(E254="中年",0.5,1))),0)</f>
        <v>0.0325</v>
      </c>
      <c r="X254" s="53">
        <f>=IFERROR((I254*80+J254*50+K254*50+L254*95+M254*20+N254*20+O254*60+P254*50+Q254*50+R254*50+S254*5+T254*5+U254*5+V254*50)/540*IF(E254="青年",0.8,IF(E254="老年",0.1,IF(E254="中年",0.5,1))),0)</f>
        <v>0.103703703703704</v>
      </c>
      <c r="Y254" s="54">
        <f>=IFERROR(0.01+(W254-MIN($W$2:$W$595))/(MAX($W$2:$W$595)-MIN($W$2:$W$595))*(1-0.01),0)*10</f>
        <v>1.32828784119107</v>
      </c>
      <c r="Z254" s="54">
        <f>=IFERROR(0.01+(X254-MIN($X$2:$X$595))/(MAX($X$2:$X$595)-MIN($X$2:$X$595))*(1-0.01),0)*10</f>
        <v>2.96919060052219</v>
      </c>
    </row>
    <row r="255" spans="1:26" ht="33.75" customHeight="1">
      <c r="A255" s="40">
        <v>254</v>
      </c>
      <c r="B255" s="27" t="s">
        <v>404</v>
      </c>
      <c r="C255" s="40">
        <v>6</v>
      </c>
      <c r="D255" s="27" t="s">
        <v>793</v>
      </c>
      <c r="E255" s="27" t="s">
        <v>788</v>
      </c>
      <c r="F255" s="27" t="s">
        <v>799</v>
      </c>
      <c r="G255" s="27" t="s">
        <v>790</v>
      </c>
      <c r="H255" s="27" t="s">
        <v>1002</v>
      </c>
      <c r="I255" s="40">
        <v>0</v>
      </c>
      <c r="J255" s="40">
        <v>0</v>
      </c>
      <c r="K255" s="40">
        <v>1</v>
      </c>
      <c r="L255" s="40">
        <v>0</v>
      </c>
      <c r="M255" s="40">
        <v>1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>
        <v>0</v>
      </c>
      <c r="W255" s="53">
        <f>=IFERROR((I255*20+J255*50+K255*50+L255*5+M255*80+N255*80+O255*40+P255*50+Q255*50+R255*50+S255*95+T255*95+U255*95+V255*50)/800*IF(E255="青年",0.2,IF(E255="老年",0.9,IF(E255="中年",0.5,1))),0)</f>
        <v>0.0325</v>
      </c>
      <c r="X255" s="53">
        <f>=IFERROR((I255*80+J255*50+K255*50+L255*95+M255*20+N255*20+O255*60+P255*50+Q255*50+R255*50+S255*5+T255*5+U255*5+V255*50)/540*IF(E255="青年",0.8,IF(E255="老年",0.1,IF(E255="中年",0.5,1))),0)</f>
        <v>0.103703703703704</v>
      </c>
      <c r="Y255" s="54">
        <f>=IFERROR(0.01+(W255-MIN($W$2:$W$595))/(MAX($W$2:$W$595)-MIN($W$2:$W$595))*(1-0.01),0)*10</f>
        <v>1.32828784119107</v>
      </c>
      <c r="Z255" s="54">
        <f>=IFERROR(0.01+(X255-MIN($X$2:$X$595))/(MAX($X$2:$X$595)-MIN($X$2:$X$595))*(1-0.01),0)*10</f>
        <v>2.96919060052219</v>
      </c>
    </row>
    <row r="256" spans="1:26" ht="33.75" customHeight="1">
      <c r="A256" s="40">
        <v>255</v>
      </c>
      <c r="B256" s="27" t="s">
        <v>410</v>
      </c>
      <c r="C256" s="40">
        <v>1</v>
      </c>
      <c r="D256" s="27" t="s">
        <v>793</v>
      </c>
      <c r="E256" s="27" t="s">
        <v>788</v>
      </c>
      <c r="F256" s="27" t="s">
        <v>799</v>
      </c>
      <c r="G256" s="27" t="s">
        <v>790</v>
      </c>
      <c r="H256" s="27" t="s">
        <v>1002</v>
      </c>
      <c r="I256" s="40">
        <v>0</v>
      </c>
      <c r="J256" s="40">
        <v>0</v>
      </c>
      <c r="K256" s="40">
        <v>1</v>
      </c>
      <c r="L256" s="40">
        <v>0</v>
      </c>
      <c r="M256" s="40">
        <v>1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>
        <v>0</v>
      </c>
      <c r="W256" s="53">
        <f>=IFERROR((I256*20+J256*50+K256*50+L256*5+M256*80+N256*80+O256*40+P256*50+Q256*50+R256*50+S256*95+T256*95+U256*95+V256*50)/800*IF(E256="青年",0.2,IF(E256="老年",0.9,IF(E256="中年",0.5,1))),0)</f>
        <v>0.0325</v>
      </c>
      <c r="X256" s="53">
        <f>=IFERROR((I256*80+J256*50+K256*50+L256*95+M256*20+N256*20+O256*60+P256*50+Q256*50+R256*50+S256*5+T256*5+U256*5+V256*50)/540*IF(E256="青年",0.8,IF(E256="老年",0.1,IF(E256="中年",0.5,1))),0)</f>
        <v>0.103703703703704</v>
      </c>
      <c r="Y256" s="54">
        <f>=IFERROR(0.01+(W256-MIN($W$2:$W$595))/(MAX($W$2:$W$595)-MIN($W$2:$W$595))*(1-0.01),0)*10</f>
        <v>1.32828784119107</v>
      </c>
      <c r="Z256" s="54">
        <f>=IFERROR(0.01+(X256-MIN($X$2:$X$595))/(MAX($X$2:$X$595)-MIN($X$2:$X$595))*(1-0.01),0)*10</f>
        <v>2.96919060052219</v>
      </c>
    </row>
    <row r="257" spans="1:26" ht="33.75" customHeight="1">
      <c r="A257" s="40">
        <v>256</v>
      </c>
      <c r="B257" s="27" t="s">
        <v>410</v>
      </c>
      <c r="C257" s="40">
        <v>2</v>
      </c>
      <c r="D257" s="27" t="s">
        <v>793</v>
      </c>
      <c r="E257" s="27" t="s">
        <v>788</v>
      </c>
      <c r="F257" s="27" t="s">
        <v>799</v>
      </c>
      <c r="G257" s="27" t="s">
        <v>790</v>
      </c>
      <c r="H257" s="27" t="s">
        <v>1002</v>
      </c>
      <c r="I257" s="40">
        <v>0</v>
      </c>
      <c r="J257" s="40">
        <v>0</v>
      </c>
      <c r="K257" s="40">
        <v>1</v>
      </c>
      <c r="L257" s="40">
        <v>0</v>
      </c>
      <c r="M257" s="40">
        <v>1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>
        <v>0</v>
      </c>
      <c r="W257" s="53">
        <f>=IFERROR((I257*20+J257*50+K257*50+L257*5+M257*80+N257*80+O257*40+P257*50+Q257*50+R257*50+S257*95+T257*95+U257*95+V257*50)/800*IF(E257="青年",0.2,IF(E257="老年",0.9,IF(E257="中年",0.5,1))),0)</f>
        <v>0.0325</v>
      </c>
      <c r="X257" s="53">
        <f>=IFERROR((I257*80+J257*50+K257*50+L257*95+M257*20+N257*20+O257*60+P257*50+Q257*50+R257*50+S257*5+T257*5+U257*5+V257*50)/540*IF(E257="青年",0.8,IF(E257="老年",0.1,IF(E257="中年",0.5,1))),0)</f>
        <v>0.103703703703704</v>
      </c>
      <c r="Y257" s="54">
        <f>=IFERROR(0.01+(W257-MIN($W$2:$W$595))/(MAX($W$2:$W$595)-MIN($W$2:$W$595))*(1-0.01),0)*10</f>
        <v>1.32828784119107</v>
      </c>
      <c r="Z257" s="54">
        <f>=IFERROR(0.01+(X257-MIN($X$2:$X$595))/(MAX($X$2:$X$595)-MIN($X$2:$X$595))*(1-0.01),0)*10</f>
        <v>2.96919060052219</v>
      </c>
    </row>
    <row r="258" spans="1:26" ht="33.75" customHeight="1">
      <c r="A258" s="40">
        <v>257</v>
      </c>
      <c r="B258" s="27" t="s">
        <v>410</v>
      </c>
      <c r="C258" s="40">
        <v>3</v>
      </c>
      <c r="D258" s="27" t="s">
        <v>787</v>
      </c>
      <c r="E258" s="27" t="s">
        <v>788</v>
      </c>
      <c r="F258" s="27" t="s">
        <v>799</v>
      </c>
      <c r="G258" s="27" t="s">
        <v>790</v>
      </c>
      <c r="H258" s="27" t="s">
        <v>864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>
        <v>0</v>
      </c>
      <c r="W258" s="53">
        <f>=IFERROR((I258*20+J258*50+K258*50+L258*5+M258*80+N258*80+O258*40+P258*50+Q258*50+R258*50+S258*95+T258*95+U258*95+V258*50)/800*IF(E258="青年",0.2,IF(E258="老年",0.9,IF(E258="中年",0.5,1))),0)</f>
        <v>0.0125</v>
      </c>
      <c r="X258" s="53">
        <f>=IFERROR((I258*80+J258*50+K258*50+L258*95+M258*20+N258*20+O258*60+P258*50+Q258*50+R258*50+S258*5+T258*5+U258*5+V258*50)/540*IF(E258="青年",0.8,IF(E258="老年",0.1,IF(E258="中年",0.5,1))),0)</f>
        <v>0.0740740740740741</v>
      </c>
      <c r="Y258" s="54">
        <f>=IFERROR(0.01+(W258-MIN($W$2:$W$595))/(MAX($W$2:$W$595)-MIN($W$2:$W$595))*(1-0.01),0)*10</f>
        <v>0.542183622828784</v>
      </c>
      <c r="Z258" s="54">
        <f>=IFERROR(0.01+(X258-MIN($X$2:$X$595))/(MAX($X$2:$X$595)-MIN($X$2:$X$595))*(1-0.01),0)*10</f>
        <v>2.1420365535248</v>
      </c>
    </row>
    <row r="259" spans="1:26" ht="33.75" customHeight="1">
      <c r="A259" s="40">
        <v>258</v>
      </c>
      <c r="B259" s="27" t="s">
        <v>416</v>
      </c>
      <c r="C259" s="40">
        <v>1</v>
      </c>
      <c r="D259" s="27" t="s">
        <v>793</v>
      </c>
      <c r="E259" s="27" t="s">
        <v>788</v>
      </c>
      <c r="F259" s="27" t="s">
        <v>789</v>
      </c>
      <c r="G259" s="27" t="s">
        <v>790</v>
      </c>
      <c r="H259" s="27" t="s">
        <v>1002</v>
      </c>
      <c r="I259" s="40">
        <v>0</v>
      </c>
      <c r="J259" s="40">
        <v>0</v>
      </c>
      <c r="K259" s="40">
        <v>1</v>
      </c>
      <c r="L259" s="40">
        <v>0</v>
      </c>
      <c r="M259" s="40">
        <v>1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>
        <v>0</v>
      </c>
      <c r="W259" s="53">
        <f>=IFERROR((I259*20+J259*50+K259*50+L259*5+M259*80+N259*80+O259*40+P259*50+Q259*50+R259*50+S259*95+T259*95+U259*95+V259*50)/800*IF(E259="青年",0.2,IF(E259="老年",0.9,IF(E259="中年",0.5,1))),0)</f>
        <v>0.0325</v>
      </c>
      <c r="X259" s="53">
        <f>=IFERROR((I259*80+J259*50+K259*50+L259*95+M259*20+N259*20+O259*60+P259*50+Q259*50+R259*50+S259*5+T259*5+U259*5+V259*50)/540*IF(E259="青年",0.8,IF(E259="老年",0.1,IF(E259="中年",0.5,1))),0)</f>
        <v>0.103703703703704</v>
      </c>
      <c r="Y259" s="54">
        <f>=IFERROR(0.01+(W259-MIN($W$2:$W$595))/(MAX($W$2:$W$595)-MIN($W$2:$W$595))*(1-0.01),0)*10</f>
        <v>1.32828784119107</v>
      </c>
      <c r="Z259" s="54">
        <f>=IFERROR(0.01+(X259-MIN($X$2:$X$595))/(MAX($X$2:$X$595)-MIN($X$2:$X$595))*(1-0.01),0)*10</f>
        <v>2.96919060052219</v>
      </c>
    </row>
    <row r="260" spans="1:26" ht="33.75" customHeight="1">
      <c r="A260" s="40">
        <v>259</v>
      </c>
      <c r="B260" s="27" t="s">
        <v>416</v>
      </c>
      <c r="C260" s="40">
        <v>2</v>
      </c>
      <c r="D260" s="27" t="s">
        <v>793</v>
      </c>
      <c r="E260" s="27" t="s">
        <v>788</v>
      </c>
      <c r="F260" s="27" t="s">
        <v>799</v>
      </c>
      <c r="G260" s="27" t="s">
        <v>790</v>
      </c>
      <c r="H260" s="27" t="s">
        <v>1002</v>
      </c>
      <c r="I260" s="40">
        <v>0</v>
      </c>
      <c r="J260" s="40">
        <v>0</v>
      </c>
      <c r="K260" s="40">
        <v>1</v>
      </c>
      <c r="L260" s="40">
        <v>0</v>
      </c>
      <c r="M260" s="40">
        <v>1</v>
      </c>
      <c r="N260" s="40">
        <v>0</v>
      </c>
      <c r="O260" s="40">
        <v>0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>
        <v>0</v>
      </c>
      <c r="W260" s="53">
        <f>=IFERROR((I260*20+J260*50+K260*50+L260*5+M260*80+N260*80+O260*40+P260*50+Q260*50+R260*50+S260*95+T260*95+U260*95+V260*50)/800*IF(E260="青年",0.2,IF(E260="老年",0.9,IF(E260="中年",0.5,1))),0)</f>
        <v>0.0325</v>
      </c>
      <c r="X260" s="53">
        <f>=IFERROR((I260*80+J260*50+K260*50+L260*95+M260*20+N260*20+O260*60+P260*50+Q260*50+R260*50+S260*5+T260*5+U260*5+V260*50)/540*IF(E260="青年",0.8,IF(E260="老年",0.1,IF(E260="中年",0.5,1))),0)</f>
        <v>0.103703703703704</v>
      </c>
      <c r="Y260" s="54">
        <f>=IFERROR(0.01+(W260-MIN($W$2:$W$595))/(MAX($W$2:$W$595)-MIN($W$2:$W$595))*(1-0.01),0)*10</f>
        <v>1.32828784119107</v>
      </c>
      <c r="Z260" s="54">
        <f>=IFERROR(0.01+(X260-MIN($X$2:$X$595))/(MAX($X$2:$X$595)-MIN($X$2:$X$595))*(1-0.01),0)*10</f>
        <v>2.96919060052219</v>
      </c>
    </row>
    <row r="261" spans="1:26" ht="33.75" customHeight="1">
      <c r="A261" s="40">
        <v>260</v>
      </c>
      <c r="B261" s="27" t="s">
        <v>416</v>
      </c>
      <c r="C261" s="40">
        <v>3</v>
      </c>
      <c r="D261" s="27" t="s">
        <v>793</v>
      </c>
      <c r="E261" s="27" t="s">
        <v>788</v>
      </c>
      <c r="F261" s="27" t="s">
        <v>789</v>
      </c>
      <c r="G261" s="27" t="s">
        <v>809</v>
      </c>
      <c r="H261" s="27" t="s">
        <v>1034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>
        <v>0</v>
      </c>
      <c r="W261" s="53">
        <f>=IFERROR((I261*20+J261*50+K261*50+L261*5+M261*80+N261*80+O261*40+P261*50+Q261*50+R261*50+S261*95+T261*95+U261*95+V261*50)/800*IF(E261="青年",0.2,IF(E261="老年",0.9,IF(E261="中年",0.5,1))),0)</f>
        <v>0.01</v>
      </c>
      <c r="X261" s="53">
        <f>=IFERROR((I261*80+J261*50+K261*50+L261*95+M261*20+N261*20+O261*60+P261*50+Q261*50+R261*50+S261*5+T261*5+U261*5+V261*50)/540*IF(E261="青年",0.8,IF(E261="老年",0.1,IF(E261="中年",0.5,1))),0)</f>
        <v>0.0888888888888889</v>
      </c>
      <c r="Y261" s="54">
        <f>=IFERROR(0.01+(W261-MIN($W$2:$W$595))/(MAX($W$2:$W$595)-MIN($W$2:$W$595))*(1-0.01),0)*10</f>
        <v>0.443920595533499</v>
      </c>
      <c r="Z261" s="54">
        <f>=IFERROR(0.01+(X261-MIN($X$2:$X$595))/(MAX($X$2:$X$595)-MIN($X$2:$X$595))*(1-0.01),0)*10</f>
        <v>2.5556135770235</v>
      </c>
    </row>
    <row r="262" spans="1:26" ht="33.75" customHeight="1">
      <c r="A262" s="40">
        <v>261</v>
      </c>
      <c r="B262" s="27" t="s">
        <v>416</v>
      </c>
      <c r="C262" s="40">
        <v>4</v>
      </c>
      <c r="D262" s="27" t="s">
        <v>793</v>
      </c>
      <c r="E262" s="27" t="s">
        <v>788</v>
      </c>
      <c r="F262" s="27" t="s">
        <v>799</v>
      </c>
      <c r="G262" s="27" t="s">
        <v>790</v>
      </c>
      <c r="H262" s="27" t="s">
        <v>904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>
        <v>0</v>
      </c>
      <c r="W262" s="53">
        <f>=IFERROR((I262*20+J262*50+K262*50+L262*5+M262*80+N262*80+O262*40+P262*50+Q262*50+R262*50+S262*95+T262*95+U262*95+V262*50)/800*IF(E262="青年",0.2,IF(E262="老年",0.9,IF(E262="中年",0.5,1))),0)</f>
        <v>0.03</v>
      </c>
      <c r="X262" s="53">
        <f>=IFERROR((I262*80+J262*50+K262*50+L262*95+M262*20+N262*20+O262*60+P262*50+Q262*50+R262*50+S262*5+T262*5+U262*5+V262*50)/540*IF(E262="青年",0.8,IF(E262="老年",0.1,IF(E262="中年",0.5,1))),0)</f>
        <v>0.118518518518519</v>
      </c>
      <c r="Y262" s="54">
        <f>=IFERROR(0.01+(W262-MIN($W$2:$W$595))/(MAX($W$2:$W$595)-MIN($W$2:$W$595))*(1-0.01),0)*10</f>
        <v>1.23002481389578</v>
      </c>
      <c r="Z262" s="54">
        <f>=IFERROR(0.01+(X262-MIN($X$2:$X$595))/(MAX($X$2:$X$595)-MIN($X$2:$X$595))*(1-0.01),0)*10</f>
        <v>3.38276762402089</v>
      </c>
    </row>
    <row r="263" spans="1:26" ht="33.75" customHeight="1">
      <c r="A263" s="40">
        <v>262</v>
      </c>
      <c r="B263" s="27" t="s">
        <v>416</v>
      </c>
      <c r="C263" s="40">
        <v>5</v>
      </c>
      <c r="D263" s="27" t="s">
        <v>793</v>
      </c>
      <c r="E263" s="27" t="s">
        <v>788</v>
      </c>
      <c r="F263" s="27" t="s">
        <v>799</v>
      </c>
      <c r="G263" s="27" t="s">
        <v>790</v>
      </c>
      <c r="H263" s="27" t="s">
        <v>904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>
        <v>0</v>
      </c>
      <c r="W263" s="53">
        <f>=IFERROR((I263*20+J263*50+K263*50+L263*5+M263*80+N263*80+O263*40+P263*50+Q263*50+R263*50+S263*95+T263*95+U263*95+V263*50)/800*IF(E263="青年",0.2,IF(E263="老年",0.9,IF(E263="中年",0.5,1))),0)</f>
        <v>0.03</v>
      </c>
      <c r="X263" s="53">
        <f>=IFERROR((I263*80+J263*50+K263*50+L263*95+M263*20+N263*20+O263*60+P263*50+Q263*50+R263*50+S263*5+T263*5+U263*5+V263*50)/540*IF(E263="青年",0.8,IF(E263="老年",0.1,IF(E263="中年",0.5,1))),0)</f>
        <v>0.118518518518519</v>
      </c>
      <c r="Y263" s="54">
        <f>=IFERROR(0.01+(W263-MIN($W$2:$W$595))/(MAX($W$2:$W$595)-MIN($W$2:$W$595))*(1-0.01),0)*10</f>
        <v>1.23002481389578</v>
      </c>
      <c r="Z263" s="54">
        <f>=IFERROR(0.01+(X263-MIN($X$2:$X$595))/(MAX($X$2:$X$595)-MIN($X$2:$X$595))*(1-0.01),0)*10</f>
        <v>3.38276762402089</v>
      </c>
    </row>
    <row r="264" spans="1:26" ht="33.75" customHeight="1">
      <c r="A264" s="40">
        <v>263</v>
      </c>
      <c r="B264" s="27" t="s">
        <v>416</v>
      </c>
      <c r="C264" s="40">
        <v>6</v>
      </c>
      <c r="D264" s="27" t="s">
        <v>793</v>
      </c>
      <c r="E264" s="27" t="s">
        <v>788</v>
      </c>
      <c r="F264" s="27" t="s">
        <v>799</v>
      </c>
      <c r="G264" s="27" t="s">
        <v>809</v>
      </c>
      <c r="H264" s="27" t="s">
        <v>1056</v>
      </c>
      <c r="I264" s="40">
        <v>0</v>
      </c>
      <c r="J264" s="40">
        <v>0</v>
      </c>
      <c r="K264" s="40">
        <v>1</v>
      </c>
      <c r="L264" s="40">
        <v>0</v>
      </c>
      <c r="M264" s="40">
        <v>1</v>
      </c>
      <c r="N264" s="40">
        <v>0</v>
      </c>
      <c r="O264" s="40">
        <v>1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>
        <v>0</v>
      </c>
      <c r="W264" s="53">
        <f>=IFERROR((I264*20+J264*50+K264*50+L264*5+M264*80+N264*80+O264*40+P264*50+Q264*50+R264*50+S264*95+T264*95+U264*95+V264*50)/800*IF(E264="青年",0.2,IF(E264="老年",0.9,IF(E264="中年",0.5,1))),0)</f>
        <v>0.0425</v>
      </c>
      <c r="X264" s="53">
        <f>=IFERROR((I264*80+J264*50+K264*50+L264*95+M264*20+N264*20+O264*60+P264*50+Q264*50+R264*50+S264*5+T264*5+U264*5+V264*50)/540*IF(E264="青年",0.8,IF(E264="老年",0.1,IF(E264="中年",0.5,1))),0)</f>
        <v>0.192592592592593</v>
      </c>
      <c r="Y264" s="54">
        <f>=IFERROR(0.01+(W264-MIN($W$2:$W$595))/(MAX($W$2:$W$595)-MIN($W$2:$W$595))*(1-0.01),0)*10</f>
        <v>1.72133995037221</v>
      </c>
      <c r="Z264" s="54">
        <f>=IFERROR(0.01+(X264-MIN($X$2:$X$595))/(MAX($X$2:$X$595)-MIN($X$2:$X$595))*(1-0.01),0)*10</f>
        <v>5.45065274151436</v>
      </c>
    </row>
    <row r="265" spans="1:26" ht="33.75" customHeight="1">
      <c r="A265" s="40">
        <v>264</v>
      </c>
      <c r="B265" s="27" t="s">
        <v>416</v>
      </c>
      <c r="C265" s="40">
        <v>7</v>
      </c>
      <c r="D265" s="27" t="s">
        <v>793</v>
      </c>
      <c r="E265" s="27" t="s">
        <v>788</v>
      </c>
      <c r="F265" s="27" t="s">
        <v>799</v>
      </c>
      <c r="G265" s="27" t="s">
        <v>809</v>
      </c>
      <c r="H265" s="27" t="s">
        <v>1056</v>
      </c>
      <c r="I265" s="40">
        <v>0</v>
      </c>
      <c r="J265" s="40">
        <v>0</v>
      </c>
      <c r="K265" s="40">
        <v>1</v>
      </c>
      <c r="L265" s="40">
        <v>0</v>
      </c>
      <c r="M265" s="40">
        <v>1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>
        <v>0</v>
      </c>
      <c r="W265" s="53">
        <f>=IFERROR((I265*20+J265*50+K265*50+L265*5+M265*80+N265*80+O265*40+P265*50+Q265*50+R265*50+S265*95+T265*95+U265*95+V265*50)/800*IF(E265="青年",0.2,IF(E265="老年",0.9,IF(E265="中年",0.5,1))),0)</f>
        <v>0.0425</v>
      </c>
      <c r="X265" s="53">
        <f>=IFERROR((I265*80+J265*50+K265*50+L265*95+M265*20+N265*20+O265*60+P265*50+Q265*50+R265*50+S265*5+T265*5+U265*5+V265*50)/540*IF(E265="青年",0.8,IF(E265="老年",0.1,IF(E265="中年",0.5,1))),0)</f>
        <v>0.192592592592593</v>
      </c>
      <c r="Y265" s="54">
        <f>=IFERROR(0.01+(W265-MIN($W$2:$W$595))/(MAX($W$2:$W$595)-MIN($W$2:$W$595))*(1-0.01),0)*10</f>
        <v>1.72133995037221</v>
      </c>
      <c r="Z265" s="54">
        <f>=IFERROR(0.01+(X265-MIN($X$2:$X$595))/(MAX($X$2:$X$595)-MIN($X$2:$X$595))*(1-0.01),0)*10</f>
        <v>5.45065274151436</v>
      </c>
    </row>
    <row r="266" spans="1:26" ht="33.75" customHeight="1">
      <c r="A266" s="40">
        <v>265</v>
      </c>
      <c r="B266" s="27" t="s">
        <v>421</v>
      </c>
      <c r="C266" s="40">
        <v>1</v>
      </c>
      <c r="D266" s="27" t="s">
        <v>793</v>
      </c>
      <c r="E266" s="27" t="s">
        <v>802</v>
      </c>
      <c r="F266" s="27" t="s">
        <v>789</v>
      </c>
      <c r="G266" s="27" t="s">
        <v>790</v>
      </c>
      <c r="H266" s="27" t="s">
        <v>904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1</v>
      </c>
      <c r="P266" s="40">
        <v>0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>
        <v>0</v>
      </c>
      <c r="W266" s="53">
        <f>=IFERROR((I266*20+J266*50+K266*50+L266*5+M266*80+N266*80+O266*40+P266*50+Q266*50+R266*50+S266*95+T266*95+U266*95+V266*50)/800*IF(E266="青年",0.2,IF(E266="老年",0.9,IF(E266="中年",0.5,1))),0)</f>
        <v>0.075</v>
      </c>
      <c r="X266" s="53">
        <f>=IFERROR((I266*80+J266*50+K266*50+L266*95+M266*20+N266*20+O266*60+P266*50+Q266*50+R266*50+S266*5+T266*5+U266*5+V266*50)/540*IF(E266="青年",0.8,IF(E266="老年",0.1,IF(E266="中年",0.5,1))),0)</f>
        <v>0.0740740740740741</v>
      </c>
      <c r="Y266" s="54">
        <f>=IFERROR(0.01+(W266-MIN($W$2:$W$595))/(MAX($W$2:$W$595)-MIN($W$2:$W$595))*(1-0.01),0)*10</f>
        <v>2.99875930521092</v>
      </c>
      <c r="Z266" s="54">
        <f>=IFERROR(0.01+(X266-MIN($X$2:$X$595))/(MAX($X$2:$X$595)-MIN($X$2:$X$595))*(1-0.01),0)*10</f>
        <v>2.1420365535248</v>
      </c>
    </row>
    <row r="267" spans="1:26" ht="33.75" customHeight="1">
      <c r="A267" s="40">
        <v>266</v>
      </c>
      <c r="B267" s="27" t="s">
        <v>421</v>
      </c>
      <c r="C267" s="40">
        <v>2</v>
      </c>
      <c r="D267" s="27" t="s">
        <v>793</v>
      </c>
      <c r="E267" s="27" t="s">
        <v>802</v>
      </c>
      <c r="F267" s="27" t="s">
        <v>789</v>
      </c>
      <c r="G267" s="27" t="s">
        <v>790</v>
      </c>
      <c r="H267" s="27" t="s">
        <v>904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>
        <v>0</v>
      </c>
      <c r="W267" s="53">
        <f>=IFERROR((I267*20+J267*50+K267*50+L267*5+M267*80+N267*80+O267*40+P267*50+Q267*50+R267*50+S267*95+T267*95+U267*95+V267*50)/800*IF(E267="青年",0.2,IF(E267="老年",0.9,IF(E267="中年",0.5,1))),0)</f>
        <v>0.075</v>
      </c>
      <c r="X267" s="53">
        <f>=IFERROR((I267*80+J267*50+K267*50+L267*95+M267*20+N267*20+O267*60+P267*50+Q267*50+R267*50+S267*5+T267*5+U267*5+V267*50)/540*IF(E267="青年",0.8,IF(E267="老年",0.1,IF(E267="中年",0.5,1))),0)</f>
        <v>0.0740740740740741</v>
      </c>
      <c r="Y267" s="54">
        <f>=IFERROR(0.01+(W267-MIN($W$2:$W$595))/(MAX($W$2:$W$595)-MIN($W$2:$W$595))*(1-0.01),0)*10</f>
        <v>2.99875930521092</v>
      </c>
      <c r="Z267" s="54">
        <f>=IFERROR(0.01+(X267-MIN($X$2:$X$595))/(MAX($X$2:$X$595)-MIN($X$2:$X$595))*(1-0.01),0)*10</f>
        <v>2.1420365535248</v>
      </c>
    </row>
    <row r="268" spans="1:26" ht="33.75" customHeight="1">
      <c r="A268" s="40">
        <v>267</v>
      </c>
      <c r="B268" s="27" t="s">
        <v>421</v>
      </c>
      <c r="C268" s="40">
        <v>3</v>
      </c>
      <c r="D268" s="27" t="s">
        <v>787</v>
      </c>
      <c r="E268" s="27" t="s">
        <v>802</v>
      </c>
      <c r="F268" s="27" t="s">
        <v>799</v>
      </c>
      <c r="G268" s="27" t="s">
        <v>809</v>
      </c>
      <c r="H268" s="27" t="s">
        <v>840</v>
      </c>
      <c r="I268" s="40">
        <v>1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>
        <v>0</v>
      </c>
      <c r="W268" s="53">
        <f>=IFERROR((I268*20+J268*50+K268*50+L268*5+M268*80+N268*80+O268*40+P268*50+Q268*50+R268*50+S268*95+T268*95+U268*95+V268*50)/800*IF(E268="青年",0.2,IF(E268="老年",0.9,IF(E268="中年",0.5,1))),0)</f>
        <v>0.0125</v>
      </c>
      <c r="X268" s="53">
        <f>=IFERROR((I268*80+J268*50+K268*50+L268*95+M268*20+N268*20+O268*60+P268*50+Q268*50+R268*50+S268*5+T268*5+U268*5+V268*50)/540*IF(E268="青年",0.8,IF(E268="老年",0.1,IF(E268="中年",0.5,1))),0)</f>
        <v>0.0740740740740741</v>
      </c>
      <c r="Y268" s="54">
        <f>=IFERROR(0.01+(W268-MIN($W$2:$W$595))/(MAX($W$2:$W$595)-MIN($W$2:$W$595))*(1-0.01),0)*10</f>
        <v>0.542183622828784</v>
      </c>
      <c r="Z268" s="54">
        <f>=IFERROR(0.01+(X268-MIN($X$2:$X$595))/(MAX($X$2:$X$595)-MIN($X$2:$X$595))*(1-0.01),0)*10</f>
        <v>2.1420365535248</v>
      </c>
    </row>
    <row r="269" spans="1:26" ht="33.75" customHeight="1">
      <c r="A269" s="40">
        <v>268</v>
      </c>
      <c r="B269" s="27" t="s">
        <v>426</v>
      </c>
      <c r="C269" s="40">
        <v>1</v>
      </c>
      <c r="D269" s="27" t="s">
        <v>787</v>
      </c>
      <c r="E269" s="27" t="s">
        <v>802</v>
      </c>
      <c r="F269" s="27" t="s">
        <v>789</v>
      </c>
      <c r="G269" s="27" t="s">
        <v>790</v>
      </c>
      <c r="H269" s="27" t="s">
        <v>822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0</v>
      </c>
      <c r="P269" s="40">
        <v>1</v>
      </c>
      <c r="Q269" s="40">
        <v>0</v>
      </c>
      <c r="R269" s="40">
        <v>0</v>
      </c>
      <c r="S269" s="40">
        <v>0</v>
      </c>
      <c r="T269" s="40">
        <v>0</v>
      </c>
      <c r="U269" s="40">
        <v>0</v>
      </c>
      <c r="V269" s="40">
        <v>0</v>
      </c>
      <c r="W269" s="53">
        <f>=IFERROR((I269*20+J269*50+K269*50+L269*5+M269*80+N269*80+O269*40+P269*50+Q269*50+R269*50+S269*95+T269*95+U269*95+V269*50)/800*IF(E269="青年",0.2,IF(E269="老年",0.9,IF(E269="中年",0.5,1))),0)</f>
        <v>0.03125</v>
      </c>
      <c r="X269" s="53">
        <f>=IFERROR((I269*80+J269*50+K269*50+L269*95+M269*20+N269*20+O269*60+P269*50+Q269*50+R269*50+S269*5+T269*5+U269*5+V269*50)/540*IF(E269="青年",0.8,IF(E269="老年",0.1,IF(E269="中年",0.5,1))),0)</f>
        <v>0.0462962962962963</v>
      </c>
      <c r="Y269" s="54">
        <f>=IFERROR(0.01+(W269-MIN($W$2:$W$595))/(MAX($W$2:$W$595)-MIN($W$2:$W$595))*(1-0.01),0)*10</f>
        <v>1.27915632754342</v>
      </c>
      <c r="Z269" s="54">
        <f>=IFERROR(0.01+(X269-MIN($X$2:$X$595))/(MAX($X$2:$X$595)-MIN($X$2:$X$595))*(1-0.01),0)*10</f>
        <v>1.36657963446475</v>
      </c>
    </row>
    <row r="270" spans="1:26" ht="33.75" customHeight="1">
      <c r="A270" s="40">
        <v>269</v>
      </c>
      <c r="B270" s="27" t="s">
        <v>426</v>
      </c>
      <c r="C270" s="40">
        <v>2</v>
      </c>
      <c r="D270" s="27" t="s">
        <v>793</v>
      </c>
      <c r="E270" s="27" t="s">
        <v>802</v>
      </c>
      <c r="F270" s="27" t="s">
        <v>799</v>
      </c>
      <c r="G270" s="27" t="s">
        <v>790</v>
      </c>
      <c r="H270" s="27" t="s">
        <v>837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0</v>
      </c>
      <c r="P270" s="40">
        <v>1</v>
      </c>
      <c r="Q270" s="40">
        <v>0</v>
      </c>
      <c r="R270" s="40">
        <v>0</v>
      </c>
      <c r="S270" s="40">
        <v>0</v>
      </c>
      <c r="T270" s="40">
        <v>0</v>
      </c>
      <c r="U270" s="40">
        <v>0</v>
      </c>
      <c r="V270" s="40">
        <v>0</v>
      </c>
      <c r="W270" s="53">
        <f>=IFERROR((I270*20+J270*50+K270*50+L270*5+M270*80+N270*80+O270*40+P270*50+Q270*50+R270*50+S270*95+T270*95+U270*95+V270*50)/800*IF(E270="青年",0.2,IF(E270="老年",0.9,IF(E270="中年",0.5,1))),0)</f>
        <v>0.08125</v>
      </c>
      <c r="X270" s="53">
        <f>=IFERROR((I270*80+J270*50+K270*50+L270*95+M270*20+N270*20+O270*60+P270*50+Q270*50+R270*50+S270*5+T270*5+U270*5+V270*50)/540*IF(E270="青年",0.8,IF(E270="老年",0.1,IF(E270="中年",0.5,1))),0)</f>
        <v>0.0648148148148148</v>
      </c>
      <c r="Y270" s="54">
        <f>=IFERROR(0.01+(W270-MIN($W$2:$W$595))/(MAX($W$2:$W$595)-MIN($W$2:$W$595))*(1-0.01),0)*10</f>
        <v>3.24441687344913</v>
      </c>
      <c r="Z270" s="54">
        <f>=IFERROR(0.01+(X270-MIN($X$2:$X$595))/(MAX($X$2:$X$595)-MIN($X$2:$X$595))*(1-0.01),0)*10</f>
        <v>1.88355091383812</v>
      </c>
    </row>
    <row r="271" spans="1:26" ht="33.75" customHeight="1">
      <c r="A271" s="40">
        <v>270</v>
      </c>
      <c r="B271" s="27" t="s">
        <v>426</v>
      </c>
      <c r="C271" s="40">
        <v>3</v>
      </c>
      <c r="D271" s="27" t="s">
        <v>793</v>
      </c>
      <c r="E271" s="27" t="s">
        <v>813</v>
      </c>
      <c r="F271" s="27" t="s">
        <v>799</v>
      </c>
      <c r="G271" s="27" t="s">
        <v>790</v>
      </c>
      <c r="H271" s="27" t="s">
        <v>837</v>
      </c>
      <c r="I271" s="40">
        <v>0</v>
      </c>
      <c r="J271" s="40">
        <v>0</v>
      </c>
      <c r="K271" s="40">
        <v>0</v>
      </c>
      <c r="L271" s="40">
        <v>0</v>
      </c>
      <c r="M271" s="40">
        <v>1</v>
      </c>
      <c r="N271" s="40">
        <v>0</v>
      </c>
      <c r="O271" s="40">
        <v>0</v>
      </c>
      <c r="P271" s="40">
        <v>1</v>
      </c>
      <c r="Q271" s="40">
        <v>0</v>
      </c>
      <c r="R271" s="40">
        <v>0</v>
      </c>
      <c r="S271" s="40">
        <v>0</v>
      </c>
      <c r="T271" s="40">
        <v>0</v>
      </c>
      <c r="U271" s="40">
        <v>0</v>
      </c>
      <c r="V271" s="40">
        <v>0</v>
      </c>
      <c r="W271" s="53">
        <f>=IFERROR((I271*20+J271*50+K271*50+L271*5+M271*80+N271*80+O271*40+P271*50+Q271*50+R271*50+S271*95+T271*95+U271*95+V271*50)/800*IF(E271="青年",0.2,IF(E271="老年",0.9,IF(E271="中年",0.5,1))),0)</f>
        <v>0.1625</v>
      </c>
      <c r="X271" s="53">
        <f>=IFERROR((I271*80+J271*50+K271*50+L271*95+M271*20+N271*20+O271*60+P271*50+Q271*50+R271*50+S271*5+T271*5+U271*5+V271*50)/540*IF(E271="青年",0.8,IF(E271="老年",0.1,IF(E271="中年",0.5,1))),0)</f>
        <v>0.12962962962963</v>
      </c>
      <c r="Y271" s="54">
        <f>=IFERROR(0.01+(W271-MIN($W$2:$W$595))/(MAX($W$2:$W$595)-MIN($W$2:$W$595))*(1-0.01),0)*10</f>
        <v>6.43796526054591</v>
      </c>
      <c r="Z271" s="54">
        <f>=IFERROR(0.01+(X271-MIN($X$2:$X$595))/(MAX($X$2:$X$595)-MIN($X$2:$X$595))*(1-0.01),0)*10</f>
        <v>3.69295039164491</v>
      </c>
    </row>
    <row r="272" spans="1:26" ht="33.75" customHeight="1">
      <c r="A272" s="40">
        <v>271</v>
      </c>
      <c r="B272" s="27" t="s">
        <v>432</v>
      </c>
      <c r="C272" s="40">
        <v>1</v>
      </c>
      <c r="D272" s="27" t="s">
        <v>793</v>
      </c>
      <c r="E272" s="27" t="s">
        <v>788</v>
      </c>
      <c r="F272" s="27" t="s">
        <v>799</v>
      </c>
      <c r="G272" s="27" t="s">
        <v>809</v>
      </c>
      <c r="H272" s="27" t="s">
        <v>864</v>
      </c>
      <c r="I272" s="40">
        <v>0</v>
      </c>
      <c r="J272" s="40">
        <v>0</v>
      </c>
      <c r="K272" s="40">
        <v>1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0</v>
      </c>
      <c r="S272" s="40">
        <v>0</v>
      </c>
      <c r="T272" s="40">
        <v>0</v>
      </c>
      <c r="U272" s="40">
        <v>0</v>
      </c>
      <c r="V272" s="40">
        <v>0</v>
      </c>
      <c r="W272" s="53">
        <f>=IFERROR((I272*20+J272*50+K272*50+L272*5+M272*80+N272*80+O272*40+P272*50+Q272*50+R272*50+S272*95+T272*95+U272*95+V272*50)/800*IF(E272="青年",0.2,IF(E272="老年",0.9,IF(E272="中年",0.5,1))),0)</f>
        <v>0.0125</v>
      </c>
      <c r="X272" s="53">
        <f>=IFERROR((I272*80+J272*50+K272*50+L272*95+M272*20+N272*20+O272*60+P272*50+Q272*50+R272*50+S272*5+T272*5+U272*5+V272*50)/540*IF(E272="青年",0.8,IF(E272="老年",0.1,IF(E272="中年",0.5,1))),0)</f>
        <v>0.0740740740740741</v>
      </c>
      <c r="Y272" s="54">
        <f>=IFERROR(0.01+(W272-MIN($W$2:$W$595))/(MAX($W$2:$W$595)-MIN($W$2:$W$595))*(1-0.01),0)*10</f>
        <v>0.542183622828784</v>
      </c>
      <c r="Z272" s="54">
        <f>=IFERROR(0.01+(X272-MIN($X$2:$X$595))/(MAX($X$2:$X$595)-MIN($X$2:$X$595))*(1-0.01),0)*10</f>
        <v>2.1420365535248</v>
      </c>
    </row>
    <row r="273" spans="1:26" ht="33.75" customHeight="1">
      <c r="A273" s="40">
        <v>272</v>
      </c>
      <c r="B273" s="27" t="s">
        <v>432</v>
      </c>
      <c r="C273" s="40">
        <v>2</v>
      </c>
      <c r="D273" s="27" t="s">
        <v>793</v>
      </c>
      <c r="E273" s="27" t="s">
        <v>788</v>
      </c>
      <c r="F273" s="27" t="s">
        <v>799</v>
      </c>
      <c r="G273" s="27" t="s">
        <v>809</v>
      </c>
      <c r="H273" s="27" t="s">
        <v>864</v>
      </c>
      <c r="I273" s="40">
        <v>0</v>
      </c>
      <c r="J273" s="40">
        <v>0</v>
      </c>
      <c r="K273" s="40">
        <v>1</v>
      </c>
      <c r="L273" s="40">
        <v>0</v>
      </c>
      <c r="M273" s="40">
        <v>0</v>
      </c>
      <c r="N273" s="40">
        <v>0</v>
      </c>
      <c r="O273" s="40">
        <v>0</v>
      </c>
      <c r="P273" s="40">
        <v>0</v>
      </c>
      <c r="Q273" s="40">
        <v>0</v>
      </c>
      <c r="R273" s="40">
        <v>0</v>
      </c>
      <c r="S273" s="40">
        <v>0</v>
      </c>
      <c r="T273" s="40">
        <v>0</v>
      </c>
      <c r="U273" s="40">
        <v>0</v>
      </c>
      <c r="V273" s="40">
        <v>0</v>
      </c>
      <c r="W273" s="53">
        <f>=IFERROR((I273*20+J273*50+K273*50+L273*5+M273*80+N273*80+O273*40+P273*50+Q273*50+R273*50+S273*95+T273*95+U273*95+V273*50)/800*IF(E273="青年",0.2,IF(E273="老年",0.9,IF(E273="中年",0.5,1))),0)</f>
        <v>0.0125</v>
      </c>
      <c r="X273" s="53">
        <f>=IFERROR((I273*80+J273*50+K273*50+L273*95+M273*20+N273*20+O273*60+P273*50+Q273*50+R273*50+S273*5+T273*5+U273*5+V273*50)/540*IF(E273="青年",0.8,IF(E273="老年",0.1,IF(E273="中年",0.5,1))),0)</f>
        <v>0.0740740740740741</v>
      </c>
      <c r="Y273" s="54">
        <f>=IFERROR(0.01+(W273-MIN($W$2:$W$595))/(MAX($W$2:$W$595)-MIN($W$2:$W$595))*(1-0.01),0)*10</f>
        <v>0.542183622828784</v>
      </c>
      <c r="Z273" s="54">
        <f>=IFERROR(0.01+(X273-MIN($X$2:$X$595))/(MAX($X$2:$X$595)-MIN($X$2:$X$595))*(1-0.01),0)*10</f>
        <v>2.1420365535248</v>
      </c>
    </row>
    <row r="274" spans="1:26" ht="33.75" customHeight="1">
      <c r="A274" s="40">
        <v>273</v>
      </c>
      <c r="B274" s="27" t="s">
        <v>432</v>
      </c>
      <c r="C274" s="40">
        <v>3</v>
      </c>
      <c r="D274" s="27" t="s">
        <v>793</v>
      </c>
      <c r="E274" s="27" t="s">
        <v>788</v>
      </c>
      <c r="F274" s="27" t="s">
        <v>789</v>
      </c>
      <c r="G274" s="27" t="s">
        <v>790</v>
      </c>
      <c r="H274" s="27" t="s">
        <v>1034</v>
      </c>
      <c r="I274" s="40">
        <v>0</v>
      </c>
      <c r="J274" s="40">
        <v>0</v>
      </c>
      <c r="K274" s="40">
        <v>0</v>
      </c>
      <c r="L274" s="40">
        <v>0</v>
      </c>
      <c r="M274" s="40">
        <v>0</v>
      </c>
      <c r="N274" s="40">
        <v>0</v>
      </c>
      <c r="O274" s="40">
        <v>1</v>
      </c>
      <c r="P274" s="40">
        <v>0</v>
      </c>
      <c r="Q274" s="40">
        <v>0</v>
      </c>
      <c r="R274" s="40">
        <v>0</v>
      </c>
      <c r="S274" s="40">
        <v>0</v>
      </c>
      <c r="T274" s="40">
        <v>0</v>
      </c>
      <c r="U274" s="40">
        <v>0</v>
      </c>
      <c r="V274" s="40">
        <v>0</v>
      </c>
      <c r="W274" s="53">
        <f>=IFERROR((I274*20+J274*50+K274*50+L274*5+M274*80+N274*80+O274*40+P274*50+Q274*50+R274*50+S274*95+T274*95+U274*95+V274*50)/800*IF(E274="青年",0.2,IF(E274="老年",0.9,IF(E274="中年",0.5,1))),0)</f>
        <v>0.01</v>
      </c>
      <c r="X274" s="53">
        <f>=IFERROR((I274*80+J274*50+K274*50+L274*95+M274*20+N274*20+O274*60+P274*50+Q274*50+R274*50+S274*5+T274*5+U274*5+V274*50)/540*IF(E274="青年",0.8,IF(E274="老年",0.1,IF(E274="中年",0.5,1))),0)</f>
        <v>0.0888888888888889</v>
      </c>
      <c r="Y274" s="54">
        <f>=IFERROR(0.01+(W274-MIN($W$2:$W$595))/(MAX($W$2:$W$595)-MIN($W$2:$W$595))*(1-0.01),0)*10</f>
        <v>0.443920595533499</v>
      </c>
      <c r="Z274" s="54">
        <f>=IFERROR(0.01+(X274-MIN($X$2:$X$595))/(MAX($X$2:$X$595)-MIN($X$2:$X$595))*(1-0.01),0)*10</f>
        <v>2.5556135770235</v>
      </c>
    </row>
    <row r="275" spans="1:26" ht="33.75" customHeight="1">
      <c r="A275" s="40">
        <v>274</v>
      </c>
      <c r="B275" s="27" t="s">
        <v>432</v>
      </c>
      <c r="C275" s="40">
        <v>4</v>
      </c>
      <c r="D275" s="27" t="s">
        <v>793</v>
      </c>
      <c r="E275" s="27" t="s">
        <v>788</v>
      </c>
      <c r="F275" s="27" t="s">
        <v>799</v>
      </c>
      <c r="G275" s="27" t="s">
        <v>790</v>
      </c>
      <c r="H275" s="27" t="s">
        <v>904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1</v>
      </c>
      <c r="P275" s="40">
        <v>0</v>
      </c>
      <c r="Q275" s="40">
        <v>0</v>
      </c>
      <c r="R275" s="40">
        <v>0</v>
      </c>
      <c r="S275" s="40">
        <v>0</v>
      </c>
      <c r="T275" s="40">
        <v>0</v>
      </c>
      <c r="U275" s="40">
        <v>0</v>
      </c>
      <c r="V275" s="40">
        <v>0</v>
      </c>
      <c r="W275" s="53">
        <f>=IFERROR((I275*20+J275*50+K275*50+L275*5+M275*80+N275*80+O275*40+P275*50+Q275*50+R275*50+S275*95+T275*95+U275*95+V275*50)/800*IF(E275="青年",0.2,IF(E275="老年",0.9,IF(E275="中年",0.5,1))),0)</f>
        <v>0.03</v>
      </c>
      <c r="X275" s="53">
        <f>=IFERROR((I275*80+J275*50+K275*50+L275*95+M275*20+N275*20+O275*60+P275*50+Q275*50+R275*50+S275*5+T275*5+U275*5+V275*50)/540*IF(E275="青年",0.8,IF(E275="老年",0.1,IF(E275="中年",0.5,1))),0)</f>
        <v>0.118518518518519</v>
      </c>
      <c r="Y275" s="54">
        <f>=IFERROR(0.01+(W275-MIN($W$2:$W$595))/(MAX($W$2:$W$595)-MIN($W$2:$W$595))*(1-0.01),0)*10</f>
        <v>1.23002481389578</v>
      </c>
      <c r="Z275" s="54">
        <f>=IFERROR(0.01+(X275-MIN($X$2:$X$595))/(MAX($X$2:$X$595)-MIN($X$2:$X$595))*(1-0.01),0)*10</f>
        <v>3.38276762402089</v>
      </c>
    </row>
    <row r="276" spans="1:26" ht="33.75" customHeight="1">
      <c r="A276" s="40">
        <v>275</v>
      </c>
      <c r="B276" s="27" t="s">
        <v>432</v>
      </c>
      <c r="C276" s="40">
        <v>5</v>
      </c>
      <c r="D276" s="27" t="s">
        <v>793</v>
      </c>
      <c r="E276" s="27" t="s">
        <v>813</v>
      </c>
      <c r="F276" s="27" t="s">
        <v>789</v>
      </c>
      <c r="G276" s="27" t="s">
        <v>790</v>
      </c>
      <c r="H276" s="27" t="s">
        <v>1034</v>
      </c>
      <c r="I276" s="40">
        <v>0</v>
      </c>
      <c r="J276" s="40">
        <v>0</v>
      </c>
      <c r="K276" s="40">
        <v>0</v>
      </c>
      <c r="L276" s="40">
        <v>0</v>
      </c>
      <c r="M276" s="40">
        <v>0</v>
      </c>
      <c r="N276" s="40">
        <v>0</v>
      </c>
      <c r="O276" s="40">
        <v>1</v>
      </c>
      <c r="P276" s="40">
        <v>0</v>
      </c>
      <c r="Q276" s="40">
        <v>0</v>
      </c>
      <c r="R276" s="40">
        <v>0</v>
      </c>
      <c r="S276" s="40">
        <v>0</v>
      </c>
      <c r="T276" s="40">
        <v>0</v>
      </c>
      <c r="U276" s="40">
        <v>0</v>
      </c>
      <c r="V276" s="40">
        <v>0</v>
      </c>
      <c r="W276" s="53">
        <f>=IFERROR((I276*20+J276*50+K276*50+L276*5+M276*80+N276*80+O276*40+P276*50+Q276*50+R276*50+S276*95+T276*95+U276*95+V276*50)/800*IF(E276="青年",0.2,IF(E276="老年",0.9,IF(E276="中年",0.5,1))),0)</f>
        <v>0.05</v>
      </c>
      <c r="X276" s="53">
        <f>=IFERROR((I276*80+J276*50+K276*50+L276*95+M276*20+N276*20+O276*60+P276*50+Q276*50+R276*50+S276*5+T276*5+U276*5+V276*50)/540*IF(E276="青年",0.8,IF(E276="老年",0.1,IF(E276="中年",0.5,1))),0)</f>
        <v>0.111111111111111</v>
      </c>
      <c r="Y276" s="54">
        <f>=IFERROR(0.01+(W276-MIN($W$2:$W$595))/(MAX($W$2:$W$595)-MIN($W$2:$W$595))*(1-0.01),0)*10</f>
        <v>2.01612903225807</v>
      </c>
      <c r="Z276" s="54">
        <f>=IFERROR(0.01+(X276-MIN($X$2:$X$595))/(MAX($X$2:$X$595)-MIN($X$2:$X$595))*(1-0.01),0)*10</f>
        <v>3.17597911227154</v>
      </c>
    </row>
    <row r="277" spans="1:26" ht="33.75" customHeight="1">
      <c r="A277" s="40">
        <v>276</v>
      </c>
      <c r="B277" s="27" t="s">
        <v>432</v>
      </c>
      <c r="C277" s="40">
        <v>6</v>
      </c>
      <c r="D277" s="27" t="s">
        <v>793</v>
      </c>
      <c r="E277" s="27" t="s">
        <v>802</v>
      </c>
      <c r="F277" s="27" t="s">
        <v>799</v>
      </c>
      <c r="G277" s="27" t="s">
        <v>790</v>
      </c>
      <c r="H277" s="27" t="s">
        <v>867</v>
      </c>
      <c r="I277" s="40">
        <v>0</v>
      </c>
      <c r="J277" s="40">
        <v>0</v>
      </c>
      <c r="K277" s="40">
        <v>0</v>
      </c>
      <c r="L277" s="40">
        <v>0</v>
      </c>
      <c r="M277" s="40">
        <v>0</v>
      </c>
      <c r="N277" s="40">
        <v>0</v>
      </c>
      <c r="O277" s="40">
        <v>1</v>
      </c>
      <c r="P277" s="40">
        <v>1</v>
      </c>
      <c r="Q277" s="40">
        <v>0</v>
      </c>
      <c r="R277" s="40">
        <v>0</v>
      </c>
      <c r="S277" s="40">
        <v>0</v>
      </c>
      <c r="T277" s="40">
        <v>0</v>
      </c>
      <c r="U277" s="40">
        <v>0</v>
      </c>
      <c r="V277" s="40">
        <v>0</v>
      </c>
      <c r="W277" s="53">
        <f>=IFERROR((I277*20+J277*50+K277*50+L277*5+M277*80+N277*80+O277*40+P277*50+Q277*50+R277*50+S277*95+T277*95+U277*95+V277*50)/800*IF(E277="青年",0.2,IF(E277="老年",0.9,IF(E277="中年",0.5,1))),0)</f>
        <v>0.05625</v>
      </c>
      <c r="X277" s="53">
        <f>=IFERROR((I277*80+J277*50+K277*50+L277*95+M277*20+N277*20+O277*60+P277*50+Q277*50+R277*50+S277*5+T277*5+U277*5+V277*50)/540*IF(E277="青年",0.8,IF(E277="老年",0.1,IF(E277="中年",0.5,1))),0)</f>
        <v>0.101851851851852</v>
      </c>
      <c r="Y277" s="54">
        <f>=IFERROR(0.01+(W277-MIN($W$2:$W$595))/(MAX($W$2:$W$595)-MIN($W$2:$W$595))*(1-0.01),0)*10</f>
        <v>2.26178660049628</v>
      </c>
      <c r="Z277" s="54">
        <f>=IFERROR(0.01+(X277-MIN($X$2:$X$595))/(MAX($X$2:$X$595)-MIN($X$2:$X$595))*(1-0.01),0)*10</f>
        <v>2.91749347258486</v>
      </c>
    </row>
    <row r="278" spans="1:26" ht="33.75" customHeight="1">
      <c r="A278" s="40">
        <v>277</v>
      </c>
      <c r="B278" s="27" t="s">
        <v>432</v>
      </c>
      <c r="C278" s="40">
        <v>7</v>
      </c>
      <c r="D278" s="27" t="s">
        <v>787</v>
      </c>
      <c r="E278" s="27" t="s">
        <v>788</v>
      </c>
      <c r="F278" s="27" t="s">
        <v>799</v>
      </c>
      <c r="G278" s="27" t="s">
        <v>790</v>
      </c>
      <c r="H278" s="27" t="s">
        <v>1002</v>
      </c>
      <c r="I278" s="40">
        <v>0</v>
      </c>
      <c r="J278" s="40">
        <v>0</v>
      </c>
      <c r="K278" s="40">
        <v>1</v>
      </c>
      <c r="L278" s="40">
        <v>0</v>
      </c>
      <c r="M278" s="40">
        <v>1</v>
      </c>
      <c r="N278" s="40">
        <v>0</v>
      </c>
      <c r="O278" s="40">
        <v>0</v>
      </c>
      <c r="P278" s="40">
        <v>0</v>
      </c>
      <c r="Q278" s="40">
        <v>0</v>
      </c>
      <c r="R278" s="40">
        <v>0</v>
      </c>
      <c r="S278" s="40">
        <v>0</v>
      </c>
      <c r="T278" s="40">
        <v>0</v>
      </c>
      <c r="U278" s="40">
        <v>0</v>
      </c>
      <c r="V278" s="40">
        <v>0</v>
      </c>
      <c r="W278" s="53">
        <f>=IFERROR((I278*20+J278*50+K278*50+L278*5+M278*80+N278*80+O278*40+P278*50+Q278*50+R278*50+S278*95+T278*95+U278*95+V278*50)/800*IF(E278="青年",0.2,IF(E278="老年",0.9,IF(E278="中年",0.5,1))),0)</f>
        <v>0.0325</v>
      </c>
      <c r="X278" s="53">
        <f>=IFERROR((I278*80+J278*50+K278*50+L278*95+M278*20+N278*20+O278*60+P278*50+Q278*50+R278*50+S278*5+T278*5+U278*5+V278*50)/540*IF(E278="青年",0.8,IF(E278="老年",0.1,IF(E278="中年",0.5,1))),0)</f>
        <v>0.103703703703704</v>
      </c>
      <c r="Y278" s="54">
        <f>=IFERROR(0.01+(W278-MIN($W$2:$W$595))/(MAX($W$2:$W$595)-MIN($W$2:$W$595))*(1-0.01),0)*10</f>
        <v>1.32828784119107</v>
      </c>
      <c r="Z278" s="54">
        <f>=IFERROR(0.01+(X278-MIN($X$2:$X$595))/(MAX($X$2:$X$595)-MIN($X$2:$X$595))*(1-0.01),0)*10</f>
        <v>2.96919060052219</v>
      </c>
    </row>
    <row r="279" spans="1:26" ht="33.75" customHeight="1">
      <c r="A279" s="40">
        <v>278</v>
      </c>
      <c r="B279" s="27" t="s">
        <v>432</v>
      </c>
      <c r="C279" s="40">
        <v>8</v>
      </c>
      <c r="D279" s="27" t="s">
        <v>793</v>
      </c>
      <c r="E279" s="27" t="s">
        <v>788</v>
      </c>
      <c r="F279" s="27" t="s">
        <v>799</v>
      </c>
      <c r="G279" s="27" t="s">
        <v>790</v>
      </c>
      <c r="H279" s="27" t="s">
        <v>908</v>
      </c>
      <c r="I279" s="40">
        <v>0</v>
      </c>
      <c r="J279" s="40">
        <v>0</v>
      </c>
      <c r="K279" s="40">
        <v>0</v>
      </c>
      <c r="L279" s="40">
        <v>0</v>
      </c>
      <c r="M279" s="40">
        <v>1</v>
      </c>
      <c r="N279" s="40">
        <v>0</v>
      </c>
      <c r="O279" s="40">
        <v>1</v>
      </c>
      <c r="P279" s="40">
        <v>1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>
        <v>0</v>
      </c>
      <c r="W279" s="53">
        <f>=IFERROR((I279*20+J279*50+K279*50+L279*5+M279*80+N279*80+O279*40+P279*50+Q279*50+R279*50+S279*95+T279*95+U279*95+V279*50)/800*IF(E279="青年",0.2,IF(E279="老年",0.9,IF(E279="中年",0.5,1))),0)</f>
        <v>0.0425</v>
      </c>
      <c r="X279" s="53">
        <f>=IFERROR((I279*80+J279*50+K279*50+L279*95+M279*20+N279*20+O279*60+P279*50+Q279*50+R279*50+S279*5+T279*5+U279*5+V279*50)/540*IF(E279="青年",0.8,IF(E279="老年",0.1,IF(E279="中年",0.5,1))),0)</f>
        <v>0.192592592592593</v>
      </c>
      <c r="Y279" s="54">
        <f>=IFERROR(0.01+(W279-MIN($W$2:$W$595))/(MAX($W$2:$W$595)-MIN($W$2:$W$595))*(1-0.01),0)*10</f>
        <v>1.72133995037221</v>
      </c>
      <c r="Z279" s="54">
        <f>=IFERROR(0.01+(X279-MIN($X$2:$X$595))/(MAX($X$2:$X$595)-MIN($X$2:$X$595))*(1-0.01),0)*10</f>
        <v>5.45065274151436</v>
      </c>
    </row>
    <row r="280" spans="1:26" ht="33.75" customHeight="1">
      <c r="A280" s="40">
        <v>279</v>
      </c>
      <c r="B280" s="27" t="s">
        <v>432</v>
      </c>
      <c r="C280" s="40">
        <v>9</v>
      </c>
      <c r="D280" s="27" t="s">
        <v>793</v>
      </c>
      <c r="E280" s="27" t="s">
        <v>788</v>
      </c>
      <c r="F280" s="27" t="s">
        <v>799</v>
      </c>
      <c r="G280" s="27" t="s">
        <v>790</v>
      </c>
      <c r="H280" s="27" t="s">
        <v>908</v>
      </c>
      <c r="I280" s="40">
        <v>0</v>
      </c>
      <c r="J280" s="40">
        <v>0</v>
      </c>
      <c r="K280" s="40">
        <v>0</v>
      </c>
      <c r="L280" s="40">
        <v>0</v>
      </c>
      <c r="M280" s="40">
        <v>1</v>
      </c>
      <c r="N280" s="40">
        <v>0</v>
      </c>
      <c r="O280" s="40">
        <v>1</v>
      </c>
      <c r="P280" s="40">
        <v>1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>
        <v>0</v>
      </c>
      <c r="W280" s="53">
        <f>=IFERROR((I280*20+J280*50+K280*50+L280*5+M280*80+N280*80+O280*40+P280*50+Q280*50+R280*50+S280*95+T280*95+U280*95+V280*50)/800*IF(E280="青年",0.2,IF(E280="老年",0.9,IF(E280="中年",0.5,1))),0)</f>
        <v>0.0425</v>
      </c>
      <c r="X280" s="53">
        <f>=IFERROR((I280*80+J280*50+K280*50+L280*95+M280*20+N280*20+O280*60+P280*50+Q280*50+R280*50+S280*5+T280*5+U280*5+V280*50)/540*IF(E280="青年",0.8,IF(E280="老年",0.1,IF(E280="中年",0.5,1))),0)</f>
        <v>0.192592592592593</v>
      </c>
      <c r="Y280" s="54">
        <f>=IFERROR(0.01+(W280-MIN($W$2:$W$595))/(MAX($W$2:$W$595)-MIN($W$2:$W$595))*(1-0.01),0)*10</f>
        <v>1.72133995037221</v>
      </c>
      <c r="Z280" s="54">
        <f>=IFERROR(0.01+(X280-MIN($X$2:$X$595))/(MAX($X$2:$X$595)-MIN($X$2:$X$595))*(1-0.01),0)*10</f>
        <v>5.45065274151436</v>
      </c>
    </row>
    <row r="281" spans="1:26" ht="33.75" customHeight="1">
      <c r="A281" s="40">
        <v>280</v>
      </c>
      <c r="B281" s="27" t="s">
        <v>432</v>
      </c>
      <c r="C281" s="40">
        <v>10</v>
      </c>
      <c r="D281" s="27" t="s">
        <v>793</v>
      </c>
      <c r="E281" s="27" t="s">
        <v>788</v>
      </c>
      <c r="F281" s="27" t="s">
        <v>799</v>
      </c>
      <c r="G281" s="27" t="s">
        <v>790</v>
      </c>
      <c r="H281" s="27" t="s">
        <v>908</v>
      </c>
      <c r="I281" s="40">
        <v>0</v>
      </c>
      <c r="J281" s="40">
        <v>0</v>
      </c>
      <c r="K281" s="40">
        <v>0</v>
      </c>
      <c r="L281" s="40">
        <v>0</v>
      </c>
      <c r="M281" s="40">
        <v>1</v>
      </c>
      <c r="N281" s="40">
        <v>0</v>
      </c>
      <c r="O281" s="40">
        <v>1</v>
      </c>
      <c r="P281" s="40">
        <v>1</v>
      </c>
      <c r="Q281" s="40">
        <v>0</v>
      </c>
      <c r="R281" s="40">
        <v>0</v>
      </c>
      <c r="S281" s="40">
        <v>0</v>
      </c>
      <c r="T281" s="40">
        <v>0</v>
      </c>
      <c r="U281" s="40">
        <v>0</v>
      </c>
      <c r="V281" s="40">
        <v>0</v>
      </c>
      <c r="W281" s="53">
        <f>=IFERROR((I281*20+J281*50+K281*50+L281*5+M281*80+N281*80+O281*40+P281*50+Q281*50+R281*50+S281*95+T281*95+U281*95+V281*50)/800*IF(E281="青年",0.2,IF(E281="老年",0.9,IF(E281="中年",0.5,1))),0)</f>
        <v>0.0425</v>
      </c>
      <c r="X281" s="53">
        <f>=IFERROR((I281*80+J281*50+K281*50+L281*95+M281*20+N281*20+O281*60+P281*50+Q281*50+R281*50+S281*5+T281*5+U281*5+V281*50)/540*IF(E281="青年",0.8,IF(E281="老年",0.1,IF(E281="中年",0.5,1))),0)</f>
        <v>0.192592592592593</v>
      </c>
      <c r="Y281" s="54">
        <f>=IFERROR(0.01+(W281-MIN($W$2:$W$595))/(MAX($W$2:$W$595)-MIN($W$2:$W$595))*(1-0.01),0)*10</f>
        <v>1.72133995037221</v>
      </c>
      <c r="Z281" s="54">
        <f>=IFERROR(0.01+(X281-MIN($X$2:$X$595))/(MAX($X$2:$X$595)-MIN($X$2:$X$595))*(1-0.01),0)*10</f>
        <v>5.45065274151436</v>
      </c>
    </row>
    <row r="282" spans="1:26" ht="33.75" customHeight="1">
      <c r="A282" s="40">
        <v>281</v>
      </c>
      <c r="B282" s="27" t="s">
        <v>432</v>
      </c>
      <c r="C282" s="40">
        <v>11</v>
      </c>
      <c r="D282" s="27" t="s">
        <v>787</v>
      </c>
      <c r="E282" s="27" t="s">
        <v>788</v>
      </c>
      <c r="F282" s="27" t="s">
        <v>789</v>
      </c>
      <c r="G282" s="27" t="s">
        <v>790</v>
      </c>
      <c r="H282" s="27" t="s">
        <v>1117</v>
      </c>
      <c r="I282" s="40">
        <v>0</v>
      </c>
      <c r="J282" s="40">
        <v>0</v>
      </c>
      <c r="K282" s="40">
        <v>1</v>
      </c>
      <c r="L282" s="40">
        <v>0</v>
      </c>
      <c r="M282" s="40">
        <v>0</v>
      </c>
      <c r="N282" s="40">
        <v>0</v>
      </c>
      <c r="O282" s="40">
        <v>1</v>
      </c>
      <c r="P282" s="40">
        <v>0</v>
      </c>
      <c r="Q282" s="40">
        <v>0</v>
      </c>
      <c r="R282" s="40">
        <v>0</v>
      </c>
      <c r="S282" s="40">
        <v>0</v>
      </c>
      <c r="T282" s="40">
        <v>0</v>
      </c>
      <c r="U282" s="40">
        <v>0</v>
      </c>
      <c r="V282" s="40">
        <v>0</v>
      </c>
      <c r="W282" s="53">
        <f>=IFERROR((I282*20+J282*50+K282*50+L282*5+M282*80+N282*80+O282*40+P282*50+Q282*50+R282*50+S282*95+T282*95+U282*95+V282*50)/800*IF(E282="青年",0.2,IF(E282="老年",0.9,IF(E282="中年",0.5,1))),0)</f>
        <v>0.0225</v>
      </c>
      <c r="X282" s="53">
        <f>=IFERROR((I282*80+J282*50+K282*50+L282*95+M282*20+N282*20+O282*60+P282*50+Q282*50+R282*50+S282*5+T282*5+U282*5+V282*50)/540*IF(E282="青年",0.8,IF(E282="老年",0.1,IF(E282="中年",0.5,1))),0)</f>
        <v>0.162962962962963</v>
      </c>
      <c r="Y282" s="54">
        <f>=IFERROR(0.01+(W282-MIN($W$2:$W$595))/(MAX($W$2:$W$595)-MIN($W$2:$W$595))*(1-0.01),0)*10</f>
        <v>0.935235732009926</v>
      </c>
      <c r="Z282" s="54">
        <f>=IFERROR(0.01+(X282-MIN($X$2:$X$595))/(MAX($X$2:$X$595)-MIN($X$2:$X$595))*(1-0.01),0)*10</f>
        <v>4.62349869451697</v>
      </c>
    </row>
    <row r="283" spans="1:26" ht="33.75" customHeight="1">
      <c r="A283" s="40">
        <v>282</v>
      </c>
      <c r="B283" s="27" t="s">
        <v>432</v>
      </c>
      <c r="C283" s="40">
        <v>12</v>
      </c>
      <c r="D283" s="27" t="s">
        <v>793</v>
      </c>
      <c r="E283" s="27" t="s">
        <v>788</v>
      </c>
      <c r="F283" s="27" t="s">
        <v>789</v>
      </c>
      <c r="G283" s="27" t="s">
        <v>790</v>
      </c>
      <c r="H283" s="27" t="s">
        <v>904</v>
      </c>
      <c r="I283" s="40">
        <v>0</v>
      </c>
      <c r="J283" s="40">
        <v>0</v>
      </c>
      <c r="K283" s="40">
        <v>0</v>
      </c>
      <c r="L283" s="40">
        <v>0</v>
      </c>
      <c r="M283" s="40">
        <v>1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0</v>
      </c>
      <c r="T283" s="40">
        <v>0</v>
      </c>
      <c r="U283" s="40">
        <v>0</v>
      </c>
      <c r="V283" s="40">
        <v>0</v>
      </c>
      <c r="W283" s="53">
        <f>=IFERROR((I283*20+J283*50+K283*50+L283*5+M283*80+N283*80+O283*40+P283*50+Q283*50+R283*50+S283*95+T283*95+U283*95+V283*50)/800*IF(E283="青年",0.2,IF(E283="老年",0.9,IF(E283="中年",0.5,1))),0)</f>
        <v>0.03</v>
      </c>
      <c r="X283" s="53">
        <f>=IFERROR((I283*80+J283*50+K283*50+L283*95+M283*20+N283*20+O283*60+P283*50+Q283*50+R283*50+S283*5+T283*5+U283*5+V283*50)/540*IF(E283="青年",0.8,IF(E283="老年",0.1,IF(E283="中年",0.5,1))),0)</f>
        <v>0.118518518518519</v>
      </c>
      <c r="Y283" s="54">
        <f>=IFERROR(0.01+(W283-MIN($W$2:$W$595))/(MAX($W$2:$W$595)-MIN($W$2:$W$595))*(1-0.01),0)*10</f>
        <v>1.23002481389578</v>
      </c>
      <c r="Z283" s="54">
        <f>=IFERROR(0.01+(X283-MIN($X$2:$X$595))/(MAX($X$2:$X$595)-MIN($X$2:$X$595))*(1-0.01),0)*10</f>
        <v>3.38276762402089</v>
      </c>
    </row>
    <row r="284" spans="1:26" ht="33.75" customHeight="1">
      <c r="A284" s="40">
        <v>283</v>
      </c>
      <c r="B284" s="27" t="s">
        <v>432</v>
      </c>
      <c r="C284" s="40">
        <v>13</v>
      </c>
      <c r="D284" s="27" t="s">
        <v>793</v>
      </c>
      <c r="E284" s="27" t="s">
        <v>788</v>
      </c>
      <c r="F284" s="27" t="s">
        <v>789</v>
      </c>
      <c r="G284" s="27" t="s">
        <v>790</v>
      </c>
      <c r="H284" s="27" t="s">
        <v>904</v>
      </c>
      <c r="I284" s="40">
        <v>0</v>
      </c>
      <c r="J284" s="40">
        <v>0</v>
      </c>
      <c r="K284" s="40">
        <v>0</v>
      </c>
      <c r="L284" s="40">
        <v>0</v>
      </c>
      <c r="M284" s="40">
        <v>1</v>
      </c>
      <c r="N284" s="40">
        <v>0</v>
      </c>
      <c r="O284" s="40">
        <v>1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 s="40">
        <v>0</v>
      </c>
      <c r="V284" s="40">
        <v>0</v>
      </c>
      <c r="W284" s="53">
        <f>=IFERROR((I284*20+J284*50+K284*50+L284*5+M284*80+N284*80+O284*40+P284*50+Q284*50+R284*50+S284*95+T284*95+U284*95+V284*50)/800*IF(E284="青年",0.2,IF(E284="老年",0.9,IF(E284="中年",0.5,1))),0)</f>
        <v>0.03</v>
      </c>
      <c r="X284" s="53">
        <f>=IFERROR((I284*80+J284*50+K284*50+L284*95+M284*20+N284*20+O284*60+P284*50+Q284*50+R284*50+S284*5+T284*5+U284*5+V284*50)/540*IF(E284="青年",0.8,IF(E284="老年",0.1,IF(E284="中年",0.5,1))),0)</f>
        <v>0.118518518518519</v>
      </c>
      <c r="Y284" s="54">
        <f>=IFERROR(0.01+(W284-MIN($W$2:$W$595))/(MAX($W$2:$W$595)-MIN($W$2:$W$595))*(1-0.01),0)*10</f>
        <v>1.23002481389578</v>
      </c>
      <c r="Z284" s="54">
        <f>=IFERROR(0.01+(X284-MIN($X$2:$X$595))/(MAX($X$2:$X$595)-MIN($X$2:$X$595))*(1-0.01),0)*10</f>
        <v>3.38276762402089</v>
      </c>
    </row>
    <row r="285" spans="1:26" ht="33.75" customHeight="1">
      <c r="A285" s="40">
        <v>284</v>
      </c>
      <c r="B285" s="27" t="s">
        <v>432</v>
      </c>
      <c r="C285" s="40">
        <v>14</v>
      </c>
      <c r="D285" s="27" t="s">
        <v>793</v>
      </c>
      <c r="E285" s="27" t="s">
        <v>788</v>
      </c>
      <c r="F285" s="27" t="s">
        <v>789</v>
      </c>
      <c r="G285" s="27" t="s">
        <v>790</v>
      </c>
      <c r="H285" s="27" t="s">
        <v>904</v>
      </c>
      <c r="I285" s="40">
        <v>0</v>
      </c>
      <c r="J285" s="40">
        <v>0</v>
      </c>
      <c r="K285" s="40">
        <v>0</v>
      </c>
      <c r="L285" s="40">
        <v>0</v>
      </c>
      <c r="M285" s="40">
        <v>1</v>
      </c>
      <c r="N285" s="40">
        <v>0</v>
      </c>
      <c r="O285" s="40">
        <v>1</v>
      </c>
      <c r="P285" s="40">
        <v>0</v>
      </c>
      <c r="Q285" s="40">
        <v>0</v>
      </c>
      <c r="R285" s="40">
        <v>0</v>
      </c>
      <c r="S285" s="40">
        <v>0</v>
      </c>
      <c r="T285" s="40">
        <v>0</v>
      </c>
      <c r="U285" s="40">
        <v>0</v>
      </c>
      <c r="V285" s="40">
        <v>0</v>
      </c>
      <c r="W285" s="53">
        <f>=IFERROR((I285*20+J285*50+K285*50+L285*5+M285*80+N285*80+O285*40+P285*50+Q285*50+R285*50+S285*95+T285*95+U285*95+V285*50)/800*IF(E285="青年",0.2,IF(E285="老年",0.9,IF(E285="中年",0.5,1))),0)</f>
        <v>0.03</v>
      </c>
      <c r="X285" s="53">
        <f>=IFERROR((I285*80+J285*50+K285*50+L285*95+M285*20+N285*20+O285*60+P285*50+Q285*50+R285*50+S285*5+T285*5+U285*5+V285*50)/540*IF(E285="青年",0.8,IF(E285="老年",0.1,IF(E285="中年",0.5,1))),0)</f>
        <v>0.118518518518519</v>
      </c>
      <c r="Y285" s="54">
        <f>=IFERROR(0.01+(W285-MIN($W$2:$W$595))/(MAX($W$2:$W$595)-MIN($W$2:$W$595))*(1-0.01),0)*10</f>
        <v>1.23002481389578</v>
      </c>
      <c r="Z285" s="54">
        <f>=IFERROR(0.01+(X285-MIN($X$2:$X$595))/(MAX($X$2:$X$595)-MIN($X$2:$X$595))*(1-0.01),0)*10</f>
        <v>3.38276762402089</v>
      </c>
    </row>
    <row r="286" spans="1:26" ht="33.75" customHeight="1">
      <c r="A286" s="40">
        <v>285</v>
      </c>
      <c r="B286" s="27" t="s">
        <v>432</v>
      </c>
      <c r="C286" s="40">
        <v>15</v>
      </c>
      <c r="D286" s="27" t="s">
        <v>793</v>
      </c>
      <c r="E286" s="27" t="s">
        <v>788</v>
      </c>
      <c r="F286" s="27" t="s">
        <v>789</v>
      </c>
      <c r="G286" s="27" t="s">
        <v>790</v>
      </c>
      <c r="H286" s="27" t="s">
        <v>1056</v>
      </c>
      <c r="I286" s="40">
        <v>0</v>
      </c>
      <c r="J286" s="40">
        <v>0</v>
      </c>
      <c r="K286" s="40">
        <v>1</v>
      </c>
      <c r="L286" s="40">
        <v>0</v>
      </c>
      <c r="M286" s="40">
        <v>1</v>
      </c>
      <c r="N286" s="40">
        <v>0</v>
      </c>
      <c r="O286" s="40">
        <v>1</v>
      </c>
      <c r="P286" s="40">
        <v>0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>
        <v>0</v>
      </c>
      <c r="W286" s="53">
        <f>=IFERROR((I286*20+J286*50+K286*50+L286*5+M286*80+N286*80+O286*40+P286*50+Q286*50+R286*50+S286*95+T286*95+U286*95+V286*50)/800*IF(E286="青年",0.2,IF(E286="老年",0.9,IF(E286="中年",0.5,1))),0)</f>
        <v>0.0425</v>
      </c>
      <c r="X286" s="53">
        <f>=IFERROR((I286*80+J286*50+K286*50+L286*95+M286*20+N286*20+O286*60+P286*50+Q286*50+R286*50+S286*5+T286*5+U286*5+V286*50)/540*IF(E286="青年",0.8,IF(E286="老年",0.1,IF(E286="中年",0.5,1))),0)</f>
        <v>0.192592592592593</v>
      </c>
      <c r="Y286" s="54">
        <f>=IFERROR(0.01+(W286-MIN($W$2:$W$595))/(MAX($W$2:$W$595)-MIN($W$2:$W$595))*(1-0.01),0)*10</f>
        <v>1.72133995037221</v>
      </c>
      <c r="Z286" s="54">
        <f>=IFERROR(0.01+(X286-MIN($X$2:$X$595))/(MAX($X$2:$X$595)-MIN($X$2:$X$595))*(1-0.01),0)*10</f>
        <v>5.45065274151436</v>
      </c>
    </row>
    <row r="287" spans="1:26" ht="33.75" customHeight="1">
      <c r="A287" s="40">
        <v>286</v>
      </c>
      <c r="B287" s="27" t="s">
        <v>432</v>
      </c>
      <c r="C287" s="40">
        <v>16</v>
      </c>
      <c r="D287" s="27" t="s">
        <v>793</v>
      </c>
      <c r="E287" s="27" t="s">
        <v>788</v>
      </c>
      <c r="F287" s="27" t="s">
        <v>799</v>
      </c>
      <c r="G287" s="27" t="s">
        <v>790</v>
      </c>
      <c r="H287" s="27" t="s">
        <v>904</v>
      </c>
      <c r="I287" s="40">
        <v>0</v>
      </c>
      <c r="J287" s="40">
        <v>0</v>
      </c>
      <c r="K287" s="40">
        <v>0</v>
      </c>
      <c r="L287" s="40">
        <v>0</v>
      </c>
      <c r="M287" s="40">
        <v>1</v>
      </c>
      <c r="N287" s="40">
        <v>0</v>
      </c>
      <c r="O287" s="40">
        <v>1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>
        <v>0</v>
      </c>
      <c r="W287" s="53">
        <f>=IFERROR((I287*20+J287*50+K287*50+L287*5+M287*80+N287*80+O287*40+P287*50+Q287*50+R287*50+S287*95+T287*95+U287*95+V287*50)/800*IF(E287="青年",0.2,IF(E287="老年",0.9,IF(E287="中年",0.5,1))),0)</f>
        <v>0.03</v>
      </c>
      <c r="X287" s="53">
        <f>=IFERROR((I287*80+J287*50+K287*50+L287*95+M287*20+N287*20+O287*60+P287*50+Q287*50+R287*50+S287*5+T287*5+U287*5+V287*50)/540*IF(E287="青年",0.8,IF(E287="老年",0.1,IF(E287="中年",0.5,1))),0)</f>
        <v>0.118518518518519</v>
      </c>
      <c r="Y287" s="54">
        <f>=IFERROR(0.01+(W287-MIN($W$2:$W$595))/(MAX($W$2:$W$595)-MIN($W$2:$W$595))*(1-0.01),0)*10</f>
        <v>1.23002481389578</v>
      </c>
      <c r="Z287" s="54">
        <f>=IFERROR(0.01+(X287-MIN($X$2:$X$595))/(MAX($X$2:$X$595)-MIN($X$2:$X$595))*(1-0.01),0)*10</f>
        <v>3.38276762402089</v>
      </c>
    </row>
    <row r="288" spans="1:26" ht="33.75" customHeight="1">
      <c r="A288" s="40">
        <v>287</v>
      </c>
      <c r="B288" s="27" t="s">
        <v>432</v>
      </c>
      <c r="C288" s="40">
        <v>17</v>
      </c>
      <c r="D288" s="27" t="s">
        <v>793</v>
      </c>
      <c r="E288" s="27" t="s">
        <v>788</v>
      </c>
      <c r="F288" s="27" t="s">
        <v>789</v>
      </c>
      <c r="G288" s="27" t="s">
        <v>790</v>
      </c>
      <c r="H288" s="27" t="s">
        <v>904</v>
      </c>
      <c r="I288" s="40">
        <v>0</v>
      </c>
      <c r="J288" s="40">
        <v>0</v>
      </c>
      <c r="K288" s="40">
        <v>0</v>
      </c>
      <c r="L288" s="40">
        <v>0</v>
      </c>
      <c r="M288" s="40">
        <v>1</v>
      </c>
      <c r="N288" s="40">
        <v>0</v>
      </c>
      <c r="O288" s="40">
        <v>1</v>
      </c>
      <c r="P288" s="40">
        <v>0</v>
      </c>
      <c r="Q288" s="40">
        <v>0</v>
      </c>
      <c r="R288" s="40">
        <v>0</v>
      </c>
      <c r="S288" s="40">
        <v>0</v>
      </c>
      <c r="T288" s="40">
        <v>0</v>
      </c>
      <c r="U288" s="40">
        <v>0</v>
      </c>
      <c r="V288" s="40">
        <v>0</v>
      </c>
      <c r="W288" s="53">
        <f>=IFERROR((I288*20+J288*50+K288*50+L288*5+M288*80+N288*80+O288*40+P288*50+Q288*50+R288*50+S288*95+T288*95+U288*95+V288*50)/800*IF(E288="青年",0.2,IF(E288="老年",0.9,IF(E288="中年",0.5,1))),0)</f>
        <v>0.03</v>
      </c>
      <c r="X288" s="53">
        <f>=IFERROR((I288*80+J288*50+K288*50+L288*95+M288*20+N288*20+O288*60+P288*50+Q288*50+R288*50+S288*5+T288*5+U288*5+V288*50)/540*IF(E288="青年",0.8,IF(E288="老年",0.1,IF(E288="中年",0.5,1))),0)</f>
        <v>0.118518518518519</v>
      </c>
      <c r="Y288" s="54">
        <f>=IFERROR(0.01+(W288-MIN($W$2:$W$595))/(MAX($W$2:$W$595)-MIN($W$2:$W$595))*(1-0.01),0)*10</f>
        <v>1.23002481389578</v>
      </c>
      <c r="Z288" s="54">
        <f>=IFERROR(0.01+(X288-MIN($X$2:$X$595))/(MAX($X$2:$X$595)-MIN($X$2:$X$595))*(1-0.01),0)*10</f>
        <v>3.38276762402089</v>
      </c>
    </row>
    <row r="289" spans="1:26" ht="33.75" customHeight="1">
      <c r="A289" s="40">
        <v>288</v>
      </c>
      <c r="B289" s="27" t="s">
        <v>438</v>
      </c>
      <c r="C289" s="40">
        <v>1</v>
      </c>
      <c r="D289" s="27" t="s">
        <v>793</v>
      </c>
      <c r="E289" s="27" t="s">
        <v>802</v>
      </c>
      <c r="F289" s="27" t="s">
        <v>789</v>
      </c>
      <c r="G289" s="27" t="s">
        <v>790</v>
      </c>
      <c r="H289" s="27" t="s">
        <v>837</v>
      </c>
      <c r="I289" s="40">
        <v>0</v>
      </c>
      <c r="J289" s="40">
        <v>0</v>
      </c>
      <c r="K289" s="40">
        <v>0</v>
      </c>
      <c r="L289" s="40">
        <v>0</v>
      </c>
      <c r="M289" s="40">
        <v>1</v>
      </c>
      <c r="N289" s="40">
        <v>0</v>
      </c>
      <c r="O289" s="40">
        <v>0</v>
      </c>
      <c r="P289" s="40">
        <v>1</v>
      </c>
      <c r="Q289" s="40">
        <v>0</v>
      </c>
      <c r="R289" s="40">
        <v>0</v>
      </c>
      <c r="S289" s="40">
        <v>0</v>
      </c>
      <c r="T289" s="40">
        <v>0</v>
      </c>
      <c r="U289" s="40">
        <v>0</v>
      </c>
      <c r="V289" s="40">
        <v>0</v>
      </c>
      <c r="W289" s="53">
        <f>=IFERROR((I289*20+J289*50+K289*50+L289*5+M289*80+N289*80+O289*40+P289*50+Q289*50+R289*50+S289*95+T289*95+U289*95+V289*50)/800*IF(E289="青年",0.2,IF(E289="老年",0.9,IF(E289="中年",0.5,1))),0)</f>
        <v>0.08125</v>
      </c>
      <c r="X289" s="53">
        <f>=IFERROR((I289*80+J289*50+K289*50+L289*95+M289*20+N289*20+O289*60+P289*50+Q289*50+R289*50+S289*5+T289*5+U289*5+V289*50)/540*IF(E289="青年",0.8,IF(E289="老年",0.1,IF(E289="中年",0.5,1))),0)</f>
        <v>0.0648148148148148</v>
      </c>
      <c r="Y289" s="54">
        <f>=IFERROR(0.01+(W289-MIN($W$2:$W$595))/(MAX($W$2:$W$595)-MIN($W$2:$W$595))*(1-0.01),0)*10</f>
        <v>3.24441687344913</v>
      </c>
      <c r="Z289" s="54">
        <f>=IFERROR(0.01+(X289-MIN($X$2:$X$595))/(MAX($X$2:$X$595)-MIN($X$2:$X$595))*(1-0.01),0)*10</f>
        <v>1.88355091383812</v>
      </c>
    </row>
    <row r="290" spans="1:26" ht="33.75" customHeight="1">
      <c r="A290" s="40">
        <v>289</v>
      </c>
      <c r="B290" s="27" t="s">
        <v>438</v>
      </c>
      <c r="C290" s="40">
        <v>2</v>
      </c>
      <c r="D290" s="27" t="s">
        <v>793</v>
      </c>
      <c r="E290" s="27" t="s">
        <v>802</v>
      </c>
      <c r="F290" s="27" t="s">
        <v>789</v>
      </c>
      <c r="G290" s="27" t="s">
        <v>790</v>
      </c>
      <c r="H290" s="27" t="s">
        <v>837</v>
      </c>
      <c r="I290" s="40">
        <v>0</v>
      </c>
      <c r="J290" s="40">
        <v>0</v>
      </c>
      <c r="K290" s="40">
        <v>0</v>
      </c>
      <c r="L290" s="40">
        <v>0</v>
      </c>
      <c r="M290" s="40">
        <v>1</v>
      </c>
      <c r="N290" s="40">
        <v>0</v>
      </c>
      <c r="O290" s="40">
        <v>0</v>
      </c>
      <c r="P290" s="40">
        <v>1</v>
      </c>
      <c r="Q290" s="40">
        <v>0</v>
      </c>
      <c r="R290" s="40">
        <v>0</v>
      </c>
      <c r="S290" s="40">
        <v>0</v>
      </c>
      <c r="T290" s="40">
        <v>0</v>
      </c>
      <c r="U290" s="40">
        <v>0</v>
      </c>
      <c r="V290" s="40">
        <v>0</v>
      </c>
      <c r="W290" s="53">
        <f>=IFERROR((I290*20+J290*50+K290*50+L290*5+M290*80+N290*80+O290*40+P290*50+Q290*50+R290*50+S290*95+T290*95+U290*95+V290*50)/800*IF(E290="青年",0.2,IF(E290="老年",0.9,IF(E290="中年",0.5,1))),0)</f>
        <v>0.08125</v>
      </c>
      <c r="X290" s="53">
        <f>=IFERROR((I290*80+J290*50+K290*50+L290*95+M290*20+N290*20+O290*60+P290*50+Q290*50+R290*50+S290*5+T290*5+U290*5+V290*50)/540*IF(E290="青年",0.8,IF(E290="老年",0.1,IF(E290="中年",0.5,1))),0)</f>
        <v>0.0648148148148148</v>
      </c>
      <c r="Y290" s="54">
        <f>=IFERROR(0.01+(W290-MIN($W$2:$W$595))/(MAX($W$2:$W$595)-MIN($W$2:$W$595))*(1-0.01),0)*10</f>
        <v>3.24441687344913</v>
      </c>
      <c r="Z290" s="54">
        <f>=IFERROR(0.01+(X290-MIN($X$2:$X$595))/(MAX($X$2:$X$595)-MIN($X$2:$X$595))*(1-0.01),0)*10</f>
        <v>1.88355091383812</v>
      </c>
    </row>
    <row r="291" spans="1:26" ht="33.75" customHeight="1">
      <c r="A291" s="40">
        <v>290</v>
      </c>
      <c r="B291" s="27" t="s">
        <v>438</v>
      </c>
      <c r="C291" s="40">
        <v>3</v>
      </c>
      <c r="D291" s="27" t="s">
        <v>787</v>
      </c>
      <c r="E291" s="27" t="s">
        <v>861</v>
      </c>
      <c r="F291" s="27" t="s">
        <v>799</v>
      </c>
      <c r="G291" s="27" t="s">
        <v>790</v>
      </c>
      <c r="H291" s="27" t="s">
        <v>822</v>
      </c>
      <c r="I291" s="40">
        <v>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0">
        <v>0</v>
      </c>
      <c r="P291" s="40">
        <v>1</v>
      </c>
      <c r="Q291" s="40">
        <v>0</v>
      </c>
      <c r="R291" s="40">
        <v>0</v>
      </c>
      <c r="S291" s="40">
        <v>0</v>
      </c>
      <c r="T291" s="40">
        <v>0</v>
      </c>
      <c r="U291" s="40">
        <v>0</v>
      </c>
      <c r="V291" s="40">
        <v>0</v>
      </c>
      <c r="W291" s="53">
        <f>=IFERROR((I291*20+J291*50+K291*50+L291*5+M291*80+N291*80+O291*40+P291*50+Q291*50+R291*50+S291*95+T291*95+U291*95+V291*50)/800*IF(E291="青年",0.2,IF(E291="老年",0.9,IF(E291="中年",0.5,1))),0)</f>
        <v>0.05625</v>
      </c>
      <c r="X291" s="53">
        <f>=IFERROR((I291*80+J291*50+K291*50+L291*95+M291*20+N291*20+O291*60+P291*50+Q291*50+R291*50+S291*5+T291*5+U291*5+V291*50)/540*IF(E291="青年",0.8,IF(E291="老年",0.1,IF(E291="中年",0.5,1))),0)</f>
        <v>0.00925925925925926</v>
      </c>
      <c r="Y291" s="54">
        <f>=IFERROR(0.01+(W291-MIN($W$2:$W$595))/(MAX($W$2:$W$595)-MIN($W$2:$W$595))*(1-0.01),0)*10</f>
        <v>2.26178660049628</v>
      </c>
      <c r="Z291" s="54">
        <f>=IFERROR(0.01+(X291-MIN($X$2:$X$595))/(MAX($X$2:$X$595)-MIN($X$2:$X$595))*(1-0.01),0)*10</f>
        <v>0.332637075718016</v>
      </c>
    </row>
    <row r="292" spans="1:26" ht="33.75" customHeight="1">
      <c r="A292" s="40">
        <v>291</v>
      </c>
      <c r="B292" s="27" t="s">
        <v>443</v>
      </c>
      <c r="C292" s="40">
        <v>1</v>
      </c>
      <c r="D292" s="27" t="s">
        <v>793</v>
      </c>
      <c r="E292" s="27" t="s">
        <v>788</v>
      </c>
      <c r="F292" s="27" t="s">
        <v>789</v>
      </c>
      <c r="G292" s="27" t="s">
        <v>809</v>
      </c>
      <c r="H292" s="27" t="s">
        <v>853</v>
      </c>
      <c r="I292" s="40">
        <v>0</v>
      </c>
      <c r="J292" s="40">
        <v>0</v>
      </c>
      <c r="K292" s="40">
        <v>0</v>
      </c>
      <c r="L292" s="40">
        <v>1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>
        <v>0</v>
      </c>
      <c r="W292" s="53">
        <f>=IFERROR((I292*20+J292*50+K292*50+L292*5+M292*80+N292*80+O292*40+P292*50+Q292*50+R292*50+S292*95+T292*95+U292*95+V292*50)/800*IF(E292="青年",0.2,IF(E292="老年",0.9,IF(E292="中年",0.5,1))),0)</f>
        <v>0.00125</v>
      </c>
      <c r="X292" s="53">
        <f>=IFERROR((I292*80+J292*50+K292*50+L292*95+M292*20+N292*20+O292*60+P292*50+Q292*50+R292*50+S292*5+T292*5+U292*5+V292*50)/540*IF(E292="青年",0.8,IF(E292="老年",0.1,IF(E292="中年",0.5,1))),0)</f>
        <v>0.140740740740741</v>
      </c>
      <c r="Y292" s="54">
        <f>=IFERROR(0.01+(W292-MIN($W$2:$W$595))/(MAX($W$2:$W$595)-MIN($W$2:$W$595))*(1-0.01),0)*10</f>
        <v>0.1</v>
      </c>
      <c r="Z292" s="54">
        <f>=IFERROR(0.01+(X292-MIN($X$2:$X$595))/(MAX($X$2:$X$595)-MIN($X$2:$X$595))*(1-0.01),0)*10</f>
        <v>4.00313315926893</v>
      </c>
    </row>
    <row r="293" spans="1:26" ht="33.75" customHeight="1">
      <c r="A293" s="40">
        <v>292</v>
      </c>
      <c r="B293" s="27" t="s">
        <v>443</v>
      </c>
      <c r="C293" s="40">
        <v>2</v>
      </c>
      <c r="D293" s="27" t="s">
        <v>793</v>
      </c>
      <c r="E293" s="27" t="s">
        <v>788</v>
      </c>
      <c r="F293" s="27" t="s">
        <v>799</v>
      </c>
      <c r="G293" s="27" t="s">
        <v>809</v>
      </c>
      <c r="H293" s="27" t="s">
        <v>853</v>
      </c>
      <c r="I293" s="40">
        <v>0</v>
      </c>
      <c r="J293" s="40">
        <v>0</v>
      </c>
      <c r="K293" s="40">
        <v>0</v>
      </c>
      <c r="L293" s="40">
        <v>1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0</v>
      </c>
      <c r="S293" s="40">
        <v>0</v>
      </c>
      <c r="T293" s="40">
        <v>0</v>
      </c>
      <c r="U293" s="40">
        <v>0</v>
      </c>
      <c r="V293" s="40">
        <v>0</v>
      </c>
      <c r="W293" s="53">
        <f>=IFERROR((I293*20+J293*50+K293*50+L293*5+M293*80+N293*80+O293*40+P293*50+Q293*50+R293*50+S293*95+T293*95+U293*95+V293*50)/800*IF(E293="青年",0.2,IF(E293="老年",0.9,IF(E293="中年",0.5,1))),0)</f>
        <v>0.00125</v>
      </c>
      <c r="X293" s="53">
        <f>=IFERROR((I293*80+J293*50+K293*50+L293*95+M293*20+N293*20+O293*60+P293*50+Q293*50+R293*50+S293*5+T293*5+U293*5+V293*50)/540*IF(E293="青年",0.8,IF(E293="老年",0.1,IF(E293="中年",0.5,1))),0)</f>
        <v>0.140740740740741</v>
      </c>
      <c r="Y293" s="54">
        <f>=IFERROR(0.01+(W293-MIN($W$2:$W$595))/(MAX($W$2:$W$595)-MIN($W$2:$W$595))*(1-0.01),0)*10</f>
        <v>0.1</v>
      </c>
      <c r="Z293" s="54">
        <f>=IFERROR(0.01+(X293-MIN($X$2:$X$595))/(MAX($X$2:$X$595)-MIN($X$2:$X$595))*(1-0.01),0)*10</f>
        <v>4.00313315926893</v>
      </c>
    </row>
    <row r="294" spans="1:26" ht="33.75" customHeight="1">
      <c r="A294" s="40">
        <v>293</v>
      </c>
      <c r="B294" s="27" t="s">
        <v>443</v>
      </c>
      <c r="C294" s="40">
        <v>3</v>
      </c>
      <c r="D294" s="27" t="s">
        <v>793</v>
      </c>
      <c r="E294" s="27" t="s">
        <v>788</v>
      </c>
      <c r="F294" s="27" t="s">
        <v>799</v>
      </c>
      <c r="G294" s="27" t="s">
        <v>809</v>
      </c>
      <c r="H294" s="27" t="s">
        <v>853</v>
      </c>
      <c r="I294" s="40">
        <v>0</v>
      </c>
      <c r="J294" s="40">
        <v>0</v>
      </c>
      <c r="K294" s="40">
        <v>0</v>
      </c>
      <c r="L294" s="40">
        <v>1</v>
      </c>
      <c r="M294" s="40">
        <v>0</v>
      </c>
      <c r="N294" s="40">
        <v>0</v>
      </c>
      <c r="O294" s="40">
        <v>0</v>
      </c>
      <c r="P294" s="40">
        <v>0</v>
      </c>
      <c r="Q294" s="40">
        <v>0</v>
      </c>
      <c r="R294" s="40">
        <v>0</v>
      </c>
      <c r="S294" s="40">
        <v>0</v>
      </c>
      <c r="T294" s="40">
        <v>0</v>
      </c>
      <c r="U294" s="40">
        <v>0</v>
      </c>
      <c r="V294" s="40">
        <v>0</v>
      </c>
      <c r="W294" s="53">
        <f>=IFERROR((I294*20+J294*50+K294*50+L294*5+M294*80+N294*80+O294*40+P294*50+Q294*50+R294*50+S294*95+T294*95+U294*95+V294*50)/800*IF(E294="青年",0.2,IF(E294="老年",0.9,IF(E294="中年",0.5,1))),0)</f>
        <v>0.00125</v>
      </c>
      <c r="X294" s="53">
        <f>=IFERROR((I294*80+J294*50+K294*50+L294*95+M294*20+N294*20+O294*60+P294*50+Q294*50+R294*50+S294*5+T294*5+U294*5+V294*50)/540*IF(E294="青年",0.8,IF(E294="老年",0.1,IF(E294="中年",0.5,1))),0)</f>
        <v>0.140740740740741</v>
      </c>
      <c r="Y294" s="54">
        <f>=IFERROR(0.01+(W294-MIN($W$2:$W$595))/(MAX($W$2:$W$595)-MIN($W$2:$W$595))*(1-0.01),0)*10</f>
        <v>0.1</v>
      </c>
      <c r="Z294" s="54">
        <f>=IFERROR(0.01+(X294-MIN($X$2:$X$595))/(MAX($X$2:$X$595)-MIN($X$2:$X$595))*(1-0.01),0)*10</f>
        <v>4.00313315926893</v>
      </c>
    </row>
    <row r="295" spans="1:26" ht="33.75" customHeight="1">
      <c r="A295" s="40">
        <v>294</v>
      </c>
      <c r="B295" s="27" t="s">
        <v>448</v>
      </c>
      <c r="C295" s="40">
        <v>1</v>
      </c>
      <c r="D295" s="27" t="s">
        <v>793</v>
      </c>
      <c r="E295" s="27" t="s">
        <v>802</v>
      </c>
      <c r="F295" s="27" t="s">
        <v>789</v>
      </c>
      <c r="G295" s="27" t="s">
        <v>790</v>
      </c>
      <c r="H295" s="27" t="s">
        <v>837</v>
      </c>
      <c r="I295" s="40">
        <v>0</v>
      </c>
      <c r="J295" s="40">
        <v>0</v>
      </c>
      <c r="K295" s="40">
        <v>0</v>
      </c>
      <c r="L295" s="40">
        <v>0</v>
      </c>
      <c r="M295" s="40">
        <v>1</v>
      </c>
      <c r="N295" s="40">
        <v>0</v>
      </c>
      <c r="O295" s="40">
        <v>0</v>
      </c>
      <c r="P295" s="40">
        <v>1</v>
      </c>
      <c r="Q295" s="40">
        <v>0</v>
      </c>
      <c r="R295" s="40">
        <v>0</v>
      </c>
      <c r="S295" s="40">
        <v>0</v>
      </c>
      <c r="T295" s="40">
        <v>0</v>
      </c>
      <c r="U295" s="40">
        <v>0</v>
      </c>
      <c r="V295" s="40">
        <v>0</v>
      </c>
      <c r="W295" s="53">
        <f>=IFERROR((I295*20+J295*50+K295*50+L295*5+M295*80+N295*80+O295*40+P295*50+Q295*50+R295*50+S295*95+T295*95+U295*95+V295*50)/800*IF(E295="青年",0.2,IF(E295="老年",0.9,IF(E295="中年",0.5,1))),0)</f>
        <v>0.08125</v>
      </c>
      <c r="X295" s="53">
        <f>=IFERROR((I295*80+J295*50+K295*50+L295*95+M295*20+N295*20+O295*60+P295*50+Q295*50+R295*50+S295*5+T295*5+U295*5+V295*50)/540*IF(E295="青年",0.8,IF(E295="老年",0.1,IF(E295="中年",0.5,1))),0)</f>
        <v>0.0648148148148148</v>
      </c>
      <c r="Y295" s="54">
        <f>=IFERROR(0.01+(W295-MIN($W$2:$W$595))/(MAX($W$2:$W$595)-MIN($W$2:$W$595))*(1-0.01),0)*10</f>
        <v>3.24441687344913</v>
      </c>
      <c r="Z295" s="54">
        <f>=IFERROR(0.01+(X295-MIN($X$2:$X$595))/(MAX($X$2:$X$595)-MIN($X$2:$X$595))*(1-0.01),0)*10</f>
        <v>1.88355091383812</v>
      </c>
    </row>
    <row r="296" spans="1:26" ht="33.75" customHeight="1">
      <c r="A296" s="40">
        <v>295</v>
      </c>
      <c r="B296" s="27" t="s">
        <v>448</v>
      </c>
      <c r="C296" s="40">
        <v>2</v>
      </c>
      <c r="D296" s="27" t="s">
        <v>793</v>
      </c>
      <c r="E296" s="27" t="s">
        <v>802</v>
      </c>
      <c r="F296" s="27" t="s">
        <v>789</v>
      </c>
      <c r="G296" s="27" t="s">
        <v>790</v>
      </c>
      <c r="H296" s="27" t="s">
        <v>837</v>
      </c>
      <c r="I296" s="40">
        <v>0</v>
      </c>
      <c r="J296" s="40">
        <v>0</v>
      </c>
      <c r="K296" s="40">
        <v>0</v>
      </c>
      <c r="L296" s="40">
        <v>0</v>
      </c>
      <c r="M296" s="40">
        <v>1</v>
      </c>
      <c r="N296" s="40">
        <v>0</v>
      </c>
      <c r="O296" s="40">
        <v>0</v>
      </c>
      <c r="P296" s="40">
        <v>1</v>
      </c>
      <c r="Q296" s="40">
        <v>0</v>
      </c>
      <c r="R296" s="40">
        <v>0</v>
      </c>
      <c r="S296" s="40">
        <v>0</v>
      </c>
      <c r="T296" s="40">
        <v>0</v>
      </c>
      <c r="U296" s="40">
        <v>0</v>
      </c>
      <c r="V296" s="40">
        <v>0</v>
      </c>
      <c r="W296" s="53">
        <f>=IFERROR((I296*20+J296*50+K296*50+L296*5+M296*80+N296*80+O296*40+P296*50+Q296*50+R296*50+S296*95+T296*95+U296*95+V296*50)/800*IF(E296="青年",0.2,IF(E296="老年",0.9,IF(E296="中年",0.5,1))),0)</f>
        <v>0.08125</v>
      </c>
      <c r="X296" s="53">
        <f>=IFERROR((I296*80+J296*50+K296*50+L296*95+M296*20+N296*20+O296*60+P296*50+Q296*50+R296*50+S296*5+T296*5+U296*5+V296*50)/540*IF(E296="青年",0.8,IF(E296="老年",0.1,IF(E296="中年",0.5,1))),0)</f>
        <v>0.0648148148148148</v>
      </c>
      <c r="Y296" s="54">
        <f>=IFERROR(0.01+(W296-MIN($W$2:$W$595))/(MAX($W$2:$W$595)-MIN($W$2:$W$595))*(1-0.01),0)*10</f>
        <v>3.24441687344913</v>
      </c>
      <c r="Z296" s="54">
        <f>=IFERROR(0.01+(X296-MIN($X$2:$X$595))/(MAX($X$2:$X$595)-MIN($X$2:$X$595))*(1-0.01),0)*10</f>
        <v>1.88355091383812</v>
      </c>
    </row>
    <row r="297" spans="1:26" ht="33.75" customHeight="1">
      <c r="A297" s="40">
        <v>296</v>
      </c>
      <c r="B297" s="27" t="s">
        <v>452</v>
      </c>
      <c r="C297" s="40">
        <v>1</v>
      </c>
      <c r="D297" s="27" t="s">
        <v>793</v>
      </c>
      <c r="E297" s="27" t="s">
        <v>788</v>
      </c>
      <c r="F297" s="27" t="s">
        <v>799</v>
      </c>
      <c r="G297" s="27" t="s">
        <v>809</v>
      </c>
      <c r="H297" s="27" t="s">
        <v>810</v>
      </c>
      <c r="I297" s="40">
        <v>0</v>
      </c>
      <c r="J297" s="40">
        <v>0</v>
      </c>
      <c r="K297" s="40">
        <v>0</v>
      </c>
      <c r="L297" s="40">
        <v>0</v>
      </c>
      <c r="M297" s="40">
        <v>1</v>
      </c>
      <c r="N297" s="40">
        <v>0</v>
      </c>
      <c r="O297" s="40">
        <v>0</v>
      </c>
      <c r="P297" s="40">
        <v>0</v>
      </c>
      <c r="Q297" s="40">
        <v>0</v>
      </c>
      <c r="R297" s="40">
        <v>0</v>
      </c>
      <c r="S297" s="40">
        <v>0</v>
      </c>
      <c r="T297" s="40">
        <v>0</v>
      </c>
      <c r="U297" s="40">
        <v>0</v>
      </c>
      <c r="V297" s="40">
        <v>0</v>
      </c>
      <c r="W297" s="53">
        <f>=IFERROR((I297*20+J297*50+K297*50+L297*5+M297*80+N297*80+O297*40+P297*50+Q297*50+R297*50+S297*95+T297*95+U297*95+V297*50)/800*IF(E297="青年",0.2,IF(E297="老年",0.9,IF(E297="中年",0.5,1))),0)</f>
        <v>0.02</v>
      </c>
      <c r="X297" s="53">
        <f>=IFERROR((I297*80+J297*50+K297*50+L297*95+M297*20+N297*20+O297*60+P297*50+Q297*50+R297*50+S297*5+T297*5+U297*5+V297*50)/540*IF(E297="青年",0.8,IF(E297="老年",0.1,IF(E297="中年",0.5,1))),0)</f>
        <v>0.0296296296296296</v>
      </c>
      <c r="Y297" s="54">
        <f>=IFERROR(0.01+(W297-MIN($W$2:$W$595))/(MAX($W$2:$W$595)-MIN($W$2:$W$595))*(1-0.01),0)*10</f>
        <v>0.83697270471464</v>
      </c>
      <c r="Z297" s="54">
        <f>=IFERROR(0.01+(X297-MIN($X$2:$X$595))/(MAX($X$2:$X$595)-MIN($X$2:$X$595))*(1-0.01),0)*10</f>
        <v>0.901305483028721</v>
      </c>
    </row>
    <row r="298" spans="1:26" ht="33.75" customHeight="1">
      <c r="A298" s="40">
        <v>297</v>
      </c>
      <c r="B298" s="27" t="s">
        <v>452</v>
      </c>
      <c r="C298" s="40">
        <v>2</v>
      </c>
      <c r="D298" s="27" t="s">
        <v>793</v>
      </c>
      <c r="E298" s="27" t="s">
        <v>788</v>
      </c>
      <c r="F298" s="27" t="s">
        <v>799</v>
      </c>
      <c r="G298" s="27" t="s">
        <v>809</v>
      </c>
      <c r="H298" s="27" t="s">
        <v>810</v>
      </c>
      <c r="I298" s="40">
        <v>0</v>
      </c>
      <c r="J298" s="40">
        <v>0</v>
      </c>
      <c r="K298" s="40">
        <v>0</v>
      </c>
      <c r="L298" s="40">
        <v>0</v>
      </c>
      <c r="M298" s="40">
        <v>1</v>
      </c>
      <c r="N298" s="40">
        <v>0</v>
      </c>
      <c r="O298" s="40">
        <v>0</v>
      </c>
      <c r="P298" s="40">
        <v>0</v>
      </c>
      <c r="Q298" s="40">
        <v>0</v>
      </c>
      <c r="R298" s="40">
        <v>0</v>
      </c>
      <c r="S298" s="40">
        <v>0</v>
      </c>
      <c r="T298" s="40">
        <v>0</v>
      </c>
      <c r="U298" s="40">
        <v>0</v>
      </c>
      <c r="V298" s="40">
        <v>0</v>
      </c>
      <c r="W298" s="53">
        <f>=IFERROR((I298*20+J298*50+K298*50+L298*5+M298*80+N298*80+O298*40+P298*50+Q298*50+R298*50+S298*95+T298*95+U298*95+V298*50)/800*IF(E298="青年",0.2,IF(E298="老年",0.9,IF(E298="中年",0.5,1))),0)</f>
        <v>0.02</v>
      </c>
      <c r="X298" s="53">
        <f>=IFERROR((I298*80+J298*50+K298*50+L298*95+M298*20+N298*20+O298*60+P298*50+Q298*50+R298*50+S298*5+T298*5+U298*5+V298*50)/540*IF(E298="青年",0.8,IF(E298="老年",0.1,IF(E298="中年",0.5,1))),0)</f>
        <v>0.0296296296296296</v>
      </c>
      <c r="Y298" s="54">
        <f>=IFERROR(0.01+(W298-MIN($W$2:$W$595))/(MAX($W$2:$W$595)-MIN($W$2:$W$595))*(1-0.01),0)*10</f>
        <v>0.83697270471464</v>
      </c>
      <c r="Z298" s="54">
        <f>=IFERROR(0.01+(X298-MIN($X$2:$X$595))/(MAX($X$2:$X$595)-MIN($X$2:$X$595))*(1-0.01),0)*10</f>
        <v>0.901305483028721</v>
      </c>
    </row>
    <row r="299" spans="1:26" ht="33.75" customHeight="1">
      <c r="A299" s="40">
        <v>298</v>
      </c>
      <c r="B299" s="27" t="s">
        <v>452</v>
      </c>
      <c r="C299" s="40">
        <v>3</v>
      </c>
      <c r="D299" s="27" t="s">
        <v>793</v>
      </c>
      <c r="E299" s="27" t="s">
        <v>788</v>
      </c>
      <c r="F299" s="27" t="s">
        <v>799</v>
      </c>
      <c r="G299" s="27" t="s">
        <v>809</v>
      </c>
      <c r="H299" s="27" t="s">
        <v>840</v>
      </c>
      <c r="I299" s="40">
        <v>1</v>
      </c>
      <c r="J299" s="40">
        <v>0</v>
      </c>
      <c r="K299" s="40">
        <v>0</v>
      </c>
      <c r="L299" s="40">
        <v>0</v>
      </c>
      <c r="M299" s="40">
        <v>0</v>
      </c>
      <c r="N299" s="40">
        <v>0</v>
      </c>
      <c r="O299" s="40">
        <v>0</v>
      </c>
      <c r="P299" s="40">
        <v>0</v>
      </c>
      <c r="Q299" s="40">
        <v>0</v>
      </c>
      <c r="R299" s="40">
        <v>0</v>
      </c>
      <c r="S299" s="40">
        <v>0</v>
      </c>
      <c r="T299" s="40">
        <v>0</v>
      </c>
      <c r="U299" s="40">
        <v>0</v>
      </c>
      <c r="V299" s="40">
        <v>0</v>
      </c>
      <c r="W299" s="53">
        <f>=IFERROR((I299*20+J299*50+K299*50+L299*5+M299*80+N299*80+O299*40+P299*50+Q299*50+R299*50+S299*95+T299*95+U299*95+V299*50)/800*IF(E299="青年",0.2,IF(E299="老年",0.9,IF(E299="中年",0.5,1))),0)</f>
        <v>0.005</v>
      </c>
      <c r="X299" s="53">
        <f>=IFERROR((I299*80+J299*50+K299*50+L299*95+M299*20+N299*20+O299*60+P299*50+Q299*50+R299*50+S299*5+T299*5+U299*5+V299*50)/540*IF(E299="青年",0.8,IF(E299="老年",0.1,IF(E299="中年",0.5,1))),0)</f>
        <v>0.118518518518519</v>
      </c>
      <c r="Y299" s="54">
        <f>=IFERROR(0.01+(W299-MIN($W$2:$W$595))/(MAX($W$2:$W$595)-MIN($W$2:$W$595))*(1-0.01),0)*10</f>
        <v>0.247394540942928</v>
      </c>
      <c r="Z299" s="54">
        <f>=IFERROR(0.01+(X299-MIN($X$2:$X$595))/(MAX($X$2:$X$595)-MIN($X$2:$X$595))*(1-0.01),0)*10</f>
        <v>3.38276762402089</v>
      </c>
    </row>
    <row r="300" spans="1:26" ht="33.75" customHeight="1">
      <c r="A300" s="40">
        <v>299</v>
      </c>
      <c r="B300" s="27" t="s">
        <v>452</v>
      </c>
      <c r="C300" s="40">
        <v>4</v>
      </c>
      <c r="D300" s="27" t="s">
        <v>793</v>
      </c>
      <c r="E300" s="27" t="s">
        <v>788</v>
      </c>
      <c r="F300" s="27" t="s">
        <v>799</v>
      </c>
      <c r="G300" s="27" t="s">
        <v>809</v>
      </c>
      <c r="H300" s="27" t="s">
        <v>840</v>
      </c>
      <c r="I300" s="40">
        <v>1</v>
      </c>
      <c r="J300" s="40">
        <v>0</v>
      </c>
      <c r="K300" s="40">
        <v>0</v>
      </c>
      <c r="L300" s="40">
        <v>0</v>
      </c>
      <c r="M300" s="40">
        <v>0</v>
      </c>
      <c r="N300" s="40">
        <v>0</v>
      </c>
      <c r="O300" s="40">
        <v>0</v>
      </c>
      <c r="P300" s="40">
        <v>0</v>
      </c>
      <c r="Q300" s="40">
        <v>0</v>
      </c>
      <c r="R300" s="40">
        <v>0</v>
      </c>
      <c r="S300" s="40">
        <v>0</v>
      </c>
      <c r="T300" s="40">
        <v>0</v>
      </c>
      <c r="U300" s="40">
        <v>0</v>
      </c>
      <c r="V300" s="40">
        <v>0</v>
      </c>
      <c r="W300" s="53">
        <f>=IFERROR((I300*20+J300*50+K300*50+L300*5+M300*80+N300*80+O300*40+P300*50+Q300*50+R300*50+S300*95+T300*95+U300*95+V300*50)/800*IF(E300="青年",0.2,IF(E300="老年",0.9,IF(E300="中年",0.5,1))),0)</f>
        <v>0.005</v>
      </c>
      <c r="X300" s="53">
        <f>=IFERROR((I300*80+J300*50+K300*50+L300*95+M300*20+N300*20+O300*60+P300*50+Q300*50+R300*50+S300*5+T300*5+U300*5+V300*50)/540*IF(E300="青年",0.8,IF(E300="老年",0.1,IF(E300="中年",0.5,1))),0)</f>
        <v>0.118518518518519</v>
      </c>
      <c r="Y300" s="54">
        <f>=IFERROR(0.01+(W300-MIN($W$2:$W$595))/(MAX($W$2:$W$595)-MIN($W$2:$W$595))*(1-0.01),0)*10</f>
        <v>0.247394540942928</v>
      </c>
      <c r="Z300" s="54">
        <f>=IFERROR(0.01+(X300-MIN($X$2:$X$595))/(MAX($X$2:$X$595)-MIN($X$2:$X$595))*(1-0.01),0)*10</f>
        <v>3.38276762402089</v>
      </c>
    </row>
    <row r="301" spans="1:26" ht="33.75" customHeight="1">
      <c r="A301" s="40">
        <v>300</v>
      </c>
      <c r="B301" s="27" t="s">
        <v>452</v>
      </c>
      <c r="C301" s="40">
        <v>5</v>
      </c>
      <c r="D301" s="27" t="s">
        <v>793</v>
      </c>
      <c r="E301" s="27" t="s">
        <v>788</v>
      </c>
      <c r="F301" s="27" t="s">
        <v>799</v>
      </c>
      <c r="G301" s="27" t="s">
        <v>809</v>
      </c>
      <c r="H301" s="27" t="s">
        <v>840</v>
      </c>
      <c r="I301" s="40">
        <v>1</v>
      </c>
      <c r="J301" s="40">
        <v>0</v>
      </c>
      <c r="K301" s="40">
        <v>0</v>
      </c>
      <c r="L301" s="40">
        <v>0</v>
      </c>
      <c r="M301" s="40">
        <v>0</v>
      </c>
      <c r="N301" s="40">
        <v>0</v>
      </c>
      <c r="O301" s="40">
        <v>0</v>
      </c>
      <c r="P301" s="40">
        <v>0</v>
      </c>
      <c r="Q301" s="40">
        <v>0</v>
      </c>
      <c r="R301" s="40">
        <v>0</v>
      </c>
      <c r="S301" s="40">
        <v>0</v>
      </c>
      <c r="T301" s="40">
        <v>0</v>
      </c>
      <c r="U301" s="40">
        <v>0</v>
      </c>
      <c r="V301" s="40">
        <v>0</v>
      </c>
      <c r="W301" s="53">
        <f>=IFERROR((I301*20+J301*50+K301*50+L301*5+M301*80+N301*80+O301*40+P301*50+Q301*50+R301*50+S301*95+T301*95+U301*95+V301*50)/800*IF(E301="青年",0.2,IF(E301="老年",0.9,IF(E301="中年",0.5,1))),0)</f>
        <v>0.005</v>
      </c>
      <c r="X301" s="53">
        <f>=IFERROR((I301*80+J301*50+K301*50+L301*95+M301*20+N301*20+O301*60+P301*50+Q301*50+R301*50+S301*5+T301*5+U301*5+V301*50)/540*IF(E301="青年",0.8,IF(E301="老年",0.1,IF(E301="中年",0.5,1))),0)</f>
        <v>0.118518518518519</v>
      </c>
      <c r="Y301" s="54">
        <f>=IFERROR(0.01+(W301-MIN($W$2:$W$595))/(MAX($W$2:$W$595)-MIN($W$2:$W$595))*(1-0.01),0)*10</f>
        <v>0.247394540942928</v>
      </c>
      <c r="Z301" s="54">
        <f>=IFERROR(0.01+(X301-MIN($X$2:$X$595))/(MAX($X$2:$X$595)-MIN($X$2:$X$595))*(1-0.01),0)*10</f>
        <v>3.38276762402089</v>
      </c>
    </row>
    <row r="302" spans="1:26" ht="33.75" customHeight="1">
      <c r="A302" s="40">
        <v>301</v>
      </c>
      <c r="B302" s="27" t="s">
        <v>452</v>
      </c>
      <c r="C302" s="40">
        <v>6</v>
      </c>
      <c r="D302" s="27" t="s">
        <v>787</v>
      </c>
      <c r="E302" s="27" t="s">
        <v>802</v>
      </c>
      <c r="F302" s="27" t="s">
        <v>789</v>
      </c>
      <c r="G302" s="27" t="s">
        <v>809</v>
      </c>
      <c r="H302" s="27" t="s">
        <v>818</v>
      </c>
      <c r="I302" s="40">
        <v>0</v>
      </c>
      <c r="J302" s="40">
        <v>1</v>
      </c>
      <c r="K302" s="40">
        <v>0</v>
      </c>
      <c r="L302" s="40">
        <v>0</v>
      </c>
      <c r="M302" s="40">
        <v>0</v>
      </c>
      <c r="N302" s="40">
        <v>0</v>
      </c>
      <c r="O302" s="40">
        <v>0</v>
      </c>
      <c r="P302" s="40">
        <v>0</v>
      </c>
      <c r="Q302" s="40">
        <v>0</v>
      </c>
      <c r="R302" s="40">
        <v>0</v>
      </c>
      <c r="S302" s="40">
        <v>0</v>
      </c>
      <c r="T302" s="40">
        <v>0</v>
      </c>
      <c r="U302" s="40">
        <v>0</v>
      </c>
      <c r="V302" s="40">
        <v>0</v>
      </c>
      <c r="W302" s="53">
        <f>=IFERROR((I302*20+J302*50+K302*50+L302*5+M302*80+N302*80+O302*40+P302*50+Q302*50+R302*50+S302*95+T302*95+U302*95+V302*50)/800*IF(E302="青年",0.2,IF(E302="老年",0.9,IF(E302="中年",0.5,1))),0)</f>
        <v>0.03125</v>
      </c>
      <c r="X302" s="53">
        <f>=IFERROR((I302*80+J302*50+K302*50+L302*95+M302*20+N302*20+O302*60+P302*50+Q302*50+R302*50+S302*5+T302*5+U302*5+V302*50)/540*IF(E302="青年",0.8,IF(E302="老年",0.1,IF(E302="中年",0.5,1))),0)</f>
        <v>0.0462962962962963</v>
      </c>
      <c r="Y302" s="54">
        <f>=IFERROR(0.01+(W302-MIN($W$2:$W$595))/(MAX($W$2:$W$595)-MIN($W$2:$W$595))*(1-0.01),0)*10</f>
        <v>1.27915632754342</v>
      </c>
      <c r="Z302" s="54">
        <f>=IFERROR(0.01+(X302-MIN($X$2:$X$595))/(MAX($X$2:$X$595)-MIN($X$2:$X$595))*(1-0.01),0)*10</f>
        <v>1.36657963446475</v>
      </c>
    </row>
    <row r="303" spans="1:26" ht="33.75" customHeight="1">
      <c r="A303" s="40">
        <v>302</v>
      </c>
      <c r="B303" s="27" t="s">
        <v>452</v>
      </c>
      <c r="C303" s="40">
        <v>7</v>
      </c>
      <c r="D303" s="27" t="s">
        <v>793</v>
      </c>
      <c r="E303" s="27" t="s">
        <v>788</v>
      </c>
      <c r="F303" s="27" t="s">
        <v>799</v>
      </c>
      <c r="G303" s="27" t="s">
        <v>809</v>
      </c>
      <c r="H303" s="27" t="s">
        <v>818</v>
      </c>
      <c r="I303" s="40">
        <v>0</v>
      </c>
      <c r="J303" s="40">
        <v>1</v>
      </c>
      <c r="K303" s="40">
        <v>0</v>
      </c>
      <c r="L303" s="40">
        <v>0</v>
      </c>
      <c r="M303" s="40">
        <v>0</v>
      </c>
      <c r="N303" s="40">
        <v>0</v>
      </c>
      <c r="O303" s="40">
        <v>0</v>
      </c>
      <c r="P303" s="40">
        <v>0</v>
      </c>
      <c r="Q303" s="40">
        <v>0</v>
      </c>
      <c r="R303" s="40">
        <v>0</v>
      </c>
      <c r="S303" s="40">
        <v>0</v>
      </c>
      <c r="T303" s="40">
        <v>0</v>
      </c>
      <c r="U303" s="40">
        <v>0</v>
      </c>
      <c r="V303" s="40">
        <v>0</v>
      </c>
      <c r="W303" s="53">
        <f>=IFERROR((I303*20+J303*50+K303*50+L303*5+M303*80+N303*80+O303*40+P303*50+Q303*50+R303*50+S303*95+T303*95+U303*95+V303*50)/800*IF(E303="青年",0.2,IF(E303="老年",0.9,IF(E303="中年",0.5,1))),0)</f>
        <v>0.0125</v>
      </c>
      <c r="X303" s="53">
        <f>=IFERROR((I303*80+J303*50+K303*50+L303*95+M303*20+N303*20+O303*60+P303*50+Q303*50+R303*50+S303*5+T303*5+U303*5+V303*50)/540*IF(E303="青年",0.8,IF(E303="老年",0.1,IF(E303="中年",0.5,1))),0)</f>
        <v>0.0740740740740741</v>
      </c>
      <c r="Y303" s="54">
        <f>=IFERROR(0.01+(W303-MIN($W$2:$W$595))/(MAX($W$2:$W$595)-MIN($W$2:$W$595))*(1-0.01),0)*10</f>
        <v>0.542183622828784</v>
      </c>
      <c r="Z303" s="54">
        <f>=IFERROR(0.01+(X303-MIN($X$2:$X$595))/(MAX($X$2:$X$595)-MIN($X$2:$X$595))*(1-0.01),0)*10</f>
        <v>2.1420365535248</v>
      </c>
    </row>
    <row r="304" spans="1:26" ht="33.75" customHeight="1">
      <c r="A304" s="40">
        <v>303</v>
      </c>
      <c r="B304" s="27" t="s">
        <v>452</v>
      </c>
      <c r="C304" s="40">
        <v>8</v>
      </c>
      <c r="D304" s="27" t="s">
        <v>793</v>
      </c>
      <c r="E304" s="27" t="s">
        <v>788</v>
      </c>
      <c r="F304" s="27" t="s">
        <v>799</v>
      </c>
      <c r="G304" s="27" t="s">
        <v>809</v>
      </c>
      <c r="H304" s="27" t="s">
        <v>818</v>
      </c>
      <c r="I304" s="40">
        <v>0</v>
      </c>
      <c r="J304" s="40">
        <v>1</v>
      </c>
      <c r="K304" s="40">
        <v>0</v>
      </c>
      <c r="L304" s="40">
        <v>0</v>
      </c>
      <c r="M304" s="40">
        <v>0</v>
      </c>
      <c r="N304" s="40">
        <v>0</v>
      </c>
      <c r="O304" s="40">
        <v>0</v>
      </c>
      <c r="P304" s="40">
        <v>0</v>
      </c>
      <c r="Q304" s="40">
        <v>0</v>
      </c>
      <c r="R304" s="40">
        <v>0</v>
      </c>
      <c r="S304" s="40">
        <v>0</v>
      </c>
      <c r="T304" s="40">
        <v>0</v>
      </c>
      <c r="U304" s="40">
        <v>0</v>
      </c>
      <c r="V304" s="40">
        <v>0</v>
      </c>
      <c r="W304" s="53">
        <f>=IFERROR((I304*20+J304*50+K304*50+L304*5+M304*80+N304*80+O304*40+P304*50+Q304*50+R304*50+S304*95+T304*95+U304*95+V304*50)/800*IF(E304="青年",0.2,IF(E304="老年",0.9,IF(E304="中年",0.5,1))),0)</f>
        <v>0.0125</v>
      </c>
      <c r="X304" s="53">
        <f>=IFERROR((I304*80+J304*50+K304*50+L304*95+M304*20+N304*20+O304*60+P304*50+Q304*50+R304*50+S304*5+T304*5+U304*5+V304*50)/540*IF(E304="青年",0.8,IF(E304="老年",0.1,IF(E304="中年",0.5,1))),0)</f>
        <v>0.0740740740740741</v>
      </c>
      <c r="Y304" s="54">
        <f>=IFERROR(0.01+(W304-MIN($W$2:$W$595))/(MAX($W$2:$W$595)-MIN($W$2:$W$595))*(1-0.01),0)*10</f>
        <v>0.542183622828784</v>
      </c>
      <c r="Z304" s="54">
        <f>=IFERROR(0.01+(X304-MIN($X$2:$X$595))/(MAX($X$2:$X$595)-MIN($X$2:$X$595))*(1-0.01),0)*10</f>
        <v>2.1420365535248</v>
      </c>
    </row>
    <row r="305" spans="1:26" ht="33.75" customHeight="1">
      <c r="A305" s="40">
        <v>304</v>
      </c>
      <c r="B305" s="27" t="s">
        <v>452</v>
      </c>
      <c r="C305" s="40">
        <v>9</v>
      </c>
      <c r="D305" s="27" t="s">
        <v>793</v>
      </c>
      <c r="E305" s="27" t="s">
        <v>788</v>
      </c>
      <c r="F305" s="27" t="s">
        <v>799</v>
      </c>
      <c r="G305" s="27" t="s">
        <v>809</v>
      </c>
      <c r="H305" s="27" t="s">
        <v>818</v>
      </c>
      <c r="I305" s="40">
        <v>0</v>
      </c>
      <c r="J305" s="40">
        <v>1</v>
      </c>
      <c r="K305" s="40">
        <v>0</v>
      </c>
      <c r="L305" s="40">
        <v>0</v>
      </c>
      <c r="M305" s="40">
        <v>0</v>
      </c>
      <c r="N305" s="40">
        <v>0</v>
      </c>
      <c r="O305" s="40">
        <v>0</v>
      </c>
      <c r="P305" s="40">
        <v>0</v>
      </c>
      <c r="Q305" s="40">
        <v>0</v>
      </c>
      <c r="R305" s="40">
        <v>0</v>
      </c>
      <c r="S305" s="40">
        <v>0</v>
      </c>
      <c r="T305" s="40">
        <v>0</v>
      </c>
      <c r="U305" s="40">
        <v>0</v>
      </c>
      <c r="V305" s="40">
        <v>0</v>
      </c>
      <c r="W305" s="53">
        <f>=IFERROR((I305*20+J305*50+K305*50+L305*5+M305*80+N305*80+O305*40+P305*50+Q305*50+R305*50+S305*95+T305*95+U305*95+V305*50)/800*IF(E305="青年",0.2,IF(E305="老年",0.9,IF(E305="中年",0.5,1))),0)</f>
        <v>0.0125</v>
      </c>
      <c r="X305" s="53">
        <f>=IFERROR((I305*80+J305*50+K305*50+L305*95+M305*20+N305*20+O305*60+P305*50+Q305*50+R305*50+S305*5+T305*5+U305*5+V305*50)/540*IF(E305="青年",0.8,IF(E305="老年",0.1,IF(E305="中年",0.5,1))),0)</f>
        <v>0.0740740740740741</v>
      </c>
      <c r="Y305" s="54">
        <f>=IFERROR(0.01+(W305-MIN($W$2:$W$595))/(MAX($W$2:$W$595)-MIN($W$2:$W$595))*(1-0.01),0)*10</f>
        <v>0.542183622828784</v>
      </c>
      <c r="Z305" s="54">
        <f>=IFERROR(0.01+(X305-MIN($X$2:$X$595))/(MAX($X$2:$X$595)-MIN($X$2:$X$595))*(1-0.01),0)*10</f>
        <v>2.1420365535248</v>
      </c>
    </row>
    <row r="306" spans="1:26" ht="33.75" customHeight="1">
      <c r="A306" s="40">
        <v>305</v>
      </c>
      <c r="B306" s="27" t="s">
        <v>456</v>
      </c>
      <c r="C306" s="40">
        <v>1</v>
      </c>
      <c r="D306" s="27" t="s">
        <v>793</v>
      </c>
      <c r="E306" s="27" t="s">
        <v>802</v>
      </c>
      <c r="F306" s="27" t="s">
        <v>789</v>
      </c>
      <c r="G306" s="27" t="s">
        <v>790</v>
      </c>
      <c r="H306" s="27" t="s">
        <v>864</v>
      </c>
      <c r="I306" s="40">
        <v>0</v>
      </c>
      <c r="J306" s="40">
        <v>0</v>
      </c>
      <c r="K306" s="40">
        <v>1</v>
      </c>
      <c r="L306" s="40">
        <v>0</v>
      </c>
      <c r="M306" s="40">
        <v>0</v>
      </c>
      <c r="N306" s="40">
        <v>0</v>
      </c>
      <c r="O306" s="40">
        <v>0</v>
      </c>
      <c r="P306" s="40">
        <v>0</v>
      </c>
      <c r="Q306" s="40">
        <v>0</v>
      </c>
      <c r="R306" s="40">
        <v>0</v>
      </c>
      <c r="S306" s="40">
        <v>0</v>
      </c>
      <c r="T306" s="40">
        <v>0</v>
      </c>
      <c r="U306" s="40">
        <v>0</v>
      </c>
      <c r="V306" s="40">
        <v>0</v>
      </c>
      <c r="W306" s="53">
        <f>=IFERROR((I306*20+J306*50+K306*50+L306*5+M306*80+N306*80+O306*40+P306*50+Q306*50+R306*50+S306*95+T306*95+U306*95+V306*50)/800*IF(E306="青年",0.2,IF(E306="老年",0.9,IF(E306="中年",0.5,1))),0)</f>
        <v>0.03125</v>
      </c>
      <c r="X306" s="53">
        <f>=IFERROR((I306*80+J306*50+K306*50+L306*95+M306*20+N306*20+O306*60+P306*50+Q306*50+R306*50+S306*5+T306*5+U306*5+V306*50)/540*IF(E306="青年",0.8,IF(E306="老年",0.1,IF(E306="中年",0.5,1))),0)</f>
        <v>0.0462962962962963</v>
      </c>
      <c r="Y306" s="54">
        <f>=IFERROR(0.01+(W306-MIN($W$2:$W$595))/(MAX($W$2:$W$595)-MIN($W$2:$W$595))*(1-0.01),0)*10</f>
        <v>1.27915632754342</v>
      </c>
      <c r="Z306" s="54">
        <f>=IFERROR(0.01+(X306-MIN($X$2:$X$595))/(MAX($X$2:$X$595)-MIN($X$2:$X$595))*(1-0.01),0)*10</f>
        <v>1.36657963446475</v>
      </c>
    </row>
    <row r="307" spans="1:26" ht="33.75" customHeight="1">
      <c r="A307" s="40">
        <v>306</v>
      </c>
      <c r="B307" s="27" t="s">
        <v>456</v>
      </c>
      <c r="C307" s="40">
        <v>2</v>
      </c>
      <c r="D307" s="27" t="s">
        <v>793</v>
      </c>
      <c r="E307" s="27" t="s">
        <v>802</v>
      </c>
      <c r="F307" s="27" t="s">
        <v>789</v>
      </c>
      <c r="G307" s="27" t="s">
        <v>790</v>
      </c>
      <c r="H307" s="27" t="s">
        <v>864</v>
      </c>
      <c r="I307" s="40">
        <v>0</v>
      </c>
      <c r="J307" s="40">
        <v>0</v>
      </c>
      <c r="K307" s="40">
        <v>1</v>
      </c>
      <c r="L307" s="40">
        <v>0</v>
      </c>
      <c r="M307" s="40">
        <v>0</v>
      </c>
      <c r="N307" s="40">
        <v>0</v>
      </c>
      <c r="O307" s="40">
        <v>0</v>
      </c>
      <c r="P307" s="40">
        <v>0</v>
      </c>
      <c r="Q307" s="40">
        <v>0</v>
      </c>
      <c r="R307" s="40">
        <v>0</v>
      </c>
      <c r="S307" s="40">
        <v>0</v>
      </c>
      <c r="T307" s="40">
        <v>0</v>
      </c>
      <c r="U307" s="40">
        <v>0</v>
      </c>
      <c r="V307" s="40">
        <v>0</v>
      </c>
      <c r="W307" s="53">
        <f>=IFERROR((I307*20+J307*50+K307*50+L307*5+M307*80+N307*80+O307*40+P307*50+Q307*50+R307*50+S307*95+T307*95+U307*95+V307*50)/800*IF(E307="青年",0.2,IF(E307="老年",0.9,IF(E307="中年",0.5,1))),0)</f>
        <v>0.03125</v>
      </c>
      <c r="X307" s="53">
        <f>=IFERROR((I307*80+J307*50+K307*50+L307*95+M307*20+N307*20+O307*60+P307*50+Q307*50+R307*50+S307*5+T307*5+U307*5+V307*50)/540*IF(E307="青年",0.8,IF(E307="老年",0.1,IF(E307="中年",0.5,1))),0)</f>
        <v>0.0462962962962963</v>
      </c>
      <c r="Y307" s="54">
        <f>=IFERROR(0.01+(W307-MIN($W$2:$W$595))/(MAX($W$2:$W$595)-MIN($W$2:$W$595))*(1-0.01),0)*10</f>
        <v>1.27915632754342</v>
      </c>
      <c r="Z307" s="54">
        <f>=IFERROR(0.01+(X307-MIN($X$2:$X$595))/(MAX($X$2:$X$595)-MIN($X$2:$X$595))*(1-0.01),0)*10</f>
        <v>1.36657963446475</v>
      </c>
    </row>
    <row r="308" spans="1:26" ht="33.75" customHeight="1">
      <c r="A308" s="40">
        <v>307</v>
      </c>
      <c r="B308" s="27" t="s">
        <v>456</v>
      </c>
      <c r="C308" s="40">
        <v>3</v>
      </c>
      <c r="D308" s="27" t="s">
        <v>793</v>
      </c>
      <c r="E308" s="27" t="s">
        <v>802</v>
      </c>
      <c r="F308" s="27" t="s">
        <v>799</v>
      </c>
      <c r="G308" s="27" t="s">
        <v>790</v>
      </c>
      <c r="H308" s="27" t="s">
        <v>864</v>
      </c>
      <c r="I308" s="40">
        <v>0</v>
      </c>
      <c r="J308" s="40">
        <v>0</v>
      </c>
      <c r="K308" s="40">
        <v>1</v>
      </c>
      <c r="L308" s="40">
        <v>0</v>
      </c>
      <c r="M308" s="40">
        <v>0</v>
      </c>
      <c r="N308" s="40">
        <v>0</v>
      </c>
      <c r="O308" s="40">
        <v>0</v>
      </c>
      <c r="P308" s="40">
        <v>0</v>
      </c>
      <c r="Q308" s="40">
        <v>0</v>
      </c>
      <c r="R308" s="40">
        <v>0</v>
      </c>
      <c r="S308" s="40">
        <v>0</v>
      </c>
      <c r="T308" s="40">
        <v>0</v>
      </c>
      <c r="U308" s="40">
        <v>0</v>
      </c>
      <c r="V308" s="40">
        <v>0</v>
      </c>
      <c r="W308" s="53">
        <f>=IFERROR((I308*20+J308*50+K308*50+L308*5+M308*80+N308*80+O308*40+P308*50+Q308*50+R308*50+S308*95+T308*95+U308*95+V308*50)/800*IF(E308="青年",0.2,IF(E308="老年",0.9,IF(E308="中年",0.5,1))),0)</f>
        <v>0.03125</v>
      </c>
      <c r="X308" s="53">
        <f>=IFERROR((I308*80+J308*50+K308*50+L308*95+M308*20+N308*20+O308*60+P308*50+Q308*50+R308*50+S308*5+T308*5+U308*5+V308*50)/540*IF(E308="青年",0.8,IF(E308="老年",0.1,IF(E308="中年",0.5,1))),0)</f>
        <v>0.0462962962962963</v>
      </c>
      <c r="Y308" s="54">
        <f>=IFERROR(0.01+(W308-MIN($W$2:$W$595))/(MAX($W$2:$W$595)-MIN($W$2:$W$595))*(1-0.01),0)*10</f>
        <v>1.27915632754342</v>
      </c>
      <c r="Z308" s="54">
        <f>=IFERROR(0.01+(X308-MIN($X$2:$X$595))/(MAX($X$2:$X$595)-MIN($X$2:$X$595))*(1-0.01),0)*10</f>
        <v>1.36657963446475</v>
      </c>
    </row>
    <row r="309" spans="1:26" ht="33.75" customHeight="1">
      <c r="A309" s="40">
        <v>308</v>
      </c>
      <c r="B309" s="27" t="s">
        <v>456</v>
      </c>
      <c r="C309" s="40">
        <v>4</v>
      </c>
      <c r="D309" s="27" t="s">
        <v>793</v>
      </c>
      <c r="E309" s="27" t="s">
        <v>802</v>
      </c>
      <c r="F309" s="27" t="s">
        <v>799</v>
      </c>
      <c r="G309" s="27" t="s">
        <v>790</v>
      </c>
      <c r="H309" s="27" t="s">
        <v>864</v>
      </c>
      <c r="I309" s="40">
        <v>0</v>
      </c>
      <c r="J309" s="40">
        <v>0</v>
      </c>
      <c r="K309" s="40">
        <v>1</v>
      </c>
      <c r="L309" s="40">
        <v>0</v>
      </c>
      <c r="M309" s="40">
        <v>0</v>
      </c>
      <c r="N309" s="40">
        <v>0</v>
      </c>
      <c r="O309" s="40">
        <v>0</v>
      </c>
      <c r="P309" s="40">
        <v>0</v>
      </c>
      <c r="Q309" s="40">
        <v>0</v>
      </c>
      <c r="R309" s="40">
        <v>0</v>
      </c>
      <c r="S309" s="40">
        <v>0</v>
      </c>
      <c r="T309" s="40">
        <v>0</v>
      </c>
      <c r="U309" s="40">
        <v>0</v>
      </c>
      <c r="V309" s="40">
        <v>0</v>
      </c>
      <c r="W309" s="53">
        <f>=IFERROR((I309*20+J309*50+K309*50+L309*5+M309*80+N309*80+O309*40+P309*50+Q309*50+R309*50+S309*95+T309*95+U309*95+V309*50)/800*IF(E309="青年",0.2,IF(E309="老年",0.9,IF(E309="中年",0.5,1))),0)</f>
        <v>0.03125</v>
      </c>
      <c r="X309" s="53">
        <f>=IFERROR((I309*80+J309*50+K309*50+L309*95+M309*20+N309*20+O309*60+P309*50+Q309*50+R309*50+S309*5+T309*5+U309*5+V309*50)/540*IF(E309="青年",0.8,IF(E309="老年",0.1,IF(E309="中年",0.5,1))),0)</f>
        <v>0.0462962962962963</v>
      </c>
      <c r="Y309" s="54">
        <f>=IFERROR(0.01+(W309-MIN($W$2:$W$595))/(MAX($W$2:$W$595)-MIN($W$2:$W$595))*(1-0.01),0)*10</f>
        <v>1.27915632754342</v>
      </c>
      <c r="Z309" s="54">
        <f>=IFERROR(0.01+(X309-MIN($X$2:$X$595))/(MAX($X$2:$X$595)-MIN($X$2:$X$595))*(1-0.01),0)*10</f>
        <v>1.36657963446475</v>
      </c>
    </row>
    <row r="310" spans="1:26" ht="33.75" customHeight="1">
      <c r="A310" s="40">
        <v>309</v>
      </c>
      <c r="B310" s="27" t="s">
        <v>456</v>
      </c>
      <c r="C310" s="40">
        <v>5</v>
      </c>
      <c r="D310" s="27" t="s">
        <v>793</v>
      </c>
      <c r="E310" s="27" t="s">
        <v>802</v>
      </c>
      <c r="F310" s="27" t="s">
        <v>789</v>
      </c>
      <c r="G310" s="27" t="s">
        <v>809</v>
      </c>
      <c r="H310" s="27" t="s">
        <v>864</v>
      </c>
      <c r="I310" s="40">
        <v>0</v>
      </c>
      <c r="J310" s="40">
        <v>0</v>
      </c>
      <c r="K310" s="40">
        <v>1</v>
      </c>
      <c r="L310" s="40">
        <v>0</v>
      </c>
      <c r="M310" s="40">
        <v>0</v>
      </c>
      <c r="N310" s="40">
        <v>0</v>
      </c>
      <c r="O310" s="40">
        <v>0</v>
      </c>
      <c r="P310" s="40">
        <v>0</v>
      </c>
      <c r="Q310" s="40">
        <v>0</v>
      </c>
      <c r="R310" s="40">
        <v>0</v>
      </c>
      <c r="S310" s="40">
        <v>0</v>
      </c>
      <c r="T310" s="40">
        <v>0</v>
      </c>
      <c r="U310" s="40">
        <v>0</v>
      </c>
      <c r="V310" s="40">
        <v>0</v>
      </c>
      <c r="W310" s="53">
        <f>=IFERROR((I310*20+J310*50+K310*50+L310*5+M310*80+N310*80+O310*40+P310*50+Q310*50+R310*50+S310*95+T310*95+U310*95+V310*50)/800*IF(E310="青年",0.2,IF(E310="老年",0.9,IF(E310="中年",0.5,1))),0)</f>
        <v>0.03125</v>
      </c>
      <c r="X310" s="53">
        <f>=IFERROR((I310*80+J310*50+K310*50+L310*95+M310*20+N310*20+O310*60+P310*50+Q310*50+R310*50+S310*5+T310*5+U310*5+V310*50)/540*IF(E310="青年",0.8,IF(E310="老年",0.1,IF(E310="中年",0.5,1))),0)</f>
        <v>0.0462962962962963</v>
      </c>
      <c r="Y310" s="54">
        <f>=IFERROR(0.01+(W310-MIN($W$2:$W$595))/(MAX($W$2:$W$595)-MIN($W$2:$W$595))*(1-0.01),0)*10</f>
        <v>1.27915632754342</v>
      </c>
      <c r="Z310" s="54">
        <f>=IFERROR(0.01+(X310-MIN($X$2:$X$595))/(MAX($X$2:$X$595)-MIN($X$2:$X$595))*(1-0.01),0)*10</f>
        <v>1.36657963446475</v>
      </c>
    </row>
    <row r="311" spans="1:26" ht="33.75" customHeight="1">
      <c r="A311" s="40">
        <v>310</v>
      </c>
      <c r="B311" s="27" t="s">
        <v>456</v>
      </c>
      <c r="C311" s="40">
        <v>6</v>
      </c>
      <c r="D311" s="27" t="s">
        <v>787</v>
      </c>
      <c r="E311" s="27" t="s">
        <v>788</v>
      </c>
      <c r="F311" s="27" t="s">
        <v>789</v>
      </c>
      <c r="G311" s="27" t="s">
        <v>790</v>
      </c>
      <c r="H311" s="27" t="s">
        <v>1147</v>
      </c>
      <c r="I311" s="40">
        <v>0</v>
      </c>
      <c r="J311" s="40">
        <v>0</v>
      </c>
      <c r="K311" s="40">
        <v>1</v>
      </c>
      <c r="L311" s="40">
        <v>0</v>
      </c>
      <c r="M311" s="40">
        <v>0</v>
      </c>
      <c r="N311" s="40">
        <v>0</v>
      </c>
      <c r="O311" s="40">
        <v>0</v>
      </c>
      <c r="P311" s="40">
        <v>1</v>
      </c>
      <c r="Q311" s="40">
        <v>0</v>
      </c>
      <c r="R311" s="40">
        <v>0</v>
      </c>
      <c r="S311" s="40">
        <v>0</v>
      </c>
      <c r="T311" s="40">
        <v>0</v>
      </c>
      <c r="U311" s="40">
        <v>0</v>
      </c>
      <c r="V311" s="40">
        <v>0</v>
      </c>
      <c r="W311" s="53">
        <f>=IFERROR((I311*20+J311*50+K311*50+L311*5+M311*80+N311*80+O311*40+P311*50+Q311*50+R311*50+S311*95+T311*95+U311*95+V311*50)/800*IF(E311="青年",0.2,IF(E311="老年",0.9,IF(E311="中年",0.5,1))),0)</f>
        <v>0.025</v>
      </c>
      <c r="X311" s="53">
        <f>=IFERROR((I311*80+J311*50+K311*50+L311*95+M311*20+N311*20+O311*60+P311*50+Q311*50+R311*50+S311*5+T311*5+U311*5+V311*50)/540*IF(E311="青年",0.8,IF(E311="老年",0.1,IF(E311="中年",0.5,1))),0)</f>
        <v>0.148148148148148</v>
      </c>
      <c r="Y311" s="54">
        <f>=IFERROR(0.01+(W311-MIN($W$2:$W$595))/(MAX($W$2:$W$595)-MIN($W$2:$W$595))*(1-0.01),0)*10</f>
        <v>1.03349875930521</v>
      </c>
      <c r="Z311" s="54">
        <f>=IFERROR(0.01+(X311-MIN($X$2:$X$595))/(MAX($X$2:$X$595)-MIN($X$2:$X$595))*(1-0.01),0)*10</f>
        <v>4.20992167101828</v>
      </c>
    </row>
    <row r="312" spans="1:26" ht="33.75" customHeight="1">
      <c r="A312" s="40">
        <v>311</v>
      </c>
      <c r="B312" s="27" t="s">
        <v>456</v>
      </c>
      <c r="C312" s="40">
        <v>7</v>
      </c>
      <c r="D312" s="27" t="s">
        <v>787</v>
      </c>
      <c r="E312" s="27" t="s">
        <v>802</v>
      </c>
      <c r="F312" s="27" t="s">
        <v>789</v>
      </c>
      <c r="G312" s="27" t="s">
        <v>790</v>
      </c>
      <c r="H312" s="27" t="s">
        <v>864</v>
      </c>
      <c r="I312" s="40">
        <v>0</v>
      </c>
      <c r="J312" s="40">
        <v>0</v>
      </c>
      <c r="K312" s="40">
        <v>1</v>
      </c>
      <c r="L312" s="40">
        <v>0</v>
      </c>
      <c r="M312" s="40">
        <v>0</v>
      </c>
      <c r="N312" s="40">
        <v>0</v>
      </c>
      <c r="O312" s="40">
        <v>0</v>
      </c>
      <c r="P312" s="40">
        <v>0</v>
      </c>
      <c r="Q312" s="40">
        <v>0</v>
      </c>
      <c r="R312" s="40">
        <v>0</v>
      </c>
      <c r="S312" s="40">
        <v>0</v>
      </c>
      <c r="T312" s="40">
        <v>0</v>
      </c>
      <c r="U312" s="40">
        <v>0</v>
      </c>
      <c r="V312" s="40">
        <v>0</v>
      </c>
      <c r="W312" s="53">
        <f>=IFERROR((I312*20+J312*50+K312*50+L312*5+M312*80+N312*80+O312*40+P312*50+Q312*50+R312*50+S312*95+T312*95+U312*95+V312*50)/800*IF(E312="青年",0.2,IF(E312="老年",0.9,IF(E312="中年",0.5,1))),0)</f>
        <v>0.03125</v>
      </c>
      <c r="X312" s="53">
        <f>=IFERROR((I312*80+J312*50+K312*50+L312*95+M312*20+N312*20+O312*60+P312*50+Q312*50+R312*50+S312*5+T312*5+U312*5+V312*50)/540*IF(E312="青年",0.8,IF(E312="老年",0.1,IF(E312="中年",0.5,1))),0)</f>
        <v>0.0462962962962963</v>
      </c>
      <c r="Y312" s="54">
        <f>=IFERROR(0.01+(W312-MIN($W$2:$W$595))/(MAX($W$2:$W$595)-MIN($W$2:$W$595))*(1-0.01),0)*10</f>
        <v>1.27915632754342</v>
      </c>
      <c r="Z312" s="54">
        <f>=IFERROR(0.01+(X312-MIN($X$2:$X$595))/(MAX($X$2:$X$595)-MIN($X$2:$X$595))*(1-0.01),0)*10</f>
        <v>1.36657963446475</v>
      </c>
    </row>
    <row r="313" spans="1:26" ht="33.75" customHeight="1">
      <c r="A313" s="40">
        <v>312</v>
      </c>
      <c r="B313" s="27" t="s">
        <v>456</v>
      </c>
      <c r="C313" s="40">
        <v>8</v>
      </c>
      <c r="D313" s="27" t="s">
        <v>787</v>
      </c>
      <c r="E313" s="27" t="s">
        <v>788</v>
      </c>
      <c r="F313" s="27" t="s">
        <v>799</v>
      </c>
      <c r="G313" s="27" t="s">
        <v>790</v>
      </c>
      <c r="H313" s="27" t="s">
        <v>864</v>
      </c>
      <c r="I313" s="40">
        <v>0</v>
      </c>
      <c r="J313" s="40">
        <v>0</v>
      </c>
      <c r="K313" s="40">
        <v>1</v>
      </c>
      <c r="L313" s="40">
        <v>0</v>
      </c>
      <c r="M313" s="40">
        <v>0</v>
      </c>
      <c r="N313" s="40">
        <v>0</v>
      </c>
      <c r="O313" s="40">
        <v>0</v>
      </c>
      <c r="P313" s="40">
        <v>0</v>
      </c>
      <c r="Q313" s="40">
        <v>0</v>
      </c>
      <c r="R313" s="40">
        <v>0</v>
      </c>
      <c r="S313" s="40">
        <v>0</v>
      </c>
      <c r="T313" s="40">
        <v>0</v>
      </c>
      <c r="U313" s="40">
        <v>0</v>
      </c>
      <c r="V313" s="40">
        <v>0</v>
      </c>
      <c r="W313" s="53">
        <f>=IFERROR((I313*20+J313*50+K313*50+L313*5+M313*80+N313*80+O313*40+P313*50+Q313*50+R313*50+S313*95+T313*95+U313*95+V313*50)/800*IF(E313="青年",0.2,IF(E313="老年",0.9,IF(E313="中年",0.5,1))),0)</f>
        <v>0.0125</v>
      </c>
      <c r="X313" s="53">
        <f>=IFERROR((I313*80+J313*50+K313*50+L313*95+M313*20+N313*20+O313*60+P313*50+Q313*50+R313*50+S313*5+T313*5+U313*5+V313*50)/540*IF(E313="青年",0.8,IF(E313="老年",0.1,IF(E313="中年",0.5,1))),0)</f>
        <v>0.0740740740740741</v>
      </c>
      <c r="Y313" s="54">
        <f>=IFERROR(0.01+(W313-MIN($W$2:$W$595))/(MAX($W$2:$W$595)-MIN($W$2:$W$595))*(1-0.01),0)*10</f>
        <v>0.542183622828784</v>
      </c>
      <c r="Z313" s="54">
        <f>=IFERROR(0.01+(X313-MIN($X$2:$X$595))/(MAX($X$2:$X$595)-MIN($X$2:$X$595))*(1-0.01),0)*10</f>
        <v>2.1420365535248</v>
      </c>
    </row>
    <row r="314" spans="1:26" ht="33.75" customHeight="1">
      <c r="A314" s="40">
        <v>313</v>
      </c>
      <c r="B314" s="27" t="s">
        <v>456</v>
      </c>
      <c r="C314" s="40">
        <v>9</v>
      </c>
      <c r="D314" s="27" t="s">
        <v>793</v>
      </c>
      <c r="E314" s="27" t="s">
        <v>788</v>
      </c>
      <c r="F314" s="27" t="s">
        <v>799</v>
      </c>
      <c r="G314" s="27" t="s">
        <v>790</v>
      </c>
      <c r="H314" s="27" t="s">
        <v>1002</v>
      </c>
      <c r="I314" s="40">
        <v>0</v>
      </c>
      <c r="J314" s="40">
        <v>0</v>
      </c>
      <c r="K314" s="40">
        <v>1</v>
      </c>
      <c r="L314" s="40">
        <v>0</v>
      </c>
      <c r="M314" s="40">
        <v>1</v>
      </c>
      <c r="N314" s="40">
        <v>0</v>
      </c>
      <c r="O314" s="40">
        <v>0</v>
      </c>
      <c r="P314" s="40">
        <v>0</v>
      </c>
      <c r="Q314" s="40">
        <v>0</v>
      </c>
      <c r="R314" s="40">
        <v>0</v>
      </c>
      <c r="S314" s="40">
        <v>0</v>
      </c>
      <c r="T314" s="40">
        <v>0</v>
      </c>
      <c r="U314" s="40">
        <v>0</v>
      </c>
      <c r="V314" s="40">
        <v>0</v>
      </c>
      <c r="W314" s="53">
        <f>=IFERROR((I314*20+J314*50+K314*50+L314*5+M314*80+N314*80+O314*40+P314*50+Q314*50+R314*50+S314*95+T314*95+U314*95+V314*50)/800*IF(E314="青年",0.2,IF(E314="老年",0.9,IF(E314="中年",0.5,1))),0)</f>
        <v>0.0325</v>
      </c>
      <c r="X314" s="53">
        <f>=IFERROR((I314*80+J314*50+K314*50+L314*95+M314*20+N314*20+O314*60+P314*50+Q314*50+R314*50+S314*5+T314*5+U314*5+V314*50)/540*IF(E314="青年",0.8,IF(E314="老年",0.1,IF(E314="中年",0.5,1))),0)</f>
        <v>0.103703703703704</v>
      </c>
      <c r="Y314" s="54">
        <f>=IFERROR(0.01+(W314-MIN($W$2:$W$595))/(MAX($W$2:$W$595)-MIN($W$2:$W$595))*(1-0.01),0)*10</f>
        <v>1.32828784119107</v>
      </c>
      <c r="Z314" s="54">
        <f>=IFERROR(0.01+(X314-MIN($X$2:$X$595))/(MAX($X$2:$X$595)-MIN($X$2:$X$595))*(1-0.01),0)*10</f>
        <v>2.96919060052219</v>
      </c>
    </row>
    <row r="315" spans="1:26" ht="33.75" customHeight="1">
      <c r="A315" s="40">
        <v>314</v>
      </c>
      <c r="B315" s="27" t="s">
        <v>456</v>
      </c>
      <c r="C315" s="40">
        <v>10</v>
      </c>
      <c r="D315" s="27" t="s">
        <v>793</v>
      </c>
      <c r="E315" s="27" t="s">
        <v>788</v>
      </c>
      <c r="F315" s="27" t="s">
        <v>799</v>
      </c>
      <c r="G315" s="27" t="s">
        <v>790</v>
      </c>
      <c r="H315" s="27" t="s">
        <v>1002</v>
      </c>
      <c r="I315" s="40">
        <v>0</v>
      </c>
      <c r="J315" s="40">
        <v>0</v>
      </c>
      <c r="K315" s="40">
        <v>1</v>
      </c>
      <c r="L315" s="40">
        <v>0</v>
      </c>
      <c r="M315" s="40">
        <v>1</v>
      </c>
      <c r="N315" s="40">
        <v>0</v>
      </c>
      <c r="O315" s="40">
        <v>0</v>
      </c>
      <c r="P315" s="40">
        <v>0</v>
      </c>
      <c r="Q315" s="40">
        <v>0</v>
      </c>
      <c r="R315" s="40">
        <v>0</v>
      </c>
      <c r="S315" s="40">
        <v>0</v>
      </c>
      <c r="T315" s="40">
        <v>0</v>
      </c>
      <c r="U315" s="40">
        <v>0</v>
      </c>
      <c r="V315" s="40">
        <v>0</v>
      </c>
      <c r="W315" s="53">
        <f>=IFERROR((I315*20+J315*50+K315*50+L315*5+M315*80+N315*80+O315*40+P315*50+Q315*50+R315*50+S315*95+T315*95+U315*95+V315*50)/800*IF(E315="青年",0.2,IF(E315="老年",0.9,IF(E315="中年",0.5,1))),0)</f>
        <v>0.0325</v>
      </c>
      <c r="X315" s="53">
        <f>=IFERROR((I315*80+J315*50+K315*50+L315*95+M315*20+N315*20+O315*60+P315*50+Q315*50+R315*50+S315*5+T315*5+U315*5+V315*50)/540*IF(E315="青年",0.8,IF(E315="老年",0.1,IF(E315="中年",0.5,1))),0)</f>
        <v>0.103703703703704</v>
      </c>
      <c r="Y315" s="54">
        <f>=IFERROR(0.01+(W315-MIN($W$2:$W$595))/(MAX($W$2:$W$595)-MIN($W$2:$W$595))*(1-0.01),0)*10</f>
        <v>1.32828784119107</v>
      </c>
      <c r="Z315" s="54">
        <f>=IFERROR(0.01+(X315-MIN($X$2:$X$595))/(MAX($X$2:$X$595)-MIN($X$2:$X$595))*(1-0.01),0)*10</f>
        <v>2.96919060052219</v>
      </c>
    </row>
    <row r="316" spans="1:26" ht="33.75" customHeight="1">
      <c r="A316" s="40">
        <v>315</v>
      </c>
      <c r="B316" s="27" t="s">
        <v>456</v>
      </c>
      <c r="C316" s="40">
        <v>11</v>
      </c>
      <c r="D316" s="27" t="s">
        <v>787</v>
      </c>
      <c r="E316" s="27" t="s">
        <v>802</v>
      </c>
      <c r="F316" s="27" t="s">
        <v>799</v>
      </c>
      <c r="G316" s="27" t="s">
        <v>809</v>
      </c>
      <c r="H316" s="27" t="s">
        <v>864</v>
      </c>
      <c r="I316" s="40">
        <v>0</v>
      </c>
      <c r="J316" s="40">
        <v>0</v>
      </c>
      <c r="K316" s="40">
        <v>1</v>
      </c>
      <c r="L316" s="40">
        <v>0</v>
      </c>
      <c r="M316" s="40">
        <v>0</v>
      </c>
      <c r="N316" s="40">
        <v>0</v>
      </c>
      <c r="O316" s="40">
        <v>0</v>
      </c>
      <c r="P316" s="40">
        <v>0</v>
      </c>
      <c r="Q316" s="40">
        <v>0</v>
      </c>
      <c r="R316" s="40">
        <v>0</v>
      </c>
      <c r="S316" s="40">
        <v>0</v>
      </c>
      <c r="T316" s="40">
        <v>0</v>
      </c>
      <c r="U316" s="40">
        <v>0</v>
      </c>
      <c r="V316" s="40">
        <v>0</v>
      </c>
      <c r="W316" s="53">
        <f>=IFERROR((I316*20+J316*50+K316*50+L316*5+M316*80+N316*80+O316*40+P316*50+Q316*50+R316*50+S316*95+T316*95+U316*95+V316*50)/800*IF(E316="青年",0.2,IF(E316="老年",0.9,IF(E316="中年",0.5,1))),0)</f>
        <v>0.03125</v>
      </c>
      <c r="X316" s="53">
        <f>=IFERROR((I316*80+J316*50+K316*50+L316*95+M316*20+N316*20+O316*60+P316*50+Q316*50+R316*50+S316*5+T316*5+U316*5+V316*50)/540*IF(E316="青年",0.8,IF(E316="老年",0.1,IF(E316="中年",0.5,1))),0)</f>
        <v>0.0462962962962963</v>
      </c>
      <c r="Y316" s="54">
        <f>=IFERROR(0.01+(W316-MIN($W$2:$W$595))/(MAX($W$2:$W$595)-MIN($W$2:$W$595))*(1-0.01),0)*10</f>
        <v>1.27915632754342</v>
      </c>
      <c r="Z316" s="54">
        <f>=IFERROR(0.01+(X316-MIN($X$2:$X$595))/(MAX($X$2:$X$595)-MIN($X$2:$X$595))*(1-0.01),0)*10</f>
        <v>1.36657963446475</v>
      </c>
    </row>
    <row r="317" spans="1:26" ht="33.75" customHeight="1">
      <c r="A317" s="40">
        <v>316</v>
      </c>
      <c r="B317" s="27" t="s">
        <v>456</v>
      </c>
      <c r="C317" s="40">
        <v>12</v>
      </c>
      <c r="D317" s="27" t="s">
        <v>787</v>
      </c>
      <c r="E317" s="27" t="s">
        <v>788</v>
      </c>
      <c r="F317" s="27" t="s">
        <v>799</v>
      </c>
      <c r="G317" s="27" t="s">
        <v>809</v>
      </c>
      <c r="H317" s="27" t="s">
        <v>953</v>
      </c>
      <c r="I317" s="40">
        <v>0</v>
      </c>
      <c r="J317" s="40">
        <v>1</v>
      </c>
      <c r="K317" s="40">
        <v>0</v>
      </c>
      <c r="L317" s="40">
        <v>0</v>
      </c>
      <c r="M317" s="40">
        <v>0</v>
      </c>
      <c r="N317" s="40">
        <v>0</v>
      </c>
      <c r="O317" s="40">
        <v>1</v>
      </c>
      <c r="P317" s="40">
        <v>0</v>
      </c>
      <c r="Q317" s="40">
        <v>0</v>
      </c>
      <c r="R317" s="40">
        <v>0</v>
      </c>
      <c r="S317" s="40">
        <v>0</v>
      </c>
      <c r="T317" s="40">
        <v>0</v>
      </c>
      <c r="U317" s="40">
        <v>0</v>
      </c>
      <c r="V317" s="40">
        <v>0</v>
      </c>
      <c r="W317" s="53">
        <f>=IFERROR((I317*20+J317*50+K317*50+L317*5+M317*80+N317*80+O317*40+P317*50+Q317*50+R317*50+S317*95+T317*95+U317*95+V317*50)/800*IF(E317="青年",0.2,IF(E317="老年",0.9,IF(E317="中年",0.5,1))),0)</f>
        <v>0.0225</v>
      </c>
      <c r="X317" s="53">
        <f>=IFERROR((I317*80+J317*50+K317*50+L317*95+M317*20+N317*20+O317*60+P317*50+Q317*50+R317*50+S317*5+T317*5+U317*5+V317*50)/540*IF(E317="青年",0.8,IF(E317="老年",0.1,IF(E317="中年",0.5,1))),0)</f>
        <v>0.162962962962963</v>
      </c>
      <c r="Y317" s="54">
        <f>=IFERROR(0.01+(W317-MIN($W$2:$W$595))/(MAX($W$2:$W$595)-MIN($W$2:$W$595))*(1-0.01),0)*10</f>
        <v>0.935235732009926</v>
      </c>
      <c r="Z317" s="54">
        <f>=IFERROR(0.01+(X317-MIN($X$2:$X$595))/(MAX($X$2:$X$595)-MIN($X$2:$X$595))*(1-0.01),0)*10</f>
        <v>4.62349869451697</v>
      </c>
    </row>
    <row r="318" spans="1:26" ht="33.75" customHeight="1">
      <c r="A318" s="40">
        <v>317</v>
      </c>
      <c r="B318" s="27" t="s">
        <v>456</v>
      </c>
      <c r="C318" s="40">
        <v>13</v>
      </c>
      <c r="D318" s="27" t="s">
        <v>787</v>
      </c>
      <c r="E318" s="27" t="s">
        <v>788</v>
      </c>
      <c r="F318" s="27" t="s">
        <v>799</v>
      </c>
      <c r="G318" s="27" t="s">
        <v>790</v>
      </c>
      <c r="H318" s="27" t="s">
        <v>915</v>
      </c>
      <c r="I318" s="40">
        <v>0</v>
      </c>
      <c r="J318" s="40">
        <v>0</v>
      </c>
      <c r="K318" s="40">
        <v>0</v>
      </c>
      <c r="L318" s="40">
        <v>0</v>
      </c>
      <c r="M318" s="40">
        <v>0</v>
      </c>
      <c r="N318" s="40">
        <v>0</v>
      </c>
      <c r="O318" s="40">
        <v>0</v>
      </c>
      <c r="P318" s="40">
        <v>0</v>
      </c>
      <c r="Q318" s="40">
        <v>0</v>
      </c>
      <c r="R318" s="40">
        <v>0</v>
      </c>
      <c r="S318" s="40">
        <v>0</v>
      </c>
      <c r="T318" s="40">
        <v>0</v>
      </c>
      <c r="U318" s="40">
        <v>0</v>
      </c>
      <c r="V318" s="40">
        <v>1</v>
      </c>
      <c r="W318" s="53">
        <f>=IFERROR((I318*20+J318*50+K318*50+L318*5+M318*80+N318*80+O318*40+P318*50+Q318*50+R318*50+S318*95+T318*95+U318*95+V318*50)/800*IF(E318="青年",0.2,IF(E318="老年",0.9,IF(E318="中年",0.5,1))),0)</f>
        <v>0.0125</v>
      </c>
      <c r="X318" s="53">
        <f>=IFERROR((I318*80+J318*50+K318*50+L318*95+M318*20+N318*20+O318*60+P318*50+Q318*50+R318*50+S318*5+T318*5+U318*5+V318*50)/540*IF(E318="青年",0.8,IF(E318="老年",0.1,IF(E318="中年",0.5,1))),0)</f>
        <v>0.0740740740740741</v>
      </c>
      <c r="Y318" s="54">
        <f>=IFERROR(0.01+(W318-MIN($W$2:$W$595))/(MAX($W$2:$W$595)-MIN($W$2:$W$595))*(1-0.01),0)*10</f>
        <v>0.542183622828784</v>
      </c>
      <c r="Z318" s="54">
        <f>=IFERROR(0.01+(X318-MIN($X$2:$X$595))/(MAX($X$2:$X$595)-MIN($X$2:$X$595))*(1-0.01),0)*10</f>
        <v>2.1420365535248</v>
      </c>
    </row>
    <row r="319" spans="1:26" ht="33.75" customHeight="1">
      <c r="A319" s="40">
        <v>318</v>
      </c>
      <c r="B319" s="27" t="s">
        <v>456</v>
      </c>
      <c r="C319" s="40">
        <v>14</v>
      </c>
      <c r="D319" s="27" t="s">
        <v>787</v>
      </c>
      <c r="E319" s="27" t="s">
        <v>802</v>
      </c>
      <c r="F319" s="27" t="s">
        <v>789</v>
      </c>
      <c r="G319" s="27" t="s">
        <v>809</v>
      </c>
      <c r="H319" s="27" t="s">
        <v>853</v>
      </c>
      <c r="I319" s="40">
        <v>0</v>
      </c>
      <c r="J319" s="40">
        <v>0</v>
      </c>
      <c r="K319" s="40">
        <v>0</v>
      </c>
      <c r="L319" s="40">
        <v>1</v>
      </c>
      <c r="M319" s="40">
        <v>0</v>
      </c>
      <c r="N319" s="40">
        <v>0</v>
      </c>
      <c r="O319" s="40">
        <v>0</v>
      </c>
      <c r="P319" s="40">
        <v>0</v>
      </c>
      <c r="Q319" s="40">
        <v>0</v>
      </c>
      <c r="R319" s="40">
        <v>0</v>
      </c>
      <c r="S319" s="40">
        <v>0</v>
      </c>
      <c r="T319" s="40">
        <v>0</v>
      </c>
      <c r="U319" s="40">
        <v>0</v>
      </c>
      <c r="V319" s="40">
        <v>0</v>
      </c>
      <c r="W319" s="53">
        <f>=IFERROR((I319*20+J319*50+K319*50+L319*5+M319*80+N319*80+O319*40+P319*50+Q319*50+R319*50+S319*95+T319*95+U319*95+V319*50)/800*IF(E319="青年",0.2,IF(E319="老年",0.9,IF(E319="中年",0.5,1))),0)</f>
        <v>0.003125</v>
      </c>
      <c r="X319" s="53">
        <f>=IFERROR((I319*80+J319*50+K319*50+L319*95+M319*20+N319*20+O319*60+P319*50+Q319*50+R319*50+S319*5+T319*5+U319*5+V319*50)/540*IF(E319="青年",0.8,IF(E319="老年",0.1,IF(E319="中年",0.5,1))),0)</f>
        <v>0.087962962962963</v>
      </c>
      <c r="Y319" s="54">
        <f>=IFERROR(0.01+(W319-MIN($W$2:$W$595))/(MAX($W$2:$W$595)-MIN($W$2:$W$595))*(1-0.01),0)*10</f>
        <v>0.173697270471464</v>
      </c>
      <c r="Z319" s="54">
        <f>=IFERROR(0.01+(X319-MIN($X$2:$X$595))/(MAX($X$2:$X$595)-MIN($X$2:$X$595))*(1-0.01),0)*10</f>
        <v>2.52976501305483</v>
      </c>
    </row>
    <row r="320" spans="1:26" ht="33.75" customHeight="1">
      <c r="A320" s="40">
        <v>319</v>
      </c>
      <c r="B320" s="27" t="s">
        <v>456</v>
      </c>
      <c r="C320" s="40">
        <v>15</v>
      </c>
      <c r="D320" s="27" t="s">
        <v>787</v>
      </c>
      <c r="E320" s="27" t="s">
        <v>788</v>
      </c>
      <c r="F320" s="27" t="s">
        <v>789</v>
      </c>
      <c r="G320" s="27" t="s">
        <v>809</v>
      </c>
      <c r="H320" s="27" t="s">
        <v>822</v>
      </c>
      <c r="I320" s="40">
        <v>0</v>
      </c>
      <c r="J320" s="40">
        <v>0</v>
      </c>
      <c r="K320" s="40">
        <v>0</v>
      </c>
      <c r="L320" s="40">
        <v>0</v>
      </c>
      <c r="M320" s="40">
        <v>0</v>
      </c>
      <c r="N320" s="40">
        <v>0</v>
      </c>
      <c r="O320" s="40">
        <v>0</v>
      </c>
      <c r="P320" s="40">
        <v>1</v>
      </c>
      <c r="Q320" s="40">
        <v>0</v>
      </c>
      <c r="R320" s="40">
        <v>0</v>
      </c>
      <c r="S320" s="40">
        <v>0</v>
      </c>
      <c r="T320" s="40">
        <v>0</v>
      </c>
      <c r="U320" s="40">
        <v>0</v>
      </c>
      <c r="V320" s="40">
        <v>0</v>
      </c>
      <c r="W320" s="53">
        <f>=IFERROR((I320*20+J320*50+K320*50+L320*5+M320*80+N320*80+O320*40+P320*50+Q320*50+R320*50+S320*95+T320*95+U320*95+V320*50)/800*IF(E320="青年",0.2,IF(E320="老年",0.9,IF(E320="中年",0.5,1))),0)</f>
        <v>0.0125</v>
      </c>
      <c r="X320" s="53">
        <f>=IFERROR((I320*80+J320*50+K320*50+L320*95+M320*20+N320*20+O320*60+P320*50+Q320*50+R320*50+S320*5+T320*5+U320*5+V320*50)/540*IF(E320="青年",0.8,IF(E320="老年",0.1,IF(E320="中年",0.5,1))),0)</f>
        <v>0.0740740740740741</v>
      </c>
      <c r="Y320" s="54">
        <f>=IFERROR(0.01+(W320-MIN($W$2:$W$595))/(MAX($W$2:$W$595)-MIN($W$2:$W$595))*(1-0.01),0)*10</f>
        <v>0.542183622828784</v>
      </c>
      <c r="Z320" s="54">
        <f>=IFERROR(0.01+(X320-MIN($X$2:$X$595))/(MAX($X$2:$X$595)-MIN($X$2:$X$595))*(1-0.01),0)*10</f>
        <v>2.1420365535248</v>
      </c>
    </row>
    <row r="321" spans="1:26" ht="33.75" customHeight="1">
      <c r="A321" s="40">
        <v>320</v>
      </c>
      <c r="B321" s="27" t="s">
        <v>456</v>
      </c>
      <c r="C321" s="40">
        <v>16</v>
      </c>
      <c r="D321" s="27" t="s">
        <v>793</v>
      </c>
      <c r="E321" s="27" t="s">
        <v>802</v>
      </c>
      <c r="F321" s="27" t="s">
        <v>789</v>
      </c>
      <c r="G321" s="27" t="s">
        <v>790</v>
      </c>
      <c r="H321" s="27" t="s">
        <v>1034</v>
      </c>
      <c r="I321" s="40">
        <v>0</v>
      </c>
      <c r="J321" s="40">
        <v>0</v>
      </c>
      <c r="K321" s="40">
        <v>0</v>
      </c>
      <c r="L321" s="40">
        <v>0</v>
      </c>
      <c r="M321" s="40">
        <v>0</v>
      </c>
      <c r="N321" s="40">
        <v>0</v>
      </c>
      <c r="O321" s="40">
        <v>1</v>
      </c>
      <c r="P321" s="40">
        <v>0</v>
      </c>
      <c r="Q321" s="40">
        <v>0</v>
      </c>
      <c r="R321" s="40">
        <v>0</v>
      </c>
      <c r="S321" s="40">
        <v>0</v>
      </c>
      <c r="T321" s="40">
        <v>0</v>
      </c>
      <c r="U321" s="40">
        <v>0</v>
      </c>
      <c r="V321" s="40">
        <v>0</v>
      </c>
      <c r="W321" s="53">
        <f>=IFERROR((I321*20+J321*50+K321*50+L321*5+M321*80+N321*80+O321*40+P321*50+Q321*50+R321*50+S321*95+T321*95+U321*95+V321*50)/800*IF(E321="青年",0.2,IF(E321="老年",0.9,IF(E321="中年",0.5,1))),0)</f>
        <v>0.025</v>
      </c>
      <c r="X321" s="53">
        <f>=IFERROR((I321*80+J321*50+K321*50+L321*95+M321*20+N321*20+O321*60+P321*50+Q321*50+R321*50+S321*5+T321*5+U321*5+V321*50)/540*IF(E321="青年",0.8,IF(E321="老年",0.1,IF(E321="中年",0.5,1))),0)</f>
        <v>0.0555555555555556</v>
      </c>
      <c r="Y321" s="54">
        <f>=IFERROR(0.01+(W321-MIN($W$2:$W$595))/(MAX($W$2:$W$595)-MIN($W$2:$W$595))*(1-0.01),0)*10</f>
        <v>1.03349875930521</v>
      </c>
      <c r="Z321" s="54">
        <f>=IFERROR(0.01+(X321-MIN($X$2:$X$595))/(MAX($X$2:$X$595)-MIN($X$2:$X$595))*(1-0.01),0)*10</f>
        <v>1.62506527415144</v>
      </c>
    </row>
    <row r="322" spans="1:26" ht="33.75" customHeight="1">
      <c r="A322" s="40">
        <v>321</v>
      </c>
      <c r="B322" s="27" t="s">
        <v>456</v>
      </c>
      <c r="C322" s="40">
        <v>17</v>
      </c>
      <c r="D322" s="27" t="s">
        <v>793</v>
      </c>
      <c r="E322" s="27" t="s">
        <v>802</v>
      </c>
      <c r="F322" s="27" t="s">
        <v>789</v>
      </c>
      <c r="G322" s="27" t="s">
        <v>790</v>
      </c>
      <c r="H322" s="27" t="s">
        <v>1034</v>
      </c>
      <c r="I322" s="40">
        <v>0</v>
      </c>
      <c r="J322" s="40">
        <v>0</v>
      </c>
      <c r="K322" s="40">
        <v>0</v>
      </c>
      <c r="L322" s="40">
        <v>0</v>
      </c>
      <c r="M322" s="40">
        <v>0</v>
      </c>
      <c r="N322" s="40">
        <v>0</v>
      </c>
      <c r="O322" s="40">
        <v>1</v>
      </c>
      <c r="P322" s="40">
        <v>0</v>
      </c>
      <c r="Q322" s="40">
        <v>0</v>
      </c>
      <c r="R322" s="40">
        <v>0</v>
      </c>
      <c r="S322" s="40">
        <v>0</v>
      </c>
      <c r="T322" s="40">
        <v>0</v>
      </c>
      <c r="U322" s="40">
        <v>0</v>
      </c>
      <c r="V322" s="40">
        <v>0</v>
      </c>
      <c r="W322" s="53">
        <f>=IFERROR((I322*20+J322*50+K322*50+L322*5+M322*80+N322*80+O322*40+P322*50+Q322*50+R322*50+S322*95+T322*95+U322*95+V322*50)/800*IF(E322="青年",0.2,IF(E322="老年",0.9,IF(E322="中年",0.5,1))),0)</f>
        <v>0.025</v>
      </c>
      <c r="X322" s="53">
        <f>=IFERROR((I322*80+J322*50+K322*50+L322*95+M322*20+N322*20+O322*60+P322*50+Q322*50+R322*50+S322*5+T322*5+U322*5+V322*50)/540*IF(E322="青年",0.8,IF(E322="老年",0.1,IF(E322="中年",0.5,1))),0)</f>
        <v>0.0555555555555556</v>
      </c>
      <c r="Y322" s="54">
        <f>=IFERROR(0.01+(W322-MIN($W$2:$W$595))/(MAX($W$2:$W$595)-MIN($W$2:$W$595))*(1-0.01),0)*10</f>
        <v>1.03349875930521</v>
      </c>
      <c r="Z322" s="54">
        <f>=IFERROR(0.01+(X322-MIN($X$2:$X$595))/(MAX($X$2:$X$595)-MIN($X$2:$X$595))*(1-0.01),0)*10</f>
        <v>1.62506527415144</v>
      </c>
    </row>
    <row r="323" spans="1:26" ht="33.75" customHeight="1">
      <c r="A323" s="40">
        <v>322</v>
      </c>
      <c r="B323" s="27" t="s">
        <v>459</v>
      </c>
      <c r="C323" s="40">
        <v>1</v>
      </c>
      <c r="D323" s="27" t="s">
        <v>787</v>
      </c>
      <c r="E323" s="27" t="s">
        <v>802</v>
      </c>
      <c r="F323" s="27" t="s">
        <v>789</v>
      </c>
      <c r="G323" s="27" t="s">
        <v>790</v>
      </c>
      <c r="H323" s="27" t="s">
        <v>822</v>
      </c>
      <c r="I323" s="40">
        <v>0</v>
      </c>
      <c r="J323" s="40">
        <v>0</v>
      </c>
      <c r="K323" s="40">
        <v>0</v>
      </c>
      <c r="L323" s="40">
        <v>0</v>
      </c>
      <c r="M323" s="40">
        <v>0</v>
      </c>
      <c r="N323" s="40">
        <v>0</v>
      </c>
      <c r="O323" s="40">
        <v>0</v>
      </c>
      <c r="P323" s="40">
        <v>1</v>
      </c>
      <c r="Q323" s="40">
        <v>0</v>
      </c>
      <c r="R323" s="40">
        <v>0</v>
      </c>
      <c r="S323" s="40">
        <v>0</v>
      </c>
      <c r="T323" s="40">
        <v>0</v>
      </c>
      <c r="U323" s="40">
        <v>0</v>
      </c>
      <c r="V323" s="40">
        <v>0</v>
      </c>
      <c r="W323" s="53">
        <f>=IFERROR((I323*20+J323*50+K323*50+L323*5+M323*80+N323*80+O323*40+P323*50+Q323*50+R323*50+S323*95+T323*95+U323*95+V323*50)/800*IF(E323="青年",0.2,IF(E323="老年",0.9,IF(E323="中年",0.5,1))),0)</f>
        <v>0.03125</v>
      </c>
      <c r="X323" s="53">
        <f>=IFERROR((I323*80+J323*50+K323*50+L323*95+M323*20+N323*20+O323*60+P323*50+Q323*50+R323*50+S323*5+T323*5+U323*5+V323*50)/540*IF(E323="青年",0.8,IF(E323="老年",0.1,IF(E323="中年",0.5,1))),0)</f>
        <v>0.0462962962962963</v>
      </c>
      <c r="Y323" s="54">
        <f>=IFERROR(0.01+(W323-MIN($W$2:$W$595))/(MAX($W$2:$W$595)-MIN($W$2:$W$595))*(1-0.01),0)*10</f>
        <v>1.27915632754342</v>
      </c>
      <c r="Z323" s="54">
        <f>=IFERROR(0.01+(X323-MIN($X$2:$X$595))/(MAX($X$2:$X$595)-MIN($X$2:$X$595))*(1-0.01),0)*10</f>
        <v>1.36657963446475</v>
      </c>
    </row>
    <row r="324" spans="1:26" ht="33.75" customHeight="1">
      <c r="A324" s="40">
        <v>323</v>
      </c>
      <c r="B324" s="27" t="s">
        <v>459</v>
      </c>
      <c r="C324" s="40">
        <v>2</v>
      </c>
      <c r="D324" s="27" t="s">
        <v>787</v>
      </c>
      <c r="E324" s="27" t="s">
        <v>802</v>
      </c>
      <c r="F324" s="27" t="s">
        <v>789</v>
      </c>
      <c r="G324" s="27" t="s">
        <v>790</v>
      </c>
      <c r="H324" s="27" t="s">
        <v>822</v>
      </c>
      <c r="I324" s="40">
        <v>0</v>
      </c>
      <c r="J324" s="40">
        <v>0</v>
      </c>
      <c r="K324" s="40">
        <v>0</v>
      </c>
      <c r="L324" s="40">
        <v>0</v>
      </c>
      <c r="M324" s="40">
        <v>0</v>
      </c>
      <c r="N324" s="40">
        <v>0</v>
      </c>
      <c r="O324" s="40">
        <v>0</v>
      </c>
      <c r="P324" s="40">
        <v>1</v>
      </c>
      <c r="Q324" s="40">
        <v>0</v>
      </c>
      <c r="R324" s="40">
        <v>0</v>
      </c>
      <c r="S324" s="40">
        <v>0</v>
      </c>
      <c r="T324" s="40">
        <v>0</v>
      </c>
      <c r="U324" s="40">
        <v>0</v>
      </c>
      <c r="V324" s="40">
        <v>0</v>
      </c>
      <c r="W324" s="53">
        <f>=IFERROR((I324*20+J324*50+K324*50+L324*5+M324*80+N324*80+O324*40+P324*50+Q324*50+R324*50+S324*95+T324*95+U324*95+V324*50)/800*IF(E324="青年",0.2,IF(E324="老年",0.9,IF(E324="中年",0.5,1))),0)</f>
        <v>0.03125</v>
      </c>
      <c r="X324" s="53">
        <f>=IFERROR((I324*80+J324*50+K324*50+L324*95+M324*20+N324*20+O324*60+P324*50+Q324*50+R324*50+S324*5+T324*5+U324*5+V324*50)/540*IF(E324="青年",0.8,IF(E324="老年",0.1,IF(E324="中年",0.5,1))),0)</f>
        <v>0.0462962962962963</v>
      </c>
      <c r="Y324" s="54">
        <f>=IFERROR(0.01+(W324-MIN($W$2:$W$595))/(MAX($W$2:$W$595)-MIN($W$2:$W$595))*(1-0.01),0)*10</f>
        <v>1.27915632754342</v>
      </c>
      <c r="Z324" s="54">
        <f>=IFERROR(0.01+(X324-MIN($X$2:$X$595))/(MAX($X$2:$X$595)-MIN($X$2:$X$595))*(1-0.01),0)*10</f>
        <v>1.36657963446475</v>
      </c>
    </row>
    <row r="325" spans="1:26" ht="33.75" customHeight="1">
      <c r="A325" s="40">
        <v>324</v>
      </c>
      <c r="B325" s="27" t="s">
        <v>465</v>
      </c>
      <c r="C325" s="40">
        <v>1</v>
      </c>
      <c r="D325" s="27" t="s">
        <v>793</v>
      </c>
      <c r="E325" s="27" t="s">
        <v>788</v>
      </c>
      <c r="F325" s="27" t="s">
        <v>789</v>
      </c>
      <c r="G325" s="27" t="s">
        <v>809</v>
      </c>
      <c r="H325" s="27" t="s">
        <v>818</v>
      </c>
      <c r="I325" s="40">
        <v>0</v>
      </c>
      <c r="J325" s="40">
        <v>1</v>
      </c>
      <c r="K325" s="40">
        <v>0</v>
      </c>
      <c r="L325" s="40">
        <v>0</v>
      </c>
      <c r="M325" s="40">
        <v>0</v>
      </c>
      <c r="N325" s="40">
        <v>0</v>
      </c>
      <c r="O325" s="40">
        <v>0</v>
      </c>
      <c r="P325" s="40">
        <v>0</v>
      </c>
      <c r="Q325" s="40">
        <v>0</v>
      </c>
      <c r="R325" s="40">
        <v>0</v>
      </c>
      <c r="S325" s="40">
        <v>0</v>
      </c>
      <c r="T325" s="40">
        <v>0</v>
      </c>
      <c r="U325" s="40">
        <v>0</v>
      </c>
      <c r="V325" s="40">
        <v>0</v>
      </c>
      <c r="W325" s="53">
        <f>=IFERROR((I325*20+J325*50+K325*50+L325*5+M325*80+N325*80+O325*40+P325*50+Q325*50+R325*50+S325*95+T325*95+U325*95+V325*50)/800*IF(E325="青年",0.2,IF(E325="老年",0.9,IF(E325="中年",0.5,1))),0)</f>
        <v>0.0125</v>
      </c>
      <c r="X325" s="53">
        <f>=IFERROR((I325*80+J325*50+K325*50+L325*95+M325*20+N325*20+O325*60+P325*50+Q325*50+R325*50+S325*5+T325*5+U325*5+V325*50)/540*IF(E325="青年",0.8,IF(E325="老年",0.1,IF(E325="中年",0.5,1))),0)</f>
        <v>0.0740740740740741</v>
      </c>
      <c r="Y325" s="54">
        <f>=IFERROR(0.01+(W325-MIN($W$2:$W$595))/(MAX($W$2:$W$595)-MIN($W$2:$W$595))*(1-0.01),0)*10</f>
        <v>0.542183622828784</v>
      </c>
      <c r="Z325" s="54">
        <f>=IFERROR(0.01+(X325-MIN($X$2:$X$595))/(MAX($X$2:$X$595)-MIN($X$2:$X$595))*(1-0.01),0)*10</f>
        <v>2.1420365535248</v>
      </c>
    </row>
    <row r="326" spans="1:26" ht="33.75" customHeight="1">
      <c r="A326" s="40">
        <v>325</v>
      </c>
      <c r="B326" s="27" t="s">
        <v>465</v>
      </c>
      <c r="C326" s="40">
        <v>2</v>
      </c>
      <c r="D326" s="27" t="s">
        <v>793</v>
      </c>
      <c r="E326" s="27" t="s">
        <v>788</v>
      </c>
      <c r="F326" s="27" t="s">
        <v>789</v>
      </c>
      <c r="G326" s="27" t="s">
        <v>809</v>
      </c>
      <c r="H326" s="27" t="s">
        <v>818</v>
      </c>
      <c r="I326" s="40">
        <v>0</v>
      </c>
      <c r="J326" s="40">
        <v>1</v>
      </c>
      <c r="K326" s="40">
        <v>0</v>
      </c>
      <c r="L326" s="40">
        <v>0</v>
      </c>
      <c r="M326" s="40">
        <v>0</v>
      </c>
      <c r="N326" s="40">
        <v>0</v>
      </c>
      <c r="O326" s="40">
        <v>0</v>
      </c>
      <c r="P326" s="40">
        <v>0</v>
      </c>
      <c r="Q326" s="40">
        <v>0</v>
      </c>
      <c r="R326" s="40">
        <v>0</v>
      </c>
      <c r="S326" s="40">
        <v>0</v>
      </c>
      <c r="T326" s="40">
        <v>0</v>
      </c>
      <c r="U326" s="40">
        <v>0</v>
      </c>
      <c r="V326" s="40">
        <v>0</v>
      </c>
      <c r="W326" s="53">
        <f>=IFERROR((I326*20+J326*50+K326*50+L326*5+M326*80+N326*80+O326*40+P326*50+Q326*50+R326*50+S326*95+T326*95+U326*95+V326*50)/800*IF(E326="青年",0.2,IF(E326="老年",0.9,IF(E326="中年",0.5,1))),0)</f>
        <v>0.0125</v>
      </c>
      <c r="X326" s="53">
        <f>=IFERROR((I326*80+J326*50+K326*50+L326*95+M326*20+N326*20+O326*60+P326*50+Q326*50+R326*50+S326*5+T326*5+U326*5+V326*50)/540*IF(E326="青年",0.8,IF(E326="老年",0.1,IF(E326="中年",0.5,1))),0)</f>
        <v>0.0740740740740741</v>
      </c>
      <c r="Y326" s="54">
        <f>=IFERROR(0.01+(W326-MIN($W$2:$W$595))/(MAX($W$2:$W$595)-MIN($W$2:$W$595))*(1-0.01),0)*10</f>
        <v>0.542183622828784</v>
      </c>
      <c r="Z326" s="54">
        <f>=IFERROR(0.01+(X326-MIN($X$2:$X$595))/(MAX($X$2:$X$595)-MIN($X$2:$X$595))*(1-0.01),0)*10</f>
        <v>2.1420365535248</v>
      </c>
    </row>
    <row r="327" spans="1:26" ht="33.75" customHeight="1">
      <c r="A327" s="40">
        <v>326</v>
      </c>
      <c r="B327" s="27" t="s">
        <v>465</v>
      </c>
      <c r="C327" s="40">
        <v>3</v>
      </c>
      <c r="D327" s="27" t="s">
        <v>793</v>
      </c>
      <c r="E327" s="27" t="s">
        <v>788</v>
      </c>
      <c r="F327" s="27" t="s">
        <v>799</v>
      </c>
      <c r="G327" s="27" t="s">
        <v>809</v>
      </c>
      <c r="H327" s="27" t="s">
        <v>853</v>
      </c>
      <c r="I327" s="40">
        <v>0</v>
      </c>
      <c r="J327" s="40">
        <v>0</v>
      </c>
      <c r="K327" s="40">
        <v>0</v>
      </c>
      <c r="L327" s="40">
        <v>1</v>
      </c>
      <c r="M327" s="40">
        <v>0</v>
      </c>
      <c r="N327" s="40">
        <v>0</v>
      </c>
      <c r="O327" s="40">
        <v>0</v>
      </c>
      <c r="P327" s="40">
        <v>0</v>
      </c>
      <c r="Q327" s="40">
        <v>0</v>
      </c>
      <c r="R327" s="40">
        <v>0</v>
      </c>
      <c r="S327" s="40">
        <v>0</v>
      </c>
      <c r="T327" s="40">
        <v>0</v>
      </c>
      <c r="U327" s="40">
        <v>0</v>
      </c>
      <c r="V327" s="40">
        <v>0</v>
      </c>
      <c r="W327" s="53">
        <f>=IFERROR((I327*20+J327*50+K327*50+L327*5+M327*80+N327*80+O327*40+P327*50+Q327*50+R327*50+S327*95+T327*95+U327*95+V327*50)/800*IF(E327="青年",0.2,IF(E327="老年",0.9,IF(E327="中年",0.5,1))),0)</f>
        <v>0.00125</v>
      </c>
      <c r="X327" s="53">
        <f>=IFERROR((I327*80+J327*50+K327*50+L327*95+M327*20+N327*20+O327*60+P327*50+Q327*50+R327*50+S327*5+T327*5+U327*5+V327*50)/540*IF(E327="青年",0.8,IF(E327="老年",0.1,IF(E327="中年",0.5,1))),0)</f>
        <v>0.140740740740741</v>
      </c>
      <c r="Y327" s="54">
        <f>=IFERROR(0.01+(W327-MIN($W$2:$W$595))/(MAX($W$2:$W$595)-MIN($W$2:$W$595))*(1-0.01),0)*10</f>
        <v>0.1</v>
      </c>
      <c r="Z327" s="54">
        <f>=IFERROR(0.01+(X327-MIN($X$2:$X$595))/(MAX($X$2:$X$595)-MIN($X$2:$X$595))*(1-0.01),0)*10</f>
        <v>4.00313315926893</v>
      </c>
    </row>
    <row r="328" spans="1:26" ht="33.75" customHeight="1">
      <c r="A328" s="40">
        <v>327</v>
      </c>
      <c r="B328" s="27" t="s">
        <v>465</v>
      </c>
      <c r="C328" s="40">
        <v>4</v>
      </c>
      <c r="D328" s="27" t="s">
        <v>793</v>
      </c>
      <c r="E328" s="27" t="s">
        <v>788</v>
      </c>
      <c r="F328" s="27" t="s">
        <v>799</v>
      </c>
      <c r="G328" s="27" t="s">
        <v>809</v>
      </c>
      <c r="H328" s="27" t="s">
        <v>853</v>
      </c>
      <c r="I328" s="40">
        <v>0</v>
      </c>
      <c r="J328" s="40">
        <v>0</v>
      </c>
      <c r="K328" s="40">
        <v>0</v>
      </c>
      <c r="L328" s="40">
        <v>1</v>
      </c>
      <c r="M328" s="40">
        <v>0</v>
      </c>
      <c r="N328" s="40">
        <v>0</v>
      </c>
      <c r="O328" s="40">
        <v>0</v>
      </c>
      <c r="P328" s="40">
        <v>0</v>
      </c>
      <c r="Q328" s="40">
        <v>0</v>
      </c>
      <c r="R328" s="40">
        <v>0</v>
      </c>
      <c r="S328" s="40">
        <v>0</v>
      </c>
      <c r="T328" s="40">
        <v>0</v>
      </c>
      <c r="U328" s="40">
        <v>0</v>
      </c>
      <c r="V328" s="40">
        <v>0</v>
      </c>
      <c r="W328" s="53">
        <f>=IFERROR((I328*20+J328*50+K328*50+L328*5+M328*80+N328*80+O328*40+P328*50+Q328*50+R328*50+S328*95+T328*95+U328*95+V328*50)/800*IF(E328="青年",0.2,IF(E328="老年",0.9,IF(E328="中年",0.5,1))),0)</f>
        <v>0.00125</v>
      </c>
      <c r="X328" s="53">
        <f>=IFERROR((I328*80+J328*50+K328*50+L328*95+M328*20+N328*20+O328*60+P328*50+Q328*50+R328*50+S328*5+T328*5+U328*5+V328*50)/540*IF(E328="青年",0.8,IF(E328="老年",0.1,IF(E328="中年",0.5,1))),0)</f>
        <v>0.140740740740741</v>
      </c>
      <c r="Y328" s="54">
        <f>=IFERROR(0.01+(W328-MIN($W$2:$W$595))/(MAX($W$2:$W$595)-MIN($W$2:$W$595))*(1-0.01),0)*10</f>
        <v>0.1</v>
      </c>
      <c r="Z328" s="54">
        <f>=IFERROR(0.01+(X328-MIN($X$2:$X$595))/(MAX($X$2:$X$595)-MIN($X$2:$X$595))*(1-0.01),0)*10</f>
        <v>4.00313315926893</v>
      </c>
    </row>
    <row r="329" spans="1:26" ht="33.75" customHeight="1">
      <c r="A329" s="40">
        <v>328</v>
      </c>
      <c r="B329" s="27" t="s">
        <v>465</v>
      </c>
      <c r="C329" s="40">
        <v>5</v>
      </c>
      <c r="D329" s="27" t="s">
        <v>793</v>
      </c>
      <c r="E329" s="27" t="s">
        <v>788</v>
      </c>
      <c r="F329" s="27" t="s">
        <v>789</v>
      </c>
      <c r="G329" s="27" t="s">
        <v>809</v>
      </c>
      <c r="H329" s="27" t="s">
        <v>853</v>
      </c>
      <c r="I329" s="40">
        <v>0</v>
      </c>
      <c r="J329" s="40">
        <v>0</v>
      </c>
      <c r="K329" s="40">
        <v>0</v>
      </c>
      <c r="L329" s="40">
        <v>1</v>
      </c>
      <c r="M329" s="40">
        <v>0</v>
      </c>
      <c r="N329" s="40">
        <v>0</v>
      </c>
      <c r="O329" s="40">
        <v>0</v>
      </c>
      <c r="P329" s="40">
        <v>0</v>
      </c>
      <c r="Q329" s="40">
        <v>0</v>
      </c>
      <c r="R329" s="40">
        <v>0</v>
      </c>
      <c r="S329" s="40">
        <v>0</v>
      </c>
      <c r="T329" s="40">
        <v>0</v>
      </c>
      <c r="U329" s="40">
        <v>0</v>
      </c>
      <c r="V329" s="40">
        <v>0</v>
      </c>
      <c r="W329" s="53">
        <f>=IFERROR((I329*20+J329*50+K329*50+L329*5+M329*80+N329*80+O329*40+P329*50+Q329*50+R329*50+S329*95+T329*95+U329*95+V329*50)/800*IF(E329="青年",0.2,IF(E329="老年",0.9,IF(E329="中年",0.5,1))),0)</f>
        <v>0.00125</v>
      </c>
      <c r="X329" s="53">
        <f>=IFERROR((I329*80+J329*50+K329*50+L329*95+M329*20+N329*20+O329*60+P329*50+Q329*50+R329*50+S329*5+T329*5+U329*5+V329*50)/540*IF(E329="青年",0.8,IF(E329="老年",0.1,IF(E329="中年",0.5,1))),0)</f>
        <v>0.140740740740741</v>
      </c>
      <c r="Y329" s="54">
        <f>=IFERROR(0.01+(W329-MIN($W$2:$W$595))/(MAX($W$2:$W$595)-MIN($W$2:$W$595))*(1-0.01),0)*10</f>
        <v>0.1</v>
      </c>
      <c r="Z329" s="54">
        <f>=IFERROR(0.01+(X329-MIN($X$2:$X$595))/(MAX($X$2:$X$595)-MIN($X$2:$X$595))*(1-0.01),0)*10</f>
        <v>4.00313315926893</v>
      </c>
    </row>
    <row r="330" spans="1:26" ht="33.75" customHeight="1">
      <c r="A330" s="40">
        <v>329</v>
      </c>
      <c r="B330" s="27" t="s">
        <v>465</v>
      </c>
      <c r="C330" s="40">
        <v>6</v>
      </c>
      <c r="D330" s="27" t="s">
        <v>787</v>
      </c>
      <c r="E330" s="27" t="s">
        <v>788</v>
      </c>
      <c r="F330" s="27" t="s">
        <v>789</v>
      </c>
      <c r="G330" s="27" t="s">
        <v>809</v>
      </c>
      <c r="H330" s="27" t="s">
        <v>853</v>
      </c>
      <c r="I330" s="40">
        <v>0</v>
      </c>
      <c r="J330" s="40">
        <v>0</v>
      </c>
      <c r="K330" s="40">
        <v>0</v>
      </c>
      <c r="L330" s="40">
        <v>1</v>
      </c>
      <c r="M330" s="40">
        <v>0</v>
      </c>
      <c r="N330" s="40">
        <v>0</v>
      </c>
      <c r="O330" s="40">
        <v>0</v>
      </c>
      <c r="P330" s="40">
        <v>0</v>
      </c>
      <c r="Q330" s="40">
        <v>0</v>
      </c>
      <c r="R330" s="40">
        <v>0</v>
      </c>
      <c r="S330" s="40">
        <v>0</v>
      </c>
      <c r="T330" s="40">
        <v>0</v>
      </c>
      <c r="U330" s="40">
        <v>0</v>
      </c>
      <c r="V330" s="40">
        <v>0</v>
      </c>
      <c r="W330" s="53">
        <f>=IFERROR((I330*20+J330*50+K330*50+L330*5+M330*80+N330*80+O330*40+P330*50+Q330*50+R330*50+S330*95+T330*95+U330*95+V330*50)/800*IF(E330="青年",0.2,IF(E330="老年",0.9,IF(E330="中年",0.5,1))),0)</f>
        <v>0.00125</v>
      </c>
      <c r="X330" s="53">
        <f>=IFERROR((I330*80+J330*50+K330*50+L330*95+M330*20+N330*20+O330*60+P330*50+Q330*50+R330*50+S330*5+T330*5+U330*5+V330*50)/540*IF(E330="青年",0.8,IF(E330="老年",0.1,IF(E330="中年",0.5,1))),0)</f>
        <v>0.140740740740741</v>
      </c>
      <c r="Y330" s="54">
        <f>=IFERROR(0.01+(W330-MIN($W$2:$W$595))/(MAX($W$2:$W$595)-MIN($W$2:$W$595))*(1-0.01),0)*10</f>
        <v>0.1</v>
      </c>
      <c r="Z330" s="54">
        <f>=IFERROR(0.01+(X330-MIN($X$2:$X$595))/(MAX($X$2:$X$595)-MIN($X$2:$X$595))*(1-0.01),0)*10</f>
        <v>4.00313315926893</v>
      </c>
    </row>
    <row r="331" spans="1:26" ht="33.75" customHeight="1">
      <c r="A331" s="40">
        <v>330</v>
      </c>
      <c r="B331" s="27" t="s">
        <v>465</v>
      </c>
      <c r="C331" s="40">
        <v>7</v>
      </c>
      <c r="D331" s="27" t="s">
        <v>793</v>
      </c>
      <c r="E331" s="27" t="s">
        <v>788</v>
      </c>
      <c r="F331" s="27" t="s">
        <v>799</v>
      </c>
      <c r="G331" s="27" t="s">
        <v>809</v>
      </c>
      <c r="H331" s="27" t="s">
        <v>840</v>
      </c>
      <c r="I331" s="40">
        <v>1</v>
      </c>
      <c r="J331" s="40">
        <v>0</v>
      </c>
      <c r="K331" s="40">
        <v>0</v>
      </c>
      <c r="L331" s="40">
        <v>0</v>
      </c>
      <c r="M331" s="40">
        <v>0</v>
      </c>
      <c r="N331" s="40">
        <v>0</v>
      </c>
      <c r="O331" s="40">
        <v>0</v>
      </c>
      <c r="P331" s="40">
        <v>0</v>
      </c>
      <c r="Q331" s="40">
        <v>0</v>
      </c>
      <c r="R331" s="40">
        <v>0</v>
      </c>
      <c r="S331" s="40">
        <v>0</v>
      </c>
      <c r="T331" s="40">
        <v>0</v>
      </c>
      <c r="U331" s="40">
        <v>0</v>
      </c>
      <c r="V331" s="40">
        <v>0</v>
      </c>
      <c r="W331" s="53">
        <f>=IFERROR((I331*20+J331*50+K331*50+L331*5+M331*80+N331*80+O331*40+P331*50+Q331*50+R331*50+S331*95+T331*95+U331*95+V331*50)/800*IF(E331="青年",0.2,IF(E331="老年",0.9,IF(E331="中年",0.5,1))),0)</f>
        <v>0.005</v>
      </c>
      <c r="X331" s="53">
        <f>=IFERROR((I331*80+J331*50+K331*50+L331*95+M331*20+N331*20+O331*60+P331*50+Q331*50+R331*50+S331*5+T331*5+U331*5+V331*50)/540*IF(E331="青年",0.8,IF(E331="老年",0.1,IF(E331="中年",0.5,1))),0)</f>
        <v>0.118518518518519</v>
      </c>
      <c r="Y331" s="54">
        <f>=IFERROR(0.01+(W331-MIN($W$2:$W$595))/(MAX($W$2:$W$595)-MIN($W$2:$W$595))*(1-0.01),0)*10</f>
        <v>0.247394540942928</v>
      </c>
      <c r="Z331" s="54">
        <f>=IFERROR(0.01+(X331-MIN($X$2:$X$595))/(MAX($X$2:$X$595)-MIN($X$2:$X$595))*(1-0.01),0)*10</f>
        <v>3.38276762402089</v>
      </c>
    </row>
    <row r="332" spans="1:26" ht="33.75" customHeight="1">
      <c r="A332" s="40">
        <v>331</v>
      </c>
      <c r="B332" s="27" t="s">
        <v>465</v>
      </c>
      <c r="C332" s="40">
        <v>8</v>
      </c>
      <c r="D332" s="27" t="s">
        <v>793</v>
      </c>
      <c r="E332" s="27" t="s">
        <v>788</v>
      </c>
      <c r="F332" s="27" t="s">
        <v>799</v>
      </c>
      <c r="G332" s="27" t="s">
        <v>809</v>
      </c>
      <c r="H332" s="27" t="s">
        <v>840</v>
      </c>
      <c r="I332" s="40">
        <v>1</v>
      </c>
      <c r="J332" s="40">
        <v>0</v>
      </c>
      <c r="K332" s="40">
        <v>0</v>
      </c>
      <c r="L332" s="40">
        <v>0</v>
      </c>
      <c r="M332" s="40">
        <v>0</v>
      </c>
      <c r="N332" s="40">
        <v>0</v>
      </c>
      <c r="O332" s="40">
        <v>0</v>
      </c>
      <c r="P332" s="40">
        <v>0</v>
      </c>
      <c r="Q332" s="40">
        <v>0</v>
      </c>
      <c r="R332" s="40">
        <v>0</v>
      </c>
      <c r="S332" s="40">
        <v>0</v>
      </c>
      <c r="T332" s="40">
        <v>0</v>
      </c>
      <c r="U332" s="40">
        <v>0</v>
      </c>
      <c r="V332" s="40">
        <v>0</v>
      </c>
      <c r="W332" s="53">
        <f>=IFERROR((I332*20+J332*50+K332*50+L332*5+M332*80+N332*80+O332*40+P332*50+Q332*50+R332*50+S332*95+T332*95+U332*95+V332*50)/800*IF(E332="青年",0.2,IF(E332="老年",0.9,IF(E332="中年",0.5,1))),0)</f>
        <v>0.005</v>
      </c>
      <c r="X332" s="53">
        <f>=IFERROR((I332*80+J332*50+K332*50+L332*95+M332*20+N332*20+O332*60+P332*50+Q332*50+R332*50+S332*5+T332*5+U332*5+V332*50)/540*IF(E332="青年",0.8,IF(E332="老年",0.1,IF(E332="中年",0.5,1))),0)</f>
        <v>0.118518518518519</v>
      </c>
      <c r="Y332" s="54">
        <f>=IFERROR(0.01+(W332-MIN($W$2:$W$595))/(MAX($W$2:$W$595)-MIN($W$2:$W$595))*(1-0.01),0)*10</f>
        <v>0.247394540942928</v>
      </c>
      <c r="Z332" s="54">
        <f>=IFERROR(0.01+(X332-MIN($X$2:$X$595))/(MAX($X$2:$X$595)-MIN($X$2:$X$595))*(1-0.01),0)*10</f>
        <v>3.38276762402089</v>
      </c>
    </row>
    <row r="333" spans="1:26" ht="33.75" customHeight="1">
      <c r="A333" s="40">
        <v>332</v>
      </c>
      <c r="B333" s="27" t="s">
        <v>465</v>
      </c>
      <c r="C333" s="40">
        <v>9</v>
      </c>
      <c r="D333" s="27" t="s">
        <v>793</v>
      </c>
      <c r="E333" s="27" t="s">
        <v>788</v>
      </c>
      <c r="F333" s="27" t="s">
        <v>789</v>
      </c>
      <c r="G333" s="27" t="s">
        <v>809</v>
      </c>
      <c r="H333" s="27" t="s">
        <v>818</v>
      </c>
      <c r="I333" s="40">
        <v>0</v>
      </c>
      <c r="J333" s="40">
        <v>1</v>
      </c>
      <c r="K333" s="40">
        <v>0</v>
      </c>
      <c r="L333" s="40">
        <v>0</v>
      </c>
      <c r="M333" s="40">
        <v>0</v>
      </c>
      <c r="N333" s="40">
        <v>0</v>
      </c>
      <c r="O333" s="40">
        <v>0</v>
      </c>
      <c r="P333" s="40">
        <v>0</v>
      </c>
      <c r="Q333" s="40">
        <v>0</v>
      </c>
      <c r="R333" s="40">
        <v>0</v>
      </c>
      <c r="S333" s="40">
        <v>0</v>
      </c>
      <c r="T333" s="40">
        <v>0</v>
      </c>
      <c r="U333" s="40">
        <v>0</v>
      </c>
      <c r="V333" s="40">
        <v>0</v>
      </c>
      <c r="W333" s="53">
        <f>=IFERROR((I333*20+J333*50+K333*50+L333*5+M333*80+N333*80+O333*40+P333*50+Q333*50+R333*50+S333*95+T333*95+U333*95+V333*50)/800*IF(E333="青年",0.2,IF(E333="老年",0.9,IF(E333="中年",0.5,1))),0)</f>
        <v>0.0125</v>
      </c>
      <c r="X333" s="53">
        <f>=IFERROR((I333*80+J333*50+K333*50+L333*95+M333*20+N333*20+O333*60+P333*50+Q333*50+R333*50+S333*5+T333*5+U333*5+V333*50)/540*IF(E333="青年",0.8,IF(E333="老年",0.1,IF(E333="中年",0.5,1))),0)</f>
        <v>0.0740740740740741</v>
      </c>
      <c r="Y333" s="54">
        <f>=IFERROR(0.01+(W333-MIN($W$2:$W$595))/(MAX($W$2:$W$595)-MIN($W$2:$W$595))*(1-0.01),0)*10</f>
        <v>0.542183622828784</v>
      </c>
      <c r="Z333" s="54">
        <f>=IFERROR(0.01+(X333-MIN($X$2:$X$595))/(MAX($X$2:$X$595)-MIN($X$2:$X$595))*(1-0.01),0)*10</f>
        <v>2.1420365535248</v>
      </c>
    </row>
    <row r="334" spans="1:26" ht="33.75" customHeight="1">
      <c r="A334" s="40">
        <v>333</v>
      </c>
      <c r="B334" s="27" t="s">
        <v>465</v>
      </c>
      <c r="C334" s="40">
        <v>10</v>
      </c>
      <c r="D334" s="27" t="s">
        <v>793</v>
      </c>
      <c r="E334" s="27" t="s">
        <v>788</v>
      </c>
      <c r="F334" s="27" t="s">
        <v>799</v>
      </c>
      <c r="G334" s="27" t="s">
        <v>809</v>
      </c>
      <c r="H334" s="27" t="s">
        <v>818</v>
      </c>
      <c r="I334" s="40">
        <v>0</v>
      </c>
      <c r="J334" s="40">
        <v>1</v>
      </c>
      <c r="K334" s="40">
        <v>0</v>
      </c>
      <c r="L334" s="40">
        <v>0</v>
      </c>
      <c r="M334" s="40">
        <v>0</v>
      </c>
      <c r="N334" s="40">
        <v>0</v>
      </c>
      <c r="O334" s="40">
        <v>0</v>
      </c>
      <c r="P334" s="40">
        <v>0</v>
      </c>
      <c r="Q334" s="40">
        <v>0</v>
      </c>
      <c r="R334" s="40">
        <v>0</v>
      </c>
      <c r="S334" s="40">
        <v>0</v>
      </c>
      <c r="T334" s="40">
        <v>0</v>
      </c>
      <c r="U334" s="40">
        <v>0</v>
      </c>
      <c r="V334" s="40">
        <v>0</v>
      </c>
      <c r="W334" s="53">
        <f>=IFERROR((I334*20+J334*50+K334*50+L334*5+M334*80+N334*80+O334*40+P334*50+Q334*50+R334*50+S334*95+T334*95+U334*95+V334*50)/800*IF(E334="青年",0.2,IF(E334="老年",0.9,IF(E334="中年",0.5,1))),0)</f>
        <v>0.0125</v>
      </c>
      <c r="X334" s="53">
        <f>=IFERROR((I334*80+J334*50+K334*50+L334*95+M334*20+N334*20+O334*60+P334*50+Q334*50+R334*50+S334*5+T334*5+U334*5+V334*50)/540*IF(E334="青年",0.8,IF(E334="老年",0.1,IF(E334="中年",0.5,1))),0)</f>
        <v>0.0740740740740741</v>
      </c>
      <c r="Y334" s="54">
        <f>=IFERROR(0.01+(W334-MIN($W$2:$W$595))/(MAX($W$2:$W$595)-MIN($W$2:$W$595))*(1-0.01),0)*10</f>
        <v>0.542183622828784</v>
      </c>
      <c r="Z334" s="54">
        <f>=IFERROR(0.01+(X334-MIN($X$2:$X$595))/(MAX($X$2:$X$595)-MIN($X$2:$X$595))*(1-0.01),0)*10</f>
        <v>2.1420365535248</v>
      </c>
    </row>
    <row r="335" spans="1:26" ht="33.75" customHeight="1">
      <c r="A335" s="40">
        <v>334</v>
      </c>
      <c r="B335" s="27" t="s">
        <v>465</v>
      </c>
      <c r="C335" s="40">
        <v>11</v>
      </c>
      <c r="D335" s="27" t="s">
        <v>787</v>
      </c>
      <c r="E335" s="27" t="s">
        <v>788</v>
      </c>
      <c r="F335" s="27" t="s">
        <v>789</v>
      </c>
      <c r="G335" s="27" t="s">
        <v>809</v>
      </c>
      <c r="H335" s="27" t="s">
        <v>853</v>
      </c>
      <c r="I335" s="40">
        <v>0</v>
      </c>
      <c r="J335" s="40">
        <v>0</v>
      </c>
      <c r="K335" s="40">
        <v>0</v>
      </c>
      <c r="L335" s="40">
        <v>1</v>
      </c>
      <c r="M335" s="40">
        <v>0</v>
      </c>
      <c r="N335" s="40">
        <v>0</v>
      </c>
      <c r="O335" s="40">
        <v>0</v>
      </c>
      <c r="P335" s="40">
        <v>0</v>
      </c>
      <c r="Q335" s="40">
        <v>0</v>
      </c>
      <c r="R335" s="40">
        <v>0</v>
      </c>
      <c r="S335" s="40">
        <v>0</v>
      </c>
      <c r="T335" s="40">
        <v>0</v>
      </c>
      <c r="U335" s="40">
        <v>0</v>
      </c>
      <c r="V335" s="40">
        <v>0</v>
      </c>
      <c r="W335" s="53">
        <f>=IFERROR((I335*20+J335*50+K335*50+L335*5+M335*80+N335*80+O335*40+P335*50+Q335*50+R335*50+S335*95+T335*95+U335*95+V335*50)/800*IF(E335="青年",0.2,IF(E335="老年",0.9,IF(E335="中年",0.5,1))),0)</f>
        <v>0.00125</v>
      </c>
      <c r="X335" s="53">
        <f>=IFERROR((I335*80+J335*50+K335*50+L335*95+M335*20+N335*20+O335*60+P335*50+Q335*50+R335*50+S335*5+T335*5+U335*5+V335*50)/540*IF(E335="青年",0.8,IF(E335="老年",0.1,IF(E335="中年",0.5,1))),0)</f>
        <v>0.140740740740741</v>
      </c>
      <c r="Y335" s="54">
        <f>=IFERROR(0.01+(W335-MIN($W$2:$W$595))/(MAX($W$2:$W$595)-MIN($W$2:$W$595))*(1-0.01),0)*10</f>
        <v>0.1</v>
      </c>
      <c r="Z335" s="54">
        <f>=IFERROR(0.01+(X335-MIN($X$2:$X$595))/(MAX($X$2:$X$595)-MIN($X$2:$X$595))*(1-0.01),0)*10</f>
        <v>4.00313315926893</v>
      </c>
    </row>
    <row r="336" spans="1:26" ht="33.75" customHeight="1">
      <c r="A336" s="40">
        <v>335</v>
      </c>
      <c r="B336" s="27" t="s">
        <v>470</v>
      </c>
      <c r="C336" s="40">
        <v>1</v>
      </c>
      <c r="D336" s="27" t="s">
        <v>793</v>
      </c>
      <c r="E336" s="27" t="s">
        <v>788</v>
      </c>
      <c r="F336" s="27" t="s">
        <v>789</v>
      </c>
      <c r="G336" s="27" t="s">
        <v>809</v>
      </c>
      <c r="H336" s="27" t="s">
        <v>810</v>
      </c>
      <c r="I336" s="40">
        <v>0</v>
      </c>
      <c r="J336" s="40">
        <v>0</v>
      </c>
      <c r="K336" s="40">
        <v>0</v>
      </c>
      <c r="L336" s="40">
        <v>0</v>
      </c>
      <c r="M336" s="40">
        <v>1</v>
      </c>
      <c r="N336" s="40">
        <v>0</v>
      </c>
      <c r="O336" s="40">
        <v>0</v>
      </c>
      <c r="P336" s="40">
        <v>0</v>
      </c>
      <c r="Q336" s="40">
        <v>0</v>
      </c>
      <c r="R336" s="40">
        <v>0</v>
      </c>
      <c r="S336" s="40">
        <v>0</v>
      </c>
      <c r="T336" s="40">
        <v>0</v>
      </c>
      <c r="U336" s="40">
        <v>0</v>
      </c>
      <c r="V336" s="40">
        <v>0</v>
      </c>
      <c r="W336" s="53">
        <f>=IFERROR((I336*20+J336*50+K336*50+L336*5+M336*80+N336*80+O336*40+P336*50+Q336*50+R336*50+S336*95+T336*95+U336*95+V336*50)/800*IF(E336="青年",0.2,IF(E336="老年",0.9,IF(E336="中年",0.5,1))),0)</f>
        <v>0.02</v>
      </c>
      <c r="X336" s="53">
        <f>=IFERROR((I336*80+J336*50+K336*50+L336*95+M336*20+N336*20+O336*60+P336*50+Q336*50+R336*50+S336*5+T336*5+U336*5+V336*50)/540*IF(E336="青年",0.8,IF(E336="老年",0.1,IF(E336="中年",0.5,1))),0)</f>
        <v>0.0296296296296296</v>
      </c>
      <c r="Y336" s="54">
        <f>=IFERROR(0.01+(W336-MIN($W$2:$W$595))/(MAX($W$2:$W$595)-MIN($W$2:$W$595))*(1-0.01),0)*10</f>
        <v>0.83697270471464</v>
      </c>
      <c r="Z336" s="54">
        <f>=IFERROR(0.01+(X336-MIN($X$2:$X$595))/(MAX($X$2:$X$595)-MIN($X$2:$X$595))*(1-0.01),0)*10</f>
        <v>0.901305483028721</v>
      </c>
    </row>
    <row r="337" spans="1:26" ht="33.75" customHeight="1">
      <c r="A337" s="40">
        <v>336</v>
      </c>
      <c r="B337" s="27" t="s">
        <v>470</v>
      </c>
      <c r="C337" s="40">
        <v>2</v>
      </c>
      <c r="D337" s="27" t="s">
        <v>793</v>
      </c>
      <c r="E337" s="27" t="s">
        <v>788</v>
      </c>
      <c r="F337" s="27" t="s">
        <v>789</v>
      </c>
      <c r="G337" s="27" t="s">
        <v>809</v>
      </c>
      <c r="H337" s="27" t="s">
        <v>810</v>
      </c>
      <c r="I337" s="40">
        <v>0</v>
      </c>
      <c r="J337" s="40">
        <v>0</v>
      </c>
      <c r="K337" s="40">
        <v>0</v>
      </c>
      <c r="L337" s="40">
        <v>0</v>
      </c>
      <c r="M337" s="40">
        <v>1</v>
      </c>
      <c r="N337" s="40">
        <v>0</v>
      </c>
      <c r="O337" s="40">
        <v>0</v>
      </c>
      <c r="P337" s="40">
        <v>0</v>
      </c>
      <c r="Q337" s="40">
        <v>0</v>
      </c>
      <c r="R337" s="40">
        <v>0</v>
      </c>
      <c r="S337" s="40">
        <v>0</v>
      </c>
      <c r="T337" s="40">
        <v>0</v>
      </c>
      <c r="U337" s="40">
        <v>0</v>
      </c>
      <c r="V337" s="40">
        <v>0</v>
      </c>
      <c r="W337" s="53">
        <f>=IFERROR((I337*20+J337*50+K337*50+L337*5+M337*80+N337*80+O337*40+P337*50+Q337*50+R337*50+S337*95+T337*95+U337*95+V337*50)/800*IF(E337="青年",0.2,IF(E337="老年",0.9,IF(E337="中年",0.5,1))),0)</f>
        <v>0.02</v>
      </c>
      <c r="X337" s="53">
        <f>=IFERROR((I337*80+J337*50+K337*50+L337*95+M337*20+N337*20+O337*60+P337*50+Q337*50+R337*50+S337*5+T337*5+U337*5+V337*50)/540*IF(E337="青年",0.8,IF(E337="老年",0.1,IF(E337="中年",0.5,1))),0)</f>
        <v>0.0296296296296296</v>
      </c>
      <c r="Y337" s="54">
        <f>=IFERROR(0.01+(W337-MIN($W$2:$W$595))/(MAX($W$2:$W$595)-MIN($W$2:$W$595))*(1-0.01),0)*10</f>
        <v>0.83697270471464</v>
      </c>
      <c r="Z337" s="54">
        <f>=IFERROR(0.01+(X337-MIN($X$2:$X$595))/(MAX($X$2:$X$595)-MIN($X$2:$X$595))*(1-0.01),0)*10</f>
        <v>0.901305483028721</v>
      </c>
    </row>
    <row r="338" spans="1:26" ht="33.75" customHeight="1">
      <c r="A338" s="40">
        <v>337</v>
      </c>
      <c r="B338" s="27" t="s">
        <v>470</v>
      </c>
      <c r="C338" s="40">
        <v>3</v>
      </c>
      <c r="D338" s="27" t="s">
        <v>793</v>
      </c>
      <c r="E338" s="27" t="s">
        <v>788</v>
      </c>
      <c r="F338" s="27" t="s">
        <v>789</v>
      </c>
      <c r="G338" s="27" t="s">
        <v>809</v>
      </c>
      <c r="H338" s="27" t="s">
        <v>810</v>
      </c>
      <c r="I338" s="40">
        <v>0</v>
      </c>
      <c r="J338" s="40">
        <v>0</v>
      </c>
      <c r="K338" s="40">
        <v>0</v>
      </c>
      <c r="L338" s="40">
        <v>0</v>
      </c>
      <c r="M338" s="40">
        <v>1</v>
      </c>
      <c r="N338" s="40">
        <v>0</v>
      </c>
      <c r="O338" s="40">
        <v>0</v>
      </c>
      <c r="P338" s="40">
        <v>0</v>
      </c>
      <c r="Q338" s="40">
        <v>0</v>
      </c>
      <c r="R338" s="40">
        <v>0</v>
      </c>
      <c r="S338" s="40">
        <v>0</v>
      </c>
      <c r="T338" s="40">
        <v>0</v>
      </c>
      <c r="U338" s="40">
        <v>0</v>
      </c>
      <c r="V338" s="40">
        <v>0</v>
      </c>
      <c r="W338" s="53">
        <f>=IFERROR((I338*20+J338*50+K338*50+L338*5+M338*80+N338*80+O338*40+P338*50+Q338*50+R338*50+S338*95+T338*95+U338*95+V338*50)/800*IF(E338="青年",0.2,IF(E338="老年",0.9,IF(E338="中年",0.5,1))),0)</f>
        <v>0.02</v>
      </c>
      <c r="X338" s="53">
        <f>=IFERROR((I338*80+J338*50+K338*50+L338*95+M338*20+N338*20+O338*60+P338*50+Q338*50+R338*50+S338*5+T338*5+U338*5+V338*50)/540*IF(E338="青年",0.8,IF(E338="老年",0.1,IF(E338="中年",0.5,1))),0)</f>
        <v>0.0296296296296296</v>
      </c>
      <c r="Y338" s="54">
        <f>=IFERROR(0.01+(W338-MIN($W$2:$W$595))/(MAX($W$2:$W$595)-MIN($W$2:$W$595))*(1-0.01),0)*10</f>
        <v>0.83697270471464</v>
      </c>
      <c r="Z338" s="54">
        <f>=IFERROR(0.01+(X338-MIN($X$2:$X$595))/(MAX($X$2:$X$595)-MIN($X$2:$X$595))*(1-0.01),0)*10</f>
        <v>0.901305483028721</v>
      </c>
    </row>
    <row r="339" spans="1:26" ht="33.75" customHeight="1">
      <c r="A339" s="40">
        <v>338</v>
      </c>
      <c r="B339" s="27" t="s">
        <v>470</v>
      </c>
      <c r="C339" s="40">
        <v>4</v>
      </c>
      <c r="D339" s="27" t="s">
        <v>793</v>
      </c>
      <c r="E339" s="27" t="s">
        <v>788</v>
      </c>
      <c r="F339" s="27" t="s">
        <v>789</v>
      </c>
      <c r="G339" s="27" t="s">
        <v>809</v>
      </c>
      <c r="H339" s="27" t="s">
        <v>810</v>
      </c>
      <c r="I339" s="40">
        <v>0</v>
      </c>
      <c r="J339" s="40">
        <v>0</v>
      </c>
      <c r="K339" s="40">
        <v>0</v>
      </c>
      <c r="L339" s="40">
        <v>0</v>
      </c>
      <c r="M339" s="40">
        <v>1</v>
      </c>
      <c r="N339" s="40">
        <v>0</v>
      </c>
      <c r="O339" s="40">
        <v>0</v>
      </c>
      <c r="P339" s="40">
        <v>0</v>
      </c>
      <c r="Q339" s="40">
        <v>0</v>
      </c>
      <c r="R339" s="40">
        <v>0</v>
      </c>
      <c r="S339" s="40">
        <v>0</v>
      </c>
      <c r="T339" s="40">
        <v>0</v>
      </c>
      <c r="U339" s="40">
        <v>0</v>
      </c>
      <c r="V339" s="40">
        <v>0</v>
      </c>
      <c r="W339" s="53">
        <f>=IFERROR((I339*20+J339*50+K339*50+L339*5+M339*80+N339*80+O339*40+P339*50+Q339*50+R339*50+S339*95+T339*95+U339*95+V339*50)/800*IF(E339="青年",0.2,IF(E339="老年",0.9,IF(E339="中年",0.5,1))),0)</f>
        <v>0.02</v>
      </c>
      <c r="X339" s="53">
        <f>=IFERROR((I339*80+J339*50+K339*50+L339*95+M339*20+N339*20+O339*60+P339*50+Q339*50+R339*50+S339*5+T339*5+U339*5+V339*50)/540*IF(E339="青年",0.8,IF(E339="老年",0.1,IF(E339="中年",0.5,1))),0)</f>
        <v>0.0296296296296296</v>
      </c>
      <c r="Y339" s="54">
        <f>=IFERROR(0.01+(W339-MIN($W$2:$W$595))/(MAX($W$2:$W$595)-MIN($W$2:$W$595))*(1-0.01),0)*10</f>
        <v>0.83697270471464</v>
      </c>
      <c r="Z339" s="54">
        <f>=IFERROR(0.01+(X339-MIN($X$2:$X$595))/(MAX($X$2:$X$595)-MIN($X$2:$X$595))*(1-0.01),0)*10</f>
        <v>0.901305483028721</v>
      </c>
    </row>
    <row r="340" spans="1:26" ht="33.75" customHeight="1">
      <c r="A340" s="40">
        <v>339</v>
      </c>
      <c r="B340" s="27" t="s">
        <v>475</v>
      </c>
      <c r="C340" s="40">
        <v>1</v>
      </c>
      <c r="D340" s="27" t="s">
        <v>793</v>
      </c>
      <c r="E340" s="27" t="s">
        <v>861</v>
      </c>
      <c r="F340" s="27" t="s">
        <v>789</v>
      </c>
      <c r="G340" s="27" t="s">
        <v>790</v>
      </c>
      <c r="H340" s="27" t="s">
        <v>1177</v>
      </c>
      <c r="I340" s="40">
        <v>0</v>
      </c>
      <c r="J340" s="40">
        <v>0</v>
      </c>
      <c r="K340" s="40">
        <v>0</v>
      </c>
      <c r="L340" s="40">
        <v>0</v>
      </c>
      <c r="M340" s="40">
        <v>0</v>
      </c>
      <c r="N340" s="40">
        <v>0</v>
      </c>
      <c r="O340" s="40">
        <v>0</v>
      </c>
      <c r="P340" s="40">
        <v>0</v>
      </c>
      <c r="Q340" s="40">
        <v>0</v>
      </c>
      <c r="R340" s="40">
        <v>0</v>
      </c>
      <c r="S340" s="40">
        <v>1</v>
      </c>
      <c r="T340" s="40">
        <v>0</v>
      </c>
      <c r="U340" s="40">
        <v>0</v>
      </c>
      <c r="V340" s="40">
        <v>0</v>
      </c>
      <c r="W340" s="53">
        <f>=IFERROR((I340*20+J340*50+K340*50+L340*5+M340*80+N340*80+O340*40+P340*50+Q340*50+R340*50+S340*95+T340*95+U340*95+V340*50)/800*IF(E340="青年",0.2,IF(E340="老年",0.9,IF(E340="中年",0.5,1))),0)</f>
        <v>0.106875</v>
      </c>
      <c r="X340" s="53">
        <f>=IFERROR((I340*80+J340*50+K340*50+L340*95+M340*20+N340*20+O340*60+P340*50+Q340*50+R340*50+S340*5+T340*5+U340*5+V340*50)/540*IF(E340="青年",0.8,IF(E340="老年",0.1,IF(E340="中年",0.5,1))),0)</f>
        <v>0.000925925925925926</v>
      </c>
      <c r="Y340" s="54">
        <f>=IFERROR(0.01+(W340-MIN($W$2:$W$595))/(MAX($W$2:$W$595)-MIN($W$2:$W$595))*(1-0.01),0)*10</f>
        <v>4.25161290322581</v>
      </c>
      <c r="Z340" s="54">
        <f>=IFERROR(0.01+(X340-MIN($X$2:$X$595))/(MAX($X$2:$X$595)-MIN($X$2:$X$595))*(1-0.01),0)*10</f>
        <v>0.1</v>
      </c>
    </row>
    <row r="341" spans="1:26" ht="33.75" customHeight="1">
      <c r="A341" s="40">
        <v>340</v>
      </c>
      <c r="B341" s="27" t="s">
        <v>475</v>
      </c>
      <c r="C341" s="40">
        <v>2</v>
      </c>
      <c r="D341" s="27" t="s">
        <v>793</v>
      </c>
      <c r="E341" s="27" t="s">
        <v>861</v>
      </c>
      <c r="F341" s="27" t="s">
        <v>789</v>
      </c>
      <c r="G341" s="27" t="s">
        <v>790</v>
      </c>
      <c r="H341" s="27" t="s">
        <v>1177</v>
      </c>
      <c r="I341" s="40">
        <v>0</v>
      </c>
      <c r="J341" s="40">
        <v>0</v>
      </c>
      <c r="K341" s="40">
        <v>0</v>
      </c>
      <c r="L341" s="40">
        <v>0</v>
      </c>
      <c r="M341" s="40">
        <v>0</v>
      </c>
      <c r="N341" s="40">
        <v>0</v>
      </c>
      <c r="O341" s="40">
        <v>0</v>
      </c>
      <c r="P341" s="40">
        <v>0</v>
      </c>
      <c r="Q341" s="40">
        <v>0</v>
      </c>
      <c r="R341" s="40">
        <v>0</v>
      </c>
      <c r="S341" s="40">
        <v>1</v>
      </c>
      <c r="T341" s="40">
        <v>0</v>
      </c>
      <c r="U341" s="40">
        <v>0</v>
      </c>
      <c r="V341" s="40">
        <v>0</v>
      </c>
      <c r="W341" s="53">
        <f>=IFERROR((I341*20+J341*50+K341*50+L341*5+M341*80+N341*80+O341*40+P341*50+Q341*50+R341*50+S341*95+T341*95+U341*95+V341*50)/800*IF(E341="青年",0.2,IF(E341="老年",0.9,IF(E341="中年",0.5,1))),0)</f>
        <v>0.106875</v>
      </c>
      <c r="X341" s="53">
        <f>=IFERROR((I341*80+J341*50+K341*50+L341*95+M341*20+N341*20+O341*60+P341*50+Q341*50+R341*50+S341*5+T341*5+U341*5+V341*50)/540*IF(E341="青年",0.8,IF(E341="老年",0.1,IF(E341="中年",0.5,1))),0)</f>
        <v>0.000925925925925926</v>
      </c>
      <c r="Y341" s="54">
        <f>=IFERROR(0.01+(W341-MIN($W$2:$W$595))/(MAX($W$2:$W$595)-MIN($W$2:$W$595))*(1-0.01),0)*10</f>
        <v>4.25161290322581</v>
      </c>
      <c r="Z341" s="54">
        <f>=IFERROR(0.01+(X341-MIN($X$2:$X$595))/(MAX($X$2:$X$595)-MIN($X$2:$X$595))*(1-0.01),0)*10</f>
        <v>0.1</v>
      </c>
    </row>
    <row r="342" spans="1:26" ht="33.75" customHeight="1">
      <c r="A342" s="40">
        <v>341</v>
      </c>
      <c r="B342" s="27" t="s">
        <v>475</v>
      </c>
      <c r="C342" s="40">
        <v>3</v>
      </c>
      <c r="D342" s="27" t="s">
        <v>793</v>
      </c>
      <c r="E342" s="27" t="s">
        <v>861</v>
      </c>
      <c r="F342" s="27" t="s">
        <v>789</v>
      </c>
      <c r="G342" s="27" t="s">
        <v>790</v>
      </c>
      <c r="H342" s="27" t="s">
        <v>1177</v>
      </c>
      <c r="I342" s="40">
        <v>0</v>
      </c>
      <c r="J342" s="40">
        <v>0</v>
      </c>
      <c r="K342" s="40">
        <v>0</v>
      </c>
      <c r="L342" s="40">
        <v>0</v>
      </c>
      <c r="M342" s="40">
        <v>0</v>
      </c>
      <c r="N342" s="40">
        <v>0</v>
      </c>
      <c r="O342" s="40">
        <v>0</v>
      </c>
      <c r="P342" s="40">
        <v>0</v>
      </c>
      <c r="Q342" s="40">
        <v>0</v>
      </c>
      <c r="R342" s="40">
        <v>0</v>
      </c>
      <c r="S342" s="40">
        <v>1</v>
      </c>
      <c r="T342" s="40">
        <v>0</v>
      </c>
      <c r="U342" s="40">
        <v>0</v>
      </c>
      <c r="V342" s="40">
        <v>0</v>
      </c>
      <c r="W342" s="53">
        <f>=IFERROR((I342*20+J342*50+K342*50+L342*5+M342*80+N342*80+O342*40+P342*50+Q342*50+R342*50+S342*95+T342*95+U342*95+V342*50)/800*IF(E342="青年",0.2,IF(E342="老年",0.9,IF(E342="中年",0.5,1))),0)</f>
        <v>0.106875</v>
      </c>
      <c r="X342" s="53">
        <f>=IFERROR((I342*80+J342*50+K342*50+L342*95+M342*20+N342*20+O342*60+P342*50+Q342*50+R342*50+S342*5+T342*5+U342*5+V342*50)/540*IF(E342="青年",0.8,IF(E342="老年",0.1,IF(E342="中年",0.5,1))),0)</f>
        <v>0.000925925925925926</v>
      </c>
      <c r="Y342" s="54">
        <f>=IFERROR(0.01+(W342-MIN($W$2:$W$595))/(MAX($W$2:$W$595)-MIN($W$2:$W$595))*(1-0.01),0)*10</f>
        <v>4.25161290322581</v>
      </c>
      <c r="Z342" s="54">
        <f>=IFERROR(0.01+(X342-MIN($X$2:$X$595))/(MAX($X$2:$X$595)-MIN($X$2:$X$595))*(1-0.01),0)*10</f>
        <v>0.1</v>
      </c>
    </row>
    <row r="343" spans="1:26" ht="33.75" customHeight="1">
      <c r="A343" s="40">
        <v>342</v>
      </c>
      <c r="B343" s="27" t="s">
        <v>475</v>
      </c>
      <c r="C343" s="40">
        <v>4</v>
      </c>
      <c r="D343" s="27" t="s">
        <v>787</v>
      </c>
      <c r="E343" s="27" t="s">
        <v>802</v>
      </c>
      <c r="F343" s="27" t="s">
        <v>789</v>
      </c>
      <c r="G343" s="27" t="s">
        <v>790</v>
      </c>
      <c r="H343" s="27" t="s">
        <v>822</v>
      </c>
      <c r="I343" s="40">
        <v>0</v>
      </c>
      <c r="J343" s="40">
        <v>0</v>
      </c>
      <c r="K343" s="40">
        <v>0</v>
      </c>
      <c r="L343" s="40">
        <v>0</v>
      </c>
      <c r="M343" s="40">
        <v>0</v>
      </c>
      <c r="N343" s="40">
        <v>0</v>
      </c>
      <c r="O343" s="40">
        <v>0</v>
      </c>
      <c r="P343" s="40">
        <v>1</v>
      </c>
      <c r="Q343" s="40">
        <v>0</v>
      </c>
      <c r="R343" s="40">
        <v>0</v>
      </c>
      <c r="S343" s="40">
        <v>0</v>
      </c>
      <c r="T343" s="40">
        <v>0</v>
      </c>
      <c r="U343" s="40">
        <v>0</v>
      </c>
      <c r="V343" s="40">
        <v>0</v>
      </c>
      <c r="W343" s="53">
        <f>=IFERROR((I343*20+J343*50+K343*50+L343*5+M343*80+N343*80+O343*40+P343*50+Q343*50+R343*50+S343*95+T343*95+U343*95+V343*50)/800*IF(E343="青年",0.2,IF(E343="老年",0.9,IF(E343="中年",0.5,1))),0)</f>
        <v>0.03125</v>
      </c>
      <c r="X343" s="53">
        <f>=IFERROR((I343*80+J343*50+K343*50+L343*95+M343*20+N343*20+O343*60+P343*50+Q343*50+R343*50+S343*5+T343*5+U343*5+V343*50)/540*IF(E343="青年",0.8,IF(E343="老年",0.1,IF(E343="中年",0.5,1))),0)</f>
        <v>0.0462962962962963</v>
      </c>
      <c r="Y343" s="54">
        <f>=IFERROR(0.01+(W343-MIN($W$2:$W$595))/(MAX($W$2:$W$595)-MIN($W$2:$W$595))*(1-0.01),0)*10</f>
        <v>1.27915632754342</v>
      </c>
      <c r="Z343" s="54">
        <f>=IFERROR(0.01+(X343-MIN($X$2:$X$595))/(MAX($X$2:$X$595)-MIN($X$2:$X$595))*(1-0.01),0)*10</f>
        <v>1.36657963446475</v>
      </c>
    </row>
    <row r="344" spans="1:26" ht="33.75" customHeight="1">
      <c r="A344" s="40">
        <v>343</v>
      </c>
      <c r="B344" s="27" t="s">
        <v>475</v>
      </c>
      <c r="C344" s="40">
        <v>5</v>
      </c>
      <c r="D344" s="27" t="s">
        <v>793</v>
      </c>
      <c r="E344" s="27" t="s">
        <v>861</v>
      </c>
      <c r="F344" s="27" t="s">
        <v>789</v>
      </c>
      <c r="G344" s="27" t="s">
        <v>809</v>
      </c>
      <c r="H344" s="27" t="s">
        <v>840</v>
      </c>
      <c r="I344" s="40">
        <v>1</v>
      </c>
      <c r="J344" s="40">
        <v>0</v>
      </c>
      <c r="K344" s="40">
        <v>0</v>
      </c>
      <c r="L344" s="40">
        <v>0</v>
      </c>
      <c r="M344" s="40">
        <v>0</v>
      </c>
      <c r="N344" s="40">
        <v>0</v>
      </c>
      <c r="O344" s="40">
        <v>0</v>
      </c>
      <c r="P344" s="40">
        <v>0</v>
      </c>
      <c r="Q344" s="40">
        <v>0</v>
      </c>
      <c r="R344" s="40">
        <v>0</v>
      </c>
      <c r="S344" s="40">
        <v>0</v>
      </c>
      <c r="T344" s="40">
        <v>0</v>
      </c>
      <c r="U344" s="40">
        <v>0</v>
      </c>
      <c r="V344" s="40">
        <v>0</v>
      </c>
      <c r="W344" s="53">
        <f>=IFERROR((I344*20+J344*50+K344*50+L344*5+M344*80+N344*80+O344*40+P344*50+Q344*50+R344*50+S344*95+T344*95+U344*95+V344*50)/800*IF(E344="青年",0.2,IF(E344="老年",0.9,IF(E344="中年",0.5,1))),0)</f>
        <v>0.0225</v>
      </c>
      <c r="X344" s="53">
        <f>=IFERROR((I344*80+J344*50+K344*50+L344*95+M344*20+N344*20+O344*60+P344*50+Q344*50+R344*50+S344*5+T344*5+U344*5+V344*50)/540*IF(E344="青年",0.8,IF(E344="老年",0.1,IF(E344="中年",0.5,1))),0)</f>
        <v>0.0148148148148148</v>
      </c>
      <c r="Y344" s="54">
        <f>=IFERROR(0.01+(W344-MIN($W$2:$W$595))/(MAX($W$2:$W$595)-MIN($W$2:$W$595))*(1-0.01),0)*10</f>
        <v>0.935235732009926</v>
      </c>
      <c r="Z344" s="54">
        <f>=IFERROR(0.01+(X344-MIN($X$2:$X$595))/(MAX($X$2:$X$595)-MIN($X$2:$X$595))*(1-0.01),0)*10</f>
        <v>0.487728459530026</v>
      </c>
    </row>
    <row r="345" spans="1:26" ht="33.75" customHeight="1">
      <c r="A345" s="40">
        <v>344</v>
      </c>
      <c r="B345" s="27" t="s">
        <v>475</v>
      </c>
      <c r="C345" s="40">
        <v>6</v>
      </c>
      <c r="D345" s="27" t="s">
        <v>793</v>
      </c>
      <c r="E345" s="27" t="s">
        <v>861</v>
      </c>
      <c r="F345" s="27" t="s">
        <v>799</v>
      </c>
      <c r="G345" s="27" t="s">
        <v>809</v>
      </c>
      <c r="H345" s="27" t="s">
        <v>840</v>
      </c>
      <c r="I345" s="40">
        <v>1</v>
      </c>
      <c r="J345" s="40">
        <v>0</v>
      </c>
      <c r="K345" s="40">
        <v>0</v>
      </c>
      <c r="L345" s="40">
        <v>0</v>
      </c>
      <c r="M345" s="40">
        <v>0</v>
      </c>
      <c r="N345" s="40">
        <v>0</v>
      </c>
      <c r="O345" s="40">
        <v>0</v>
      </c>
      <c r="P345" s="40">
        <v>0</v>
      </c>
      <c r="Q345" s="40">
        <v>0</v>
      </c>
      <c r="R345" s="40">
        <v>0</v>
      </c>
      <c r="S345" s="40">
        <v>0</v>
      </c>
      <c r="T345" s="40">
        <v>0</v>
      </c>
      <c r="U345" s="40">
        <v>0</v>
      </c>
      <c r="V345" s="40">
        <v>0</v>
      </c>
      <c r="W345" s="53">
        <f>=IFERROR((I345*20+J345*50+K345*50+L345*5+M345*80+N345*80+O345*40+P345*50+Q345*50+R345*50+S345*95+T345*95+U345*95+V345*50)/800*IF(E345="青年",0.2,IF(E345="老年",0.9,IF(E345="中年",0.5,1))),0)</f>
        <v>0.0225</v>
      </c>
      <c r="X345" s="53">
        <f>=IFERROR((I345*80+J345*50+K345*50+L345*95+M345*20+N345*20+O345*60+P345*50+Q345*50+R345*50+S345*5+T345*5+U345*5+V345*50)/540*IF(E345="青年",0.8,IF(E345="老年",0.1,IF(E345="中年",0.5,1))),0)</f>
        <v>0.0148148148148148</v>
      </c>
      <c r="Y345" s="54">
        <f>=IFERROR(0.01+(W345-MIN($W$2:$W$595))/(MAX($W$2:$W$595)-MIN($W$2:$W$595))*(1-0.01),0)*10</f>
        <v>0.935235732009926</v>
      </c>
      <c r="Z345" s="54">
        <f>=IFERROR(0.01+(X345-MIN($X$2:$X$595))/(MAX($X$2:$X$595)-MIN($X$2:$X$595))*(1-0.01),0)*10</f>
        <v>0.487728459530026</v>
      </c>
    </row>
    <row r="346" spans="1:26" ht="33.75" customHeight="1">
      <c r="A346" s="40">
        <v>345</v>
      </c>
      <c r="B346" s="27" t="s">
        <v>478</v>
      </c>
      <c r="C346" s="40">
        <v>1</v>
      </c>
      <c r="D346" s="27" t="s">
        <v>793</v>
      </c>
      <c r="E346" s="27" t="s">
        <v>788</v>
      </c>
      <c r="F346" s="27" t="s">
        <v>799</v>
      </c>
      <c r="G346" s="27" t="s">
        <v>790</v>
      </c>
      <c r="H346" s="27" t="s">
        <v>1147</v>
      </c>
      <c r="I346" s="40">
        <v>0</v>
      </c>
      <c r="J346" s="40">
        <v>0</v>
      </c>
      <c r="K346" s="40">
        <v>1</v>
      </c>
      <c r="L346" s="40">
        <v>0</v>
      </c>
      <c r="M346" s="40">
        <v>0</v>
      </c>
      <c r="N346" s="40">
        <v>0</v>
      </c>
      <c r="O346" s="40">
        <v>0</v>
      </c>
      <c r="P346" s="40">
        <v>1</v>
      </c>
      <c r="Q346" s="40">
        <v>0</v>
      </c>
      <c r="R346" s="40">
        <v>0</v>
      </c>
      <c r="S346" s="40">
        <v>0</v>
      </c>
      <c r="T346" s="40">
        <v>0</v>
      </c>
      <c r="U346" s="40">
        <v>0</v>
      </c>
      <c r="V346" s="40">
        <v>0</v>
      </c>
      <c r="W346" s="53">
        <f>=IFERROR((I346*20+J346*50+K346*50+L346*5+M346*80+N346*80+O346*40+P346*50+Q346*50+R346*50+S346*95+T346*95+U346*95+V346*50)/800*IF(E346="青年",0.2,IF(E346="老年",0.9,IF(E346="中年",0.5,1))),0)</f>
        <v>0.025</v>
      </c>
      <c r="X346" s="53">
        <f>=IFERROR((I346*80+J346*50+K346*50+L346*95+M346*20+N346*20+O346*60+P346*50+Q346*50+R346*50+S346*5+T346*5+U346*5+V346*50)/540*IF(E346="青年",0.8,IF(E346="老年",0.1,IF(E346="中年",0.5,1))),0)</f>
        <v>0.148148148148148</v>
      </c>
      <c r="Y346" s="54">
        <f>=IFERROR(0.01+(W346-MIN($W$2:$W$595))/(MAX($W$2:$W$595)-MIN($W$2:$W$595))*(1-0.01),0)*10</f>
        <v>1.03349875930521</v>
      </c>
      <c r="Z346" s="54">
        <f>=IFERROR(0.01+(X346-MIN($X$2:$X$595))/(MAX($X$2:$X$595)-MIN($X$2:$X$595))*(1-0.01),0)*10</f>
        <v>4.20992167101828</v>
      </c>
    </row>
    <row r="347" spans="1:26" ht="33.75" customHeight="1">
      <c r="A347" s="40">
        <v>346</v>
      </c>
      <c r="B347" s="27" t="s">
        <v>478</v>
      </c>
      <c r="C347" s="40">
        <v>2</v>
      </c>
      <c r="D347" s="27" t="s">
        <v>793</v>
      </c>
      <c r="E347" s="27" t="s">
        <v>788</v>
      </c>
      <c r="F347" s="27" t="s">
        <v>799</v>
      </c>
      <c r="G347" s="27" t="s">
        <v>790</v>
      </c>
      <c r="H347" s="27" t="s">
        <v>1147</v>
      </c>
      <c r="I347" s="40">
        <v>0</v>
      </c>
      <c r="J347" s="40">
        <v>0</v>
      </c>
      <c r="K347" s="40">
        <v>1</v>
      </c>
      <c r="L347" s="40">
        <v>0</v>
      </c>
      <c r="M347" s="40">
        <v>0</v>
      </c>
      <c r="N347" s="40">
        <v>0</v>
      </c>
      <c r="O347" s="40">
        <v>0</v>
      </c>
      <c r="P347" s="40">
        <v>1</v>
      </c>
      <c r="Q347" s="40">
        <v>0</v>
      </c>
      <c r="R347" s="40">
        <v>0</v>
      </c>
      <c r="S347" s="40">
        <v>0</v>
      </c>
      <c r="T347" s="40">
        <v>0</v>
      </c>
      <c r="U347" s="40">
        <v>0</v>
      </c>
      <c r="V347" s="40">
        <v>0</v>
      </c>
      <c r="W347" s="53">
        <f>=IFERROR((I347*20+J347*50+K347*50+L347*5+M347*80+N347*80+O347*40+P347*50+Q347*50+R347*50+S347*95+T347*95+U347*95+V347*50)/800*IF(E347="青年",0.2,IF(E347="老年",0.9,IF(E347="中年",0.5,1))),0)</f>
        <v>0.025</v>
      </c>
      <c r="X347" s="53">
        <f>=IFERROR((I347*80+J347*50+K347*50+L347*95+M347*20+N347*20+O347*60+P347*50+Q347*50+R347*50+S347*5+T347*5+U347*5+V347*50)/540*IF(E347="青年",0.8,IF(E347="老年",0.1,IF(E347="中年",0.5,1))),0)</f>
        <v>0.148148148148148</v>
      </c>
      <c r="Y347" s="54">
        <f>=IFERROR(0.01+(W347-MIN($W$2:$W$595))/(MAX($W$2:$W$595)-MIN($W$2:$W$595))*(1-0.01),0)*10</f>
        <v>1.03349875930521</v>
      </c>
      <c r="Z347" s="54">
        <f>=IFERROR(0.01+(X347-MIN($X$2:$X$595))/(MAX($X$2:$X$595)-MIN($X$2:$X$595))*(1-0.01),0)*10</f>
        <v>4.20992167101828</v>
      </c>
    </row>
    <row r="348" spans="1:26" ht="33.75" customHeight="1">
      <c r="A348" s="40">
        <v>347</v>
      </c>
      <c r="B348" s="27" t="s">
        <v>478</v>
      </c>
      <c r="C348" s="40">
        <v>3</v>
      </c>
      <c r="D348" s="27" t="s">
        <v>793</v>
      </c>
      <c r="E348" s="27" t="s">
        <v>788</v>
      </c>
      <c r="F348" s="27" t="s">
        <v>799</v>
      </c>
      <c r="G348" s="27" t="s">
        <v>790</v>
      </c>
      <c r="H348" s="27" t="s">
        <v>1147</v>
      </c>
      <c r="I348" s="40">
        <v>0</v>
      </c>
      <c r="J348" s="40">
        <v>0</v>
      </c>
      <c r="K348" s="40">
        <v>1</v>
      </c>
      <c r="L348" s="40">
        <v>0</v>
      </c>
      <c r="M348" s="40">
        <v>0</v>
      </c>
      <c r="N348" s="40">
        <v>0</v>
      </c>
      <c r="O348" s="40">
        <v>0</v>
      </c>
      <c r="P348" s="40">
        <v>1</v>
      </c>
      <c r="Q348" s="40">
        <v>0</v>
      </c>
      <c r="R348" s="40">
        <v>0</v>
      </c>
      <c r="S348" s="40">
        <v>0</v>
      </c>
      <c r="T348" s="40">
        <v>0</v>
      </c>
      <c r="U348" s="40">
        <v>0</v>
      </c>
      <c r="V348" s="40">
        <v>0</v>
      </c>
      <c r="W348" s="53">
        <f>=IFERROR((I348*20+J348*50+K348*50+L348*5+M348*80+N348*80+O348*40+P348*50+Q348*50+R348*50+S348*95+T348*95+U348*95+V348*50)/800*IF(E348="青年",0.2,IF(E348="老年",0.9,IF(E348="中年",0.5,1))),0)</f>
        <v>0.025</v>
      </c>
      <c r="X348" s="53">
        <f>=IFERROR((I348*80+J348*50+K348*50+L348*95+M348*20+N348*20+O348*60+P348*50+Q348*50+R348*50+S348*5+T348*5+U348*5+V348*50)/540*IF(E348="青年",0.8,IF(E348="老年",0.1,IF(E348="中年",0.5,1))),0)</f>
        <v>0.148148148148148</v>
      </c>
      <c r="Y348" s="54">
        <f>=IFERROR(0.01+(W348-MIN($W$2:$W$595))/(MAX($W$2:$W$595)-MIN($W$2:$W$595))*(1-0.01),0)*10</f>
        <v>1.03349875930521</v>
      </c>
      <c r="Z348" s="54">
        <f>=IFERROR(0.01+(X348-MIN($X$2:$X$595))/(MAX($X$2:$X$595)-MIN($X$2:$X$595))*(1-0.01),0)*10</f>
        <v>4.20992167101828</v>
      </c>
    </row>
    <row r="349" spans="1:26" ht="33.75" customHeight="1">
      <c r="A349" s="40">
        <v>348</v>
      </c>
      <c r="B349" s="27" t="s">
        <v>478</v>
      </c>
      <c r="C349" s="40">
        <v>4</v>
      </c>
      <c r="D349" s="27" t="s">
        <v>793</v>
      </c>
      <c r="E349" s="27" t="s">
        <v>788</v>
      </c>
      <c r="F349" s="27" t="s">
        <v>799</v>
      </c>
      <c r="G349" s="27" t="s">
        <v>790</v>
      </c>
      <c r="H349" s="27" t="s">
        <v>1147</v>
      </c>
      <c r="I349" s="40">
        <v>0</v>
      </c>
      <c r="J349" s="40">
        <v>0</v>
      </c>
      <c r="K349" s="40">
        <v>1</v>
      </c>
      <c r="L349" s="40">
        <v>0</v>
      </c>
      <c r="M349" s="40">
        <v>0</v>
      </c>
      <c r="N349" s="40">
        <v>0</v>
      </c>
      <c r="O349" s="40">
        <v>0</v>
      </c>
      <c r="P349" s="40">
        <v>1</v>
      </c>
      <c r="Q349" s="40">
        <v>0</v>
      </c>
      <c r="R349" s="40">
        <v>0</v>
      </c>
      <c r="S349" s="40">
        <v>0</v>
      </c>
      <c r="T349" s="40">
        <v>0</v>
      </c>
      <c r="U349" s="40">
        <v>0</v>
      </c>
      <c r="V349" s="40">
        <v>0</v>
      </c>
      <c r="W349" s="53">
        <f>=IFERROR((I349*20+J349*50+K349*50+L349*5+M349*80+N349*80+O349*40+P349*50+Q349*50+R349*50+S349*95+T349*95+U349*95+V349*50)/800*IF(E349="青年",0.2,IF(E349="老年",0.9,IF(E349="中年",0.5,1))),0)</f>
        <v>0.025</v>
      </c>
      <c r="X349" s="53">
        <f>=IFERROR((I349*80+J349*50+K349*50+L349*95+M349*20+N349*20+O349*60+P349*50+Q349*50+R349*50+S349*5+T349*5+U349*5+V349*50)/540*IF(E349="青年",0.8,IF(E349="老年",0.1,IF(E349="中年",0.5,1))),0)</f>
        <v>0.148148148148148</v>
      </c>
      <c r="Y349" s="54">
        <f>=IFERROR(0.01+(W349-MIN($W$2:$W$595))/(MAX($W$2:$W$595)-MIN($W$2:$W$595))*(1-0.01),0)*10</f>
        <v>1.03349875930521</v>
      </c>
      <c r="Z349" s="54">
        <f>=IFERROR(0.01+(X349-MIN($X$2:$X$595))/(MAX($X$2:$X$595)-MIN($X$2:$X$595))*(1-0.01),0)*10</f>
        <v>4.20992167101828</v>
      </c>
    </row>
    <row r="350" spans="1:26" ht="33.75" customHeight="1">
      <c r="A350" s="40">
        <v>349</v>
      </c>
      <c r="B350" s="27" t="s">
        <v>478</v>
      </c>
      <c r="C350" s="40">
        <v>5</v>
      </c>
      <c r="D350" s="27" t="s">
        <v>793</v>
      </c>
      <c r="E350" s="27" t="s">
        <v>788</v>
      </c>
      <c r="F350" s="27" t="s">
        <v>799</v>
      </c>
      <c r="G350" s="27" t="s">
        <v>790</v>
      </c>
      <c r="H350" s="27" t="s">
        <v>1147</v>
      </c>
      <c r="I350" s="40">
        <v>0</v>
      </c>
      <c r="J350" s="40">
        <v>0</v>
      </c>
      <c r="K350" s="40">
        <v>1</v>
      </c>
      <c r="L350" s="40">
        <v>0</v>
      </c>
      <c r="M350" s="40">
        <v>0</v>
      </c>
      <c r="N350" s="40">
        <v>0</v>
      </c>
      <c r="O350" s="40">
        <v>0</v>
      </c>
      <c r="P350" s="40">
        <v>1</v>
      </c>
      <c r="Q350" s="40">
        <v>0</v>
      </c>
      <c r="R350" s="40">
        <v>0</v>
      </c>
      <c r="S350" s="40">
        <v>0</v>
      </c>
      <c r="T350" s="40">
        <v>0</v>
      </c>
      <c r="U350" s="40">
        <v>0</v>
      </c>
      <c r="V350" s="40">
        <v>0</v>
      </c>
      <c r="W350" s="53">
        <f>=IFERROR((I350*20+J350*50+K350*50+L350*5+M350*80+N350*80+O350*40+P350*50+Q350*50+R350*50+S350*95+T350*95+U350*95+V350*50)/800*IF(E350="青年",0.2,IF(E350="老年",0.9,IF(E350="中年",0.5,1))),0)</f>
        <v>0.025</v>
      </c>
      <c r="X350" s="53">
        <f>=IFERROR((I350*80+J350*50+K350*50+L350*95+M350*20+N350*20+O350*60+P350*50+Q350*50+R350*50+S350*5+T350*5+U350*5+V350*50)/540*IF(E350="青年",0.8,IF(E350="老年",0.1,IF(E350="中年",0.5,1))),0)</f>
        <v>0.148148148148148</v>
      </c>
      <c r="Y350" s="54">
        <f>=IFERROR(0.01+(W350-MIN($W$2:$W$595))/(MAX($W$2:$W$595)-MIN($W$2:$W$595))*(1-0.01),0)*10</f>
        <v>1.03349875930521</v>
      </c>
      <c r="Z350" s="54">
        <f>=IFERROR(0.01+(X350-MIN($X$2:$X$595))/(MAX($X$2:$X$595)-MIN($X$2:$X$595))*(1-0.01),0)*10</f>
        <v>4.20992167101828</v>
      </c>
    </row>
    <row r="351" spans="1:26" ht="33.75" customHeight="1">
      <c r="A351" s="40">
        <v>350</v>
      </c>
      <c r="B351" s="27" t="s">
        <v>478</v>
      </c>
      <c r="C351" s="40">
        <v>6</v>
      </c>
      <c r="D351" s="27" t="s">
        <v>793</v>
      </c>
      <c r="E351" s="27" t="s">
        <v>788</v>
      </c>
      <c r="F351" s="27" t="s">
        <v>789</v>
      </c>
      <c r="G351" s="27" t="s">
        <v>809</v>
      </c>
      <c r="H351" s="27" t="s">
        <v>904</v>
      </c>
      <c r="I351" s="40">
        <v>0</v>
      </c>
      <c r="J351" s="40">
        <v>0</v>
      </c>
      <c r="K351" s="40">
        <v>0</v>
      </c>
      <c r="L351" s="40">
        <v>0</v>
      </c>
      <c r="M351" s="40">
        <v>1</v>
      </c>
      <c r="N351" s="40">
        <v>0</v>
      </c>
      <c r="O351" s="40">
        <v>1</v>
      </c>
      <c r="P351" s="40">
        <v>0</v>
      </c>
      <c r="Q351" s="40">
        <v>0</v>
      </c>
      <c r="R351" s="40">
        <v>0</v>
      </c>
      <c r="S351" s="40">
        <v>0</v>
      </c>
      <c r="T351" s="40">
        <v>0</v>
      </c>
      <c r="U351" s="40">
        <v>0</v>
      </c>
      <c r="V351" s="40">
        <v>0</v>
      </c>
      <c r="W351" s="53">
        <f>=IFERROR((I351*20+J351*50+K351*50+L351*5+M351*80+N351*80+O351*40+P351*50+Q351*50+R351*50+S351*95+T351*95+U351*95+V351*50)/800*IF(E351="青年",0.2,IF(E351="老年",0.9,IF(E351="中年",0.5,1))),0)</f>
        <v>0.03</v>
      </c>
      <c r="X351" s="53">
        <f>=IFERROR((I351*80+J351*50+K351*50+L351*95+M351*20+N351*20+O351*60+P351*50+Q351*50+R351*50+S351*5+T351*5+U351*5+V351*50)/540*IF(E351="青年",0.8,IF(E351="老年",0.1,IF(E351="中年",0.5,1))),0)</f>
        <v>0.118518518518519</v>
      </c>
      <c r="Y351" s="54">
        <f>=IFERROR(0.01+(W351-MIN($W$2:$W$595))/(MAX($W$2:$W$595)-MIN($W$2:$W$595))*(1-0.01),0)*10</f>
        <v>1.23002481389578</v>
      </c>
      <c r="Z351" s="54">
        <f>=IFERROR(0.01+(X351-MIN($X$2:$X$595))/(MAX($X$2:$X$595)-MIN($X$2:$X$595))*(1-0.01),0)*10</f>
        <v>3.38276762402089</v>
      </c>
    </row>
    <row r="352" spans="1:26" ht="33.75" customHeight="1">
      <c r="A352" s="40">
        <v>351</v>
      </c>
      <c r="B352" s="27" t="s">
        <v>478</v>
      </c>
      <c r="C352" s="40">
        <v>7</v>
      </c>
      <c r="D352" s="27" t="s">
        <v>793</v>
      </c>
      <c r="E352" s="27" t="s">
        <v>788</v>
      </c>
      <c r="F352" s="27" t="s">
        <v>789</v>
      </c>
      <c r="G352" s="27" t="s">
        <v>809</v>
      </c>
      <c r="H352" s="27" t="s">
        <v>810</v>
      </c>
      <c r="I352" s="40">
        <v>0</v>
      </c>
      <c r="J352" s="40">
        <v>0</v>
      </c>
      <c r="K352" s="40">
        <v>0</v>
      </c>
      <c r="L352" s="40">
        <v>0</v>
      </c>
      <c r="M352" s="40">
        <v>1</v>
      </c>
      <c r="N352" s="40">
        <v>0</v>
      </c>
      <c r="O352" s="40">
        <v>0</v>
      </c>
      <c r="P352" s="40">
        <v>0</v>
      </c>
      <c r="Q352" s="40">
        <v>0</v>
      </c>
      <c r="R352" s="40">
        <v>0</v>
      </c>
      <c r="S352" s="40">
        <v>0</v>
      </c>
      <c r="T352" s="40">
        <v>0</v>
      </c>
      <c r="U352" s="40">
        <v>0</v>
      </c>
      <c r="V352" s="40">
        <v>0</v>
      </c>
      <c r="W352" s="53">
        <f>=IFERROR((I352*20+J352*50+K352*50+L352*5+M352*80+N352*80+O352*40+P352*50+Q352*50+R352*50+S352*95+T352*95+U352*95+V352*50)/800*IF(E352="青年",0.2,IF(E352="老年",0.9,IF(E352="中年",0.5,1))),0)</f>
        <v>0.02</v>
      </c>
      <c r="X352" s="53">
        <f>=IFERROR((I352*80+J352*50+K352*50+L352*95+M352*20+N352*20+O352*60+P352*50+Q352*50+R352*50+S352*5+T352*5+U352*5+V352*50)/540*IF(E352="青年",0.8,IF(E352="老年",0.1,IF(E352="中年",0.5,1))),0)</f>
        <v>0.0296296296296296</v>
      </c>
      <c r="Y352" s="54">
        <f>=IFERROR(0.01+(W352-MIN($W$2:$W$595))/(MAX($W$2:$W$595)-MIN($W$2:$W$595))*(1-0.01),0)*10</f>
        <v>0.83697270471464</v>
      </c>
      <c r="Z352" s="54">
        <f>=IFERROR(0.01+(X352-MIN($X$2:$X$595))/(MAX($X$2:$X$595)-MIN($X$2:$X$595))*(1-0.01),0)*10</f>
        <v>0.901305483028721</v>
      </c>
    </row>
    <row r="353" spans="1:26" ht="33.75" customHeight="1">
      <c r="A353" s="40">
        <v>352</v>
      </c>
      <c r="B353" s="27" t="s">
        <v>478</v>
      </c>
      <c r="C353" s="40">
        <v>8</v>
      </c>
      <c r="D353" s="27" t="s">
        <v>793</v>
      </c>
      <c r="E353" s="27" t="s">
        <v>788</v>
      </c>
      <c r="F353" s="27" t="s">
        <v>799</v>
      </c>
      <c r="G353" s="27" t="s">
        <v>809</v>
      </c>
      <c r="H353" s="27" t="s">
        <v>810</v>
      </c>
      <c r="I353" s="40">
        <v>0</v>
      </c>
      <c r="J353" s="40">
        <v>0</v>
      </c>
      <c r="K353" s="40">
        <v>0</v>
      </c>
      <c r="L353" s="40">
        <v>0</v>
      </c>
      <c r="M353" s="40">
        <v>1</v>
      </c>
      <c r="N353" s="40">
        <v>0</v>
      </c>
      <c r="O353" s="40">
        <v>0</v>
      </c>
      <c r="P353" s="40">
        <v>0</v>
      </c>
      <c r="Q353" s="40">
        <v>0</v>
      </c>
      <c r="R353" s="40">
        <v>0</v>
      </c>
      <c r="S353" s="40">
        <v>0</v>
      </c>
      <c r="T353" s="40">
        <v>0</v>
      </c>
      <c r="U353" s="40">
        <v>0</v>
      </c>
      <c r="V353" s="40">
        <v>0</v>
      </c>
      <c r="W353" s="53">
        <f>=IFERROR((I353*20+J353*50+K353*50+L353*5+M353*80+N353*80+O353*40+P353*50+Q353*50+R353*50+S353*95+T353*95+U353*95+V353*50)/800*IF(E353="青年",0.2,IF(E353="老年",0.9,IF(E353="中年",0.5,1))),0)</f>
        <v>0.02</v>
      </c>
      <c r="X353" s="53">
        <f>=IFERROR((I353*80+J353*50+K353*50+L353*95+M353*20+N353*20+O353*60+P353*50+Q353*50+R353*50+S353*5+T353*5+U353*5+V353*50)/540*IF(E353="青年",0.8,IF(E353="老年",0.1,IF(E353="中年",0.5,1))),0)</f>
        <v>0.0296296296296296</v>
      </c>
      <c r="Y353" s="54">
        <f>=IFERROR(0.01+(W353-MIN($W$2:$W$595))/(MAX($W$2:$W$595)-MIN($W$2:$W$595))*(1-0.01),0)*10</f>
        <v>0.83697270471464</v>
      </c>
      <c r="Z353" s="54">
        <f>=IFERROR(0.01+(X353-MIN($X$2:$X$595))/(MAX($X$2:$X$595)-MIN($X$2:$X$595))*(1-0.01),0)*10</f>
        <v>0.901305483028721</v>
      </c>
    </row>
    <row r="354" spans="1:26" ht="33.75" customHeight="1">
      <c r="A354" s="40">
        <v>353</v>
      </c>
      <c r="B354" s="27" t="s">
        <v>478</v>
      </c>
      <c r="C354" s="40">
        <v>9</v>
      </c>
      <c r="D354" s="27" t="s">
        <v>793</v>
      </c>
      <c r="E354" s="27" t="s">
        <v>788</v>
      </c>
      <c r="F354" s="27" t="s">
        <v>789</v>
      </c>
      <c r="G354" s="27" t="s">
        <v>809</v>
      </c>
      <c r="H354" s="27" t="s">
        <v>1002</v>
      </c>
      <c r="I354" s="40">
        <v>0</v>
      </c>
      <c r="J354" s="40">
        <v>0</v>
      </c>
      <c r="K354" s="40">
        <v>1</v>
      </c>
      <c r="L354" s="40">
        <v>0</v>
      </c>
      <c r="M354" s="40">
        <v>1</v>
      </c>
      <c r="N354" s="40">
        <v>0</v>
      </c>
      <c r="O354" s="40">
        <v>0</v>
      </c>
      <c r="P354" s="40">
        <v>0</v>
      </c>
      <c r="Q354" s="40">
        <v>0</v>
      </c>
      <c r="R354" s="40">
        <v>0</v>
      </c>
      <c r="S354" s="40">
        <v>0</v>
      </c>
      <c r="T354" s="40">
        <v>0</v>
      </c>
      <c r="U354" s="40">
        <v>0</v>
      </c>
      <c r="V354" s="40">
        <v>0</v>
      </c>
      <c r="W354" s="53">
        <f>=IFERROR((I354*20+J354*50+K354*50+L354*5+M354*80+N354*80+O354*40+P354*50+Q354*50+R354*50+S354*95+T354*95+U354*95+V354*50)/800*IF(E354="青年",0.2,IF(E354="老年",0.9,IF(E354="中年",0.5,1))),0)</f>
        <v>0.0325</v>
      </c>
      <c r="X354" s="53">
        <f>=IFERROR((I354*80+J354*50+K354*50+L354*95+M354*20+N354*20+O354*60+P354*50+Q354*50+R354*50+S354*5+T354*5+U354*5+V354*50)/540*IF(E354="青年",0.8,IF(E354="老年",0.1,IF(E354="中年",0.5,1))),0)</f>
        <v>0.103703703703704</v>
      </c>
      <c r="Y354" s="54">
        <f>=IFERROR(0.01+(W354-MIN($W$2:$W$595))/(MAX($W$2:$W$595)-MIN($W$2:$W$595))*(1-0.01),0)*10</f>
        <v>1.32828784119107</v>
      </c>
      <c r="Z354" s="54">
        <f>=IFERROR(0.01+(X354-MIN($X$2:$X$595))/(MAX($X$2:$X$595)-MIN($X$2:$X$595))*(1-0.01),0)*10</f>
        <v>2.96919060052219</v>
      </c>
    </row>
    <row r="355" spans="1:26" ht="33.75" customHeight="1">
      <c r="A355" s="40">
        <v>354</v>
      </c>
      <c r="B355" s="27" t="s">
        <v>478</v>
      </c>
      <c r="C355" s="40">
        <v>10</v>
      </c>
      <c r="D355" s="27" t="s">
        <v>793</v>
      </c>
      <c r="E355" s="27" t="s">
        <v>788</v>
      </c>
      <c r="F355" s="27" t="s">
        <v>799</v>
      </c>
      <c r="G355" s="27" t="s">
        <v>809</v>
      </c>
      <c r="H355" s="27" t="s">
        <v>1002</v>
      </c>
      <c r="I355" s="40">
        <v>0</v>
      </c>
      <c r="J355" s="40">
        <v>0</v>
      </c>
      <c r="K355" s="40">
        <v>1</v>
      </c>
      <c r="L355" s="40">
        <v>0</v>
      </c>
      <c r="M355" s="40">
        <v>1</v>
      </c>
      <c r="N355" s="40">
        <v>0</v>
      </c>
      <c r="O355" s="40">
        <v>0</v>
      </c>
      <c r="P355" s="40">
        <v>0</v>
      </c>
      <c r="Q355" s="40">
        <v>0</v>
      </c>
      <c r="R355" s="40">
        <v>0</v>
      </c>
      <c r="S355" s="40">
        <v>0</v>
      </c>
      <c r="T355" s="40">
        <v>0</v>
      </c>
      <c r="U355" s="40">
        <v>0</v>
      </c>
      <c r="V355" s="40">
        <v>0</v>
      </c>
      <c r="W355" s="53">
        <f>=IFERROR((I355*20+J355*50+K355*50+L355*5+M355*80+N355*80+O355*40+P355*50+Q355*50+R355*50+S355*95+T355*95+U355*95+V355*50)/800*IF(E355="青年",0.2,IF(E355="老年",0.9,IF(E355="中年",0.5,1))),0)</f>
        <v>0.0325</v>
      </c>
      <c r="X355" s="53">
        <f>=IFERROR((I355*80+J355*50+K355*50+L355*95+M355*20+N355*20+O355*60+P355*50+Q355*50+R355*50+S355*5+T355*5+U355*5+V355*50)/540*IF(E355="青年",0.8,IF(E355="老年",0.1,IF(E355="中年",0.5,1))),0)</f>
        <v>0.103703703703704</v>
      </c>
      <c r="Y355" s="54">
        <f>=IFERROR(0.01+(W355-MIN($W$2:$W$595))/(MAX($W$2:$W$595)-MIN($W$2:$W$595))*(1-0.01),0)*10</f>
        <v>1.32828784119107</v>
      </c>
      <c r="Z355" s="54">
        <f>=IFERROR(0.01+(X355-MIN($X$2:$X$595))/(MAX($X$2:$X$595)-MIN($X$2:$X$595))*(1-0.01),0)*10</f>
        <v>2.96919060052219</v>
      </c>
    </row>
    <row r="356" spans="1:26" ht="33.75" customHeight="1">
      <c r="A356" s="40">
        <v>355</v>
      </c>
      <c r="B356" s="27" t="s">
        <v>478</v>
      </c>
      <c r="C356" s="40">
        <v>11</v>
      </c>
      <c r="D356" s="27" t="s">
        <v>793</v>
      </c>
      <c r="E356" s="27" t="s">
        <v>788</v>
      </c>
      <c r="F356" s="27" t="s">
        <v>799</v>
      </c>
      <c r="G356" s="27" t="s">
        <v>809</v>
      </c>
      <c r="H356" s="27" t="s">
        <v>1002</v>
      </c>
      <c r="I356" s="40">
        <v>0</v>
      </c>
      <c r="J356" s="40">
        <v>0</v>
      </c>
      <c r="K356" s="40">
        <v>1</v>
      </c>
      <c r="L356" s="40">
        <v>0</v>
      </c>
      <c r="M356" s="40">
        <v>1</v>
      </c>
      <c r="N356" s="40">
        <v>0</v>
      </c>
      <c r="O356" s="40">
        <v>0</v>
      </c>
      <c r="P356" s="40">
        <v>0</v>
      </c>
      <c r="Q356" s="40">
        <v>0</v>
      </c>
      <c r="R356" s="40">
        <v>0</v>
      </c>
      <c r="S356" s="40">
        <v>0</v>
      </c>
      <c r="T356" s="40">
        <v>0</v>
      </c>
      <c r="U356" s="40">
        <v>0</v>
      </c>
      <c r="V356" s="40">
        <v>0</v>
      </c>
      <c r="W356" s="53">
        <f>=IFERROR((I356*20+J356*50+K356*50+L356*5+M356*80+N356*80+O356*40+P356*50+Q356*50+R356*50+S356*95+T356*95+U356*95+V356*50)/800*IF(E356="青年",0.2,IF(E356="老年",0.9,IF(E356="中年",0.5,1))),0)</f>
        <v>0.0325</v>
      </c>
      <c r="X356" s="53">
        <f>=IFERROR((I356*80+J356*50+K356*50+L356*95+M356*20+N356*20+O356*60+P356*50+Q356*50+R356*50+S356*5+T356*5+U356*5+V356*50)/540*IF(E356="青年",0.8,IF(E356="老年",0.1,IF(E356="中年",0.5,1))),0)</f>
        <v>0.103703703703704</v>
      </c>
      <c r="Y356" s="54">
        <f>=IFERROR(0.01+(W356-MIN($W$2:$W$595))/(MAX($W$2:$W$595)-MIN($W$2:$W$595))*(1-0.01),0)*10</f>
        <v>1.32828784119107</v>
      </c>
      <c r="Z356" s="54">
        <f>=IFERROR(0.01+(X356-MIN($X$2:$X$595))/(MAX($X$2:$X$595)-MIN($X$2:$X$595))*(1-0.01),0)*10</f>
        <v>2.96919060052219</v>
      </c>
    </row>
    <row r="357" spans="1:26" ht="33.75" customHeight="1">
      <c r="A357" s="40">
        <v>356</v>
      </c>
      <c r="B357" s="27" t="s">
        <v>478</v>
      </c>
      <c r="C357" s="40">
        <v>12</v>
      </c>
      <c r="D357" s="27" t="s">
        <v>793</v>
      </c>
      <c r="E357" s="27" t="s">
        <v>788</v>
      </c>
      <c r="F357" s="27" t="s">
        <v>799</v>
      </c>
      <c r="G357" s="27" t="s">
        <v>809</v>
      </c>
      <c r="H357" s="27" t="s">
        <v>1002</v>
      </c>
      <c r="I357" s="40">
        <v>0</v>
      </c>
      <c r="J357" s="40">
        <v>0</v>
      </c>
      <c r="K357" s="40">
        <v>1</v>
      </c>
      <c r="L357" s="40">
        <v>0</v>
      </c>
      <c r="M357" s="40">
        <v>1</v>
      </c>
      <c r="N357" s="40">
        <v>0</v>
      </c>
      <c r="O357" s="40">
        <v>0</v>
      </c>
      <c r="P357" s="40">
        <v>0</v>
      </c>
      <c r="Q357" s="40">
        <v>0</v>
      </c>
      <c r="R357" s="40">
        <v>0</v>
      </c>
      <c r="S357" s="40">
        <v>0</v>
      </c>
      <c r="T357" s="40">
        <v>0</v>
      </c>
      <c r="U357" s="40">
        <v>0</v>
      </c>
      <c r="V357" s="40">
        <v>0</v>
      </c>
      <c r="W357" s="53">
        <f>=IFERROR((I357*20+J357*50+K357*50+L357*5+M357*80+N357*80+O357*40+P357*50+Q357*50+R357*50+S357*95+T357*95+U357*95+V357*50)/800*IF(E357="青年",0.2,IF(E357="老年",0.9,IF(E357="中年",0.5,1))),0)</f>
        <v>0.0325</v>
      </c>
      <c r="X357" s="53">
        <f>=IFERROR((I357*80+J357*50+K357*50+L357*95+M357*20+N357*20+O357*60+P357*50+Q357*50+R357*50+S357*5+T357*5+U357*5+V357*50)/540*IF(E357="青年",0.8,IF(E357="老年",0.1,IF(E357="中年",0.5,1))),0)</f>
        <v>0.103703703703704</v>
      </c>
      <c r="Y357" s="54">
        <f>=IFERROR(0.01+(W357-MIN($W$2:$W$595))/(MAX($W$2:$W$595)-MIN($W$2:$W$595))*(1-0.01),0)*10</f>
        <v>1.32828784119107</v>
      </c>
      <c r="Z357" s="54">
        <f>=IFERROR(0.01+(X357-MIN($X$2:$X$595))/(MAX($X$2:$X$595)-MIN($X$2:$X$595))*(1-0.01),0)*10</f>
        <v>2.96919060052219</v>
      </c>
    </row>
    <row r="358" spans="1:26" ht="33.75" customHeight="1">
      <c r="A358" s="40">
        <v>357</v>
      </c>
      <c r="B358" s="27" t="s">
        <v>478</v>
      </c>
      <c r="C358" s="40">
        <v>13</v>
      </c>
      <c r="D358" s="27" t="s">
        <v>793</v>
      </c>
      <c r="E358" s="27" t="s">
        <v>788</v>
      </c>
      <c r="F358" s="27" t="s">
        <v>799</v>
      </c>
      <c r="G358" s="27" t="s">
        <v>809</v>
      </c>
      <c r="H358" s="27" t="s">
        <v>1063</v>
      </c>
      <c r="I358" s="40">
        <v>0</v>
      </c>
      <c r="J358" s="40">
        <v>0</v>
      </c>
      <c r="K358" s="40">
        <v>1</v>
      </c>
      <c r="L358" s="40">
        <v>1</v>
      </c>
      <c r="M358" s="40">
        <v>0</v>
      </c>
      <c r="N358" s="40">
        <v>0</v>
      </c>
      <c r="O358" s="40">
        <v>0</v>
      </c>
      <c r="P358" s="40">
        <v>0</v>
      </c>
      <c r="Q358" s="40">
        <v>0</v>
      </c>
      <c r="R358" s="40">
        <v>0</v>
      </c>
      <c r="S358" s="40">
        <v>0</v>
      </c>
      <c r="T358" s="40">
        <v>0</v>
      </c>
      <c r="U358" s="40">
        <v>0</v>
      </c>
      <c r="V358" s="40">
        <v>0</v>
      </c>
      <c r="W358" s="53">
        <f>=IFERROR((I358*20+J358*50+K358*50+L358*5+M358*80+N358*80+O358*40+P358*50+Q358*50+R358*50+S358*95+T358*95+U358*95+V358*50)/800*IF(E358="青年",0.2,IF(E358="老年",0.9,IF(E358="中年",0.5,1))),0)</f>
        <v>0.01375</v>
      </c>
      <c r="X358" s="53">
        <f>=IFERROR((I358*80+J358*50+K358*50+L358*95+M358*20+N358*20+O358*60+P358*50+Q358*50+R358*50+S358*5+T358*5+U358*5+V358*50)/540*IF(E358="青年",0.8,IF(E358="老年",0.1,IF(E358="中年",0.5,1))),0)</f>
        <v>0.214814814814815</v>
      </c>
      <c r="Y358" s="54">
        <f>=IFERROR(0.01+(W358-MIN($W$2:$W$595))/(MAX($W$2:$W$595)-MIN($W$2:$W$595))*(1-0.01),0)*10</f>
        <v>0.591315136476427</v>
      </c>
      <c r="Z358" s="54">
        <f>=IFERROR(0.01+(X358-MIN($X$2:$X$595))/(MAX($X$2:$X$595)-MIN($X$2:$X$595))*(1-0.01),0)*10</f>
        <v>6.07101827676241</v>
      </c>
    </row>
    <row r="359" spans="1:26" ht="33.75" customHeight="1">
      <c r="A359" s="40">
        <v>358</v>
      </c>
      <c r="B359" s="27" t="s">
        <v>478</v>
      </c>
      <c r="C359" s="40">
        <v>14</v>
      </c>
      <c r="D359" s="27" t="s">
        <v>793</v>
      </c>
      <c r="E359" s="27" t="s">
        <v>788</v>
      </c>
      <c r="F359" s="27" t="s">
        <v>799</v>
      </c>
      <c r="G359" s="27" t="s">
        <v>809</v>
      </c>
      <c r="H359" s="27" t="s">
        <v>1063</v>
      </c>
      <c r="I359" s="40">
        <v>0</v>
      </c>
      <c r="J359" s="40">
        <v>0</v>
      </c>
      <c r="K359" s="40">
        <v>1</v>
      </c>
      <c r="L359" s="40">
        <v>1</v>
      </c>
      <c r="M359" s="40">
        <v>0</v>
      </c>
      <c r="N359" s="40">
        <v>0</v>
      </c>
      <c r="O359" s="40">
        <v>0</v>
      </c>
      <c r="P359" s="40">
        <v>0</v>
      </c>
      <c r="Q359" s="40">
        <v>0</v>
      </c>
      <c r="R359" s="40">
        <v>0</v>
      </c>
      <c r="S359" s="40">
        <v>0</v>
      </c>
      <c r="T359" s="40">
        <v>0</v>
      </c>
      <c r="U359" s="40">
        <v>0</v>
      </c>
      <c r="V359" s="40">
        <v>0</v>
      </c>
      <c r="W359" s="53">
        <f>=IFERROR((I359*20+J359*50+K359*50+L359*5+M359*80+N359*80+O359*40+P359*50+Q359*50+R359*50+S359*95+T359*95+U359*95+V359*50)/800*IF(E359="青年",0.2,IF(E359="老年",0.9,IF(E359="中年",0.5,1))),0)</f>
        <v>0.01375</v>
      </c>
      <c r="X359" s="53">
        <f>=IFERROR((I359*80+J359*50+K359*50+L359*95+M359*20+N359*20+O359*60+P359*50+Q359*50+R359*50+S359*5+T359*5+U359*5+V359*50)/540*IF(E359="青年",0.8,IF(E359="老年",0.1,IF(E359="中年",0.5,1))),0)</f>
        <v>0.214814814814815</v>
      </c>
      <c r="Y359" s="54">
        <f>=IFERROR(0.01+(W359-MIN($W$2:$W$595))/(MAX($W$2:$W$595)-MIN($W$2:$W$595))*(1-0.01),0)*10</f>
        <v>0.591315136476427</v>
      </c>
      <c r="Z359" s="54">
        <f>=IFERROR(0.01+(X359-MIN($X$2:$X$595))/(MAX($X$2:$X$595)-MIN($X$2:$X$595))*(1-0.01),0)*10</f>
        <v>6.07101827676241</v>
      </c>
    </row>
    <row r="360" spans="1:26" ht="33.75" customHeight="1">
      <c r="A360" s="40">
        <v>359</v>
      </c>
      <c r="B360" s="27" t="s">
        <v>478</v>
      </c>
      <c r="C360" s="40">
        <v>15</v>
      </c>
      <c r="D360" s="27" t="s">
        <v>787</v>
      </c>
      <c r="E360" s="27" t="s">
        <v>788</v>
      </c>
      <c r="F360" s="27" t="s">
        <v>799</v>
      </c>
      <c r="G360" s="27" t="s">
        <v>809</v>
      </c>
      <c r="H360" s="27" t="s">
        <v>853</v>
      </c>
      <c r="I360" s="40">
        <v>0</v>
      </c>
      <c r="J360" s="40">
        <v>0</v>
      </c>
      <c r="K360" s="40">
        <v>0</v>
      </c>
      <c r="L360" s="40">
        <v>1</v>
      </c>
      <c r="M360" s="40">
        <v>0</v>
      </c>
      <c r="N360" s="40">
        <v>0</v>
      </c>
      <c r="O360" s="40">
        <v>0</v>
      </c>
      <c r="P360" s="40">
        <v>0</v>
      </c>
      <c r="Q360" s="40">
        <v>0</v>
      </c>
      <c r="R360" s="40">
        <v>0</v>
      </c>
      <c r="S360" s="40">
        <v>0</v>
      </c>
      <c r="T360" s="40">
        <v>0</v>
      </c>
      <c r="U360" s="40">
        <v>0</v>
      </c>
      <c r="V360" s="40">
        <v>0</v>
      </c>
      <c r="W360" s="53">
        <f>=IFERROR((I360*20+J360*50+K360*50+L360*5+M360*80+N360*80+O360*40+P360*50+Q360*50+R360*50+S360*95+T360*95+U360*95+V360*50)/800*IF(E360="青年",0.2,IF(E360="老年",0.9,IF(E360="中年",0.5,1))),0)</f>
        <v>0.00125</v>
      </c>
      <c r="X360" s="53">
        <f>=IFERROR((I360*80+J360*50+K360*50+L360*95+M360*20+N360*20+O360*60+P360*50+Q360*50+R360*50+S360*5+T360*5+U360*5+V360*50)/540*IF(E360="青年",0.8,IF(E360="老年",0.1,IF(E360="中年",0.5,1))),0)</f>
        <v>0.140740740740741</v>
      </c>
      <c r="Y360" s="54">
        <f>=IFERROR(0.01+(W360-MIN($W$2:$W$595))/(MAX($W$2:$W$595)-MIN($W$2:$W$595))*(1-0.01),0)*10</f>
        <v>0.1</v>
      </c>
      <c r="Z360" s="54">
        <f>=IFERROR(0.01+(X360-MIN($X$2:$X$595))/(MAX($X$2:$X$595)-MIN($X$2:$X$595))*(1-0.01),0)*10</f>
        <v>4.00313315926893</v>
      </c>
    </row>
    <row r="361" spans="1:26" ht="33.75" customHeight="1">
      <c r="A361" s="40">
        <v>360</v>
      </c>
      <c r="B361" s="27" t="s">
        <v>478</v>
      </c>
      <c r="C361" s="40">
        <v>16</v>
      </c>
      <c r="D361" s="27" t="s">
        <v>787</v>
      </c>
      <c r="E361" s="27" t="s">
        <v>788</v>
      </c>
      <c r="F361" s="27" t="s">
        <v>789</v>
      </c>
      <c r="G361" s="27" t="s">
        <v>809</v>
      </c>
      <c r="H361" s="27" t="s">
        <v>864</v>
      </c>
      <c r="I361" s="40">
        <v>0</v>
      </c>
      <c r="J361" s="40">
        <v>0</v>
      </c>
      <c r="K361" s="40">
        <v>1</v>
      </c>
      <c r="L361" s="40">
        <v>0</v>
      </c>
      <c r="M361" s="40">
        <v>0</v>
      </c>
      <c r="N361" s="40">
        <v>0</v>
      </c>
      <c r="O361" s="40">
        <v>0</v>
      </c>
      <c r="P361" s="40">
        <v>0</v>
      </c>
      <c r="Q361" s="40">
        <v>0</v>
      </c>
      <c r="R361" s="40">
        <v>0</v>
      </c>
      <c r="S361" s="40">
        <v>0</v>
      </c>
      <c r="T361" s="40">
        <v>0</v>
      </c>
      <c r="U361" s="40">
        <v>0</v>
      </c>
      <c r="V361" s="40">
        <v>0</v>
      </c>
      <c r="W361" s="53">
        <f>=IFERROR((I361*20+J361*50+K361*50+L361*5+M361*80+N361*80+O361*40+P361*50+Q361*50+R361*50+S361*95+T361*95+U361*95+V361*50)/800*IF(E361="青年",0.2,IF(E361="老年",0.9,IF(E361="中年",0.5,1))),0)</f>
        <v>0.0125</v>
      </c>
      <c r="X361" s="53">
        <f>=IFERROR((I361*80+J361*50+K361*50+L361*95+M361*20+N361*20+O361*60+P361*50+Q361*50+R361*50+S361*5+T361*5+U361*5+V361*50)/540*IF(E361="青年",0.8,IF(E361="老年",0.1,IF(E361="中年",0.5,1))),0)</f>
        <v>0.0740740740740741</v>
      </c>
      <c r="Y361" s="54">
        <f>=IFERROR(0.01+(W361-MIN($W$2:$W$595))/(MAX($W$2:$W$595)-MIN($W$2:$W$595))*(1-0.01),0)*10</f>
        <v>0.542183622828784</v>
      </c>
      <c r="Z361" s="54">
        <f>=IFERROR(0.01+(X361-MIN($X$2:$X$595))/(MAX($X$2:$X$595)-MIN($X$2:$X$595))*(1-0.01),0)*10</f>
        <v>2.1420365535248</v>
      </c>
    </row>
    <row r="362" spans="1:26" ht="33.75" customHeight="1">
      <c r="A362" s="40">
        <v>361</v>
      </c>
      <c r="B362" s="27" t="s">
        <v>483</v>
      </c>
      <c r="C362" s="40">
        <v>1</v>
      </c>
      <c r="D362" s="27" t="s">
        <v>793</v>
      </c>
      <c r="E362" s="27" t="s">
        <v>861</v>
      </c>
      <c r="F362" s="27" t="s">
        <v>799</v>
      </c>
      <c r="G362" s="27" t="s">
        <v>809</v>
      </c>
      <c r="H362" s="27" t="s">
        <v>840</v>
      </c>
      <c r="I362" s="40">
        <v>1</v>
      </c>
      <c r="J362" s="40">
        <v>0</v>
      </c>
      <c r="K362" s="40">
        <v>0</v>
      </c>
      <c r="L362" s="40">
        <v>0</v>
      </c>
      <c r="M362" s="40">
        <v>0</v>
      </c>
      <c r="N362" s="40">
        <v>0</v>
      </c>
      <c r="O362" s="40">
        <v>0</v>
      </c>
      <c r="P362" s="40">
        <v>0</v>
      </c>
      <c r="Q362" s="40">
        <v>0</v>
      </c>
      <c r="R362" s="40">
        <v>0</v>
      </c>
      <c r="S362" s="40">
        <v>0</v>
      </c>
      <c r="T362" s="40">
        <v>0</v>
      </c>
      <c r="U362" s="40">
        <v>0</v>
      </c>
      <c r="V362" s="40">
        <v>0</v>
      </c>
      <c r="W362" s="53">
        <f>=IFERROR((I362*20+J362*50+K362*50+L362*5+M362*80+N362*80+O362*40+P362*50+Q362*50+R362*50+S362*95+T362*95+U362*95+V362*50)/800*IF(E362="青年",0.2,IF(E362="老年",0.9,IF(E362="中年",0.5,1))),0)</f>
        <v>0.0225</v>
      </c>
      <c r="X362" s="53">
        <f>=IFERROR((I362*80+J362*50+K362*50+L362*95+M362*20+N362*20+O362*60+P362*50+Q362*50+R362*50+S362*5+T362*5+U362*5+V362*50)/540*IF(E362="青年",0.8,IF(E362="老年",0.1,IF(E362="中年",0.5,1))),0)</f>
        <v>0.0148148148148148</v>
      </c>
      <c r="Y362" s="54">
        <f>=IFERROR(0.01+(W362-MIN($W$2:$W$595))/(MAX($W$2:$W$595)-MIN($W$2:$W$595))*(1-0.01),0)*10</f>
        <v>0.935235732009926</v>
      </c>
      <c r="Z362" s="54">
        <f>=IFERROR(0.01+(X362-MIN($X$2:$X$595))/(MAX($X$2:$X$595)-MIN($X$2:$X$595))*(1-0.01),0)*10</f>
        <v>0.487728459530026</v>
      </c>
    </row>
    <row r="363" spans="1:26" ht="33.75" customHeight="1">
      <c r="A363" s="40">
        <v>362</v>
      </c>
      <c r="B363" s="27" t="s">
        <v>483</v>
      </c>
      <c r="C363" s="40">
        <v>2</v>
      </c>
      <c r="D363" s="27" t="s">
        <v>793</v>
      </c>
      <c r="E363" s="27" t="s">
        <v>813</v>
      </c>
      <c r="F363" s="27" t="s">
        <v>789</v>
      </c>
      <c r="G363" s="27" t="s">
        <v>809</v>
      </c>
      <c r="H363" s="27" t="s">
        <v>840</v>
      </c>
      <c r="I363" s="40">
        <v>1</v>
      </c>
      <c r="J363" s="40">
        <v>0</v>
      </c>
      <c r="K363" s="40">
        <v>0</v>
      </c>
      <c r="L363" s="40">
        <v>0</v>
      </c>
      <c r="M363" s="40">
        <v>0</v>
      </c>
      <c r="N363" s="40">
        <v>0</v>
      </c>
      <c r="O363" s="40">
        <v>0</v>
      </c>
      <c r="P363" s="40">
        <v>0</v>
      </c>
      <c r="Q363" s="40">
        <v>0</v>
      </c>
      <c r="R363" s="40">
        <v>0</v>
      </c>
      <c r="S363" s="40">
        <v>0</v>
      </c>
      <c r="T363" s="40">
        <v>0</v>
      </c>
      <c r="U363" s="40">
        <v>0</v>
      </c>
      <c r="V363" s="40">
        <v>0</v>
      </c>
      <c r="W363" s="53">
        <f>=IFERROR((I363*20+J363*50+K363*50+L363*5+M363*80+N363*80+O363*40+P363*50+Q363*50+R363*50+S363*95+T363*95+U363*95+V363*50)/800*IF(E363="青年",0.2,IF(E363="老年",0.9,IF(E363="中年",0.5,1))),0)</f>
        <v>0.025</v>
      </c>
      <c r="X363" s="53">
        <f>=IFERROR((I363*80+J363*50+K363*50+L363*95+M363*20+N363*20+O363*60+P363*50+Q363*50+R363*50+S363*5+T363*5+U363*5+V363*50)/540*IF(E363="青年",0.8,IF(E363="老年",0.1,IF(E363="中年",0.5,1))),0)</f>
        <v>0.148148148148148</v>
      </c>
      <c r="Y363" s="54">
        <f>=IFERROR(0.01+(W363-MIN($W$2:$W$595))/(MAX($W$2:$W$595)-MIN($W$2:$W$595))*(1-0.01),0)*10</f>
        <v>1.03349875930521</v>
      </c>
      <c r="Z363" s="54">
        <f>=IFERROR(0.01+(X363-MIN($X$2:$X$595))/(MAX($X$2:$X$595)-MIN($X$2:$X$595))*(1-0.01),0)*10</f>
        <v>4.20992167101828</v>
      </c>
    </row>
    <row r="364" spans="1:26" ht="33.75" customHeight="1">
      <c r="A364" s="40">
        <v>363</v>
      </c>
      <c r="B364" s="27" t="s">
        <v>483</v>
      </c>
      <c r="C364" s="40">
        <v>3</v>
      </c>
      <c r="D364" s="27" t="s">
        <v>787</v>
      </c>
      <c r="E364" s="27" t="s">
        <v>802</v>
      </c>
      <c r="F364" s="27" t="s">
        <v>789</v>
      </c>
      <c r="G364" s="27" t="s">
        <v>809</v>
      </c>
      <c r="H364" s="27" t="s">
        <v>818</v>
      </c>
      <c r="I364" s="40">
        <v>0</v>
      </c>
      <c r="J364" s="40">
        <v>1</v>
      </c>
      <c r="K364" s="40">
        <v>0</v>
      </c>
      <c r="L364" s="40">
        <v>0</v>
      </c>
      <c r="M364" s="40">
        <v>0</v>
      </c>
      <c r="N364" s="40">
        <v>0</v>
      </c>
      <c r="O364" s="40">
        <v>0</v>
      </c>
      <c r="P364" s="40">
        <v>0</v>
      </c>
      <c r="Q364" s="40">
        <v>0</v>
      </c>
      <c r="R364" s="40">
        <v>0</v>
      </c>
      <c r="S364" s="40">
        <v>0</v>
      </c>
      <c r="T364" s="40">
        <v>0</v>
      </c>
      <c r="U364" s="40">
        <v>0</v>
      </c>
      <c r="V364" s="40">
        <v>0</v>
      </c>
      <c r="W364" s="53">
        <f>=IFERROR((I364*20+J364*50+K364*50+L364*5+M364*80+N364*80+O364*40+P364*50+Q364*50+R364*50+S364*95+T364*95+U364*95+V364*50)/800*IF(E364="青年",0.2,IF(E364="老年",0.9,IF(E364="中年",0.5,1))),0)</f>
        <v>0.03125</v>
      </c>
      <c r="X364" s="53">
        <f>=IFERROR((I364*80+J364*50+K364*50+L364*95+M364*20+N364*20+O364*60+P364*50+Q364*50+R364*50+S364*5+T364*5+U364*5+V364*50)/540*IF(E364="青年",0.8,IF(E364="老年",0.1,IF(E364="中年",0.5,1))),0)</f>
        <v>0.0462962962962963</v>
      </c>
      <c r="Y364" s="54">
        <f>=IFERROR(0.01+(W364-MIN($W$2:$W$595))/(MAX($W$2:$W$595)-MIN($W$2:$W$595))*(1-0.01),0)*10</f>
        <v>1.27915632754342</v>
      </c>
      <c r="Z364" s="54">
        <f>=IFERROR(0.01+(X364-MIN($X$2:$X$595))/(MAX($X$2:$X$595)-MIN($X$2:$X$595))*(1-0.01),0)*10</f>
        <v>1.36657963446475</v>
      </c>
    </row>
    <row r="365" spans="1:26" ht="33.75" customHeight="1">
      <c r="A365" s="40">
        <v>364</v>
      </c>
      <c r="B365" s="27" t="s">
        <v>483</v>
      </c>
      <c r="C365" s="40">
        <v>4</v>
      </c>
      <c r="D365" s="27" t="s">
        <v>793</v>
      </c>
      <c r="E365" s="27" t="s">
        <v>861</v>
      </c>
      <c r="F365" s="27" t="s">
        <v>799</v>
      </c>
      <c r="G365" s="27" t="s">
        <v>809</v>
      </c>
      <c r="H365" s="27" t="s">
        <v>840</v>
      </c>
      <c r="I365" s="40">
        <v>1</v>
      </c>
      <c r="J365" s="40">
        <v>0</v>
      </c>
      <c r="K365" s="40">
        <v>0</v>
      </c>
      <c r="L365" s="40">
        <v>0</v>
      </c>
      <c r="M365" s="40">
        <v>0</v>
      </c>
      <c r="N365" s="40">
        <v>0</v>
      </c>
      <c r="O365" s="40">
        <v>0</v>
      </c>
      <c r="P365" s="40">
        <v>0</v>
      </c>
      <c r="Q365" s="40">
        <v>0</v>
      </c>
      <c r="R365" s="40">
        <v>0</v>
      </c>
      <c r="S365" s="40">
        <v>0</v>
      </c>
      <c r="T365" s="40">
        <v>0</v>
      </c>
      <c r="U365" s="40">
        <v>0</v>
      </c>
      <c r="V365" s="40">
        <v>0</v>
      </c>
      <c r="W365" s="53">
        <f>=IFERROR((I365*20+J365*50+K365*50+L365*5+M365*80+N365*80+O365*40+P365*50+Q365*50+R365*50+S365*95+T365*95+U365*95+V365*50)/800*IF(E365="青年",0.2,IF(E365="老年",0.9,IF(E365="中年",0.5,1))),0)</f>
        <v>0.0225</v>
      </c>
      <c r="X365" s="53">
        <f>=IFERROR((I365*80+J365*50+K365*50+L365*95+M365*20+N365*20+O365*60+P365*50+Q365*50+R365*50+S365*5+T365*5+U365*5+V365*50)/540*IF(E365="青年",0.8,IF(E365="老年",0.1,IF(E365="中年",0.5,1))),0)</f>
        <v>0.0148148148148148</v>
      </c>
      <c r="Y365" s="54">
        <f>=IFERROR(0.01+(W365-MIN($W$2:$W$595))/(MAX($W$2:$W$595)-MIN($W$2:$W$595))*(1-0.01),0)*10</f>
        <v>0.935235732009926</v>
      </c>
      <c r="Z365" s="54">
        <f>=IFERROR(0.01+(X365-MIN($X$2:$X$595))/(MAX($X$2:$X$595)-MIN($X$2:$X$595))*(1-0.01),0)*10</f>
        <v>0.487728459530026</v>
      </c>
    </row>
    <row r="366" spans="1:26" ht="33.75" customHeight="1">
      <c r="A366" s="40">
        <v>365</v>
      </c>
      <c r="B366" s="27" t="s">
        <v>483</v>
      </c>
      <c r="C366" s="40">
        <v>5</v>
      </c>
      <c r="D366" s="27" t="s">
        <v>793</v>
      </c>
      <c r="E366" s="27" t="s">
        <v>861</v>
      </c>
      <c r="F366" s="27" t="s">
        <v>799</v>
      </c>
      <c r="G366" s="27" t="s">
        <v>809</v>
      </c>
      <c r="H366" s="27" t="s">
        <v>840</v>
      </c>
      <c r="I366" s="40">
        <v>1</v>
      </c>
      <c r="J366" s="40">
        <v>0</v>
      </c>
      <c r="K366" s="40">
        <v>0</v>
      </c>
      <c r="L366" s="40">
        <v>0</v>
      </c>
      <c r="M366" s="40">
        <v>0</v>
      </c>
      <c r="N366" s="40">
        <v>0</v>
      </c>
      <c r="O366" s="40">
        <v>0</v>
      </c>
      <c r="P366" s="40">
        <v>0</v>
      </c>
      <c r="Q366" s="40">
        <v>0</v>
      </c>
      <c r="R366" s="40">
        <v>0</v>
      </c>
      <c r="S366" s="40">
        <v>0</v>
      </c>
      <c r="T366" s="40">
        <v>0</v>
      </c>
      <c r="U366" s="40">
        <v>0</v>
      </c>
      <c r="V366" s="40">
        <v>0</v>
      </c>
      <c r="W366" s="53">
        <f>=IFERROR((I366*20+J366*50+K366*50+L366*5+M366*80+N366*80+O366*40+P366*50+Q366*50+R366*50+S366*95+T366*95+U366*95+V366*50)/800*IF(E366="青年",0.2,IF(E366="老年",0.9,IF(E366="中年",0.5,1))),0)</f>
        <v>0.0225</v>
      </c>
      <c r="X366" s="53">
        <f>=IFERROR((I366*80+J366*50+K366*50+L366*95+M366*20+N366*20+O366*60+P366*50+Q366*50+R366*50+S366*5+T366*5+U366*5+V366*50)/540*IF(E366="青年",0.8,IF(E366="老年",0.1,IF(E366="中年",0.5,1))),0)</f>
        <v>0.0148148148148148</v>
      </c>
      <c r="Y366" s="54">
        <f>=IFERROR(0.01+(W366-MIN($W$2:$W$595))/(MAX($W$2:$W$595)-MIN($W$2:$W$595))*(1-0.01),0)*10</f>
        <v>0.935235732009926</v>
      </c>
      <c r="Z366" s="54">
        <f>=IFERROR(0.01+(X366-MIN($X$2:$X$595))/(MAX($X$2:$X$595)-MIN($X$2:$X$595))*(1-0.01),0)*10</f>
        <v>0.487728459530026</v>
      </c>
    </row>
    <row r="367" spans="1:26" ht="33.75" customHeight="1">
      <c r="A367" s="40">
        <v>366</v>
      </c>
      <c r="B367" s="27" t="s">
        <v>483</v>
      </c>
      <c r="C367" s="40">
        <v>6</v>
      </c>
      <c r="D367" s="27" t="s">
        <v>793</v>
      </c>
      <c r="E367" s="27" t="s">
        <v>802</v>
      </c>
      <c r="F367" s="27" t="s">
        <v>789</v>
      </c>
      <c r="G367" s="27" t="s">
        <v>809</v>
      </c>
      <c r="H367" s="27" t="s">
        <v>818</v>
      </c>
      <c r="I367" s="40">
        <v>0</v>
      </c>
      <c r="J367" s="40">
        <v>1</v>
      </c>
      <c r="K367" s="40">
        <v>0</v>
      </c>
      <c r="L367" s="40">
        <v>0</v>
      </c>
      <c r="M367" s="40">
        <v>0</v>
      </c>
      <c r="N367" s="40">
        <v>0</v>
      </c>
      <c r="O367" s="40">
        <v>0</v>
      </c>
      <c r="P367" s="40">
        <v>0</v>
      </c>
      <c r="Q367" s="40">
        <v>0</v>
      </c>
      <c r="R367" s="40">
        <v>0</v>
      </c>
      <c r="S367" s="40">
        <v>0</v>
      </c>
      <c r="T367" s="40">
        <v>0</v>
      </c>
      <c r="U367" s="40">
        <v>0</v>
      </c>
      <c r="V367" s="40">
        <v>0</v>
      </c>
      <c r="W367" s="53">
        <f>=IFERROR((I367*20+J367*50+K367*50+L367*5+M367*80+N367*80+O367*40+P367*50+Q367*50+R367*50+S367*95+T367*95+U367*95+V367*50)/800*IF(E367="青年",0.2,IF(E367="老年",0.9,IF(E367="中年",0.5,1))),0)</f>
        <v>0.03125</v>
      </c>
      <c r="X367" s="53">
        <f>=IFERROR((I367*80+J367*50+K367*50+L367*95+M367*20+N367*20+O367*60+P367*50+Q367*50+R367*50+S367*5+T367*5+U367*5+V367*50)/540*IF(E367="青年",0.8,IF(E367="老年",0.1,IF(E367="中年",0.5,1))),0)</f>
        <v>0.0462962962962963</v>
      </c>
      <c r="Y367" s="54">
        <f>=IFERROR(0.01+(W367-MIN($W$2:$W$595))/(MAX($W$2:$W$595)-MIN($W$2:$W$595))*(1-0.01),0)*10</f>
        <v>1.27915632754342</v>
      </c>
      <c r="Z367" s="54">
        <f>=IFERROR(0.01+(X367-MIN($X$2:$X$595))/(MAX($X$2:$X$595)-MIN($X$2:$X$595))*(1-0.01),0)*10</f>
        <v>1.36657963446475</v>
      </c>
    </row>
    <row r="368" spans="1:26" ht="33.75" customHeight="1">
      <c r="A368" s="40">
        <v>367</v>
      </c>
      <c r="B368" s="27" t="s">
        <v>483</v>
      </c>
      <c r="C368" s="40">
        <v>7</v>
      </c>
      <c r="D368" s="27" t="s">
        <v>793</v>
      </c>
      <c r="E368" s="27" t="s">
        <v>802</v>
      </c>
      <c r="F368" s="27" t="s">
        <v>799</v>
      </c>
      <c r="G368" s="27" t="s">
        <v>809</v>
      </c>
      <c r="H368" s="27" t="s">
        <v>818</v>
      </c>
      <c r="I368" s="40">
        <v>0</v>
      </c>
      <c r="J368" s="40">
        <v>1</v>
      </c>
      <c r="K368" s="40">
        <v>0</v>
      </c>
      <c r="L368" s="40">
        <v>0</v>
      </c>
      <c r="M368" s="40">
        <v>0</v>
      </c>
      <c r="N368" s="40">
        <v>0</v>
      </c>
      <c r="O368" s="40">
        <v>0</v>
      </c>
      <c r="P368" s="40">
        <v>0</v>
      </c>
      <c r="Q368" s="40">
        <v>0</v>
      </c>
      <c r="R368" s="40">
        <v>0</v>
      </c>
      <c r="S368" s="40">
        <v>0</v>
      </c>
      <c r="T368" s="40">
        <v>0</v>
      </c>
      <c r="U368" s="40">
        <v>0</v>
      </c>
      <c r="V368" s="40">
        <v>0</v>
      </c>
      <c r="W368" s="53">
        <f>=IFERROR((I368*20+J368*50+K368*50+L368*5+M368*80+N368*80+O368*40+P368*50+Q368*50+R368*50+S368*95+T368*95+U368*95+V368*50)/800*IF(E368="青年",0.2,IF(E368="老年",0.9,IF(E368="中年",0.5,1))),0)</f>
        <v>0.03125</v>
      </c>
      <c r="X368" s="53">
        <f>=IFERROR((I368*80+J368*50+K368*50+L368*95+M368*20+N368*20+O368*60+P368*50+Q368*50+R368*50+S368*5+T368*5+U368*5+V368*50)/540*IF(E368="青年",0.8,IF(E368="老年",0.1,IF(E368="中年",0.5,1))),0)</f>
        <v>0.0462962962962963</v>
      </c>
      <c r="Y368" s="54">
        <f>=IFERROR(0.01+(W368-MIN($W$2:$W$595))/(MAX($W$2:$W$595)-MIN($W$2:$W$595))*(1-0.01),0)*10</f>
        <v>1.27915632754342</v>
      </c>
      <c r="Z368" s="54">
        <f>=IFERROR(0.01+(X368-MIN($X$2:$X$595))/(MAX($X$2:$X$595)-MIN($X$2:$X$595))*(1-0.01),0)*10</f>
        <v>1.36657963446475</v>
      </c>
    </row>
    <row r="369" spans="1:26" ht="33.75" customHeight="1">
      <c r="A369" s="40">
        <v>368</v>
      </c>
      <c r="B369" s="27" t="s">
        <v>486</v>
      </c>
      <c r="C369" s="40">
        <v>1</v>
      </c>
      <c r="D369" s="27" t="s">
        <v>793</v>
      </c>
      <c r="E369" s="27" t="s">
        <v>788</v>
      </c>
      <c r="F369" s="27" t="s">
        <v>789</v>
      </c>
      <c r="G369" s="27" t="s">
        <v>790</v>
      </c>
      <c r="H369" s="27" t="s">
        <v>1207</v>
      </c>
      <c r="I369" s="40">
        <v>0</v>
      </c>
      <c r="J369" s="40">
        <v>1</v>
      </c>
      <c r="K369" s="40">
        <v>0</v>
      </c>
      <c r="L369" s="40">
        <v>1</v>
      </c>
      <c r="M369" s="40">
        <v>1</v>
      </c>
      <c r="N369" s="40">
        <v>0</v>
      </c>
      <c r="O369" s="40">
        <v>0</v>
      </c>
      <c r="P369" s="40">
        <v>0</v>
      </c>
      <c r="Q369" s="40">
        <v>0</v>
      </c>
      <c r="R369" s="40">
        <v>0</v>
      </c>
      <c r="S369" s="40">
        <v>0</v>
      </c>
      <c r="T369" s="40">
        <v>0</v>
      </c>
      <c r="U369" s="40">
        <v>0</v>
      </c>
      <c r="V369" s="40">
        <v>0</v>
      </c>
      <c r="W369" s="53">
        <f>=IFERROR((I369*20+J369*50+K369*50+L369*5+M369*80+N369*80+O369*40+P369*50+Q369*50+R369*50+S369*95+T369*95+U369*95+V369*50)/800*IF(E369="青年",0.2,IF(E369="老年",0.9,IF(E369="中年",0.5,1))),0)</f>
        <v>0.03375</v>
      </c>
      <c r="X369" s="53">
        <f>=IFERROR((I369*80+J369*50+K369*50+L369*95+M369*20+N369*20+O369*60+P369*50+Q369*50+R369*50+S369*5+T369*5+U369*5+V369*50)/540*IF(E369="青年",0.8,IF(E369="老年",0.1,IF(E369="中年",0.5,1))),0)</f>
        <v>0.244444444444445</v>
      </c>
      <c r="Y369" s="54">
        <f>=IFERROR(0.01+(W369-MIN($W$2:$W$595))/(MAX($W$2:$W$595)-MIN($W$2:$W$595))*(1-0.01),0)*10</f>
        <v>1.37741935483871</v>
      </c>
      <c r="Z369" s="54">
        <f>=IFERROR(0.01+(X369-MIN($X$2:$X$595))/(MAX($X$2:$X$595)-MIN($X$2:$X$595))*(1-0.01),0)*10</f>
        <v>6.89817232375979</v>
      </c>
    </row>
    <row r="370" spans="1:26" ht="33.75" customHeight="1">
      <c r="A370" s="40">
        <v>369</v>
      </c>
      <c r="B370" s="27" t="s">
        <v>486</v>
      </c>
      <c r="C370" s="40">
        <v>2</v>
      </c>
      <c r="D370" s="27" t="s">
        <v>793</v>
      </c>
      <c r="E370" s="27" t="s">
        <v>788</v>
      </c>
      <c r="F370" s="27" t="s">
        <v>799</v>
      </c>
      <c r="G370" s="27" t="s">
        <v>790</v>
      </c>
      <c r="H370" s="27" t="s">
        <v>1207</v>
      </c>
      <c r="I370" s="40">
        <v>0</v>
      </c>
      <c r="J370" s="40">
        <v>1</v>
      </c>
      <c r="K370" s="40">
        <v>0</v>
      </c>
      <c r="L370" s="40">
        <v>1</v>
      </c>
      <c r="M370" s="40">
        <v>1</v>
      </c>
      <c r="N370" s="40">
        <v>0</v>
      </c>
      <c r="O370" s="40">
        <v>0</v>
      </c>
      <c r="P370" s="40">
        <v>0</v>
      </c>
      <c r="Q370" s="40">
        <v>0</v>
      </c>
      <c r="R370" s="40">
        <v>0</v>
      </c>
      <c r="S370" s="40">
        <v>0</v>
      </c>
      <c r="T370" s="40">
        <v>0</v>
      </c>
      <c r="U370" s="40">
        <v>0</v>
      </c>
      <c r="V370" s="40">
        <v>0</v>
      </c>
      <c r="W370" s="53">
        <f>=IFERROR((I370*20+J370*50+K370*50+L370*5+M370*80+N370*80+O370*40+P370*50+Q370*50+R370*50+S370*95+T370*95+U370*95+V370*50)/800*IF(E370="青年",0.2,IF(E370="老年",0.9,IF(E370="中年",0.5,1))),0)</f>
        <v>0.03375</v>
      </c>
      <c r="X370" s="53">
        <f>=IFERROR((I370*80+J370*50+K370*50+L370*95+M370*20+N370*20+O370*60+P370*50+Q370*50+R370*50+S370*5+T370*5+U370*5+V370*50)/540*IF(E370="青年",0.8,IF(E370="老年",0.1,IF(E370="中年",0.5,1))),0)</f>
        <v>0.244444444444445</v>
      </c>
      <c r="Y370" s="54">
        <f>=IFERROR(0.01+(W370-MIN($W$2:$W$595))/(MAX($W$2:$W$595)-MIN($W$2:$W$595))*(1-0.01),0)*10</f>
        <v>1.37741935483871</v>
      </c>
      <c r="Z370" s="54">
        <f>=IFERROR(0.01+(X370-MIN($X$2:$X$595))/(MAX($X$2:$X$595)-MIN($X$2:$X$595))*(1-0.01),0)*10</f>
        <v>6.89817232375979</v>
      </c>
    </row>
    <row r="371" spans="1:26" ht="33.75" customHeight="1">
      <c r="A371" s="40">
        <v>370</v>
      </c>
      <c r="B371" s="27" t="s">
        <v>491</v>
      </c>
      <c r="C371" s="40">
        <v>1</v>
      </c>
      <c r="D371" s="27" t="s">
        <v>793</v>
      </c>
      <c r="E371" s="27" t="s">
        <v>788</v>
      </c>
      <c r="F371" s="27" t="s">
        <v>799</v>
      </c>
      <c r="G371" s="27" t="s">
        <v>790</v>
      </c>
      <c r="H371" s="27" t="s">
        <v>1018</v>
      </c>
      <c r="I371" s="40">
        <v>0</v>
      </c>
      <c r="J371" s="40">
        <v>0</v>
      </c>
      <c r="K371" s="40">
        <v>0</v>
      </c>
      <c r="L371" s="40">
        <v>1</v>
      </c>
      <c r="M371" s="40">
        <v>1</v>
      </c>
      <c r="N371" s="40">
        <v>0</v>
      </c>
      <c r="O371" s="40">
        <v>0</v>
      </c>
      <c r="P371" s="40">
        <v>0</v>
      </c>
      <c r="Q371" s="40">
        <v>0</v>
      </c>
      <c r="R371" s="40">
        <v>0</v>
      </c>
      <c r="S371" s="40">
        <v>0</v>
      </c>
      <c r="T371" s="40">
        <v>0</v>
      </c>
      <c r="U371" s="40">
        <v>0</v>
      </c>
      <c r="V371" s="40">
        <v>0</v>
      </c>
      <c r="W371" s="53">
        <f>=IFERROR((I371*20+J371*50+K371*50+L371*5+M371*80+N371*80+O371*40+P371*50+Q371*50+R371*50+S371*95+T371*95+U371*95+V371*50)/800*IF(E371="青年",0.2,IF(E371="老年",0.9,IF(E371="中年",0.5,1))),0)</f>
        <v>0.02125</v>
      </c>
      <c r="X371" s="53">
        <f>=IFERROR((I371*80+J371*50+K371*50+L371*95+M371*20+N371*20+O371*60+P371*50+Q371*50+R371*50+S371*5+T371*5+U371*5+V371*50)/540*IF(E371="青年",0.8,IF(E371="老年",0.1,IF(E371="中年",0.5,1))),0)</f>
        <v>0.17037037037037</v>
      </c>
      <c r="Y371" s="54">
        <f>=IFERROR(0.01+(W371-MIN($W$2:$W$595))/(MAX($W$2:$W$595)-MIN($W$2:$W$595))*(1-0.01),0)*10</f>
        <v>0.886104218362283</v>
      </c>
      <c r="Z371" s="54">
        <f>=IFERROR(0.01+(X371-MIN($X$2:$X$595))/(MAX($X$2:$X$595)-MIN($X$2:$X$595))*(1-0.01),0)*10</f>
        <v>4.83028720626632</v>
      </c>
    </row>
    <row r="372" spans="1:26" ht="33.75" customHeight="1">
      <c r="A372" s="40">
        <v>371</v>
      </c>
      <c r="B372" s="27" t="s">
        <v>491</v>
      </c>
      <c r="C372" s="40">
        <v>2</v>
      </c>
      <c r="D372" s="27" t="s">
        <v>787</v>
      </c>
      <c r="E372" s="27" t="s">
        <v>788</v>
      </c>
      <c r="F372" s="27" t="s">
        <v>799</v>
      </c>
      <c r="G372" s="27" t="s">
        <v>790</v>
      </c>
      <c r="H372" s="27" t="s">
        <v>1018</v>
      </c>
      <c r="I372" s="40">
        <v>0</v>
      </c>
      <c r="J372" s="40">
        <v>0</v>
      </c>
      <c r="K372" s="40">
        <v>0</v>
      </c>
      <c r="L372" s="40">
        <v>1</v>
      </c>
      <c r="M372" s="40">
        <v>1</v>
      </c>
      <c r="N372" s="40">
        <v>0</v>
      </c>
      <c r="O372" s="40">
        <v>0</v>
      </c>
      <c r="P372" s="40">
        <v>0</v>
      </c>
      <c r="Q372" s="40">
        <v>0</v>
      </c>
      <c r="R372" s="40">
        <v>0</v>
      </c>
      <c r="S372" s="40">
        <v>0</v>
      </c>
      <c r="T372" s="40">
        <v>0</v>
      </c>
      <c r="U372" s="40">
        <v>0</v>
      </c>
      <c r="V372" s="40">
        <v>0</v>
      </c>
      <c r="W372" s="53">
        <f>=IFERROR((I372*20+J372*50+K372*50+L372*5+M372*80+N372*80+O372*40+P372*50+Q372*50+R372*50+S372*95+T372*95+U372*95+V372*50)/800*IF(E372="青年",0.2,IF(E372="老年",0.9,IF(E372="中年",0.5,1))),0)</f>
        <v>0.02125</v>
      </c>
      <c r="X372" s="53">
        <f>=IFERROR((I372*80+J372*50+K372*50+L372*95+M372*20+N372*20+O372*60+P372*50+Q372*50+R372*50+S372*5+T372*5+U372*5+V372*50)/540*IF(E372="青年",0.8,IF(E372="老年",0.1,IF(E372="中年",0.5,1))),0)</f>
        <v>0.17037037037037</v>
      </c>
      <c r="Y372" s="54">
        <f>=IFERROR(0.01+(W372-MIN($W$2:$W$595))/(MAX($W$2:$W$595)-MIN($W$2:$W$595))*(1-0.01),0)*10</f>
        <v>0.886104218362283</v>
      </c>
      <c r="Z372" s="54">
        <f>=IFERROR(0.01+(X372-MIN($X$2:$X$595))/(MAX($X$2:$X$595)-MIN($X$2:$X$595))*(1-0.01),0)*10</f>
        <v>4.83028720626632</v>
      </c>
    </row>
    <row r="373" spans="1:26" ht="33.75" customHeight="1">
      <c r="A373" s="40">
        <v>372</v>
      </c>
      <c r="B373" s="27" t="s">
        <v>491</v>
      </c>
      <c r="C373" s="40">
        <v>3</v>
      </c>
      <c r="D373" s="27" t="s">
        <v>793</v>
      </c>
      <c r="E373" s="27" t="s">
        <v>802</v>
      </c>
      <c r="F373" s="27" t="s">
        <v>789</v>
      </c>
      <c r="G373" s="27" t="s">
        <v>790</v>
      </c>
      <c r="H373" s="27" t="s">
        <v>908</v>
      </c>
      <c r="I373" s="40">
        <v>0</v>
      </c>
      <c r="J373" s="40">
        <v>0</v>
      </c>
      <c r="K373" s="40">
        <v>0</v>
      </c>
      <c r="L373" s="40">
        <v>0</v>
      </c>
      <c r="M373" s="40">
        <v>1</v>
      </c>
      <c r="N373" s="40">
        <v>0</v>
      </c>
      <c r="O373" s="40">
        <v>1</v>
      </c>
      <c r="P373" s="40">
        <v>1</v>
      </c>
      <c r="Q373" s="40">
        <v>0</v>
      </c>
      <c r="R373" s="40">
        <v>0</v>
      </c>
      <c r="S373" s="40">
        <v>0</v>
      </c>
      <c r="T373" s="40">
        <v>0</v>
      </c>
      <c r="U373" s="40">
        <v>0</v>
      </c>
      <c r="V373" s="40">
        <v>0</v>
      </c>
      <c r="W373" s="53">
        <f>=IFERROR((I373*20+J373*50+K373*50+L373*5+M373*80+N373*80+O373*40+P373*50+Q373*50+R373*50+S373*95+T373*95+U373*95+V373*50)/800*IF(E373="青年",0.2,IF(E373="老年",0.9,IF(E373="中年",0.5,1))),0)</f>
        <v>0.10625</v>
      </c>
      <c r="X373" s="53">
        <f>=IFERROR((I373*80+J373*50+K373*50+L373*95+M373*20+N373*20+O373*60+P373*50+Q373*50+R373*50+S373*5+T373*5+U373*5+V373*50)/540*IF(E373="青年",0.8,IF(E373="老年",0.1,IF(E373="中年",0.5,1))),0)</f>
        <v>0.12037037037037</v>
      </c>
      <c r="Y373" s="54">
        <f>=IFERROR(0.01+(W373-MIN($W$2:$W$595))/(MAX($W$2:$W$595)-MIN($W$2:$W$595))*(1-0.01),0)*10</f>
        <v>4.22704714640199</v>
      </c>
      <c r="Z373" s="54">
        <f>=IFERROR(0.01+(X373-MIN($X$2:$X$595))/(MAX($X$2:$X$595)-MIN($X$2:$X$595))*(1-0.01),0)*10</f>
        <v>3.43446475195823</v>
      </c>
    </row>
    <row r="374" spans="1:26" ht="33.75" customHeight="1">
      <c r="A374" s="40">
        <v>373</v>
      </c>
      <c r="B374" s="27" t="s">
        <v>491</v>
      </c>
      <c r="C374" s="40">
        <v>4</v>
      </c>
      <c r="D374" s="27" t="s">
        <v>793</v>
      </c>
      <c r="E374" s="27" t="s">
        <v>802</v>
      </c>
      <c r="F374" s="27" t="s">
        <v>789</v>
      </c>
      <c r="G374" s="27" t="s">
        <v>790</v>
      </c>
      <c r="H374" s="27" t="s">
        <v>908</v>
      </c>
      <c r="I374" s="40">
        <v>0</v>
      </c>
      <c r="J374" s="40">
        <v>0</v>
      </c>
      <c r="K374" s="40">
        <v>0</v>
      </c>
      <c r="L374" s="40">
        <v>0</v>
      </c>
      <c r="M374" s="40">
        <v>1</v>
      </c>
      <c r="N374" s="40">
        <v>0</v>
      </c>
      <c r="O374" s="40">
        <v>1</v>
      </c>
      <c r="P374" s="40">
        <v>1</v>
      </c>
      <c r="Q374" s="40">
        <v>0</v>
      </c>
      <c r="R374" s="40">
        <v>0</v>
      </c>
      <c r="S374" s="40">
        <v>0</v>
      </c>
      <c r="T374" s="40">
        <v>0</v>
      </c>
      <c r="U374" s="40">
        <v>0</v>
      </c>
      <c r="V374" s="40">
        <v>0</v>
      </c>
      <c r="W374" s="53">
        <f>=IFERROR((I374*20+J374*50+K374*50+L374*5+M374*80+N374*80+O374*40+P374*50+Q374*50+R374*50+S374*95+T374*95+U374*95+V374*50)/800*IF(E374="青年",0.2,IF(E374="老年",0.9,IF(E374="中年",0.5,1))),0)</f>
        <v>0.10625</v>
      </c>
      <c r="X374" s="53">
        <f>=IFERROR((I374*80+J374*50+K374*50+L374*95+M374*20+N374*20+O374*60+P374*50+Q374*50+R374*50+S374*5+T374*5+U374*5+V374*50)/540*IF(E374="青年",0.8,IF(E374="老年",0.1,IF(E374="中年",0.5,1))),0)</f>
        <v>0.12037037037037</v>
      </c>
      <c r="Y374" s="54">
        <f>=IFERROR(0.01+(W374-MIN($W$2:$W$595))/(MAX($W$2:$W$595)-MIN($W$2:$W$595))*(1-0.01),0)*10</f>
        <v>4.22704714640199</v>
      </c>
      <c r="Z374" s="54">
        <f>=IFERROR(0.01+(X374-MIN($X$2:$X$595))/(MAX($X$2:$X$595)-MIN($X$2:$X$595))*(1-0.01),0)*10</f>
        <v>3.43446475195823</v>
      </c>
    </row>
    <row r="375" spans="1:26" ht="33.75" customHeight="1">
      <c r="A375" s="40">
        <v>374</v>
      </c>
      <c r="B375" s="27" t="s">
        <v>491</v>
      </c>
      <c r="C375" s="40">
        <v>5</v>
      </c>
      <c r="D375" s="27" t="s">
        <v>793</v>
      </c>
      <c r="E375" s="27" t="s">
        <v>802</v>
      </c>
      <c r="F375" s="27" t="s">
        <v>789</v>
      </c>
      <c r="G375" s="27" t="s">
        <v>790</v>
      </c>
      <c r="H375" s="27" t="s">
        <v>908</v>
      </c>
      <c r="I375" s="40">
        <v>0</v>
      </c>
      <c r="J375" s="40">
        <v>0</v>
      </c>
      <c r="K375" s="40">
        <v>0</v>
      </c>
      <c r="L375" s="40">
        <v>0</v>
      </c>
      <c r="M375" s="40">
        <v>1</v>
      </c>
      <c r="N375" s="40">
        <v>0</v>
      </c>
      <c r="O375" s="40">
        <v>1</v>
      </c>
      <c r="P375" s="40">
        <v>1</v>
      </c>
      <c r="Q375" s="40">
        <v>0</v>
      </c>
      <c r="R375" s="40">
        <v>0</v>
      </c>
      <c r="S375" s="40">
        <v>0</v>
      </c>
      <c r="T375" s="40">
        <v>0</v>
      </c>
      <c r="U375" s="40">
        <v>0</v>
      </c>
      <c r="V375" s="40">
        <v>0</v>
      </c>
      <c r="W375" s="53">
        <f>=IFERROR((I375*20+J375*50+K375*50+L375*5+M375*80+N375*80+O375*40+P375*50+Q375*50+R375*50+S375*95+T375*95+U375*95+V375*50)/800*IF(E375="青年",0.2,IF(E375="老年",0.9,IF(E375="中年",0.5,1))),0)</f>
        <v>0.10625</v>
      </c>
      <c r="X375" s="53">
        <f>=IFERROR((I375*80+J375*50+K375*50+L375*95+M375*20+N375*20+O375*60+P375*50+Q375*50+R375*50+S375*5+T375*5+U375*5+V375*50)/540*IF(E375="青年",0.8,IF(E375="老年",0.1,IF(E375="中年",0.5,1))),0)</f>
        <v>0.12037037037037</v>
      </c>
      <c r="Y375" s="54">
        <f>=IFERROR(0.01+(W375-MIN($W$2:$W$595))/(MAX($W$2:$W$595)-MIN($W$2:$W$595))*(1-0.01),0)*10</f>
        <v>4.22704714640199</v>
      </c>
      <c r="Z375" s="54">
        <f>=IFERROR(0.01+(X375-MIN($X$2:$X$595))/(MAX($X$2:$X$595)-MIN($X$2:$X$595))*(1-0.01),0)*10</f>
        <v>3.43446475195823</v>
      </c>
    </row>
    <row r="376" spans="1:26" ht="33.75" customHeight="1">
      <c r="A376" s="40">
        <v>375</v>
      </c>
      <c r="B376" s="27" t="s">
        <v>491</v>
      </c>
      <c r="C376" s="40">
        <v>6</v>
      </c>
      <c r="D376" s="27" t="s">
        <v>787</v>
      </c>
      <c r="E376" s="27" t="s">
        <v>788</v>
      </c>
      <c r="F376" s="27" t="s">
        <v>799</v>
      </c>
      <c r="G376" s="27" t="s">
        <v>809</v>
      </c>
      <c r="H376" s="27" t="s">
        <v>864</v>
      </c>
      <c r="I376" s="40">
        <v>0</v>
      </c>
      <c r="J376" s="40">
        <v>0</v>
      </c>
      <c r="K376" s="40">
        <v>1</v>
      </c>
      <c r="L376" s="40">
        <v>0</v>
      </c>
      <c r="M376" s="40">
        <v>0</v>
      </c>
      <c r="N376" s="40">
        <v>0</v>
      </c>
      <c r="O376" s="40">
        <v>0</v>
      </c>
      <c r="P376" s="40">
        <v>0</v>
      </c>
      <c r="Q376" s="40">
        <v>0</v>
      </c>
      <c r="R376" s="40">
        <v>0</v>
      </c>
      <c r="S376" s="40">
        <v>0</v>
      </c>
      <c r="T376" s="40">
        <v>0</v>
      </c>
      <c r="U376" s="40">
        <v>0</v>
      </c>
      <c r="V376" s="40">
        <v>0</v>
      </c>
      <c r="W376" s="53">
        <f>=IFERROR((I376*20+J376*50+K376*50+L376*5+M376*80+N376*80+O376*40+P376*50+Q376*50+R376*50+S376*95+T376*95+U376*95+V376*50)/800*IF(E376="青年",0.2,IF(E376="老年",0.9,IF(E376="中年",0.5,1))),0)</f>
        <v>0.0125</v>
      </c>
      <c r="X376" s="53">
        <f>=IFERROR((I376*80+J376*50+K376*50+L376*95+M376*20+N376*20+O376*60+P376*50+Q376*50+R376*50+S376*5+T376*5+U376*5+V376*50)/540*IF(E376="青年",0.8,IF(E376="老年",0.1,IF(E376="中年",0.5,1))),0)</f>
        <v>0.0740740740740741</v>
      </c>
      <c r="Y376" s="54">
        <f>=IFERROR(0.01+(W376-MIN($W$2:$W$595))/(MAX($W$2:$W$595)-MIN($W$2:$W$595))*(1-0.01),0)*10</f>
        <v>0.542183622828784</v>
      </c>
      <c r="Z376" s="54">
        <f>=IFERROR(0.01+(X376-MIN($X$2:$X$595))/(MAX($X$2:$X$595)-MIN($X$2:$X$595))*(1-0.01),0)*10</f>
        <v>2.1420365535248</v>
      </c>
    </row>
    <row r="377" spans="1:26" ht="33.75" customHeight="1">
      <c r="A377" s="40">
        <v>376</v>
      </c>
      <c r="B377" s="27" t="s">
        <v>491</v>
      </c>
      <c r="C377" s="40">
        <v>7</v>
      </c>
      <c r="D377" s="27" t="s">
        <v>787</v>
      </c>
      <c r="E377" s="27" t="s">
        <v>788</v>
      </c>
      <c r="F377" s="27" t="s">
        <v>799</v>
      </c>
      <c r="G377" s="27" t="s">
        <v>809</v>
      </c>
      <c r="H377" s="27" t="s">
        <v>1216</v>
      </c>
      <c r="I377" s="40">
        <v>1</v>
      </c>
      <c r="J377" s="40">
        <v>1</v>
      </c>
      <c r="K377" s="40">
        <v>0</v>
      </c>
      <c r="L377" s="40">
        <v>0</v>
      </c>
      <c r="M377" s="40">
        <v>0</v>
      </c>
      <c r="N377" s="40">
        <v>0</v>
      </c>
      <c r="O377" s="40">
        <v>0</v>
      </c>
      <c r="P377" s="40">
        <v>0</v>
      </c>
      <c r="Q377" s="40">
        <v>0</v>
      </c>
      <c r="R377" s="40">
        <v>0</v>
      </c>
      <c r="S377" s="40">
        <v>0</v>
      </c>
      <c r="T377" s="40">
        <v>0</v>
      </c>
      <c r="U377" s="40">
        <v>0</v>
      </c>
      <c r="V377" s="40">
        <v>1</v>
      </c>
      <c r="W377" s="53">
        <f>=IFERROR((I377*20+J377*50+K377*50+L377*5+M377*80+N377*80+O377*40+P377*50+Q377*50+R377*50+S377*95+T377*95+U377*95+V377*50)/800*IF(E377="青年",0.2,IF(E377="老年",0.9,IF(E377="中年",0.5,1))),0)</f>
        <v>0.03</v>
      </c>
      <c r="X377" s="53">
        <f>=IFERROR((I377*80+J377*50+K377*50+L377*95+M377*20+N377*20+O377*60+P377*50+Q377*50+R377*50+S377*5+T377*5+U377*5+V377*50)/540*IF(E377="青年",0.8,IF(E377="老年",0.1,IF(E377="中年",0.5,1))),0)</f>
        <v>0.266666666666667</v>
      </c>
      <c r="Y377" s="54">
        <f>=IFERROR(0.01+(W377-MIN($W$2:$W$595))/(MAX($W$2:$W$595)-MIN($W$2:$W$595))*(1-0.01),0)*10</f>
        <v>1.23002481389578</v>
      </c>
      <c r="Z377" s="54">
        <f>=IFERROR(0.01+(X377-MIN($X$2:$X$595))/(MAX($X$2:$X$595)-MIN($X$2:$X$595))*(1-0.01),0)*10</f>
        <v>7.51853785900783</v>
      </c>
    </row>
    <row r="378" spans="1:26" ht="33.75" customHeight="1">
      <c r="A378" s="40">
        <v>377</v>
      </c>
      <c r="B378" s="27" t="s">
        <v>496</v>
      </c>
      <c r="C378" s="40">
        <v>1</v>
      </c>
      <c r="D378" s="27" t="s">
        <v>787</v>
      </c>
      <c r="E378" s="27" t="s">
        <v>788</v>
      </c>
      <c r="F378" s="27" t="s">
        <v>799</v>
      </c>
      <c r="G378" s="27" t="s">
        <v>790</v>
      </c>
      <c r="H378" s="27" t="s">
        <v>822</v>
      </c>
      <c r="I378" s="40">
        <v>0</v>
      </c>
      <c r="J378" s="40">
        <v>0</v>
      </c>
      <c r="K378" s="40">
        <v>0</v>
      </c>
      <c r="L378" s="40">
        <v>0</v>
      </c>
      <c r="M378" s="40">
        <v>0</v>
      </c>
      <c r="N378" s="40">
        <v>0</v>
      </c>
      <c r="O378" s="40">
        <v>0</v>
      </c>
      <c r="P378" s="40">
        <v>1</v>
      </c>
      <c r="Q378" s="40">
        <v>0</v>
      </c>
      <c r="R378" s="40">
        <v>0</v>
      </c>
      <c r="S378" s="40">
        <v>0</v>
      </c>
      <c r="T378" s="40">
        <v>0</v>
      </c>
      <c r="U378" s="40">
        <v>0</v>
      </c>
      <c r="V378" s="40">
        <v>0</v>
      </c>
      <c r="W378" s="53">
        <f>=IFERROR((I378*20+J378*50+K378*50+L378*5+M378*80+N378*80+O378*40+P378*50+Q378*50+R378*50+S378*95+T378*95+U378*95+V378*50)/800*IF(E378="青年",0.2,IF(E378="老年",0.9,IF(E378="中年",0.5,1))),0)</f>
        <v>0.0125</v>
      </c>
      <c r="X378" s="53">
        <f>=IFERROR((I378*80+J378*50+K378*50+L378*95+M378*20+N378*20+O378*60+P378*50+Q378*50+R378*50+S378*5+T378*5+U378*5+V378*50)/540*IF(E378="青年",0.8,IF(E378="老年",0.1,IF(E378="中年",0.5,1))),0)</f>
        <v>0.0740740740740741</v>
      </c>
      <c r="Y378" s="54">
        <f>=IFERROR(0.01+(W378-MIN($W$2:$W$595))/(MAX($W$2:$W$595)-MIN($W$2:$W$595))*(1-0.01),0)*10</f>
        <v>0.542183622828784</v>
      </c>
      <c r="Z378" s="54">
        <f>=IFERROR(0.01+(X378-MIN($X$2:$X$595))/(MAX($X$2:$X$595)-MIN($X$2:$X$595))*(1-0.01),0)*10</f>
        <v>2.1420365535248</v>
      </c>
    </row>
    <row r="379" spans="1:26" ht="33.75" customHeight="1">
      <c r="A379" s="40">
        <v>378</v>
      </c>
      <c r="B379" s="27" t="s">
        <v>496</v>
      </c>
      <c r="C379" s="40">
        <v>2</v>
      </c>
      <c r="D379" s="27" t="s">
        <v>793</v>
      </c>
      <c r="E379" s="27" t="s">
        <v>802</v>
      </c>
      <c r="F379" s="27" t="s">
        <v>789</v>
      </c>
      <c r="G379" s="27" t="s">
        <v>809</v>
      </c>
      <c r="H379" s="27" t="s">
        <v>951</v>
      </c>
      <c r="I379" s="40">
        <v>0</v>
      </c>
      <c r="J379" s="40">
        <v>1</v>
      </c>
      <c r="K379" s="40">
        <v>1</v>
      </c>
      <c r="L379" s="40">
        <v>0</v>
      </c>
      <c r="M379" s="40">
        <v>0</v>
      </c>
      <c r="N379" s="40">
        <v>0</v>
      </c>
      <c r="O379" s="40">
        <v>1</v>
      </c>
      <c r="P379" s="40">
        <v>0</v>
      </c>
      <c r="Q379" s="40">
        <v>0</v>
      </c>
      <c r="R379" s="40">
        <v>0</v>
      </c>
      <c r="S379" s="40">
        <v>0</v>
      </c>
      <c r="T379" s="40">
        <v>0</v>
      </c>
      <c r="U379" s="40">
        <v>0</v>
      </c>
      <c r="V379" s="40">
        <v>0</v>
      </c>
      <c r="W379" s="53">
        <f>=IFERROR((I379*20+J379*50+K379*50+L379*5+M379*80+N379*80+O379*40+P379*50+Q379*50+R379*50+S379*95+T379*95+U379*95+V379*50)/800*IF(E379="青年",0.2,IF(E379="老年",0.9,IF(E379="中年",0.5,1))),0)</f>
        <v>0.0875</v>
      </c>
      <c r="X379" s="53">
        <f>=IFERROR((I379*80+J379*50+K379*50+L379*95+M379*20+N379*20+O379*60+P379*50+Q379*50+R379*50+S379*5+T379*5+U379*5+V379*50)/540*IF(E379="青年",0.8,IF(E379="老年",0.1,IF(E379="中年",0.5,1))),0)</f>
        <v>0.148148148148148</v>
      </c>
      <c r="Y379" s="54">
        <f>=IFERROR(0.01+(W379-MIN($W$2:$W$595))/(MAX($W$2:$W$595)-MIN($W$2:$W$595))*(1-0.01),0)*10</f>
        <v>3.49007444168735</v>
      </c>
      <c r="Z379" s="54">
        <f>=IFERROR(0.01+(X379-MIN($X$2:$X$595))/(MAX($X$2:$X$595)-MIN($X$2:$X$595))*(1-0.01),0)*10</f>
        <v>4.20992167101828</v>
      </c>
    </row>
    <row r="380" spans="1:26" ht="33.75" customHeight="1">
      <c r="A380" s="40">
        <v>379</v>
      </c>
      <c r="B380" s="27" t="s">
        <v>496</v>
      </c>
      <c r="C380" s="40">
        <v>3</v>
      </c>
      <c r="D380" s="27" t="s">
        <v>793</v>
      </c>
      <c r="E380" s="27" t="s">
        <v>802</v>
      </c>
      <c r="F380" s="27" t="s">
        <v>789</v>
      </c>
      <c r="G380" s="27" t="s">
        <v>809</v>
      </c>
      <c r="H380" s="27" t="s">
        <v>864</v>
      </c>
      <c r="I380" s="40">
        <v>0</v>
      </c>
      <c r="J380" s="40">
        <v>0</v>
      </c>
      <c r="K380" s="40">
        <v>1</v>
      </c>
      <c r="L380" s="40">
        <v>0</v>
      </c>
      <c r="M380" s="40">
        <v>0</v>
      </c>
      <c r="N380" s="40">
        <v>0</v>
      </c>
      <c r="O380" s="40">
        <v>0</v>
      </c>
      <c r="P380" s="40">
        <v>0</v>
      </c>
      <c r="Q380" s="40">
        <v>0</v>
      </c>
      <c r="R380" s="40">
        <v>0</v>
      </c>
      <c r="S380" s="40">
        <v>0</v>
      </c>
      <c r="T380" s="40">
        <v>0</v>
      </c>
      <c r="U380" s="40">
        <v>0</v>
      </c>
      <c r="V380" s="40">
        <v>0</v>
      </c>
      <c r="W380" s="53">
        <f>=IFERROR((I380*20+J380*50+K380*50+L380*5+M380*80+N380*80+O380*40+P380*50+Q380*50+R380*50+S380*95+T380*95+U380*95+V380*50)/800*IF(E380="青年",0.2,IF(E380="老年",0.9,IF(E380="中年",0.5,1))),0)</f>
        <v>0.03125</v>
      </c>
      <c r="X380" s="53">
        <f>=IFERROR((I380*80+J380*50+K380*50+L380*95+M380*20+N380*20+O380*60+P380*50+Q380*50+R380*50+S380*5+T380*5+U380*5+V380*50)/540*IF(E380="青年",0.8,IF(E380="老年",0.1,IF(E380="中年",0.5,1))),0)</f>
        <v>0.0462962962962963</v>
      </c>
      <c r="Y380" s="54">
        <f>=IFERROR(0.01+(W380-MIN($W$2:$W$595))/(MAX($W$2:$W$595)-MIN($W$2:$W$595))*(1-0.01),0)*10</f>
        <v>1.27915632754342</v>
      </c>
      <c r="Z380" s="54">
        <f>=IFERROR(0.01+(X380-MIN($X$2:$X$595))/(MAX($X$2:$X$595)-MIN($X$2:$X$595))*(1-0.01),0)*10</f>
        <v>1.36657963446475</v>
      </c>
    </row>
    <row r="381" spans="1:26" ht="33.75" customHeight="1">
      <c r="A381" s="40">
        <v>380</v>
      </c>
      <c r="B381" s="27" t="s">
        <v>496</v>
      </c>
      <c r="C381" s="40">
        <v>4</v>
      </c>
      <c r="D381" s="27" t="s">
        <v>793</v>
      </c>
      <c r="E381" s="27" t="s">
        <v>802</v>
      </c>
      <c r="F381" s="27" t="s">
        <v>789</v>
      </c>
      <c r="G381" s="27" t="s">
        <v>809</v>
      </c>
      <c r="H381" s="27" t="s">
        <v>864</v>
      </c>
      <c r="I381" s="40">
        <v>0</v>
      </c>
      <c r="J381" s="40">
        <v>0</v>
      </c>
      <c r="K381" s="40">
        <v>1</v>
      </c>
      <c r="L381" s="40">
        <v>0</v>
      </c>
      <c r="M381" s="40">
        <v>0</v>
      </c>
      <c r="N381" s="40">
        <v>0</v>
      </c>
      <c r="O381" s="40">
        <v>0</v>
      </c>
      <c r="P381" s="40">
        <v>0</v>
      </c>
      <c r="Q381" s="40">
        <v>0</v>
      </c>
      <c r="R381" s="40">
        <v>0</v>
      </c>
      <c r="S381" s="40">
        <v>0</v>
      </c>
      <c r="T381" s="40">
        <v>0</v>
      </c>
      <c r="U381" s="40">
        <v>0</v>
      </c>
      <c r="V381" s="40">
        <v>0</v>
      </c>
      <c r="W381" s="53">
        <f>=IFERROR((I381*20+J381*50+K381*50+L381*5+M381*80+N381*80+O381*40+P381*50+Q381*50+R381*50+S381*95+T381*95+U381*95+V381*50)/800*IF(E381="青年",0.2,IF(E381="老年",0.9,IF(E381="中年",0.5,1))),0)</f>
        <v>0.03125</v>
      </c>
      <c r="X381" s="53">
        <f>=IFERROR((I381*80+J381*50+K381*50+L381*95+M381*20+N381*20+O381*60+P381*50+Q381*50+R381*50+S381*5+T381*5+U381*5+V381*50)/540*IF(E381="青年",0.8,IF(E381="老年",0.1,IF(E381="中年",0.5,1))),0)</f>
        <v>0.0462962962962963</v>
      </c>
      <c r="Y381" s="54">
        <f>=IFERROR(0.01+(W381-MIN($W$2:$W$595))/(MAX($W$2:$W$595)-MIN($W$2:$W$595))*(1-0.01),0)*10</f>
        <v>1.27915632754342</v>
      </c>
      <c r="Z381" s="54">
        <f>=IFERROR(0.01+(X381-MIN($X$2:$X$595))/(MAX($X$2:$X$595)-MIN($X$2:$X$595))*(1-0.01),0)*10</f>
        <v>1.36657963446475</v>
      </c>
    </row>
    <row r="382" spans="1:26" ht="33.75" customHeight="1">
      <c r="A382" s="40">
        <v>381</v>
      </c>
      <c r="B382" s="27" t="s">
        <v>496</v>
      </c>
      <c r="C382" s="40">
        <v>5</v>
      </c>
      <c r="D382" s="27" t="s">
        <v>787</v>
      </c>
      <c r="E382" s="27" t="s">
        <v>802</v>
      </c>
      <c r="F382" s="27" t="s">
        <v>789</v>
      </c>
      <c r="G382" s="27" t="s">
        <v>809</v>
      </c>
      <c r="H382" s="27" t="s">
        <v>864</v>
      </c>
      <c r="I382" s="40">
        <v>0</v>
      </c>
      <c r="J382" s="40">
        <v>0</v>
      </c>
      <c r="K382" s="40">
        <v>1</v>
      </c>
      <c r="L382" s="40">
        <v>0</v>
      </c>
      <c r="M382" s="40">
        <v>0</v>
      </c>
      <c r="N382" s="40">
        <v>0</v>
      </c>
      <c r="O382" s="40">
        <v>0</v>
      </c>
      <c r="P382" s="40">
        <v>0</v>
      </c>
      <c r="Q382" s="40">
        <v>0</v>
      </c>
      <c r="R382" s="40">
        <v>0</v>
      </c>
      <c r="S382" s="40">
        <v>0</v>
      </c>
      <c r="T382" s="40">
        <v>0</v>
      </c>
      <c r="U382" s="40">
        <v>0</v>
      </c>
      <c r="V382" s="40">
        <v>0</v>
      </c>
      <c r="W382" s="53">
        <f>=IFERROR((I382*20+J382*50+K382*50+L382*5+M382*80+N382*80+O382*40+P382*50+Q382*50+R382*50+S382*95+T382*95+U382*95+V382*50)/800*IF(E382="青年",0.2,IF(E382="老年",0.9,IF(E382="中年",0.5,1))),0)</f>
        <v>0.03125</v>
      </c>
      <c r="X382" s="53">
        <f>=IFERROR((I382*80+J382*50+K382*50+L382*95+M382*20+N382*20+O382*60+P382*50+Q382*50+R382*50+S382*5+T382*5+U382*5+V382*50)/540*IF(E382="青年",0.8,IF(E382="老年",0.1,IF(E382="中年",0.5,1))),0)</f>
        <v>0.0462962962962963</v>
      </c>
      <c r="Y382" s="54">
        <f>=IFERROR(0.01+(W382-MIN($W$2:$W$595))/(MAX($W$2:$W$595)-MIN($W$2:$W$595))*(1-0.01),0)*10</f>
        <v>1.27915632754342</v>
      </c>
      <c r="Z382" s="54">
        <f>=IFERROR(0.01+(X382-MIN($X$2:$X$595))/(MAX($X$2:$X$595)-MIN($X$2:$X$595))*(1-0.01),0)*10</f>
        <v>1.36657963446475</v>
      </c>
    </row>
    <row r="383" spans="1:26" ht="33.75" customHeight="1">
      <c r="A383" s="40">
        <v>382</v>
      </c>
      <c r="B383" s="27" t="s">
        <v>496</v>
      </c>
      <c r="C383" s="40">
        <v>6</v>
      </c>
      <c r="D383" s="27" t="s">
        <v>787</v>
      </c>
      <c r="E383" s="27" t="s">
        <v>802</v>
      </c>
      <c r="F383" s="27" t="s">
        <v>799</v>
      </c>
      <c r="G383" s="27" t="s">
        <v>809</v>
      </c>
      <c r="H383" s="27" t="s">
        <v>1223</v>
      </c>
      <c r="I383" s="40">
        <v>0</v>
      </c>
      <c r="J383" s="40">
        <v>1</v>
      </c>
      <c r="K383" s="40">
        <v>1</v>
      </c>
      <c r="L383" s="40">
        <v>1</v>
      </c>
      <c r="M383" s="40">
        <v>0</v>
      </c>
      <c r="N383" s="40">
        <v>0</v>
      </c>
      <c r="O383" s="40">
        <v>0</v>
      </c>
      <c r="P383" s="40">
        <v>0</v>
      </c>
      <c r="Q383" s="40">
        <v>0</v>
      </c>
      <c r="R383" s="40">
        <v>0</v>
      </c>
      <c r="S383" s="40">
        <v>0</v>
      </c>
      <c r="T383" s="40">
        <v>0</v>
      </c>
      <c r="U383" s="40">
        <v>0</v>
      </c>
      <c r="V383" s="40">
        <v>0</v>
      </c>
      <c r="W383" s="53">
        <f>=IFERROR((I383*20+J383*50+K383*50+L383*5+M383*80+N383*80+O383*40+P383*50+Q383*50+R383*50+S383*95+T383*95+U383*95+V383*50)/800*IF(E383="青年",0.2,IF(E383="老年",0.9,IF(E383="中年",0.5,1))),0)</f>
        <v>0.065625</v>
      </c>
      <c r="X383" s="53">
        <f>=IFERROR((I383*80+J383*50+K383*50+L383*95+M383*20+N383*20+O383*60+P383*50+Q383*50+R383*50+S383*5+T383*5+U383*5+V383*50)/540*IF(E383="青年",0.8,IF(E383="老年",0.1,IF(E383="中年",0.5,1))),0)</f>
        <v>0.180555555555556</v>
      </c>
      <c r="Y383" s="54">
        <f>=IFERROR(0.01+(W383-MIN($W$2:$W$595))/(MAX($W$2:$W$595)-MIN($W$2:$W$595))*(1-0.01),0)*10</f>
        <v>2.6302729528536</v>
      </c>
      <c r="Z383" s="54">
        <f>=IFERROR(0.01+(X383-MIN($X$2:$X$595))/(MAX($X$2:$X$595)-MIN($X$2:$X$595))*(1-0.01),0)*10</f>
        <v>5.11462140992167</v>
      </c>
    </row>
    <row r="384" spans="1:26" ht="33.75" customHeight="1">
      <c r="A384" s="40">
        <v>383</v>
      </c>
      <c r="B384" s="27" t="s">
        <v>496</v>
      </c>
      <c r="C384" s="40">
        <v>7</v>
      </c>
      <c r="D384" s="27" t="s">
        <v>787</v>
      </c>
      <c r="E384" s="27" t="s">
        <v>802</v>
      </c>
      <c r="F384" s="27" t="s">
        <v>799</v>
      </c>
      <c r="G384" s="27" t="s">
        <v>809</v>
      </c>
      <c r="H384" s="27" t="s">
        <v>1004</v>
      </c>
      <c r="I384" s="40">
        <v>0</v>
      </c>
      <c r="J384" s="40">
        <v>1</v>
      </c>
      <c r="K384" s="40">
        <v>1</v>
      </c>
      <c r="L384" s="40">
        <v>0</v>
      </c>
      <c r="M384" s="40">
        <v>1</v>
      </c>
      <c r="N384" s="40">
        <v>0</v>
      </c>
      <c r="O384" s="40">
        <v>0</v>
      </c>
      <c r="P384" s="40">
        <v>0</v>
      </c>
      <c r="Q384" s="40">
        <v>0</v>
      </c>
      <c r="R384" s="40">
        <v>0</v>
      </c>
      <c r="S384" s="40">
        <v>0</v>
      </c>
      <c r="T384" s="40">
        <v>0</v>
      </c>
      <c r="U384" s="40">
        <v>0</v>
      </c>
      <c r="V384" s="40">
        <v>0</v>
      </c>
      <c r="W384" s="53">
        <f>=IFERROR((I384*20+J384*50+K384*50+L384*5+M384*80+N384*80+O384*40+P384*50+Q384*50+R384*50+S384*95+T384*95+U384*95+V384*50)/800*IF(E384="青年",0.2,IF(E384="老年",0.9,IF(E384="中年",0.5,1))),0)</f>
        <v>0.1125</v>
      </c>
      <c r="X384" s="53">
        <f>=IFERROR((I384*80+J384*50+K384*50+L384*95+M384*20+N384*20+O384*60+P384*50+Q384*50+R384*50+S384*5+T384*5+U384*5+V384*50)/540*IF(E384="青年",0.8,IF(E384="老年",0.1,IF(E384="中年",0.5,1))),0)</f>
        <v>0.111111111111111</v>
      </c>
      <c r="Y384" s="54">
        <f>=IFERROR(0.01+(W384-MIN($W$2:$W$595))/(MAX($W$2:$W$595)-MIN($W$2:$W$595))*(1-0.01),0)*10</f>
        <v>4.4727047146402</v>
      </c>
      <c r="Z384" s="54">
        <f>=IFERROR(0.01+(X384-MIN($X$2:$X$595))/(MAX($X$2:$X$595)-MIN($X$2:$X$595))*(1-0.01),0)*10</f>
        <v>3.17597911227154</v>
      </c>
    </row>
    <row r="385" spans="1:26" ht="33.75" customHeight="1">
      <c r="A385" s="40">
        <v>384</v>
      </c>
      <c r="B385" s="27" t="s">
        <v>496</v>
      </c>
      <c r="C385" s="40">
        <v>8</v>
      </c>
      <c r="D385" s="27" t="s">
        <v>787</v>
      </c>
      <c r="E385" s="27" t="s">
        <v>788</v>
      </c>
      <c r="F385" s="27" t="s">
        <v>799</v>
      </c>
      <c r="G385" s="27" t="s">
        <v>809</v>
      </c>
      <c r="H385" s="27" t="s">
        <v>1004</v>
      </c>
      <c r="I385" s="40">
        <v>0</v>
      </c>
      <c r="J385" s="40">
        <v>1</v>
      </c>
      <c r="K385" s="40">
        <v>1</v>
      </c>
      <c r="L385" s="40">
        <v>0</v>
      </c>
      <c r="M385" s="40">
        <v>1</v>
      </c>
      <c r="N385" s="40">
        <v>0</v>
      </c>
      <c r="O385" s="40">
        <v>0</v>
      </c>
      <c r="P385" s="40">
        <v>0</v>
      </c>
      <c r="Q385" s="40">
        <v>0</v>
      </c>
      <c r="R385" s="40">
        <v>0</v>
      </c>
      <c r="S385" s="40">
        <v>0</v>
      </c>
      <c r="T385" s="40">
        <v>0</v>
      </c>
      <c r="U385" s="40">
        <v>0</v>
      </c>
      <c r="V385" s="40">
        <v>0</v>
      </c>
      <c r="W385" s="53">
        <f>=IFERROR((I385*20+J385*50+K385*50+L385*5+M385*80+N385*80+O385*40+P385*50+Q385*50+R385*50+S385*95+T385*95+U385*95+V385*50)/800*IF(E385="青年",0.2,IF(E385="老年",0.9,IF(E385="中年",0.5,1))),0)</f>
        <v>0.045</v>
      </c>
      <c r="X385" s="53">
        <f>=IFERROR((I385*80+J385*50+K385*50+L385*95+M385*20+N385*20+O385*60+P385*50+Q385*50+R385*50+S385*5+T385*5+U385*5+V385*50)/540*IF(E385="青年",0.8,IF(E385="老年",0.1,IF(E385="中年",0.5,1))),0)</f>
        <v>0.177777777777778</v>
      </c>
      <c r="Y385" s="54">
        <f>=IFERROR(0.01+(W385-MIN($W$2:$W$595))/(MAX($W$2:$W$595)-MIN($W$2:$W$595))*(1-0.01),0)*10</f>
        <v>1.81960297766749</v>
      </c>
      <c r="Z385" s="54">
        <f>=IFERROR(0.01+(X385-MIN($X$2:$X$595))/(MAX($X$2:$X$595)-MIN($X$2:$X$595))*(1-0.01),0)*10</f>
        <v>5.03707571801567</v>
      </c>
    </row>
    <row r="386" spans="1:26" ht="33.75" customHeight="1">
      <c r="A386" s="40">
        <v>385</v>
      </c>
      <c r="B386" s="27" t="s">
        <v>496</v>
      </c>
      <c r="C386" s="40">
        <v>9</v>
      </c>
      <c r="D386" s="27" t="s">
        <v>787</v>
      </c>
      <c r="E386" s="27" t="s">
        <v>788</v>
      </c>
      <c r="F386" s="27" t="s">
        <v>799</v>
      </c>
      <c r="G386" s="27" t="s">
        <v>809</v>
      </c>
      <c r="H386" s="27" t="s">
        <v>1004</v>
      </c>
      <c r="I386" s="40">
        <v>0</v>
      </c>
      <c r="J386" s="40">
        <v>1</v>
      </c>
      <c r="K386" s="40">
        <v>1</v>
      </c>
      <c r="L386" s="40">
        <v>0</v>
      </c>
      <c r="M386" s="40">
        <v>1</v>
      </c>
      <c r="N386" s="40">
        <v>0</v>
      </c>
      <c r="O386" s="40">
        <v>0</v>
      </c>
      <c r="P386" s="40">
        <v>0</v>
      </c>
      <c r="Q386" s="40">
        <v>0</v>
      </c>
      <c r="R386" s="40">
        <v>0</v>
      </c>
      <c r="S386" s="40">
        <v>0</v>
      </c>
      <c r="T386" s="40">
        <v>0</v>
      </c>
      <c r="U386" s="40">
        <v>0</v>
      </c>
      <c r="V386" s="40">
        <v>0</v>
      </c>
      <c r="W386" s="53">
        <f>=IFERROR((I386*20+J386*50+K386*50+L386*5+M386*80+N386*80+O386*40+P386*50+Q386*50+R386*50+S386*95+T386*95+U386*95+V386*50)/800*IF(E386="青年",0.2,IF(E386="老年",0.9,IF(E386="中年",0.5,1))),0)</f>
        <v>0.045</v>
      </c>
      <c r="X386" s="53">
        <f>=IFERROR((I386*80+J386*50+K386*50+L386*95+M386*20+N386*20+O386*60+P386*50+Q386*50+R386*50+S386*5+T386*5+U386*5+V386*50)/540*IF(E386="青年",0.8,IF(E386="老年",0.1,IF(E386="中年",0.5,1))),0)</f>
        <v>0.177777777777778</v>
      </c>
      <c r="Y386" s="54">
        <f>=IFERROR(0.01+(W386-MIN($W$2:$W$595))/(MAX($W$2:$W$595)-MIN($W$2:$W$595))*(1-0.01),0)*10</f>
        <v>1.81960297766749</v>
      </c>
      <c r="Z386" s="54">
        <f>=IFERROR(0.01+(X386-MIN($X$2:$X$595))/(MAX($X$2:$X$595)-MIN($X$2:$X$595))*(1-0.01),0)*10</f>
        <v>5.03707571801567</v>
      </c>
    </row>
    <row r="387" spans="1:26" ht="33.75" customHeight="1">
      <c r="A387" s="40">
        <v>386</v>
      </c>
      <c r="B387" s="27" t="s">
        <v>496</v>
      </c>
      <c r="C387" s="40">
        <v>10</v>
      </c>
      <c r="D387" s="27" t="s">
        <v>787</v>
      </c>
      <c r="E387" s="27" t="s">
        <v>802</v>
      </c>
      <c r="F387" s="27" t="s">
        <v>799</v>
      </c>
      <c r="G387" s="27" t="s">
        <v>809</v>
      </c>
      <c r="H387" s="27" t="s">
        <v>897</v>
      </c>
      <c r="I387" s="40">
        <v>0</v>
      </c>
      <c r="J387" s="40">
        <v>1</v>
      </c>
      <c r="K387" s="40">
        <v>1</v>
      </c>
      <c r="L387" s="40">
        <v>0</v>
      </c>
      <c r="M387" s="40">
        <v>0</v>
      </c>
      <c r="N387" s="40">
        <v>0</v>
      </c>
      <c r="O387" s="40">
        <v>0</v>
      </c>
      <c r="P387" s="40">
        <v>0</v>
      </c>
      <c r="Q387" s="40">
        <v>0</v>
      </c>
      <c r="R387" s="40">
        <v>0</v>
      </c>
      <c r="S387" s="40">
        <v>0</v>
      </c>
      <c r="T387" s="40">
        <v>0</v>
      </c>
      <c r="U387" s="40">
        <v>0</v>
      </c>
      <c r="V387" s="40">
        <v>0</v>
      </c>
      <c r="W387" s="53">
        <f>=IFERROR((I387*20+J387*50+K387*50+L387*5+M387*80+N387*80+O387*40+P387*50+Q387*50+R387*50+S387*95+T387*95+U387*95+V387*50)/800*IF(E387="青年",0.2,IF(E387="老年",0.9,IF(E387="中年",0.5,1))),0)</f>
        <v>0.0625</v>
      </c>
      <c r="X387" s="53">
        <f>=IFERROR((I387*80+J387*50+K387*50+L387*95+M387*20+N387*20+O387*60+P387*50+Q387*50+R387*50+S387*5+T387*5+U387*5+V387*50)/540*IF(E387="青年",0.8,IF(E387="老年",0.1,IF(E387="中年",0.5,1))),0)</f>
        <v>0.0925925925925926</v>
      </c>
      <c r="Y387" s="54">
        <f>=IFERROR(0.01+(W387-MIN($W$2:$W$595))/(MAX($W$2:$W$595)-MIN($W$2:$W$595))*(1-0.01),0)*10</f>
        <v>2.50744416873449</v>
      </c>
      <c r="Z387" s="54">
        <f>=IFERROR(0.01+(X387-MIN($X$2:$X$595))/(MAX($X$2:$X$595)-MIN($X$2:$X$595))*(1-0.01),0)*10</f>
        <v>2.65900783289817</v>
      </c>
    </row>
    <row r="388" spans="1:26" ht="33.75" customHeight="1">
      <c r="A388" s="40">
        <v>387</v>
      </c>
      <c r="B388" s="27" t="s">
        <v>496</v>
      </c>
      <c r="C388" s="40">
        <v>11</v>
      </c>
      <c r="D388" s="27" t="s">
        <v>787</v>
      </c>
      <c r="E388" s="27" t="s">
        <v>802</v>
      </c>
      <c r="F388" s="27" t="s">
        <v>799</v>
      </c>
      <c r="G388" s="27" t="s">
        <v>809</v>
      </c>
      <c r="H388" s="27" t="s">
        <v>1004</v>
      </c>
      <c r="I388" s="40">
        <v>0</v>
      </c>
      <c r="J388" s="40">
        <v>1</v>
      </c>
      <c r="K388" s="40">
        <v>1</v>
      </c>
      <c r="L388" s="40">
        <v>0</v>
      </c>
      <c r="M388" s="40">
        <v>1</v>
      </c>
      <c r="N388" s="40">
        <v>0</v>
      </c>
      <c r="O388" s="40">
        <v>0</v>
      </c>
      <c r="P388" s="40">
        <v>0</v>
      </c>
      <c r="Q388" s="40">
        <v>0</v>
      </c>
      <c r="R388" s="40">
        <v>0</v>
      </c>
      <c r="S388" s="40">
        <v>0</v>
      </c>
      <c r="T388" s="40">
        <v>0</v>
      </c>
      <c r="U388" s="40">
        <v>0</v>
      </c>
      <c r="V388" s="40">
        <v>0</v>
      </c>
      <c r="W388" s="53">
        <f>=IFERROR((I388*20+J388*50+K388*50+L388*5+M388*80+N388*80+O388*40+P388*50+Q388*50+R388*50+S388*95+T388*95+U388*95+V388*50)/800*IF(E388="青年",0.2,IF(E388="老年",0.9,IF(E388="中年",0.5,1))),0)</f>
        <v>0.1125</v>
      </c>
      <c r="X388" s="53">
        <f>=IFERROR((I388*80+J388*50+K388*50+L388*95+M388*20+N388*20+O388*60+P388*50+Q388*50+R388*50+S388*5+T388*5+U388*5+V388*50)/540*IF(E388="青年",0.8,IF(E388="老年",0.1,IF(E388="中年",0.5,1))),0)</f>
        <v>0.111111111111111</v>
      </c>
      <c r="Y388" s="54">
        <f>=IFERROR(0.01+(W388-MIN($W$2:$W$595))/(MAX($W$2:$W$595)-MIN($W$2:$W$595))*(1-0.01),0)*10</f>
        <v>4.4727047146402</v>
      </c>
      <c r="Z388" s="54">
        <f>=IFERROR(0.01+(X388-MIN($X$2:$X$595))/(MAX($X$2:$X$595)-MIN($X$2:$X$595))*(1-0.01),0)*10</f>
        <v>3.17597911227154</v>
      </c>
    </row>
    <row r="389" spans="1:26" ht="33.75" customHeight="1">
      <c r="A389" s="40">
        <v>388</v>
      </c>
      <c r="B389" s="27" t="s">
        <v>502</v>
      </c>
      <c r="C389" s="40">
        <v>1</v>
      </c>
      <c r="D389" s="27" t="s">
        <v>793</v>
      </c>
      <c r="E389" s="27" t="s">
        <v>861</v>
      </c>
      <c r="F389" s="27" t="s">
        <v>789</v>
      </c>
      <c r="G389" s="27" t="s">
        <v>790</v>
      </c>
      <c r="H389" s="27" t="s">
        <v>1230</v>
      </c>
      <c r="I389" s="40">
        <v>0</v>
      </c>
      <c r="J389" s="40">
        <v>0</v>
      </c>
      <c r="K389" s="40">
        <v>0</v>
      </c>
      <c r="L389" s="40">
        <v>0</v>
      </c>
      <c r="M389" s="40">
        <v>1</v>
      </c>
      <c r="N389" s="40">
        <v>0</v>
      </c>
      <c r="O389" s="40">
        <v>0</v>
      </c>
      <c r="P389" s="40">
        <v>0</v>
      </c>
      <c r="Q389" s="40">
        <v>0</v>
      </c>
      <c r="R389" s="40">
        <v>0</v>
      </c>
      <c r="S389" s="40">
        <v>1</v>
      </c>
      <c r="T389" s="40">
        <v>0</v>
      </c>
      <c r="U389" s="40">
        <v>0</v>
      </c>
      <c r="V389" s="40">
        <v>0</v>
      </c>
      <c r="W389" s="53">
        <f>=IFERROR((I389*20+J389*50+K389*50+L389*5+M389*80+N389*80+O389*40+P389*50+Q389*50+R389*50+S389*95+T389*95+U389*95+V389*50)/800*IF(E389="青年",0.2,IF(E389="老年",0.9,IF(E389="中年",0.5,1))),0)</f>
        <v>0.196875</v>
      </c>
      <c r="X389" s="53">
        <f>=IFERROR((I389*80+J389*50+K389*50+L389*95+M389*20+N389*20+O389*60+P389*50+Q389*50+R389*50+S389*5+T389*5+U389*5+V389*50)/540*IF(E389="青年",0.8,IF(E389="老年",0.1,IF(E389="中年",0.5,1))),0)</f>
        <v>0.00462962962962963</v>
      </c>
      <c r="Y389" s="54">
        <f>=IFERROR(0.01+(W389-MIN($W$2:$W$595))/(MAX($W$2:$W$595)-MIN($W$2:$W$595))*(1-0.01),0)*10</f>
        <v>7.78908188585608</v>
      </c>
      <c r="Z389" s="54">
        <f>=IFERROR(0.01+(X389-MIN($X$2:$X$595))/(MAX($X$2:$X$595)-MIN($X$2:$X$595))*(1-0.01),0)*10</f>
        <v>0.203394255874674</v>
      </c>
    </row>
    <row r="390" spans="1:26" ht="33.75" customHeight="1">
      <c r="A390" s="40">
        <v>389</v>
      </c>
      <c r="B390" s="27" t="s">
        <v>502</v>
      </c>
      <c r="C390" s="40">
        <v>2</v>
      </c>
      <c r="D390" s="27" t="s">
        <v>793</v>
      </c>
      <c r="E390" s="27" t="s">
        <v>861</v>
      </c>
      <c r="F390" s="27" t="s">
        <v>789</v>
      </c>
      <c r="G390" s="27" t="s">
        <v>790</v>
      </c>
      <c r="H390" s="27" t="s">
        <v>1230</v>
      </c>
      <c r="I390" s="40">
        <v>0</v>
      </c>
      <c r="J390" s="40">
        <v>0</v>
      </c>
      <c r="K390" s="40">
        <v>0</v>
      </c>
      <c r="L390" s="40">
        <v>0</v>
      </c>
      <c r="M390" s="40">
        <v>1</v>
      </c>
      <c r="N390" s="40">
        <v>0</v>
      </c>
      <c r="O390" s="40">
        <v>0</v>
      </c>
      <c r="P390" s="40">
        <v>0</v>
      </c>
      <c r="Q390" s="40">
        <v>0</v>
      </c>
      <c r="R390" s="40">
        <v>0</v>
      </c>
      <c r="S390" s="40">
        <v>1</v>
      </c>
      <c r="T390" s="40">
        <v>0</v>
      </c>
      <c r="U390" s="40">
        <v>0</v>
      </c>
      <c r="V390" s="40">
        <v>0</v>
      </c>
      <c r="W390" s="53">
        <f>=IFERROR((I390*20+J390*50+K390*50+L390*5+M390*80+N390*80+O390*40+P390*50+Q390*50+R390*50+S390*95+T390*95+U390*95+V390*50)/800*IF(E390="青年",0.2,IF(E390="老年",0.9,IF(E390="中年",0.5,1))),0)</f>
        <v>0.196875</v>
      </c>
      <c r="X390" s="53">
        <f>=IFERROR((I390*80+J390*50+K390*50+L390*95+M390*20+N390*20+O390*60+P390*50+Q390*50+R390*50+S390*5+T390*5+U390*5+V390*50)/540*IF(E390="青年",0.8,IF(E390="老年",0.1,IF(E390="中年",0.5,1))),0)</f>
        <v>0.00462962962962963</v>
      </c>
      <c r="Y390" s="54">
        <f>=IFERROR(0.01+(W390-MIN($W$2:$W$595))/(MAX($W$2:$W$595)-MIN($W$2:$W$595))*(1-0.01),0)*10</f>
        <v>7.78908188585608</v>
      </c>
      <c r="Z390" s="54">
        <f>=IFERROR(0.01+(X390-MIN($X$2:$X$595))/(MAX($X$2:$X$595)-MIN($X$2:$X$595))*(1-0.01),0)*10</f>
        <v>0.203394255874674</v>
      </c>
    </row>
    <row r="391" spans="1:26" ht="33.75" customHeight="1">
      <c r="A391" s="40">
        <v>390</v>
      </c>
      <c r="B391" s="27" t="s">
        <v>502</v>
      </c>
      <c r="C391" s="40">
        <v>3</v>
      </c>
      <c r="D391" s="27" t="s">
        <v>793</v>
      </c>
      <c r="E391" s="27" t="s">
        <v>861</v>
      </c>
      <c r="F391" s="27" t="s">
        <v>789</v>
      </c>
      <c r="G391" s="27" t="s">
        <v>790</v>
      </c>
      <c r="H391" s="27" t="s">
        <v>1230</v>
      </c>
      <c r="I391" s="40">
        <v>0</v>
      </c>
      <c r="J391" s="40">
        <v>0</v>
      </c>
      <c r="K391" s="40">
        <v>0</v>
      </c>
      <c r="L391" s="40">
        <v>0</v>
      </c>
      <c r="M391" s="40">
        <v>1</v>
      </c>
      <c r="N391" s="40">
        <v>0</v>
      </c>
      <c r="O391" s="40">
        <v>0</v>
      </c>
      <c r="P391" s="40">
        <v>0</v>
      </c>
      <c r="Q391" s="40">
        <v>0</v>
      </c>
      <c r="R391" s="40">
        <v>0</v>
      </c>
      <c r="S391" s="40">
        <v>1</v>
      </c>
      <c r="T391" s="40">
        <v>0</v>
      </c>
      <c r="U391" s="40">
        <v>0</v>
      </c>
      <c r="V391" s="40">
        <v>0</v>
      </c>
      <c r="W391" s="53">
        <f>=IFERROR((I391*20+J391*50+K391*50+L391*5+M391*80+N391*80+O391*40+P391*50+Q391*50+R391*50+S391*95+T391*95+U391*95+V391*50)/800*IF(E391="青年",0.2,IF(E391="老年",0.9,IF(E391="中年",0.5,1))),0)</f>
        <v>0.196875</v>
      </c>
      <c r="X391" s="53">
        <f>=IFERROR((I391*80+J391*50+K391*50+L391*95+M391*20+N391*20+O391*60+P391*50+Q391*50+R391*50+S391*5+T391*5+U391*5+V391*50)/540*IF(E391="青年",0.8,IF(E391="老年",0.1,IF(E391="中年",0.5,1))),0)</f>
        <v>0.00462962962962963</v>
      </c>
      <c r="Y391" s="54">
        <f>=IFERROR(0.01+(W391-MIN($W$2:$W$595))/(MAX($W$2:$W$595)-MIN($W$2:$W$595))*(1-0.01),0)*10</f>
        <v>7.78908188585608</v>
      </c>
      <c r="Z391" s="54">
        <f>=IFERROR(0.01+(X391-MIN($X$2:$X$595))/(MAX($X$2:$X$595)-MIN($X$2:$X$595))*(1-0.01),0)*10</f>
        <v>0.203394255874674</v>
      </c>
    </row>
    <row r="392" spans="1:26" ht="33.75" customHeight="1">
      <c r="A392" s="40">
        <v>391</v>
      </c>
      <c r="B392" s="27" t="s">
        <v>502</v>
      </c>
      <c r="C392" s="40">
        <v>4</v>
      </c>
      <c r="D392" s="27" t="s">
        <v>793</v>
      </c>
      <c r="E392" s="27" t="s">
        <v>861</v>
      </c>
      <c r="F392" s="27" t="s">
        <v>789</v>
      </c>
      <c r="G392" s="27" t="s">
        <v>790</v>
      </c>
      <c r="H392" s="27" t="s">
        <v>1230</v>
      </c>
      <c r="I392" s="40">
        <v>0</v>
      </c>
      <c r="J392" s="40">
        <v>0</v>
      </c>
      <c r="K392" s="40">
        <v>0</v>
      </c>
      <c r="L392" s="40">
        <v>0</v>
      </c>
      <c r="M392" s="40">
        <v>1</v>
      </c>
      <c r="N392" s="40">
        <v>0</v>
      </c>
      <c r="O392" s="40">
        <v>0</v>
      </c>
      <c r="P392" s="40">
        <v>0</v>
      </c>
      <c r="Q392" s="40">
        <v>0</v>
      </c>
      <c r="R392" s="40">
        <v>0</v>
      </c>
      <c r="S392" s="40">
        <v>1</v>
      </c>
      <c r="T392" s="40">
        <v>0</v>
      </c>
      <c r="U392" s="40">
        <v>0</v>
      </c>
      <c r="V392" s="40">
        <v>0</v>
      </c>
      <c r="W392" s="53">
        <f>=IFERROR((I392*20+J392*50+K392*50+L392*5+M392*80+N392*80+O392*40+P392*50+Q392*50+R392*50+S392*95+T392*95+U392*95+V392*50)/800*IF(E392="青年",0.2,IF(E392="老年",0.9,IF(E392="中年",0.5,1))),0)</f>
        <v>0.196875</v>
      </c>
      <c r="X392" s="53">
        <f>=IFERROR((I392*80+J392*50+K392*50+L392*95+M392*20+N392*20+O392*60+P392*50+Q392*50+R392*50+S392*5+T392*5+U392*5+V392*50)/540*IF(E392="青年",0.8,IF(E392="老年",0.1,IF(E392="中年",0.5,1))),0)</f>
        <v>0.00462962962962963</v>
      </c>
      <c r="Y392" s="54">
        <f>=IFERROR(0.01+(W392-MIN($W$2:$W$595))/(MAX($W$2:$W$595)-MIN($W$2:$W$595))*(1-0.01),0)*10</f>
        <v>7.78908188585608</v>
      </c>
      <c r="Z392" s="54">
        <f>=IFERROR(0.01+(X392-MIN($X$2:$X$595))/(MAX($X$2:$X$595)-MIN($X$2:$X$595))*(1-0.01),0)*10</f>
        <v>0.203394255874674</v>
      </c>
    </row>
    <row r="393" spans="1:26" ht="33.75" customHeight="1">
      <c r="A393" s="40">
        <v>392</v>
      </c>
      <c r="B393" s="27" t="s">
        <v>502</v>
      </c>
      <c r="C393" s="40">
        <v>5</v>
      </c>
      <c r="D393" s="27" t="s">
        <v>793</v>
      </c>
      <c r="E393" s="27" t="s">
        <v>861</v>
      </c>
      <c r="F393" s="27" t="s">
        <v>789</v>
      </c>
      <c r="G393" s="27" t="s">
        <v>790</v>
      </c>
      <c r="H393" s="27" t="s">
        <v>1230</v>
      </c>
      <c r="I393" s="40">
        <v>0</v>
      </c>
      <c r="J393" s="40">
        <v>0</v>
      </c>
      <c r="K393" s="40">
        <v>0</v>
      </c>
      <c r="L393" s="40">
        <v>0</v>
      </c>
      <c r="M393" s="40">
        <v>1</v>
      </c>
      <c r="N393" s="40">
        <v>0</v>
      </c>
      <c r="O393" s="40">
        <v>0</v>
      </c>
      <c r="P393" s="40">
        <v>0</v>
      </c>
      <c r="Q393" s="40">
        <v>0</v>
      </c>
      <c r="R393" s="40">
        <v>0</v>
      </c>
      <c r="S393" s="40">
        <v>1</v>
      </c>
      <c r="T393" s="40">
        <v>0</v>
      </c>
      <c r="U393" s="40">
        <v>0</v>
      </c>
      <c r="V393" s="40">
        <v>0</v>
      </c>
      <c r="W393" s="53">
        <f>=IFERROR((I393*20+J393*50+K393*50+L393*5+M393*80+N393*80+O393*40+P393*50+Q393*50+R393*50+S393*95+T393*95+U393*95+V393*50)/800*IF(E393="青年",0.2,IF(E393="老年",0.9,IF(E393="中年",0.5,1))),0)</f>
        <v>0.196875</v>
      </c>
      <c r="X393" s="53">
        <f>=IFERROR((I393*80+J393*50+K393*50+L393*95+M393*20+N393*20+O393*60+P393*50+Q393*50+R393*50+S393*5+T393*5+U393*5+V393*50)/540*IF(E393="青年",0.8,IF(E393="老年",0.1,IF(E393="中年",0.5,1))),0)</f>
        <v>0.00462962962962963</v>
      </c>
      <c r="Y393" s="54">
        <f>=IFERROR(0.01+(W393-MIN($W$2:$W$595))/(MAX($W$2:$W$595)-MIN($W$2:$W$595))*(1-0.01),0)*10</f>
        <v>7.78908188585608</v>
      </c>
      <c r="Z393" s="54">
        <f>=IFERROR(0.01+(X393-MIN($X$2:$X$595))/(MAX($X$2:$X$595)-MIN($X$2:$X$595))*(1-0.01),0)*10</f>
        <v>0.203394255874674</v>
      </c>
    </row>
    <row r="394" spans="1:26" ht="33.75" customHeight="1">
      <c r="A394" s="40">
        <v>393</v>
      </c>
      <c r="B394" s="27" t="s">
        <v>502</v>
      </c>
      <c r="C394" s="40">
        <v>6</v>
      </c>
      <c r="D394" s="27" t="s">
        <v>793</v>
      </c>
      <c r="E394" s="27" t="s">
        <v>861</v>
      </c>
      <c r="F394" s="27" t="s">
        <v>789</v>
      </c>
      <c r="G394" s="27" t="s">
        <v>790</v>
      </c>
      <c r="H394" s="27" t="s">
        <v>1230</v>
      </c>
      <c r="I394" s="40">
        <v>0</v>
      </c>
      <c r="J394" s="40">
        <v>0</v>
      </c>
      <c r="K394" s="40">
        <v>0</v>
      </c>
      <c r="L394" s="40">
        <v>0</v>
      </c>
      <c r="M394" s="40">
        <v>1</v>
      </c>
      <c r="N394" s="40">
        <v>0</v>
      </c>
      <c r="O394" s="40">
        <v>0</v>
      </c>
      <c r="P394" s="40">
        <v>0</v>
      </c>
      <c r="Q394" s="40">
        <v>0</v>
      </c>
      <c r="R394" s="40">
        <v>0</v>
      </c>
      <c r="S394" s="40">
        <v>1</v>
      </c>
      <c r="T394" s="40">
        <v>0</v>
      </c>
      <c r="U394" s="40">
        <v>0</v>
      </c>
      <c r="V394" s="40">
        <v>0</v>
      </c>
      <c r="W394" s="53">
        <f>=IFERROR((I394*20+J394*50+K394*50+L394*5+M394*80+N394*80+O394*40+P394*50+Q394*50+R394*50+S394*95+T394*95+U394*95+V394*50)/800*IF(E394="青年",0.2,IF(E394="老年",0.9,IF(E394="中年",0.5,1))),0)</f>
        <v>0.196875</v>
      </c>
      <c r="X394" s="53">
        <f>=IFERROR((I394*80+J394*50+K394*50+L394*95+M394*20+N394*20+O394*60+P394*50+Q394*50+R394*50+S394*5+T394*5+U394*5+V394*50)/540*IF(E394="青年",0.8,IF(E394="老年",0.1,IF(E394="中年",0.5,1))),0)</f>
        <v>0.00462962962962963</v>
      </c>
      <c r="Y394" s="54">
        <f>=IFERROR(0.01+(W394-MIN($W$2:$W$595))/(MAX($W$2:$W$595)-MIN($W$2:$W$595))*(1-0.01),0)*10</f>
        <v>7.78908188585608</v>
      </c>
      <c r="Z394" s="54">
        <f>=IFERROR(0.01+(X394-MIN($X$2:$X$595))/(MAX($X$2:$X$595)-MIN($X$2:$X$595))*(1-0.01),0)*10</f>
        <v>0.203394255874674</v>
      </c>
    </row>
    <row r="395" spans="1:26" ht="33.75" customHeight="1">
      <c r="A395" s="40">
        <v>394</v>
      </c>
      <c r="B395" s="27" t="s">
        <v>502</v>
      </c>
      <c r="C395" s="40">
        <v>7</v>
      </c>
      <c r="D395" s="27" t="s">
        <v>793</v>
      </c>
      <c r="E395" s="27" t="s">
        <v>861</v>
      </c>
      <c r="F395" s="27" t="s">
        <v>789</v>
      </c>
      <c r="G395" s="27" t="s">
        <v>790</v>
      </c>
      <c r="H395" s="27" t="s">
        <v>1230</v>
      </c>
      <c r="I395" s="40">
        <v>0</v>
      </c>
      <c r="J395" s="40">
        <v>0</v>
      </c>
      <c r="K395" s="40">
        <v>0</v>
      </c>
      <c r="L395" s="40">
        <v>0</v>
      </c>
      <c r="M395" s="40">
        <v>1</v>
      </c>
      <c r="N395" s="40">
        <v>0</v>
      </c>
      <c r="O395" s="40">
        <v>0</v>
      </c>
      <c r="P395" s="40">
        <v>0</v>
      </c>
      <c r="Q395" s="40">
        <v>0</v>
      </c>
      <c r="R395" s="40">
        <v>0</v>
      </c>
      <c r="S395" s="40">
        <v>1</v>
      </c>
      <c r="T395" s="40">
        <v>0</v>
      </c>
      <c r="U395" s="40">
        <v>0</v>
      </c>
      <c r="V395" s="40">
        <v>0</v>
      </c>
      <c r="W395" s="53">
        <f>=IFERROR((I395*20+J395*50+K395*50+L395*5+M395*80+N395*80+O395*40+P395*50+Q395*50+R395*50+S395*95+T395*95+U395*95+V395*50)/800*IF(E395="青年",0.2,IF(E395="老年",0.9,IF(E395="中年",0.5,1))),0)</f>
        <v>0.196875</v>
      </c>
      <c r="X395" s="53">
        <f>=IFERROR((I395*80+J395*50+K395*50+L395*95+M395*20+N395*20+O395*60+P395*50+Q395*50+R395*50+S395*5+T395*5+U395*5+V395*50)/540*IF(E395="青年",0.8,IF(E395="老年",0.1,IF(E395="中年",0.5,1))),0)</f>
        <v>0.00462962962962963</v>
      </c>
      <c r="Y395" s="54">
        <f>=IFERROR(0.01+(W395-MIN($W$2:$W$595))/(MAX($W$2:$W$595)-MIN($W$2:$W$595))*(1-0.01),0)*10</f>
        <v>7.78908188585608</v>
      </c>
      <c r="Z395" s="54">
        <f>=IFERROR(0.01+(X395-MIN($X$2:$X$595))/(MAX($X$2:$X$595)-MIN($X$2:$X$595))*(1-0.01),0)*10</f>
        <v>0.203394255874674</v>
      </c>
    </row>
    <row r="396" spans="1:26" ht="33.75" customHeight="1">
      <c r="A396" s="40">
        <v>395</v>
      </c>
      <c r="B396" s="27" t="s">
        <v>502</v>
      </c>
      <c r="C396" s="40">
        <v>8</v>
      </c>
      <c r="D396" s="27" t="s">
        <v>793</v>
      </c>
      <c r="E396" s="27" t="s">
        <v>861</v>
      </c>
      <c r="F396" s="27" t="s">
        <v>789</v>
      </c>
      <c r="G396" s="27" t="s">
        <v>790</v>
      </c>
      <c r="H396" s="27" t="s">
        <v>1230</v>
      </c>
      <c r="I396" s="40">
        <v>0</v>
      </c>
      <c r="J396" s="40">
        <v>0</v>
      </c>
      <c r="K396" s="40">
        <v>0</v>
      </c>
      <c r="L396" s="40">
        <v>0</v>
      </c>
      <c r="M396" s="40">
        <v>1</v>
      </c>
      <c r="N396" s="40">
        <v>0</v>
      </c>
      <c r="O396" s="40">
        <v>0</v>
      </c>
      <c r="P396" s="40">
        <v>0</v>
      </c>
      <c r="Q396" s="40">
        <v>0</v>
      </c>
      <c r="R396" s="40">
        <v>0</v>
      </c>
      <c r="S396" s="40">
        <v>1</v>
      </c>
      <c r="T396" s="40">
        <v>0</v>
      </c>
      <c r="U396" s="40">
        <v>0</v>
      </c>
      <c r="V396" s="40">
        <v>0</v>
      </c>
      <c r="W396" s="53">
        <f>=IFERROR((I396*20+J396*50+K396*50+L396*5+M396*80+N396*80+O396*40+P396*50+Q396*50+R396*50+S396*95+T396*95+U396*95+V396*50)/800*IF(E396="青年",0.2,IF(E396="老年",0.9,IF(E396="中年",0.5,1))),0)</f>
        <v>0.196875</v>
      </c>
      <c r="X396" s="53">
        <f>=IFERROR((I396*80+J396*50+K396*50+L396*95+M396*20+N396*20+O396*60+P396*50+Q396*50+R396*50+S396*5+T396*5+U396*5+V396*50)/540*IF(E396="青年",0.8,IF(E396="老年",0.1,IF(E396="中年",0.5,1))),0)</f>
        <v>0.00462962962962963</v>
      </c>
      <c r="Y396" s="54">
        <f>=IFERROR(0.01+(W396-MIN($W$2:$W$595))/(MAX($W$2:$W$595)-MIN($W$2:$W$595))*(1-0.01),0)*10</f>
        <v>7.78908188585608</v>
      </c>
      <c r="Z396" s="54">
        <f>=IFERROR(0.01+(X396-MIN($X$2:$X$595))/(MAX($X$2:$X$595)-MIN($X$2:$X$595))*(1-0.01),0)*10</f>
        <v>0.203394255874674</v>
      </c>
    </row>
    <row r="397" spans="1:26" ht="33.75" customHeight="1">
      <c r="A397" s="40">
        <v>396</v>
      </c>
      <c r="B397" s="27" t="s">
        <v>502</v>
      </c>
      <c r="C397" s="40">
        <v>9</v>
      </c>
      <c r="D397" s="27" t="s">
        <v>793</v>
      </c>
      <c r="E397" s="27" t="s">
        <v>788</v>
      </c>
      <c r="F397" s="27" t="s">
        <v>789</v>
      </c>
      <c r="G397" s="27" t="s">
        <v>809</v>
      </c>
      <c r="H397" s="27" t="s">
        <v>1230</v>
      </c>
      <c r="I397" s="40">
        <v>0</v>
      </c>
      <c r="J397" s="40">
        <v>0</v>
      </c>
      <c r="K397" s="40">
        <v>0</v>
      </c>
      <c r="L397" s="40">
        <v>0</v>
      </c>
      <c r="M397" s="40">
        <v>1</v>
      </c>
      <c r="N397" s="40">
        <v>0</v>
      </c>
      <c r="O397" s="40">
        <v>0</v>
      </c>
      <c r="P397" s="40">
        <v>0</v>
      </c>
      <c r="Q397" s="40">
        <v>0</v>
      </c>
      <c r="R397" s="40">
        <v>0</v>
      </c>
      <c r="S397" s="40">
        <v>1</v>
      </c>
      <c r="T397" s="40">
        <v>0</v>
      </c>
      <c r="U397" s="40">
        <v>0</v>
      </c>
      <c r="V397" s="40">
        <v>0</v>
      </c>
      <c r="W397" s="53">
        <f>=IFERROR((I397*20+J397*50+K397*50+L397*5+M397*80+N397*80+O397*40+P397*50+Q397*50+R397*50+S397*95+T397*95+U397*95+V397*50)/800*IF(E397="青年",0.2,IF(E397="老年",0.9,IF(E397="中年",0.5,1))),0)</f>
        <v>0.04375</v>
      </c>
      <c r="X397" s="53">
        <f>=IFERROR((I397*80+J397*50+K397*50+L397*95+M397*20+N397*20+O397*60+P397*50+Q397*50+R397*50+S397*5+T397*5+U397*5+V397*50)/540*IF(E397="青年",0.8,IF(E397="老年",0.1,IF(E397="中年",0.5,1))),0)</f>
        <v>0.037037037037037</v>
      </c>
      <c r="Y397" s="54">
        <f>=IFERROR(0.01+(W397-MIN($W$2:$W$595))/(MAX($W$2:$W$595)-MIN($W$2:$W$595))*(1-0.01),0)*10</f>
        <v>1.77047146401985</v>
      </c>
      <c r="Z397" s="54">
        <f>=IFERROR(0.01+(X397-MIN($X$2:$X$595))/(MAX($X$2:$X$595)-MIN($X$2:$X$595))*(1-0.01),0)*10</f>
        <v>1.10809399477807</v>
      </c>
    </row>
    <row r="398" spans="1:26" ht="33.75" customHeight="1">
      <c r="A398" s="40">
        <v>397</v>
      </c>
      <c r="B398" s="27" t="s">
        <v>502</v>
      </c>
      <c r="C398" s="40">
        <v>10</v>
      </c>
      <c r="D398" s="27" t="s">
        <v>793</v>
      </c>
      <c r="E398" s="27" t="s">
        <v>861</v>
      </c>
      <c r="F398" s="27" t="s">
        <v>789</v>
      </c>
      <c r="G398" s="27" t="s">
        <v>809</v>
      </c>
      <c r="H398" s="27" t="s">
        <v>1230</v>
      </c>
      <c r="I398" s="40">
        <v>0</v>
      </c>
      <c r="J398" s="40">
        <v>0</v>
      </c>
      <c r="K398" s="40">
        <v>0</v>
      </c>
      <c r="L398" s="40">
        <v>0</v>
      </c>
      <c r="M398" s="40">
        <v>1</v>
      </c>
      <c r="N398" s="40">
        <v>0</v>
      </c>
      <c r="O398" s="40">
        <v>0</v>
      </c>
      <c r="P398" s="40">
        <v>0</v>
      </c>
      <c r="Q398" s="40">
        <v>0</v>
      </c>
      <c r="R398" s="40">
        <v>0</v>
      </c>
      <c r="S398" s="40">
        <v>1</v>
      </c>
      <c r="T398" s="40">
        <v>0</v>
      </c>
      <c r="U398" s="40">
        <v>0</v>
      </c>
      <c r="V398" s="40">
        <v>0</v>
      </c>
      <c r="W398" s="53">
        <f>=IFERROR((I398*20+J398*50+K398*50+L398*5+M398*80+N398*80+O398*40+P398*50+Q398*50+R398*50+S398*95+T398*95+U398*95+V398*50)/800*IF(E398="青年",0.2,IF(E398="老年",0.9,IF(E398="中年",0.5,1))),0)</f>
        <v>0.196875</v>
      </c>
      <c r="X398" s="53">
        <f>=IFERROR((I398*80+J398*50+K398*50+L398*95+M398*20+N398*20+O398*60+P398*50+Q398*50+R398*50+S398*5+T398*5+U398*5+V398*50)/540*IF(E398="青年",0.8,IF(E398="老年",0.1,IF(E398="中年",0.5,1))),0)</f>
        <v>0.00462962962962963</v>
      </c>
      <c r="Y398" s="54">
        <f>=IFERROR(0.01+(W398-MIN($W$2:$W$595))/(MAX($W$2:$W$595)-MIN($W$2:$W$595))*(1-0.01),0)*10</f>
        <v>7.78908188585608</v>
      </c>
      <c r="Z398" s="54">
        <f>=IFERROR(0.01+(X398-MIN($X$2:$X$595))/(MAX($X$2:$X$595)-MIN($X$2:$X$595))*(1-0.01),0)*10</f>
        <v>0.203394255874674</v>
      </c>
    </row>
    <row r="399" spans="1:26" ht="33.75" customHeight="1">
      <c r="A399" s="40">
        <v>398</v>
      </c>
      <c r="B399" s="27" t="s">
        <v>507</v>
      </c>
      <c r="C399" s="40">
        <v>1</v>
      </c>
      <c r="D399" s="27" t="s">
        <v>793</v>
      </c>
      <c r="E399" s="27" t="s">
        <v>788</v>
      </c>
      <c r="F399" s="27" t="s">
        <v>789</v>
      </c>
      <c r="G399" s="27" t="s">
        <v>790</v>
      </c>
      <c r="H399" s="27" t="s">
        <v>837</v>
      </c>
      <c r="I399" s="40">
        <v>0</v>
      </c>
      <c r="J399" s="40">
        <v>0</v>
      </c>
      <c r="K399" s="40">
        <v>0</v>
      </c>
      <c r="L399" s="40">
        <v>0</v>
      </c>
      <c r="M399" s="40">
        <v>1</v>
      </c>
      <c r="N399" s="40">
        <v>0</v>
      </c>
      <c r="O399" s="40">
        <v>0</v>
      </c>
      <c r="P399" s="40">
        <v>1</v>
      </c>
      <c r="Q399" s="40">
        <v>0</v>
      </c>
      <c r="R399" s="40">
        <v>0</v>
      </c>
      <c r="S399" s="40">
        <v>0</v>
      </c>
      <c r="T399" s="40">
        <v>0</v>
      </c>
      <c r="U399" s="40">
        <v>0</v>
      </c>
      <c r="V399" s="40">
        <v>0</v>
      </c>
      <c r="W399" s="53">
        <f>=IFERROR((I399*20+J399*50+K399*50+L399*5+M399*80+N399*80+O399*40+P399*50+Q399*50+R399*50+S399*95+T399*95+U399*95+V399*50)/800*IF(E399="青年",0.2,IF(E399="老年",0.9,IF(E399="中年",0.5,1))),0)</f>
        <v>0.0325</v>
      </c>
      <c r="X399" s="53">
        <f>=IFERROR((I399*80+J399*50+K399*50+L399*95+M399*20+N399*20+O399*60+P399*50+Q399*50+R399*50+S399*5+T399*5+U399*5+V399*50)/540*IF(E399="青年",0.8,IF(E399="老年",0.1,IF(E399="中年",0.5,1))),0)</f>
        <v>0.103703703703704</v>
      </c>
      <c r="Y399" s="54">
        <f>=IFERROR(0.01+(W399-MIN($W$2:$W$595))/(MAX($W$2:$W$595)-MIN($W$2:$W$595))*(1-0.01),0)*10</f>
        <v>1.32828784119107</v>
      </c>
      <c r="Z399" s="54">
        <f>=IFERROR(0.01+(X399-MIN($X$2:$X$595))/(MAX($X$2:$X$595)-MIN($X$2:$X$595))*(1-0.01),0)*10</f>
        <v>2.96919060052219</v>
      </c>
    </row>
    <row r="400" spans="1:26" ht="33.75" customHeight="1">
      <c r="A400" s="40">
        <v>399</v>
      </c>
      <c r="B400" s="27" t="s">
        <v>507</v>
      </c>
      <c r="C400" s="40">
        <v>2</v>
      </c>
      <c r="D400" s="27" t="s">
        <v>793</v>
      </c>
      <c r="E400" s="27" t="s">
        <v>788</v>
      </c>
      <c r="F400" s="27" t="s">
        <v>789</v>
      </c>
      <c r="G400" s="27" t="s">
        <v>790</v>
      </c>
      <c r="H400" s="27" t="s">
        <v>1242</v>
      </c>
      <c r="I400" s="40">
        <v>0</v>
      </c>
      <c r="J400" s="40">
        <v>0</v>
      </c>
      <c r="K400" s="40">
        <v>1</v>
      </c>
      <c r="L400" s="40">
        <v>0</v>
      </c>
      <c r="M400" s="40">
        <v>1</v>
      </c>
      <c r="N400" s="40">
        <v>0</v>
      </c>
      <c r="O400" s="40">
        <v>0</v>
      </c>
      <c r="P400" s="40">
        <v>1</v>
      </c>
      <c r="Q400" s="40">
        <v>0</v>
      </c>
      <c r="R400" s="40">
        <v>0</v>
      </c>
      <c r="S400" s="40">
        <v>0</v>
      </c>
      <c r="T400" s="40">
        <v>0</v>
      </c>
      <c r="U400" s="40">
        <v>0</v>
      </c>
      <c r="V400" s="40">
        <v>0</v>
      </c>
      <c r="W400" s="53">
        <f>=IFERROR((I400*20+J400*50+K400*50+L400*5+M400*80+N400*80+O400*40+P400*50+Q400*50+R400*50+S400*95+T400*95+U400*95+V400*50)/800*IF(E400="青年",0.2,IF(E400="老年",0.9,IF(E400="中年",0.5,1))),0)</f>
        <v>0.045</v>
      </c>
      <c r="X400" s="53">
        <f>=IFERROR((I400*80+J400*50+K400*50+L400*95+M400*20+N400*20+O400*60+P400*50+Q400*50+R400*50+S400*5+T400*5+U400*5+V400*50)/540*IF(E400="青年",0.8,IF(E400="老年",0.1,IF(E400="中年",0.5,1))),0)</f>
        <v>0.177777777777778</v>
      </c>
      <c r="Y400" s="54">
        <f>=IFERROR(0.01+(W400-MIN($W$2:$W$595))/(MAX($W$2:$W$595)-MIN($W$2:$W$595))*(1-0.01),0)*10</f>
        <v>1.81960297766749</v>
      </c>
      <c r="Z400" s="54">
        <f>=IFERROR(0.01+(X400-MIN($X$2:$X$595))/(MAX($X$2:$X$595)-MIN($X$2:$X$595))*(1-0.01),0)*10</f>
        <v>5.03707571801567</v>
      </c>
    </row>
    <row r="401" spans="1:26" ht="33.75" customHeight="1">
      <c r="A401" s="40">
        <v>400</v>
      </c>
      <c r="B401" s="27" t="s">
        <v>507</v>
      </c>
      <c r="C401" s="40">
        <v>3</v>
      </c>
      <c r="D401" s="27" t="s">
        <v>793</v>
      </c>
      <c r="E401" s="27" t="s">
        <v>788</v>
      </c>
      <c r="F401" s="27" t="s">
        <v>789</v>
      </c>
      <c r="G401" s="27" t="s">
        <v>790</v>
      </c>
      <c r="H401" s="27" t="s">
        <v>837</v>
      </c>
      <c r="I401" s="40">
        <v>0</v>
      </c>
      <c r="J401" s="40">
        <v>0</v>
      </c>
      <c r="K401" s="40">
        <v>0</v>
      </c>
      <c r="L401" s="40">
        <v>0</v>
      </c>
      <c r="M401" s="40">
        <v>1</v>
      </c>
      <c r="N401" s="40">
        <v>0</v>
      </c>
      <c r="O401" s="40">
        <v>0</v>
      </c>
      <c r="P401" s="40">
        <v>1</v>
      </c>
      <c r="Q401" s="40">
        <v>0</v>
      </c>
      <c r="R401" s="40">
        <v>0</v>
      </c>
      <c r="S401" s="40">
        <v>0</v>
      </c>
      <c r="T401" s="40">
        <v>0</v>
      </c>
      <c r="U401" s="40">
        <v>0</v>
      </c>
      <c r="V401" s="40">
        <v>0</v>
      </c>
      <c r="W401" s="53">
        <f>=IFERROR((I401*20+J401*50+K401*50+L401*5+M401*80+N401*80+O401*40+P401*50+Q401*50+R401*50+S401*95+T401*95+U401*95+V401*50)/800*IF(E401="青年",0.2,IF(E401="老年",0.9,IF(E401="中年",0.5,1))),0)</f>
        <v>0.0325</v>
      </c>
      <c r="X401" s="53">
        <f>=IFERROR((I401*80+J401*50+K401*50+L401*95+M401*20+N401*20+O401*60+P401*50+Q401*50+R401*50+S401*5+T401*5+U401*5+V401*50)/540*IF(E401="青年",0.8,IF(E401="老年",0.1,IF(E401="中年",0.5,1))),0)</f>
        <v>0.103703703703704</v>
      </c>
      <c r="Y401" s="54">
        <f>=IFERROR(0.01+(W401-MIN($W$2:$W$595))/(MAX($W$2:$W$595)-MIN($W$2:$W$595))*(1-0.01),0)*10</f>
        <v>1.32828784119107</v>
      </c>
      <c r="Z401" s="54">
        <f>=IFERROR(0.01+(X401-MIN($X$2:$X$595))/(MAX($X$2:$X$595)-MIN($X$2:$X$595))*(1-0.01),0)*10</f>
        <v>2.96919060052219</v>
      </c>
    </row>
    <row r="402" spans="1:26" ht="33.75" customHeight="1">
      <c r="A402" s="40">
        <v>401</v>
      </c>
      <c r="B402" s="27" t="s">
        <v>507</v>
      </c>
      <c r="C402" s="40">
        <v>4</v>
      </c>
      <c r="D402" s="27" t="s">
        <v>787</v>
      </c>
      <c r="E402" s="27" t="s">
        <v>802</v>
      </c>
      <c r="F402" s="27" t="s">
        <v>799</v>
      </c>
      <c r="G402" s="27" t="s">
        <v>790</v>
      </c>
      <c r="H402" s="27" t="s">
        <v>822</v>
      </c>
      <c r="I402" s="40">
        <v>0</v>
      </c>
      <c r="J402" s="40">
        <v>0</v>
      </c>
      <c r="K402" s="40">
        <v>0</v>
      </c>
      <c r="L402" s="40">
        <v>0</v>
      </c>
      <c r="M402" s="40">
        <v>0</v>
      </c>
      <c r="N402" s="40">
        <v>0</v>
      </c>
      <c r="O402" s="40">
        <v>0</v>
      </c>
      <c r="P402" s="40">
        <v>1</v>
      </c>
      <c r="Q402" s="40">
        <v>0</v>
      </c>
      <c r="R402" s="40">
        <v>0</v>
      </c>
      <c r="S402" s="40">
        <v>0</v>
      </c>
      <c r="T402" s="40">
        <v>0</v>
      </c>
      <c r="U402" s="40">
        <v>0</v>
      </c>
      <c r="V402" s="40">
        <v>0</v>
      </c>
      <c r="W402" s="53">
        <f>=IFERROR((I402*20+J402*50+K402*50+L402*5+M402*80+N402*80+O402*40+P402*50+Q402*50+R402*50+S402*95+T402*95+U402*95+V402*50)/800*IF(E402="青年",0.2,IF(E402="老年",0.9,IF(E402="中年",0.5,1))),0)</f>
        <v>0.03125</v>
      </c>
      <c r="X402" s="53">
        <f>=IFERROR((I402*80+J402*50+K402*50+L402*95+M402*20+N402*20+O402*60+P402*50+Q402*50+R402*50+S402*5+T402*5+U402*5+V402*50)/540*IF(E402="青年",0.8,IF(E402="老年",0.1,IF(E402="中年",0.5,1))),0)</f>
        <v>0.0462962962962963</v>
      </c>
      <c r="Y402" s="54">
        <f>=IFERROR(0.01+(W402-MIN($W$2:$W$595))/(MAX($W$2:$W$595)-MIN($W$2:$W$595))*(1-0.01),0)*10</f>
        <v>1.27915632754342</v>
      </c>
      <c r="Z402" s="54">
        <f>=IFERROR(0.01+(X402-MIN($X$2:$X$595))/(MAX($X$2:$X$595)-MIN($X$2:$X$595))*(1-0.01),0)*10</f>
        <v>1.36657963446475</v>
      </c>
    </row>
    <row r="403" spans="1:26" ht="33.75" customHeight="1">
      <c r="A403" s="40">
        <v>402</v>
      </c>
      <c r="B403" s="27" t="s">
        <v>512</v>
      </c>
      <c r="C403" s="40">
        <v>1</v>
      </c>
      <c r="D403" s="27" t="s">
        <v>787</v>
      </c>
      <c r="E403" s="27" t="s">
        <v>861</v>
      </c>
      <c r="F403" s="27" t="s">
        <v>789</v>
      </c>
      <c r="G403" s="27" t="s">
        <v>790</v>
      </c>
      <c r="H403" s="27" t="s">
        <v>822</v>
      </c>
      <c r="I403" s="40">
        <v>0</v>
      </c>
      <c r="J403" s="40">
        <v>0</v>
      </c>
      <c r="K403" s="40">
        <v>0</v>
      </c>
      <c r="L403" s="40">
        <v>0</v>
      </c>
      <c r="M403" s="40">
        <v>0</v>
      </c>
      <c r="N403" s="40">
        <v>0</v>
      </c>
      <c r="O403" s="40">
        <v>0</v>
      </c>
      <c r="P403" s="40">
        <v>1</v>
      </c>
      <c r="Q403" s="40">
        <v>0</v>
      </c>
      <c r="R403" s="40">
        <v>0</v>
      </c>
      <c r="S403" s="40">
        <v>0</v>
      </c>
      <c r="T403" s="40">
        <v>0</v>
      </c>
      <c r="U403" s="40">
        <v>0</v>
      </c>
      <c r="V403" s="40">
        <v>0</v>
      </c>
      <c r="W403" s="53">
        <f>=IFERROR((I403*20+J403*50+K403*50+L403*5+M403*80+N403*80+O403*40+P403*50+Q403*50+R403*50+S403*95+T403*95+U403*95+V403*50)/800*IF(E403="青年",0.2,IF(E403="老年",0.9,IF(E403="中年",0.5,1))),0)</f>
        <v>0.05625</v>
      </c>
      <c r="X403" s="53">
        <f>=IFERROR((I403*80+J403*50+K403*50+L403*95+M403*20+N403*20+O403*60+P403*50+Q403*50+R403*50+S403*5+T403*5+U403*5+V403*50)/540*IF(E403="青年",0.8,IF(E403="老年",0.1,IF(E403="中年",0.5,1))),0)</f>
        <v>0.00925925925925926</v>
      </c>
      <c r="Y403" s="54">
        <f>=IFERROR(0.01+(W403-MIN($W$2:$W$595))/(MAX($W$2:$W$595)-MIN($W$2:$W$595))*(1-0.01),0)*10</f>
        <v>2.26178660049628</v>
      </c>
      <c r="Z403" s="54">
        <f>=IFERROR(0.01+(X403-MIN($X$2:$X$595))/(MAX($X$2:$X$595)-MIN($X$2:$X$595))*(1-0.01),0)*10</f>
        <v>0.332637075718016</v>
      </c>
    </row>
    <row r="404" spans="1:26" ht="33.75" customHeight="1">
      <c r="A404" s="40">
        <v>403</v>
      </c>
      <c r="B404" s="27" t="s">
        <v>512</v>
      </c>
      <c r="C404" s="40">
        <v>2</v>
      </c>
      <c r="D404" s="27" t="s">
        <v>787</v>
      </c>
      <c r="E404" s="27" t="s">
        <v>802</v>
      </c>
      <c r="F404" s="27" t="s">
        <v>799</v>
      </c>
      <c r="G404" s="27" t="s">
        <v>809</v>
      </c>
      <c r="H404" s="27" t="s">
        <v>818</v>
      </c>
      <c r="I404" s="40">
        <v>0</v>
      </c>
      <c r="J404" s="40">
        <v>1</v>
      </c>
      <c r="K404" s="40">
        <v>0</v>
      </c>
      <c r="L404" s="40">
        <v>0</v>
      </c>
      <c r="M404" s="40">
        <v>0</v>
      </c>
      <c r="N404" s="40">
        <v>0</v>
      </c>
      <c r="O404" s="40">
        <v>0</v>
      </c>
      <c r="P404" s="40">
        <v>0</v>
      </c>
      <c r="Q404" s="40">
        <v>0</v>
      </c>
      <c r="R404" s="40">
        <v>0</v>
      </c>
      <c r="S404" s="40">
        <v>0</v>
      </c>
      <c r="T404" s="40">
        <v>0</v>
      </c>
      <c r="U404" s="40">
        <v>0</v>
      </c>
      <c r="V404" s="40">
        <v>0</v>
      </c>
      <c r="W404" s="53">
        <f>=IFERROR((I404*20+J404*50+K404*50+L404*5+M404*80+N404*80+O404*40+P404*50+Q404*50+R404*50+S404*95+T404*95+U404*95+V404*50)/800*IF(E404="青年",0.2,IF(E404="老年",0.9,IF(E404="中年",0.5,1))),0)</f>
        <v>0.03125</v>
      </c>
      <c r="X404" s="53">
        <f>=IFERROR((I404*80+J404*50+K404*50+L404*95+M404*20+N404*20+O404*60+P404*50+Q404*50+R404*50+S404*5+T404*5+U404*5+V404*50)/540*IF(E404="青年",0.8,IF(E404="老年",0.1,IF(E404="中年",0.5,1))),0)</f>
        <v>0.0462962962962963</v>
      </c>
      <c r="Y404" s="54">
        <f>=IFERROR(0.01+(W404-MIN($W$2:$W$595))/(MAX($W$2:$W$595)-MIN($W$2:$W$595))*(1-0.01),0)*10</f>
        <v>1.27915632754342</v>
      </c>
      <c r="Z404" s="54">
        <f>=IFERROR(0.01+(X404-MIN($X$2:$X$595))/(MAX($X$2:$X$595)-MIN($X$2:$X$595))*(1-0.01),0)*10</f>
        <v>1.36657963446475</v>
      </c>
    </row>
    <row r="405" spans="1:26" ht="33.75" customHeight="1">
      <c r="A405" s="40">
        <v>404</v>
      </c>
      <c r="B405" s="27" t="s">
        <v>512</v>
      </c>
      <c r="C405" s="40">
        <v>3</v>
      </c>
      <c r="D405" s="27" t="s">
        <v>793</v>
      </c>
      <c r="E405" s="27" t="s">
        <v>861</v>
      </c>
      <c r="F405" s="27" t="s">
        <v>789</v>
      </c>
      <c r="G405" s="27" t="s">
        <v>790</v>
      </c>
      <c r="H405" s="27" t="s">
        <v>822</v>
      </c>
      <c r="I405" s="40">
        <v>0</v>
      </c>
      <c r="J405" s="40">
        <v>0</v>
      </c>
      <c r="K405" s="40">
        <v>0</v>
      </c>
      <c r="L405" s="40">
        <v>0</v>
      </c>
      <c r="M405" s="40">
        <v>0</v>
      </c>
      <c r="N405" s="40">
        <v>0</v>
      </c>
      <c r="O405" s="40">
        <v>0</v>
      </c>
      <c r="P405" s="40">
        <v>1</v>
      </c>
      <c r="Q405" s="40">
        <v>0</v>
      </c>
      <c r="R405" s="40">
        <v>0</v>
      </c>
      <c r="S405" s="40">
        <v>0</v>
      </c>
      <c r="T405" s="40">
        <v>0</v>
      </c>
      <c r="U405" s="40">
        <v>0</v>
      </c>
      <c r="V405" s="40">
        <v>0</v>
      </c>
      <c r="W405" s="53">
        <f>=IFERROR((I405*20+J405*50+K405*50+L405*5+M405*80+N405*80+O405*40+P405*50+Q405*50+R405*50+S405*95+T405*95+U405*95+V405*50)/800*IF(E405="青年",0.2,IF(E405="老年",0.9,IF(E405="中年",0.5,1))),0)</f>
        <v>0.05625</v>
      </c>
      <c r="X405" s="53">
        <f>=IFERROR((I405*80+J405*50+K405*50+L405*95+M405*20+N405*20+O405*60+P405*50+Q405*50+R405*50+S405*5+T405*5+U405*5+V405*50)/540*IF(E405="青年",0.8,IF(E405="老年",0.1,IF(E405="中年",0.5,1))),0)</f>
        <v>0.00925925925925926</v>
      </c>
      <c r="Y405" s="54">
        <f>=IFERROR(0.01+(W405-MIN($W$2:$W$595))/(MAX($W$2:$W$595)-MIN($W$2:$W$595))*(1-0.01),0)*10</f>
        <v>2.26178660049628</v>
      </c>
      <c r="Z405" s="54">
        <f>=IFERROR(0.01+(X405-MIN($X$2:$X$595))/(MAX($X$2:$X$595)-MIN($X$2:$X$595))*(1-0.01),0)*10</f>
        <v>0.332637075718016</v>
      </c>
    </row>
    <row r="406" spans="1:26" ht="33.75" customHeight="1">
      <c r="A406" s="40">
        <v>405</v>
      </c>
      <c r="B406" s="27" t="s">
        <v>512</v>
      </c>
      <c r="C406" s="40">
        <v>4</v>
      </c>
      <c r="D406" s="27" t="s">
        <v>793</v>
      </c>
      <c r="E406" s="27" t="s">
        <v>861</v>
      </c>
      <c r="F406" s="27" t="s">
        <v>789</v>
      </c>
      <c r="G406" s="27" t="s">
        <v>790</v>
      </c>
      <c r="H406" s="27" t="s">
        <v>837</v>
      </c>
      <c r="I406" s="40">
        <v>0</v>
      </c>
      <c r="J406" s="40">
        <v>0</v>
      </c>
      <c r="K406" s="40">
        <v>0</v>
      </c>
      <c r="L406" s="40">
        <v>0</v>
      </c>
      <c r="M406" s="40">
        <v>1</v>
      </c>
      <c r="N406" s="40">
        <v>0</v>
      </c>
      <c r="O406" s="40">
        <v>0</v>
      </c>
      <c r="P406" s="40">
        <v>1</v>
      </c>
      <c r="Q406" s="40">
        <v>0</v>
      </c>
      <c r="R406" s="40">
        <v>0</v>
      </c>
      <c r="S406" s="40">
        <v>0</v>
      </c>
      <c r="T406" s="40">
        <v>0</v>
      </c>
      <c r="U406" s="40">
        <v>0</v>
      </c>
      <c r="V406" s="40">
        <v>0</v>
      </c>
      <c r="W406" s="53">
        <f>=IFERROR((I406*20+J406*50+K406*50+L406*5+M406*80+N406*80+O406*40+P406*50+Q406*50+R406*50+S406*95+T406*95+U406*95+V406*50)/800*IF(E406="青年",0.2,IF(E406="老年",0.9,IF(E406="中年",0.5,1))),0)</f>
        <v>0.14625</v>
      </c>
      <c r="X406" s="53">
        <f>=IFERROR((I406*80+J406*50+K406*50+L406*95+M406*20+N406*20+O406*60+P406*50+Q406*50+R406*50+S406*5+T406*5+U406*5+V406*50)/540*IF(E406="青年",0.8,IF(E406="老年",0.1,IF(E406="中年",0.5,1))),0)</f>
        <v>0.012962962962963</v>
      </c>
      <c r="Y406" s="54">
        <f>=IFERROR(0.01+(W406-MIN($W$2:$W$595))/(MAX($W$2:$W$595)-MIN($W$2:$W$595))*(1-0.01),0)*10</f>
        <v>5.79925558312655</v>
      </c>
      <c r="Z406" s="54">
        <f>=IFERROR(0.01+(X406-MIN($X$2:$X$595))/(MAX($X$2:$X$595)-MIN($X$2:$X$595))*(1-0.01),0)*10</f>
        <v>0.436031331592689</v>
      </c>
    </row>
    <row r="407" spans="1:26" ht="33.75" customHeight="1">
      <c r="A407" s="40">
        <v>406</v>
      </c>
      <c r="B407" s="27" t="s">
        <v>517</v>
      </c>
      <c r="C407" s="40">
        <v>1</v>
      </c>
      <c r="D407" s="27" t="s">
        <v>793</v>
      </c>
      <c r="E407" s="27" t="s">
        <v>813</v>
      </c>
      <c r="F407" s="27" t="s">
        <v>799</v>
      </c>
      <c r="G407" s="27" t="s">
        <v>790</v>
      </c>
      <c r="H407" s="27" t="s">
        <v>810</v>
      </c>
      <c r="I407" s="40">
        <v>0</v>
      </c>
      <c r="J407" s="40">
        <v>0</v>
      </c>
      <c r="K407" s="40">
        <v>0</v>
      </c>
      <c r="L407" s="40">
        <v>0</v>
      </c>
      <c r="M407" s="40">
        <v>1</v>
      </c>
      <c r="N407" s="40">
        <v>0</v>
      </c>
      <c r="O407" s="40">
        <v>0</v>
      </c>
      <c r="P407" s="40">
        <v>0</v>
      </c>
      <c r="Q407" s="40">
        <v>0</v>
      </c>
      <c r="R407" s="40">
        <v>0</v>
      </c>
      <c r="S407" s="40">
        <v>0</v>
      </c>
      <c r="T407" s="40">
        <v>0</v>
      </c>
      <c r="U407" s="40">
        <v>0</v>
      </c>
      <c r="V407" s="40">
        <v>0</v>
      </c>
      <c r="W407" s="53">
        <f>=IFERROR((I407*20+J407*50+K407*50+L407*5+M407*80+N407*80+O407*40+P407*50+Q407*50+R407*50+S407*95+T407*95+U407*95+V407*50)/800*IF(E407="青年",0.2,IF(E407="老年",0.9,IF(E407="中年",0.5,1))),0)</f>
        <v>0.1</v>
      </c>
      <c r="X407" s="53">
        <f>=IFERROR((I407*80+J407*50+K407*50+L407*95+M407*20+N407*20+O407*60+P407*50+Q407*50+R407*50+S407*5+T407*5+U407*5+V407*50)/540*IF(E407="青年",0.8,IF(E407="老年",0.1,IF(E407="中年",0.5,1))),0)</f>
        <v>0.037037037037037</v>
      </c>
      <c r="Y407" s="54">
        <f>=IFERROR(0.01+(W407-MIN($W$2:$W$595))/(MAX($W$2:$W$595)-MIN($W$2:$W$595))*(1-0.01),0)*10</f>
        <v>3.98138957816377</v>
      </c>
      <c r="Z407" s="54">
        <f>=IFERROR(0.01+(X407-MIN($X$2:$X$595))/(MAX($X$2:$X$595)-MIN($X$2:$X$595))*(1-0.01),0)*10</f>
        <v>1.10809399477807</v>
      </c>
    </row>
    <row r="408" spans="1:26" ht="33.75" customHeight="1">
      <c r="A408" s="40">
        <v>407</v>
      </c>
      <c r="B408" s="27" t="s">
        <v>517</v>
      </c>
      <c r="C408" s="40">
        <v>2</v>
      </c>
      <c r="D408" s="27" t="s">
        <v>793</v>
      </c>
      <c r="E408" s="27" t="s">
        <v>788</v>
      </c>
      <c r="F408" s="27" t="s">
        <v>799</v>
      </c>
      <c r="G408" s="27" t="s">
        <v>790</v>
      </c>
      <c r="H408" s="27" t="s">
        <v>837</v>
      </c>
      <c r="I408" s="40">
        <v>0</v>
      </c>
      <c r="J408" s="40">
        <v>0</v>
      </c>
      <c r="K408" s="40">
        <v>0</v>
      </c>
      <c r="L408" s="40">
        <v>0</v>
      </c>
      <c r="M408" s="40">
        <v>1</v>
      </c>
      <c r="N408" s="40">
        <v>0</v>
      </c>
      <c r="O408" s="40">
        <v>0</v>
      </c>
      <c r="P408" s="40">
        <v>1</v>
      </c>
      <c r="Q408" s="40">
        <v>0</v>
      </c>
      <c r="R408" s="40">
        <v>0</v>
      </c>
      <c r="S408" s="40">
        <v>0</v>
      </c>
      <c r="T408" s="40">
        <v>0</v>
      </c>
      <c r="U408" s="40">
        <v>0</v>
      </c>
      <c r="V408" s="40">
        <v>0</v>
      </c>
      <c r="W408" s="53">
        <f>=IFERROR((I408*20+J408*50+K408*50+L408*5+M408*80+N408*80+O408*40+P408*50+Q408*50+R408*50+S408*95+T408*95+U408*95+V408*50)/800*IF(E408="青年",0.2,IF(E408="老年",0.9,IF(E408="中年",0.5,1))),0)</f>
        <v>0.0325</v>
      </c>
      <c r="X408" s="53">
        <f>=IFERROR((I408*80+J408*50+K408*50+L408*95+M408*20+N408*20+O408*60+P408*50+Q408*50+R408*50+S408*5+T408*5+U408*5+V408*50)/540*IF(E408="青年",0.8,IF(E408="老年",0.1,IF(E408="中年",0.5,1))),0)</f>
        <v>0.103703703703704</v>
      </c>
      <c r="Y408" s="54">
        <f>=IFERROR(0.01+(W408-MIN($W$2:$W$595))/(MAX($W$2:$W$595)-MIN($W$2:$W$595))*(1-0.01),0)*10</f>
        <v>1.32828784119107</v>
      </c>
      <c r="Z408" s="54">
        <f>=IFERROR(0.01+(X408-MIN($X$2:$X$595))/(MAX($X$2:$X$595)-MIN($X$2:$X$595))*(1-0.01),0)*10</f>
        <v>2.96919060052219</v>
      </c>
    </row>
    <row r="409" spans="1:26" ht="33.75" customHeight="1">
      <c r="A409" s="40">
        <v>408</v>
      </c>
      <c r="B409" s="27" t="s">
        <v>517</v>
      </c>
      <c r="C409" s="40">
        <v>3</v>
      </c>
      <c r="D409" s="27" t="s">
        <v>793</v>
      </c>
      <c r="E409" s="27" t="s">
        <v>788</v>
      </c>
      <c r="F409" s="27" t="s">
        <v>789</v>
      </c>
      <c r="G409" s="27" t="s">
        <v>790</v>
      </c>
      <c r="H409" s="27" t="s">
        <v>908</v>
      </c>
      <c r="I409" s="40">
        <v>0</v>
      </c>
      <c r="J409" s="40">
        <v>0</v>
      </c>
      <c r="K409" s="40">
        <v>0</v>
      </c>
      <c r="L409" s="40">
        <v>0</v>
      </c>
      <c r="M409" s="40">
        <v>1</v>
      </c>
      <c r="N409" s="40">
        <v>0</v>
      </c>
      <c r="O409" s="40">
        <v>1</v>
      </c>
      <c r="P409" s="40">
        <v>1</v>
      </c>
      <c r="Q409" s="40">
        <v>0</v>
      </c>
      <c r="R409" s="40">
        <v>0</v>
      </c>
      <c r="S409" s="40">
        <v>0</v>
      </c>
      <c r="T409" s="40">
        <v>0</v>
      </c>
      <c r="U409" s="40">
        <v>0</v>
      </c>
      <c r="V409" s="40">
        <v>0</v>
      </c>
      <c r="W409" s="53">
        <f>=IFERROR((I409*20+J409*50+K409*50+L409*5+M409*80+N409*80+O409*40+P409*50+Q409*50+R409*50+S409*95+T409*95+U409*95+V409*50)/800*IF(E409="青年",0.2,IF(E409="老年",0.9,IF(E409="中年",0.5,1))),0)</f>
        <v>0.0425</v>
      </c>
      <c r="X409" s="53">
        <f>=IFERROR((I409*80+J409*50+K409*50+L409*95+M409*20+N409*20+O409*60+P409*50+Q409*50+R409*50+S409*5+T409*5+U409*5+V409*50)/540*IF(E409="青年",0.8,IF(E409="老年",0.1,IF(E409="中年",0.5,1))),0)</f>
        <v>0.192592592592593</v>
      </c>
      <c r="Y409" s="54">
        <f>=IFERROR(0.01+(W409-MIN($W$2:$W$595))/(MAX($W$2:$W$595)-MIN($W$2:$W$595))*(1-0.01),0)*10</f>
        <v>1.72133995037221</v>
      </c>
      <c r="Z409" s="54">
        <f>=IFERROR(0.01+(X409-MIN($X$2:$X$595))/(MAX($X$2:$X$595)-MIN($X$2:$X$595))*(1-0.01),0)*10</f>
        <v>5.45065274151436</v>
      </c>
    </row>
    <row r="410" spans="1:26" ht="33.75" customHeight="1">
      <c r="A410" s="40">
        <v>409</v>
      </c>
      <c r="B410" s="27" t="s">
        <v>517</v>
      </c>
      <c r="C410" s="40">
        <v>4</v>
      </c>
      <c r="D410" s="27" t="s">
        <v>793</v>
      </c>
      <c r="E410" s="27" t="s">
        <v>861</v>
      </c>
      <c r="F410" s="27" t="s">
        <v>789</v>
      </c>
      <c r="G410" s="27" t="s">
        <v>790</v>
      </c>
      <c r="H410" s="27" t="s">
        <v>908</v>
      </c>
      <c r="I410" s="40">
        <v>0</v>
      </c>
      <c r="J410" s="40">
        <v>0</v>
      </c>
      <c r="K410" s="40">
        <v>0</v>
      </c>
      <c r="L410" s="40">
        <v>0</v>
      </c>
      <c r="M410" s="40">
        <v>1</v>
      </c>
      <c r="N410" s="40">
        <v>0</v>
      </c>
      <c r="O410" s="40">
        <v>1</v>
      </c>
      <c r="P410" s="40">
        <v>1</v>
      </c>
      <c r="Q410" s="40">
        <v>0</v>
      </c>
      <c r="R410" s="40">
        <v>0</v>
      </c>
      <c r="S410" s="40">
        <v>0</v>
      </c>
      <c r="T410" s="40">
        <v>0</v>
      </c>
      <c r="U410" s="40">
        <v>0</v>
      </c>
      <c r="V410" s="40">
        <v>0</v>
      </c>
      <c r="W410" s="53">
        <f>=IFERROR((I410*20+J410*50+K410*50+L410*5+M410*80+N410*80+O410*40+P410*50+Q410*50+R410*50+S410*95+T410*95+U410*95+V410*50)/800*IF(E410="青年",0.2,IF(E410="老年",0.9,IF(E410="中年",0.5,1))),0)</f>
        <v>0.19125</v>
      </c>
      <c r="X410" s="53">
        <f>=IFERROR((I410*80+J410*50+K410*50+L410*95+M410*20+N410*20+O410*60+P410*50+Q410*50+R410*50+S410*5+T410*5+U410*5+V410*50)/540*IF(E410="青年",0.8,IF(E410="老年",0.1,IF(E410="中年",0.5,1))),0)</f>
        <v>0.0240740740740741</v>
      </c>
      <c r="Y410" s="54">
        <f>=IFERROR(0.01+(W410-MIN($W$2:$W$595))/(MAX($W$2:$W$595)-MIN($W$2:$W$595))*(1-0.01),0)*10</f>
        <v>7.56799007444169</v>
      </c>
      <c r="Z410" s="54">
        <f>=IFERROR(0.01+(X410-MIN($X$2:$X$595))/(MAX($X$2:$X$595)-MIN($X$2:$X$595))*(1-0.01),0)*10</f>
        <v>0.74621409921671</v>
      </c>
    </row>
    <row r="411" spans="1:26" ht="33.75" customHeight="1">
      <c r="A411" s="40">
        <v>410</v>
      </c>
      <c r="B411" s="27" t="s">
        <v>523</v>
      </c>
      <c r="C411" s="40">
        <v>1</v>
      </c>
      <c r="D411" s="27" t="s">
        <v>793</v>
      </c>
      <c r="E411" s="27" t="s">
        <v>788</v>
      </c>
      <c r="F411" s="27" t="s">
        <v>789</v>
      </c>
      <c r="G411" s="27" t="s">
        <v>809</v>
      </c>
      <c r="H411" s="27" t="s">
        <v>840</v>
      </c>
      <c r="I411" s="40">
        <v>1</v>
      </c>
      <c r="J411" s="40">
        <v>0</v>
      </c>
      <c r="K411" s="40">
        <v>0</v>
      </c>
      <c r="L411" s="40">
        <v>0</v>
      </c>
      <c r="M411" s="40">
        <v>0</v>
      </c>
      <c r="N411" s="40">
        <v>0</v>
      </c>
      <c r="O411" s="40">
        <v>0</v>
      </c>
      <c r="P411" s="40">
        <v>0</v>
      </c>
      <c r="Q411" s="40">
        <v>0</v>
      </c>
      <c r="R411" s="40">
        <v>0</v>
      </c>
      <c r="S411" s="40">
        <v>0</v>
      </c>
      <c r="T411" s="40">
        <v>0</v>
      </c>
      <c r="U411" s="40">
        <v>0</v>
      </c>
      <c r="V411" s="40">
        <v>0</v>
      </c>
      <c r="W411" s="53">
        <f>=IFERROR((I411*20+J411*50+K411*50+L411*5+M411*80+N411*80+O411*40+P411*50+Q411*50+R411*50+S411*95+T411*95+U411*95+V411*50)/800*IF(E411="青年",0.2,IF(E411="老年",0.9,IF(E411="中年",0.5,1))),0)</f>
        <v>0.005</v>
      </c>
      <c r="X411" s="53">
        <f>=IFERROR((I411*80+J411*50+K411*50+L411*95+M411*20+N411*20+O411*60+P411*50+Q411*50+R411*50+S411*5+T411*5+U411*5+V411*50)/540*IF(E411="青年",0.8,IF(E411="老年",0.1,IF(E411="中年",0.5,1))),0)</f>
        <v>0.118518518518519</v>
      </c>
      <c r="Y411" s="54">
        <f>=IFERROR(0.01+(W411-MIN($W$2:$W$595))/(MAX($W$2:$W$595)-MIN($W$2:$W$595))*(1-0.01),0)*10</f>
        <v>0.247394540942928</v>
      </c>
      <c r="Z411" s="54">
        <f>=IFERROR(0.01+(X411-MIN($X$2:$X$595))/(MAX($X$2:$X$595)-MIN($X$2:$X$595))*(1-0.01),0)*10</f>
        <v>3.38276762402089</v>
      </c>
    </row>
    <row r="412" spans="1:26" ht="33.75" customHeight="1">
      <c r="A412" s="40">
        <v>411</v>
      </c>
      <c r="B412" s="27" t="s">
        <v>523</v>
      </c>
      <c r="C412" s="40">
        <v>2</v>
      </c>
      <c r="D412" s="27" t="s">
        <v>793</v>
      </c>
      <c r="E412" s="27" t="s">
        <v>788</v>
      </c>
      <c r="F412" s="27" t="s">
        <v>799</v>
      </c>
      <c r="G412" s="27" t="s">
        <v>809</v>
      </c>
      <c r="H412" s="27" t="s">
        <v>840</v>
      </c>
      <c r="I412" s="40">
        <v>1</v>
      </c>
      <c r="J412" s="40">
        <v>0</v>
      </c>
      <c r="K412" s="40">
        <v>0</v>
      </c>
      <c r="L412" s="40">
        <v>0</v>
      </c>
      <c r="M412" s="40">
        <v>0</v>
      </c>
      <c r="N412" s="40">
        <v>0</v>
      </c>
      <c r="O412" s="40">
        <v>0</v>
      </c>
      <c r="P412" s="40">
        <v>0</v>
      </c>
      <c r="Q412" s="40">
        <v>0</v>
      </c>
      <c r="R412" s="40">
        <v>0</v>
      </c>
      <c r="S412" s="40">
        <v>0</v>
      </c>
      <c r="T412" s="40">
        <v>0</v>
      </c>
      <c r="U412" s="40">
        <v>0</v>
      </c>
      <c r="V412" s="40">
        <v>0</v>
      </c>
      <c r="W412" s="53">
        <f>=IFERROR((I412*20+J412*50+K412*50+L412*5+M412*80+N412*80+O412*40+P412*50+Q412*50+R412*50+S412*95+T412*95+U412*95+V412*50)/800*IF(E412="青年",0.2,IF(E412="老年",0.9,IF(E412="中年",0.5,1))),0)</f>
        <v>0.005</v>
      </c>
      <c r="X412" s="53">
        <f>=IFERROR((I412*80+J412*50+K412*50+L412*95+M412*20+N412*20+O412*60+P412*50+Q412*50+R412*50+S412*5+T412*5+U412*5+V412*50)/540*IF(E412="青年",0.8,IF(E412="老年",0.1,IF(E412="中年",0.5,1))),0)</f>
        <v>0.118518518518519</v>
      </c>
      <c r="Y412" s="54">
        <f>=IFERROR(0.01+(W412-MIN($W$2:$W$595))/(MAX($W$2:$W$595)-MIN($W$2:$W$595))*(1-0.01),0)*10</f>
        <v>0.247394540942928</v>
      </c>
      <c r="Z412" s="54">
        <f>=IFERROR(0.01+(X412-MIN($X$2:$X$595))/(MAX($X$2:$X$595)-MIN($X$2:$X$595))*(1-0.01),0)*10</f>
        <v>3.38276762402089</v>
      </c>
    </row>
    <row r="413" spans="1:26" ht="33.75" customHeight="1">
      <c r="A413" s="40">
        <v>412</v>
      </c>
      <c r="B413" s="27" t="s">
        <v>527</v>
      </c>
      <c r="C413" s="40">
        <v>1</v>
      </c>
      <c r="D413" s="27" t="s">
        <v>793</v>
      </c>
      <c r="E413" s="27" t="s">
        <v>788</v>
      </c>
      <c r="F413" s="27" t="s">
        <v>799</v>
      </c>
      <c r="G413" s="27" t="s">
        <v>809</v>
      </c>
      <c r="H413" s="27" t="s">
        <v>822</v>
      </c>
      <c r="I413" s="40">
        <v>0</v>
      </c>
      <c r="J413" s="40">
        <v>0</v>
      </c>
      <c r="K413" s="40">
        <v>0</v>
      </c>
      <c r="L413" s="40">
        <v>0</v>
      </c>
      <c r="M413" s="40">
        <v>0</v>
      </c>
      <c r="N413" s="40">
        <v>0</v>
      </c>
      <c r="O413" s="40">
        <v>0</v>
      </c>
      <c r="P413" s="40">
        <v>1</v>
      </c>
      <c r="Q413" s="40">
        <v>0</v>
      </c>
      <c r="R413" s="40">
        <v>0</v>
      </c>
      <c r="S413" s="40">
        <v>0</v>
      </c>
      <c r="T413" s="40">
        <v>0</v>
      </c>
      <c r="U413" s="40">
        <v>0</v>
      </c>
      <c r="V413" s="40">
        <v>0</v>
      </c>
      <c r="W413" s="53">
        <f>=IFERROR((I413*20+J413*50+K413*50+L413*5+M413*80+N413*80+O413*40+P413*50+Q413*50+R413*50+S413*95+T413*95+U413*95+V413*50)/800*IF(E413="青年",0.2,IF(E413="老年",0.9,IF(E413="中年",0.5,1))),0)</f>
        <v>0.0125</v>
      </c>
      <c r="X413" s="53">
        <f>=IFERROR((I413*80+J413*50+K413*50+L413*95+M413*20+N413*20+O413*60+P413*50+Q413*50+R413*50+S413*5+T413*5+U413*5+V413*50)/540*IF(E413="青年",0.8,IF(E413="老年",0.1,IF(E413="中年",0.5,1))),0)</f>
        <v>0.0740740740740741</v>
      </c>
      <c r="Y413" s="54">
        <f>=IFERROR(0.01+(W413-MIN($W$2:$W$595))/(MAX($W$2:$W$595)-MIN($W$2:$W$595))*(1-0.01),0)*10</f>
        <v>0.542183622828784</v>
      </c>
      <c r="Z413" s="54">
        <f>=IFERROR(0.01+(X413-MIN($X$2:$X$595))/(MAX($X$2:$X$595)-MIN($X$2:$X$595))*(1-0.01),0)*10</f>
        <v>2.1420365535248</v>
      </c>
    </row>
    <row r="414" spans="1:26" ht="33.75" customHeight="1">
      <c r="A414" s="40">
        <v>413</v>
      </c>
      <c r="B414" s="27" t="s">
        <v>527</v>
      </c>
      <c r="C414" s="40">
        <v>2</v>
      </c>
      <c r="D414" s="27" t="s">
        <v>793</v>
      </c>
      <c r="E414" s="27" t="s">
        <v>788</v>
      </c>
      <c r="F414" s="27" t="s">
        <v>799</v>
      </c>
      <c r="G414" s="27" t="s">
        <v>809</v>
      </c>
      <c r="H414" s="27" t="s">
        <v>822</v>
      </c>
      <c r="I414" s="40">
        <v>0</v>
      </c>
      <c r="J414" s="40">
        <v>0</v>
      </c>
      <c r="K414" s="40">
        <v>0</v>
      </c>
      <c r="L414" s="40">
        <v>0</v>
      </c>
      <c r="M414" s="40">
        <v>0</v>
      </c>
      <c r="N414" s="40">
        <v>0</v>
      </c>
      <c r="O414" s="40">
        <v>0</v>
      </c>
      <c r="P414" s="40">
        <v>1</v>
      </c>
      <c r="Q414" s="40">
        <v>0</v>
      </c>
      <c r="R414" s="40">
        <v>0</v>
      </c>
      <c r="S414" s="40">
        <v>0</v>
      </c>
      <c r="T414" s="40">
        <v>0</v>
      </c>
      <c r="U414" s="40">
        <v>0</v>
      </c>
      <c r="V414" s="40">
        <v>0</v>
      </c>
      <c r="W414" s="53">
        <f>=IFERROR((I414*20+J414*50+K414*50+L414*5+M414*80+N414*80+O414*40+P414*50+Q414*50+R414*50+S414*95+T414*95+U414*95+V414*50)/800*IF(E414="青年",0.2,IF(E414="老年",0.9,IF(E414="中年",0.5,1))),0)</f>
        <v>0.0125</v>
      </c>
      <c r="X414" s="53">
        <f>=IFERROR((I414*80+J414*50+K414*50+L414*95+M414*20+N414*20+O414*60+P414*50+Q414*50+R414*50+S414*5+T414*5+U414*5+V414*50)/540*IF(E414="青年",0.8,IF(E414="老年",0.1,IF(E414="中年",0.5,1))),0)</f>
        <v>0.0740740740740741</v>
      </c>
      <c r="Y414" s="54">
        <f>=IFERROR(0.01+(W414-MIN($W$2:$W$595))/(MAX($W$2:$W$595)-MIN($W$2:$W$595))*(1-0.01),0)*10</f>
        <v>0.542183622828784</v>
      </c>
      <c r="Z414" s="54">
        <f>=IFERROR(0.01+(X414-MIN($X$2:$X$595))/(MAX($X$2:$X$595)-MIN($X$2:$X$595))*(1-0.01),0)*10</f>
        <v>2.1420365535248</v>
      </c>
    </row>
    <row r="415" spans="1:26" ht="33.75" customHeight="1">
      <c r="A415" s="40">
        <v>414</v>
      </c>
      <c r="B415" s="27" t="s">
        <v>538</v>
      </c>
      <c r="C415" s="40">
        <v>1</v>
      </c>
      <c r="D415" s="27" t="s">
        <v>787</v>
      </c>
      <c r="E415" s="27" t="s">
        <v>802</v>
      </c>
      <c r="F415" s="27" t="s">
        <v>789</v>
      </c>
      <c r="G415" s="27" t="s">
        <v>809</v>
      </c>
      <c r="H415" s="27" t="s">
        <v>822</v>
      </c>
      <c r="I415" s="40">
        <v>0</v>
      </c>
      <c r="J415" s="40">
        <v>0</v>
      </c>
      <c r="K415" s="40">
        <v>0</v>
      </c>
      <c r="L415" s="40">
        <v>0</v>
      </c>
      <c r="M415" s="40">
        <v>0</v>
      </c>
      <c r="N415" s="40">
        <v>0</v>
      </c>
      <c r="O415" s="40">
        <v>0</v>
      </c>
      <c r="P415" s="40">
        <v>1</v>
      </c>
      <c r="Q415" s="40">
        <v>0</v>
      </c>
      <c r="R415" s="40">
        <v>0</v>
      </c>
      <c r="S415" s="40">
        <v>0</v>
      </c>
      <c r="T415" s="40">
        <v>0</v>
      </c>
      <c r="U415" s="40">
        <v>0</v>
      </c>
      <c r="V415" s="40">
        <v>0</v>
      </c>
      <c r="W415" s="53">
        <f>=IFERROR((I415*20+J415*50+K415*50+L415*5+M415*80+N415*80+O415*40+P415*50+Q415*50+R415*50+S415*95+T415*95+U415*95+V415*50)/800*IF(E415="青年",0.2,IF(E415="老年",0.9,IF(E415="中年",0.5,1))),0)</f>
        <v>0.03125</v>
      </c>
      <c r="X415" s="53">
        <f>=IFERROR((I415*80+J415*50+K415*50+L415*95+M415*20+N415*20+O415*60+P415*50+Q415*50+R415*50+S415*5+T415*5+U415*5+V415*50)/540*IF(E415="青年",0.8,IF(E415="老年",0.1,IF(E415="中年",0.5,1))),0)</f>
        <v>0.0462962962962963</v>
      </c>
      <c r="Y415" s="54">
        <f>=IFERROR(0.01+(W415-MIN($W$2:$W$595))/(MAX($W$2:$W$595)-MIN($W$2:$W$595))*(1-0.01),0)*10</f>
        <v>1.27915632754342</v>
      </c>
      <c r="Z415" s="54">
        <f>=IFERROR(0.01+(X415-MIN($X$2:$X$595))/(MAX($X$2:$X$595)-MIN($X$2:$X$595))*(1-0.01),0)*10</f>
        <v>1.36657963446475</v>
      </c>
    </row>
    <row r="416" spans="1:26" ht="33.75" customHeight="1">
      <c r="A416" s="40">
        <v>415</v>
      </c>
      <c r="B416" s="27" t="s">
        <v>538</v>
      </c>
      <c r="C416" s="40">
        <v>2</v>
      </c>
      <c r="D416" s="27" t="s">
        <v>787</v>
      </c>
      <c r="E416" s="27" t="s">
        <v>802</v>
      </c>
      <c r="F416" s="27" t="s">
        <v>789</v>
      </c>
      <c r="G416" s="27" t="s">
        <v>809</v>
      </c>
      <c r="H416" s="27" t="s">
        <v>822</v>
      </c>
      <c r="I416" s="40">
        <v>0</v>
      </c>
      <c r="J416" s="40">
        <v>0</v>
      </c>
      <c r="K416" s="40">
        <v>0</v>
      </c>
      <c r="L416" s="40">
        <v>0</v>
      </c>
      <c r="M416" s="40">
        <v>0</v>
      </c>
      <c r="N416" s="40">
        <v>0</v>
      </c>
      <c r="O416" s="40">
        <v>0</v>
      </c>
      <c r="P416" s="40">
        <v>1</v>
      </c>
      <c r="Q416" s="40">
        <v>0</v>
      </c>
      <c r="R416" s="40">
        <v>0</v>
      </c>
      <c r="S416" s="40">
        <v>0</v>
      </c>
      <c r="T416" s="40">
        <v>0</v>
      </c>
      <c r="U416" s="40">
        <v>0</v>
      </c>
      <c r="V416" s="40">
        <v>0</v>
      </c>
      <c r="W416" s="53">
        <f>=IFERROR((I416*20+J416*50+K416*50+L416*5+M416*80+N416*80+O416*40+P416*50+Q416*50+R416*50+S416*95+T416*95+U416*95+V416*50)/800*IF(E416="青年",0.2,IF(E416="老年",0.9,IF(E416="中年",0.5,1))),0)</f>
        <v>0.03125</v>
      </c>
      <c r="X416" s="53">
        <f>=IFERROR((I416*80+J416*50+K416*50+L416*95+M416*20+N416*20+O416*60+P416*50+Q416*50+R416*50+S416*5+T416*5+U416*5+V416*50)/540*IF(E416="青年",0.8,IF(E416="老年",0.1,IF(E416="中年",0.5,1))),0)</f>
        <v>0.0462962962962963</v>
      </c>
      <c r="Y416" s="54">
        <f>=IFERROR(0.01+(W416-MIN($W$2:$W$595))/(MAX($W$2:$W$595)-MIN($W$2:$W$595))*(1-0.01),0)*10</f>
        <v>1.27915632754342</v>
      </c>
      <c r="Z416" s="54">
        <f>=IFERROR(0.01+(X416-MIN($X$2:$X$595))/(MAX($X$2:$X$595)-MIN($X$2:$X$595))*(1-0.01),0)*10</f>
        <v>1.36657963446475</v>
      </c>
    </row>
    <row r="417" spans="1:26" ht="33.75" customHeight="1">
      <c r="A417" s="40">
        <v>416</v>
      </c>
      <c r="B417" s="27" t="s">
        <v>547</v>
      </c>
      <c r="C417" s="40">
        <v>1</v>
      </c>
      <c r="D417" s="27" t="s">
        <v>793</v>
      </c>
      <c r="E417" s="27" t="s">
        <v>802</v>
      </c>
      <c r="F417" s="27" t="s">
        <v>789</v>
      </c>
      <c r="G417" s="27" t="s">
        <v>809</v>
      </c>
      <c r="H417" s="27" t="s">
        <v>1147</v>
      </c>
      <c r="I417" s="40">
        <v>0</v>
      </c>
      <c r="J417" s="40">
        <v>0</v>
      </c>
      <c r="K417" s="40">
        <v>1</v>
      </c>
      <c r="L417" s="40">
        <v>0</v>
      </c>
      <c r="M417" s="40">
        <v>0</v>
      </c>
      <c r="N417" s="40">
        <v>0</v>
      </c>
      <c r="O417" s="40">
        <v>0</v>
      </c>
      <c r="P417" s="40">
        <v>1</v>
      </c>
      <c r="Q417" s="40">
        <v>0</v>
      </c>
      <c r="R417" s="40">
        <v>0</v>
      </c>
      <c r="S417" s="40">
        <v>0</v>
      </c>
      <c r="T417" s="40">
        <v>0</v>
      </c>
      <c r="U417" s="40">
        <v>0</v>
      </c>
      <c r="V417" s="40">
        <v>0</v>
      </c>
      <c r="W417" s="53">
        <f>=IFERROR((I417*20+J417*50+K417*50+L417*5+M417*80+N417*80+O417*40+P417*50+Q417*50+R417*50+S417*95+T417*95+U417*95+V417*50)/800*IF(E417="青年",0.2,IF(E417="老年",0.9,IF(E417="中年",0.5,1))),0)</f>
        <v>0.0625</v>
      </c>
      <c r="X417" s="53">
        <f>=IFERROR((I417*80+J417*50+K417*50+L417*95+M417*20+N417*20+O417*60+P417*50+Q417*50+R417*50+S417*5+T417*5+U417*5+V417*50)/540*IF(E417="青年",0.8,IF(E417="老年",0.1,IF(E417="中年",0.5,1))),0)</f>
        <v>0.0925925925925926</v>
      </c>
      <c r="Y417" s="54">
        <f>=IFERROR(0.01+(W417-MIN($W$2:$W$595))/(MAX($W$2:$W$595)-MIN($W$2:$W$595))*(1-0.01),0)*10</f>
        <v>2.50744416873449</v>
      </c>
      <c r="Z417" s="54">
        <f>=IFERROR(0.01+(X417-MIN($X$2:$X$595))/(MAX($X$2:$X$595)-MIN($X$2:$X$595))*(1-0.01),0)*10</f>
        <v>2.65900783289817</v>
      </c>
    </row>
    <row r="418" spans="1:26" ht="33.75" customHeight="1">
      <c r="A418" s="40">
        <v>417</v>
      </c>
      <c r="B418" s="27" t="s">
        <v>547</v>
      </c>
      <c r="C418" s="40">
        <v>2</v>
      </c>
      <c r="D418" s="27" t="s">
        <v>793</v>
      </c>
      <c r="E418" s="27" t="s">
        <v>788</v>
      </c>
      <c r="F418" s="27" t="s">
        <v>799</v>
      </c>
      <c r="G418" s="27" t="s">
        <v>809</v>
      </c>
      <c r="H418" s="27" t="s">
        <v>1147</v>
      </c>
      <c r="I418" s="40">
        <v>0</v>
      </c>
      <c r="J418" s="40">
        <v>0</v>
      </c>
      <c r="K418" s="40">
        <v>1</v>
      </c>
      <c r="L418" s="40">
        <v>0</v>
      </c>
      <c r="M418" s="40">
        <v>0</v>
      </c>
      <c r="N418" s="40">
        <v>0</v>
      </c>
      <c r="O418" s="40">
        <v>0</v>
      </c>
      <c r="P418" s="40">
        <v>1</v>
      </c>
      <c r="Q418" s="40">
        <v>0</v>
      </c>
      <c r="R418" s="40">
        <v>0</v>
      </c>
      <c r="S418" s="40">
        <v>0</v>
      </c>
      <c r="T418" s="40">
        <v>0</v>
      </c>
      <c r="U418" s="40">
        <v>0</v>
      </c>
      <c r="V418" s="40">
        <v>0</v>
      </c>
      <c r="W418" s="53">
        <f>=IFERROR((I418*20+J418*50+K418*50+L418*5+M418*80+N418*80+O418*40+P418*50+Q418*50+R418*50+S418*95+T418*95+U418*95+V418*50)/800*IF(E418="青年",0.2,IF(E418="老年",0.9,IF(E418="中年",0.5,1))),0)</f>
        <v>0.025</v>
      </c>
      <c r="X418" s="53">
        <f>=IFERROR((I418*80+J418*50+K418*50+L418*95+M418*20+N418*20+O418*60+P418*50+Q418*50+R418*50+S418*5+T418*5+U418*5+V418*50)/540*IF(E418="青年",0.8,IF(E418="老年",0.1,IF(E418="中年",0.5,1))),0)</f>
        <v>0.148148148148148</v>
      </c>
      <c r="Y418" s="54">
        <f>=IFERROR(0.01+(W418-MIN($W$2:$W$595))/(MAX($W$2:$W$595)-MIN($W$2:$W$595))*(1-0.01),0)*10</f>
        <v>1.03349875930521</v>
      </c>
      <c r="Z418" s="54">
        <f>=IFERROR(0.01+(X418-MIN($X$2:$X$595))/(MAX($X$2:$X$595)-MIN($X$2:$X$595))*(1-0.01),0)*10</f>
        <v>4.20992167101828</v>
      </c>
    </row>
    <row r="419" spans="1:26" ht="33.75" customHeight="1">
      <c r="A419" s="40">
        <v>418</v>
      </c>
      <c r="B419" s="27" t="s">
        <v>547</v>
      </c>
      <c r="C419" s="40">
        <v>3</v>
      </c>
      <c r="D419" s="27" t="s">
        <v>787</v>
      </c>
      <c r="E419" s="27" t="s">
        <v>788</v>
      </c>
      <c r="F419" s="27" t="s">
        <v>789</v>
      </c>
      <c r="G419" s="27" t="s">
        <v>809</v>
      </c>
      <c r="H419" s="27" t="s">
        <v>822</v>
      </c>
      <c r="I419" s="40">
        <v>0</v>
      </c>
      <c r="J419" s="40">
        <v>0</v>
      </c>
      <c r="K419" s="40">
        <v>0</v>
      </c>
      <c r="L419" s="40">
        <v>0</v>
      </c>
      <c r="M419" s="40">
        <v>0</v>
      </c>
      <c r="N419" s="40">
        <v>0</v>
      </c>
      <c r="O419" s="40">
        <v>0</v>
      </c>
      <c r="P419" s="40">
        <v>1</v>
      </c>
      <c r="Q419" s="40">
        <v>0</v>
      </c>
      <c r="R419" s="40">
        <v>0</v>
      </c>
      <c r="S419" s="40">
        <v>0</v>
      </c>
      <c r="T419" s="40">
        <v>0</v>
      </c>
      <c r="U419" s="40">
        <v>0</v>
      </c>
      <c r="V419" s="40">
        <v>0</v>
      </c>
      <c r="W419" s="53">
        <f>=IFERROR((I419*20+J419*50+K419*50+L419*5+M419*80+N419*80+O419*40+P419*50+Q419*50+R419*50+S419*95+T419*95+U419*95+V419*50)/800*IF(E419="青年",0.2,IF(E419="老年",0.9,IF(E419="中年",0.5,1))),0)</f>
        <v>0.0125</v>
      </c>
      <c r="X419" s="53">
        <f>=IFERROR((I419*80+J419*50+K419*50+L419*95+M419*20+N419*20+O419*60+P419*50+Q419*50+R419*50+S419*5+T419*5+U419*5+V419*50)/540*IF(E419="青年",0.8,IF(E419="老年",0.1,IF(E419="中年",0.5,1))),0)</f>
        <v>0.0740740740740741</v>
      </c>
      <c r="Y419" s="54">
        <f>=IFERROR(0.01+(W419-MIN($W$2:$W$595))/(MAX($W$2:$W$595)-MIN($W$2:$W$595))*(1-0.01),0)*10</f>
        <v>0.542183622828784</v>
      </c>
      <c r="Z419" s="54">
        <f>=IFERROR(0.01+(X419-MIN($X$2:$X$595))/(MAX($X$2:$X$595)-MIN($X$2:$X$595))*(1-0.01),0)*10</f>
        <v>2.1420365535248</v>
      </c>
    </row>
    <row r="420" spans="1:26" ht="33.75" customHeight="1">
      <c r="A420" s="40">
        <v>419</v>
      </c>
      <c r="B420" s="27" t="s">
        <v>555</v>
      </c>
      <c r="C420" s="40">
        <v>1</v>
      </c>
      <c r="D420" s="27" t="s">
        <v>787</v>
      </c>
      <c r="E420" s="27" t="s">
        <v>788</v>
      </c>
      <c r="F420" s="27" t="s">
        <v>789</v>
      </c>
      <c r="G420" s="27" t="s">
        <v>809</v>
      </c>
      <c r="H420" s="27" t="s">
        <v>822</v>
      </c>
      <c r="I420" s="40">
        <v>0</v>
      </c>
      <c r="J420" s="40">
        <v>0</v>
      </c>
      <c r="K420" s="40">
        <v>0</v>
      </c>
      <c r="L420" s="40">
        <v>0</v>
      </c>
      <c r="M420" s="40">
        <v>0</v>
      </c>
      <c r="N420" s="40">
        <v>0</v>
      </c>
      <c r="O420" s="40">
        <v>0</v>
      </c>
      <c r="P420" s="40">
        <v>1</v>
      </c>
      <c r="Q420" s="40">
        <v>0</v>
      </c>
      <c r="R420" s="40">
        <v>0</v>
      </c>
      <c r="S420" s="40">
        <v>0</v>
      </c>
      <c r="T420" s="40">
        <v>0</v>
      </c>
      <c r="U420" s="40">
        <v>0</v>
      </c>
      <c r="V420" s="40">
        <v>0</v>
      </c>
      <c r="W420" s="53">
        <f>=IFERROR((I420*20+J420*50+K420*50+L420*5+M420*80+N420*80+O420*40+P420*50+Q420*50+R420*50+S420*95+T420*95+U420*95+V420*50)/800*IF(E420="青年",0.2,IF(E420="老年",0.9,IF(E420="中年",0.5,1))),0)</f>
        <v>0.0125</v>
      </c>
      <c r="X420" s="53">
        <f>=IFERROR((I420*80+J420*50+K420*50+L420*95+M420*20+N420*20+O420*60+P420*50+Q420*50+R420*50+S420*5+T420*5+U420*5+V420*50)/540*IF(E420="青年",0.8,IF(E420="老年",0.1,IF(E420="中年",0.5,1))),0)</f>
        <v>0.0740740740740741</v>
      </c>
      <c r="Y420" s="54">
        <f>=IFERROR(0.01+(W420-MIN($W$2:$W$595))/(MAX($W$2:$W$595)-MIN($W$2:$W$595))*(1-0.01),0)*10</f>
        <v>0.542183622828784</v>
      </c>
      <c r="Z420" s="54">
        <f>=IFERROR(0.01+(X420-MIN($X$2:$X$595))/(MAX($X$2:$X$595)-MIN($X$2:$X$595))*(1-0.01),0)*10</f>
        <v>2.1420365535248</v>
      </c>
    </row>
    <row r="421" spans="1:26" ht="33.75" customHeight="1">
      <c r="A421" s="40">
        <v>420</v>
      </c>
      <c r="B421" s="27" t="s">
        <v>555</v>
      </c>
      <c r="C421" s="40">
        <v>2</v>
      </c>
      <c r="D421" s="27" t="s">
        <v>787</v>
      </c>
      <c r="E421" s="27" t="s">
        <v>802</v>
      </c>
      <c r="F421" s="27" t="s">
        <v>789</v>
      </c>
      <c r="G421" s="27" t="s">
        <v>809</v>
      </c>
      <c r="H421" s="27" t="s">
        <v>818</v>
      </c>
      <c r="I421" s="40">
        <v>0</v>
      </c>
      <c r="J421" s="40">
        <v>1</v>
      </c>
      <c r="K421" s="40">
        <v>0</v>
      </c>
      <c r="L421" s="40">
        <v>0</v>
      </c>
      <c r="M421" s="40">
        <v>0</v>
      </c>
      <c r="N421" s="40">
        <v>0</v>
      </c>
      <c r="O421" s="40">
        <v>0</v>
      </c>
      <c r="P421" s="40">
        <v>0</v>
      </c>
      <c r="Q421" s="40">
        <v>0</v>
      </c>
      <c r="R421" s="40">
        <v>0</v>
      </c>
      <c r="S421" s="40">
        <v>0</v>
      </c>
      <c r="T421" s="40">
        <v>0</v>
      </c>
      <c r="U421" s="40">
        <v>0</v>
      </c>
      <c r="V421" s="40">
        <v>0</v>
      </c>
      <c r="W421" s="53">
        <f>=IFERROR((I421*20+J421*50+K421*50+L421*5+M421*80+N421*80+O421*40+P421*50+Q421*50+R421*50+S421*95+T421*95+U421*95+V421*50)/800*IF(E421="青年",0.2,IF(E421="老年",0.9,IF(E421="中年",0.5,1))),0)</f>
        <v>0.03125</v>
      </c>
      <c r="X421" s="53">
        <f>=IFERROR((I421*80+J421*50+K421*50+L421*95+M421*20+N421*20+O421*60+P421*50+Q421*50+R421*50+S421*5+T421*5+U421*5+V421*50)/540*IF(E421="青年",0.8,IF(E421="老年",0.1,IF(E421="中年",0.5,1))),0)</f>
        <v>0.0462962962962963</v>
      </c>
      <c r="Y421" s="54">
        <f>=IFERROR(0.01+(W421-MIN($W$2:$W$595))/(MAX($W$2:$W$595)-MIN($W$2:$W$595))*(1-0.01),0)*10</f>
        <v>1.27915632754342</v>
      </c>
      <c r="Z421" s="54">
        <f>=IFERROR(0.01+(X421-MIN($X$2:$X$595))/(MAX($X$2:$X$595)-MIN($X$2:$X$595))*(1-0.01),0)*10</f>
        <v>1.36657963446475</v>
      </c>
    </row>
    <row r="422" spans="1:26" ht="33.75" customHeight="1">
      <c r="A422" s="40">
        <v>421</v>
      </c>
      <c r="B422" s="27" t="s">
        <v>563</v>
      </c>
      <c r="C422" s="40">
        <v>1</v>
      </c>
      <c r="D422" s="27" t="s">
        <v>793</v>
      </c>
      <c r="E422" s="27" t="s">
        <v>788</v>
      </c>
      <c r="F422" s="27" t="s">
        <v>789</v>
      </c>
      <c r="G422" s="27" t="s">
        <v>809</v>
      </c>
      <c r="H422" s="27" t="s">
        <v>822</v>
      </c>
      <c r="I422" s="40">
        <v>0</v>
      </c>
      <c r="J422" s="40">
        <v>0</v>
      </c>
      <c r="K422" s="40">
        <v>0</v>
      </c>
      <c r="L422" s="40">
        <v>0</v>
      </c>
      <c r="M422" s="40">
        <v>0</v>
      </c>
      <c r="N422" s="40">
        <v>0</v>
      </c>
      <c r="O422" s="40">
        <v>0</v>
      </c>
      <c r="P422" s="40">
        <v>1</v>
      </c>
      <c r="Q422" s="40">
        <v>0</v>
      </c>
      <c r="R422" s="40">
        <v>0</v>
      </c>
      <c r="S422" s="40">
        <v>0</v>
      </c>
      <c r="T422" s="40">
        <v>0</v>
      </c>
      <c r="U422" s="40">
        <v>0</v>
      </c>
      <c r="V422" s="40">
        <v>0</v>
      </c>
      <c r="W422" s="53">
        <f>=IFERROR((I422*20+J422*50+K422*50+L422*5+M422*80+N422*80+O422*40+P422*50+Q422*50+R422*50+S422*95+T422*95+U422*95+V422*50)/800*IF(E422="青年",0.2,IF(E422="老年",0.9,IF(E422="中年",0.5,1))),0)</f>
        <v>0.0125</v>
      </c>
      <c r="X422" s="53">
        <f>=IFERROR((I422*80+J422*50+K422*50+L422*95+M422*20+N422*20+O422*60+P422*50+Q422*50+R422*50+S422*5+T422*5+U422*5+V422*50)/540*IF(E422="青年",0.8,IF(E422="老年",0.1,IF(E422="中年",0.5,1))),0)</f>
        <v>0.0740740740740741</v>
      </c>
      <c r="Y422" s="54">
        <f>=IFERROR(0.01+(W422-MIN($W$2:$W$595))/(MAX($W$2:$W$595)-MIN($W$2:$W$595))*(1-0.01),0)*10</f>
        <v>0.542183622828784</v>
      </c>
      <c r="Z422" s="54">
        <f>=IFERROR(0.01+(X422-MIN($X$2:$X$595))/(MAX($X$2:$X$595)-MIN($X$2:$X$595))*(1-0.01),0)*10</f>
        <v>2.1420365535248</v>
      </c>
    </row>
    <row r="423" spans="1:26" ht="33.75" customHeight="1">
      <c r="A423" s="40">
        <v>422</v>
      </c>
      <c r="B423" s="27" t="s">
        <v>563</v>
      </c>
      <c r="C423" s="40">
        <v>2</v>
      </c>
      <c r="D423" s="27" t="s">
        <v>793</v>
      </c>
      <c r="E423" s="27" t="s">
        <v>788</v>
      </c>
      <c r="F423" s="27" t="s">
        <v>799</v>
      </c>
      <c r="G423" s="27" t="s">
        <v>809</v>
      </c>
      <c r="H423" s="27" t="s">
        <v>822</v>
      </c>
      <c r="I423" s="40">
        <v>0</v>
      </c>
      <c r="J423" s="40">
        <v>0</v>
      </c>
      <c r="K423" s="40">
        <v>0</v>
      </c>
      <c r="L423" s="40">
        <v>0</v>
      </c>
      <c r="M423" s="40">
        <v>0</v>
      </c>
      <c r="N423" s="40">
        <v>0</v>
      </c>
      <c r="O423" s="40">
        <v>0</v>
      </c>
      <c r="P423" s="40">
        <v>1</v>
      </c>
      <c r="Q423" s="40">
        <v>0</v>
      </c>
      <c r="R423" s="40">
        <v>0</v>
      </c>
      <c r="S423" s="40">
        <v>0</v>
      </c>
      <c r="T423" s="40">
        <v>0</v>
      </c>
      <c r="U423" s="40">
        <v>0</v>
      </c>
      <c r="V423" s="40">
        <v>0</v>
      </c>
      <c r="W423" s="53">
        <f>=IFERROR((I423*20+J423*50+K423*50+L423*5+M423*80+N423*80+O423*40+P423*50+Q423*50+R423*50+S423*95+T423*95+U423*95+V423*50)/800*IF(E423="青年",0.2,IF(E423="老年",0.9,IF(E423="中年",0.5,1))),0)</f>
        <v>0.0125</v>
      </c>
      <c r="X423" s="53">
        <f>=IFERROR((I423*80+J423*50+K423*50+L423*95+M423*20+N423*20+O423*60+P423*50+Q423*50+R423*50+S423*5+T423*5+U423*5+V423*50)/540*IF(E423="青年",0.8,IF(E423="老年",0.1,IF(E423="中年",0.5,1))),0)</f>
        <v>0.0740740740740741</v>
      </c>
      <c r="Y423" s="54">
        <f>=IFERROR(0.01+(W423-MIN($W$2:$W$595))/(MAX($W$2:$W$595)-MIN($W$2:$W$595))*(1-0.01),0)*10</f>
        <v>0.542183622828784</v>
      </c>
      <c r="Z423" s="54">
        <f>=IFERROR(0.01+(X423-MIN($X$2:$X$595))/(MAX($X$2:$X$595)-MIN($X$2:$X$595))*(1-0.01),0)*10</f>
        <v>2.1420365535248</v>
      </c>
    </row>
    <row r="424" spans="1:26" ht="33.75" customHeight="1">
      <c r="A424" s="40">
        <v>423</v>
      </c>
      <c r="B424" s="27" t="s">
        <v>563</v>
      </c>
      <c r="C424" s="40">
        <v>3</v>
      </c>
      <c r="D424" s="27" t="s">
        <v>787</v>
      </c>
      <c r="E424" s="27" t="s">
        <v>788</v>
      </c>
      <c r="F424" s="27" t="s">
        <v>789</v>
      </c>
      <c r="G424" s="27" t="s">
        <v>790</v>
      </c>
      <c r="H424" s="27" t="s">
        <v>822</v>
      </c>
      <c r="I424" s="40">
        <v>0</v>
      </c>
      <c r="J424" s="40">
        <v>0</v>
      </c>
      <c r="K424" s="40">
        <v>0</v>
      </c>
      <c r="L424" s="40">
        <v>0</v>
      </c>
      <c r="M424" s="40">
        <v>0</v>
      </c>
      <c r="N424" s="40">
        <v>0</v>
      </c>
      <c r="O424" s="40">
        <v>0</v>
      </c>
      <c r="P424" s="40">
        <v>1</v>
      </c>
      <c r="Q424" s="40">
        <v>0</v>
      </c>
      <c r="R424" s="40">
        <v>0</v>
      </c>
      <c r="S424" s="40">
        <v>0</v>
      </c>
      <c r="T424" s="40">
        <v>0</v>
      </c>
      <c r="U424" s="40">
        <v>0</v>
      </c>
      <c r="V424" s="40">
        <v>0</v>
      </c>
      <c r="W424" s="53">
        <f>=IFERROR((I424*20+J424*50+K424*50+L424*5+M424*80+N424*80+O424*40+P424*50+Q424*50+R424*50+S424*95+T424*95+U424*95+V424*50)/800*IF(E424="青年",0.2,IF(E424="老年",0.9,IF(E424="中年",0.5,1))),0)</f>
        <v>0.0125</v>
      </c>
      <c r="X424" s="53">
        <f>=IFERROR((I424*80+J424*50+K424*50+L424*95+M424*20+N424*20+O424*60+P424*50+Q424*50+R424*50+S424*5+T424*5+U424*5+V424*50)/540*IF(E424="青年",0.8,IF(E424="老年",0.1,IF(E424="中年",0.5,1))),0)</f>
        <v>0.0740740740740741</v>
      </c>
      <c r="Y424" s="54">
        <f>=IFERROR(0.01+(W424-MIN($W$2:$W$595))/(MAX($W$2:$W$595)-MIN($W$2:$W$595))*(1-0.01),0)*10</f>
        <v>0.542183622828784</v>
      </c>
      <c r="Z424" s="54">
        <f>=IFERROR(0.01+(X424-MIN($X$2:$X$595))/(MAX($X$2:$X$595)-MIN($X$2:$X$595))*(1-0.01),0)*10</f>
        <v>2.1420365535248</v>
      </c>
    </row>
    <row r="425" spans="1:26" ht="33.75" customHeight="1">
      <c r="A425" s="40">
        <v>424</v>
      </c>
      <c r="B425" s="27" t="s">
        <v>563</v>
      </c>
      <c r="C425" s="40">
        <v>4</v>
      </c>
      <c r="D425" s="27" t="s">
        <v>787</v>
      </c>
      <c r="E425" s="27" t="s">
        <v>788</v>
      </c>
      <c r="F425" s="27" t="s">
        <v>789</v>
      </c>
      <c r="G425" s="27" t="s">
        <v>809</v>
      </c>
      <c r="H425" s="27" t="s">
        <v>818</v>
      </c>
      <c r="I425" s="40">
        <v>0</v>
      </c>
      <c r="J425" s="40">
        <v>1</v>
      </c>
      <c r="K425" s="40">
        <v>0</v>
      </c>
      <c r="L425" s="40">
        <v>0</v>
      </c>
      <c r="M425" s="40">
        <v>0</v>
      </c>
      <c r="N425" s="40">
        <v>0</v>
      </c>
      <c r="O425" s="40">
        <v>0</v>
      </c>
      <c r="P425" s="40">
        <v>0</v>
      </c>
      <c r="Q425" s="40">
        <v>0</v>
      </c>
      <c r="R425" s="40">
        <v>0</v>
      </c>
      <c r="S425" s="40">
        <v>0</v>
      </c>
      <c r="T425" s="40">
        <v>0</v>
      </c>
      <c r="U425" s="40">
        <v>0</v>
      </c>
      <c r="V425" s="40">
        <v>0</v>
      </c>
      <c r="W425" s="53">
        <f>=IFERROR((I425*20+J425*50+K425*50+L425*5+M425*80+N425*80+O425*40+P425*50+Q425*50+R425*50+S425*95+T425*95+U425*95+V425*50)/800*IF(E425="青年",0.2,IF(E425="老年",0.9,IF(E425="中年",0.5,1))),0)</f>
        <v>0.0125</v>
      </c>
      <c r="X425" s="53">
        <f>=IFERROR((I425*80+J425*50+K425*50+L425*95+M425*20+N425*20+O425*60+P425*50+Q425*50+R425*50+S425*5+T425*5+U425*5+V425*50)/540*IF(E425="青年",0.8,IF(E425="老年",0.1,IF(E425="中年",0.5,1))),0)</f>
        <v>0.0740740740740741</v>
      </c>
      <c r="Y425" s="54">
        <f>=IFERROR(0.01+(W425-MIN($W$2:$W$595))/(MAX($W$2:$W$595)-MIN($W$2:$W$595))*(1-0.01),0)*10</f>
        <v>0.542183622828784</v>
      </c>
      <c r="Z425" s="54">
        <f>=IFERROR(0.01+(X425-MIN($X$2:$X$595))/(MAX($X$2:$X$595)-MIN($X$2:$X$595))*(1-0.01),0)*10</f>
        <v>2.1420365535248</v>
      </c>
    </row>
    <row r="426" spans="1:26" ht="33.75" customHeight="1">
      <c r="A426" s="40">
        <v>425</v>
      </c>
      <c r="B426" s="27" t="s">
        <v>563</v>
      </c>
      <c r="C426" s="40">
        <v>5</v>
      </c>
      <c r="D426" s="27" t="s">
        <v>787</v>
      </c>
      <c r="E426" s="27" t="s">
        <v>861</v>
      </c>
      <c r="F426" s="27" t="s">
        <v>789</v>
      </c>
      <c r="G426" s="27" t="s">
        <v>809</v>
      </c>
      <c r="H426" s="27" t="s">
        <v>822</v>
      </c>
      <c r="I426" s="40">
        <v>0</v>
      </c>
      <c r="J426" s="40">
        <v>0</v>
      </c>
      <c r="K426" s="40">
        <v>0</v>
      </c>
      <c r="L426" s="40">
        <v>0</v>
      </c>
      <c r="M426" s="40">
        <v>0</v>
      </c>
      <c r="N426" s="40">
        <v>0</v>
      </c>
      <c r="O426" s="40">
        <v>0</v>
      </c>
      <c r="P426" s="40">
        <v>1</v>
      </c>
      <c r="Q426" s="40">
        <v>0</v>
      </c>
      <c r="R426" s="40">
        <v>0</v>
      </c>
      <c r="S426" s="40">
        <v>0</v>
      </c>
      <c r="T426" s="40">
        <v>0</v>
      </c>
      <c r="U426" s="40">
        <v>0</v>
      </c>
      <c r="V426" s="40">
        <v>0</v>
      </c>
      <c r="W426" s="53">
        <f>=IFERROR((I426*20+J426*50+K426*50+L426*5+M426*80+N426*80+O426*40+P426*50+Q426*50+R426*50+S426*95+T426*95+U426*95+V426*50)/800*IF(E426="青年",0.2,IF(E426="老年",0.9,IF(E426="中年",0.5,1))),0)</f>
        <v>0.05625</v>
      </c>
      <c r="X426" s="53">
        <f>=IFERROR((I426*80+J426*50+K426*50+L426*95+M426*20+N426*20+O426*60+P426*50+Q426*50+R426*50+S426*5+T426*5+U426*5+V426*50)/540*IF(E426="青年",0.8,IF(E426="老年",0.1,IF(E426="中年",0.5,1))),0)</f>
        <v>0.00925925925925926</v>
      </c>
      <c r="Y426" s="54">
        <f>=IFERROR(0.01+(W426-MIN($W$2:$W$595))/(MAX($W$2:$W$595)-MIN($W$2:$W$595))*(1-0.01),0)*10</f>
        <v>2.26178660049628</v>
      </c>
      <c r="Z426" s="54">
        <f>=IFERROR(0.01+(X426-MIN($X$2:$X$595))/(MAX($X$2:$X$595)-MIN($X$2:$X$595))*(1-0.01),0)*10</f>
        <v>0.332637075718016</v>
      </c>
    </row>
    <row r="427" spans="1:26" ht="33.75" customHeight="1">
      <c r="A427" s="40">
        <v>426</v>
      </c>
      <c r="B427" s="27" t="s">
        <v>563</v>
      </c>
      <c r="C427" s="40">
        <v>6</v>
      </c>
      <c r="D427" s="27" t="s">
        <v>793</v>
      </c>
      <c r="E427" s="27" t="s">
        <v>788</v>
      </c>
      <c r="F427" s="27" t="s">
        <v>799</v>
      </c>
      <c r="G427" s="27" t="s">
        <v>809</v>
      </c>
      <c r="H427" s="27" t="s">
        <v>840</v>
      </c>
      <c r="I427" s="40">
        <v>1</v>
      </c>
      <c r="J427" s="40">
        <v>0</v>
      </c>
      <c r="K427" s="40">
        <v>0</v>
      </c>
      <c r="L427" s="40">
        <v>0</v>
      </c>
      <c r="M427" s="40">
        <v>0</v>
      </c>
      <c r="N427" s="40">
        <v>0</v>
      </c>
      <c r="O427" s="40">
        <v>0</v>
      </c>
      <c r="P427" s="40">
        <v>0</v>
      </c>
      <c r="Q427" s="40">
        <v>0</v>
      </c>
      <c r="R427" s="40">
        <v>0</v>
      </c>
      <c r="S427" s="40">
        <v>0</v>
      </c>
      <c r="T427" s="40">
        <v>0</v>
      </c>
      <c r="U427" s="40">
        <v>0</v>
      </c>
      <c r="V427" s="40">
        <v>0</v>
      </c>
      <c r="W427" s="53">
        <f>=IFERROR((I427*20+J427*50+K427*50+L427*5+M427*80+N427*80+O427*40+P427*50+Q427*50+R427*50+S427*95+T427*95+U427*95+V427*50)/800*IF(E427="青年",0.2,IF(E427="老年",0.9,IF(E427="中年",0.5,1))),0)</f>
        <v>0.005</v>
      </c>
      <c r="X427" s="53">
        <f>=IFERROR((I427*80+J427*50+K427*50+L427*95+M427*20+N427*20+O427*60+P427*50+Q427*50+R427*50+S427*5+T427*5+U427*5+V427*50)/540*IF(E427="青年",0.8,IF(E427="老年",0.1,IF(E427="中年",0.5,1))),0)</f>
        <v>0.118518518518519</v>
      </c>
      <c r="Y427" s="54">
        <f>=IFERROR(0.01+(W427-MIN($W$2:$W$595))/(MAX($W$2:$W$595)-MIN($W$2:$W$595))*(1-0.01),0)*10</f>
        <v>0.247394540942928</v>
      </c>
      <c r="Z427" s="54">
        <f>=IFERROR(0.01+(X427-MIN($X$2:$X$595))/(MAX($X$2:$X$595)-MIN($X$2:$X$595))*(1-0.01),0)*10</f>
        <v>3.38276762402089</v>
      </c>
    </row>
    <row r="428" spans="1:26" ht="33.75" customHeight="1">
      <c r="A428" s="40">
        <v>427</v>
      </c>
      <c r="B428" s="27" t="s">
        <v>563</v>
      </c>
      <c r="C428" s="40">
        <v>7</v>
      </c>
      <c r="D428" s="27" t="s">
        <v>793</v>
      </c>
      <c r="E428" s="27" t="s">
        <v>861</v>
      </c>
      <c r="F428" s="27" t="s">
        <v>799</v>
      </c>
      <c r="G428" s="27" t="s">
        <v>809</v>
      </c>
      <c r="H428" s="27" t="s">
        <v>840</v>
      </c>
      <c r="I428" s="40">
        <v>1</v>
      </c>
      <c r="J428" s="40">
        <v>0</v>
      </c>
      <c r="K428" s="40">
        <v>0</v>
      </c>
      <c r="L428" s="40">
        <v>0</v>
      </c>
      <c r="M428" s="40">
        <v>0</v>
      </c>
      <c r="N428" s="40">
        <v>0</v>
      </c>
      <c r="O428" s="40">
        <v>0</v>
      </c>
      <c r="P428" s="40">
        <v>0</v>
      </c>
      <c r="Q428" s="40">
        <v>0</v>
      </c>
      <c r="R428" s="40">
        <v>0</v>
      </c>
      <c r="S428" s="40">
        <v>0</v>
      </c>
      <c r="T428" s="40">
        <v>0</v>
      </c>
      <c r="U428" s="40">
        <v>0</v>
      </c>
      <c r="V428" s="40">
        <v>0</v>
      </c>
      <c r="W428" s="53">
        <f>=IFERROR((I428*20+J428*50+K428*50+L428*5+M428*80+N428*80+O428*40+P428*50+Q428*50+R428*50+S428*95+T428*95+U428*95+V428*50)/800*IF(E428="青年",0.2,IF(E428="老年",0.9,IF(E428="中年",0.5,1))),0)</f>
        <v>0.0225</v>
      </c>
      <c r="X428" s="53">
        <f>=IFERROR((I428*80+J428*50+K428*50+L428*95+M428*20+N428*20+O428*60+P428*50+Q428*50+R428*50+S428*5+T428*5+U428*5+V428*50)/540*IF(E428="青年",0.8,IF(E428="老年",0.1,IF(E428="中年",0.5,1))),0)</f>
        <v>0.0148148148148148</v>
      </c>
      <c r="Y428" s="54">
        <f>=IFERROR(0.01+(W428-MIN($W$2:$W$595))/(MAX($W$2:$W$595)-MIN($W$2:$W$595))*(1-0.01),0)*10</f>
        <v>0.935235732009926</v>
      </c>
      <c r="Z428" s="54">
        <f>=IFERROR(0.01+(X428-MIN($X$2:$X$595))/(MAX($X$2:$X$595)-MIN($X$2:$X$595))*(1-0.01),0)*10</f>
        <v>0.487728459530026</v>
      </c>
    </row>
    <row r="429" spans="1:26" ht="33.75" customHeight="1">
      <c r="A429" s="40">
        <v>428</v>
      </c>
      <c r="B429" s="27" t="s">
        <v>563</v>
      </c>
      <c r="C429" s="40">
        <v>8</v>
      </c>
      <c r="D429" s="27" t="s">
        <v>787</v>
      </c>
      <c r="E429" s="27" t="s">
        <v>788</v>
      </c>
      <c r="F429" s="27" t="s">
        <v>799</v>
      </c>
      <c r="G429" s="27" t="s">
        <v>809</v>
      </c>
      <c r="H429" s="27" t="s">
        <v>818</v>
      </c>
      <c r="I429" s="40">
        <v>0</v>
      </c>
      <c r="J429" s="40">
        <v>1</v>
      </c>
      <c r="K429" s="40">
        <v>0</v>
      </c>
      <c r="L429" s="40">
        <v>0</v>
      </c>
      <c r="M429" s="40">
        <v>0</v>
      </c>
      <c r="N429" s="40">
        <v>0</v>
      </c>
      <c r="O429" s="40">
        <v>0</v>
      </c>
      <c r="P429" s="40">
        <v>0</v>
      </c>
      <c r="Q429" s="40">
        <v>0</v>
      </c>
      <c r="R429" s="40">
        <v>0</v>
      </c>
      <c r="S429" s="40">
        <v>0</v>
      </c>
      <c r="T429" s="40">
        <v>0</v>
      </c>
      <c r="U429" s="40">
        <v>0</v>
      </c>
      <c r="V429" s="40">
        <v>0</v>
      </c>
      <c r="W429" s="53">
        <f>=IFERROR((I429*20+J429*50+K429*50+L429*5+M429*80+N429*80+O429*40+P429*50+Q429*50+R429*50+S429*95+T429*95+U429*95+V429*50)/800*IF(E429="青年",0.2,IF(E429="老年",0.9,IF(E429="中年",0.5,1))),0)</f>
        <v>0.0125</v>
      </c>
      <c r="X429" s="53">
        <f>=IFERROR((I429*80+J429*50+K429*50+L429*95+M429*20+N429*20+O429*60+P429*50+Q429*50+R429*50+S429*5+T429*5+U429*5+V429*50)/540*IF(E429="青年",0.8,IF(E429="老年",0.1,IF(E429="中年",0.5,1))),0)</f>
        <v>0.0740740740740741</v>
      </c>
      <c r="Y429" s="54">
        <f>=IFERROR(0.01+(W429-MIN($W$2:$W$595))/(MAX($W$2:$W$595)-MIN($W$2:$W$595))*(1-0.01),0)*10</f>
        <v>0.542183622828784</v>
      </c>
      <c r="Z429" s="54">
        <f>=IFERROR(0.01+(X429-MIN($X$2:$X$595))/(MAX($X$2:$X$595)-MIN($X$2:$X$595))*(1-0.01),0)*10</f>
        <v>2.1420365535248</v>
      </c>
    </row>
    <row r="430" spans="1:26" ht="33.75" customHeight="1">
      <c r="A430" s="40">
        <v>429</v>
      </c>
      <c r="B430" s="27" t="s">
        <v>563</v>
      </c>
      <c r="C430" s="40">
        <v>9</v>
      </c>
      <c r="D430" s="27" t="s">
        <v>787</v>
      </c>
      <c r="E430" s="27" t="s">
        <v>788</v>
      </c>
      <c r="F430" s="27" t="s">
        <v>799</v>
      </c>
      <c r="G430" s="27" t="s">
        <v>809</v>
      </c>
      <c r="H430" s="27" t="s">
        <v>818</v>
      </c>
      <c r="I430" s="40">
        <v>0</v>
      </c>
      <c r="J430" s="40">
        <v>1</v>
      </c>
      <c r="K430" s="40">
        <v>0</v>
      </c>
      <c r="L430" s="40">
        <v>0</v>
      </c>
      <c r="M430" s="40">
        <v>0</v>
      </c>
      <c r="N430" s="40">
        <v>0</v>
      </c>
      <c r="O430" s="40">
        <v>0</v>
      </c>
      <c r="P430" s="40">
        <v>0</v>
      </c>
      <c r="Q430" s="40">
        <v>0</v>
      </c>
      <c r="R430" s="40">
        <v>0</v>
      </c>
      <c r="S430" s="40">
        <v>0</v>
      </c>
      <c r="T430" s="40">
        <v>0</v>
      </c>
      <c r="U430" s="40">
        <v>0</v>
      </c>
      <c r="V430" s="40">
        <v>0</v>
      </c>
      <c r="W430" s="53">
        <f>=IFERROR((I430*20+J430*50+K430*50+L430*5+M430*80+N430*80+O430*40+P430*50+Q430*50+R430*50+S430*95+T430*95+U430*95+V430*50)/800*IF(E430="青年",0.2,IF(E430="老年",0.9,IF(E430="中年",0.5,1))),0)</f>
        <v>0.0125</v>
      </c>
      <c r="X430" s="53">
        <f>=IFERROR((I430*80+J430*50+K430*50+L430*95+M430*20+N430*20+O430*60+P430*50+Q430*50+R430*50+S430*5+T430*5+U430*5+V430*50)/540*IF(E430="青年",0.8,IF(E430="老年",0.1,IF(E430="中年",0.5,1))),0)</f>
        <v>0.0740740740740741</v>
      </c>
      <c r="Y430" s="54">
        <f>=IFERROR(0.01+(W430-MIN($W$2:$W$595))/(MAX($W$2:$W$595)-MIN($W$2:$W$595))*(1-0.01),0)*10</f>
        <v>0.542183622828784</v>
      </c>
      <c r="Z430" s="54">
        <f>=IFERROR(0.01+(X430-MIN($X$2:$X$595))/(MAX($X$2:$X$595)-MIN($X$2:$X$595))*(1-0.01),0)*10</f>
        <v>2.1420365535248</v>
      </c>
    </row>
    <row r="431" spans="1:26" ht="33.75" customHeight="1">
      <c r="A431" s="40">
        <v>430</v>
      </c>
      <c r="B431" s="27" t="s">
        <v>563</v>
      </c>
      <c r="C431" s="40">
        <v>10</v>
      </c>
      <c r="D431" s="27" t="s">
        <v>793</v>
      </c>
      <c r="E431" s="27" t="s">
        <v>788</v>
      </c>
      <c r="F431" s="27" t="s">
        <v>789</v>
      </c>
      <c r="G431" s="27" t="s">
        <v>809</v>
      </c>
      <c r="H431" s="27" t="s">
        <v>818</v>
      </c>
      <c r="I431" s="40">
        <v>0</v>
      </c>
      <c r="J431" s="40">
        <v>1</v>
      </c>
      <c r="K431" s="40">
        <v>0</v>
      </c>
      <c r="L431" s="40">
        <v>0</v>
      </c>
      <c r="M431" s="40">
        <v>0</v>
      </c>
      <c r="N431" s="40">
        <v>0</v>
      </c>
      <c r="O431" s="40">
        <v>0</v>
      </c>
      <c r="P431" s="40">
        <v>0</v>
      </c>
      <c r="Q431" s="40">
        <v>0</v>
      </c>
      <c r="R431" s="40">
        <v>0</v>
      </c>
      <c r="S431" s="40">
        <v>0</v>
      </c>
      <c r="T431" s="40">
        <v>0</v>
      </c>
      <c r="U431" s="40">
        <v>0</v>
      </c>
      <c r="V431" s="40">
        <v>0</v>
      </c>
      <c r="W431" s="53">
        <f>=IFERROR((I431*20+J431*50+K431*50+L431*5+M431*80+N431*80+O431*40+P431*50+Q431*50+R431*50+S431*95+T431*95+U431*95+V431*50)/800*IF(E431="青年",0.2,IF(E431="老年",0.9,IF(E431="中年",0.5,1))),0)</f>
        <v>0.0125</v>
      </c>
      <c r="X431" s="53">
        <f>=IFERROR((I431*80+J431*50+K431*50+L431*95+M431*20+N431*20+O431*60+P431*50+Q431*50+R431*50+S431*5+T431*5+U431*5+V431*50)/540*IF(E431="青年",0.8,IF(E431="老年",0.1,IF(E431="中年",0.5,1))),0)</f>
        <v>0.0740740740740741</v>
      </c>
      <c r="Y431" s="54">
        <f>=IFERROR(0.01+(W431-MIN($W$2:$W$595))/(MAX($W$2:$W$595)-MIN($W$2:$W$595))*(1-0.01),0)*10</f>
        <v>0.542183622828784</v>
      </c>
      <c r="Z431" s="54">
        <f>=IFERROR(0.01+(X431-MIN($X$2:$X$595))/(MAX($X$2:$X$595)-MIN($X$2:$X$595))*(1-0.01),0)*10</f>
        <v>2.1420365535248</v>
      </c>
    </row>
    <row r="432" spans="1:26" ht="33.75" customHeight="1">
      <c r="A432" s="40">
        <v>431</v>
      </c>
      <c r="B432" s="27" t="s">
        <v>563</v>
      </c>
      <c r="C432" s="40">
        <v>11</v>
      </c>
      <c r="D432" s="27" t="s">
        <v>793</v>
      </c>
      <c r="E432" s="27" t="s">
        <v>788</v>
      </c>
      <c r="F432" s="27" t="s">
        <v>799</v>
      </c>
      <c r="G432" s="27" t="s">
        <v>809</v>
      </c>
      <c r="H432" s="27" t="s">
        <v>818</v>
      </c>
      <c r="I432" s="40">
        <v>0</v>
      </c>
      <c r="J432" s="40">
        <v>1</v>
      </c>
      <c r="K432" s="40">
        <v>0</v>
      </c>
      <c r="L432" s="40">
        <v>0</v>
      </c>
      <c r="M432" s="40">
        <v>0</v>
      </c>
      <c r="N432" s="40">
        <v>0</v>
      </c>
      <c r="O432" s="40">
        <v>0</v>
      </c>
      <c r="P432" s="40">
        <v>0</v>
      </c>
      <c r="Q432" s="40">
        <v>0</v>
      </c>
      <c r="R432" s="40">
        <v>0</v>
      </c>
      <c r="S432" s="40">
        <v>0</v>
      </c>
      <c r="T432" s="40">
        <v>0</v>
      </c>
      <c r="U432" s="40">
        <v>0</v>
      </c>
      <c r="V432" s="40">
        <v>0</v>
      </c>
      <c r="W432" s="53">
        <f>=IFERROR((I432*20+J432*50+K432*50+L432*5+M432*80+N432*80+O432*40+P432*50+Q432*50+R432*50+S432*95+T432*95+U432*95+V432*50)/800*IF(E432="青年",0.2,IF(E432="老年",0.9,IF(E432="中年",0.5,1))),0)</f>
        <v>0.0125</v>
      </c>
      <c r="X432" s="53">
        <f>=IFERROR((I432*80+J432*50+K432*50+L432*95+M432*20+N432*20+O432*60+P432*50+Q432*50+R432*50+S432*5+T432*5+U432*5+V432*50)/540*IF(E432="青年",0.8,IF(E432="老年",0.1,IF(E432="中年",0.5,1))),0)</f>
        <v>0.0740740740740741</v>
      </c>
      <c r="Y432" s="54">
        <f>=IFERROR(0.01+(W432-MIN($W$2:$W$595))/(MAX($W$2:$W$595)-MIN($W$2:$W$595))*(1-0.01),0)*10</f>
        <v>0.542183622828784</v>
      </c>
      <c r="Z432" s="54">
        <f>=IFERROR(0.01+(X432-MIN($X$2:$X$595))/(MAX($X$2:$X$595)-MIN($X$2:$X$595))*(1-0.01),0)*10</f>
        <v>2.1420365535248</v>
      </c>
    </row>
    <row r="433" spans="1:26" ht="33.75" customHeight="1">
      <c r="A433" s="40">
        <v>432</v>
      </c>
      <c r="B433" s="27" t="s">
        <v>563</v>
      </c>
      <c r="C433" s="40">
        <v>12</v>
      </c>
      <c r="D433" s="27" t="s">
        <v>793</v>
      </c>
      <c r="E433" s="27" t="s">
        <v>788</v>
      </c>
      <c r="F433" s="27" t="s">
        <v>799</v>
      </c>
      <c r="G433" s="27" t="s">
        <v>809</v>
      </c>
      <c r="H433" s="27" t="s">
        <v>818</v>
      </c>
      <c r="I433" s="40">
        <v>0</v>
      </c>
      <c r="J433" s="40">
        <v>1</v>
      </c>
      <c r="K433" s="40">
        <v>0</v>
      </c>
      <c r="L433" s="40">
        <v>0</v>
      </c>
      <c r="M433" s="40">
        <v>0</v>
      </c>
      <c r="N433" s="40">
        <v>0</v>
      </c>
      <c r="O433" s="40">
        <v>0</v>
      </c>
      <c r="P433" s="40">
        <v>0</v>
      </c>
      <c r="Q433" s="40">
        <v>0</v>
      </c>
      <c r="R433" s="40">
        <v>0</v>
      </c>
      <c r="S433" s="40">
        <v>0</v>
      </c>
      <c r="T433" s="40">
        <v>0</v>
      </c>
      <c r="U433" s="40">
        <v>0</v>
      </c>
      <c r="V433" s="40">
        <v>0</v>
      </c>
      <c r="W433" s="53">
        <f>=IFERROR((I433*20+J433*50+K433*50+L433*5+M433*80+N433*80+O433*40+P433*50+Q433*50+R433*50+S433*95+T433*95+U433*95+V433*50)/800*IF(E433="青年",0.2,IF(E433="老年",0.9,IF(E433="中年",0.5,1))),0)</f>
        <v>0.0125</v>
      </c>
      <c r="X433" s="53">
        <f>=IFERROR((I433*80+J433*50+K433*50+L433*95+M433*20+N433*20+O433*60+P433*50+Q433*50+R433*50+S433*5+T433*5+U433*5+V433*50)/540*IF(E433="青年",0.8,IF(E433="老年",0.1,IF(E433="中年",0.5,1))),0)</f>
        <v>0.0740740740740741</v>
      </c>
      <c r="Y433" s="54">
        <f>=IFERROR(0.01+(W433-MIN($W$2:$W$595))/(MAX($W$2:$W$595)-MIN($W$2:$W$595))*(1-0.01),0)*10</f>
        <v>0.542183622828784</v>
      </c>
      <c r="Z433" s="54">
        <f>=IFERROR(0.01+(X433-MIN($X$2:$X$595))/(MAX($X$2:$X$595)-MIN($X$2:$X$595))*(1-0.01),0)*10</f>
        <v>2.1420365535248</v>
      </c>
    </row>
    <row r="434" spans="1:26" ht="33.75" customHeight="1">
      <c r="A434" s="40">
        <v>433</v>
      </c>
      <c r="B434" s="27" t="s">
        <v>563</v>
      </c>
      <c r="C434" s="40">
        <v>13</v>
      </c>
      <c r="D434" s="27" t="s">
        <v>793</v>
      </c>
      <c r="E434" s="27" t="s">
        <v>788</v>
      </c>
      <c r="F434" s="27" t="s">
        <v>799</v>
      </c>
      <c r="G434" s="27" t="s">
        <v>809</v>
      </c>
      <c r="H434" s="27" t="s">
        <v>818</v>
      </c>
      <c r="I434" s="40">
        <v>0</v>
      </c>
      <c r="J434" s="40">
        <v>1</v>
      </c>
      <c r="K434" s="40">
        <v>0</v>
      </c>
      <c r="L434" s="40">
        <v>0</v>
      </c>
      <c r="M434" s="40">
        <v>0</v>
      </c>
      <c r="N434" s="40">
        <v>0</v>
      </c>
      <c r="O434" s="40">
        <v>0</v>
      </c>
      <c r="P434" s="40">
        <v>0</v>
      </c>
      <c r="Q434" s="40">
        <v>0</v>
      </c>
      <c r="R434" s="40">
        <v>0</v>
      </c>
      <c r="S434" s="40">
        <v>0</v>
      </c>
      <c r="T434" s="40">
        <v>0</v>
      </c>
      <c r="U434" s="40">
        <v>0</v>
      </c>
      <c r="V434" s="40">
        <v>0</v>
      </c>
      <c r="W434" s="53">
        <f>=IFERROR((I434*20+J434*50+K434*50+L434*5+M434*80+N434*80+O434*40+P434*50+Q434*50+R434*50+S434*95+T434*95+U434*95+V434*50)/800*IF(E434="青年",0.2,IF(E434="老年",0.9,IF(E434="中年",0.5,1))),0)</f>
        <v>0.0125</v>
      </c>
      <c r="X434" s="53">
        <f>=IFERROR((I434*80+J434*50+K434*50+L434*95+M434*20+N434*20+O434*60+P434*50+Q434*50+R434*50+S434*5+T434*5+U434*5+V434*50)/540*IF(E434="青年",0.8,IF(E434="老年",0.1,IF(E434="中年",0.5,1))),0)</f>
        <v>0.0740740740740741</v>
      </c>
      <c r="Y434" s="54">
        <f>=IFERROR(0.01+(W434-MIN($W$2:$W$595))/(MAX($W$2:$W$595)-MIN($W$2:$W$595))*(1-0.01),0)*10</f>
        <v>0.542183622828784</v>
      </c>
      <c r="Z434" s="54">
        <f>=IFERROR(0.01+(X434-MIN($X$2:$X$595))/(MAX($X$2:$X$595)-MIN($X$2:$X$595))*(1-0.01),0)*10</f>
        <v>2.1420365535248</v>
      </c>
    </row>
    <row r="435" spans="1:26" ht="33.75" customHeight="1">
      <c r="A435" s="40">
        <v>434</v>
      </c>
      <c r="B435" s="27" t="s">
        <v>563</v>
      </c>
      <c r="C435" s="40">
        <v>14</v>
      </c>
      <c r="D435" s="27" t="s">
        <v>793</v>
      </c>
      <c r="E435" s="27" t="s">
        <v>788</v>
      </c>
      <c r="F435" s="27" t="s">
        <v>799</v>
      </c>
      <c r="G435" s="27" t="s">
        <v>809</v>
      </c>
      <c r="H435" s="27" t="s">
        <v>818</v>
      </c>
      <c r="I435" s="40">
        <v>0</v>
      </c>
      <c r="J435" s="40">
        <v>1</v>
      </c>
      <c r="K435" s="40">
        <v>0</v>
      </c>
      <c r="L435" s="40">
        <v>0</v>
      </c>
      <c r="M435" s="40">
        <v>0</v>
      </c>
      <c r="N435" s="40">
        <v>0</v>
      </c>
      <c r="O435" s="40">
        <v>0</v>
      </c>
      <c r="P435" s="40">
        <v>0</v>
      </c>
      <c r="Q435" s="40">
        <v>0</v>
      </c>
      <c r="R435" s="40">
        <v>0</v>
      </c>
      <c r="S435" s="40">
        <v>0</v>
      </c>
      <c r="T435" s="40">
        <v>0</v>
      </c>
      <c r="U435" s="40">
        <v>0</v>
      </c>
      <c r="V435" s="40">
        <v>0</v>
      </c>
      <c r="W435" s="53">
        <f>=IFERROR((I435*20+J435*50+K435*50+L435*5+M435*80+N435*80+O435*40+P435*50+Q435*50+R435*50+S435*95+T435*95+U435*95+V435*50)/800*IF(E435="青年",0.2,IF(E435="老年",0.9,IF(E435="中年",0.5,1))),0)</f>
        <v>0.0125</v>
      </c>
      <c r="X435" s="53">
        <f>=IFERROR((I435*80+J435*50+K435*50+L435*95+M435*20+N435*20+O435*60+P435*50+Q435*50+R435*50+S435*5+T435*5+U435*5+V435*50)/540*IF(E435="青年",0.8,IF(E435="老年",0.1,IF(E435="中年",0.5,1))),0)</f>
        <v>0.0740740740740741</v>
      </c>
      <c r="Y435" s="54">
        <f>=IFERROR(0.01+(W435-MIN($W$2:$W$595))/(MAX($W$2:$W$595)-MIN($W$2:$W$595))*(1-0.01),0)*10</f>
        <v>0.542183622828784</v>
      </c>
      <c r="Z435" s="54">
        <f>=IFERROR(0.01+(X435-MIN($X$2:$X$595))/(MAX($X$2:$X$595)-MIN($X$2:$X$595))*(1-0.01),0)*10</f>
        <v>2.1420365535248</v>
      </c>
    </row>
    <row r="436" spans="1:26" ht="33.75" customHeight="1">
      <c r="A436" s="40">
        <v>435</v>
      </c>
      <c r="B436" s="27" t="s">
        <v>563</v>
      </c>
      <c r="C436" s="40">
        <v>15</v>
      </c>
      <c r="D436" s="27" t="s">
        <v>793</v>
      </c>
      <c r="E436" s="27" t="s">
        <v>788</v>
      </c>
      <c r="F436" s="27" t="s">
        <v>799</v>
      </c>
      <c r="G436" s="27" t="s">
        <v>809</v>
      </c>
      <c r="H436" s="27" t="s">
        <v>840</v>
      </c>
      <c r="I436" s="40">
        <v>1</v>
      </c>
      <c r="J436" s="40">
        <v>0</v>
      </c>
      <c r="K436" s="40">
        <v>0</v>
      </c>
      <c r="L436" s="40">
        <v>0</v>
      </c>
      <c r="M436" s="40">
        <v>0</v>
      </c>
      <c r="N436" s="40">
        <v>0</v>
      </c>
      <c r="O436" s="40">
        <v>0</v>
      </c>
      <c r="P436" s="40">
        <v>0</v>
      </c>
      <c r="Q436" s="40">
        <v>0</v>
      </c>
      <c r="R436" s="40">
        <v>0</v>
      </c>
      <c r="S436" s="40">
        <v>0</v>
      </c>
      <c r="T436" s="40">
        <v>0</v>
      </c>
      <c r="U436" s="40">
        <v>0</v>
      </c>
      <c r="V436" s="40">
        <v>0</v>
      </c>
      <c r="W436" s="53">
        <f>=IFERROR((I436*20+J436*50+K436*50+L436*5+M436*80+N436*80+O436*40+P436*50+Q436*50+R436*50+S436*95+T436*95+U436*95+V436*50)/800*IF(E436="青年",0.2,IF(E436="老年",0.9,IF(E436="中年",0.5,1))),0)</f>
        <v>0.005</v>
      </c>
      <c r="X436" s="53">
        <f>=IFERROR((I436*80+J436*50+K436*50+L436*95+M436*20+N436*20+O436*60+P436*50+Q436*50+R436*50+S436*5+T436*5+U436*5+V436*50)/540*IF(E436="青年",0.8,IF(E436="老年",0.1,IF(E436="中年",0.5,1))),0)</f>
        <v>0.118518518518519</v>
      </c>
      <c r="Y436" s="54">
        <f>=IFERROR(0.01+(W436-MIN($W$2:$W$595))/(MAX($W$2:$W$595)-MIN($W$2:$W$595))*(1-0.01),0)*10</f>
        <v>0.247394540942928</v>
      </c>
      <c r="Z436" s="54">
        <f>=IFERROR(0.01+(X436-MIN($X$2:$X$595))/(MAX($X$2:$X$595)-MIN($X$2:$X$595))*(1-0.01),0)*10</f>
        <v>3.38276762402089</v>
      </c>
    </row>
    <row r="437" spans="1:26" ht="33.75" customHeight="1">
      <c r="A437" s="40">
        <v>436</v>
      </c>
      <c r="B437" s="27" t="s">
        <v>563</v>
      </c>
      <c r="C437" s="40">
        <v>16</v>
      </c>
      <c r="D437" s="27" t="s">
        <v>793</v>
      </c>
      <c r="E437" s="27" t="s">
        <v>788</v>
      </c>
      <c r="F437" s="27" t="s">
        <v>799</v>
      </c>
      <c r="G437" s="27" t="s">
        <v>809</v>
      </c>
      <c r="H437" s="27" t="s">
        <v>840</v>
      </c>
      <c r="I437" s="40">
        <v>1</v>
      </c>
      <c r="J437" s="40">
        <v>0</v>
      </c>
      <c r="K437" s="40">
        <v>0</v>
      </c>
      <c r="L437" s="40">
        <v>0</v>
      </c>
      <c r="M437" s="40">
        <v>0</v>
      </c>
      <c r="N437" s="40">
        <v>0</v>
      </c>
      <c r="O437" s="40">
        <v>0</v>
      </c>
      <c r="P437" s="40">
        <v>0</v>
      </c>
      <c r="Q437" s="40">
        <v>0</v>
      </c>
      <c r="R437" s="40">
        <v>0</v>
      </c>
      <c r="S437" s="40">
        <v>0</v>
      </c>
      <c r="T437" s="40">
        <v>0</v>
      </c>
      <c r="U437" s="40">
        <v>0</v>
      </c>
      <c r="V437" s="40">
        <v>0</v>
      </c>
      <c r="W437" s="53">
        <f>=IFERROR((I437*20+J437*50+K437*50+L437*5+M437*80+N437*80+O437*40+P437*50+Q437*50+R437*50+S437*95+T437*95+U437*95+V437*50)/800*IF(E437="青年",0.2,IF(E437="老年",0.9,IF(E437="中年",0.5,1))),0)</f>
        <v>0.005</v>
      </c>
      <c r="X437" s="53">
        <f>=IFERROR((I437*80+J437*50+K437*50+L437*95+M437*20+N437*20+O437*60+P437*50+Q437*50+R437*50+S437*5+T437*5+U437*5+V437*50)/540*IF(E437="青年",0.8,IF(E437="老年",0.1,IF(E437="中年",0.5,1))),0)</f>
        <v>0.118518518518519</v>
      </c>
      <c r="Y437" s="54">
        <f>=IFERROR(0.01+(W437-MIN($W$2:$W$595))/(MAX($W$2:$W$595)-MIN($W$2:$W$595))*(1-0.01),0)*10</f>
        <v>0.247394540942928</v>
      </c>
      <c r="Z437" s="54">
        <f>=IFERROR(0.01+(X437-MIN($X$2:$X$595))/(MAX($X$2:$X$595)-MIN($X$2:$X$595))*(1-0.01),0)*10</f>
        <v>3.38276762402089</v>
      </c>
    </row>
    <row r="438" spans="1:26" ht="33.75" customHeight="1">
      <c r="A438" s="40">
        <v>437</v>
      </c>
      <c r="B438" s="27" t="s">
        <v>563</v>
      </c>
      <c r="C438" s="40">
        <v>17</v>
      </c>
      <c r="D438" s="27" t="s">
        <v>793</v>
      </c>
      <c r="E438" s="27" t="s">
        <v>788</v>
      </c>
      <c r="F438" s="27" t="s">
        <v>799</v>
      </c>
      <c r="G438" s="27" t="s">
        <v>809</v>
      </c>
      <c r="H438" s="27" t="s">
        <v>840</v>
      </c>
      <c r="I438" s="40">
        <v>1</v>
      </c>
      <c r="J438" s="40">
        <v>0</v>
      </c>
      <c r="K438" s="40">
        <v>0</v>
      </c>
      <c r="L438" s="40">
        <v>0</v>
      </c>
      <c r="M438" s="40">
        <v>0</v>
      </c>
      <c r="N438" s="40">
        <v>0</v>
      </c>
      <c r="O438" s="40">
        <v>0</v>
      </c>
      <c r="P438" s="40">
        <v>0</v>
      </c>
      <c r="Q438" s="40">
        <v>0</v>
      </c>
      <c r="R438" s="40">
        <v>0</v>
      </c>
      <c r="S438" s="40">
        <v>0</v>
      </c>
      <c r="T438" s="40">
        <v>0</v>
      </c>
      <c r="U438" s="40">
        <v>0</v>
      </c>
      <c r="V438" s="40">
        <v>0</v>
      </c>
      <c r="W438" s="53">
        <f>=IFERROR((I438*20+J438*50+K438*50+L438*5+M438*80+N438*80+O438*40+P438*50+Q438*50+R438*50+S438*95+T438*95+U438*95+V438*50)/800*IF(E438="青年",0.2,IF(E438="老年",0.9,IF(E438="中年",0.5,1))),0)</f>
        <v>0.005</v>
      </c>
      <c r="X438" s="53">
        <f>=IFERROR((I438*80+J438*50+K438*50+L438*95+M438*20+N438*20+O438*60+P438*50+Q438*50+R438*50+S438*5+T438*5+U438*5+V438*50)/540*IF(E438="青年",0.8,IF(E438="老年",0.1,IF(E438="中年",0.5,1))),0)</f>
        <v>0.118518518518519</v>
      </c>
      <c r="Y438" s="54">
        <f>=IFERROR(0.01+(W438-MIN($W$2:$W$595))/(MAX($W$2:$W$595)-MIN($W$2:$W$595))*(1-0.01),0)*10</f>
        <v>0.247394540942928</v>
      </c>
      <c r="Z438" s="54">
        <f>=IFERROR(0.01+(X438-MIN($X$2:$X$595))/(MAX($X$2:$X$595)-MIN($X$2:$X$595))*(1-0.01),0)*10</f>
        <v>3.38276762402089</v>
      </c>
    </row>
    <row r="439" spans="1:26" ht="33.75" customHeight="1">
      <c r="A439" s="40">
        <v>438</v>
      </c>
      <c r="B439" s="27" t="s">
        <v>563</v>
      </c>
      <c r="C439" s="40">
        <v>18</v>
      </c>
      <c r="D439" s="27" t="s">
        <v>793</v>
      </c>
      <c r="E439" s="27" t="s">
        <v>788</v>
      </c>
      <c r="F439" s="27" t="s">
        <v>789</v>
      </c>
      <c r="G439" s="27" t="s">
        <v>809</v>
      </c>
      <c r="H439" s="27" t="s">
        <v>915</v>
      </c>
      <c r="I439" s="40">
        <v>0</v>
      </c>
      <c r="J439" s="40">
        <v>0</v>
      </c>
      <c r="K439" s="40">
        <v>0</v>
      </c>
      <c r="L439" s="40">
        <v>0</v>
      </c>
      <c r="M439" s="40">
        <v>0</v>
      </c>
      <c r="N439" s="40">
        <v>0</v>
      </c>
      <c r="O439" s="40">
        <v>0</v>
      </c>
      <c r="P439" s="40">
        <v>0</v>
      </c>
      <c r="Q439" s="40">
        <v>0</v>
      </c>
      <c r="R439" s="40">
        <v>0</v>
      </c>
      <c r="S439" s="40">
        <v>0</v>
      </c>
      <c r="T439" s="40">
        <v>0</v>
      </c>
      <c r="U439" s="40">
        <v>0</v>
      </c>
      <c r="V439" s="40">
        <v>1</v>
      </c>
      <c r="W439" s="53">
        <f>=IFERROR((I439*20+J439*50+K439*50+L439*5+M439*80+N439*80+O439*40+P439*50+Q439*50+R439*50+S439*95+T439*95+U439*95+V439*50)/800*IF(E439="青年",0.2,IF(E439="老年",0.9,IF(E439="中年",0.5,1))),0)</f>
        <v>0.0125</v>
      </c>
      <c r="X439" s="53">
        <f>=IFERROR((I439*80+J439*50+K439*50+L439*95+M439*20+N439*20+O439*60+P439*50+Q439*50+R439*50+S439*5+T439*5+U439*5+V439*50)/540*IF(E439="青年",0.8,IF(E439="老年",0.1,IF(E439="中年",0.5,1))),0)</f>
        <v>0.0740740740740741</v>
      </c>
      <c r="Y439" s="54">
        <f>=IFERROR(0.01+(W439-MIN($W$2:$W$595))/(MAX($W$2:$W$595)-MIN($W$2:$W$595))*(1-0.01),0)*10</f>
        <v>0.542183622828784</v>
      </c>
      <c r="Z439" s="54">
        <f>=IFERROR(0.01+(X439-MIN($X$2:$X$595))/(MAX($X$2:$X$595)-MIN($X$2:$X$595))*(1-0.01),0)*10</f>
        <v>2.1420365535248</v>
      </c>
    </row>
    <row r="440" spans="1:26" ht="33.75" customHeight="1">
      <c r="A440" s="40">
        <v>439</v>
      </c>
      <c r="B440" s="27" t="s">
        <v>563</v>
      </c>
      <c r="C440" s="40">
        <v>19</v>
      </c>
      <c r="D440" s="27" t="s">
        <v>793</v>
      </c>
      <c r="E440" s="27" t="s">
        <v>788</v>
      </c>
      <c r="F440" s="27" t="s">
        <v>799</v>
      </c>
      <c r="G440" s="27" t="s">
        <v>809</v>
      </c>
      <c r="H440" s="27" t="s">
        <v>915</v>
      </c>
      <c r="I440" s="40">
        <v>0</v>
      </c>
      <c r="J440" s="40">
        <v>0</v>
      </c>
      <c r="K440" s="40">
        <v>0</v>
      </c>
      <c r="L440" s="40">
        <v>0</v>
      </c>
      <c r="M440" s="40">
        <v>0</v>
      </c>
      <c r="N440" s="40">
        <v>0</v>
      </c>
      <c r="O440" s="40">
        <v>0</v>
      </c>
      <c r="P440" s="40">
        <v>0</v>
      </c>
      <c r="Q440" s="40">
        <v>0</v>
      </c>
      <c r="R440" s="40">
        <v>0</v>
      </c>
      <c r="S440" s="40">
        <v>0</v>
      </c>
      <c r="T440" s="40">
        <v>0</v>
      </c>
      <c r="U440" s="40">
        <v>0</v>
      </c>
      <c r="V440" s="40">
        <v>1</v>
      </c>
      <c r="W440" s="53">
        <f>=IFERROR((I440*20+J440*50+K440*50+L440*5+M440*80+N440*80+O440*40+P440*50+Q440*50+R440*50+S440*95+T440*95+U440*95+V440*50)/800*IF(E440="青年",0.2,IF(E440="老年",0.9,IF(E440="中年",0.5,1))),0)</f>
        <v>0.0125</v>
      </c>
      <c r="X440" s="53">
        <f>=IFERROR((I440*80+J440*50+K440*50+L440*95+M440*20+N440*20+O440*60+P440*50+Q440*50+R440*50+S440*5+T440*5+U440*5+V440*50)/540*IF(E440="青年",0.8,IF(E440="老年",0.1,IF(E440="中年",0.5,1))),0)</f>
        <v>0.0740740740740741</v>
      </c>
      <c r="Y440" s="54">
        <f>=IFERROR(0.01+(W440-MIN($W$2:$W$595))/(MAX($W$2:$W$595)-MIN($W$2:$W$595))*(1-0.01),0)*10</f>
        <v>0.542183622828784</v>
      </c>
      <c r="Z440" s="54">
        <f>=IFERROR(0.01+(X440-MIN($X$2:$X$595))/(MAX($X$2:$X$595)-MIN($X$2:$X$595))*(1-0.01),0)*10</f>
        <v>2.1420365535248</v>
      </c>
    </row>
    <row r="441" spans="1:26" ht="33.75" customHeight="1">
      <c r="A441" s="40">
        <v>440</v>
      </c>
      <c r="B441" s="27" t="s">
        <v>568</v>
      </c>
      <c r="C441" s="40">
        <v>1</v>
      </c>
      <c r="D441" s="27" t="s">
        <v>793</v>
      </c>
      <c r="E441" s="27" t="s">
        <v>861</v>
      </c>
      <c r="F441" s="27" t="s">
        <v>799</v>
      </c>
      <c r="G441" s="27" t="s">
        <v>790</v>
      </c>
      <c r="H441" s="27" t="s">
        <v>837</v>
      </c>
      <c r="I441" s="40">
        <v>0</v>
      </c>
      <c r="J441" s="40">
        <v>0</v>
      </c>
      <c r="K441" s="40">
        <v>0</v>
      </c>
      <c r="L441" s="40">
        <v>0</v>
      </c>
      <c r="M441" s="40">
        <v>1</v>
      </c>
      <c r="N441" s="40">
        <v>0</v>
      </c>
      <c r="O441" s="40">
        <v>0</v>
      </c>
      <c r="P441" s="40">
        <v>1</v>
      </c>
      <c r="Q441" s="40">
        <v>0</v>
      </c>
      <c r="R441" s="40">
        <v>0</v>
      </c>
      <c r="S441" s="40">
        <v>0</v>
      </c>
      <c r="T441" s="40">
        <v>0</v>
      </c>
      <c r="U441" s="40">
        <v>0</v>
      </c>
      <c r="V441" s="40">
        <v>0</v>
      </c>
      <c r="W441" s="53">
        <f>=IFERROR((I441*20+J441*50+K441*50+L441*5+M441*80+N441*80+O441*40+P441*50+Q441*50+R441*50+S441*95+T441*95+U441*95+V441*50)/800*IF(E441="青年",0.2,IF(E441="老年",0.9,IF(E441="中年",0.5,1))),0)</f>
        <v>0.14625</v>
      </c>
      <c r="X441" s="53">
        <f>=IFERROR((I441*80+J441*50+K441*50+L441*95+M441*20+N441*20+O441*60+P441*50+Q441*50+R441*50+S441*5+T441*5+U441*5+V441*50)/540*IF(E441="青年",0.8,IF(E441="老年",0.1,IF(E441="中年",0.5,1))),0)</f>
        <v>0.012962962962963</v>
      </c>
      <c r="Y441" s="54">
        <f>=IFERROR(0.01+(W441-MIN($W$2:$W$595))/(MAX($W$2:$W$595)-MIN($W$2:$W$595))*(1-0.01),0)*10</f>
        <v>5.79925558312655</v>
      </c>
      <c r="Z441" s="54">
        <f>=IFERROR(0.01+(X441-MIN($X$2:$X$595))/(MAX($X$2:$X$595)-MIN($X$2:$X$595))*(1-0.01),0)*10</f>
        <v>0.436031331592689</v>
      </c>
    </row>
    <row r="442" spans="1:26" ht="33.75" customHeight="1">
      <c r="A442" s="40">
        <v>441</v>
      </c>
      <c r="B442" s="27" t="s">
        <v>568</v>
      </c>
      <c r="C442" s="40">
        <v>2</v>
      </c>
      <c r="D442" s="27" t="s">
        <v>793</v>
      </c>
      <c r="E442" s="27" t="s">
        <v>861</v>
      </c>
      <c r="F442" s="27" t="s">
        <v>799</v>
      </c>
      <c r="G442" s="27" t="s">
        <v>790</v>
      </c>
      <c r="H442" s="27" t="s">
        <v>837</v>
      </c>
      <c r="I442" s="40">
        <v>0</v>
      </c>
      <c r="J442" s="40">
        <v>0</v>
      </c>
      <c r="K442" s="40">
        <v>0</v>
      </c>
      <c r="L442" s="40">
        <v>0</v>
      </c>
      <c r="M442" s="40">
        <v>1</v>
      </c>
      <c r="N442" s="40">
        <v>0</v>
      </c>
      <c r="O442" s="40">
        <v>0</v>
      </c>
      <c r="P442" s="40">
        <v>1</v>
      </c>
      <c r="Q442" s="40">
        <v>0</v>
      </c>
      <c r="R442" s="40">
        <v>0</v>
      </c>
      <c r="S442" s="40">
        <v>0</v>
      </c>
      <c r="T442" s="40">
        <v>0</v>
      </c>
      <c r="U442" s="40">
        <v>0</v>
      </c>
      <c r="V442" s="40">
        <v>0</v>
      </c>
      <c r="W442" s="53">
        <f>=IFERROR((I442*20+J442*50+K442*50+L442*5+M442*80+N442*80+O442*40+P442*50+Q442*50+R442*50+S442*95+T442*95+U442*95+V442*50)/800*IF(E442="青年",0.2,IF(E442="老年",0.9,IF(E442="中年",0.5,1))),0)</f>
        <v>0.14625</v>
      </c>
      <c r="X442" s="53">
        <f>=IFERROR((I442*80+J442*50+K442*50+L442*95+M442*20+N442*20+O442*60+P442*50+Q442*50+R442*50+S442*5+T442*5+U442*5+V442*50)/540*IF(E442="青年",0.8,IF(E442="老年",0.1,IF(E442="中年",0.5,1))),0)</f>
        <v>0.012962962962963</v>
      </c>
      <c r="Y442" s="54">
        <f>=IFERROR(0.01+(W442-MIN($W$2:$W$595))/(MAX($W$2:$W$595)-MIN($W$2:$W$595))*(1-0.01),0)*10</f>
        <v>5.79925558312655</v>
      </c>
      <c r="Z442" s="54">
        <f>=IFERROR(0.01+(X442-MIN($X$2:$X$595))/(MAX($X$2:$X$595)-MIN($X$2:$X$595))*(1-0.01),0)*10</f>
        <v>0.436031331592689</v>
      </c>
    </row>
    <row r="443" spans="1:26" ht="33.75" customHeight="1">
      <c r="A443" s="40">
        <v>442</v>
      </c>
      <c r="B443" s="27" t="s">
        <v>568</v>
      </c>
      <c r="C443" s="40">
        <v>3</v>
      </c>
      <c r="D443" s="27" t="s">
        <v>793</v>
      </c>
      <c r="E443" s="27" t="s">
        <v>802</v>
      </c>
      <c r="F443" s="27" t="s">
        <v>789</v>
      </c>
      <c r="G443" s="27" t="s">
        <v>790</v>
      </c>
      <c r="H443" s="27" t="s">
        <v>837</v>
      </c>
      <c r="I443" s="40">
        <v>0</v>
      </c>
      <c r="J443" s="40">
        <v>0</v>
      </c>
      <c r="K443" s="40">
        <v>0</v>
      </c>
      <c r="L443" s="40">
        <v>0</v>
      </c>
      <c r="M443" s="40">
        <v>1</v>
      </c>
      <c r="N443" s="40">
        <v>0</v>
      </c>
      <c r="O443" s="40">
        <v>0</v>
      </c>
      <c r="P443" s="40">
        <v>1</v>
      </c>
      <c r="Q443" s="40">
        <v>0</v>
      </c>
      <c r="R443" s="40">
        <v>0</v>
      </c>
      <c r="S443" s="40">
        <v>0</v>
      </c>
      <c r="T443" s="40">
        <v>0</v>
      </c>
      <c r="U443" s="40">
        <v>0</v>
      </c>
      <c r="V443" s="40">
        <v>0</v>
      </c>
      <c r="W443" s="53">
        <f>=IFERROR((I443*20+J443*50+K443*50+L443*5+M443*80+N443*80+O443*40+P443*50+Q443*50+R443*50+S443*95+T443*95+U443*95+V443*50)/800*IF(E443="青年",0.2,IF(E443="老年",0.9,IF(E443="中年",0.5,1))),0)</f>
        <v>0.08125</v>
      </c>
      <c r="X443" s="53">
        <f>=IFERROR((I443*80+J443*50+K443*50+L443*95+M443*20+N443*20+O443*60+P443*50+Q443*50+R443*50+S443*5+T443*5+U443*5+V443*50)/540*IF(E443="青年",0.8,IF(E443="老年",0.1,IF(E443="中年",0.5,1))),0)</f>
        <v>0.0648148148148148</v>
      </c>
      <c r="Y443" s="54">
        <f>=IFERROR(0.01+(W443-MIN($W$2:$W$595))/(MAX($W$2:$W$595)-MIN($W$2:$W$595))*(1-0.01),0)*10</f>
        <v>3.24441687344913</v>
      </c>
      <c r="Z443" s="54">
        <f>=IFERROR(0.01+(X443-MIN($X$2:$X$595))/(MAX($X$2:$X$595)-MIN($X$2:$X$595))*(1-0.01),0)*10</f>
        <v>1.88355091383812</v>
      </c>
    </row>
    <row r="444" spans="1:26" ht="33.75" customHeight="1">
      <c r="A444" s="40">
        <v>443</v>
      </c>
      <c r="B444" s="27" t="s">
        <v>568</v>
      </c>
      <c r="C444" s="40">
        <v>4</v>
      </c>
      <c r="D444" s="27" t="s">
        <v>793</v>
      </c>
      <c r="E444" s="27" t="s">
        <v>802</v>
      </c>
      <c r="F444" s="27" t="s">
        <v>799</v>
      </c>
      <c r="G444" s="27" t="s">
        <v>809</v>
      </c>
      <c r="H444" s="27" t="s">
        <v>837</v>
      </c>
      <c r="I444" s="40">
        <v>0</v>
      </c>
      <c r="J444" s="40">
        <v>0</v>
      </c>
      <c r="K444" s="40">
        <v>0</v>
      </c>
      <c r="L444" s="40">
        <v>0</v>
      </c>
      <c r="M444" s="40">
        <v>1</v>
      </c>
      <c r="N444" s="40">
        <v>0</v>
      </c>
      <c r="O444" s="40">
        <v>0</v>
      </c>
      <c r="P444" s="40">
        <v>1</v>
      </c>
      <c r="Q444" s="40">
        <v>0</v>
      </c>
      <c r="R444" s="40">
        <v>0</v>
      </c>
      <c r="S444" s="40">
        <v>0</v>
      </c>
      <c r="T444" s="40">
        <v>0</v>
      </c>
      <c r="U444" s="40">
        <v>0</v>
      </c>
      <c r="V444" s="40">
        <v>0</v>
      </c>
      <c r="W444" s="53">
        <f>=IFERROR((I444*20+J444*50+K444*50+L444*5+M444*80+N444*80+O444*40+P444*50+Q444*50+R444*50+S444*95+T444*95+U444*95+V444*50)/800*IF(E444="青年",0.2,IF(E444="老年",0.9,IF(E444="中年",0.5,1))),0)</f>
        <v>0.08125</v>
      </c>
      <c r="X444" s="53">
        <f>=IFERROR((I444*80+J444*50+K444*50+L444*95+M444*20+N444*20+O444*60+P444*50+Q444*50+R444*50+S444*5+T444*5+U444*5+V444*50)/540*IF(E444="青年",0.8,IF(E444="老年",0.1,IF(E444="中年",0.5,1))),0)</f>
        <v>0.0648148148148148</v>
      </c>
      <c r="Y444" s="54">
        <f>=IFERROR(0.01+(W444-MIN($W$2:$W$595))/(MAX($W$2:$W$595)-MIN($W$2:$W$595))*(1-0.01),0)*10</f>
        <v>3.24441687344913</v>
      </c>
      <c r="Z444" s="54">
        <f>=IFERROR(0.01+(X444-MIN($X$2:$X$595))/(MAX($X$2:$X$595)-MIN($X$2:$X$595))*(1-0.01),0)*10</f>
        <v>1.88355091383812</v>
      </c>
    </row>
    <row r="445" spans="1:26" ht="33.75" customHeight="1">
      <c r="A445" s="40">
        <v>444</v>
      </c>
      <c r="B445" s="27" t="s">
        <v>568</v>
      </c>
      <c r="C445" s="40">
        <v>5</v>
      </c>
      <c r="D445" s="27" t="s">
        <v>793</v>
      </c>
      <c r="E445" s="27" t="s">
        <v>788</v>
      </c>
      <c r="F445" s="27" t="s">
        <v>789</v>
      </c>
      <c r="G445" s="27" t="s">
        <v>809</v>
      </c>
      <c r="H445" s="27" t="s">
        <v>810</v>
      </c>
      <c r="I445" s="40">
        <v>0</v>
      </c>
      <c r="J445" s="40">
        <v>0</v>
      </c>
      <c r="K445" s="40">
        <v>0</v>
      </c>
      <c r="L445" s="40">
        <v>0</v>
      </c>
      <c r="M445" s="40">
        <v>1</v>
      </c>
      <c r="N445" s="40">
        <v>0</v>
      </c>
      <c r="O445" s="40">
        <v>0</v>
      </c>
      <c r="P445" s="40">
        <v>0</v>
      </c>
      <c r="Q445" s="40">
        <v>0</v>
      </c>
      <c r="R445" s="40">
        <v>0</v>
      </c>
      <c r="S445" s="40">
        <v>0</v>
      </c>
      <c r="T445" s="40">
        <v>0</v>
      </c>
      <c r="U445" s="40">
        <v>0</v>
      </c>
      <c r="V445" s="40">
        <v>0</v>
      </c>
      <c r="W445" s="53">
        <f>=IFERROR((I445*20+J445*50+K445*50+L445*5+M445*80+N445*80+O445*40+P445*50+Q445*50+R445*50+S445*95+T445*95+U445*95+V445*50)/800*IF(E445="青年",0.2,IF(E445="老年",0.9,IF(E445="中年",0.5,1))),0)</f>
        <v>0.02</v>
      </c>
      <c r="X445" s="53">
        <f>=IFERROR((I445*80+J445*50+K445*50+L445*95+M445*20+N445*20+O445*60+P445*50+Q445*50+R445*50+S445*5+T445*5+U445*5+V445*50)/540*IF(E445="青年",0.8,IF(E445="老年",0.1,IF(E445="中年",0.5,1))),0)</f>
        <v>0.0296296296296296</v>
      </c>
      <c r="Y445" s="54">
        <f>=IFERROR(0.01+(W445-MIN($W$2:$W$595))/(MAX($W$2:$W$595)-MIN($W$2:$W$595))*(1-0.01),0)*10</f>
        <v>0.83697270471464</v>
      </c>
      <c r="Z445" s="54">
        <f>=IFERROR(0.01+(X445-MIN($X$2:$X$595))/(MAX($X$2:$X$595)-MIN($X$2:$X$595))*(1-0.01),0)*10</f>
        <v>0.901305483028721</v>
      </c>
    </row>
    <row r="446" spans="1:26" ht="33.75" customHeight="1">
      <c r="A446" s="40">
        <v>445</v>
      </c>
      <c r="B446" s="27" t="s">
        <v>568</v>
      </c>
      <c r="C446" s="40">
        <v>6</v>
      </c>
      <c r="D446" s="27" t="s">
        <v>787</v>
      </c>
      <c r="E446" s="27" t="s">
        <v>802</v>
      </c>
      <c r="F446" s="27" t="s">
        <v>799</v>
      </c>
      <c r="G446" s="27" t="s">
        <v>790</v>
      </c>
      <c r="H446" s="27" t="s">
        <v>822</v>
      </c>
      <c r="I446" s="40">
        <v>0</v>
      </c>
      <c r="J446" s="40">
        <v>0</v>
      </c>
      <c r="K446" s="40">
        <v>0</v>
      </c>
      <c r="L446" s="40">
        <v>0</v>
      </c>
      <c r="M446" s="40">
        <v>0</v>
      </c>
      <c r="N446" s="40">
        <v>0</v>
      </c>
      <c r="O446" s="40">
        <v>0</v>
      </c>
      <c r="P446" s="40">
        <v>1</v>
      </c>
      <c r="Q446" s="40">
        <v>0</v>
      </c>
      <c r="R446" s="40">
        <v>0</v>
      </c>
      <c r="S446" s="40">
        <v>0</v>
      </c>
      <c r="T446" s="40">
        <v>0</v>
      </c>
      <c r="U446" s="40">
        <v>0</v>
      </c>
      <c r="V446" s="40">
        <v>0</v>
      </c>
      <c r="W446" s="53">
        <f>=IFERROR((I446*20+J446*50+K446*50+L446*5+M446*80+N446*80+O446*40+P446*50+Q446*50+R446*50+S446*95+T446*95+U446*95+V446*50)/800*IF(E446="青年",0.2,IF(E446="老年",0.9,IF(E446="中年",0.5,1))),0)</f>
        <v>0.03125</v>
      </c>
      <c r="X446" s="53">
        <f>=IFERROR((I446*80+J446*50+K446*50+L446*95+M446*20+N446*20+O446*60+P446*50+Q446*50+R446*50+S446*5+T446*5+U446*5+V446*50)/540*IF(E446="青年",0.8,IF(E446="老年",0.1,IF(E446="中年",0.5,1))),0)</f>
        <v>0.0462962962962963</v>
      </c>
      <c r="Y446" s="54">
        <f>=IFERROR(0.01+(W446-MIN($W$2:$W$595))/(MAX($W$2:$W$595)-MIN($W$2:$W$595))*(1-0.01),0)*10</f>
        <v>1.27915632754342</v>
      </c>
      <c r="Z446" s="54">
        <f>=IFERROR(0.01+(X446-MIN($X$2:$X$595))/(MAX($X$2:$X$595)-MIN($X$2:$X$595))*(1-0.01),0)*10</f>
        <v>1.36657963446475</v>
      </c>
    </row>
    <row r="447" spans="1:26" ht="33.75" customHeight="1">
      <c r="A447" s="40">
        <v>446</v>
      </c>
      <c r="B447" s="27" t="s">
        <v>568</v>
      </c>
      <c r="C447" s="40">
        <v>7</v>
      </c>
      <c r="D447" s="27" t="s">
        <v>787</v>
      </c>
      <c r="E447" s="27" t="s">
        <v>802</v>
      </c>
      <c r="F447" s="27" t="s">
        <v>799</v>
      </c>
      <c r="G447" s="27" t="s">
        <v>809</v>
      </c>
      <c r="H447" s="27" t="s">
        <v>818</v>
      </c>
      <c r="I447" s="40">
        <v>0</v>
      </c>
      <c r="J447" s="40">
        <v>1</v>
      </c>
      <c r="K447" s="40">
        <v>0</v>
      </c>
      <c r="L447" s="40">
        <v>0</v>
      </c>
      <c r="M447" s="40">
        <v>0</v>
      </c>
      <c r="N447" s="40">
        <v>0</v>
      </c>
      <c r="O447" s="40">
        <v>0</v>
      </c>
      <c r="P447" s="40">
        <v>0</v>
      </c>
      <c r="Q447" s="40">
        <v>0</v>
      </c>
      <c r="R447" s="40">
        <v>0</v>
      </c>
      <c r="S447" s="40">
        <v>0</v>
      </c>
      <c r="T447" s="40">
        <v>0</v>
      </c>
      <c r="U447" s="40">
        <v>0</v>
      </c>
      <c r="V447" s="40">
        <v>0</v>
      </c>
      <c r="W447" s="53">
        <f>=IFERROR((I447*20+J447*50+K447*50+L447*5+M447*80+N447*80+O447*40+P447*50+Q447*50+R447*50+S447*95+T447*95+U447*95+V447*50)/800*IF(E447="青年",0.2,IF(E447="老年",0.9,IF(E447="中年",0.5,1))),0)</f>
        <v>0.03125</v>
      </c>
      <c r="X447" s="53">
        <f>=IFERROR((I447*80+J447*50+K447*50+L447*95+M447*20+N447*20+O447*60+P447*50+Q447*50+R447*50+S447*5+T447*5+U447*5+V447*50)/540*IF(E447="青年",0.8,IF(E447="老年",0.1,IF(E447="中年",0.5,1))),0)</f>
        <v>0.0462962962962963</v>
      </c>
      <c r="Y447" s="54">
        <f>=IFERROR(0.01+(W447-MIN($W$2:$W$595))/(MAX($W$2:$W$595)-MIN($W$2:$W$595))*(1-0.01),0)*10</f>
        <v>1.27915632754342</v>
      </c>
      <c r="Z447" s="54">
        <f>=IFERROR(0.01+(X447-MIN($X$2:$X$595))/(MAX($X$2:$X$595)-MIN($X$2:$X$595))*(1-0.01),0)*10</f>
        <v>1.36657963446475</v>
      </c>
    </row>
    <row r="448" spans="1:26" ht="33.75" customHeight="1">
      <c r="A448" s="40">
        <v>447</v>
      </c>
      <c r="B448" s="27" t="s">
        <v>573</v>
      </c>
      <c r="C448" s="40">
        <v>1</v>
      </c>
      <c r="D448" s="27" t="s">
        <v>793</v>
      </c>
      <c r="E448" s="27" t="s">
        <v>788</v>
      </c>
      <c r="F448" s="27" t="s">
        <v>789</v>
      </c>
      <c r="G448" s="27" t="s">
        <v>809</v>
      </c>
      <c r="H448" s="27" t="s">
        <v>810</v>
      </c>
      <c r="I448" s="40">
        <v>0</v>
      </c>
      <c r="J448" s="40">
        <v>0</v>
      </c>
      <c r="K448" s="40">
        <v>0</v>
      </c>
      <c r="L448" s="40">
        <v>0</v>
      </c>
      <c r="M448" s="40">
        <v>1</v>
      </c>
      <c r="N448" s="40">
        <v>0</v>
      </c>
      <c r="O448" s="40">
        <v>0</v>
      </c>
      <c r="P448" s="40">
        <v>0</v>
      </c>
      <c r="Q448" s="40">
        <v>0</v>
      </c>
      <c r="R448" s="40">
        <v>0</v>
      </c>
      <c r="S448" s="40">
        <v>0</v>
      </c>
      <c r="T448" s="40">
        <v>0</v>
      </c>
      <c r="U448" s="40">
        <v>0</v>
      </c>
      <c r="V448" s="40">
        <v>0</v>
      </c>
      <c r="W448" s="53">
        <f>=IFERROR((I448*20+J448*50+K448*50+L448*5+M448*80+N448*80+O448*40+P448*50+Q448*50+R448*50+S448*95+T448*95+U448*95+V448*50)/800*IF(E448="青年",0.2,IF(E448="老年",0.9,IF(E448="中年",0.5,1))),0)</f>
        <v>0.02</v>
      </c>
      <c r="X448" s="53">
        <f>=IFERROR((I448*80+J448*50+K448*50+L448*95+M448*20+N448*20+O448*60+P448*50+Q448*50+R448*50+S448*5+T448*5+U448*5+V448*50)/540*IF(E448="青年",0.8,IF(E448="老年",0.1,IF(E448="中年",0.5,1))),0)</f>
        <v>0.0296296296296296</v>
      </c>
      <c r="Y448" s="54">
        <f>=IFERROR(0.01+(W448-MIN($W$2:$W$595))/(MAX($W$2:$W$595)-MIN($W$2:$W$595))*(1-0.01),0)*10</f>
        <v>0.83697270471464</v>
      </c>
      <c r="Z448" s="54">
        <f>=IFERROR(0.01+(X448-MIN($X$2:$X$595))/(MAX($X$2:$X$595)-MIN($X$2:$X$595))*(1-0.01),0)*10</f>
        <v>0.901305483028721</v>
      </c>
    </row>
    <row r="449" spans="1:26" ht="33.75" customHeight="1">
      <c r="A449" s="40">
        <v>448</v>
      </c>
      <c r="B449" s="27" t="s">
        <v>573</v>
      </c>
      <c r="C449" s="40">
        <v>2</v>
      </c>
      <c r="D449" s="27" t="s">
        <v>793</v>
      </c>
      <c r="E449" s="27" t="s">
        <v>802</v>
      </c>
      <c r="F449" s="27" t="s">
        <v>789</v>
      </c>
      <c r="G449" s="27" t="s">
        <v>790</v>
      </c>
      <c r="H449" s="27" t="s">
        <v>1078</v>
      </c>
      <c r="I449" s="40">
        <v>1</v>
      </c>
      <c r="J449" s="40">
        <v>0</v>
      </c>
      <c r="K449" s="40">
        <v>0</v>
      </c>
      <c r="L449" s="40">
        <v>0</v>
      </c>
      <c r="M449" s="40">
        <v>1</v>
      </c>
      <c r="N449" s="40">
        <v>0</v>
      </c>
      <c r="O449" s="40">
        <v>0</v>
      </c>
      <c r="P449" s="40">
        <v>0</v>
      </c>
      <c r="Q449" s="40">
        <v>0</v>
      </c>
      <c r="R449" s="40">
        <v>0</v>
      </c>
      <c r="S449" s="40">
        <v>0</v>
      </c>
      <c r="T449" s="40">
        <v>0</v>
      </c>
      <c r="U449" s="40">
        <v>0</v>
      </c>
      <c r="V449" s="40">
        <v>0</v>
      </c>
      <c r="W449" s="53">
        <f>=IFERROR((I449*20+J449*50+K449*50+L449*5+M449*80+N449*80+O449*40+P449*50+Q449*50+R449*50+S449*95+T449*95+U449*95+V449*50)/800*IF(E449="青年",0.2,IF(E449="老年",0.9,IF(E449="中年",0.5,1))),0)</f>
        <v>0.0625</v>
      </c>
      <c r="X449" s="53">
        <f>=IFERROR((I449*80+J449*50+K449*50+L449*95+M449*20+N449*20+O449*60+P449*50+Q449*50+R449*50+S449*5+T449*5+U449*5+V449*50)/540*IF(E449="青年",0.8,IF(E449="老年",0.1,IF(E449="中年",0.5,1))),0)</f>
        <v>0.0925925925925926</v>
      </c>
      <c r="Y449" s="54">
        <f>=IFERROR(0.01+(W449-MIN($W$2:$W$595))/(MAX($W$2:$W$595)-MIN($W$2:$W$595))*(1-0.01),0)*10</f>
        <v>2.50744416873449</v>
      </c>
      <c r="Z449" s="54">
        <f>=IFERROR(0.01+(X449-MIN($X$2:$X$595))/(MAX($X$2:$X$595)-MIN($X$2:$X$595))*(1-0.01),0)*10</f>
        <v>2.65900783289817</v>
      </c>
    </row>
    <row r="450" spans="1:26" ht="33.75" customHeight="1">
      <c r="A450" s="40">
        <v>449</v>
      </c>
      <c r="B450" s="27" t="s">
        <v>573</v>
      </c>
      <c r="C450" s="40">
        <v>3</v>
      </c>
      <c r="D450" s="27" t="s">
        <v>793</v>
      </c>
      <c r="E450" s="27" t="s">
        <v>813</v>
      </c>
      <c r="F450" s="27" t="s">
        <v>1027</v>
      </c>
      <c r="G450" s="27" t="s">
        <v>809</v>
      </c>
      <c r="H450" s="27" t="s">
        <v>840</v>
      </c>
      <c r="I450" s="40">
        <v>1</v>
      </c>
      <c r="J450" s="40">
        <v>0</v>
      </c>
      <c r="K450" s="40">
        <v>0</v>
      </c>
      <c r="L450" s="40">
        <v>0</v>
      </c>
      <c r="M450" s="40">
        <v>0</v>
      </c>
      <c r="N450" s="40">
        <v>0</v>
      </c>
      <c r="O450" s="40">
        <v>0</v>
      </c>
      <c r="P450" s="40">
        <v>0</v>
      </c>
      <c r="Q450" s="40">
        <v>0</v>
      </c>
      <c r="R450" s="40">
        <v>0</v>
      </c>
      <c r="S450" s="40">
        <v>0</v>
      </c>
      <c r="T450" s="40">
        <v>0</v>
      </c>
      <c r="U450" s="40">
        <v>0</v>
      </c>
      <c r="V450" s="40">
        <v>0</v>
      </c>
      <c r="W450" s="53">
        <f>=IFERROR((I450*20+J450*50+K450*50+L450*5+M450*80+N450*80+O450*40+P450*50+Q450*50+R450*50+S450*95+T450*95+U450*95+V450*50)/800*IF(E450="青年",0.2,IF(E450="老年",0.9,IF(E450="中年",0.5,1))),0)</f>
        <v>0.025</v>
      </c>
      <c r="X450" s="53">
        <f>=IFERROR((I450*80+J450*50+K450*50+L450*95+M450*20+N450*20+O450*60+P450*50+Q450*50+R450*50+S450*5+T450*5+U450*5+V450*50)/540*IF(E450="青年",0.8,IF(E450="老年",0.1,IF(E450="中年",0.5,1))),0)</f>
        <v>0.148148148148148</v>
      </c>
      <c r="Y450" s="54">
        <f>=IFERROR(0.01+(W450-MIN($W$2:$W$595))/(MAX($W$2:$W$595)-MIN($W$2:$W$595))*(1-0.01),0)*10</f>
        <v>1.03349875930521</v>
      </c>
      <c r="Z450" s="54">
        <f>=IFERROR(0.01+(X450-MIN($X$2:$X$595))/(MAX($X$2:$X$595)-MIN($X$2:$X$595))*(1-0.01),0)*10</f>
        <v>4.20992167101828</v>
      </c>
    </row>
    <row r="451" spans="1:26" ht="33.75" customHeight="1">
      <c r="A451" s="40">
        <v>450</v>
      </c>
      <c r="B451" s="27" t="s">
        <v>573</v>
      </c>
      <c r="C451" s="40">
        <v>4</v>
      </c>
      <c r="D451" s="27" t="s">
        <v>787</v>
      </c>
      <c r="E451" s="27" t="s">
        <v>861</v>
      </c>
      <c r="F451" s="27" t="s">
        <v>799</v>
      </c>
      <c r="G451" s="27" t="s">
        <v>809</v>
      </c>
      <c r="H451" s="27" t="s">
        <v>840</v>
      </c>
      <c r="I451" s="40">
        <v>1</v>
      </c>
      <c r="J451" s="40">
        <v>0</v>
      </c>
      <c r="K451" s="40">
        <v>0</v>
      </c>
      <c r="L451" s="40">
        <v>0</v>
      </c>
      <c r="M451" s="40">
        <v>0</v>
      </c>
      <c r="N451" s="40">
        <v>0</v>
      </c>
      <c r="O451" s="40">
        <v>0</v>
      </c>
      <c r="P451" s="40">
        <v>0</v>
      </c>
      <c r="Q451" s="40">
        <v>0</v>
      </c>
      <c r="R451" s="40">
        <v>0</v>
      </c>
      <c r="S451" s="40">
        <v>0</v>
      </c>
      <c r="T451" s="40">
        <v>0</v>
      </c>
      <c r="U451" s="40">
        <v>0</v>
      </c>
      <c r="V451" s="40">
        <v>0</v>
      </c>
      <c r="W451" s="53">
        <f>=IFERROR((I451*20+J451*50+K451*50+L451*5+M451*80+N451*80+O451*40+P451*50+Q451*50+R451*50+S451*95+T451*95+U451*95+V451*50)/800*IF(E451="青年",0.2,IF(E451="老年",0.9,IF(E451="中年",0.5,1))),0)</f>
        <v>0.0225</v>
      </c>
      <c r="X451" s="53">
        <f>=IFERROR((I451*80+J451*50+K451*50+L451*95+M451*20+N451*20+O451*60+P451*50+Q451*50+R451*50+S451*5+T451*5+U451*5+V451*50)/540*IF(E451="青年",0.8,IF(E451="老年",0.1,IF(E451="中年",0.5,1))),0)</f>
        <v>0.0148148148148148</v>
      </c>
      <c r="Y451" s="54">
        <f>=IFERROR(0.01+(W451-MIN($W$2:$W$595))/(MAX($W$2:$W$595)-MIN($W$2:$W$595))*(1-0.01),0)*10</f>
        <v>0.935235732009926</v>
      </c>
      <c r="Z451" s="54">
        <f>=IFERROR(0.01+(X451-MIN($X$2:$X$595))/(MAX($X$2:$X$595)-MIN($X$2:$X$595))*(1-0.01),0)*10</f>
        <v>0.487728459530026</v>
      </c>
    </row>
    <row r="452" spans="1:26" ht="33.75" customHeight="1">
      <c r="A452" s="40">
        <v>451</v>
      </c>
      <c r="B452" s="27" t="s">
        <v>577</v>
      </c>
      <c r="C452" s="40">
        <v>1</v>
      </c>
      <c r="D452" s="27" t="s">
        <v>793</v>
      </c>
      <c r="E452" s="27" t="s">
        <v>788</v>
      </c>
      <c r="F452" s="27" t="s">
        <v>799</v>
      </c>
      <c r="G452" s="27" t="s">
        <v>809</v>
      </c>
      <c r="H452" s="27" t="s">
        <v>853</v>
      </c>
      <c r="I452" s="40">
        <v>0</v>
      </c>
      <c r="J452" s="40">
        <v>0</v>
      </c>
      <c r="K452" s="40">
        <v>0</v>
      </c>
      <c r="L452" s="40">
        <v>1</v>
      </c>
      <c r="M452" s="40">
        <v>0</v>
      </c>
      <c r="N452" s="40">
        <v>0</v>
      </c>
      <c r="O452" s="40">
        <v>0</v>
      </c>
      <c r="P452" s="40">
        <v>0</v>
      </c>
      <c r="Q452" s="40">
        <v>0</v>
      </c>
      <c r="R452" s="40">
        <v>0</v>
      </c>
      <c r="S452" s="40">
        <v>0</v>
      </c>
      <c r="T452" s="40">
        <v>0</v>
      </c>
      <c r="U452" s="40">
        <v>0</v>
      </c>
      <c r="V452" s="40">
        <v>0</v>
      </c>
      <c r="W452" s="53">
        <f>=IFERROR((I452*20+J452*50+K452*50+L452*5+M452*80+N452*80+O452*40+P452*50+Q452*50+R452*50+S452*95+T452*95+U452*95+V452*50)/800*IF(E452="青年",0.2,IF(E452="老年",0.9,IF(E452="中年",0.5,1))),0)</f>
        <v>0.00125</v>
      </c>
      <c r="X452" s="53">
        <f>=IFERROR((I452*80+J452*50+K452*50+L452*95+M452*20+N452*20+O452*60+P452*50+Q452*50+R452*50+S452*5+T452*5+U452*5+V452*50)/540*IF(E452="青年",0.8,IF(E452="老年",0.1,IF(E452="中年",0.5,1))),0)</f>
        <v>0.140740740740741</v>
      </c>
      <c r="Y452" s="54">
        <f>=IFERROR(0.01+(W452-MIN($W$2:$W$595))/(MAX($W$2:$W$595)-MIN($W$2:$W$595))*(1-0.01),0)*10</f>
        <v>0.1</v>
      </c>
      <c r="Z452" s="54">
        <f>=IFERROR(0.01+(X452-MIN($X$2:$X$595))/(MAX($X$2:$X$595)-MIN($X$2:$X$595))*(1-0.01),0)*10</f>
        <v>4.00313315926893</v>
      </c>
    </row>
    <row r="453" spans="1:26" ht="33.75" customHeight="1">
      <c r="A453" s="40">
        <v>452</v>
      </c>
      <c r="B453" s="27" t="s">
        <v>577</v>
      </c>
      <c r="C453" s="40">
        <v>2</v>
      </c>
      <c r="D453" s="27" t="s">
        <v>793</v>
      </c>
      <c r="E453" s="27" t="s">
        <v>788</v>
      </c>
      <c r="F453" s="27" t="s">
        <v>799</v>
      </c>
      <c r="G453" s="27" t="s">
        <v>809</v>
      </c>
      <c r="H453" s="27" t="s">
        <v>853</v>
      </c>
      <c r="I453" s="40">
        <v>0</v>
      </c>
      <c r="J453" s="40">
        <v>0</v>
      </c>
      <c r="K453" s="40">
        <v>0</v>
      </c>
      <c r="L453" s="40">
        <v>1</v>
      </c>
      <c r="M453" s="40">
        <v>0</v>
      </c>
      <c r="N453" s="40">
        <v>0</v>
      </c>
      <c r="O453" s="40">
        <v>0</v>
      </c>
      <c r="P453" s="40">
        <v>0</v>
      </c>
      <c r="Q453" s="40">
        <v>0</v>
      </c>
      <c r="R453" s="40">
        <v>0</v>
      </c>
      <c r="S453" s="40">
        <v>0</v>
      </c>
      <c r="T453" s="40">
        <v>0</v>
      </c>
      <c r="U453" s="40">
        <v>0</v>
      </c>
      <c r="V453" s="40">
        <v>0</v>
      </c>
      <c r="W453" s="53">
        <f>=IFERROR((I453*20+J453*50+K453*50+L453*5+M453*80+N453*80+O453*40+P453*50+Q453*50+R453*50+S453*95+T453*95+U453*95+V453*50)/800*IF(E453="青年",0.2,IF(E453="老年",0.9,IF(E453="中年",0.5,1))),0)</f>
        <v>0.00125</v>
      </c>
      <c r="X453" s="53">
        <f>=IFERROR((I453*80+J453*50+K453*50+L453*95+M453*20+N453*20+O453*60+P453*50+Q453*50+R453*50+S453*5+T453*5+U453*5+V453*50)/540*IF(E453="青年",0.8,IF(E453="老年",0.1,IF(E453="中年",0.5,1))),0)</f>
        <v>0.140740740740741</v>
      </c>
      <c r="Y453" s="54">
        <f>=IFERROR(0.01+(W453-MIN($W$2:$W$595))/(MAX($W$2:$W$595)-MIN($W$2:$W$595))*(1-0.01),0)*10</f>
        <v>0.1</v>
      </c>
      <c r="Z453" s="54">
        <f>=IFERROR(0.01+(X453-MIN($X$2:$X$595))/(MAX($X$2:$X$595)-MIN($X$2:$X$595))*(1-0.01),0)*10</f>
        <v>4.00313315926893</v>
      </c>
    </row>
    <row r="454" spans="1:26" ht="33.75" customHeight="1">
      <c r="A454" s="40">
        <v>453</v>
      </c>
      <c r="B454" s="27" t="s">
        <v>581</v>
      </c>
      <c r="C454" s="40">
        <v>1</v>
      </c>
      <c r="D454" s="27" t="s">
        <v>793</v>
      </c>
      <c r="E454" s="27" t="s">
        <v>788</v>
      </c>
      <c r="F454" s="27" t="s">
        <v>799</v>
      </c>
      <c r="G454" s="27" t="s">
        <v>809</v>
      </c>
      <c r="H454" s="27" t="s">
        <v>810</v>
      </c>
      <c r="I454" s="40">
        <v>0</v>
      </c>
      <c r="J454" s="40">
        <v>0</v>
      </c>
      <c r="K454" s="40">
        <v>0</v>
      </c>
      <c r="L454" s="40">
        <v>0</v>
      </c>
      <c r="M454" s="40">
        <v>1</v>
      </c>
      <c r="N454" s="40">
        <v>0</v>
      </c>
      <c r="O454" s="40">
        <v>0</v>
      </c>
      <c r="P454" s="40">
        <v>0</v>
      </c>
      <c r="Q454" s="40">
        <v>0</v>
      </c>
      <c r="R454" s="40">
        <v>0</v>
      </c>
      <c r="S454" s="40">
        <v>0</v>
      </c>
      <c r="T454" s="40">
        <v>0</v>
      </c>
      <c r="U454" s="40">
        <v>0</v>
      </c>
      <c r="V454" s="40">
        <v>0</v>
      </c>
      <c r="W454" s="53">
        <f>=IFERROR((I454*20+J454*50+K454*50+L454*5+M454*80+N454*80+O454*40+P454*50+Q454*50+R454*50+S454*95+T454*95+U454*95+V454*50)/800*IF(E454="青年",0.2,IF(E454="老年",0.9,IF(E454="中年",0.5,1))),0)</f>
        <v>0.02</v>
      </c>
      <c r="X454" s="53">
        <f>=IFERROR((I454*80+J454*50+K454*50+L454*95+M454*20+N454*20+O454*60+P454*50+Q454*50+R454*50+S454*5+T454*5+U454*5+V454*50)/540*IF(E454="青年",0.8,IF(E454="老年",0.1,IF(E454="中年",0.5,1))),0)</f>
        <v>0.0296296296296296</v>
      </c>
      <c r="Y454" s="54">
        <f>=IFERROR(0.01+(W454-MIN($W$2:$W$595))/(MAX($W$2:$W$595)-MIN($W$2:$W$595))*(1-0.01),0)*10</f>
        <v>0.83697270471464</v>
      </c>
      <c r="Z454" s="54">
        <f>=IFERROR(0.01+(X454-MIN($X$2:$X$595))/(MAX($X$2:$X$595)-MIN($X$2:$X$595))*(1-0.01),0)*10</f>
        <v>0.901305483028721</v>
      </c>
    </row>
    <row r="455" spans="1:26" ht="33.75" customHeight="1">
      <c r="A455" s="40">
        <v>454</v>
      </c>
      <c r="B455" s="27" t="s">
        <v>581</v>
      </c>
      <c r="C455" s="40">
        <v>2</v>
      </c>
      <c r="D455" s="27" t="s">
        <v>793</v>
      </c>
      <c r="E455" s="27" t="s">
        <v>788</v>
      </c>
      <c r="F455" s="27" t="s">
        <v>799</v>
      </c>
      <c r="G455" s="27" t="s">
        <v>809</v>
      </c>
      <c r="H455" s="27" t="s">
        <v>810</v>
      </c>
      <c r="I455" s="40">
        <v>0</v>
      </c>
      <c r="J455" s="40">
        <v>0</v>
      </c>
      <c r="K455" s="40">
        <v>0</v>
      </c>
      <c r="L455" s="40">
        <v>0</v>
      </c>
      <c r="M455" s="40">
        <v>1</v>
      </c>
      <c r="N455" s="40">
        <v>0</v>
      </c>
      <c r="O455" s="40">
        <v>0</v>
      </c>
      <c r="P455" s="40">
        <v>0</v>
      </c>
      <c r="Q455" s="40">
        <v>0</v>
      </c>
      <c r="R455" s="40">
        <v>0</v>
      </c>
      <c r="S455" s="40">
        <v>0</v>
      </c>
      <c r="T455" s="40">
        <v>0</v>
      </c>
      <c r="U455" s="40">
        <v>0</v>
      </c>
      <c r="V455" s="40">
        <v>0</v>
      </c>
      <c r="W455" s="53">
        <f>=IFERROR((I455*20+J455*50+K455*50+L455*5+M455*80+N455*80+O455*40+P455*50+Q455*50+R455*50+S455*95+T455*95+U455*95+V455*50)/800*IF(E455="青年",0.2,IF(E455="老年",0.9,IF(E455="中年",0.5,1))),0)</f>
        <v>0.02</v>
      </c>
      <c r="X455" s="53">
        <f>=IFERROR((I455*80+J455*50+K455*50+L455*95+M455*20+N455*20+O455*60+P455*50+Q455*50+R455*50+S455*5+T455*5+U455*5+V455*50)/540*IF(E455="青年",0.8,IF(E455="老年",0.1,IF(E455="中年",0.5,1))),0)</f>
        <v>0.0296296296296296</v>
      </c>
      <c r="Y455" s="54">
        <f>=IFERROR(0.01+(W455-MIN($W$2:$W$595))/(MAX($W$2:$W$595)-MIN($W$2:$W$595))*(1-0.01),0)*10</f>
        <v>0.83697270471464</v>
      </c>
      <c r="Z455" s="54">
        <f>=IFERROR(0.01+(X455-MIN($X$2:$X$595))/(MAX($X$2:$X$595)-MIN($X$2:$X$595))*(1-0.01),0)*10</f>
        <v>0.901305483028721</v>
      </c>
    </row>
    <row r="456" spans="1:26" ht="33.75" customHeight="1">
      <c r="A456" s="40">
        <v>455</v>
      </c>
      <c r="B456" s="27" t="s">
        <v>581</v>
      </c>
      <c r="C456" s="40">
        <v>3</v>
      </c>
      <c r="D456" s="27" t="s">
        <v>787</v>
      </c>
      <c r="E456" s="27" t="s">
        <v>861</v>
      </c>
      <c r="F456" s="27" t="s">
        <v>789</v>
      </c>
      <c r="G456" s="27" t="s">
        <v>809</v>
      </c>
      <c r="H456" s="27" t="s">
        <v>840</v>
      </c>
      <c r="I456" s="40">
        <v>1</v>
      </c>
      <c r="J456" s="40">
        <v>0</v>
      </c>
      <c r="K456" s="40">
        <v>0</v>
      </c>
      <c r="L456" s="40">
        <v>0</v>
      </c>
      <c r="M456" s="40">
        <v>0</v>
      </c>
      <c r="N456" s="40">
        <v>0</v>
      </c>
      <c r="O456" s="40">
        <v>0</v>
      </c>
      <c r="P456" s="40">
        <v>0</v>
      </c>
      <c r="Q456" s="40">
        <v>0</v>
      </c>
      <c r="R456" s="40">
        <v>0</v>
      </c>
      <c r="S456" s="40">
        <v>0</v>
      </c>
      <c r="T456" s="40">
        <v>0</v>
      </c>
      <c r="U456" s="40">
        <v>0</v>
      </c>
      <c r="V456" s="40">
        <v>0</v>
      </c>
      <c r="W456" s="53">
        <f>=IFERROR((I456*20+J456*50+K456*50+L456*5+M456*80+N456*80+O456*40+P456*50+Q456*50+R456*50+S456*95+T456*95+U456*95+V456*50)/800*IF(E456="青年",0.2,IF(E456="老年",0.9,IF(E456="中年",0.5,1))),0)</f>
        <v>0.0225</v>
      </c>
      <c r="X456" s="53">
        <f>=IFERROR((I456*80+J456*50+K456*50+L456*95+M456*20+N456*20+O456*60+P456*50+Q456*50+R456*50+S456*5+T456*5+U456*5+V456*50)/540*IF(E456="青年",0.8,IF(E456="老年",0.1,IF(E456="中年",0.5,1))),0)</f>
        <v>0.0148148148148148</v>
      </c>
      <c r="Y456" s="54">
        <f>=IFERROR(0.01+(W456-MIN($W$2:$W$595))/(MAX($W$2:$W$595)-MIN($W$2:$W$595))*(1-0.01),0)*10</f>
        <v>0.935235732009926</v>
      </c>
      <c r="Z456" s="54">
        <f>=IFERROR(0.01+(X456-MIN($X$2:$X$595))/(MAX($X$2:$X$595)-MIN($X$2:$X$595))*(1-0.01),0)*10</f>
        <v>0.487728459530026</v>
      </c>
    </row>
    <row r="457" spans="1:26" ht="33.75" customHeight="1">
      <c r="A457" s="40">
        <v>456</v>
      </c>
      <c r="B457" s="27" t="s">
        <v>581</v>
      </c>
      <c r="C457" s="40">
        <v>4</v>
      </c>
      <c r="D457" s="27" t="s">
        <v>793</v>
      </c>
      <c r="E457" s="27" t="s">
        <v>802</v>
      </c>
      <c r="F457" s="27" t="s">
        <v>799</v>
      </c>
      <c r="G457" s="27" t="s">
        <v>809</v>
      </c>
      <c r="H457" s="27" t="s">
        <v>840</v>
      </c>
      <c r="I457" s="40">
        <v>1</v>
      </c>
      <c r="J457" s="40">
        <v>0</v>
      </c>
      <c r="K457" s="40">
        <v>0</v>
      </c>
      <c r="L457" s="40">
        <v>0</v>
      </c>
      <c r="M457" s="40">
        <v>0</v>
      </c>
      <c r="N457" s="40">
        <v>0</v>
      </c>
      <c r="O457" s="40">
        <v>0</v>
      </c>
      <c r="P457" s="40">
        <v>0</v>
      </c>
      <c r="Q457" s="40">
        <v>0</v>
      </c>
      <c r="R457" s="40">
        <v>0</v>
      </c>
      <c r="S457" s="40">
        <v>0</v>
      </c>
      <c r="T457" s="40">
        <v>0</v>
      </c>
      <c r="U457" s="40">
        <v>0</v>
      </c>
      <c r="V457" s="40">
        <v>0</v>
      </c>
      <c r="W457" s="53">
        <f>=IFERROR((I457*20+J457*50+K457*50+L457*5+M457*80+N457*80+O457*40+P457*50+Q457*50+R457*50+S457*95+T457*95+U457*95+V457*50)/800*IF(E457="青年",0.2,IF(E457="老年",0.9,IF(E457="中年",0.5,1))),0)</f>
        <v>0.0125</v>
      </c>
      <c r="X457" s="53">
        <f>=IFERROR((I457*80+J457*50+K457*50+L457*95+M457*20+N457*20+O457*60+P457*50+Q457*50+R457*50+S457*5+T457*5+U457*5+V457*50)/540*IF(E457="青年",0.8,IF(E457="老年",0.1,IF(E457="中年",0.5,1))),0)</f>
        <v>0.0740740740740741</v>
      </c>
      <c r="Y457" s="54">
        <f>=IFERROR(0.01+(W457-MIN($W$2:$W$595))/(MAX($W$2:$W$595)-MIN($W$2:$W$595))*(1-0.01),0)*10</f>
        <v>0.542183622828784</v>
      </c>
      <c r="Z457" s="54">
        <f>=IFERROR(0.01+(X457-MIN($X$2:$X$595))/(MAX($X$2:$X$595)-MIN($X$2:$X$595))*(1-0.01),0)*10</f>
        <v>2.1420365535248</v>
      </c>
    </row>
    <row r="458" spans="1:26" ht="33.75" customHeight="1">
      <c r="A458" s="40">
        <v>457</v>
      </c>
      <c r="B458" s="27" t="s">
        <v>581</v>
      </c>
      <c r="C458" s="40">
        <v>5</v>
      </c>
      <c r="D458" s="27" t="s">
        <v>793</v>
      </c>
      <c r="E458" s="27" t="s">
        <v>802</v>
      </c>
      <c r="F458" s="27" t="s">
        <v>799</v>
      </c>
      <c r="G458" s="27" t="s">
        <v>809</v>
      </c>
      <c r="H458" s="27" t="s">
        <v>840</v>
      </c>
      <c r="I458" s="40">
        <v>1</v>
      </c>
      <c r="J458" s="40">
        <v>0</v>
      </c>
      <c r="K458" s="40">
        <v>0</v>
      </c>
      <c r="L458" s="40">
        <v>0</v>
      </c>
      <c r="M458" s="40">
        <v>0</v>
      </c>
      <c r="N458" s="40">
        <v>0</v>
      </c>
      <c r="O458" s="40">
        <v>0</v>
      </c>
      <c r="P458" s="40">
        <v>0</v>
      </c>
      <c r="Q458" s="40">
        <v>0</v>
      </c>
      <c r="R458" s="40">
        <v>0</v>
      </c>
      <c r="S458" s="40">
        <v>0</v>
      </c>
      <c r="T458" s="40">
        <v>0</v>
      </c>
      <c r="U458" s="40">
        <v>0</v>
      </c>
      <c r="V458" s="40">
        <v>0</v>
      </c>
      <c r="W458" s="53">
        <f>=IFERROR((I458*20+J458*50+K458*50+L458*5+M458*80+N458*80+O458*40+P458*50+Q458*50+R458*50+S458*95+T458*95+U458*95+V458*50)/800*IF(E458="青年",0.2,IF(E458="老年",0.9,IF(E458="中年",0.5,1))),0)</f>
        <v>0.0125</v>
      </c>
      <c r="X458" s="53">
        <f>=IFERROR((I458*80+J458*50+K458*50+L458*95+M458*20+N458*20+O458*60+P458*50+Q458*50+R458*50+S458*5+T458*5+U458*5+V458*50)/540*IF(E458="青年",0.8,IF(E458="老年",0.1,IF(E458="中年",0.5,1))),0)</f>
        <v>0.0740740740740741</v>
      </c>
      <c r="Y458" s="54">
        <f>=IFERROR(0.01+(W458-MIN($W$2:$W$595))/(MAX($W$2:$W$595)-MIN($W$2:$W$595))*(1-0.01),0)*10</f>
        <v>0.542183622828784</v>
      </c>
      <c r="Z458" s="54">
        <f>=IFERROR(0.01+(X458-MIN($X$2:$X$595))/(MAX($X$2:$X$595)-MIN($X$2:$X$595))*(1-0.01),0)*10</f>
        <v>2.1420365535248</v>
      </c>
    </row>
    <row r="459" spans="1:26" ht="33.75" customHeight="1">
      <c r="A459" s="40">
        <v>458</v>
      </c>
      <c r="B459" s="27" t="s">
        <v>581</v>
      </c>
      <c r="C459" s="40">
        <v>6</v>
      </c>
      <c r="D459" s="27" t="s">
        <v>793</v>
      </c>
      <c r="E459" s="27" t="s">
        <v>788</v>
      </c>
      <c r="F459" s="27" t="s">
        <v>799</v>
      </c>
      <c r="G459" s="27" t="s">
        <v>809</v>
      </c>
      <c r="H459" s="27" t="s">
        <v>853</v>
      </c>
      <c r="I459" s="40">
        <v>0</v>
      </c>
      <c r="J459" s="40">
        <v>0</v>
      </c>
      <c r="K459" s="40">
        <v>0</v>
      </c>
      <c r="L459" s="40">
        <v>1</v>
      </c>
      <c r="M459" s="40">
        <v>0</v>
      </c>
      <c r="N459" s="40">
        <v>0</v>
      </c>
      <c r="O459" s="40">
        <v>0</v>
      </c>
      <c r="P459" s="40">
        <v>0</v>
      </c>
      <c r="Q459" s="40">
        <v>0</v>
      </c>
      <c r="R459" s="40">
        <v>0</v>
      </c>
      <c r="S459" s="40">
        <v>0</v>
      </c>
      <c r="T459" s="40">
        <v>0</v>
      </c>
      <c r="U459" s="40">
        <v>0</v>
      </c>
      <c r="V459" s="40">
        <v>0</v>
      </c>
      <c r="W459" s="53">
        <f>=IFERROR((I459*20+J459*50+K459*50+L459*5+M459*80+N459*80+O459*40+P459*50+Q459*50+R459*50+S459*95+T459*95+U459*95+V459*50)/800*IF(E459="青年",0.2,IF(E459="老年",0.9,IF(E459="中年",0.5,1))),0)</f>
        <v>0.00125</v>
      </c>
      <c r="X459" s="53">
        <f>=IFERROR((I459*80+J459*50+K459*50+L459*95+M459*20+N459*20+O459*60+P459*50+Q459*50+R459*50+S459*5+T459*5+U459*5+V459*50)/540*IF(E459="青年",0.8,IF(E459="老年",0.1,IF(E459="中年",0.5,1))),0)</f>
        <v>0.140740740740741</v>
      </c>
      <c r="Y459" s="54">
        <f>=IFERROR(0.01+(W459-MIN($W$2:$W$595))/(MAX($W$2:$W$595)-MIN($W$2:$W$595))*(1-0.01),0)*10</f>
        <v>0.1</v>
      </c>
      <c r="Z459" s="54">
        <f>=IFERROR(0.01+(X459-MIN($X$2:$X$595))/(MAX($X$2:$X$595)-MIN($X$2:$X$595))*(1-0.01),0)*10</f>
        <v>4.00313315926893</v>
      </c>
    </row>
    <row r="460" spans="1:26" ht="33.75" customHeight="1">
      <c r="A460" s="40">
        <v>459</v>
      </c>
      <c r="B460" s="27" t="s">
        <v>581</v>
      </c>
      <c r="C460" s="40">
        <v>7</v>
      </c>
      <c r="D460" s="27" t="s">
        <v>793</v>
      </c>
      <c r="E460" s="27" t="s">
        <v>788</v>
      </c>
      <c r="F460" s="27" t="s">
        <v>799</v>
      </c>
      <c r="G460" s="27" t="s">
        <v>809</v>
      </c>
      <c r="H460" s="27" t="s">
        <v>853</v>
      </c>
      <c r="I460" s="40">
        <v>0</v>
      </c>
      <c r="J460" s="40">
        <v>0</v>
      </c>
      <c r="K460" s="40">
        <v>0</v>
      </c>
      <c r="L460" s="40">
        <v>1</v>
      </c>
      <c r="M460" s="40">
        <v>0</v>
      </c>
      <c r="N460" s="40">
        <v>0</v>
      </c>
      <c r="O460" s="40">
        <v>0</v>
      </c>
      <c r="P460" s="40">
        <v>0</v>
      </c>
      <c r="Q460" s="40">
        <v>0</v>
      </c>
      <c r="R460" s="40">
        <v>0</v>
      </c>
      <c r="S460" s="40">
        <v>0</v>
      </c>
      <c r="T460" s="40">
        <v>0</v>
      </c>
      <c r="U460" s="40">
        <v>0</v>
      </c>
      <c r="V460" s="40">
        <v>0</v>
      </c>
      <c r="W460" s="53">
        <f>=IFERROR((I460*20+J460*50+K460*50+L460*5+M460*80+N460*80+O460*40+P460*50+Q460*50+R460*50+S460*95+T460*95+U460*95+V460*50)/800*IF(E460="青年",0.2,IF(E460="老年",0.9,IF(E460="中年",0.5,1))),0)</f>
        <v>0.00125</v>
      </c>
      <c r="X460" s="53">
        <f>=IFERROR((I460*80+J460*50+K460*50+L460*95+M460*20+N460*20+O460*60+P460*50+Q460*50+R460*50+S460*5+T460*5+U460*5+V460*50)/540*IF(E460="青年",0.8,IF(E460="老年",0.1,IF(E460="中年",0.5,1))),0)</f>
        <v>0.140740740740741</v>
      </c>
      <c r="Y460" s="54">
        <f>=IFERROR(0.01+(W460-MIN($W$2:$W$595))/(MAX($W$2:$W$595)-MIN($W$2:$W$595))*(1-0.01),0)*10</f>
        <v>0.1</v>
      </c>
      <c r="Z460" s="54">
        <f>=IFERROR(0.01+(X460-MIN($X$2:$X$595))/(MAX($X$2:$X$595)-MIN($X$2:$X$595))*(1-0.01),0)*10</f>
        <v>4.00313315926893</v>
      </c>
    </row>
    <row r="461" spans="1:26" ht="33.75" customHeight="1">
      <c r="A461" s="40">
        <v>460</v>
      </c>
      <c r="B461" s="27" t="s">
        <v>581</v>
      </c>
      <c r="C461" s="40">
        <v>8</v>
      </c>
      <c r="D461" s="27" t="s">
        <v>793</v>
      </c>
      <c r="E461" s="27" t="s">
        <v>788</v>
      </c>
      <c r="F461" s="27" t="s">
        <v>799</v>
      </c>
      <c r="G461" s="27" t="s">
        <v>809</v>
      </c>
      <c r="H461" s="27" t="s">
        <v>853</v>
      </c>
      <c r="I461" s="40">
        <v>0</v>
      </c>
      <c r="J461" s="40">
        <v>0</v>
      </c>
      <c r="K461" s="40">
        <v>0</v>
      </c>
      <c r="L461" s="40">
        <v>1</v>
      </c>
      <c r="M461" s="40">
        <v>0</v>
      </c>
      <c r="N461" s="40">
        <v>0</v>
      </c>
      <c r="O461" s="40">
        <v>0</v>
      </c>
      <c r="P461" s="40">
        <v>0</v>
      </c>
      <c r="Q461" s="40">
        <v>0</v>
      </c>
      <c r="R461" s="40">
        <v>0</v>
      </c>
      <c r="S461" s="40">
        <v>0</v>
      </c>
      <c r="T461" s="40">
        <v>0</v>
      </c>
      <c r="U461" s="40">
        <v>0</v>
      </c>
      <c r="V461" s="40">
        <v>0</v>
      </c>
      <c r="W461" s="53">
        <f>=IFERROR((I461*20+J461*50+K461*50+L461*5+M461*80+N461*80+O461*40+P461*50+Q461*50+R461*50+S461*95+T461*95+U461*95+V461*50)/800*IF(E461="青年",0.2,IF(E461="老年",0.9,IF(E461="中年",0.5,1))),0)</f>
        <v>0.00125</v>
      </c>
      <c r="X461" s="53">
        <f>=IFERROR((I461*80+J461*50+K461*50+L461*95+M461*20+N461*20+O461*60+P461*50+Q461*50+R461*50+S461*5+T461*5+U461*5+V461*50)/540*IF(E461="青年",0.8,IF(E461="老年",0.1,IF(E461="中年",0.5,1))),0)</f>
        <v>0.140740740740741</v>
      </c>
      <c r="Y461" s="54">
        <f>=IFERROR(0.01+(W461-MIN($W$2:$W$595))/(MAX($W$2:$W$595)-MIN($W$2:$W$595))*(1-0.01),0)*10</f>
        <v>0.1</v>
      </c>
      <c r="Z461" s="54">
        <f>=IFERROR(0.01+(X461-MIN($X$2:$X$595))/(MAX($X$2:$X$595)-MIN($X$2:$X$595))*(1-0.01),0)*10</f>
        <v>4.00313315926893</v>
      </c>
    </row>
    <row r="462" spans="1:26" ht="33.75" customHeight="1">
      <c r="A462" s="40">
        <v>461</v>
      </c>
      <c r="B462" s="27" t="s">
        <v>581</v>
      </c>
      <c r="C462" s="40">
        <v>9</v>
      </c>
      <c r="D462" s="27" t="s">
        <v>793</v>
      </c>
      <c r="E462" s="27" t="s">
        <v>788</v>
      </c>
      <c r="F462" s="27" t="s">
        <v>799</v>
      </c>
      <c r="G462" s="27" t="s">
        <v>809</v>
      </c>
      <c r="H462" s="27" t="s">
        <v>1305</v>
      </c>
      <c r="I462" s="40">
        <v>1</v>
      </c>
      <c r="J462" s="40">
        <v>1</v>
      </c>
      <c r="K462" s="40">
        <v>0</v>
      </c>
      <c r="L462" s="40">
        <v>0</v>
      </c>
      <c r="M462" s="40">
        <v>0</v>
      </c>
      <c r="N462" s="40">
        <v>0</v>
      </c>
      <c r="O462" s="40">
        <v>0</v>
      </c>
      <c r="P462" s="40">
        <v>0</v>
      </c>
      <c r="Q462" s="40">
        <v>0</v>
      </c>
      <c r="R462" s="40">
        <v>0</v>
      </c>
      <c r="S462" s="40">
        <v>0</v>
      </c>
      <c r="T462" s="40">
        <v>0</v>
      </c>
      <c r="U462" s="40">
        <v>0</v>
      </c>
      <c r="V462" s="40">
        <v>0</v>
      </c>
      <c r="W462" s="53">
        <f>=IFERROR((I462*20+J462*50+K462*50+L462*5+M462*80+N462*80+O462*40+P462*50+Q462*50+R462*50+S462*95+T462*95+U462*95+V462*50)/800*IF(E462="青年",0.2,IF(E462="老年",0.9,IF(E462="中年",0.5,1))),0)</f>
        <v>0.0175</v>
      </c>
      <c r="X462" s="53">
        <f>=IFERROR((I462*80+J462*50+K462*50+L462*95+M462*20+N462*20+O462*60+P462*50+Q462*50+R462*50+S462*5+T462*5+U462*5+V462*50)/540*IF(E462="青年",0.8,IF(E462="老年",0.1,IF(E462="中年",0.5,1))),0)</f>
        <v>0.192592592592593</v>
      </c>
      <c r="Y462" s="54">
        <f>=IFERROR(0.01+(W462-MIN($W$2:$W$595))/(MAX($W$2:$W$595)-MIN($W$2:$W$595))*(1-0.01),0)*10</f>
        <v>0.738709677419355</v>
      </c>
      <c r="Z462" s="54">
        <f>=IFERROR(0.01+(X462-MIN($X$2:$X$595))/(MAX($X$2:$X$595)-MIN($X$2:$X$595))*(1-0.01),0)*10</f>
        <v>5.45065274151436</v>
      </c>
    </row>
    <row r="463" spans="1:26" ht="33.75" customHeight="1">
      <c r="A463" s="40">
        <v>462</v>
      </c>
      <c r="B463" s="27" t="s">
        <v>581</v>
      </c>
      <c r="C463" s="40">
        <v>10</v>
      </c>
      <c r="D463" s="27" t="s">
        <v>793</v>
      </c>
      <c r="E463" s="27" t="s">
        <v>788</v>
      </c>
      <c r="F463" s="27" t="s">
        <v>799</v>
      </c>
      <c r="G463" s="27" t="s">
        <v>809</v>
      </c>
      <c r="H463" s="27" t="s">
        <v>1305</v>
      </c>
      <c r="I463" s="40">
        <v>1</v>
      </c>
      <c r="J463" s="40">
        <v>1</v>
      </c>
      <c r="K463" s="40">
        <v>0</v>
      </c>
      <c r="L463" s="40">
        <v>0</v>
      </c>
      <c r="M463" s="40">
        <v>0</v>
      </c>
      <c r="N463" s="40">
        <v>0</v>
      </c>
      <c r="O463" s="40">
        <v>0</v>
      </c>
      <c r="P463" s="40">
        <v>0</v>
      </c>
      <c r="Q463" s="40">
        <v>0</v>
      </c>
      <c r="R463" s="40">
        <v>0</v>
      </c>
      <c r="S463" s="40">
        <v>0</v>
      </c>
      <c r="T463" s="40">
        <v>0</v>
      </c>
      <c r="U463" s="40">
        <v>0</v>
      </c>
      <c r="V463" s="40">
        <v>0</v>
      </c>
      <c r="W463" s="53">
        <f>=IFERROR((I463*20+J463*50+K463*50+L463*5+M463*80+N463*80+O463*40+P463*50+Q463*50+R463*50+S463*95+T463*95+U463*95+V463*50)/800*IF(E463="青年",0.2,IF(E463="老年",0.9,IF(E463="中年",0.5,1))),0)</f>
        <v>0.0175</v>
      </c>
      <c r="X463" s="53">
        <f>=IFERROR((I463*80+J463*50+K463*50+L463*95+M463*20+N463*20+O463*60+P463*50+Q463*50+R463*50+S463*5+T463*5+U463*5+V463*50)/540*IF(E463="青年",0.8,IF(E463="老年",0.1,IF(E463="中年",0.5,1))),0)</f>
        <v>0.192592592592593</v>
      </c>
      <c r="Y463" s="54">
        <f>=IFERROR(0.01+(W463-MIN($W$2:$W$595))/(MAX($W$2:$W$595)-MIN($W$2:$W$595))*(1-0.01),0)*10</f>
        <v>0.738709677419355</v>
      </c>
      <c r="Z463" s="54">
        <f>=IFERROR(0.01+(X463-MIN($X$2:$X$595))/(MAX($X$2:$X$595)-MIN($X$2:$X$595))*(1-0.01),0)*10</f>
        <v>5.45065274151436</v>
      </c>
    </row>
    <row r="464" spans="1:26" ht="33.75" customHeight="1">
      <c r="A464" s="40">
        <v>463</v>
      </c>
      <c r="B464" s="27" t="s">
        <v>588</v>
      </c>
      <c r="C464" s="40">
        <v>1</v>
      </c>
      <c r="D464" s="27" t="s">
        <v>793</v>
      </c>
      <c r="E464" s="27" t="s">
        <v>788</v>
      </c>
      <c r="F464" s="27" t="s">
        <v>789</v>
      </c>
      <c r="G464" s="27" t="s">
        <v>809</v>
      </c>
      <c r="H464" s="27" t="s">
        <v>853</v>
      </c>
      <c r="I464" s="40">
        <v>0</v>
      </c>
      <c r="J464" s="40">
        <v>0</v>
      </c>
      <c r="K464" s="40">
        <v>0</v>
      </c>
      <c r="L464" s="40">
        <v>1</v>
      </c>
      <c r="M464" s="40">
        <v>0</v>
      </c>
      <c r="N464" s="40">
        <v>0</v>
      </c>
      <c r="O464" s="40">
        <v>0</v>
      </c>
      <c r="P464" s="40">
        <v>0</v>
      </c>
      <c r="Q464" s="40">
        <v>0</v>
      </c>
      <c r="R464" s="40">
        <v>0</v>
      </c>
      <c r="S464" s="40">
        <v>0</v>
      </c>
      <c r="T464" s="40">
        <v>0</v>
      </c>
      <c r="U464" s="40">
        <v>0</v>
      </c>
      <c r="V464" s="40">
        <v>0</v>
      </c>
      <c r="W464" s="53">
        <f>=IFERROR((I464*20+J464*50+K464*50+L464*5+M464*80+N464*80+O464*40+P464*50+Q464*50+R464*50+S464*95+T464*95+U464*95+V464*50)/800*IF(E464="青年",0.2,IF(E464="老年",0.9,IF(E464="中年",0.5,1))),0)</f>
        <v>0.00125</v>
      </c>
      <c r="X464" s="53">
        <f>=IFERROR((I464*80+J464*50+K464*50+L464*95+M464*20+N464*20+O464*60+P464*50+Q464*50+R464*50+S464*5+T464*5+U464*5+V464*50)/540*IF(E464="青年",0.8,IF(E464="老年",0.1,IF(E464="中年",0.5,1))),0)</f>
        <v>0.140740740740741</v>
      </c>
      <c r="Y464" s="54">
        <f>=IFERROR(0.01+(W464-MIN($W$2:$W$595))/(MAX($W$2:$W$595)-MIN($W$2:$W$595))*(1-0.01),0)*10</f>
        <v>0.1</v>
      </c>
      <c r="Z464" s="54">
        <f>=IFERROR(0.01+(X464-MIN($X$2:$X$595))/(MAX($X$2:$X$595)-MIN($X$2:$X$595))*(1-0.01),0)*10</f>
        <v>4.00313315926893</v>
      </c>
    </row>
    <row r="465" spans="1:26" ht="33.75" customHeight="1">
      <c r="A465" s="40">
        <v>464</v>
      </c>
      <c r="B465" s="27" t="s">
        <v>588</v>
      </c>
      <c r="C465" s="40">
        <v>2</v>
      </c>
      <c r="D465" s="27" t="s">
        <v>793</v>
      </c>
      <c r="E465" s="27" t="s">
        <v>788</v>
      </c>
      <c r="F465" s="27" t="s">
        <v>799</v>
      </c>
      <c r="G465" s="27" t="s">
        <v>809</v>
      </c>
      <c r="H465" s="27" t="s">
        <v>853</v>
      </c>
      <c r="I465" s="40">
        <v>0</v>
      </c>
      <c r="J465" s="40">
        <v>0</v>
      </c>
      <c r="K465" s="40">
        <v>0</v>
      </c>
      <c r="L465" s="40">
        <v>1</v>
      </c>
      <c r="M465" s="40">
        <v>0</v>
      </c>
      <c r="N465" s="40">
        <v>0</v>
      </c>
      <c r="O465" s="40">
        <v>0</v>
      </c>
      <c r="P465" s="40">
        <v>0</v>
      </c>
      <c r="Q465" s="40">
        <v>0</v>
      </c>
      <c r="R465" s="40">
        <v>0</v>
      </c>
      <c r="S465" s="40">
        <v>0</v>
      </c>
      <c r="T465" s="40">
        <v>0</v>
      </c>
      <c r="U465" s="40">
        <v>0</v>
      </c>
      <c r="V465" s="40">
        <v>0</v>
      </c>
      <c r="W465" s="53">
        <f>=IFERROR((I465*20+J465*50+K465*50+L465*5+M465*80+N465*80+O465*40+P465*50+Q465*50+R465*50+S465*95+T465*95+U465*95+V465*50)/800*IF(E465="青年",0.2,IF(E465="老年",0.9,IF(E465="中年",0.5,1))),0)</f>
        <v>0.00125</v>
      </c>
      <c r="X465" s="53">
        <f>=IFERROR((I465*80+J465*50+K465*50+L465*95+M465*20+N465*20+O465*60+P465*50+Q465*50+R465*50+S465*5+T465*5+U465*5+V465*50)/540*IF(E465="青年",0.8,IF(E465="老年",0.1,IF(E465="中年",0.5,1))),0)</f>
        <v>0.140740740740741</v>
      </c>
      <c r="Y465" s="54">
        <f>=IFERROR(0.01+(W465-MIN($W$2:$W$595))/(MAX($W$2:$W$595)-MIN($W$2:$W$595))*(1-0.01),0)*10</f>
        <v>0.1</v>
      </c>
      <c r="Z465" s="54">
        <f>=IFERROR(0.01+(X465-MIN($X$2:$X$595))/(MAX($X$2:$X$595)-MIN($X$2:$X$595))*(1-0.01),0)*10</f>
        <v>4.00313315926893</v>
      </c>
    </row>
    <row r="466" spans="1:26" ht="33.75" customHeight="1">
      <c r="A466" s="40">
        <v>465</v>
      </c>
      <c r="B466" s="27" t="s">
        <v>588</v>
      </c>
      <c r="C466" s="40">
        <v>3</v>
      </c>
      <c r="D466" s="27" t="s">
        <v>787</v>
      </c>
      <c r="E466" s="27" t="s">
        <v>788</v>
      </c>
      <c r="F466" s="27" t="s">
        <v>799</v>
      </c>
      <c r="G466" s="27" t="s">
        <v>790</v>
      </c>
      <c r="H466" s="27" t="s">
        <v>1034</v>
      </c>
      <c r="I466" s="40">
        <v>0</v>
      </c>
      <c r="J466" s="40">
        <v>0</v>
      </c>
      <c r="K466" s="40">
        <v>0</v>
      </c>
      <c r="L466" s="40">
        <v>0</v>
      </c>
      <c r="M466" s="40">
        <v>0</v>
      </c>
      <c r="N466" s="40">
        <v>0</v>
      </c>
      <c r="O466" s="40">
        <v>1</v>
      </c>
      <c r="P466" s="40">
        <v>0</v>
      </c>
      <c r="Q466" s="40">
        <v>0</v>
      </c>
      <c r="R466" s="40">
        <v>0</v>
      </c>
      <c r="S466" s="40">
        <v>0</v>
      </c>
      <c r="T466" s="40">
        <v>0</v>
      </c>
      <c r="U466" s="40">
        <v>0</v>
      </c>
      <c r="V466" s="40">
        <v>0</v>
      </c>
      <c r="W466" s="53">
        <f>=IFERROR((I466*20+J466*50+K466*50+L466*5+M466*80+N466*80+O466*40+P466*50+Q466*50+R466*50+S466*95+T466*95+U466*95+V466*50)/800*IF(E466="青年",0.2,IF(E466="老年",0.9,IF(E466="中年",0.5,1))),0)</f>
        <v>0.01</v>
      </c>
      <c r="X466" s="53">
        <f>=IFERROR((I466*80+J466*50+K466*50+L466*95+M466*20+N466*20+O466*60+P466*50+Q466*50+R466*50+S466*5+T466*5+U466*5+V466*50)/540*IF(E466="青年",0.8,IF(E466="老年",0.1,IF(E466="中年",0.5,1))),0)</f>
        <v>0.0888888888888889</v>
      </c>
      <c r="Y466" s="54">
        <f>=IFERROR(0.01+(W466-MIN($W$2:$W$595))/(MAX($W$2:$W$595)-MIN($W$2:$W$595))*(1-0.01),0)*10</f>
        <v>0.443920595533499</v>
      </c>
      <c r="Z466" s="54">
        <f>=IFERROR(0.01+(X466-MIN($X$2:$X$595))/(MAX($X$2:$X$595)-MIN($X$2:$X$595))*(1-0.01),0)*10</f>
        <v>2.5556135770235</v>
      </c>
    </row>
    <row r="467" spans="1:26" ht="33.75" customHeight="1">
      <c r="A467" s="40">
        <v>466</v>
      </c>
      <c r="B467" s="27" t="s">
        <v>588</v>
      </c>
      <c r="C467" s="40">
        <v>4</v>
      </c>
      <c r="D467" s="27" t="s">
        <v>787</v>
      </c>
      <c r="E467" s="27" t="s">
        <v>788</v>
      </c>
      <c r="F467" s="27" t="s">
        <v>789</v>
      </c>
      <c r="G467" s="27" t="s">
        <v>809</v>
      </c>
      <c r="H467" s="27" t="s">
        <v>818</v>
      </c>
      <c r="I467" s="40">
        <v>0</v>
      </c>
      <c r="J467" s="40">
        <v>1</v>
      </c>
      <c r="K467" s="40">
        <v>0</v>
      </c>
      <c r="L467" s="40">
        <v>0</v>
      </c>
      <c r="M467" s="40">
        <v>0</v>
      </c>
      <c r="N467" s="40">
        <v>0</v>
      </c>
      <c r="O467" s="40">
        <v>0</v>
      </c>
      <c r="P467" s="40">
        <v>0</v>
      </c>
      <c r="Q467" s="40">
        <v>0</v>
      </c>
      <c r="R467" s="40">
        <v>0</v>
      </c>
      <c r="S467" s="40">
        <v>0</v>
      </c>
      <c r="T467" s="40">
        <v>0</v>
      </c>
      <c r="U467" s="40">
        <v>0</v>
      </c>
      <c r="V467" s="40">
        <v>0</v>
      </c>
      <c r="W467" s="53">
        <f>=IFERROR((I467*20+J467*50+K467*50+L467*5+M467*80+N467*80+O467*40+P467*50+Q467*50+R467*50+S467*95+T467*95+U467*95+V467*50)/800*IF(E467="青年",0.2,IF(E467="老年",0.9,IF(E467="中年",0.5,1))),0)</f>
        <v>0.0125</v>
      </c>
      <c r="X467" s="53">
        <f>=IFERROR((I467*80+J467*50+K467*50+L467*95+M467*20+N467*20+O467*60+P467*50+Q467*50+R467*50+S467*5+T467*5+U467*5+V467*50)/540*IF(E467="青年",0.8,IF(E467="老年",0.1,IF(E467="中年",0.5,1))),0)</f>
        <v>0.0740740740740741</v>
      </c>
      <c r="Y467" s="54">
        <f>=IFERROR(0.01+(W467-MIN($W$2:$W$595))/(MAX($W$2:$W$595)-MIN($W$2:$W$595))*(1-0.01),0)*10</f>
        <v>0.542183622828784</v>
      </c>
      <c r="Z467" s="54">
        <f>=IFERROR(0.01+(X467-MIN($X$2:$X$595))/(MAX($X$2:$X$595)-MIN($X$2:$X$595))*(1-0.01),0)*10</f>
        <v>2.1420365535248</v>
      </c>
    </row>
    <row r="468" spans="1:26" ht="33.75" customHeight="1">
      <c r="A468" s="40">
        <v>467</v>
      </c>
      <c r="B468" s="27" t="s">
        <v>588</v>
      </c>
      <c r="C468" s="40">
        <v>5</v>
      </c>
      <c r="D468" s="27" t="s">
        <v>787</v>
      </c>
      <c r="E468" s="27" t="s">
        <v>788</v>
      </c>
      <c r="F468" s="27" t="s">
        <v>789</v>
      </c>
      <c r="G468" s="27" t="s">
        <v>809</v>
      </c>
      <c r="H468" s="27" t="s">
        <v>818</v>
      </c>
      <c r="I468" s="40">
        <v>0</v>
      </c>
      <c r="J468" s="40">
        <v>1</v>
      </c>
      <c r="K468" s="40">
        <v>0</v>
      </c>
      <c r="L468" s="40">
        <v>0</v>
      </c>
      <c r="M468" s="40">
        <v>0</v>
      </c>
      <c r="N468" s="40">
        <v>0</v>
      </c>
      <c r="O468" s="40">
        <v>0</v>
      </c>
      <c r="P468" s="40">
        <v>0</v>
      </c>
      <c r="Q468" s="40">
        <v>0</v>
      </c>
      <c r="R468" s="40">
        <v>0</v>
      </c>
      <c r="S468" s="40">
        <v>0</v>
      </c>
      <c r="T468" s="40">
        <v>0</v>
      </c>
      <c r="U468" s="40">
        <v>0</v>
      </c>
      <c r="V468" s="40">
        <v>0</v>
      </c>
      <c r="W468" s="53">
        <f>=IFERROR((I468*20+J468*50+K468*50+L468*5+M468*80+N468*80+O468*40+P468*50+Q468*50+R468*50+S468*95+T468*95+U468*95+V468*50)/800*IF(E468="青年",0.2,IF(E468="老年",0.9,IF(E468="中年",0.5,1))),0)</f>
        <v>0.0125</v>
      </c>
      <c r="X468" s="53">
        <f>=IFERROR((I468*80+J468*50+K468*50+L468*95+M468*20+N468*20+O468*60+P468*50+Q468*50+R468*50+S468*5+T468*5+U468*5+V468*50)/540*IF(E468="青年",0.8,IF(E468="老年",0.1,IF(E468="中年",0.5,1))),0)</f>
        <v>0.0740740740740741</v>
      </c>
      <c r="Y468" s="54">
        <f>=IFERROR(0.01+(W468-MIN($W$2:$W$595))/(MAX($W$2:$W$595)-MIN($W$2:$W$595))*(1-0.01),0)*10</f>
        <v>0.542183622828784</v>
      </c>
      <c r="Z468" s="54">
        <f>=IFERROR(0.01+(X468-MIN($X$2:$X$595))/(MAX($X$2:$X$595)-MIN($X$2:$X$595))*(1-0.01),0)*10</f>
        <v>2.1420365535248</v>
      </c>
    </row>
    <row r="469" spans="1:26" ht="33.75" customHeight="1">
      <c r="A469" s="40">
        <v>468</v>
      </c>
      <c r="B469" s="27" t="s">
        <v>588</v>
      </c>
      <c r="C469" s="40">
        <v>6</v>
      </c>
      <c r="D469" s="27" t="s">
        <v>787</v>
      </c>
      <c r="E469" s="27" t="s">
        <v>861</v>
      </c>
      <c r="F469" s="27" t="s">
        <v>789</v>
      </c>
      <c r="G469" s="27" t="s">
        <v>809</v>
      </c>
      <c r="H469" s="27" t="s">
        <v>853</v>
      </c>
      <c r="I469" s="40">
        <v>0</v>
      </c>
      <c r="J469" s="40">
        <v>0</v>
      </c>
      <c r="K469" s="40">
        <v>0</v>
      </c>
      <c r="L469" s="40">
        <v>1</v>
      </c>
      <c r="M469" s="40">
        <v>0</v>
      </c>
      <c r="N469" s="40">
        <v>0</v>
      </c>
      <c r="O469" s="40">
        <v>0</v>
      </c>
      <c r="P469" s="40">
        <v>0</v>
      </c>
      <c r="Q469" s="40">
        <v>0</v>
      </c>
      <c r="R469" s="40">
        <v>0</v>
      </c>
      <c r="S469" s="40">
        <v>0</v>
      </c>
      <c r="T469" s="40">
        <v>0</v>
      </c>
      <c r="U469" s="40">
        <v>0</v>
      </c>
      <c r="V469" s="40">
        <v>0</v>
      </c>
      <c r="W469" s="53">
        <f>=IFERROR((I469*20+J469*50+K469*50+L469*5+M469*80+N469*80+O469*40+P469*50+Q469*50+R469*50+S469*95+T469*95+U469*95+V469*50)/800*IF(E469="青年",0.2,IF(E469="老年",0.9,IF(E469="中年",0.5,1))),0)</f>
        <v>0.005625</v>
      </c>
      <c r="X469" s="53">
        <f>=IFERROR((I469*80+J469*50+K469*50+L469*95+M469*20+N469*20+O469*60+P469*50+Q469*50+R469*50+S469*5+T469*5+U469*5+V469*50)/540*IF(E469="青年",0.8,IF(E469="老年",0.1,IF(E469="中年",0.5,1))),0)</f>
        <v>0.0175925925925926</v>
      </c>
      <c r="Y469" s="54">
        <f>=IFERROR(0.01+(W469-MIN($W$2:$W$595))/(MAX($W$2:$W$595)-MIN($W$2:$W$595))*(1-0.01),0)*10</f>
        <v>0.271960297766749</v>
      </c>
      <c r="Z469" s="54">
        <f>=IFERROR(0.01+(X469-MIN($X$2:$X$595))/(MAX($X$2:$X$595)-MIN($X$2:$X$595))*(1-0.01),0)*10</f>
        <v>0.565274151436031</v>
      </c>
    </row>
    <row r="470" spans="1:26" ht="33.75" customHeight="1">
      <c r="A470" s="40">
        <v>469</v>
      </c>
      <c r="B470" s="27" t="s">
        <v>588</v>
      </c>
      <c r="C470" s="40">
        <v>7</v>
      </c>
      <c r="D470" s="27" t="s">
        <v>793</v>
      </c>
      <c r="E470" s="27" t="s">
        <v>788</v>
      </c>
      <c r="F470" s="27" t="s">
        <v>789</v>
      </c>
      <c r="G470" s="27" t="s">
        <v>809</v>
      </c>
      <c r="H470" s="27" t="s">
        <v>853</v>
      </c>
      <c r="I470" s="40">
        <v>0</v>
      </c>
      <c r="J470" s="40">
        <v>0</v>
      </c>
      <c r="K470" s="40">
        <v>0</v>
      </c>
      <c r="L470" s="40">
        <v>1</v>
      </c>
      <c r="M470" s="40">
        <v>0</v>
      </c>
      <c r="N470" s="40">
        <v>0</v>
      </c>
      <c r="O470" s="40">
        <v>0</v>
      </c>
      <c r="P470" s="40">
        <v>0</v>
      </c>
      <c r="Q470" s="40">
        <v>0</v>
      </c>
      <c r="R470" s="40">
        <v>0</v>
      </c>
      <c r="S470" s="40">
        <v>0</v>
      </c>
      <c r="T470" s="40">
        <v>0</v>
      </c>
      <c r="U470" s="40">
        <v>0</v>
      </c>
      <c r="V470" s="40">
        <v>0</v>
      </c>
      <c r="W470" s="53">
        <f>=IFERROR((I470*20+J470*50+K470*50+L470*5+M470*80+N470*80+O470*40+P470*50+Q470*50+R470*50+S470*95+T470*95+U470*95+V470*50)/800*IF(E470="青年",0.2,IF(E470="老年",0.9,IF(E470="中年",0.5,1))),0)</f>
        <v>0.00125</v>
      </c>
      <c r="X470" s="53">
        <f>=IFERROR((I470*80+J470*50+K470*50+L470*95+M470*20+N470*20+O470*60+P470*50+Q470*50+R470*50+S470*5+T470*5+U470*5+V470*50)/540*IF(E470="青年",0.8,IF(E470="老年",0.1,IF(E470="中年",0.5,1))),0)</f>
        <v>0.140740740740741</v>
      </c>
      <c r="Y470" s="54">
        <f>=IFERROR(0.01+(W470-MIN($W$2:$W$595))/(MAX($W$2:$W$595)-MIN($W$2:$W$595))*(1-0.01),0)*10</f>
        <v>0.1</v>
      </c>
      <c r="Z470" s="54">
        <f>=IFERROR(0.01+(X470-MIN($X$2:$X$595))/(MAX($X$2:$X$595)-MIN($X$2:$X$595))*(1-0.01),0)*10</f>
        <v>4.00313315926893</v>
      </c>
    </row>
    <row r="471" spans="1:26" ht="33.75" customHeight="1">
      <c r="A471" s="40">
        <v>470</v>
      </c>
      <c r="B471" s="27" t="s">
        <v>588</v>
      </c>
      <c r="C471" s="40">
        <v>8</v>
      </c>
      <c r="D471" s="27" t="s">
        <v>793</v>
      </c>
      <c r="E471" s="27" t="s">
        <v>788</v>
      </c>
      <c r="F471" s="27" t="s">
        <v>799</v>
      </c>
      <c r="G471" s="27" t="s">
        <v>809</v>
      </c>
      <c r="H471" s="27" t="s">
        <v>853</v>
      </c>
      <c r="I471" s="40">
        <v>0</v>
      </c>
      <c r="J471" s="40">
        <v>0</v>
      </c>
      <c r="K471" s="40">
        <v>0</v>
      </c>
      <c r="L471" s="40">
        <v>1</v>
      </c>
      <c r="M471" s="40">
        <v>0</v>
      </c>
      <c r="N471" s="40">
        <v>0</v>
      </c>
      <c r="O471" s="40">
        <v>0</v>
      </c>
      <c r="P471" s="40">
        <v>0</v>
      </c>
      <c r="Q471" s="40">
        <v>0</v>
      </c>
      <c r="R471" s="40">
        <v>0</v>
      </c>
      <c r="S471" s="40">
        <v>0</v>
      </c>
      <c r="T471" s="40">
        <v>0</v>
      </c>
      <c r="U471" s="40">
        <v>0</v>
      </c>
      <c r="V471" s="40">
        <v>0</v>
      </c>
      <c r="W471" s="53">
        <f>=IFERROR((I471*20+J471*50+K471*50+L471*5+M471*80+N471*80+O471*40+P471*50+Q471*50+R471*50+S471*95+T471*95+U471*95+V471*50)/800*IF(E471="青年",0.2,IF(E471="老年",0.9,IF(E471="中年",0.5,1))),0)</f>
        <v>0.00125</v>
      </c>
      <c r="X471" s="53">
        <f>=IFERROR((I471*80+J471*50+K471*50+L471*95+M471*20+N471*20+O471*60+P471*50+Q471*50+R471*50+S471*5+T471*5+U471*5+V471*50)/540*IF(E471="青年",0.8,IF(E471="老年",0.1,IF(E471="中年",0.5,1))),0)</f>
        <v>0.140740740740741</v>
      </c>
      <c r="Y471" s="54">
        <f>=IFERROR(0.01+(W471-MIN($W$2:$W$595))/(MAX($W$2:$W$595)-MIN($W$2:$W$595))*(1-0.01),0)*10</f>
        <v>0.1</v>
      </c>
      <c r="Z471" s="54">
        <f>=IFERROR(0.01+(X471-MIN($X$2:$X$595))/(MAX($X$2:$X$595)-MIN($X$2:$X$595))*(1-0.01),0)*10</f>
        <v>4.00313315926893</v>
      </c>
    </row>
    <row r="472" spans="1:26" ht="33.75" customHeight="1">
      <c r="A472" s="40">
        <v>471</v>
      </c>
      <c r="B472" s="27" t="s">
        <v>588</v>
      </c>
      <c r="C472" s="40">
        <v>9</v>
      </c>
      <c r="D472" s="27" t="s">
        <v>793</v>
      </c>
      <c r="E472" s="27" t="s">
        <v>802</v>
      </c>
      <c r="F472" s="27" t="s">
        <v>799</v>
      </c>
      <c r="G472" s="27" t="s">
        <v>809</v>
      </c>
      <c r="H472" s="27" t="s">
        <v>853</v>
      </c>
      <c r="I472" s="40">
        <v>0</v>
      </c>
      <c r="J472" s="40">
        <v>0</v>
      </c>
      <c r="K472" s="40">
        <v>0</v>
      </c>
      <c r="L472" s="40">
        <v>1</v>
      </c>
      <c r="M472" s="40">
        <v>0</v>
      </c>
      <c r="N472" s="40">
        <v>0</v>
      </c>
      <c r="O472" s="40">
        <v>0</v>
      </c>
      <c r="P472" s="40">
        <v>0</v>
      </c>
      <c r="Q472" s="40">
        <v>0</v>
      </c>
      <c r="R472" s="40">
        <v>0</v>
      </c>
      <c r="S472" s="40">
        <v>0</v>
      </c>
      <c r="T472" s="40">
        <v>0</v>
      </c>
      <c r="U472" s="40">
        <v>0</v>
      </c>
      <c r="V472" s="40">
        <v>0</v>
      </c>
      <c r="W472" s="53">
        <f>=IFERROR((I472*20+J472*50+K472*50+L472*5+M472*80+N472*80+O472*40+P472*50+Q472*50+R472*50+S472*95+T472*95+U472*95+V472*50)/800*IF(E472="青年",0.2,IF(E472="老年",0.9,IF(E472="中年",0.5,1))),0)</f>
        <v>0.003125</v>
      </c>
      <c r="X472" s="53">
        <f>=IFERROR((I472*80+J472*50+K472*50+L472*95+M472*20+N472*20+O472*60+P472*50+Q472*50+R472*50+S472*5+T472*5+U472*5+V472*50)/540*IF(E472="青年",0.8,IF(E472="老年",0.1,IF(E472="中年",0.5,1))),0)</f>
        <v>0.087962962962963</v>
      </c>
      <c r="Y472" s="54">
        <f>=IFERROR(0.01+(W472-MIN($W$2:$W$595))/(MAX($W$2:$W$595)-MIN($W$2:$W$595))*(1-0.01),0)*10</f>
        <v>0.173697270471464</v>
      </c>
      <c r="Z472" s="54">
        <f>=IFERROR(0.01+(X472-MIN($X$2:$X$595))/(MAX($X$2:$X$595)-MIN($X$2:$X$595))*(1-0.01),0)*10</f>
        <v>2.52976501305483</v>
      </c>
    </row>
    <row r="473" spans="1:26" ht="33.75" customHeight="1">
      <c r="A473" s="40">
        <v>472</v>
      </c>
      <c r="B473" s="27" t="s">
        <v>588</v>
      </c>
      <c r="C473" s="40">
        <v>10</v>
      </c>
      <c r="D473" s="27" t="s">
        <v>793</v>
      </c>
      <c r="E473" s="27" t="s">
        <v>788</v>
      </c>
      <c r="F473" s="27" t="s">
        <v>799</v>
      </c>
      <c r="G473" s="27" t="s">
        <v>809</v>
      </c>
      <c r="H473" s="27" t="s">
        <v>853</v>
      </c>
      <c r="I473" s="40">
        <v>0</v>
      </c>
      <c r="J473" s="40">
        <v>0</v>
      </c>
      <c r="K473" s="40">
        <v>0</v>
      </c>
      <c r="L473" s="40">
        <v>1</v>
      </c>
      <c r="M473" s="40">
        <v>0</v>
      </c>
      <c r="N473" s="40">
        <v>0</v>
      </c>
      <c r="O473" s="40">
        <v>0</v>
      </c>
      <c r="P473" s="40">
        <v>0</v>
      </c>
      <c r="Q473" s="40">
        <v>0</v>
      </c>
      <c r="R473" s="40">
        <v>0</v>
      </c>
      <c r="S473" s="40">
        <v>0</v>
      </c>
      <c r="T473" s="40">
        <v>0</v>
      </c>
      <c r="U473" s="40">
        <v>0</v>
      </c>
      <c r="V473" s="40">
        <v>0</v>
      </c>
      <c r="W473" s="53">
        <f>=IFERROR((I473*20+J473*50+K473*50+L473*5+M473*80+N473*80+O473*40+P473*50+Q473*50+R473*50+S473*95+T473*95+U473*95+V473*50)/800*IF(E473="青年",0.2,IF(E473="老年",0.9,IF(E473="中年",0.5,1))),0)</f>
        <v>0.00125</v>
      </c>
      <c r="X473" s="53">
        <f>=IFERROR((I473*80+J473*50+K473*50+L473*95+M473*20+N473*20+O473*60+P473*50+Q473*50+R473*50+S473*5+T473*5+U473*5+V473*50)/540*IF(E473="青年",0.8,IF(E473="老年",0.1,IF(E473="中年",0.5,1))),0)</f>
        <v>0.140740740740741</v>
      </c>
      <c r="Y473" s="54">
        <f>=IFERROR(0.01+(W473-MIN($W$2:$W$595))/(MAX($W$2:$W$595)-MIN($W$2:$W$595))*(1-0.01),0)*10</f>
        <v>0.1</v>
      </c>
      <c r="Z473" s="54">
        <f>=IFERROR(0.01+(X473-MIN($X$2:$X$595))/(MAX($X$2:$X$595)-MIN($X$2:$X$595))*(1-0.01),0)*10</f>
        <v>4.00313315926893</v>
      </c>
    </row>
    <row r="474" spans="1:26" ht="33.75" customHeight="1">
      <c r="A474" s="40">
        <v>473</v>
      </c>
      <c r="B474" s="27" t="s">
        <v>588</v>
      </c>
      <c r="C474" s="40">
        <v>11</v>
      </c>
      <c r="D474" s="27" t="s">
        <v>793</v>
      </c>
      <c r="E474" s="27" t="s">
        <v>788</v>
      </c>
      <c r="F474" s="27" t="s">
        <v>799</v>
      </c>
      <c r="G474" s="27" t="s">
        <v>809</v>
      </c>
      <c r="H474" s="27" t="s">
        <v>853</v>
      </c>
      <c r="I474" s="40">
        <v>0</v>
      </c>
      <c r="J474" s="40">
        <v>0</v>
      </c>
      <c r="K474" s="40">
        <v>0</v>
      </c>
      <c r="L474" s="40">
        <v>1</v>
      </c>
      <c r="M474" s="40">
        <v>0</v>
      </c>
      <c r="N474" s="40">
        <v>0</v>
      </c>
      <c r="O474" s="40">
        <v>0</v>
      </c>
      <c r="P474" s="40">
        <v>0</v>
      </c>
      <c r="Q474" s="40">
        <v>0</v>
      </c>
      <c r="R474" s="40">
        <v>0</v>
      </c>
      <c r="S474" s="40">
        <v>0</v>
      </c>
      <c r="T474" s="40">
        <v>0</v>
      </c>
      <c r="U474" s="40">
        <v>0</v>
      </c>
      <c r="V474" s="40">
        <v>0</v>
      </c>
      <c r="W474" s="53">
        <f>=IFERROR((I474*20+J474*50+K474*50+L474*5+M474*80+N474*80+O474*40+P474*50+Q474*50+R474*50+S474*95+T474*95+U474*95+V474*50)/800*IF(E474="青年",0.2,IF(E474="老年",0.9,IF(E474="中年",0.5,1))),0)</f>
        <v>0.00125</v>
      </c>
      <c r="X474" s="53">
        <f>=IFERROR((I474*80+J474*50+K474*50+L474*95+M474*20+N474*20+O474*60+P474*50+Q474*50+R474*50+S474*5+T474*5+U474*5+V474*50)/540*IF(E474="青年",0.8,IF(E474="老年",0.1,IF(E474="中年",0.5,1))),0)</f>
        <v>0.140740740740741</v>
      </c>
      <c r="Y474" s="54">
        <f>=IFERROR(0.01+(W474-MIN($W$2:$W$595))/(MAX($W$2:$W$595)-MIN($W$2:$W$595))*(1-0.01),0)*10</f>
        <v>0.1</v>
      </c>
      <c r="Z474" s="54">
        <f>=IFERROR(0.01+(X474-MIN($X$2:$X$595))/(MAX($X$2:$X$595)-MIN($X$2:$X$595))*(1-0.01),0)*10</f>
        <v>4.00313315926893</v>
      </c>
    </row>
    <row r="475" spans="1:26" ht="33.75" customHeight="1">
      <c r="A475" s="40">
        <v>474</v>
      </c>
      <c r="B475" s="27" t="s">
        <v>588</v>
      </c>
      <c r="C475" s="40">
        <v>12</v>
      </c>
      <c r="D475" s="27" t="s">
        <v>793</v>
      </c>
      <c r="E475" s="27" t="s">
        <v>813</v>
      </c>
      <c r="F475" s="27" t="s">
        <v>789</v>
      </c>
      <c r="G475" s="27" t="s">
        <v>809</v>
      </c>
      <c r="H475" s="27" t="s">
        <v>853</v>
      </c>
      <c r="I475" s="40">
        <v>0</v>
      </c>
      <c r="J475" s="40">
        <v>0</v>
      </c>
      <c r="K475" s="40">
        <v>0</v>
      </c>
      <c r="L475" s="40">
        <v>1</v>
      </c>
      <c r="M475" s="40">
        <v>0</v>
      </c>
      <c r="N475" s="40">
        <v>0</v>
      </c>
      <c r="O475" s="40">
        <v>0</v>
      </c>
      <c r="P475" s="40">
        <v>0</v>
      </c>
      <c r="Q475" s="40">
        <v>0</v>
      </c>
      <c r="R475" s="40">
        <v>0</v>
      </c>
      <c r="S475" s="40">
        <v>0</v>
      </c>
      <c r="T475" s="40">
        <v>0</v>
      </c>
      <c r="U475" s="40">
        <v>0</v>
      </c>
      <c r="V475" s="40">
        <v>0</v>
      </c>
      <c r="W475" s="53">
        <f>=IFERROR((I475*20+J475*50+K475*50+L475*5+M475*80+N475*80+O475*40+P475*50+Q475*50+R475*50+S475*95+T475*95+U475*95+V475*50)/800*IF(E475="青年",0.2,IF(E475="老年",0.9,IF(E475="中年",0.5,1))),0)</f>
        <v>0.00625</v>
      </c>
      <c r="X475" s="53">
        <f>=IFERROR((I475*80+J475*50+K475*50+L475*95+M475*20+N475*20+O475*60+P475*50+Q475*50+R475*50+S475*5+T475*5+U475*5+V475*50)/540*IF(E475="青年",0.8,IF(E475="老年",0.1,IF(E475="中年",0.5,1))),0)</f>
        <v>0.175925925925926</v>
      </c>
      <c r="Y475" s="54">
        <f>=IFERROR(0.01+(W475-MIN($W$2:$W$595))/(MAX($W$2:$W$595)-MIN($W$2:$W$595))*(1-0.01),0)*10</f>
        <v>0.296526054590571</v>
      </c>
      <c r="Z475" s="54">
        <f>=IFERROR(0.01+(X475-MIN($X$2:$X$595))/(MAX($X$2:$X$595)-MIN($X$2:$X$595))*(1-0.01),0)*10</f>
        <v>4.98537859007833</v>
      </c>
    </row>
    <row r="476" spans="1:26" ht="33.75" customHeight="1">
      <c r="A476" s="40">
        <v>475</v>
      </c>
      <c r="B476" s="27" t="s">
        <v>592</v>
      </c>
      <c r="C476" s="40">
        <v>1</v>
      </c>
      <c r="D476" s="27" t="s">
        <v>793</v>
      </c>
      <c r="E476" s="27" t="s">
        <v>788</v>
      </c>
      <c r="F476" s="27" t="s">
        <v>799</v>
      </c>
      <c r="G476" s="27" t="s">
        <v>809</v>
      </c>
      <c r="H476" s="27" t="s">
        <v>853</v>
      </c>
      <c r="I476" s="40">
        <v>0</v>
      </c>
      <c r="J476" s="40">
        <v>0</v>
      </c>
      <c r="K476" s="40">
        <v>0</v>
      </c>
      <c r="L476" s="40">
        <v>1</v>
      </c>
      <c r="M476" s="40">
        <v>0</v>
      </c>
      <c r="N476" s="40">
        <v>0</v>
      </c>
      <c r="O476" s="40">
        <v>0</v>
      </c>
      <c r="P476" s="40">
        <v>0</v>
      </c>
      <c r="Q476" s="40">
        <v>0</v>
      </c>
      <c r="R476" s="40">
        <v>0</v>
      </c>
      <c r="S476" s="40">
        <v>0</v>
      </c>
      <c r="T476" s="40">
        <v>0</v>
      </c>
      <c r="U476" s="40">
        <v>0</v>
      </c>
      <c r="V476" s="40">
        <v>0</v>
      </c>
      <c r="W476" s="53">
        <f>=IFERROR((I476*20+J476*50+K476*50+L476*5+M476*80+N476*80+O476*40+P476*50+Q476*50+R476*50+S476*95+T476*95+U476*95+V476*50)/800*IF(E476="青年",0.2,IF(E476="老年",0.9,IF(E476="中年",0.5,1))),0)</f>
        <v>0.00125</v>
      </c>
      <c r="X476" s="53">
        <f>=IFERROR((I476*80+J476*50+K476*50+L476*95+M476*20+N476*20+O476*60+P476*50+Q476*50+R476*50+S476*5+T476*5+U476*5+V476*50)/540*IF(E476="青年",0.8,IF(E476="老年",0.1,IF(E476="中年",0.5,1))),0)</f>
        <v>0.140740740740741</v>
      </c>
      <c r="Y476" s="54">
        <f>=IFERROR(0.01+(W476-MIN($W$2:$W$595))/(MAX($W$2:$W$595)-MIN($W$2:$W$595))*(1-0.01),0)*10</f>
        <v>0.1</v>
      </c>
      <c r="Z476" s="54">
        <f>=IFERROR(0.01+(X476-MIN($X$2:$X$595))/(MAX($X$2:$X$595)-MIN($X$2:$X$595))*(1-0.01),0)*10</f>
        <v>4.00313315926893</v>
      </c>
    </row>
    <row r="477" spans="1:26" ht="33.75" customHeight="1">
      <c r="A477" s="40">
        <v>476</v>
      </c>
      <c r="B477" s="27" t="s">
        <v>592</v>
      </c>
      <c r="C477" s="40">
        <v>2</v>
      </c>
      <c r="D477" s="27" t="s">
        <v>793</v>
      </c>
      <c r="E477" s="27" t="s">
        <v>788</v>
      </c>
      <c r="F477" s="27" t="s">
        <v>799</v>
      </c>
      <c r="G477" s="27" t="s">
        <v>790</v>
      </c>
      <c r="H477" s="27" t="s">
        <v>853</v>
      </c>
      <c r="I477" s="40">
        <v>0</v>
      </c>
      <c r="J477" s="40">
        <v>0</v>
      </c>
      <c r="K477" s="40">
        <v>0</v>
      </c>
      <c r="L477" s="40">
        <v>1</v>
      </c>
      <c r="M477" s="40">
        <v>0</v>
      </c>
      <c r="N477" s="40">
        <v>0</v>
      </c>
      <c r="O477" s="40">
        <v>0</v>
      </c>
      <c r="P477" s="40">
        <v>0</v>
      </c>
      <c r="Q477" s="40">
        <v>0</v>
      </c>
      <c r="R477" s="40">
        <v>0</v>
      </c>
      <c r="S477" s="40">
        <v>0</v>
      </c>
      <c r="T477" s="40">
        <v>0</v>
      </c>
      <c r="U477" s="40">
        <v>0</v>
      </c>
      <c r="V477" s="40">
        <v>0</v>
      </c>
      <c r="W477" s="53">
        <f>=IFERROR((I477*20+J477*50+K477*50+L477*5+M477*80+N477*80+O477*40+P477*50+Q477*50+R477*50+S477*95+T477*95+U477*95+V477*50)/800*IF(E477="青年",0.2,IF(E477="老年",0.9,IF(E477="中年",0.5,1))),0)</f>
        <v>0.00125</v>
      </c>
      <c r="X477" s="53">
        <f>=IFERROR((I477*80+J477*50+K477*50+L477*95+M477*20+N477*20+O477*60+P477*50+Q477*50+R477*50+S477*5+T477*5+U477*5+V477*50)/540*IF(E477="青年",0.8,IF(E477="老年",0.1,IF(E477="中年",0.5,1))),0)</f>
        <v>0.140740740740741</v>
      </c>
      <c r="Y477" s="54">
        <f>=IFERROR(0.01+(W477-MIN($W$2:$W$595))/(MAX($W$2:$W$595)-MIN($W$2:$W$595))*(1-0.01),0)*10</f>
        <v>0.1</v>
      </c>
      <c r="Z477" s="54">
        <f>=IFERROR(0.01+(X477-MIN($X$2:$X$595))/(MAX($X$2:$X$595)-MIN($X$2:$X$595))*(1-0.01),0)*10</f>
        <v>4.00313315926893</v>
      </c>
    </row>
    <row r="478" spans="1:26" ht="33.75" customHeight="1">
      <c r="A478" s="40">
        <v>477</v>
      </c>
      <c r="B478" s="27" t="s">
        <v>592</v>
      </c>
      <c r="C478" s="40">
        <v>3</v>
      </c>
      <c r="D478" s="27" t="s">
        <v>787</v>
      </c>
      <c r="E478" s="27" t="s">
        <v>788</v>
      </c>
      <c r="F478" s="27" t="s">
        <v>789</v>
      </c>
      <c r="G478" s="27" t="s">
        <v>809</v>
      </c>
      <c r="H478" s="27" t="s">
        <v>1322</v>
      </c>
      <c r="I478" s="40">
        <v>0</v>
      </c>
      <c r="J478" s="40">
        <v>0</v>
      </c>
      <c r="K478" s="40">
        <v>0</v>
      </c>
      <c r="L478" s="40">
        <v>0</v>
      </c>
      <c r="M478" s="40">
        <v>0</v>
      </c>
      <c r="N478" s="40">
        <v>0</v>
      </c>
      <c r="O478" s="40">
        <v>0</v>
      </c>
      <c r="P478" s="40">
        <v>0</v>
      </c>
      <c r="Q478" s="40">
        <v>0</v>
      </c>
      <c r="R478" s="40">
        <v>0</v>
      </c>
      <c r="S478" s="40">
        <v>0</v>
      </c>
      <c r="T478" s="40">
        <v>0</v>
      </c>
      <c r="U478" s="40">
        <v>1</v>
      </c>
      <c r="V478" s="40">
        <v>0</v>
      </c>
      <c r="W478" s="53">
        <f>=IFERROR((I478*20+J478*50+K478*50+L478*5+M478*80+N478*80+O478*40+P478*50+Q478*50+R478*50+S478*95+T478*95+U478*95+V478*50)/800*IF(E478="青年",0.2,IF(E478="老年",0.9,IF(E478="中年",0.5,1))),0)</f>
        <v>0.02375</v>
      </c>
      <c r="X478" s="53">
        <f>=IFERROR((I478*80+J478*50+K478*50+L478*95+M478*20+N478*20+O478*60+P478*50+Q478*50+R478*50+S478*5+T478*5+U478*5+V478*50)/540*IF(E478="青年",0.8,IF(E478="老年",0.1,IF(E478="中年",0.5,1))),0)</f>
        <v>0.00740740740740741</v>
      </c>
      <c r="Y478" s="54">
        <f>=IFERROR(0.01+(W478-MIN($W$2:$W$595))/(MAX($W$2:$W$595)-MIN($W$2:$W$595))*(1-0.01),0)*10</f>
        <v>0.984367245657568</v>
      </c>
      <c r="Z478" s="54">
        <f>=IFERROR(0.01+(X478-MIN($X$2:$X$595))/(MAX($X$2:$X$595)-MIN($X$2:$X$595))*(1-0.01),0)*10</f>
        <v>0.280939947780679</v>
      </c>
    </row>
    <row r="479" spans="1:26" ht="33.75" customHeight="1">
      <c r="A479" s="40">
        <v>478</v>
      </c>
      <c r="B479" s="27" t="s">
        <v>592</v>
      </c>
      <c r="C479" s="40">
        <v>4</v>
      </c>
      <c r="D479" s="27" t="s">
        <v>787</v>
      </c>
      <c r="E479" s="27" t="s">
        <v>788</v>
      </c>
      <c r="F479" s="27" t="s">
        <v>799</v>
      </c>
      <c r="G479" s="27" t="s">
        <v>809</v>
      </c>
      <c r="H479" s="27" t="s">
        <v>840</v>
      </c>
      <c r="I479" s="40">
        <v>1</v>
      </c>
      <c r="J479" s="40">
        <v>0</v>
      </c>
      <c r="K479" s="40">
        <v>0</v>
      </c>
      <c r="L479" s="40">
        <v>0</v>
      </c>
      <c r="M479" s="40">
        <v>0</v>
      </c>
      <c r="N479" s="40">
        <v>0</v>
      </c>
      <c r="O479" s="40">
        <v>0</v>
      </c>
      <c r="P479" s="40">
        <v>0</v>
      </c>
      <c r="Q479" s="40">
        <v>0</v>
      </c>
      <c r="R479" s="40">
        <v>0</v>
      </c>
      <c r="S479" s="40">
        <v>0</v>
      </c>
      <c r="T479" s="40">
        <v>0</v>
      </c>
      <c r="U479" s="40">
        <v>0</v>
      </c>
      <c r="V479" s="40">
        <v>0</v>
      </c>
      <c r="W479" s="53">
        <f>=IFERROR((I479*20+J479*50+K479*50+L479*5+M479*80+N479*80+O479*40+P479*50+Q479*50+R479*50+S479*95+T479*95+U479*95+V479*50)/800*IF(E479="青年",0.2,IF(E479="老年",0.9,IF(E479="中年",0.5,1))),0)</f>
        <v>0.005</v>
      </c>
      <c r="X479" s="53">
        <f>=IFERROR((I479*80+J479*50+K479*50+L479*95+M479*20+N479*20+O479*60+P479*50+Q479*50+R479*50+S479*5+T479*5+U479*5+V479*50)/540*IF(E479="青年",0.8,IF(E479="老年",0.1,IF(E479="中年",0.5,1))),0)</f>
        <v>0.118518518518519</v>
      </c>
      <c r="Y479" s="54">
        <f>=IFERROR(0.01+(W479-MIN($W$2:$W$595))/(MAX($W$2:$W$595)-MIN($W$2:$W$595))*(1-0.01),0)*10</f>
        <v>0.247394540942928</v>
      </c>
      <c r="Z479" s="54">
        <f>=IFERROR(0.01+(X479-MIN($X$2:$X$595))/(MAX($X$2:$X$595)-MIN($X$2:$X$595))*(1-0.01),0)*10</f>
        <v>3.38276762402089</v>
      </c>
    </row>
    <row r="480" spans="1:26" ht="33.75" customHeight="1">
      <c r="A480" s="40">
        <v>479</v>
      </c>
      <c r="B480" s="27" t="s">
        <v>592</v>
      </c>
      <c r="C480" s="40">
        <v>5</v>
      </c>
      <c r="D480" s="27" t="s">
        <v>787</v>
      </c>
      <c r="E480" s="27" t="s">
        <v>788</v>
      </c>
      <c r="F480" s="27" t="s">
        <v>799</v>
      </c>
      <c r="G480" s="27" t="s">
        <v>809</v>
      </c>
      <c r="H480" s="27" t="s">
        <v>1325</v>
      </c>
      <c r="I480" s="40">
        <v>0</v>
      </c>
      <c r="J480" s="40">
        <v>0</v>
      </c>
      <c r="K480" s="40">
        <v>0</v>
      </c>
      <c r="L480" s="40">
        <v>1</v>
      </c>
      <c r="M480" s="40">
        <v>0</v>
      </c>
      <c r="N480" s="40">
        <v>0</v>
      </c>
      <c r="O480" s="40">
        <v>0</v>
      </c>
      <c r="P480" s="40">
        <v>1</v>
      </c>
      <c r="Q480" s="40">
        <v>0</v>
      </c>
      <c r="R480" s="40">
        <v>0</v>
      </c>
      <c r="S480" s="40">
        <v>0</v>
      </c>
      <c r="T480" s="40">
        <v>0</v>
      </c>
      <c r="U480" s="40">
        <v>0</v>
      </c>
      <c r="V480" s="40">
        <v>0</v>
      </c>
      <c r="W480" s="53">
        <f>=IFERROR((I480*20+J480*50+K480*50+L480*5+M480*80+N480*80+O480*40+P480*50+Q480*50+R480*50+S480*95+T480*95+U480*95+V480*50)/800*IF(E480="青年",0.2,IF(E480="老年",0.9,IF(E480="中年",0.5,1))),0)</f>
        <v>0.01375</v>
      </c>
      <c r="X480" s="53">
        <f>=IFERROR((I480*80+J480*50+K480*50+L480*95+M480*20+N480*20+O480*60+P480*50+Q480*50+R480*50+S480*5+T480*5+U480*5+V480*50)/540*IF(E480="青年",0.8,IF(E480="老年",0.1,IF(E480="中年",0.5,1))),0)</f>
        <v>0.214814814814815</v>
      </c>
      <c r="Y480" s="54">
        <f>=IFERROR(0.01+(W480-MIN($W$2:$W$595))/(MAX($W$2:$W$595)-MIN($W$2:$W$595))*(1-0.01),0)*10</f>
        <v>0.591315136476427</v>
      </c>
      <c r="Z480" s="54">
        <f>=IFERROR(0.01+(X480-MIN($X$2:$X$595))/(MAX($X$2:$X$595)-MIN($X$2:$X$595))*(1-0.01),0)*10</f>
        <v>6.07101827676241</v>
      </c>
    </row>
    <row r="481" spans="1:26" ht="33.75" customHeight="1">
      <c r="A481" s="40">
        <v>480</v>
      </c>
      <c r="B481" s="27" t="s">
        <v>592</v>
      </c>
      <c r="C481" s="40">
        <v>6</v>
      </c>
      <c r="D481" s="27" t="s">
        <v>787</v>
      </c>
      <c r="E481" s="27" t="s">
        <v>802</v>
      </c>
      <c r="F481" s="27" t="s">
        <v>799</v>
      </c>
      <c r="G481" s="27" t="s">
        <v>809</v>
      </c>
      <c r="H481" s="27" t="s">
        <v>840</v>
      </c>
      <c r="I481" s="40">
        <v>1</v>
      </c>
      <c r="J481" s="40">
        <v>0</v>
      </c>
      <c r="K481" s="40">
        <v>0</v>
      </c>
      <c r="L481" s="40">
        <v>0</v>
      </c>
      <c r="M481" s="40">
        <v>0</v>
      </c>
      <c r="N481" s="40">
        <v>0</v>
      </c>
      <c r="O481" s="40">
        <v>0</v>
      </c>
      <c r="P481" s="40">
        <v>0</v>
      </c>
      <c r="Q481" s="40">
        <v>0</v>
      </c>
      <c r="R481" s="40">
        <v>0</v>
      </c>
      <c r="S481" s="40">
        <v>0</v>
      </c>
      <c r="T481" s="40">
        <v>0</v>
      </c>
      <c r="U481" s="40">
        <v>0</v>
      </c>
      <c r="V481" s="40">
        <v>0</v>
      </c>
      <c r="W481" s="53">
        <f>=IFERROR((I481*20+J481*50+K481*50+L481*5+M481*80+N481*80+O481*40+P481*50+Q481*50+R481*50+S481*95+T481*95+U481*95+V481*50)/800*IF(E481="青年",0.2,IF(E481="老年",0.9,IF(E481="中年",0.5,1))),0)</f>
        <v>0.0125</v>
      </c>
      <c r="X481" s="53">
        <f>=IFERROR((I481*80+J481*50+K481*50+L481*95+M481*20+N481*20+O481*60+P481*50+Q481*50+R481*50+S481*5+T481*5+U481*5+V481*50)/540*IF(E481="青年",0.8,IF(E481="老年",0.1,IF(E481="中年",0.5,1))),0)</f>
        <v>0.0740740740740741</v>
      </c>
      <c r="Y481" s="54">
        <f>=IFERROR(0.01+(W481-MIN($W$2:$W$595))/(MAX($W$2:$W$595)-MIN($W$2:$W$595))*(1-0.01),0)*10</f>
        <v>0.542183622828784</v>
      </c>
      <c r="Z481" s="54">
        <f>=IFERROR(0.01+(X481-MIN($X$2:$X$595))/(MAX($X$2:$X$595)-MIN($X$2:$X$595))*(1-0.01),0)*10</f>
        <v>2.1420365535248</v>
      </c>
    </row>
    <row r="482" spans="1:26" ht="33.75" customHeight="1">
      <c r="A482" s="40">
        <v>481</v>
      </c>
      <c r="B482" s="27" t="s">
        <v>592</v>
      </c>
      <c r="C482" s="40">
        <v>7</v>
      </c>
      <c r="D482" s="27" t="s">
        <v>787</v>
      </c>
      <c r="E482" s="27" t="s">
        <v>788</v>
      </c>
      <c r="F482" s="27" t="s">
        <v>799</v>
      </c>
      <c r="G482" s="27" t="s">
        <v>809</v>
      </c>
      <c r="H482" s="27" t="s">
        <v>822</v>
      </c>
      <c r="I482" s="40">
        <v>0</v>
      </c>
      <c r="J482" s="40">
        <v>0</v>
      </c>
      <c r="K482" s="40">
        <v>0</v>
      </c>
      <c r="L482" s="40">
        <v>0</v>
      </c>
      <c r="M482" s="40">
        <v>0</v>
      </c>
      <c r="N482" s="40">
        <v>0</v>
      </c>
      <c r="O482" s="40">
        <v>0</v>
      </c>
      <c r="P482" s="40">
        <v>1</v>
      </c>
      <c r="Q482" s="40">
        <v>0</v>
      </c>
      <c r="R482" s="40">
        <v>0</v>
      </c>
      <c r="S482" s="40">
        <v>0</v>
      </c>
      <c r="T482" s="40">
        <v>0</v>
      </c>
      <c r="U482" s="40">
        <v>0</v>
      </c>
      <c r="V482" s="40">
        <v>0</v>
      </c>
      <c r="W482" s="53">
        <f>=IFERROR((I482*20+J482*50+K482*50+L482*5+M482*80+N482*80+O482*40+P482*50+Q482*50+R482*50+S482*95+T482*95+U482*95+V482*50)/800*IF(E482="青年",0.2,IF(E482="老年",0.9,IF(E482="中年",0.5,1))),0)</f>
        <v>0.0125</v>
      </c>
      <c r="X482" s="53">
        <f>=IFERROR((I482*80+J482*50+K482*50+L482*95+M482*20+N482*20+O482*60+P482*50+Q482*50+R482*50+S482*5+T482*5+U482*5+V482*50)/540*IF(E482="青年",0.8,IF(E482="老年",0.1,IF(E482="中年",0.5,1))),0)</f>
        <v>0.0740740740740741</v>
      </c>
      <c r="Y482" s="54">
        <f>=IFERROR(0.01+(W482-MIN($W$2:$W$595))/(MAX($W$2:$W$595)-MIN($W$2:$W$595))*(1-0.01),0)*10</f>
        <v>0.542183622828784</v>
      </c>
      <c r="Z482" s="54">
        <f>=IFERROR(0.01+(X482-MIN($X$2:$X$595))/(MAX($X$2:$X$595)-MIN($X$2:$X$595))*(1-0.01),0)*10</f>
        <v>2.1420365535248</v>
      </c>
    </row>
    <row r="483" spans="1:26" ht="33.75" customHeight="1">
      <c r="A483" s="40">
        <v>482</v>
      </c>
      <c r="B483" s="27" t="s">
        <v>598</v>
      </c>
      <c r="C483" s="40">
        <v>1</v>
      </c>
      <c r="D483" s="27" t="s">
        <v>787</v>
      </c>
      <c r="E483" s="27" t="s">
        <v>788</v>
      </c>
      <c r="F483" s="27" t="s">
        <v>799</v>
      </c>
      <c r="G483" s="27" t="s">
        <v>809</v>
      </c>
      <c r="H483" s="27" t="s">
        <v>864</v>
      </c>
      <c r="I483" s="40">
        <v>0</v>
      </c>
      <c r="J483" s="40">
        <v>0</v>
      </c>
      <c r="K483" s="40">
        <v>1</v>
      </c>
      <c r="L483" s="40">
        <v>0</v>
      </c>
      <c r="M483" s="40">
        <v>0</v>
      </c>
      <c r="N483" s="40">
        <v>0</v>
      </c>
      <c r="O483" s="40">
        <v>0</v>
      </c>
      <c r="P483" s="40">
        <v>0</v>
      </c>
      <c r="Q483" s="40">
        <v>0</v>
      </c>
      <c r="R483" s="40">
        <v>0</v>
      </c>
      <c r="S483" s="40">
        <v>0</v>
      </c>
      <c r="T483" s="40">
        <v>0</v>
      </c>
      <c r="U483" s="40">
        <v>0</v>
      </c>
      <c r="V483" s="40">
        <v>0</v>
      </c>
      <c r="W483" s="53">
        <f>=IFERROR((I483*20+J483*50+K483*50+L483*5+M483*80+N483*80+O483*40+P483*50+Q483*50+R483*50+S483*95+T483*95+U483*95+V483*50)/800*IF(E483="青年",0.2,IF(E483="老年",0.9,IF(E483="中年",0.5,1))),0)</f>
        <v>0.0125</v>
      </c>
      <c r="X483" s="53">
        <f>=IFERROR((I483*80+J483*50+K483*50+L483*95+M483*20+N483*20+O483*60+P483*50+Q483*50+R483*50+S483*5+T483*5+U483*5+V483*50)/540*IF(E483="青年",0.8,IF(E483="老年",0.1,IF(E483="中年",0.5,1))),0)</f>
        <v>0.0740740740740741</v>
      </c>
      <c r="Y483" s="54">
        <f>=IFERROR(0.01+(W483-MIN($W$2:$W$595))/(MAX($W$2:$W$595)-MIN($W$2:$W$595))*(1-0.01),0)*10</f>
        <v>0.542183622828784</v>
      </c>
      <c r="Z483" s="54">
        <f>=IFERROR(0.01+(X483-MIN($X$2:$X$595))/(MAX($X$2:$X$595)-MIN($X$2:$X$595))*(1-0.01),0)*10</f>
        <v>2.1420365535248</v>
      </c>
    </row>
    <row r="484" spans="1:26" ht="33.75" customHeight="1">
      <c r="A484" s="40">
        <v>483</v>
      </c>
      <c r="B484" s="27" t="s">
        <v>598</v>
      </c>
      <c r="C484" s="40">
        <v>2</v>
      </c>
      <c r="D484" s="27" t="s">
        <v>793</v>
      </c>
      <c r="E484" s="27" t="s">
        <v>788</v>
      </c>
      <c r="F484" s="27" t="s">
        <v>789</v>
      </c>
      <c r="G484" s="27" t="s">
        <v>809</v>
      </c>
      <c r="H484" s="27" t="s">
        <v>864</v>
      </c>
      <c r="I484" s="40">
        <v>0</v>
      </c>
      <c r="J484" s="40">
        <v>0</v>
      </c>
      <c r="K484" s="40">
        <v>1</v>
      </c>
      <c r="L484" s="40">
        <v>0</v>
      </c>
      <c r="M484" s="40">
        <v>0</v>
      </c>
      <c r="N484" s="40">
        <v>0</v>
      </c>
      <c r="O484" s="40">
        <v>0</v>
      </c>
      <c r="P484" s="40">
        <v>0</v>
      </c>
      <c r="Q484" s="40">
        <v>0</v>
      </c>
      <c r="R484" s="40">
        <v>0</v>
      </c>
      <c r="S484" s="40">
        <v>0</v>
      </c>
      <c r="T484" s="40">
        <v>0</v>
      </c>
      <c r="U484" s="40">
        <v>0</v>
      </c>
      <c r="V484" s="40">
        <v>0</v>
      </c>
      <c r="W484" s="53">
        <f>=IFERROR((I484*20+J484*50+K484*50+L484*5+M484*80+N484*80+O484*40+P484*50+Q484*50+R484*50+S484*95+T484*95+U484*95+V484*50)/800*IF(E484="青年",0.2,IF(E484="老年",0.9,IF(E484="中年",0.5,1))),0)</f>
        <v>0.0125</v>
      </c>
      <c r="X484" s="53">
        <f>=IFERROR((I484*80+J484*50+K484*50+L484*95+M484*20+N484*20+O484*60+P484*50+Q484*50+R484*50+S484*5+T484*5+U484*5+V484*50)/540*IF(E484="青年",0.8,IF(E484="老年",0.1,IF(E484="中年",0.5,1))),0)</f>
        <v>0.0740740740740741</v>
      </c>
      <c r="Y484" s="54">
        <f>=IFERROR(0.01+(W484-MIN($W$2:$W$595))/(MAX($W$2:$W$595)-MIN($W$2:$W$595))*(1-0.01),0)*10</f>
        <v>0.542183622828784</v>
      </c>
      <c r="Z484" s="54">
        <f>=IFERROR(0.01+(X484-MIN($X$2:$X$595))/(MAX($X$2:$X$595)-MIN($X$2:$X$595))*(1-0.01),0)*10</f>
        <v>2.1420365535248</v>
      </c>
    </row>
    <row r="485" spans="1:26" ht="33.75" customHeight="1">
      <c r="A485" s="40">
        <v>484</v>
      </c>
      <c r="B485" s="27" t="s">
        <v>598</v>
      </c>
      <c r="C485" s="40">
        <v>3</v>
      </c>
      <c r="D485" s="27" t="s">
        <v>793</v>
      </c>
      <c r="E485" s="27" t="s">
        <v>788</v>
      </c>
      <c r="F485" s="27" t="s">
        <v>799</v>
      </c>
      <c r="G485" s="27" t="s">
        <v>809</v>
      </c>
      <c r="H485" s="27" t="s">
        <v>864</v>
      </c>
      <c r="I485" s="40">
        <v>0</v>
      </c>
      <c r="J485" s="40">
        <v>0</v>
      </c>
      <c r="K485" s="40">
        <v>1</v>
      </c>
      <c r="L485" s="40">
        <v>0</v>
      </c>
      <c r="M485" s="40">
        <v>0</v>
      </c>
      <c r="N485" s="40">
        <v>0</v>
      </c>
      <c r="O485" s="40">
        <v>0</v>
      </c>
      <c r="P485" s="40">
        <v>0</v>
      </c>
      <c r="Q485" s="40">
        <v>0</v>
      </c>
      <c r="R485" s="40">
        <v>0</v>
      </c>
      <c r="S485" s="40">
        <v>0</v>
      </c>
      <c r="T485" s="40">
        <v>0</v>
      </c>
      <c r="U485" s="40">
        <v>0</v>
      </c>
      <c r="V485" s="40">
        <v>0</v>
      </c>
      <c r="W485" s="53">
        <f>=IFERROR((I485*20+J485*50+K485*50+L485*5+M485*80+N485*80+O485*40+P485*50+Q485*50+R485*50+S485*95+T485*95+U485*95+V485*50)/800*IF(E485="青年",0.2,IF(E485="老年",0.9,IF(E485="中年",0.5,1))),0)</f>
        <v>0.0125</v>
      </c>
      <c r="X485" s="53">
        <f>=IFERROR((I485*80+J485*50+K485*50+L485*95+M485*20+N485*20+O485*60+P485*50+Q485*50+R485*50+S485*5+T485*5+U485*5+V485*50)/540*IF(E485="青年",0.8,IF(E485="老年",0.1,IF(E485="中年",0.5,1))),0)</f>
        <v>0.0740740740740741</v>
      </c>
      <c r="Y485" s="54">
        <f>=IFERROR(0.01+(W485-MIN($W$2:$W$595))/(MAX($W$2:$W$595)-MIN($W$2:$W$595))*(1-0.01),0)*10</f>
        <v>0.542183622828784</v>
      </c>
      <c r="Z485" s="54">
        <f>=IFERROR(0.01+(X485-MIN($X$2:$X$595))/(MAX($X$2:$X$595)-MIN($X$2:$X$595))*(1-0.01),0)*10</f>
        <v>2.1420365535248</v>
      </c>
    </row>
    <row r="486" spans="1:26" ht="33.75" customHeight="1">
      <c r="A486" s="40">
        <v>485</v>
      </c>
      <c r="B486" s="27" t="s">
        <v>598</v>
      </c>
      <c r="C486" s="40">
        <v>4</v>
      </c>
      <c r="D486" s="27" t="s">
        <v>787</v>
      </c>
      <c r="E486" s="27" t="s">
        <v>861</v>
      </c>
      <c r="F486" s="27" t="s">
        <v>799</v>
      </c>
      <c r="G486" s="27" t="s">
        <v>809</v>
      </c>
      <c r="H486" s="27" t="s">
        <v>822</v>
      </c>
      <c r="I486" s="40">
        <v>0</v>
      </c>
      <c r="J486" s="40">
        <v>0</v>
      </c>
      <c r="K486" s="40">
        <v>0</v>
      </c>
      <c r="L486" s="40">
        <v>0</v>
      </c>
      <c r="M486" s="40">
        <v>0</v>
      </c>
      <c r="N486" s="40">
        <v>0</v>
      </c>
      <c r="O486" s="40">
        <v>0</v>
      </c>
      <c r="P486" s="40">
        <v>1</v>
      </c>
      <c r="Q486" s="40">
        <v>0</v>
      </c>
      <c r="R486" s="40">
        <v>0</v>
      </c>
      <c r="S486" s="40">
        <v>0</v>
      </c>
      <c r="T486" s="40">
        <v>0</v>
      </c>
      <c r="U486" s="40">
        <v>0</v>
      </c>
      <c r="V486" s="40">
        <v>0</v>
      </c>
      <c r="W486" s="53">
        <f>=IFERROR((I486*20+J486*50+K486*50+L486*5+M486*80+N486*80+O486*40+P486*50+Q486*50+R486*50+S486*95+T486*95+U486*95+V486*50)/800*IF(E486="青年",0.2,IF(E486="老年",0.9,IF(E486="中年",0.5,1))),0)</f>
        <v>0.05625</v>
      </c>
      <c r="X486" s="53">
        <f>=IFERROR((I486*80+J486*50+K486*50+L486*95+M486*20+N486*20+O486*60+P486*50+Q486*50+R486*50+S486*5+T486*5+U486*5+V486*50)/540*IF(E486="青年",0.8,IF(E486="老年",0.1,IF(E486="中年",0.5,1))),0)</f>
        <v>0.00925925925925926</v>
      </c>
      <c r="Y486" s="54">
        <f>=IFERROR(0.01+(W486-MIN($W$2:$W$595))/(MAX($W$2:$W$595)-MIN($W$2:$W$595))*(1-0.01),0)*10</f>
        <v>2.26178660049628</v>
      </c>
      <c r="Z486" s="54">
        <f>=IFERROR(0.01+(X486-MIN($X$2:$X$595))/(MAX($X$2:$X$595)-MIN($X$2:$X$595))*(1-0.01),0)*10</f>
        <v>0.332637075718016</v>
      </c>
    </row>
    <row r="487" spans="1:26" ht="33.75" customHeight="1">
      <c r="A487" s="40">
        <v>486</v>
      </c>
      <c r="B487" s="27" t="s">
        <v>598</v>
      </c>
      <c r="C487" s="40">
        <v>5</v>
      </c>
      <c r="D487" s="27" t="s">
        <v>787</v>
      </c>
      <c r="E487" s="27" t="s">
        <v>788</v>
      </c>
      <c r="F487" s="27" t="s">
        <v>799</v>
      </c>
      <c r="G487" s="27" t="s">
        <v>809</v>
      </c>
      <c r="H487" s="27" t="s">
        <v>818</v>
      </c>
      <c r="I487" s="40">
        <v>0</v>
      </c>
      <c r="J487" s="40">
        <v>1</v>
      </c>
      <c r="K487" s="40">
        <v>0</v>
      </c>
      <c r="L487" s="40">
        <v>0</v>
      </c>
      <c r="M487" s="40">
        <v>0</v>
      </c>
      <c r="N487" s="40">
        <v>0</v>
      </c>
      <c r="O487" s="40">
        <v>0</v>
      </c>
      <c r="P487" s="40">
        <v>0</v>
      </c>
      <c r="Q487" s="40">
        <v>0</v>
      </c>
      <c r="R487" s="40">
        <v>0</v>
      </c>
      <c r="S487" s="40">
        <v>0</v>
      </c>
      <c r="T487" s="40">
        <v>0</v>
      </c>
      <c r="U487" s="40">
        <v>0</v>
      </c>
      <c r="V487" s="40">
        <v>0</v>
      </c>
      <c r="W487" s="53">
        <f>=IFERROR((I487*20+J487*50+K487*50+L487*5+M487*80+N487*80+O487*40+P487*50+Q487*50+R487*50+S487*95+T487*95+U487*95+V487*50)/800*IF(E487="青年",0.2,IF(E487="老年",0.9,IF(E487="中年",0.5,1))),0)</f>
        <v>0.0125</v>
      </c>
      <c r="X487" s="53">
        <f>=IFERROR((I487*80+J487*50+K487*50+L487*95+M487*20+N487*20+O487*60+P487*50+Q487*50+R487*50+S487*5+T487*5+U487*5+V487*50)/540*IF(E487="青年",0.8,IF(E487="老年",0.1,IF(E487="中年",0.5,1))),0)</f>
        <v>0.0740740740740741</v>
      </c>
      <c r="Y487" s="54">
        <f>=IFERROR(0.01+(W487-MIN($W$2:$W$595))/(MAX($W$2:$W$595)-MIN($W$2:$W$595))*(1-0.01),0)*10</f>
        <v>0.542183622828784</v>
      </c>
      <c r="Z487" s="54">
        <f>=IFERROR(0.01+(X487-MIN($X$2:$X$595))/(MAX($X$2:$X$595)-MIN($X$2:$X$595))*(1-0.01),0)*10</f>
        <v>2.1420365535248</v>
      </c>
    </row>
    <row r="488" spans="1:26" ht="33.75" customHeight="1">
      <c r="A488" s="40">
        <v>487</v>
      </c>
      <c r="B488" s="27" t="s">
        <v>598</v>
      </c>
      <c r="C488" s="40">
        <v>6</v>
      </c>
      <c r="D488" s="27" t="s">
        <v>787</v>
      </c>
      <c r="E488" s="27" t="s">
        <v>788</v>
      </c>
      <c r="F488" s="27" t="s">
        <v>799</v>
      </c>
      <c r="G488" s="27" t="s">
        <v>809</v>
      </c>
      <c r="H488" s="27" t="s">
        <v>853</v>
      </c>
      <c r="I488" s="40">
        <v>0</v>
      </c>
      <c r="J488" s="40">
        <v>0</v>
      </c>
      <c r="K488" s="40">
        <v>0</v>
      </c>
      <c r="L488" s="40">
        <v>1</v>
      </c>
      <c r="M488" s="40">
        <v>0</v>
      </c>
      <c r="N488" s="40">
        <v>0</v>
      </c>
      <c r="O488" s="40">
        <v>0</v>
      </c>
      <c r="P488" s="40">
        <v>0</v>
      </c>
      <c r="Q488" s="40">
        <v>0</v>
      </c>
      <c r="R488" s="40">
        <v>0</v>
      </c>
      <c r="S488" s="40">
        <v>0</v>
      </c>
      <c r="T488" s="40">
        <v>0</v>
      </c>
      <c r="U488" s="40">
        <v>0</v>
      </c>
      <c r="V488" s="40">
        <v>0</v>
      </c>
      <c r="W488" s="53">
        <f>=IFERROR((I488*20+J488*50+K488*50+L488*5+M488*80+N488*80+O488*40+P488*50+Q488*50+R488*50+S488*95+T488*95+U488*95+V488*50)/800*IF(E488="青年",0.2,IF(E488="老年",0.9,IF(E488="中年",0.5,1))),0)</f>
        <v>0.00125</v>
      </c>
      <c r="X488" s="53">
        <f>=IFERROR((I488*80+J488*50+K488*50+L488*95+M488*20+N488*20+O488*60+P488*50+Q488*50+R488*50+S488*5+T488*5+U488*5+V488*50)/540*IF(E488="青年",0.8,IF(E488="老年",0.1,IF(E488="中年",0.5,1))),0)</f>
        <v>0.140740740740741</v>
      </c>
      <c r="Y488" s="54">
        <f>=IFERROR(0.01+(W488-MIN($W$2:$W$595))/(MAX($W$2:$W$595)-MIN($W$2:$W$595))*(1-0.01),0)*10</f>
        <v>0.1</v>
      </c>
      <c r="Z488" s="54">
        <f>=IFERROR(0.01+(X488-MIN($X$2:$X$595))/(MAX($X$2:$X$595)-MIN($X$2:$X$595))*(1-0.01),0)*10</f>
        <v>4.00313315926893</v>
      </c>
    </row>
    <row r="489" spans="1:26" ht="33.75" customHeight="1">
      <c r="A489" s="40">
        <v>488</v>
      </c>
      <c r="B489" s="27" t="s">
        <v>598</v>
      </c>
      <c r="C489" s="40">
        <v>7</v>
      </c>
      <c r="D489" s="27" t="s">
        <v>787</v>
      </c>
      <c r="E489" s="27" t="s">
        <v>861</v>
      </c>
      <c r="F489" s="27" t="s">
        <v>789</v>
      </c>
      <c r="G489" s="27" t="s">
        <v>809</v>
      </c>
      <c r="H489" s="27" t="s">
        <v>818</v>
      </c>
      <c r="I489" s="40">
        <v>0</v>
      </c>
      <c r="J489" s="40">
        <v>1</v>
      </c>
      <c r="K489" s="40">
        <v>0</v>
      </c>
      <c r="L489" s="40">
        <v>0</v>
      </c>
      <c r="M489" s="40">
        <v>0</v>
      </c>
      <c r="N489" s="40">
        <v>0</v>
      </c>
      <c r="O489" s="40">
        <v>0</v>
      </c>
      <c r="P489" s="40">
        <v>0</v>
      </c>
      <c r="Q489" s="40">
        <v>0</v>
      </c>
      <c r="R489" s="40">
        <v>0</v>
      </c>
      <c r="S489" s="40">
        <v>0</v>
      </c>
      <c r="T489" s="40">
        <v>0</v>
      </c>
      <c r="U489" s="40">
        <v>0</v>
      </c>
      <c r="V489" s="40">
        <v>0</v>
      </c>
      <c r="W489" s="53">
        <f>=IFERROR((I489*20+J489*50+K489*50+L489*5+M489*80+N489*80+O489*40+P489*50+Q489*50+R489*50+S489*95+T489*95+U489*95+V489*50)/800*IF(E489="青年",0.2,IF(E489="老年",0.9,IF(E489="中年",0.5,1))),0)</f>
        <v>0.05625</v>
      </c>
      <c r="X489" s="53">
        <f>=IFERROR((I489*80+J489*50+K489*50+L489*95+M489*20+N489*20+O489*60+P489*50+Q489*50+R489*50+S489*5+T489*5+U489*5+V489*50)/540*IF(E489="青年",0.8,IF(E489="老年",0.1,IF(E489="中年",0.5,1))),0)</f>
        <v>0.00925925925925926</v>
      </c>
      <c r="Y489" s="54">
        <f>=IFERROR(0.01+(W489-MIN($W$2:$W$595))/(MAX($W$2:$W$595)-MIN($W$2:$W$595))*(1-0.01),0)*10</f>
        <v>2.26178660049628</v>
      </c>
      <c r="Z489" s="54">
        <f>=IFERROR(0.01+(X489-MIN($X$2:$X$595))/(MAX($X$2:$X$595)-MIN($X$2:$X$595))*(1-0.01),0)*10</f>
        <v>0.332637075718016</v>
      </c>
    </row>
    <row r="490" spans="1:26" ht="33.75" customHeight="1">
      <c r="A490" s="40">
        <v>489</v>
      </c>
      <c r="B490" s="27" t="s">
        <v>598</v>
      </c>
      <c r="C490" s="40">
        <v>8</v>
      </c>
      <c r="D490" s="27" t="s">
        <v>787</v>
      </c>
      <c r="E490" s="27" t="s">
        <v>788</v>
      </c>
      <c r="F490" s="27" t="s">
        <v>799</v>
      </c>
      <c r="G490" s="27" t="s">
        <v>809</v>
      </c>
      <c r="H490" s="27" t="s">
        <v>864</v>
      </c>
      <c r="I490" s="40">
        <v>0</v>
      </c>
      <c r="J490" s="40">
        <v>0</v>
      </c>
      <c r="K490" s="40">
        <v>1</v>
      </c>
      <c r="L490" s="40">
        <v>0</v>
      </c>
      <c r="M490" s="40">
        <v>0</v>
      </c>
      <c r="N490" s="40">
        <v>0</v>
      </c>
      <c r="O490" s="40">
        <v>0</v>
      </c>
      <c r="P490" s="40">
        <v>0</v>
      </c>
      <c r="Q490" s="40">
        <v>0</v>
      </c>
      <c r="R490" s="40">
        <v>0</v>
      </c>
      <c r="S490" s="40">
        <v>0</v>
      </c>
      <c r="T490" s="40">
        <v>0</v>
      </c>
      <c r="U490" s="40">
        <v>0</v>
      </c>
      <c r="V490" s="40">
        <v>0</v>
      </c>
      <c r="W490" s="53">
        <f>=IFERROR((I490*20+J490*50+K490*50+L490*5+M490*80+N490*80+O490*40+P490*50+Q490*50+R490*50+S490*95+T490*95+U490*95+V490*50)/800*IF(E490="青年",0.2,IF(E490="老年",0.9,IF(E490="中年",0.5,1))),0)</f>
        <v>0.0125</v>
      </c>
      <c r="X490" s="53">
        <f>=IFERROR((I490*80+J490*50+K490*50+L490*95+M490*20+N490*20+O490*60+P490*50+Q490*50+R490*50+S490*5+T490*5+U490*5+V490*50)/540*IF(E490="青年",0.8,IF(E490="老年",0.1,IF(E490="中年",0.5,1))),0)</f>
        <v>0.0740740740740741</v>
      </c>
      <c r="Y490" s="54">
        <f>=IFERROR(0.01+(W490-MIN($W$2:$W$595))/(MAX($W$2:$W$595)-MIN($W$2:$W$595))*(1-0.01),0)*10</f>
        <v>0.542183622828784</v>
      </c>
      <c r="Z490" s="54">
        <f>=IFERROR(0.01+(X490-MIN($X$2:$X$595))/(MAX($X$2:$X$595)-MIN($X$2:$X$595))*(1-0.01),0)*10</f>
        <v>2.1420365535248</v>
      </c>
    </row>
    <row r="491" spans="1:26" ht="33.75" customHeight="1">
      <c r="A491" s="40">
        <v>490</v>
      </c>
      <c r="B491" s="27" t="s">
        <v>598</v>
      </c>
      <c r="C491" s="40">
        <v>9</v>
      </c>
      <c r="D491" s="27" t="s">
        <v>787</v>
      </c>
      <c r="E491" s="27" t="s">
        <v>788</v>
      </c>
      <c r="F491" s="27" t="s">
        <v>799</v>
      </c>
      <c r="G491" s="27" t="s">
        <v>809</v>
      </c>
      <c r="H491" s="27" t="s">
        <v>864</v>
      </c>
      <c r="I491" s="40">
        <v>0</v>
      </c>
      <c r="J491" s="40">
        <v>0</v>
      </c>
      <c r="K491" s="40">
        <v>1</v>
      </c>
      <c r="L491" s="40">
        <v>0</v>
      </c>
      <c r="M491" s="40">
        <v>0</v>
      </c>
      <c r="N491" s="40">
        <v>0</v>
      </c>
      <c r="O491" s="40">
        <v>0</v>
      </c>
      <c r="P491" s="40">
        <v>0</v>
      </c>
      <c r="Q491" s="40">
        <v>0</v>
      </c>
      <c r="R491" s="40">
        <v>0</v>
      </c>
      <c r="S491" s="40">
        <v>0</v>
      </c>
      <c r="T491" s="40">
        <v>0</v>
      </c>
      <c r="U491" s="40">
        <v>0</v>
      </c>
      <c r="V491" s="40">
        <v>0</v>
      </c>
      <c r="W491" s="53">
        <f>=IFERROR((I491*20+J491*50+K491*50+L491*5+M491*80+N491*80+O491*40+P491*50+Q491*50+R491*50+S491*95+T491*95+U491*95+V491*50)/800*IF(E491="青年",0.2,IF(E491="老年",0.9,IF(E491="中年",0.5,1))),0)</f>
        <v>0.0125</v>
      </c>
      <c r="X491" s="53">
        <f>=IFERROR((I491*80+J491*50+K491*50+L491*95+M491*20+N491*20+O491*60+P491*50+Q491*50+R491*50+S491*5+T491*5+U491*5+V491*50)/540*IF(E491="青年",0.8,IF(E491="老年",0.1,IF(E491="中年",0.5,1))),0)</f>
        <v>0.0740740740740741</v>
      </c>
      <c r="Y491" s="54">
        <f>=IFERROR(0.01+(W491-MIN($W$2:$W$595))/(MAX($W$2:$W$595)-MIN($W$2:$W$595))*(1-0.01),0)*10</f>
        <v>0.542183622828784</v>
      </c>
      <c r="Z491" s="54">
        <f>=IFERROR(0.01+(X491-MIN($X$2:$X$595))/(MAX($X$2:$X$595)-MIN($X$2:$X$595))*(1-0.01),0)*10</f>
        <v>2.1420365535248</v>
      </c>
    </row>
    <row r="492" spans="1:26" ht="33.75" customHeight="1">
      <c r="A492" s="40">
        <v>491</v>
      </c>
      <c r="B492" s="27" t="s">
        <v>598</v>
      </c>
      <c r="C492" s="40">
        <v>10</v>
      </c>
      <c r="D492" s="27" t="s">
        <v>787</v>
      </c>
      <c r="E492" s="27" t="s">
        <v>788</v>
      </c>
      <c r="F492" s="27" t="s">
        <v>789</v>
      </c>
      <c r="G492" s="27" t="s">
        <v>809</v>
      </c>
      <c r="H492" s="27" t="s">
        <v>864</v>
      </c>
      <c r="I492" s="40">
        <v>0</v>
      </c>
      <c r="J492" s="40">
        <v>0</v>
      </c>
      <c r="K492" s="40">
        <v>1</v>
      </c>
      <c r="L492" s="40">
        <v>0</v>
      </c>
      <c r="M492" s="40">
        <v>0</v>
      </c>
      <c r="N492" s="40">
        <v>0</v>
      </c>
      <c r="O492" s="40">
        <v>0</v>
      </c>
      <c r="P492" s="40">
        <v>0</v>
      </c>
      <c r="Q492" s="40">
        <v>0</v>
      </c>
      <c r="R492" s="40">
        <v>0</v>
      </c>
      <c r="S492" s="40">
        <v>0</v>
      </c>
      <c r="T492" s="40">
        <v>0</v>
      </c>
      <c r="U492" s="40">
        <v>0</v>
      </c>
      <c r="V492" s="40">
        <v>0</v>
      </c>
      <c r="W492" s="53">
        <f>=IFERROR((I492*20+J492*50+K492*50+L492*5+M492*80+N492*80+O492*40+P492*50+Q492*50+R492*50+S492*95+T492*95+U492*95+V492*50)/800*IF(E492="青年",0.2,IF(E492="老年",0.9,IF(E492="中年",0.5,1))),0)</f>
        <v>0.0125</v>
      </c>
      <c r="X492" s="53">
        <f>=IFERROR((I492*80+J492*50+K492*50+L492*95+M492*20+N492*20+O492*60+P492*50+Q492*50+R492*50+S492*5+T492*5+U492*5+V492*50)/540*IF(E492="青年",0.8,IF(E492="老年",0.1,IF(E492="中年",0.5,1))),0)</f>
        <v>0.0740740740740741</v>
      </c>
      <c r="Y492" s="54">
        <f>=IFERROR(0.01+(W492-MIN($W$2:$W$595))/(MAX($W$2:$W$595)-MIN($W$2:$W$595))*(1-0.01),0)*10</f>
        <v>0.542183622828784</v>
      </c>
      <c r="Z492" s="54">
        <f>=IFERROR(0.01+(X492-MIN($X$2:$X$595))/(MAX($X$2:$X$595)-MIN($X$2:$X$595))*(1-0.01),0)*10</f>
        <v>2.1420365535248</v>
      </c>
    </row>
    <row r="493" spans="1:26" ht="33.75" customHeight="1">
      <c r="A493" s="40">
        <v>492</v>
      </c>
      <c r="B493" s="27" t="s">
        <v>611</v>
      </c>
      <c r="C493" s="40">
        <v>1</v>
      </c>
      <c r="D493" s="27" t="s">
        <v>787</v>
      </c>
      <c r="E493" s="27" t="s">
        <v>802</v>
      </c>
      <c r="F493" s="27" t="s">
        <v>799</v>
      </c>
      <c r="G493" s="27" t="s">
        <v>790</v>
      </c>
      <c r="H493" s="27" t="s">
        <v>822</v>
      </c>
      <c r="I493" s="40">
        <v>0</v>
      </c>
      <c r="J493" s="40">
        <v>0</v>
      </c>
      <c r="K493" s="40">
        <v>0</v>
      </c>
      <c r="L493" s="40">
        <v>0</v>
      </c>
      <c r="M493" s="40">
        <v>0</v>
      </c>
      <c r="N493" s="40">
        <v>0</v>
      </c>
      <c r="O493" s="40">
        <v>0</v>
      </c>
      <c r="P493" s="40">
        <v>1</v>
      </c>
      <c r="Q493" s="40">
        <v>0</v>
      </c>
      <c r="R493" s="40">
        <v>0</v>
      </c>
      <c r="S493" s="40">
        <v>0</v>
      </c>
      <c r="T493" s="40">
        <v>0</v>
      </c>
      <c r="U493" s="40">
        <v>0</v>
      </c>
      <c r="V493" s="40">
        <v>0</v>
      </c>
      <c r="W493" s="53">
        <f>=IFERROR((I493*20+J493*50+K493*50+L493*5+M493*80+N493*80+O493*40+P493*50+Q493*50+R493*50+S493*95+T493*95+U493*95+V493*50)/800*IF(E493="青年",0.2,IF(E493="老年",0.9,IF(E493="中年",0.5,1))),0)</f>
        <v>0.03125</v>
      </c>
      <c r="X493" s="53">
        <f>=IFERROR((I493*80+J493*50+K493*50+L493*95+M493*20+N493*20+O493*60+P493*50+Q493*50+R493*50+S493*5+T493*5+U493*5+V493*50)/540*IF(E493="青年",0.8,IF(E493="老年",0.1,IF(E493="中年",0.5,1))),0)</f>
        <v>0.0462962962962963</v>
      </c>
      <c r="Y493" s="54">
        <f>=IFERROR(0.01+(W493-MIN($W$2:$W$595))/(MAX($W$2:$W$595)-MIN($W$2:$W$595))*(1-0.01),0)*10</f>
        <v>1.27915632754342</v>
      </c>
      <c r="Z493" s="54">
        <f>=IFERROR(0.01+(X493-MIN($X$2:$X$595))/(MAX($X$2:$X$595)-MIN($X$2:$X$595))*(1-0.01),0)*10</f>
        <v>1.36657963446475</v>
      </c>
    </row>
    <row r="494" spans="1:26" ht="33.75" customHeight="1">
      <c r="A494" s="40">
        <v>493</v>
      </c>
      <c r="B494" s="27" t="s">
        <v>616</v>
      </c>
      <c r="C494" s="40">
        <v>1</v>
      </c>
      <c r="D494" s="27" t="s">
        <v>787</v>
      </c>
      <c r="E494" s="27" t="s">
        <v>802</v>
      </c>
      <c r="F494" s="27" t="s">
        <v>799</v>
      </c>
      <c r="G494" s="27" t="s">
        <v>809</v>
      </c>
      <c r="H494" s="27" t="s">
        <v>1305</v>
      </c>
      <c r="I494" s="40">
        <v>1</v>
      </c>
      <c r="J494" s="40">
        <v>1</v>
      </c>
      <c r="K494" s="40">
        <v>0</v>
      </c>
      <c r="L494" s="40">
        <v>0</v>
      </c>
      <c r="M494" s="40">
        <v>0</v>
      </c>
      <c r="N494" s="40">
        <v>0</v>
      </c>
      <c r="O494" s="40">
        <v>0</v>
      </c>
      <c r="P494" s="40">
        <v>0</v>
      </c>
      <c r="Q494" s="40">
        <v>0</v>
      </c>
      <c r="R494" s="40">
        <v>0</v>
      </c>
      <c r="S494" s="40">
        <v>0</v>
      </c>
      <c r="T494" s="40">
        <v>0</v>
      </c>
      <c r="U494" s="40">
        <v>0</v>
      </c>
      <c r="V494" s="40">
        <v>0</v>
      </c>
      <c r="W494" s="53">
        <f>=IFERROR((I494*20+J494*50+K494*50+L494*5+M494*80+N494*80+O494*40+P494*50+Q494*50+R494*50+S494*95+T494*95+U494*95+V494*50)/800*IF(E494="青年",0.2,IF(E494="老年",0.9,IF(E494="中年",0.5,1))),0)</f>
        <v>0.04375</v>
      </c>
      <c r="X494" s="53">
        <f>=IFERROR((I494*80+J494*50+K494*50+L494*95+M494*20+N494*20+O494*60+P494*50+Q494*50+R494*50+S494*5+T494*5+U494*5+V494*50)/540*IF(E494="青年",0.8,IF(E494="老年",0.1,IF(E494="中年",0.5,1))),0)</f>
        <v>0.12037037037037</v>
      </c>
      <c r="Y494" s="54">
        <f>=IFERROR(0.01+(W494-MIN($W$2:$W$595))/(MAX($W$2:$W$595)-MIN($W$2:$W$595))*(1-0.01),0)*10</f>
        <v>1.77047146401985</v>
      </c>
      <c r="Z494" s="54">
        <f>=IFERROR(0.01+(X494-MIN($X$2:$X$595))/(MAX($X$2:$X$595)-MIN($X$2:$X$595))*(1-0.01),0)*10</f>
        <v>3.43446475195823</v>
      </c>
    </row>
    <row r="495" spans="1:26" ht="33.75" customHeight="1">
      <c r="A495" s="40">
        <v>494</v>
      </c>
      <c r="B495" s="27" t="s">
        <v>616</v>
      </c>
      <c r="C495" s="40">
        <v>2</v>
      </c>
      <c r="D495" s="27" t="s">
        <v>787</v>
      </c>
      <c r="E495" s="27" t="s">
        <v>788</v>
      </c>
      <c r="F495" s="27" t="s">
        <v>789</v>
      </c>
      <c r="G495" s="27" t="s">
        <v>809</v>
      </c>
      <c r="H495" s="27" t="s">
        <v>791</v>
      </c>
      <c r="I495" s="40">
        <v>1</v>
      </c>
      <c r="J495" s="40">
        <v>0</v>
      </c>
      <c r="K495" s="40">
        <v>0</v>
      </c>
      <c r="L495" s="40">
        <v>0</v>
      </c>
      <c r="M495" s="40">
        <v>0</v>
      </c>
      <c r="N495" s="40">
        <v>0</v>
      </c>
      <c r="O495" s="40">
        <v>0</v>
      </c>
      <c r="P495" s="40">
        <v>1</v>
      </c>
      <c r="Q495" s="40">
        <v>0</v>
      </c>
      <c r="R495" s="40">
        <v>0</v>
      </c>
      <c r="S495" s="40">
        <v>0</v>
      </c>
      <c r="T495" s="40">
        <v>0</v>
      </c>
      <c r="U495" s="40">
        <v>0</v>
      </c>
      <c r="V495" s="40">
        <v>0</v>
      </c>
      <c r="W495" s="53">
        <f>=IFERROR((I495*20+J495*50+K495*50+L495*5+M495*80+N495*80+O495*40+P495*50+Q495*50+R495*50+S495*95+T495*95+U495*95+V495*50)/800*IF(E495="青年",0.2,IF(E495="老年",0.9,IF(E495="中年",0.5,1))),0)</f>
        <v>0.0175</v>
      </c>
      <c r="X495" s="53">
        <f>=IFERROR((I495*80+J495*50+K495*50+L495*95+M495*20+N495*20+O495*60+P495*50+Q495*50+R495*50+S495*5+T495*5+U495*5+V495*50)/540*IF(E495="青年",0.8,IF(E495="老年",0.1,IF(E495="中年",0.5,1))),0)</f>
        <v>0.192592592592593</v>
      </c>
      <c r="Y495" s="54">
        <f>=IFERROR(0.01+(W495-MIN($W$2:$W$595))/(MAX($W$2:$W$595)-MIN($W$2:$W$595))*(1-0.01),0)*10</f>
        <v>0.738709677419355</v>
      </c>
      <c r="Z495" s="54">
        <f>=IFERROR(0.01+(X495-MIN($X$2:$X$595))/(MAX($X$2:$X$595)-MIN($X$2:$X$595))*(1-0.01),0)*10</f>
        <v>5.45065274151436</v>
      </c>
    </row>
    <row r="496" spans="1:26" ht="33.75" customHeight="1">
      <c r="A496" s="40">
        <v>495</v>
      </c>
      <c r="B496" s="27" t="s">
        <v>626</v>
      </c>
      <c r="C496" s="40">
        <v>1</v>
      </c>
      <c r="D496" s="27" t="s">
        <v>793</v>
      </c>
      <c r="E496" s="27" t="s">
        <v>802</v>
      </c>
      <c r="F496" s="27" t="s">
        <v>789</v>
      </c>
      <c r="G496" s="27" t="s">
        <v>790</v>
      </c>
      <c r="H496" s="27" t="s">
        <v>904</v>
      </c>
      <c r="I496" s="40">
        <v>0</v>
      </c>
      <c r="J496" s="40">
        <v>0</v>
      </c>
      <c r="K496" s="40">
        <v>0</v>
      </c>
      <c r="L496" s="40">
        <v>0</v>
      </c>
      <c r="M496" s="40">
        <v>1</v>
      </c>
      <c r="N496" s="40">
        <v>0</v>
      </c>
      <c r="O496" s="40">
        <v>1</v>
      </c>
      <c r="P496" s="40">
        <v>0</v>
      </c>
      <c r="Q496" s="40">
        <v>0</v>
      </c>
      <c r="R496" s="40">
        <v>0</v>
      </c>
      <c r="S496" s="40">
        <v>0</v>
      </c>
      <c r="T496" s="40">
        <v>0</v>
      </c>
      <c r="U496" s="40">
        <v>0</v>
      </c>
      <c r="V496" s="40">
        <v>0</v>
      </c>
      <c r="W496" s="53">
        <f>=IFERROR((I496*20+J496*50+K496*50+L496*5+M496*80+N496*80+O496*40+P496*50+Q496*50+R496*50+S496*95+T496*95+U496*95+V496*50)/800*IF(E496="青年",0.2,IF(E496="老年",0.9,IF(E496="中年",0.5,1))),0)</f>
        <v>0.075</v>
      </c>
      <c r="X496" s="53">
        <f>=IFERROR((I496*80+J496*50+K496*50+L496*95+M496*20+N496*20+O496*60+P496*50+Q496*50+R496*50+S496*5+T496*5+U496*5+V496*50)/540*IF(E496="青年",0.8,IF(E496="老年",0.1,IF(E496="中年",0.5,1))),0)</f>
        <v>0.0740740740740741</v>
      </c>
      <c r="Y496" s="54">
        <f>=IFERROR(0.01+(W496-MIN($W$2:$W$595))/(MAX($W$2:$W$595)-MIN($W$2:$W$595))*(1-0.01),0)*10</f>
        <v>2.99875930521092</v>
      </c>
      <c r="Z496" s="54">
        <f>=IFERROR(0.01+(X496-MIN($X$2:$X$595))/(MAX($X$2:$X$595)-MIN($X$2:$X$595))*(1-0.01),0)*10</f>
        <v>2.1420365535248</v>
      </c>
    </row>
    <row r="497" spans="1:26" ht="33.75" customHeight="1">
      <c r="A497" s="40">
        <v>496</v>
      </c>
      <c r="B497" s="27" t="s">
        <v>626</v>
      </c>
      <c r="C497" s="40">
        <v>2</v>
      </c>
      <c r="D497" s="27" t="s">
        <v>793</v>
      </c>
      <c r="E497" s="27" t="s">
        <v>802</v>
      </c>
      <c r="F497" s="27" t="s">
        <v>799</v>
      </c>
      <c r="G497" s="27" t="s">
        <v>790</v>
      </c>
      <c r="H497" s="27" t="s">
        <v>904</v>
      </c>
      <c r="I497" s="40">
        <v>0</v>
      </c>
      <c r="J497" s="40">
        <v>0</v>
      </c>
      <c r="K497" s="40">
        <v>0</v>
      </c>
      <c r="L497" s="40">
        <v>0</v>
      </c>
      <c r="M497" s="40">
        <v>1</v>
      </c>
      <c r="N497" s="40">
        <v>0</v>
      </c>
      <c r="O497" s="40">
        <v>1</v>
      </c>
      <c r="P497" s="40">
        <v>0</v>
      </c>
      <c r="Q497" s="40">
        <v>0</v>
      </c>
      <c r="R497" s="40">
        <v>0</v>
      </c>
      <c r="S497" s="40">
        <v>0</v>
      </c>
      <c r="T497" s="40">
        <v>0</v>
      </c>
      <c r="U497" s="40">
        <v>0</v>
      </c>
      <c r="V497" s="40">
        <v>0</v>
      </c>
      <c r="W497" s="53">
        <f>=IFERROR((I497*20+J497*50+K497*50+L497*5+M497*80+N497*80+O497*40+P497*50+Q497*50+R497*50+S497*95+T497*95+U497*95+V497*50)/800*IF(E497="青年",0.2,IF(E497="老年",0.9,IF(E497="中年",0.5,1))),0)</f>
        <v>0.075</v>
      </c>
      <c r="X497" s="53">
        <f>=IFERROR((I497*80+J497*50+K497*50+L497*95+M497*20+N497*20+O497*60+P497*50+Q497*50+R497*50+S497*5+T497*5+U497*5+V497*50)/540*IF(E497="青年",0.8,IF(E497="老年",0.1,IF(E497="中年",0.5,1))),0)</f>
        <v>0.0740740740740741</v>
      </c>
      <c r="Y497" s="54">
        <f>=IFERROR(0.01+(W497-MIN($W$2:$W$595))/(MAX($W$2:$W$595)-MIN($W$2:$W$595))*(1-0.01),0)*10</f>
        <v>2.99875930521092</v>
      </c>
      <c r="Z497" s="54">
        <f>=IFERROR(0.01+(X497-MIN($X$2:$X$595))/(MAX($X$2:$X$595)-MIN($X$2:$X$595))*(1-0.01),0)*10</f>
        <v>2.1420365535248</v>
      </c>
    </row>
    <row r="498" spans="1:26" ht="33.75" customHeight="1">
      <c r="A498" s="40">
        <v>497</v>
      </c>
      <c r="B498" s="27" t="s">
        <v>633</v>
      </c>
      <c r="C498" s="40">
        <v>1</v>
      </c>
      <c r="D498" s="27" t="s">
        <v>793</v>
      </c>
      <c r="E498" s="27" t="s">
        <v>802</v>
      </c>
      <c r="F498" s="27" t="s">
        <v>789</v>
      </c>
      <c r="G498" s="27" t="s">
        <v>809</v>
      </c>
      <c r="H498" s="27" t="s">
        <v>897</v>
      </c>
      <c r="I498" s="40">
        <v>0</v>
      </c>
      <c r="J498" s="40">
        <v>1</v>
      </c>
      <c r="K498" s="40">
        <v>1</v>
      </c>
      <c r="L498" s="40">
        <v>0</v>
      </c>
      <c r="M498" s="40">
        <v>0</v>
      </c>
      <c r="N498" s="40">
        <v>0</v>
      </c>
      <c r="O498" s="40">
        <v>0</v>
      </c>
      <c r="P498" s="40">
        <v>0</v>
      </c>
      <c r="Q498" s="40">
        <v>0</v>
      </c>
      <c r="R498" s="40">
        <v>0</v>
      </c>
      <c r="S498" s="40">
        <v>0</v>
      </c>
      <c r="T498" s="40">
        <v>0</v>
      </c>
      <c r="U498" s="40">
        <v>0</v>
      </c>
      <c r="V498" s="40">
        <v>0</v>
      </c>
      <c r="W498" s="53">
        <f>=IFERROR((I498*20+J498*50+K498*50+L498*5+M498*80+N498*80+O498*40+P498*50+Q498*50+R498*50+S498*95+T498*95+U498*95+V498*50)/800*IF(E498="青年",0.2,IF(E498="老年",0.9,IF(E498="中年",0.5,1))),0)</f>
        <v>0.0625</v>
      </c>
      <c r="X498" s="53">
        <f>=IFERROR((I498*80+J498*50+K498*50+L498*95+M498*20+N498*20+O498*60+P498*50+Q498*50+R498*50+S498*5+T498*5+U498*5+V498*50)/540*IF(E498="青年",0.8,IF(E498="老年",0.1,IF(E498="中年",0.5,1))),0)</f>
        <v>0.0925925925925926</v>
      </c>
      <c r="Y498" s="54">
        <f>=IFERROR(0.01+(W498-MIN($W$2:$W$595))/(MAX($W$2:$W$595)-MIN($W$2:$W$595))*(1-0.01),0)*10</f>
        <v>2.50744416873449</v>
      </c>
      <c r="Z498" s="54">
        <f>=IFERROR(0.01+(X498-MIN($X$2:$X$595))/(MAX($X$2:$X$595)-MIN($X$2:$X$595))*(1-0.01),0)*10</f>
        <v>2.65900783289817</v>
      </c>
    </row>
    <row r="499" spans="1:26" ht="33.75" customHeight="1">
      <c r="A499" s="40">
        <v>498</v>
      </c>
      <c r="B499" s="27" t="s">
        <v>633</v>
      </c>
      <c r="C499" s="40">
        <v>2</v>
      </c>
      <c r="D499" s="27" t="s">
        <v>793</v>
      </c>
      <c r="E499" s="27" t="s">
        <v>802</v>
      </c>
      <c r="F499" s="27" t="s">
        <v>799</v>
      </c>
      <c r="G499" s="27" t="s">
        <v>809</v>
      </c>
      <c r="H499" s="27" t="s">
        <v>897</v>
      </c>
      <c r="I499" s="40">
        <v>0</v>
      </c>
      <c r="J499" s="40">
        <v>1</v>
      </c>
      <c r="K499" s="40">
        <v>1</v>
      </c>
      <c r="L499" s="40">
        <v>0</v>
      </c>
      <c r="M499" s="40">
        <v>0</v>
      </c>
      <c r="N499" s="40">
        <v>0</v>
      </c>
      <c r="O499" s="40">
        <v>0</v>
      </c>
      <c r="P499" s="40">
        <v>0</v>
      </c>
      <c r="Q499" s="40">
        <v>0</v>
      </c>
      <c r="R499" s="40">
        <v>0</v>
      </c>
      <c r="S499" s="40">
        <v>0</v>
      </c>
      <c r="T499" s="40">
        <v>0</v>
      </c>
      <c r="U499" s="40">
        <v>0</v>
      </c>
      <c r="V499" s="40">
        <v>0</v>
      </c>
      <c r="W499" s="53">
        <f>=IFERROR((I499*20+J499*50+K499*50+L499*5+M499*80+N499*80+O499*40+P499*50+Q499*50+R499*50+S499*95+T499*95+U499*95+V499*50)/800*IF(E499="青年",0.2,IF(E499="老年",0.9,IF(E499="中年",0.5,1))),0)</f>
        <v>0.0625</v>
      </c>
      <c r="X499" s="53">
        <f>=IFERROR((I499*80+J499*50+K499*50+L499*95+M499*20+N499*20+O499*60+P499*50+Q499*50+R499*50+S499*5+T499*5+U499*5+V499*50)/540*IF(E499="青年",0.8,IF(E499="老年",0.1,IF(E499="中年",0.5,1))),0)</f>
        <v>0.0925925925925926</v>
      </c>
      <c r="Y499" s="54">
        <f>=IFERROR(0.01+(W499-MIN($W$2:$W$595))/(MAX($W$2:$W$595)-MIN($W$2:$W$595))*(1-0.01),0)*10</f>
        <v>2.50744416873449</v>
      </c>
      <c r="Z499" s="54">
        <f>=IFERROR(0.01+(X499-MIN($X$2:$X$595))/(MAX($X$2:$X$595)-MIN($X$2:$X$595))*(1-0.01),0)*10</f>
        <v>2.65900783289817</v>
      </c>
    </row>
    <row r="500" spans="1:26" ht="33.75" customHeight="1">
      <c r="A500" s="40">
        <v>499</v>
      </c>
      <c r="B500" s="27" t="s">
        <v>633</v>
      </c>
      <c r="C500" s="40">
        <v>3</v>
      </c>
      <c r="D500" s="27" t="s">
        <v>793</v>
      </c>
      <c r="E500" s="27" t="s">
        <v>802</v>
      </c>
      <c r="F500" s="27" t="s">
        <v>789</v>
      </c>
      <c r="G500" s="27" t="s">
        <v>809</v>
      </c>
      <c r="H500" s="27" t="s">
        <v>897</v>
      </c>
      <c r="I500" s="40">
        <v>0</v>
      </c>
      <c r="J500" s="40">
        <v>1</v>
      </c>
      <c r="K500" s="40">
        <v>1</v>
      </c>
      <c r="L500" s="40">
        <v>0</v>
      </c>
      <c r="M500" s="40">
        <v>0</v>
      </c>
      <c r="N500" s="40">
        <v>0</v>
      </c>
      <c r="O500" s="40">
        <v>0</v>
      </c>
      <c r="P500" s="40">
        <v>0</v>
      </c>
      <c r="Q500" s="40">
        <v>0</v>
      </c>
      <c r="R500" s="40">
        <v>0</v>
      </c>
      <c r="S500" s="40">
        <v>0</v>
      </c>
      <c r="T500" s="40">
        <v>0</v>
      </c>
      <c r="U500" s="40">
        <v>0</v>
      </c>
      <c r="V500" s="40">
        <v>0</v>
      </c>
      <c r="W500" s="53">
        <f>=IFERROR((I500*20+J500*50+K500*50+L500*5+M500*80+N500*80+O500*40+P500*50+Q500*50+R500*50+S500*95+T500*95+U500*95+V500*50)/800*IF(E500="青年",0.2,IF(E500="老年",0.9,IF(E500="中年",0.5,1))),0)</f>
        <v>0.0625</v>
      </c>
      <c r="X500" s="53">
        <f>=IFERROR((I500*80+J500*50+K500*50+L500*95+M500*20+N500*20+O500*60+P500*50+Q500*50+R500*50+S500*5+T500*5+U500*5+V500*50)/540*IF(E500="青年",0.8,IF(E500="老年",0.1,IF(E500="中年",0.5,1))),0)</f>
        <v>0.0925925925925926</v>
      </c>
      <c r="Y500" s="54">
        <f>=IFERROR(0.01+(W500-MIN($W$2:$W$595))/(MAX($W$2:$W$595)-MIN($W$2:$W$595))*(1-0.01),0)*10</f>
        <v>2.50744416873449</v>
      </c>
      <c r="Z500" s="54">
        <f>=IFERROR(0.01+(X500-MIN($X$2:$X$595))/(MAX($X$2:$X$595)-MIN($X$2:$X$595))*(1-0.01),0)*10</f>
        <v>2.65900783289817</v>
      </c>
    </row>
    <row r="501" spans="1:26" ht="33.75" customHeight="1">
      <c r="A501" s="40">
        <v>500</v>
      </c>
      <c r="B501" s="27" t="s">
        <v>633</v>
      </c>
      <c r="C501" s="40">
        <v>4</v>
      </c>
      <c r="D501" s="27" t="s">
        <v>793</v>
      </c>
      <c r="E501" s="27" t="s">
        <v>802</v>
      </c>
      <c r="F501" s="27" t="s">
        <v>799</v>
      </c>
      <c r="G501" s="27" t="s">
        <v>809</v>
      </c>
      <c r="H501" s="27" t="s">
        <v>897</v>
      </c>
      <c r="I501" s="40">
        <v>0</v>
      </c>
      <c r="J501" s="40">
        <v>1</v>
      </c>
      <c r="K501" s="40">
        <v>1</v>
      </c>
      <c r="L501" s="40">
        <v>0</v>
      </c>
      <c r="M501" s="40">
        <v>0</v>
      </c>
      <c r="N501" s="40">
        <v>0</v>
      </c>
      <c r="O501" s="40">
        <v>0</v>
      </c>
      <c r="P501" s="40">
        <v>0</v>
      </c>
      <c r="Q501" s="40">
        <v>0</v>
      </c>
      <c r="R501" s="40">
        <v>0</v>
      </c>
      <c r="S501" s="40">
        <v>0</v>
      </c>
      <c r="T501" s="40">
        <v>0</v>
      </c>
      <c r="U501" s="40">
        <v>0</v>
      </c>
      <c r="V501" s="40">
        <v>0</v>
      </c>
      <c r="W501" s="53">
        <f>=IFERROR((I501*20+J501*50+K501*50+L501*5+M501*80+N501*80+O501*40+P501*50+Q501*50+R501*50+S501*95+T501*95+U501*95+V501*50)/800*IF(E501="青年",0.2,IF(E501="老年",0.9,IF(E501="中年",0.5,1))),0)</f>
        <v>0.0625</v>
      </c>
      <c r="X501" s="53">
        <f>=IFERROR((I501*80+J501*50+K501*50+L501*95+M501*20+N501*20+O501*60+P501*50+Q501*50+R501*50+S501*5+T501*5+U501*5+V501*50)/540*IF(E501="青年",0.8,IF(E501="老年",0.1,IF(E501="中年",0.5,1))),0)</f>
        <v>0.0925925925925926</v>
      </c>
      <c r="Y501" s="54">
        <f>=IFERROR(0.01+(W501-MIN($W$2:$W$595))/(MAX($W$2:$W$595)-MIN($W$2:$W$595))*(1-0.01),0)*10</f>
        <v>2.50744416873449</v>
      </c>
      <c r="Z501" s="54">
        <f>=IFERROR(0.01+(X501-MIN($X$2:$X$595))/(MAX($X$2:$X$595)-MIN($X$2:$X$595))*(1-0.01),0)*10</f>
        <v>2.65900783289817</v>
      </c>
    </row>
    <row r="502" spans="1:26" ht="33.75" customHeight="1">
      <c r="A502" s="40">
        <v>501</v>
      </c>
      <c r="B502" s="27" t="s">
        <v>633</v>
      </c>
      <c r="C502" s="40">
        <v>5</v>
      </c>
      <c r="D502" s="27" t="s">
        <v>793</v>
      </c>
      <c r="E502" s="27" t="s">
        <v>802</v>
      </c>
      <c r="F502" s="27" t="s">
        <v>799</v>
      </c>
      <c r="G502" s="27" t="s">
        <v>809</v>
      </c>
      <c r="H502" s="27" t="s">
        <v>818</v>
      </c>
      <c r="I502" s="40">
        <v>0</v>
      </c>
      <c r="J502" s="40">
        <v>1</v>
      </c>
      <c r="K502" s="40">
        <v>0</v>
      </c>
      <c r="L502" s="40">
        <v>0</v>
      </c>
      <c r="M502" s="40">
        <v>0</v>
      </c>
      <c r="N502" s="40">
        <v>0</v>
      </c>
      <c r="O502" s="40">
        <v>0</v>
      </c>
      <c r="P502" s="40">
        <v>0</v>
      </c>
      <c r="Q502" s="40">
        <v>0</v>
      </c>
      <c r="R502" s="40">
        <v>0</v>
      </c>
      <c r="S502" s="40">
        <v>0</v>
      </c>
      <c r="T502" s="40">
        <v>0</v>
      </c>
      <c r="U502" s="40">
        <v>0</v>
      </c>
      <c r="V502" s="40">
        <v>0</v>
      </c>
      <c r="W502" s="53">
        <f>=IFERROR((I502*20+J502*50+K502*50+L502*5+M502*80+N502*80+O502*40+P502*50+Q502*50+R502*50+S502*95+T502*95+U502*95+V502*50)/800*IF(E502="青年",0.2,IF(E502="老年",0.9,IF(E502="中年",0.5,1))),0)</f>
        <v>0.03125</v>
      </c>
      <c r="X502" s="53">
        <f>=IFERROR((I502*80+J502*50+K502*50+L502*95+M502*20+N502*20+O502*60+P502*50+Q502*50+R502*50+S502*5+T502*5+U502*5+V502*50)/540*IF(E502="青年",0.8,IF(E502="老年",0.1,IF(E502="中年",0.5,1))),0)</f>
        <v>0.0462962962962963</v>
      </c>
      <c r="Y502" s="54">
        <f>=IFERROR(0.01+(W502-MIN($W$2:$W$595))/(MAX($W$2:$W$595)-MIN($W$2:$W$595))*(1-0.01),0)*10</f>
        <v>1.27915632754342</v>
      </c>
      <c r="Z502" s="54">
        <f>=IFERROR(0.01+(X502-MIN($X$2:$X$595))/(MAX($X$2:$X$595)-MIN($X$2:$X$595))*(1-0.01),0)*10</f>
        <v>1.36657963446475</v>
      </c>
    </row>
    <row r="503" spans="1:26" ht="33.75" customHeight="1">
      <c r="A503" s="40">
        <v>502</v>
      </c>
      <c r="B503" s="27" t="s">
        <v>633</v>
      </c>
      <c r="C503" s="40">
        <v>6</v>
      </c>
      <c r="D503" s="27" t="s">
        <v>793</v>
      </c>
      <c r="E503" s="27" t="s">
        <v>802</v>
      </c>
      <c r="F503" s="27" t="s">
        <v>799</v>
      </c>
      <c r="G503" s="27" t="s">
        <v>809</v>
      </c>
      <c r="H503" s="27" t="s">
        <v>818</v>
      </c>
      <c r="I503" s="40">
        <v>0</v>
      </c>
      <c r="J503" s="40">
        <v>1</v>
      </c>
      <c r="K503" s="40">
        <v>0</v>
      </c>
      <c r="L503" s="40">
        <v>0</v>
      </c>
      <c r="M503" s="40">
        <v>0</v>
      </c>
      <c r="N503" s="40">
        <v>0</v>
      </c>
      <c r="O503" s="40">
        <v>0</v>
      </c>
      <c r="P503" s="40">
        <v>0</v>
      </c>
      <c r="Q503" s="40">
        <v>0</v>
      </c>
      <c r="R503" s="40">
        <v>0</v>
      </c>
      <c r="S503" s="40">
        <v>0</v>
      </c>
      <c r="T503" s="40">
        <v>0</v>
      </c>
      <c r="U503" s="40">
        <v>0</v>
      </c>
      <c r="V503" s="40">
        <v>0</v>
      </c>
      <c r="W503" s="53">
        <f>=IFERROR((I503*20+J503*50+K503*50+L503*5+M503*80+N503*80+O503*40+P503*50+Q503*50+R503*50+S503*95+T503*95+U503*95+V503*50)/800*IF(E503="青年",0.2,IF(E503="老年",0.9,IF(E503="中年",0.5,1))),0)</f>
        <v>0.03125</v>
      </c>
      <c r="X503" s="53">
        <f>=IFERROR((I503*80+J503*50+K503*50+L503*95+M503*20+N503*20+O503*60+P503*50+Q503*50+R503*50+S503*5+T503*5+U503*5+V503*50)/540*IF(E503="青年",0.8,IF(E503="老年",0.1,IF(E503="中年",0.5,1))),0)</f>
        <v>0.0462962962962963</v>
      </c>
      <c r="Y503" s="54">
        <f>=IFERROR(0.01+(W503-MIN($W$2:$W$595))/(MAX($W$2:$W$595)-MIN($W$2:$W$595))*(1-0.01),0)*10</f>
        <v>1.27915632754342</v>
      </c>
      <c r="Z503" s="54">
        <f>=IFERROR(0.01+(X503-MIN($X$2:$X$595))/(MAX($X$2:$X$595)-MIN($X$2:$X$595))*(1-0.01),0)*10</f>
        <v>1.36657963446475</v>
      </c>
    </row>
    <row r="504" spans="1:26" ht="33.75" customHeight="1">
      <c r="A504" s="40">
        <v>503</v>
      </c>
      <c r="B504" s="27" t="s">
        <v>633</v>
      </c>
      <c r="C504" s="40">
        <v>7</v>
      </c>
      <c r="D504" s="27" t="s">
        <v>793</v>
      </c>
      <c r="E504" s="27" t="s">
        <v>802</v>
      </c>
      <c r="F504" s="27" t="s">
        <v>799</v>
      </c>
      <c r="G504" s="27" t="s">
        <v>809</v>
      </c>
      <c r="H504" s="27" t="s">
        <v>818</v>
      </c>
      <c r="I504" s="40">
        <v>0</v>
      </c>
      <c r="J504" s="40">
        <v>1</v>
      </c>
      <c r="K504" s="40">
        <v>0</v>
      </c>
      <c r="L504" s="40">
        <v>0</v>
      </c>
      <c r="M504" s="40">
        <v>0</v>
      </c>
      <c r="N504" s="40">
        <v>0</v>
      </c>
      <c r="O504" s="40">
        <v>0</v>
      </c>
      <c r="P504" s="40">
        <v>0</v>
      </c>
      <c r="Q504" s="40">
        <v>0</v>
      </c>
      <c r="R504" s="40">
        <v>0</v>
      </c>
      <c r="S504" s="40">
        <v>0</v>
      </c>
      <c r="T504" s="40">
        <v>0</v>
      </c>
      <c r="U504" s="40">
        <v>0</v>
      </c>
      <c r="V504" s="40">
        <v>0</v>
      </c>
      <c r="W504" s="53">
        <f>=IFERROR((I504*20+J504*50+K504*50+L504*5+M504*80+N504*80+O504*40+P504*50+Q504*50+R504*50+S504*95+T504*95+U504*95+V504*50)/800*IF(E504="青年",0.2,IF(E504="老年",0.9,IF(E504="中年",0.5,1))),0)</f>
        <v>0.03125</v>
      </c>
      <c r="X504" s="53">
        <f>=IFERROR((I504*80+J504*50+K504*50+L504*95+M504*20+N504*20+O504*60+P504*50+Q504*50+R504*50+S504*5+T504*5+U504*5+V504*50)/540*IF(E504="青年",0.8,IF(E504="老年",0.1,IF(E504="中年",0.5,1))),0)</f>
        <v>0.0462962962962963</v>
      </c>
      <c r="Y504" s="54">
        <f>=IFERROR(0.01+(W504-MIN($W$2:$W$595))/(MAX($W$2:$W$595)-MIN($W$2:$W$595))*(1-0.01),0)*10</f>
        <v>1.27915632754342</v>
      </c>
      <c r="Z504" s="54">
        <f>=IFERROR(0.01+(X504-MIN($X$2:$X$595))/(MAX($X$2:$X$595)-MIN($X$2:$X$595))*(1-0.01),0)*10</f>
        <v>1.36657963446475</v>
      </c>
    </row>
    <row r="505" spans="1:26" ht="33.75" customHeight="1">
      <c r="A505" s="40">
        <v>504</v>
      </c>
      <c r="B505" s="27" t="s">
        <v>633</v>
      </c>
      <c r="C505" s="40">
        <v>8</v>
      </c>
      <c r="D505" s="27" t="s">
        <v>787</v>
      </c>
      <c r="E505" s="27" t="s">
        <v>802</v>
      </c>
      <c r="F505" s="27" t="s">
        <v>799</v>
      </c>
      <c r="G505" s="27" t="s">
        <v>809</v>
      </c>
      <c r="H505" s="27" t="s">
        <v>822</v>
      </c>
      <c r="I505" s="40">
        <v>0</v>
      </c>
      <c r="J505" s="40">
        <v>0</v>
      </c>
      <c r="K505" s="40">
        <v>0</v>
      </c>
      <c r="L505" s="40">
        <v>0</v>
      </c>
      <c r="M505" s="40">
        <v>0</v>
      </c>
      <c r="N505" s="40">
        <v>0</v>
      </c>
      <c r="O505" s="40">
        <v>0</v>
      </c>
      <c r="P505" s="40">
        <v>1</v>
      </c>
      <c r="Q505" s="40">
        <v>0</v>
      </c>
      <c r="R505" s="40">
        <v>0</v>
      </c>
      <c r="S505" s="40">
        <v>0</v>
      </c>
      <c r="T505" s="40">
        <v>0</v>
      </c>
      <c r="U505" s="40">
        <v>0</v>
      </c>
      <c r="V505" s="40">
        <v>0</v>
      </c>
      <c r="W505" s="53">
        <f>=IFERROR((I505*20+J505*50+K505*50+L505*5+M505*80+N505*80+O505*40+P505*50+Q505*50+R505*50+S505*95+T505*95+U505*95+V505*50)/800*IF(E505="青年",0.2,IF(E505="老年",0.9,IF(E505="中年",0.5,1))),0)</f>
        <v>0.03125</v>
      </c>
      <c r="X505" s="53">
        <f>=IFERROR((I505*80+J505*50+K505*50+L505*95+M505*20+N505*20+O505*60+P505*50+Q505*50+R505*50+S505*5+T505*5+U505*5+V505*50)/540*IF(E505="青年",0.8,IF(E505="老年",0.1,IF(E505="中年",0.5,1))),0)</f>
        <v>0.0462962962962963</v>
      </c>
      <c r="Y505" s="54">
        <f>=IFERROR(0.01+(W505-MIN($W$2:$W$595))/(MAX($W$2:$W$595)-MIN($W$2:$W$595))*(1-0.01),0)*10</f>
        <v>1.27915632754342</v>
      </c>
      <c r="Z505" s="54">
        <f>=IFERROR(0.01+(X505-MIN($X$2:$X$595))/(MAX($X$2:$X$595)-MIN($X$2:$X$595))*(1-0.01),0)*10</f>
        <v>1.36657963446475</v>
      </c>
    </row>
    <row r="506" spans="1:26" ht="33.75" customHeight="1">
      <c r="A506" s="40">
        <v>505</v>
      </c>
      <c r="B506" s="27" t="s">
        <v>640</v>
      </c>
      <c r="C506" s="40">
        <v>1</v>
      </c>
      <c r="D506" s="27" t="s">
        <v>793</v>
      </c>
      <c r="E506" s="27" t="s">
        <v>788</v>
      </c>
      <c r="F506" s="27" t="s">
        <v>789</v>
      </c>
      <c r="G506" s="27" t="s">
        <v>809</v>
      </c>
      <c r="H506" s="27" t="s">
        <v>840</v>
      </c>
      <c r="I506" s="40">
        <v>1</v>
      </c>
      <c r="J506" s="40">
        <v>0</v>
      </c>
      <c r="K506" s="40">
        <v>0</v>
      </c>
      <c r="L506" s="40">
        <v>0</v>
      </c>
      <c r="M506" s="40">
        <v>0</v>
      </c>
      <c r="N506" s="40">
        <v>0</v>
      </c>
      <c r="O506" s="40">
        <v>0</v>
      </c>
      <c r="P506" s="40">
        <v>0</v>
      </c>
      <c r="Q506" s="40">
        <v>0</v>
      </c>
      <c r="R506" s="40">
        <v>0</v>
      </c>
      <c r="S506" s="40">
        <v>0</v>
      </c>
      <c r="T506" s="40">
        <v>0</v>
      </c>
      <c r="U506" s="40">
        <v>0</v>
      </c>
      <c r="V506" s="40">
        <v>0</v>
      </c>
      <c r="W506" s="53">
        <f>=IFERROR((I506*20+J506*50+K506*50+L506*5+M506*80+N506*80+O506*40+P506*50+Q506*50+R506*50+S506*95+T506*95+U506*95+V506*50)/800*IF(E506="青年",0.2,IF(E506="老年",0.9,IF(E506="中年",0.5,1))),0)</f>
        <v>0.005</v>
      </c>
      <c r="X506" s="53">
        <f>=IFERROR((I506*80+J506*50+K506*50+L506*95+M506*20+N506*20+O506*60+P506*50+Q506*50+R506*50+S506*5+T506*5+U506*5+V506*50)/540*IF(E506="青年",0.8,IF(E506="老年",0.1,IF(E506="中年",0.5,1))),0)</f>
        <v>0.118518518518519</v>
      </c>
      <c r="Y506" s="54">
        <f>=IFERROR(0.01+(W506-MIN($W$2:$W$595))/(MAX($W$2:$W$595)-MIN($W$2:$W$595))*(1-0.01),0)*10</f>
        <v>0.247394540942928</v>
      </c>
      <c r="Z506" s="54">
        <f>=IFERROR(0.01+(X506-MIN($X$2:$X$595))/(MAX($X$2:$X$595)-MIN($X$2:$X$595))*(1-0.01),0)*10</f>
        <v>3.38276762402089</v>
      </c>
    </row>
    <row r="507" spans="1:26" ht="33.75" customHeight="1">
      <c r="A507" s="40">
        <v>506</v>
      </c>
      <c r="B507" s="27" t="s">
        <v>640</v>
      </c>
      <c r="C507" s="40">
        <v>2</v>
      </c>
      <c r="D507" s="27" t="s">
        <v>793</v>
      </c>
      <c r="E507" s="27" t="s">
        <v>788</v>
      </c>
      <c r="F507" s="27" t="s">
        <v>789</v>
      </c>
      <c r="G507" s="27" t="s">
        <v>809</v>
      </c>
      <c r="H507" s="27" t="s">
        <v>840</v>
      </c>
      <c r="I507" s="40">
        <v>1</v>
      </c>
      <c r="J507" s="40">
        <v>0</v>
      </c>
      <c r="K507" s="40">
        <v>0</v>
      </c>
      <c r="L507" s="40">
        <v>0</v>
      </c>
      <c r="M507" s="40">
        <v>0</v>
      </c>
      <c r="N507" s="40">
        <v>0</v>
      </c>
      <c r="O507" s="40">
        <v>0</v>
      </c>
      <c r="P507" s="40">
        <v>0</v>
      </c>
      <c r="Q507" s="40">
        <v>0</v>
      </c>
      <c r="R507" s="40">
        <v>0</v>
      </c>
      <c r="S507" s="40">
        <v>0</v>
      </c>
      <c r="T507" s="40">
        <v>0</v>
      </c>
      <c r="U507" s="40">
        <v>0</v>
      </c>
      <c r="V507" s="40">
        <v>0</v>
      </c>
      <c r="W507" s="53">
        <f>=IFERROR((I507*20+J507*50+K507*50+L507*5+M507*80+N507*80+O507*40+P507*50+Q507*50+R507*50+S507*95+T507*95+U507*95+V507*50)/800*IF(E507="青年",0.2,IF(E507="老年",0.9,IF(E507="中年",0.5,1))),0)</f>
        <v>0.005</v>
      </c>
      <c r="X507" s="53">
        <f>=IFERROR((I507*80+J507*50+K507*50+L507*95+M507*20+N507*20+O507*60+P507*50+Q507*50+R507*50+S507*5+T507*5+U507*5+V507*50)/540*IF(E507="青年",0.8,IF(E507="老年",0.1,IF(E507="中年",0.5,1))),0)</f>
        <v>0.118518518518519</v>
      </c>
      <c r="Y507" s="54">
        <f>=IFERROR(0.01+(W507-MIN($W$2:$W$595))/(MAX($W$2:$W$595)-MIN($W$2:$W$595))*(1-0.01),0)*10</f>
        <v>0.247394540942928</v>
      </c>
      <c r="Z507" s="54">
        <f>=IFERROR(0.01+(X507-MIN($X$2:$X$595))/(MAX($X$2:$X$595)-MIN($X$2:$X$595))*(1-0.01),0)*10</f>
        <v>3.38276762402089</v>
      </c>
    </row>
    <row r="508" spans="1:26" ht="33.75" customHeight="1">
      <c r="A508" s="40">
        <v>507</v>
      </c>
      <c r="B508" s="27" t="s">
        <v>640</v>
      </c>
      <c r="C508" s="40">
        <v>3</v>
      </c>
      <c r="D508" s="27" t="s">
        <v>787</v>
      </c>
      <c r="E508" s="27" t="s">
        <v>788</v>
      </c>
      <c r="F508" s="27" t="s">
        <v>789</v>
      </c>
      <c r="G508" s="27" t="s">
        <v>809</v>
      </c>
      <c r="H508" s="27" t="s">
        <v>840</v>
      </c>
      <c r="I508" s="40">
        <v>1</v>
      </c>
      <c r="J508" s="40">
        <v>0</v>
      </c>
      <c r="K508" s="40">
        <v>0</v>
      </c>
      <c r="L508" s="40">
        <v>0</v>
      </c>
      <c r="M508" s="40">
        <v>0</v>
      </c>
      <c r="N508" s="40">
        <v>0</v>
      </c>
      <c r="O508" s="40">
        <v>0</v>
      </c>
      <c r="P508" s="40">
        <v>0</v>
      </c>
      <c r="Q508" s="40">
        <v>0</v>
      </c>
      <c r="R508" s="40">
        <v>0</v>
      </c>
      <c r="S508" s="40">
        <v>0</v>
      </c>
      <c r="T508" s="40">
        <v>0</v>
      </c>
      <c r="U508" s="40">
        <v>0</v>
      </c>
      <c r="V508" s="40">
        <v>0</v>
      </c>
      <c r="W508" s="53">
        <f>=IFERROR((I508*20+J508*50+K508*50+L508*5+M508*80+N508*80+O508*40+P508*50+Q508*50+R508*50+S508*95+T508*95+U508*95+V508*50)/800*IF(E508="青年",0.2,IF(E508="老年",0.9,IF(E508="中年",0.5,1))),0)</f>
        <v>0.005</v>
      </c>
      <c r="X508" s="53">
        <f>=IFERROR((I508*80+J508*50+K508*50+L508*95+M508*20+N508*20+O508*60+P508*50+Q508*50+R508*50+S508*5+T508*5+U508*5+V508*50)/540*IF(E508="青年",0.8,IF(E508="老年",0.1,IF(E508="中年",0.5,1))),0)</f>
        <v>0.118518518518519</v>
      </c>
      <c r="Y508" s="54">
        <f>=IFERROR(0.01+(W508-MIN($W$2:$W$595))/(MAX($W$2:$W$595)-MIN($W$2:$W$595))*(1-0.01),0)*10</f>
        <v>0.247394540942928</v>
      </c>
      <c r="Z508" s="54">
        <f>=IFERROR(0.01+(X508-MIN($X$2:$X$595))/(MAX($X$2:$X$595)-MIN($X$2:$X$595))*(1-0.01),0)*10</f>
        <v>3.38276762402089</v>
      </c>
    </row>
    <row r="509" spans="1:26" ht="33.75" customHeight="1">
      <c r="A509" s="40">
        <v>508</v>
      </c>
      <c r="B509" s="27" t="s">
        <v>645</v>
      </c>
      <c r="C509" s="40">
        <v>1</v>
      </c>
      <c r="D509" s="27" t="s">
        <v>793</v>
      </c>
      <c r="E509" s="27" t="s">
        <v>788</v>
      </c>
      <c r="F509" s="27" t="s">
        <v>1027</v>
      </c>
      <c r="G509" s="27" t="s">
        <v>790</v>
      </c>
      <c r="H509" s="27" t="s">
        <v>1355</v>
      </c>
      <c r="I509" s="40">
        <v>0</v>
      </c>
      <c r="J509" s="40">
        <v>1</v>
      </c>
      <c r="K509" s="40">
        <v>1</v>
      </c>
      <c r="L509" s="40">
        <v>1</v>
      </c>
      <c r="M509" s="40">
        <v>1</v>
      </c>
      <c r="N509" s="40">
        <v>0</v>
      </c>
      <c r="O509" s="40">
        <v>0</v>
      </c>
      <c r="P509" s="40">
        <v>0</v>
      </c>
      <c r="Q509" s="40">
        <v>0</v>
      </c>
      <c r="R509" s="40">
        <v>0</v>
      </c>
      <c r="S509" s="40">
        <v>0</v>
      </c>
      <c r="T509" s="40">
        <v>0</v>
      </c>
      <c r="U509" s="40">
        <v>0</v>
      </c>
      <c r="V509" s="40">
        <v>0</v>
      </c>
      <c r="W509" s="53">
        <f>=IFERROR((I509*20+J509*50+K509*50+L509*5+M509*80+N509*80+O509*40+P509*50+Q509*50+R509*50+S509*95+T509*95+U509*95+V509*50)/800*IF(E509="青年",0.2,IF(E509="老年",0.9,IF(E509="中年",0.5,1))),0)</f>
        <v>0.04625</v>
      </c>
      <c r="X509" s="53">
        <f>=IFERROR((I509*80+J509*50+K509*50+L509*95+M509*20+N509*20+O509*60+P509*50+Q509*50+R509*50+S509*5+T509*5+U509*5+V509*50)/540*IF(E509="青年",0.8,IF(E509="老年",0.1,IF(E509="中年",0.5,1))),0)</f>
        <v>0.318518518518519</v>
      </c>
      <c r="Y509" s="54">
        <f>=IFERROR(0.01+(W509-MIN($W$2:$W$595))/(MAX($W$2:$W$595)-MIN($W$2:$W$595))*(1-0.01),0)*10</f>
        <v>1.86873449131514</v>
      </c>
      <c r="Z509" s="54">
        <f>=IFERROR(0.01+(X509-MIN($X$2:$X$595))/(MAX($X$2:$X$595)-MIN($X$2:$X$595))*(1-0.01),0)*10</f>
        <v>8.96605744125327</v>
      </c>
    </row>
    <row r="510" spans="1:26" ht="33.75" customHeight="1">
      <c r="A510" s="40">
        <v>509</v>
      </c>
      <c r="B510" s="27" t="s">
        <v>653</v>
      </c>
      <c r="C510" s="40">
        <v>1</v>
      </c>
      <c r="D510" s="27" t="s">
        <v>793</v>
      </c>
      <c r="E510" s="27" t="s">
        <v>802</v>
      </c>
      <c r="F510" s="27" t="s">
        <v>789</v>
      </c>
      <c r="G510" s="27" t="s">
        <v>790</v>
      </c>
      <c r="H510" s="27" t="s">
        <v>822</v>
      </c>
      <c r="I510" s="40">
        <v>0</v>
      </c>
      <c r="J510" s="40">
        <v>0</v>
      </c>
      <c r="K510" s="40">
        <v>0</v>
      </c>
      <c r="L510" s="40">
        <v>0</v>
      </c>
      <c r="M510" s="40">
        <v>0</v>
      </c>
      <c r="N510" s="40">
        <v>0</v>
      </c>
      <c r="O510" s="40">
        <v>0</v>
      </c>
      <c r="P510" s="40">
        <v>1</v>
      </c>
      <c r="Q510" s="40">
        <v>0</v>
      </c>
      <c r="R510" s="40">
        <v>0</v>
      </c>
      <c r="S510" s="40">
        <v>0</v>
      </c>
      <c r="T510" s="40">
        <v>0</v>
      </c>
      <c r="U510" s="40">
        <v>0</v>
      </c>
      <c r="V510" s="40">
        <v>0</v>
      </c>
      <c r="W510" s="53">
        <f>=IFERROR((I510*20+J510*50+K510*50+L510*5+M510*80+N510*80+O510*40+P510*50+Q510*50+R510*50+S510*95+T510*95+U510*95+V510*50)/800*IF(E510="青年",0.2,IF(E510="老年",0.9,IF(E510="中年",0.5,1))),0)</f>
        <v>0.03125</v>
      </c>
      <c r="X510" s="53">
        <f>=IFERROR((I510*80+J510*50+K510*50+L510*95+M510*20+N510*20+O510*60+P510*50+Q510*50+R510*50+S510*5+T510*5+U510*5+V510*50)/540*IF(E510="青年",0.8,IF(E510="老年",0.1,IF(E510="中年",0.5,1))),0)</f>
        <v>0.0462962962962963</v>
      </c>
      <c r="Y510" s="54">
        <f>=IFERROR(0.01+(W510-MIN($W$2:$W$595))/(MAX($W$2:$W$595)-MIN($W$2:$W$595))*(1-0.01),0)*10</f>
        <v>1.27915632754342</v>
      </c>
      <c r="Z510" s="54">
        <f>=IFERROR(0.01+(X510-MIN($X$2:$X$595))/(MAX($X$2:$X$595)-MIN($X$2:$X$595))*(1-0.01),0)*10</f>
        <v>1.36657963446475</v>
      </c>
    </row>
    <row r="511" spans="1:26" ht="33.75" customHeight="1">
      <c r="A511" s="40">
        <v>510</v>
      </c>
      <c r="B511" s="27" t="s">
        <v>653</v>
      </c>
      <c r="C511" s="40">
        <v>2</v>
      </c>
      <c r="D511" s="27" t="s">
        <v>793</v>
      </c>
      <c r="E511" s="27" t="s">
        <v>802</v>
      </c>
      <c r="F511" s="27" t="s">
        <v>789</v>
      </c>
      <c r="G511" s="27" t="s">
        <v>790</v>
      </c>
      <c r="H511" s="27" t="s">
        <v>822</v>
      </c>
      <c r="I511" s="40">
        <v>0</v>
      </c>
      <c r="J511" s="40">
        <v>0</v>
      </c>
      <c r="K511" s="40">
        <v>0</v>
      </c>
      <c r="L511" s="40">
        <v>0</v>
      </c>
      <c r="M511" s="40">
        <v>0</v>
      </c>
      <c r="N511" s="40">
        <v>0</v>
      </c>
      <c r="O511" s="40">
        <v>0</v>
      </c>
      <c r="P511" s="40">
        <v>1</v>
      </c>
      <c r="Q511" s="40">
        <v>0</v>
      </c>
      <c r="R511" s="40">
        <v>0</v>
      </c>
      <c r="S511" s="40">
        <v>0</v>
      </c>
      <c r="T511" s="40">
        <v>0</v>
      </c>
      <c r="U511" s="40">
        <v>0</v>
      </c>
      <c r="V511" s="40">
        <v>0</v>
      </c>
      <c r="W511" s="53">
        <f>=IFERROR((I511*20+J511*50+K511*50+L511*5+M511*80+N511*80+O511*40+P511*50+Q511*50+R511*50+S511*95+T511*95+U511*95+V511*50)/800*IF(E511="青年",0.2,IF(E511="老年",0.9,IF(E511="中年",0.5,1))),0)</f>
        <v>0.03125</v>
      </c>
      <c r="X511" s="53">
        <f>=IFERROR((I511*80+J511*50+K511*50+L511*95+M511*20+N511*20+O511*60+P511*50+Q511*50+R511*50+S511*5+T511*5+U511*5+V511*50)/540*IF(E511="青年",0.8,IF(E511="老年",0.1,IF(E511="中年",0.5,1))),0)</f>
        <v>0.0462962962962963</v>
      </c>
      <c r="Y511" s="54">
        <f>=IFERROR(0.01+(W511-MIN($W$2:$W$595))/(MAX($W$2:$W$595)-MIN($W$2:$W$595))*(1-0.01),0)*10</f>
        <v>1.27915632754342</v>
      </c>
      <c r="Z511" s="54">
        <f>=IFERROR(0.01+(X511-MIN($X$2:$X$595))/(MAX($X$2:$X$595)-MIN($X$2:$X$595))*(1-0.01),0)*10</f>
        <v>1.36657963446475</v>
      </c>
    </row>
    <row r="512" spans="1:26" ht="33.75" customHeight="1">
      <c r="A512" s="40">
        <v>511</v>
      </c>
      <c r="B512" s="27" t="s">
        <v>658</v>
      </c>
      <c r="C512" s="40">
        <v>1</v>
      </c>
      <c r="D512" s="27" t="s">
        <v>793</v>
      </c>
      <c r="E512" s="27" t="s">
        <v>788</v>
      </c>
      <c r="F512" s="27" t="s">
        <v>789</v>
      </c>
      <c r="G512" s="27" t="s">
        <v>790</v>
      </c>
      <c r="H512" s="27" t="s">
        <v>904</v>
      </c>
      <c r="I512" s="40">
        <v>0</v>
      </c>
      <c r="J512" s="40">
        <v>0</v>
      </c>
      <c r="K512" s="40">
        <v>0</v>
      </c>
      <c r="L512" s="40">
        <v>0</v>
      </c>
      <c r="M512" s="40">
        <v>1</v>
      </c>
      <c r="N512" s="40">
        <v>0</v>
      </c>
      <c r="O512" s="40">
        <v>1</v>
      </c>
      <c r="P512" s="40">
        <v>0</v>
      </c>
      <c r="Q512" s="40">
        <v>0</v>
      </c>
      <c r="R512" s="40">
        <v>0</v>
      </c>
      <c r="S512" s="40">
        <v>0</v>
      </c>
      <c r="T512" s="40">
        <v>0</v>
      </c>
      <c r="U512" s="40">
        <v>0</v>
      </c>
      <c r="V512" s="40">
        <v>0</v>
      </c>
      <c r="W512" s="53">
        <f>=IFERROR((I512*20+J512*50+K512*50+L512*5+M512*80+N512*80+O512*40+P512*50+Q512*50+R512*50+S512*95+T512*95+U512*95+V512*50)/800*IF(E512="青年",0.2,IF(E512="老年",0.9,IF(E512="中年",0.5,1))),0)</f>
        <v>0.03</v>
      </c>
      <c r="X512" s="53">
        <f>=IFERROR((I512*80+J512*50+K512*50+L512*95+M512*20+N512*20+O512*60+P512*50+Q512*50+R512*50+S512*5+T512*5+U512*5+V512*50)/540*IF(E512="青年",0.8,IF(E512="老年",0.1,IF(E512="中年",0.5,1))),0)</f>
        <v>0.118518518518519</v>
      </c>
      <c r="Y512" s="54">
        <f>=IFERROR(0.01+(W512-MIN($W$2:$W$595))/(MAX($W$2:$W$595)-MIN($W$2:$W$595))*(1-0.01),0)*10</f>
        <v>1.23002481389578</v>
      </c>
      <c r="Z512" s="54">
        <f>=IFERROR(0.01+(X512-MIN($X$2:$X$595))/(MAX($X$2:$X$595)-MIN($X$2:$X$595))*(1-0.01),0)*10</f>
        <v>3.38276762402089</v>
      </c>
    </row>
    <row r="513" spans="1:26" ht="33.75" customHeight="1">
      <c r="A513" s="40">
        <v>512</v>
      </c>
      <c r="B513" s="27" t="s">
        <v>658</v>
      </c>
      <c r="C513" s="40">
        <v>2</v>
      </c>
      <c r="D513" s="27" t="s">
        <v>793</v>
      </c>
      <c r="E513" s="27" t="s">
        <v>788</v>
      </c>
      <c r="F513" s="27" t="s">
        <v>789</v>
      </c>
      <c r="G513" s="27" t="s">
        <v>790</v>
      </c>
      <c r="H513" s="27" t="s">
        <v>904</v>
      </c>
      <c r="I513" s="40">
        <v>0</v>
      </c>
      <c r="J513" s="40">
        <v>0</v>
      </c>
      <c r="K513" s="40">
        <v>0</v>
      </c>
      <c r="L513" s="40">
        <v>0</v>
      </c>
      <c r="M513" s="40">
        <v>1</v>
      </c>
      <c r="N513" s="40">
        <v>0</v>
      </c>
      <c r="O513" s="40">
        <v>1</v>
      </c>
      <c r="P513" s="40">
        <v>0</v>
      </c>
      <c r="Q513" s="40">
        <v>0</v>
      </c>
      <c r="R513" s="40">
        <v>0</v>
      </c>
      <c r="S513" s="40">
        <v>0</v>
      </c>
      <c r="T513" s="40">
        <v>0</v>
      </c>
      <c r="U513" s="40">
        <v>0</v>
      </c>
      <c r="V513" s="40">
        <v>0</v>
      </c>
      <c r="W513" s="53">
        <f>=IFERROR((I513*20+J513*50+K513*50+L513*5+M513*80+N513*80+O513*40+P513*50+Q513*50+R513*50+S513*95+T513*95+U513*95+V513*50)/800*IF(E513="青年",0.2,IF(E513="老年",0.9,IF(E513="中年",0.5,1))),0)</f>
        <v>0.03</v>
      </c>
      <c r="X513" s="53">
        <f>=IFERROR((I513*80+J513*50+K513*50+L513*95+M513*20+N513*20+O513*60+P513*50+Q513*50+R513*50+S513*5+T513*5+U513*5+V513*50)/540*IF(E513="青年",0.8,IF(E513="老年",0.1,IF(E513="中年",0.5,1))),0)</f>
        <v>0.118518518518519</v>
      </c>
      <c r="Y513" s="54">
        <f>=IFERROR(0.01+(W513-MIN($W$2:$W$595))/(MAX($W$2:$W$595)-MIN($W$2:$W$595))*(1-0.01),0)*10</f>
        <v>1.23002481389578</v>
      </c>
      <c r="Z513" s="54">
        <f>=IFERROR(0.01+(X513-MIN($X$2:$X$595))/(MAX($X$2:$X$595)-MIN($X$2:$X$595))*(1-0.01),0)*10</f>
        <v>3.38276762402089</v>
      </c>
    </row>
    <row r="514" spans="1:26" ht="33.75" customHeight="1">
      <c r="A514" s="40">
        <v>513</v>
      </c>
      <c r="B514" s="27" t="s">
        <v>658</v>
      </c>
      <c r="C514" s="40">
        <v>3</v>
      </c>
      <c r="D514" s="27" t="s">
        <v>793</v>
      </c>
      <c r="E514" s="27" t="s">
        <v>788</v>
      </c>
      <c r="F514" s="27" t="s">
        <v>799</v>
      </c>
      <c r="G514" s="27" t="s">
        <v>790</v>
      </c>
      <c r="H514" s="27" t="s">
        <v>904</v>
      </c>
      <c r="I514" s="40">
        <v>0</v>
      </c>
      <c r="J514" s="40">
        <v>0</v>
      </c>
      <c r="K514" s="40">
        <v>0</v>
      </c>
      <c r="L514" s="40">
        <v>0</v>
      </c>
      <c r="M514" s="40">
        <v>1</v>
      </c>
      <c r="N514" s="40">
        <v>0</v>
      </c>
      <c r="O514" s="40">
        <v>1</v>
      </c>
      <c r="P514" s="40">
        <v>0</v>
      </c>
      <c r="Q514" s="40">
        <v>0</v>
      </c>
      <c r="R514" s="40">
        <v>0</v>
      </c>
      <c r="S514" s="40">
        <v>0</v>
      </c>
      <c r="T514" s="40">
        <v>0</v>
      </c>
      <c r="U514" s="40">
        <v>0</v>
      </c>
      <c r="V514" s="40">
        <v>0</v>
      </c>
      <c r="W514" s="53">
        <f>=IFERROR((I514*20+J514*50+K514*50+L514*5+M514*80+N514*80+O514*40+P514*50+Q514*50+R514*50+S514*95+T514*95+U514*95+V514*50)/800*IF(E514="青年",0.2,IF(E514="老年",0.9,IF(E514="中年",0.5,1))),0)</f>
        <v>0.03</v>
      </c>
      <c r="X514" s="53">
        <f>=IFERROR((I514*80+J514*50+K514*50+L514*95+M514*20+N514*20+O514*60+P514*50+Q514*50+R514*50+S514*5+T514*5+U514*5+V514*50)/540*IF(E514="青年",0.8,IF(E514="老年",0.1,IF(E514="中年",0.5,1))),0)</f>
        <v>0.118518518518519</v>
      </c>
      <c r="Y514" s="54">
        <f>=IFERROR(0.01+(W514-MIN($W$2:$W$595))/(MAX($W$2:$W$595)-MIN($W$2:$W$595))*(1-0.01),0)*10</f>
        <v>1.23002481389578</v>
      </c>
      <c r="Z514" s="54">
        <f>=IFERROR(0.01+(X514-MIN($X$2:$X$595))/(MAX($X$2:$X$595)-MIN($X$2:$X$595))*(1-0.01),0)*10</f>
        <v>3.38276762402089</v>
      </c>
    </row>
    <row r="515" spans="1:26" ht="33.75" customHeight="1">
      <c r="A515" s="40">
        <v>514</v>
      </c>
      <c r="B515" s="27" t="s">
        <v>658</v>
      </c>
      <c r="C515" s="40">
        <v>4</v>
      </c>
      <c r="D515" s="27" t="s">
        <v>793</v>
      </c>
      <c r="E515" s="27" t="s">
        <v>788</v>
      </c>
      <c r="F515" s="27" t="s">
        <v>799</v>
      </c>
      <c r="G515" s="27" t="s">
        <v>790</v>
      </c>
      <c r="H515" s="27" t="s">
        <v>904</v>
      </c>
      <c r="I515" s="40">
        <v>0</v>
      </c>
      <c r="J515" s="40">
        <v>0</v>
      </c>
      <c r="K515" s="40">
        <v>0</v>
      </c>
      <c r="L515" s="40">
        <v>0</v>
      </c>
      <c r="M515" s="40">
        <v>1</v>
      </c>
      <c r="N515" s="40">
        <v>0</v>
      </c>
      <c r="O515" s="40">
        <v>1</v>
      </c>
      <c r="P515" s="40">
        <v>0</v>
      </c>
      <c r="Q515" s="40">
        <v>0</v>
      </c>
      <c r="R515" s="40">
        <v>0</v>
      </c>
      <c r="S515" s="40">
        <v>0</v>
      </c>
      <c r="T515" s="40">
        <v>0</v>
      </c>
      <c r="U515" s="40">
        <v>0</v>
      </c>
      <c r="V515" s="40">
        <v>0</v>
      </c>
      <c r="W515" s="53">
        <f>=IFERROR((I515*20+J515*50+K515*50+L515*5+M515*80+N515*80+O515*40+P515*50+Q515*50+R515*50+S515*95+T515*95+U515*95+V515*50)/800*IF(E515="青年",0.2,IF(E515="老年",0.9,IF(E515="中年",0.5,1))),0)</f>
        <v>0.03</v>
      </c>
      <c r="X515" s="53">
        <f>=IFERROR((I515*80+J515*50+K515*50+L515*95+M515*20+N515*20+O515*60+P515*50+Q515*50+R515*50+S515*5+T515*5+U515*5+V515*50)/540*IF(E515="青年",0.8,IF(E515="老年",0.1,IF(E515="中年",0.5,1))),0)</f>
        <v>0.118518518518519</v>
      </c>
      <c r="Y515" s="54">
        <f>=IFERROR(0.01+(W515-MIN($W$2:$W$595))/(MAX($W$2:$W$595)-MIN($W$2:$W$595))*(1-0.01),0)*10</f>
        <v>1.23002481389578</v>
      </c>
      <c r="Z515" s="54">
        <f>=IFERROR(0.01+(X515-MIN($X$2:$X$595))/(MAX($X$2:$X$595)-MIN($X$2:$X$595))*(1-0.01),0)*10</f>
        <v>3.38276762402089</v>
      </c>
    </row>
    <row r="516" spans="1:26" ht="33.75" customHeight="1">
      <c r="A516" s="40">
        <v>515</v>
      </c>
      <c r="B516" s="27" t="s">
        <v>658</v>
      </c>
      <c r="C516" s="40">
        <v>5</v>
      </c>
      <c r="D516" s="27" t="s">
        <v>793</v>
      </c>
      <c r="E516" s="27" t="s">
        <v>788</v>
      </c>
      <c r="F516" s="27" t="s">
        <v>799</v>
      </c>
      <c r="G516" s="27" t="s">
        <v>790</v>
      </c>
      <c r="H516" s="27" t="s">
        <v>904</v>
      </c>
      <c r="I516" s="40">
        <v>0</v>
      </c>
      <c r="J516" s="40">
        <v>0</v>
      </c>
      <c r="K516" s="40">
        <v>0</v>
      </c>
      <c r="L516" s="40">
        <v>0</v>
      </c>
      <c r="M516" s="40">
        <v>1</v>
      </c>
      <c r="N516" s="40">
        <v>0</v>
      </c>
      <c r="O516" s="40">
        <v>1</v>
      </c>
      <c r="P516" s="40">
        <v>0</v>
      </c>
      <c r="Q516" s="40">
        <v>0</v>
      </c>
      <c r="R516" s="40">
        <v>0</v>
      </c>
      <c r="S516" s="40">
        <v>0</v>
      </c>
      <c r="T516" s="40">
        <v>0</v>
      </c>
      <c r="U516" s="40">
        <v>0</v>
      </c>
      <c r="V516" s="40">
        <v>0</v>
      </c>
      <c r="W516" s="53">
        <f>=IFERROR((I516*20+J516*50+K516*50+L516*5+M516*80+N516*80+O516*40+P516*50+Q516*50+R516*50+S516*95+T516*95+U516*95+V516*50)/800*IF(E516="青年",0.2,IF(E516="老年",0.9,IF(E516="中年",0.5,1))),0)</f>
        <v>0.03</v>
      </c>
      <c r="X516" s="53">
        <f>=IFERROR((I516*80+J516*50+K516*50+L516*95+M516*20+N516*20+O516*60+P516*50+Q516*50+R516*50+S516*5+T516*5+U516*5+V516*50)/540*IF(E516="青年",0.8,IF(E516="老年",0.1,IF(E516="中年",0.5,1))),0)</f>
        <v>0.118518518518519</v>
      </c>
      <c r="Y516" s="54">
        <f>=IFERROR(0.01+(W516-MIN($W$2:$W$595))/(MAX($W$2:$W$595)-MIN($W$2:$W$595))*(1-0.01),0)*10</f>
        <v>1.23002481389578</v>
      </c>
      <c r="Z516" s="54">
        <f>=IFERROR(0.01+(X516-MIN($X$2:$X$595))/(MAX($X$2:$X$595)-MIN($X$2:$X$595))*(1-0.01),0)*10</f>
        <v>3.38276762402089</v>
      </c>
    </row>
    <row r="517" spans="1:26" ht="33.75" customHeight="1">
      <c r="A517" s="40">
        <v>516</v>
      </c>
      <c r="B517" s="27" t="s">
        <v>658</v>
      </c>
      <c r="C517" s="40">
        <v>6</v>
      </c>
      <c r="D517" s="27" t="s">
        <v>793</v>
      </c>
      <c r="E517" s="27" t="s">
        <v>788</v>
      </c>
      <c r="F517" s="27" t="s">
        <v>799</v>
      </c>
      <c r="G517" s="27" t="s">
        <v>790</v>
      </c>
      <c r="H517" s="27" t="s">
        <v>1002</v>
      </c>
      <c r="I517" s="40">
        <v>0</v>
      </c>
      <c r="J517" s="40">
        <v>0</v>
      </c>
      <c r="K517" s="40">
        <v>1</v>
      </c>
      <c r="L517" s="40">
        <v>0</v>
      </c>
      <c r="M517" s="40">
        <v>1</v>
      </c>
      <c r="N517" s="40">
        <v>0</v>
      </c>
      <c r="O517" s="40">
        <v>0</v>
      </c>
      <c r="P517" s="40">
        <v>0</v>
      </c>
      <c r="Q517" s="40">
        <v>0</v>
      </c>
      <c r="R517" s="40">
        <v>0</v>
      </c>
      <c r="S517" s="40">
        <v>0</v>
      </c>
      <c r="T517" s="40">
        <v>0</v>
      </c>
      <c r="U517" s="40">
        <v>0</v>
      </c>
      <c r="V517" s="40">
        <v>0</v>
      </c>
      <c r="W517" s="53">
        <f>=IFERROR((I517*20+J517*50+K517*50+L517*5+M517*80+N517*80+O517*40+P517*50+Q517*50+R517*50+S517*95+T517*95+U517*95+V517*50)/800*IF(E517="青年",0.2,IF(E517="老年",0.9,IF(E517="中年",0.5,1))),0)</f>
        <v>0.0325</v>
      </c>
      <c r="X517" s="53">
        <f>=IFERROR((I517*80+J517*50+K517*50+L517*95+M517*20+N517*20+O517*60+P517*50+Q517*50+R517*50+S517*5+T517*5+U517*5+V517*50)/540*IF(E517="青年",0.8,IF(E517="老年",0.1,IF(E517="中年",0.5,1))),0)</f>
        <v>0.103703703703704</v>
      </c>
      <c r="Y517" s="54">
        <f>=IFERROR(0.01+(W517-MIN($W$2:$W$595))/(MAX($W$2:$W$595)-MIN($W$2:$W$595))*(1-0.01),0)*10</f>
        <v>1.32828784119107</v>
      </c>
      <c r="Z517" s="54">
        <f>=IFERROR(0.01+(X517-MIN($X$2:$X$595))/(MAX($X$2:$X$595)-MIN($X$2:$X$595))*(1-0.01),0)*10</f>
        <v>2.96919060052219</v>
      </c>
    </row>
    <row r="518" spans="1:26" ht="33.75" customHeight="1">
      <c r="A518" s="40">
        <v>517</v>
      </c>
      <c r="B518" s="27" t="s">
        <v>664</v>
      </c>
      <c r="C518" s="40">
        <v>1</v>
      </c>
      <c r="D518" s="27" t="s">
        <v>793</v>
      </c>
      <c r="E518" s="27" t="s">
        <v>813</v>
      </c>
      <c r="F518" s="27" t="s">
        <v>789</v>
      </c>
      <c r="G518" s="27" t="s">
        <v>790</v>
      </c>
      <c r="H518" s="27" t="s">
        <v>867</v>
      </c>
      <c r="I518" s="40">
        <v>0</v>
      </c>
      <c r="J518" s="40">
        <v>0</v>
      </c>
      <c r="K518" s="40">
        <v>0</v>
      </c>
      <c r="L518" s="40">
        <v>0</v>
      </c>
      <c r="M518" s="40">
        <v>0</v>
      </c>
      <c r="N518" s="40">
        <v>0</v>
      </c>
      <c r="O518" s="40">
        <v>1</v>
      </c>
      <c r="P518" s="40">
        <v>1</v>
      </c>
      <c r="Q518" s="40">
        <v>0</v>
      </c>
      <c r="R518" s="40">
        <v>0</v>
      </c>
      <c r="S518" s="40">
        <v>0</v>
      </c>
      <c r="T518" s="40">
        <v>0</v>
      </c>
      <c r="U518" s="40">
        <v>0</v>
      </c>
      <c r="V518" s="40">
        <v>0</v>
      </c>
      <c r="W518" s="53">
        <f>=IFERROR((I518*20+J518*50+K518*50+L518*5+M518*80+N518*80+O518*40+P518*50+Q518*50+R518*50+S518*95+T518*95+U518*95+V518*50)/800*IF(E518="青年",0.2,IF(E518="老年",0.9,IF(E518="中年",0.5,1))),0)</f>
        <v>0.1125</v>
      </c>
      <c r="X518" s="53">
        <f>=IFERROR((I518*80+J518*50+K518*50+L518*95+M518*20+N518*20+O518*60+P518*50+Q518*50+R518*50+S518*5+T518*5+U518*5+V518*50)/540*IF(E518="青年",0.8,IF(E518="老年",0.1,IF(E518="中年",0.5,1))),0)</f>
        <v>0.203703703703704</v>
      </c>
      <c r="Y518" s="54">
        <f>=IFERROR(0.01+(W518-MIN($W$2:$W$595))/(MAX($W$2:$W$595)-MIN($W$2:$W$595))*(1-0.01),0)*10</f>
        <v>4.4727047146402</v>
      </c>
      <c r="Z518" s="54">
        <f>=IFERROR(0.01+(X518-MIN($X$2:$X$595))/(MAX($X$2:$X$595)-MIN($X$2:$X$595))*(1-0.01),0)*10</f>
        <v>5.76083550913838</v>
      </c>
    </row>
    <row r="519" spans="1:26" ht="33.75" customHeight="1">
      <c r="A519" s="40">
        <v>518</v>
      </c>
      <c r="B519" s="27" t="s">
        <v>664</v>
      </c>
      <c r="C519" s="40">
        <v>2</v>
      </c>
      <c r="D519" s="27" t="s">
        <v>793</v>
      </c>
      <c r="E519" s="27" t="s">
        <v>788</v>
      </c>
      <c r="F519" s="27" t="s">
        <v>789</v>
      </c>
      <c r="G519" s="27" t="s">
        <v>790</v>
      </c>
      <c r="H519" s="27" t="s">
        <v>822</v>
      </c>
      <c r="I519" s="40">
        <v>0</v>
      </c>
      <c r="J519" s="40">
        <v>0</v>
      </c>
      <c r="K519" s="40">
        <v>0</v>
      </c>
      <c r="L519" s="40">
        <v>0</v>
      </c>
      <c r="M519" s="40">
        <v>0</v>
      </c>
      <c r="N519" s="40">
        <v>0</v>
      </c>
      <c r="O519" s="40">
        <v>0</v>
      </c>
      <c r="P519" s="40">
        <v>1</v>
      </c>
      <c r="Q519" s="40">
        <v>0</v>
      </c>
      <c r="R519" s="40">
        <v>0</v>
      </c>
      <c r="S519" s="40">
        <v>0</v>
      </c>
      <c r="T519" s="40">
        <v>0</v>
      </c>
      <c r="U519" s="40">
        <v>0</v>
      </c>
      <c r="V519" s="40">
        <v>0</v>
      </c>
      <c r="W519" s="53">
        <f>=IFERROR((I519*20+J519*50+K519*50+L519*5+M519*80+N519*80+O519*40+P519*50+Q519*50+R519*50+S519*95+T519*95+U519*95+V519*50)/800*IF(E519="青年",0.2,IF(E519="老年",0.9,IF(E519="中年",0.5,1))),0)</f>
        <v>0.0125</v>
      </c>
      <c r="X519" s="53">
        <f>=IFERROR((I519*80+J519*50+K519*50+L519*95+M519*20+N519*20+O519*60+P519*50+Q519*50+R519*50+S519*5+T519*5+U519*5+V519*50)/540*IF(E519="青年",0.8,IF(E519="老年",0.1,IF(E519="中年",0.5,1))),0)</f>
        <v>0.0740740740740741</v>
      </c>
      <c r="Y519" s="54">
        <f>=IFERROR(0.01+(W519-MIN($W$2:$W$595))/(MAX($W$2:$W$595)-MIN($W$2:$W$595))*(1-0.01),0)*10</f>
        <v>0.542183622828784</v>
      </c>
      <c r="Z519" s="54">
        <f>=IFERROR(0.01+(X519-MIN($X$2:$X$595))/(MAX($X$2:$X$595)-MIN($X$2:$X$595))*(1-0.01),0)*10</f>
        <v>2.1420365535248</v>
      </c>
    </row>
    <row r="520" spans="1:26" ht="33.75" customHeight="1">
      <c r="A520" s="40">
        <v>519</v>
      </c>
      <c r="B520" s="27" t="s">
        <v>664</v>
      </c>
      <c r="C520" s="40">
        <v>3</v>
      </c>
      <c r="D520" s="27" t="s">
        <v>793</v>
      </c>
      <c r="E520" s="27" t="s">
        <v>788</v>
      </c>
      <c r="F520" s="27" t="s">
        <v>799</v>
      </c>
      <c r="G520" s="27" t="s">
        <v>790</v>
      </c>
      <c r="H520" s="27" t="s">
        <v>822</v>
      </c>
      <c r="I520" s="40">
        <v>0</v>
      </c>
      <c r="J520" s="40">
        <v>0</v>
      </c>
      <c r="K520" s="40">
        <v>0</v>
      </c>
      <c r="L520" s="40">
        <v>0</v>
      </c>
      <c r="M520" s="40">
        <v>0</v>
      </c>
      <c r="N520" s="40">
        <v>0</v>
      </c>
      <c r="O520" s="40">
        <v>0</v>
      </c>
      <c r="P520" s="40">
        <v>1</v>
      </c>
      <c r="Q520" s="40">
        <v>0</v>
      </c>
      <c r="R520" s="40">
        <v>0</v>
      </c>
      <c r="S520" s="40">
        <v>0</v>
      </c>
      <c r="T520" s="40">
        <v>0</v>
      </c>
      <c r="U520" s="40">
        <v>0</v>
      </c>
      <c r="V520" s="40">
        <v>0</v>
      </c>
      <c r="W520" s="53">
        <f>=IFERROR((I520*20+J520*50+K520*50+L520*5+M520*80+N520*80+O520*40+P520*50+Q520*50+R520*50+S520*95+T520*95+U520*95+V520*50)/800*IF(E520="青年",0.2,IF(E520="老年",0.9,IF(E520="中年",0.5,1))),0)</f>
        <v>0.0125</v>
      </c>
      <c r="X520" s="53">
        <f>=IFERROR((I520*80+J520*50+K520*50+L520*95+M520*20+N520*20+O520*60+P520*50+Q520*50+R520*50+S520*5+T520*5+U520*5+V520*50)/540*IF(E520="青年",0.8,IF(E520="老年",0.1,IF(E520="中年",0.5,1))),0)</f>
        <v>0.0740740740740741</v>
      </c>
      <c r="Y520" s="54">
        <f>=IFERROR(0.01+(W520-MIN($W$2:$W$595))/(MAX($W$2:$W$595)-MIN($W$2:$W$595))*(1-0.01),0)*10</f>
        <v>0.542183622828784</v>
      </c>
      <c r="Z520" s="54">
        <f>=IFERROR(0.01+(X520-MIN($X$2:$X$595))/(MAX($X$2:$X$595)-MIN($X$2:$X$595))*(1-0.01),0)*10</f>
        <v>2.1420365535248</v>
      </c>
    </row>
    <row r="521" spans="1:26" ht="33.75" customHeight="1">
      <c r="A521" s="40">
        <v>520</v>
      </c>
      <c r="B521" s="27" t="s">
        <v>664</v>
      </c>
      <c r="C521" s="40">
        <v>4</v>
      </c>
      <c r="D521" s="27" t="s">
        <v>793</v>
      </c>
      <c r="E521" s="27" t="s">
        <v>788</v>
      </c>
      <c r="F521" s="27" t="s">
        <v>789</v>
      </c>
      <c r="G521" s="27" t="s">
        <v>790</v>
      </c>
      <c r="H521" s="27" t="s">
        <v>822</v>
      </c>
      <c r="I521" s="40">
        <v>0</v>
      </c>
      <c r="J521" s="40">
        <v>0</v>
      </c>
      <c r="K521" s="40">
        <v>0</v>
      </c>
      <c r="L521" s="40">
        <v>0</v>
      </c>
      <c r="M521" s="40">
        <v>0</v>
      </c>
      <c r="N521" s="40">
        <v>0</v>
      </c>
      <c r="O521" s="40">
        <v>0</v>
      </c>
      <c r="P521" s="40">
        <v>1</v>
      </c>
      <c r="Q521" s="40">
        <v>0</v>
      </c>
      <c r="R521" s="40">
        <v>0</v>
      </c>
      <c r="S521" s="40">
        <v>0</v>
      </c>
      <c r="T521" s="40">
        <v>0</v>
      </c>
      <c r="U521" s="40">
        <v>0</v>
      </c>
      <c r="V521" s="40">
        <v>0</v>
      </c>
      <c r="W521" s="53">
        <f>=IFERROR((I521*20+J521*50+K521*50+L521*5+M521*80+N521*80+O521*40+P521*50+Q521*50+R521*50+S521*95+T521*95+U521*95+V521*50)/800*IF(E521="青年",0.2,IF(E521="老年",0.9,IF(E521="中年",0.5,1))),0)</f>
        <v>0.0125</v>
      </c>
      <c r="X521" s="53">
        <f>=IFERROR((I521*80+J521*50+K521*50+L521*95+M521*20+N521*20+O521*60+P521*50+Q521*50+R521*50+S521*5+T521*5+U521*5+V521*50)/540*IF(E521="青年",0.8,IF(E521="老年",0.1,IF(E521="中年",0.5,1))),0)</f>
        <v>0.0740740740740741</v>
      </c>
      <c r="Y521" s="54">
        <f>=IFERROR(0.01+(W521-MIN($W$2:$W$595))/(MAX($W$2:$W$595)-MIN($W$2:$W$595))*(1-0.01),0)*10</f>
        <v>0.542183622828784</v>
      </c>
      <c r="Z521" s="54">
        <f>=IFERROR(0.01+(X521-MIN($X$2:$X$595))/(MAX($X$2:$X$595)-MIN($X$2:$X$595))*(1-0.01),0)*10</f>
        <v>2.1420365535248</v>
      </c>
    </row>
    <row r="522" spans="1:26" ht="33.75" customHeight="1">
      <c r="A522" s="40">
        <v>521</v>
      </c>
      <c r="B522" s="27" t="s">
        <v>673</v>
      </c>
      <c r="C522" s="40">
        <v>1</v>
      </c>
      <c r="D522" s="27" t="s">
        <v>787</v>
      </c>
      <c r="E522" s="27" t="s">
        <v>861</v>
      </c>
      <c r="F522" s="27" t="s">
        <v>789</v>
      </c>
      <c r="G522" s="27" t="s">
        <v>790</v>
      </c>
      <c r="H522" s="27" t="s">
        <v>822</v>
      </c>
      <c r="I522" s="40">
        <v>0</v>
      </c>
      <c r="J522" s="40">
        <v>0</v>
      </c>
      <c r="K522" s="40">
        <v>0</v>
      </c>
      <c r="L522" s="40">
        <v>0</v>
      </c>
      <c r="M522" s="40">
        <v>0</v>
      </c>
      <c r="N522" s="40">
        <v>0</v>
      </c>
      <c r="O522" s="40">
        <v>0</v>
      </c>
      <c r="P522" s="40">
        <v>1</v>
      </c>
      <c r="Q522" s="40">
        <v>0</v>
      </c>
      <c r="R522" s="40">
        <v>0</v>
      </c>
      <c r="S522" s="40">
        <v>0</v>
      </c>
      <c r="T522" s="40">
        <v>0</v>
      </c>
      <c r="U522" s="40">
        <v>0</v>
      </c>
      <c r="V522" s="40">
        <v>0</v>
      </c>
      <c r="W522" s="53">
        <f>=IFERROR((I522*20+J522*50+K522*50+L522*5+M522*80+N522*80+O522*40+P522*50+Q522*50+R522*50+S522*95+T522*95+U522*95+V522*50)/800*IF(E522="青年",0.2,IF(E522="老年",0.9,IF(E522="中年",0.5,1))),0)</f>
        <v>0.05625</v>
      </c>
      <c r="X522" s="53">
        <f>=IFERROR((I522*80+J522*50+K522*50+L522*95+M522*20+N522*20+O522*60+P522*50+Q522*50+R522*50+S522*5+T522*5+U522*5+V522*50)/540*IF(E522="青年",0.8,IF(E522="老年",0.1,IF(E522="中年",0.5,1))),0)</f>
        <v>0.00925925925925926</v>
      </c>
      <c r="Y522" s="54">
        <f>=IFERROR(0.01+(W522-MIN($W$2:$W$595))/(MAX($W$2:$W$595)-MIN($W$2:$W$595))*(1-0.01),0)*10</f>
        <v>2.26178660049628</v>
      </c>
      <c r="Z522" s="54">
        <f>=IFERROR(0.01+(X522-MIN($X$2:$X$595))/(MAX($X$2:$X$595)-MIN($X$2:$X$595))*(1-0.01),0)*10</f>
        <v>0.332637075718016</v>
      </c>
    </row>
    <row r="523" spans="1:26" ht="33.75" customHeight="1">
      <c r="A523" s="40">
        <v>522</v>
      </c>
      <c r="B523" s="27" t="s">
        <v>679</v>
      </c>
      <c r="C523" s="40">
        <v>1</v>
      </c>
      <c r="D523" s="27" t="s">
        <v>793</v>
      </c>
      <c r="E523" s="27" t="s">
        <v>788</v>
      </c>
      <c r="F523" s="27" t="s">
        <v>799</v>
      </c>
      <c r="G523" s="27" t="s">
        <v>809</v>
      </c>
      <c r="H523" s="27" t="s">
        <v>840</v>
      </c>
      <c r="I523" s="40">
        <v>1</v>
      </c>
      <c r="J523" s="40">
        <v>0</v>
      </c>
      <c r="K523" s="40">
        <v>0</v>
      </c>
      <c r="L523" s="40">
        <v>0</v>
      </c>
      <c r="M523" s="40">
        <v>0</v>
      </c>
      <c r="N523" s="40">
        <v>0</v>
      </c>
      <c r="O523" s="40">
        <v>0</v>
      </c>
      <c r="P523" s="40">
        <v>0</v>
      </c>
      <c r="Q523" s="40">
        <v>0</v>
      </c>
      <c r="R523" s="40">
        <v>0</v>
      </c>
      <c r="S523" s="40">
        <v>0</v>
      </c>
      <c r="T523" s="40">
        <v>0</v>
      </c>
      <c r="U523" s="40">
        <v>0</v>
      </c>
      <c r="V523" s="40">
        <v>0</v>
      </c>
      <c r="W523" s="53">
        <f>=IFERROR((I523*20+J523*50+K523*50+L523*5+M523*80+N523*80+O523*40+P523*50+Q523*50+R523*50+S523*95+T523*95+U523*95+V523*50)/800*IF(E523="青年",0.2,IF(E523="老年",0.9,IF(E523="中年",0.5,1))),0)</f>
        <v>0.005</v>
      </c>
      <c r="X523" s="53">
        <f>=IFERROR((I523*80+J523*50+K523*50+L523*95+M523*20+N523*20+O523*60+P523*50+Q523*50+R523*50+S523*5+T523*5+U523*5+V523*50)/540*IF(E523="青年",0.8,IF(E523="老年",0.1,IF(E523="中年",0.5,1))),0)</f>
        <v>0.118518518518519</v>
      </c>
      <c r="Y523" s="54">
        <f>=IFERROR(0.01+(W523-MIN($W$2:$W$595))/(MAX($W$2:$W$595)-MIN($W$2:$W$595))*(1-0.01),0)*10</f>
        <v>0.247394540942928</v>
      </c>
      <c r="Z523" s="54">
        <f>=IFERROR(0.01+(X523-MIN($X$2:$X$595))/(MAX($X$2:$X$595)-MIN($X$2:$X$595))*(1-0.01),0)*10</f>
        <v>3.38276762402089</v>
      </c>
    </row>
    <row r="524" spans="1:26" ht="33.75" customHeight="1">
      <c r="A524" s="40">
        <v>523</v>
      </c>
      <c r="B524" s="27" t="s">
        <v>679</v>
      </c>
      <c r="C524" s="40">
        <v>2</v>
      </c>
      <c r="D524" s="27" t="s">
        <v>793</v>
      </c>
      <c r="E524" s="27" t="s">
        <v>788</v>
      </c>
      <c r="F524" s="27" t="s">
        <v>799</v>
      </c>
      <c r="G524" s="27" t="s">
        <v>809</v>
      </c>
      <c r="H524" s="27" t="s">
        <v>840</v>
      </c>
      <c r="I524" s="40">
        <v>1</v>
      </c>
      <c r="J524" s="40">
        <v>0</v>
      </c>
      <c r="K524" s="40">
        <v>0</v>
      </c>
      <c r="L524" s="40">
        <v>0</v>
      </c>
      <c r="M524" s="40">
        <v>0</v>
      </c>
      <c r="N524" s="40">
        <v>0</v>
      </c>
      <c r="O524" s="40">
        <v>0</v>
      </c>
      <c r="P524" s="40">
        <v>0</v>
      </c>
      <c r="Q524" s="40">
        <v>0</v>
      </c>
      <c r="R524" s="40">
        <v>0</v>
      </c>
      <c r="S524" s="40">
        <v>0</v>
      </c>
      <c r="T524" s="40">
        <v>0</v>
      </c>
      <c r="U524" s="40">
        <v>0</v>
      </c>
      <c r="V524" s="40">
        <v>0</v>
      </c>
      <c r="W524" s="53">
        <f>=IFERROR((I524*20+J524*50+K524*50+L524*5+M524*80+N524*80+O524*40+P524*50+Q524*50+R524*50+S524*95+T524*95+U524*95+V524*50)/800*IF(E524="青年",0.2,IF(E524="老年",0.9,IF(E524="中年",0.5,1))),0)</f>
        <v>0.005</v>
      </c>
      <c r="X524" s="53">
        <f>=IFERROR((I524*80+J524*50+K524*50+L524*95+M524*20+N524*20+O524*60+P524*50+Q524*50+R524*50+S524*5+T524*5+U524*5+V524*50)/540*IF(E524="青年",0.8,IF(E524="老年",0.1,IF(E524="中年",0.5,1))),0)</f>
        <v>0.118518518518519</v>
      </c>
      <c r="Y524" s="54">
        <f>=IFERROR(0.01+(W524-MIN($W$2:$W$595))/(MAX($W$2:$W$595)-MIN($W$2:$W$595))*(1-0.01),0)*10</f>
        <v>0.247394540942928</v>
      </c>
      <c r="Z524" s="54">
        <f>=IFERROR(0.01+(X524-MIN($X$2:$X$595))/(MAX($X$2:$X$595)-MIN($X$2:$X$595))*(1-0.01),0)*10</f>
        <v>3.38276762402089</v>
      </c>
    </row>
    <row r="525" spans="1:26" ht="33.75" customHeight="1">
      <c r="A525" s="40">
        <v>524</v>
      </c>
      <c r="B525" s="27" t="s">
        <v>679</v>
      </c>
      <c r="C525" s="40">
        <v>3</v>
      </c>
      <c r="D525" s="27" t="s">
        <v>793</v>
      </c>
      <c r="E525" s="27" t="s">
        <v>788</v>
      </c>
      <c r="F525" s="27" t="s">
        <v>789</v>
      </c>
      <c r="G525" s="27" t="s">
        <v>790</v>
      </c>
      <c r="H525" s="27" t="s">
        <v>837</v>
      </c>
      <c r="I525" s="40">
        <v>0</v>
      </c>
      <c r="J525" s="40">
        <v>0</v>
      </c>
      <c r="K525" s="40">
        <v>0</v>
      </c>
      <c r="L525" s="40">
        <v>0</v>
      </c>
      <c r="M525" s="40">
        <v>1</v>
      </c>
      <c r="N525" s="40">
        <v>0</v>
      </c>
      <c r="O525" s="40">
        <v>0</v>
      </c>
      <c r="P525" s="40">
        <v>1</v>
      </c>
      <c r="Q525" s="40">
        <v>0</v>
      </c>
      <c r="R525" s="40">
        <v>0</v>
      </c>
      <c r="S525" s="40">
        <v>0</v>
      </c>
      <c r="T525" s="40">
        <v>0</v>
      </c>
      <c r="U525" s="40">
        <v>0</v>
      </c>
      <c r="V525" s="40">
        <v>0</v>
      </c>
      <c r="W525" s="53">
        <f>=IFERROR((I525*20+J525*50+K525*50+L525*5+M525*80+N525*80+O525*40+P525*50+Q525*50+R525*50+S525*95+T525*95+U525*95+V525*50)/800*IF(E525="青年",0.2,IF(E525="老年",0.9,IF(E525="中年",0.5,1))),0)</f>
        <v>0.0325</v>
      </c>
      <c r="X525" s="53">
        <f>=IFERROR((I525*80+J525*50+K525*50+L525*95+M525*20+N525*20+O525*60+P525*50+Q525*50+R525*50+S525*5+T525*5+U525*5+V525*50)/540*IF(E525="青年",0.8,IF(E525="老年",0.1,IF(E525="中年",0.5,1))),0)</f>
        <v>0.103703703703704</v>
      </c>
      <c r="Y525" s="54">
        <f>=IFERROR(0.01+(W525-MIN($W$2:$W$595))/(MAX($W$2:$W$595)-MIN($W$2:$W$595))*(1-0.01),0)*10</f>
        <v>1.32828784119107</v>
      </c>
      <c r="Z525" s="54">
        <f>=IFERROR(0.01+(X525-MIN($X$2:$X$595))/(MAX($X$2:$X$595)-MIN($X$2:$X$595))*(1-0.01),0)*10</f>
        <v>2.96919060052219</v>
      </c>
    </row>
    <row r="526" spans="1:26" ht="33.75" customHeight="1">
      <c r="A526" s="40">
        <v>525</v>
      </c>
      <c r="B526" s="27" t="s">
        <v>679</v>
      </c>
      <c r="C526" s="40">
        <v>4</v>
      </c>
      <c r="D526" s="27" t="s">
        <v>793</v>
      </c>
      <c r="E526" s="27" t="s">
        <v>788</v>
      </c>
      <c r="F526" s="27" t="s">
        <v>799</v>
      </c>
      <c r="G526" s="27" t="s">
        <v>790</v>
      </c>
      <c r="H526" s="27" t="s">
        <v>837</v>
      </c>
      <c r="I526" s="40">
        <v>0</v>
      </c>
      <c r="J526" s="40">
        <v>0</v>
      </c>
      <c r="K526" s="40">
        <v>0</v>
      </c>
      <c r="L526" s="40">
        <v>0</v>
      </c>
      <c r="M526" s="40">
        <v>1</v>
      </c>
      <c r="N526" s="40">
        <v>0</v>
      </c>
      <c r="O526" s="40">
        <v>0</v>
      </c>
      <c r="P526" s="40">
        <v>1</v>
      </c>
      <c r="Q526" s="40">
        <v>0</v>
      </c>
      <c r="R526" s="40">
        <v>0</v>
      </c>
      <c r="S526" s="40">
        <v>0</v>
      </c>
      <c r="T526" s="40">
        <v>0</v>
      </c>
      <c r="U526" s="40">
        <v>0</v>
      </c>
      <c r="V526" s="40">
        <v>0</v>
      </c>
      <c r="W526" s="53">
        <f>=IFERROR((I526*20+J526*50+K526*50+L526*5+M526*80+N526*80+O526*40+P526*50+Q526*50+R526*50+S526*95+T526*95+U526*95+V526*50)/800*IF(E526="青年",0.2,IF(E526="老年",0.9,IF(E526="中年",0.5,1))),0)</f>
        <v>0.0325</v>
      </c>
      <c r="X526" s="53">
        <f>=IFERROR((I526*80+J526*50+K526*50+L526*95+M526*20+N526*20+O526*60+P526*50+Q526*50+R526*50+S526*5+T526*5+U526*5+V526*50)/540*IF(E526="青年",0.8,IF(E526="老年",0.1,IF(E526="中年",0.5,1))),0)</f>
        <v>0.103703703703704</v>
      </c>
      <c r="Y526" s="54">
        <f>=IFERROR(0.01+(W526-MIN($W$2:$W$595))/(MAX($W$2:$W$595)-MIN($W$2:$W$595))*(1-0.01),0)*10</f>
        <v>1.32828784119107</v>
      </c>
      <c r="Z526" s="54">
        <f>=IFERROR(0.01+(X526-MIN($X$2:$X$595))/(MAX($X$2:$X$595)-MIN($X$2:$X$595))*(1-0.01),0)*10</f>
        <v>2.96919060052219</v>
      </c>
    </row>
    <row r="527" spans="1:26" ht="33.75" customHeight="1">
      <c r="A527" s="40">
        <v>526</v>
      </c>
      <c r="B527" s="27" t="s">
        <v>679</v>
      </c>
      <c r="C527" s="40">
        <v>5</v>
      </c>
      <c r="D527" s="27" t="s">
        <v>793</v>
      </c>
      <c r="E527" s="27" t="s">
        <v>788</v>
      </c>
      <c r="F527" s="27" t="s">
        <v>799</v>
      </c>
      <c r="G527" s="27" t="s">
        <v>790</v>
      </c>
      <c r="H527" s="27" t="s">
        <v>837</v>
      </c>
      <c r="I527" s="40">
        <v>0</v>
      </c>
      <c r="J527" s="40">
        <v>0</v>
      </c>
      <c r="K527" s="40">
        <v>0</v>
      </c>
      <c r="L527" s="40">
        <v>0</v>
      </c>
      <c r="M527" s="40">
        <v>1</v>
      </c>
      <c r="N527" s="40">
        <v>0</v>
      </c>
      <c r="O527" s="40">
        <v>0</v>
      </c>
      <c r="P527" s="40">
        <v>1</v>
      </c>
      <c r="Q527" s="40">
        <v>0</v>
      </c>
      <c r="R527" s="40">
        <v>0</v>
      </c>
      <c r="S527" s="40">
        <v>0</v>
      </c>
      <c r="T527" s="40">
        <v>0</v>
      </c>
      <c r="U527" s="40">
        <v>0</v>
      </c>
      <c r="V527" s="40">
        <v>0</v>
      </c>
      <c r="W527" s="53">
        <f>=IFERROR((I527*20+J527*50+K527*50+L527*5+M527*80+N527*80+O527*40+P527*50+Q527*50+R527*50+S527*95+T527*95+U527*95+V527*50)/800*IF(E527="青年",0.2,IF(E527="老年",0.9,IF(E527="中年",0.5,1))),0)</f>
        <v>0.0325</v>
      </c>
      <c r="X527" s="53">
        <f>=IFERROR((I527*80+J527*50+K527*50+L527*95+M527*20+N527*20+O527*60+P527*50+Q527*50+R527*50+S527*5+T527*5+U527*5+V527*50)/540*IF(E527="青年",0.8,IF(E527="老年",0.1,IF(E527="中年",0.5,1))),0)</f>
        <v>0.103703703703704</v>
      </c>
      <c r="Y527" s="54">
        <f>=IFERROR(0.01+(W527-MIN($W$2:$W$595))/(MAX($W$2:$W$595)-MIN($W$2:$W$595))*(1-0.01),0)*10</f>
        <v>1.32828784119107</v>
      </c>
      <c r="Z527" s="54">
        <f>=IFERROR(0.01+(X527-MIN($X$2:$X$595))/(MAX($X$2:$X$595)-MIN($X$2:$X$595))*(1-0.01),0)*10</f>
        <v>2.96919060052219</v>
      </c>
    </row>
    <row r="528" spans="1:26" ht="33.75" customHeight="1">
      <c r="A528" s="40">
        <v>527</v>
      </c>
      <c r="B528" s="27" t="s">
        <v>679</v>
      </c>
      <c r="C528" s="40">
        <v>6</v>
      </c>
      <c r="D528" s="27" t="s">
        <v>787</v>
      </c>
      <c r="E528" s="27" t="s">
        <v>788</v>
      </c>
      <c r="F528" s="27" t="s">
        <v>789</v>
      </c>
      <c r="G528" s="27" t="s">
        <v>809</v>
      </c>
      <c r="H528" s="27" t="s">
        <v>853</v>
      </c>
      <c r="I528" s="40">
        <v>0</v>
      </c>
      <c r="J528" s="40">
        <v>0</v>
      </c>
      <c r="K528" s="40">
        <v>0</v>
      </c>
      <c r="L528" s="40">
        <v>1</v>
      </c>
      <c r="M528" s="40">
        <v>0</v>
      </c>
      <c r="N528" s="40">
        <v>0</v>
      </c>
      <c r="O528" s="40">
        <v>0</v>
      </c>
      <c r="P528" s="40">
        <v>0</v>
      </c>
      <c r="Q528" s="40">
        <v>0</v>
      </c>
      <c r="R528" s="40">
        <v>0</v>
      </c>
      <c r="S528" s="40">
        <v>0</v>
      </c>
      <c r="T528" s="40">
        <v>0</v>
      </c>
      <c r="U528" s="40">
        <v>0</v>
      </c>
      <c r="V528" s="40">
        <v>0</v>
      </c>
      <c r="W528" s="53">
        <f>=IFERROR((I528*20+J528*50+K528*50+L528*5+M528*80+N528*80+O528*40+P528*50+Q528*50+R528*50+S528*95+T528*95+U528*95+V528*50)/800*IF(E528="青年",0.2,IF(E528="老年",0.9,IF(E528="中年",0.5,1))),0)</f>
        <v>0.00125</v>
      </c>
      <c r="X528" s="53">
        <f>=IFERROR((I528*80+J528*50+K528*50+L528*95+M528*20+N528*20+O528*60+P528*50+Q528*50+R528*50+S528*5+T528*5+U528*5+V528*50)/540*IF(E528="青年",0.8,IF(E528="老年",0.1,IF(E528="中年",0.5,1))),0)</f>
        <v>0.140740740740741</v>
      </c>
      <c r="Y528" s="54">
        <f>=IFERROR(0.01+(W528-MIN($W$2:$W$595))/(MAX($W$2:$W$595)-MIN($W$2:$W$595))*(1-0.01),0)*10</f>
        <v>0.1</v>
      </c>
      <c r="Z528" s="54">
        <f>=IFERROR(0.01+(X528-MIN($X$2:$X$595))/(MAX($X$2:$X$595)-MIN($X$2:$X$595))*(1-0.01),0)*10</f>
        <v>4.00313315926893</v>
      </c>
    </row>
    <row r="529" spans="1:26" ht="33.75" customHeight="1">
      <c r="A529" s="40">
        <v>528</v>
      </c>
      <c r="B529" s="27" t="s">
        <v>679</v>
      </c>
      <c r="C529" s="40">
        <v>7</v>
      </c>
      <c r="D529" s="27" t="s">
        <v>787</v>
      </c>
      <c r="E529" s="27" t="s">
        <v>788</v>
      </c>
      <c r="F529" s="27" t="s">
        <v>789</v>
      </c>
      <c r="G529" s="27" t="s">
        <v>809</v>
      </c>
      <c r="H529" s="27" t="s">
        <v>822</v>
      </c>
      <c r="I529" s="40">
        <v>0</v>
      </c>
      <c r="J529" s="40">
        <v>0</v>
      </c>
      <c r="K529" s="40">
        <v>0</v>
      </c>
      <c r="L529" s="40">
        <v>0</v>
      </c>
      <c r="M529" s="40">
        <v>0</v>
      </c>
      <c r="N529" s="40">
        <v>0</v>
      </c>
      <c r="O529" s="40">
        <v>0</v>
      </c>
      <c r="P529" s="40">
        <v>1</v>
      </c>
      <c r="Q529" s="40">
        <v>0</v>
      </c>
      <c r="R529" s="40">
        <v>0</v>
      </c>
      <c r="S529" s="40">
        <v>0</v>
      </c>
      <c r="T529" s="40">
        <v>0</v>
      </c>
      <c r="U529" s="40">
        <v>0</v>
      </c>
      <c r="V529" s="40">
        <v>0</v>
      </c>
      <c r="W529" s="53">
        <f>=IFERROR((I529*20+J529*50+K529*50+L529*5+M529*80+N529*80+O529*40+P529*50+Q529*50+R529*50+S529*95+T529*95+U529*95+V529*50)/800*IF(E529="青年",0.2,IF(E529="老年",0.9,IF(E529="中年",0.5,1))),0)</f>
        <v>0.0125</v>
      </c>
      <c r="X529" s="53">
        <f>=IFERROR((I529*80+J529*50+K529*50+L529*95+M529*20+N529*20+O529*60+P529*50+Q529*50+R529*50+S529*5+T529*5+U529*5+V529*50)/540*IF(E529="青年",0.8,IF(E529="老年",0.1,IF(E529="中年",0.5,1))),0)</f>
        <v>0.0740740740740741</v>
      </c>
      <c r="Y529" s="54">
        <f>=IFERROR(0.01+(W529-MIN($W$2:$W$595))/(MAX($W$2:$W$595)-MIN($W$2:$W$595))*(1-0.01),0)*10</f>
        <v>0.542183622828784</v>
      </c>
      <c r="Z529" s="54">
        <f>=IFERROR(0.01+(X529-MIN($X$2:$X$595))/(MAX($X$2:$X$595)-MIN($X$2:$X$595))*(1-0.01),0)*10</f>
        <v>2.1420365535248</v>
      </c>
    </row>
    <row r="530" spans="1:26" ht="33.75" customHeight="1">
      <c r="A530" s="40">
        <v>529</v>
      </c>
      <c r="B530" s="27" t="s">
        <v>679</v>
      </c>
      <c r="C530" s="40">
        <v>8</v>
      </c>
      <c r="D530" s="27" t="s">
        <v>793</v>
      </c>
      <c r="E530" s="27" t="s">
        <v>788</v>
      </c>
      <c r="F530" s="27" t="s">
        <v>799</v>
      </c>
      <c r="G530" s="27" t="s">
        <v>809</v>
      </c>
      <c r="H530" s="27" t="s">
        <v>853</v>
      </c>
      <c r="I530" s="40">
        <v>0</v>
      </c>
      <c r="J530" s="40">
        <v>0</v>
      </c>
      <c r="K530" s="40">
        <v>0</v>
      </c>
      <c r="L530" s="40">
        <v>1</v>
      </c>
      <c r="M530" s="40">
        <v>0</v>
      </c>
      <c r="N530" s="40">
        <v>0</v>
      </c>
      <c r="O530" s="40">
        <v>0</v>
      </c>
      <c r="P530" s="40">
        <v>0</v>
      </c>
      <c r="Q530" s="40">
        <v>0</v>
      </c>
      <c r="R530" s="40">
        <v>0</v>
      </c>
      <c r="S530" s="40">
        <v>0</v>
      </c>
      <c r="T530" s="40">
        <v>0</v>
      </c>
      <c r="U530" s="40">
        <v>0</v>
      </c>
      <c r="V530" s="40">
        <v>0</v>
      </c>
      <c r="W530" s="53">
        <f>=IFERROR((I530*20+J530*50+K530*50+L530*5+M530*80+N530*80+O530*40+P530*50+Q530*50+R530*50+S530*95+T530*95+U530*95+V530*50)/800*IF(E530="青年",0.2,IF(E530="老年",0.9,IF(E530="中年",0.5,1))),0)</f>
        <v>0.00125</v>
      </c>
      <c r="X530" s="53">
        <f>=IFERROR((I530*80+J530*50+K530*50+L530*95+M530*20+N530*20+O530*60+P530*50+Q530*50+R530*50+S530*5+T530*5+U530*5+V530*50)/540*IF(E530="青年",0.8,IF(E530="老年",0.1,IF(E530="中年",0.5,1))),0)</f>
        <v>0.140740740740741</v>
      </c>
      <c r="Y530" s="54">
        <f>=IFERROR(0.01+(W530-MIN($W$2:$W$595))/(MAX($W$2:$W$595)-MIN($W$2:$W$595))*(1-0.01),0)*10</f>
        <v>0.1</v>
      </c>
      <c r="Z530" s="54">
        <f>=IFERROR(0.01+(X530-MIN($X$2:$X$595))/(MAX($X$2:$X$595)-MIN($X$2:$X$595))*(1-0.01),0)*10</f>
        <v>4.00313315926893</v>
      </c>
    </row>
    <row r="531" spans="1:26" ht="33.75" customHeight="1">
      <c r="A531" s="40">
        <v>530</v>
      </c>
      <c r="B531" s="27" t="s">
        <v>679</v>
      </c>
      <c r="C531" s="40">
        <v>9</v>
      </c>
      <c r="D531" s="27" t="s">
        <v>793</v>
      </c>
      <c r="E531" s="27" t="s">
        <v>788</v>
      </c>
      <c r="F531" s="27" t="s">
        <v>799</v>
      </c>
      <c r="G531" s="27" t="s">
        <v>809</v>
      </c>
      <c r="H531" s="27" t="s">
        <v>853</v>
      </c>
      <c r="I531" s="40">
        <v>0</v>
      </c>
      <c r="J531" s="40">
        <v>0</v>
      </c>
      <c r="K531" s="40">
        <v>0</v>
      </c>
      <c r="L531" s="40">
        <v>1</v>
      </c>
      <c r="M531" s="40">
        <v>0</v>
      </c>
      <c r="N531" s="40">
        <v>0</v>
      </c>
      <c r="O531" s="40">
        <v>0</v>
      </c>
      <c r="P531" s="40">
        <v>0</v>
      </c>
      <c r="Q531" s="40">
        <v>0</v>
      </c>
      <c r="R531" s="40">
        <v>0</v>
      </c>
      <c r="S531" s="40">
        <v>0</v>
      </c>
      <c r="T531" s="40">
        <v>0</v>
      </c>
      <c r="U531" s="40">
        <v>0</v>
      </c>
      <c r="V531" s="40">
        <v>0</v>
      </c>
      <c r="W531" s="53">
        <f>=IFERROR((I531*20+J531*50+K531*50+L531*5+M531*80+N531*80+O531*40+P531*50+Q531*50+R531*50+S531*95+T531*95+U531*95+V531*50)/800*IF(E531="青年",0.2,IF(E531="老年",0.9,IF(E531="中年",0.5,1))),0)</f>
        <v>0.00125</v>
      </c>
      <c r="X531" s="53">
        <f>=IFERROR((I531*80+J531*50+K531*50+L531*95+M531*20+N531*20+O531*60+P531*50+Q531*50+R531*50+S531*5+T531*5+U531*5+V531*50)/540*IF(E531="青年",0.8,IF(E531="老年",0.1,IF(E531="中年",0.5,1))),0)</f>
        <v>0.140740740740741</v>
      </c>
      <c r="Y531" s="54">
        <f>=IFERROR(0.01+(W531-MIN($W$2:$W$595))/(MAX($W$2:$W$595)-MIN($W$2:$W$595))*(1-0.01),0)*10</f>
        <v>0.1</v>
      </c>
      <c r="Z531" s="54">
        <f>=IFERROR(0.01+(X531-MIN($X$2:$X$595))/(MAX($X$2:$X$595)-MIN($X$2:$X$595))*(1-0.01),0)*10</f>
        <v>4.00313315926893</v>
      </c>
    </row>
    <row r="532" spans="1:26" ht="33.75" customHeight="1">
      <c r="A532" s="40">
        <v>531</v>
      </c>
      <c r="B532" s="27" t="s">
        <v>679</v>
      </c>
      <c r="C532" s="40">
        <v>10</v>
      </c>
      <c r="D532" s="27" t="s">
        <v>793</v>
      </c>
      <c r="E532" s="27" t="s">
        <v>788</v>
      </c>
      <c r="F532" s="27" t="s">
        <v>799</v>
      </c>
      <c r="G532" s="27" t="s">
        <v>809</v>
      </c>
      <c r="H532" s="27" t="s">
        <v>853</v>
      </c>
      <c r="I532" s="40">
        <v>0</v>
      </c>
      <c r="J532" s="40">
        <v>0</v>
      </c>
      <c r="K532" s="40">
        <v>0</v>
      </c>
      <c r="L532" s="40">
        <v>1</v>
      </c>
      <c r="M532" s="40">
        <v>0</v>
      </c>
      <c r="N532" s="40">
        <v>0</v>
      </c>
      <c r="O532" s="40">
        <v>0</v>
      </c>
      <c r="P532" s="40">
        <v>0</v>
      </c>
      <c r="Q532" s="40">
        <v>0</v>
      </c>
      <c r="R532" s="40">
        <v>0</v>
      </c>
      <c r="S532" s="40">
        <v>0</v>
      </c>
      <c r="T532" s="40">
        <v>0</v>
      </c>
      <c r="U532" s="40">
        <v>0</v>
      </c>
      <c r="V532" s="40">
        <v>0</v>
      </c>
      <c r="W532" s="53">
        <f>=IFERROR((I532*20+J532*50+K532*50+L532*5+M532*80+N532*80+O532*40+P532*50+Q532*50+R532*50+S532*95+T532*95+U532*95+V532*50)/800*IF(E532="青年",0.2,IF(E532="老年",0.9,IF(E532="中年",0.5,1))),0)</f>
        <v>0.00125</v>
      </c>
      <c r="X532" s="53">
        <f>=IFERROR((I532*80+J532*50+K532*50+L532*95+M532*20+N532*20+O532*60+P532*50+Q532*50+R532*50+S532*5+T532*5+U532*5+V532*50)/540*IF(E532="青年",0.8,IF(E532="老年",0.1,IF(E532="中年",0.5,1))),0)</f>
        <v>0.140740740740741</v>
      </c>
      <c r="Y532" s="54">
        <f>=IFERROR(0.01+(W532-MIN($W$2:$W$595))/(MAX($W$2:$W$595)-MIN($W$2:$W$595))*(1-0.01),0)*10</f>
        <v>0.1</v>
      </c>
      <c r="Z532" s="54">
        <f>=IFERROR(0.01+(X532-MIN($X$2:$X$595))/(MAX($X$2:$X$595)-MIN($X$2:$X$595))*(1-0.01),0)*10</f>
        <v>4.00313315926893</v>
      </c>
    </row>
    <row r="533" spans="1:26" ht="33.75" customHeight="1">
      <c r="A533" s="40">
        <v>532</v>
      </c>
      <c r="B533" s="27" t="s">
        <v>679</v>
      </c>
      <c r="C533" s="40">
        <v>11</v>
      </c>
      <c r="D533" s="27" t="s">
        <v>793</v>
      </c>
      <c r="E533" s="27" t="s">
        <v>788</v>
      </c>
      <c r="F533" s="27" t="s">
        <v>789</v>
      </c>
      <c r="G533" s="27" t="s">
        <v>809</v>
      </c>
      <c r="H533" s="27" t="s">
        <v>853</v>
      </c>
      <c r="I533" s="40">
        <v>0</v>
      </c>
      <c r="J533" s="40">
        <v>0</v>
      </c>
      <c r="K533" s="40">
        <v>0</v>
      </c>
      <c r="L533" s="40">
        <v>1</v>
      </c>
      <c r="M533" s="40">
        <v>0</v>
      </c>
      <c r="N533" s="40">
        <v>0</v>
      </c>
      <c r="O533" s="40">
        <v>0</v>
      </c>
      <c r="P533" s="40">
        <v>0</v>
      </c>
      <c r="Q533" s="40">
        <v>0</v>
      </c>
      <c r="R533" s="40">
        <v>0</v>
      </c>
      <c r="S533" s="40">
        <v>0</v>
      </c>
      <c r="T533" s="40">
        <v>0</v>
      </c>
      <c r="U533" s="40">
        <v>0</v>
      </c>
      <c r="V533" s="40">
        <v>0</v>
      </c>
      <c r="W533" s="53">
        <f>=IFERROR((I533*20+J533*50+K533*50+L533*5+M533*80+N533*80+O533*40+P533*50+Q533*50+R533*50+S533*95+T533*95+U533*95+V533*50)/800*IF(E533="青年",0.2,IF(E533="老年",0.9,IF(E533="中年",0.5,1))),0)</f>
        <v>0.00125</v>
      </c>
      <c r="X533" s="53">
        <f>=IFERROR((I533*80+J533*50+K533*50+L533*95+M533*20+N533*20+O533*60+P533*50+Q533*50+R533*50+S533*5+T533*5+U533*5+V533*50)/540*IF(E533="青年",0.8,IF(E533="老年",0.1,IF(E533="中年",0.5,1))),0)</f>
        <v>0.140740740740741</v>
      </c>
      <c r="Y533" s="54">
        <f>=IFERROR(0.01+(W533-MIN($W$2:$W$595))/(MAX($W$2:$W$595)-MIN($W$2:$W$595))*(1-0.01),0)*10</f>
        <v>0.1</v>
      </c>
      <c r="Z533" s="54">
        <f>=IFERROR(0.01+(X533-MIN($X$2:$X$595))/(MAX($X$2:$X$595)-MIN($X$2:$X$595))*(1-0.01),0)*10</f>
        <v>4.00313315926893</v>
      </c>
    </row>
    <row r="534" spans="1:26" ht="33.75" customHeight="1">
      <c r="A534" s="40">
        <v>533</v>
      </c>
      <c r="B534" s="27" t="s">
        <v>679</v>
      </c>
      <c r="C534" s="40">
        <v>12</v>
      </c>
      <c r="D534" s="27" t="s">
        <v>793</v>
      </c>
      <c r="E534" s="27" t="s">
        <v>788</v>
      </c>
      <c r="F534" s="27" t="s">
        <v>799</v>
      </c>
      <c r="G534" s="27" t="s">
        <v>809</v>
      </c>
      <c r="H534" s="27" t="s">
        <v>853</v>
      </c>
      <c r="I534" s="40">
        <v>0</v>
      </c>
      <c r="J534" s="40">
        <v>0</v>
      </c>
      <c r="K534" s="40">
        <v>0</v>
      </c>
      <c r="L534" s="40">
        <v>1</v>
      </c>
      <c r="M534" s="40">
        <v>0</v>
      </c>
      <c r="N534" s="40">
        <v>0</v>
      </c>
      <c r="O534" s="40">
        <v>0</v>
      </c>
      <c r="P534" s="40">
        <v>0</v>
      </c>
      <c r="Q534" s="40">
        <v>0</v>
      </c>
      <c r="R534" s="40">
        <v>0</v>
      </c>
      <c r="S534" s="40">
        <v>0</v>
      </c>
      <c r="T534" s="40">
        <v>0</v>
      </c>
      <c r="U534" s="40">
        <v>0</v>
      </c>
      <c r="V534" s="40">
        <v>0</v>
      </c>
      <c r="W534" s="53">
        <f>=IFERROR((I534*20+J534*50+K534*50+L534*5+M534*80+N534*80+O534*40+P534*50+Q534*50+R534*50+S534*95+T534*95+U534*95+V534*50)/800*IF(E534="青年",0.2,IF(E534="老年",0.9,IF(E534="中年",0.5,1))),0)</f>
        <v>0.00125</v>
      </c>
      <c r="X534" s="53">
        <f>=IFERROR((I534*80+J534*50+K534*50+L534*95+M534*20+N534*20+O534*60+P534*50+Q534*50+R534*50+S534*5+T534*5+U534*5+V534*50)/540*IF(E534="青年",0.8,IF(E534="老年",0.1,IF(E534="中年",0.5,1))),0)</f>
        <v>0.140740740740741</v>
      </c>
      <c r="Y534" s="54">
        <f>=IFERROR(0.01+(W534-MIN($W$2:$W$595))/(MAX($W$2:$W$595)-MIN($W$2:$W$595))*(1-0.01),0)*10</f>
        <v>0.1</v>
      </c>
      <c r="Z534" s="54">
        <f>=IFERROR(0.01+(X534-MIN($X$2:$X$595))/(MAX($X$2:$X$595)-MIN($X$2:$X$595))*(1-0.01),0)*10</f>
        <v>4.00313315926893</v>
      </c>
    </row>
    <row r="535" spans="1:26" ht="33.75" customHeight="1">
      <c r="A535" s="40">
        <v>534</v>
      </c>
      <c r="B535" s="27" t="s">
        <v>685</v>
      </c>
      <c r="C535" s="40">
        <v>1</v>
      </c>
      <c r="D535" s="27" t="s">
        <v>793</v>
      </c>
      <c r="E535" s="27" t="s">
        <v>861</v>
      </c>
      <c r="F535" s="27" t="s">
        <v>789</v>
      </c>
      <c r="G535" s="27" t="s">
        <v>809</v>
      </c>
      <c r="H535" s="27" t="s">
        <v>840</v>
      </c>
      <c r="I535" s="40">
        <v>1</v>
      </c>
      <c r="J535" s="40">
        <v>0</v>
      </c>
      <c r="K535" s="40">
        <v>0</v>
      </c>
      <c r="L535" s="40">
        <v>0</v>
      </c>
      <c r="M535" s="40">
        <v>0</v>
      </c>
      <c r="N535" s="40">
        <v>0</v>
      </c>
      <c r="O535" s="40">
        <v>0</v>
      </c>
      <c r="P535" s="40">
        <v>0</v>
      </c>
      <c r="Q535" s="40">
        <v>0</v>
      </c>
      <c r="R535" s="40">
        <v>0</v>
      </c>
      <c r="S535" s="40">
        <v>0</v>
      </c>
      <c r="T535" s="40">
        <v>0</v>
      </c>
      <c r="U535" s="40">
        <v>0</v>
      </c>
      <c r="V535" s="40">
        <v>0</v>
      </c>
      <c r="W535" s="53">
        <f>=IFERROR((I535*20+J535*50+K535*50+L535*5+M535*80+N535*80+O535*40+P535*50+Q535*50+R535*50+S535*95+T535*95+U535*95+V535*50)/800*IF(E535="青年",0.2,IF(E535="老年",0.9,IF(E535="中年",0.5,1))),0)</f>
        <v>0.0225</v>
      </c>
      <c r="X535" s="53">
        <f>=IFERROR((I535*80+J535*50+K535*50+L535*95+M535*20+N535*20+O535*60+P535*50+Q535*50+R535*50+S535*5+T535*5+U535*5+V535*50)/540*IF(E535="青年",0.8,IF(E535="老年",0.1,IF(E535="中年",0.5,1))),0)</f>
        <v>0.0148148148148148</v>
      </c>
      <c r="Y535" s="54">
        <f>=IFERROR(0.01+(W535-MIN($W$2:$W$595))/(MAX($W$2:$W$595)-MIN($W$2:$W$595))*(1-0.01),0)*10</f>
        <v>0.935235732009926</v>
      </c>
      <c r="Z535" s="54">
        <f>=IFERROR(0.01+(X535-MIN($X$2:$X$595))/(MAX($X$2:$X$595)-MIN($X$2:$X$595))*(1-0.01),0)*10</f>
        <v>0.487728459530026</v>
      </c>
    </row>
    <row r="536" spans="1:26" ht="33.75" customHeight="1">
      <c r="A536" s="40">
        <v>535</v>
      </c>
      <c r="B536" s="27" t="s">
        <v>685</v>
      </c>
      <c r="C536" s="40">
        <v>2</v>
      </c>
      <c r="D536" s="27" t="s">
        <v>793</v>
      </c>
      <c r="E536" s="27" t="s">
        <v>861</v>
      </c>
      <c r="F536" s="27" t="s">
        <v>789</v>
      </c>
      <c r="G536" s="27" t="s">
        <v>809</v>
      </c>
      <c r="H536" s="27" t="s">
        <v>840</v>
      </c>
      <c r="I536" s="40">
        <v>1</v>
      </c>
      <c r="J536" s="40">
        <v>0</v>
      </c>
      <c r="K536" s="40">
        <v>0</v>
      </c>
      <c r="L536" s="40">
        <v>0</v>
      </c>
      <c r="M536" s="40">
        <v>0</v>
      </c>
      <c r="N536" s="40">
        <v>0</v>
      </c>
      <c r="O536" s="40">
        <v>0</v>
      </c>
      <c r="P536" s="40">
        <v>0</v>
      </c>
      <c r="Q536" s="40">
        <v>0</v>
      </c>
      <c r="R536" s="40">
        <v>0</v>
      </c>
      <c r="S536" s="40">
        <v>0</v>
      </c>
      <c r="T536" s="40">
        <v>0</v>
      </c>
      <c r="U536" s="40">
        <v>0</v>
      </c>
      <c r="V536" s="40">
        <v>0</v>
      </c>
      <c r="W536" s="53">
        <f>=IFERROR((I536*20+J536*50+K536*50+L536*5+M536*80+N536*80+O536*40+P536*50+Q536*50+R536*50+S536*95+T536*95+U536*95+V536*50)/800*IF(E536="青年",0.2,IF(E536="老年",0.9,IF(E536="中年",0.5,1))),0)</f>
        <v>0.0225</v>
      </c>
      <c r="X536" s="53">
        <f>=IFERROR((I536*80+J536*50+K536*50+L536*95+M536*20+N536*20+O536*60+P536*50+Q536*50+R536*50+S536*5+T536*5+U536*5+V536*50)/540*IF(E536="青年",0.8,IF(E536="老年",0.1,IF(E536="中年",0.5,1))),0)</f>
        <v>0.0148148148148148</v>
      </c>
      <c r="Y536" s="54">
        <f>=IFERROR(0.01+(W536-MIN($W$2:$W$595))/(MAX($W$2:$W$595)-MIN($W$2:$W$595))*(1-0.01),0)*10</f>
        <v>0.935235732009926</v>
      </c>
      <c r="Z536" s="54">
        <f>=IFERROR(0.01+(X536-MIN($X$2:$X$595))/(MAX($X$2:$X$595)-MIN($X$2:$X$595))*(1-0.01),0)*10</f>
        <v>0.487728459530026</v>
      </c>
    </row>
    <row r="537" spans="1:26" ht="33.75" customHeight="1">
      <c r="A537" s="40">
        <v>536</v>
      </c>
      <c r="B537" s="27" t="s">
        <v>685</v>
      </c>
      <c r="C537" s="40">
        <v>3</v>
      </c>
      <c r="D537" s="27" t="s">
        <v>787</v>
      </c>
      <c r="E537" s="27" t="s">
        <v>802</v>
      </c>
      <c r="F537" s="27" t="s">
        <v>789</v>
      </c>
      <c r="G537" s="27" t="s">
        <v>809</v>
      </c>
      <c r="H537" s="27" t="s">
        <v>1322</v>
      </c>
      <c r="I537" s="40">
        <v>0</v>
      </c>
      <c r="J537" s="40">
        <v>0</v>
      </c>
      <c r="K537" s="40">
        <v>0</v>
      </c>
      <c r="L537" s="40">
        <v>0</v>
      </c>
      <c r="M537" s="40">
        <v>0</v>
      </c>
      <c r="N537" s="40">
        <v>0</v>
      </c>
      <c r="O537" s="40">
        <v>0</v>
      </c>
      <c r="P537" s="40">
        <v>0</v>
      </c>
      <c r="Q537" s="40">
        <v>0</v>
      </c>
      <c r="R537" s="40">
        <v>0</v>
      </c>
      <c r="S537" s="40">
        <v>0</v>
      </c>
      <c r="T537" s="40">
        <v>0</v>
      </c>
      <c r="U537" s="40">
        <v>1</v>
      </c>
      <c r="V537" s="40">
        <v>0</v>
      </c>
      <c r="W537" s="53">
        <f>=IFERROR((I537*20+J537*50+K537*50+L537*5+M537*80+N537*80+O537*40+P537*50+Q537*50+R537*50+S537*95+T537*95+U537*95+V537*50)/800*IF(E537="青年",0.2,IF(E537="老年",0.9,IF(E537="中年",0.5,1))),0)</f>
        <v>0.059375</v>
      </c>
      <c r="X537" s="53">
        <f>=IFERROR((I537*80+J537*50+K537*50+L537*95+M537*20+N537*20+O537*60+P537*50+Q537*50+R537*50+S537*5+T537*5+U537*5+V537*50)/540*IF(E537="青年",0.8,IF(E537="老年",0.1,IF(E537="中年",0.5,1))),0)</f>
        <v>0.00462962962962963</v>
      </c>
      <c r="Y537" s="54">
        <f>=IFERROR(0.01+(W537-MIN($W$2:$W$595))/(MAX($W$2:$W$595)-MIN($W$2:$W$595))*(1-0.01),0)*10</f>
        <v>2.38461538461538</v>
      </c>
      <c r="Z537" s="54">
        <f>=IFERROR(0.01+(X537-MIN($X$2:$X$595))/(MAX($X$2:$X$595)-MIN($X$2:$X$595))*(1-0.01),0)*10</f>
        <v>0.203394255874674</v>
      </c>
    </row>
    <row r="538" spans="1:26" ht="33.75" customHeight="1">
      <c r="A538" s="40">
        <v>537</v>
      </c>
      <c r="B538" s="27" t="s">
        <v>685</v>
      </c>
      <c r="C538" s="40">
        <v>4</v>
      </c>
      <c r="D538" s="27" t="s">
        <v>787</v>
      </c>
      <c r="E538" s="27" t="s">
        <v>802</v>
      </c>
      <c r="F538" s="27" t="s">
        <v>799</v>
      </c>
      <c r="G538" s="27" t="s">
        <v>809</v>
      </c>
      <c r="H538" s="27" t="s">
        <v>822</v>
      </c>
      <c r="I538" s="40">
        <v>0</v>
      </c>
      <c r="J538" s="40">
        <v>0</v>
      </c>
      <c r="K538" s="40">
        <v>0</v>
      </c>
      <c r="L538" s="40">
        <v>0</v>
      </c>
      <c r="M538" s="40">
        <v>0</v>
      </c>
      <c r="N538" s="40">
        <v>0</v>
      </c>
      <c r="O538" s="40">
        <v>0</v>
      </c>
      <c r="P538" s="40">
        <v>1</v>
      </c>
      <c r="Q538" s="40">
        <v>0</v>
      </c>
      <c r="R538" s="40">
        <v>0</v>
      </c>
      <c r="S538" s="40">
        <v>0</v>
      </c>
      <c r="T538" s="40">
        <v>0</v>
      </c>
      <c r="U538" s="40">
        <v>0</v>
      </c>
      <c r="V538" s="40">
        <v>0</v>
      </c>
      <c r="W538" s="53">
        <f>=IFERROR((I538*20+J538*50+K538*50+L538*5+M538*80+N538*80+O538*40+P538*50+Q538*50+R538*50+S538*95+T538*95+U538*95+V538*50)/800*IF(E538="青年",0.2,IF(E538="老年",0.9,IF(E538="中年",0.5,1))),0)</f>
        <v>0.03125</v>
      </c>
      <c r="X538" s="53">
        <f>=IFERROR((I538*80+J538*50+K538*50+L538*95+M538*20+N538*20+O538*60+P538*50+Q538*50+R538*50+S538*5+T538*5+U538*5+V538*50)/540*IF(E538="青年",0.8,IF(E538="老年",0.1,IF(E538="中年",0.5,1))),0)</f>
        <v>0.0462962962962963</v>
      </c>
      <c r="Y538" s="54">
        <f>=IFERROR(0.01+(W538-MIN($W$2:$W$595))/(MAX($W$2:$W$595)-MIN($W$2:$W$595))*(1-0.01),0)*10</f>
        <v>1.27915632754342</v>
      </c>
      <c r="Z538" s="54">
        <f>=IFERROR(0.01+(X538-MIN($X$2:$X$595))/(MAX($X$2:$X$595)-MIN($X$2:$X$595))*(1-0.01),0)*10</f>
        <v>1.36657963446475</v>
      </c>
    </row>
    <row r="539" spans="1:26" ht="33.75" customHeight="1">
      <c r="A539" s="40">
        <v>538</v>
      </c>
      <c r="B539" s="27" t="s">
        <v>685</v>
      </c>
      <c r="C539" s="40">
        <v>5</v>
      </c>
      <c r="D539" s="27" t="s">
        <v>793</v>
      </c>
      <c r="E539" s="27" t="s">
        <v>802</v>
      </c>
      <c r="F539" s="27" t="s">
        <v>789</v>
      </c>
      <c r="G539" s="27" t="s">
        <v>809</v>
      </c>
      <c r="H539" s="27" t="s">
        <v>818</v>
      </c>
      <c r="I539" s="40">
        <v>0</v>
      </c>
      <c r="J539" s="40">
        <v>1</v>
      </c>
      <c r="K539" s="40">
        <v>0</v>
      </c>
      <c r="L539" s="40">
        <v>0</v>
      </c>
      <c r="M539" s="40">
        <v>0</v>
      </c>
      <c r="N539" s="40">
        <v>0</v>
      </c>
      <c r="O539" s="40">
        <v>0</v>
      </c>
      <c r="P539" s="40">
        <v>0</v>
      </c>
      <c r="Q539" s="40">
        <v>0</v>
      </c>
      <c r="R539" s="40">
        <v>0</v>
      </c>
      <c r="S539" s="40">
        <v>0</v>
      </c>
      <c r="T539" s="40">
        <v>0</v>
      </c>
      <c r="U539" s="40">
        <v>0</v>
      </c>
      <c r="V539" s="40">
        <v>0</v>
      </c>
      <c r="W539" s="53">
        <f>=IFERROR((I539*20+J539*50+K539*50+L539*5+M539*80+N539*80+O539*40+P539*50+Q539*50+R539*50+S539*95+T539*95+U539*95+V539*50)/800*IF(E539="青年",0.2,IF(E539="老年",0.9,IF(E539="中年",0.5,1))),0)</f>
        <v>0.03125</v>
      </c>
      <c r="X539" s="53">
        <f>=IFERROR((I539*80+J539*50+K539*50+L539*95+M539*20+N539*20+O539*60+P539*50+Q539*50+R539*50+S539*5+T539*5+U539*5+V539*50)/540*IF(E539="青年",0.8,IF(E539="老年",0.1,IF(E539="中年",0.5,1))),0)</f>
        <v>0.0462962962962963</v>
      </c>
      <c r="Y539" s="54">
        <f>=IFERROR(0.01+(W539-MIN($W$2:$W$595))/(MAX($W$2:$W$595)-MIN($W$2:$W$595))*(1-0.01),0)*10</f>
        <v>1.27915632754342</v>
      </c>
      <c r="Z539" s="54">
        <f>=IFERROR(0.01+(X539-MIN($X$2:$X$595))/(MAX($X$2:$X$595)-MIN($X$2:$X$595))*(1-0.01),0)*10</f>
        <v>1.36657963446475</v>
      </c>
    </row>
    <row r="540" spans="1:26" ht="33.75" customHeight="1">
      <c r="A540" s="40">
        <v>539</v>
      </c>
      <c r="B540" s="27" t="s">
        <v>685</v>
      </c>
      <c r="C540" s="40">
        <v>6</v>
      </c>
      <c r="D540" s="27" t="s">
        <v>793</v>
      </c>
      <c r="E540" s="27" t="s">
        <v>802</v>
      </c>
      <c r="F540" s="27" t="s">
        <v>799</v>
      </c>
      <c r="G540" s="27" t="s">
        <v>809</v>
      </c>
      <c r="H540" s="27" t="s">
        <v>818</v>
      </c>
      <c r="I540" s="40">
        <v>0</v>
      </c>
      <c r="J540" s="40">
        <v>1</v>
      </c>
      <c r="K540" s="40">
        <v>0</v>
      </c>
      <c r="L540" s="40">
        <v>0</v>
      </c>
      <c r="M540" s="40">
        <v>0</v>
      </c>
      <c r="N540" s="40">
        <v>0</v>
      </c>
      <c r="O540" s="40">
        <v>0</v>
      </c>
      <c r="P540" s="40">
        <v>0</v>
      </c>
      <c r="Q540" s="40">
        <v>0</v>
      </c>
      <c r="R540" s="40">
        <v>0</v>
      </c>
      <c r="S540" s="40">
        <v>0</v>
      </c>
      <c r="T540" s="40">
        <v>0</v>
      </c>
      <c r="U540" s="40">
        <v>0</v>
      </c>
      <c r="V540" s="40">
        <v>0</v>
      </c>
      <c r="W540" s="53">
        <f>=IFERROR((I540*20+J540*50+K540*50+L540*5+M540*80+N540*80+O540*40+P540*50+Q540*50+R540*50+S540*95+T540*95+U540*95+V540*50)/800*IF(E540="青年",0.2,IF(E540="老年",0.9,IF(E540="中年",0.5,1))),0)</f>
        <v>0.03125</v>
      </c>
      <c r="X540" s="53">
        <f>=IFERROR((I540*80+J540*50+K540*50+L540*95+M540*20+N540*20+O540*60+P540*50+Q540*50+R540*50+S540*5+T540*5+U540*5+V540*50)/540*IF(E540="青年",0.8,IF(E540="老年",0.1,IF(E540="中年",0.5,1))),0)</f>
        <v>0.0462962962962963</v>
      </c>
      <c r="Y540" s="54">
        <f>=IFERROR(0.01+(W540-MIN($W$2:$W$595))/(MAX($W$2:$W$595)-MIN($W$2:$W$595))*(1-0.01),0)*10</f>
        <v>1.27915632754342</v>
      </c>
      <c r="Z540" s="54">
        <f>=IFERROR(0.01+(X540-MIN($X$2:$X$595))/(MAX($X$2:$X$595)-MIN($X$2:$X$595))*(1-0.01),0)*10</f>
        <v>1.36657963446475</v>
      </c>
    </row>
    <row r="541" spans="1:26" ht="33.75" customHeight="1">
      <c r="A541" s="40">
        <v>540</v>
      </c>
      <c r="B541" s="27" t="s">
        <v>685</v>
      </c>
      <c r="C541" s="40">
        <v>7</v>
      </c>
      <c r="D541" s="27" t="s">
        <v>787</v>
      </c>
      <c r="E541" s="27" t="s">
        <v>802</v>
      </c>
      <c r="F541" s="27" t="s">
        <v>799</v>
      </c>
      <c r="G541" s="27" t="s">
        <v>809</v>
      </c>
      <c r="H541" s="27" t="s">
        <v>818</v>
      </c>
      <c r="I541" s="40">
        <v>0</v>
      </c>
      <c r="J541" s="40">
        <v>1</v>
      </c>
      <c r="K541" s="40">
        <v>0</v>
      </c>
      <c r="L541" s="40">
        <v>0</v>
      </c>
      <c r="M541" s="40">
        <v>0</v>
      </c>
      <c r="N541" s="40">
        <v>0</v>
      </c>
      <c r="O541" s="40">
        <v>0</v>
      </c>
      <c r="P541" s="40">
        <v>0</v>
      </c>
      <c r="Q541" s="40">
        <v>0</v>
      </c>
      <c r="R541" s="40">
        <v>0</v>
      </c>
      <c r="S541" s="40">
        <v>0</v>
      </c>
      <c r="T541" s="40">
        <v>0</v>
      </c>
      <c r="U541" s="40">
        <v>0</v>
      </c>
      <c r="V541" s="40">
        <v>0</v>
      </c>
      <c r="W541" s="53">
        <f>=IFERROR((I541*20+J541*50+K541*50+L541*5+M541*80+N541*80+O541*40+P541*50+Q541*50+R541*50+S541*95+T541*95+U541*95+V541*50)/800*IF(E541="青年",0.2,IF(E541="老年",0.9,IF(E541="中年",0.5,1))),0)</f>
        <v>0.03125</v>
      </c>
      <c r="X541" s="53">
        <f>=IFERROR((I541*80+J541*50+K541*50+L541*95+M541*20+N541*20+O541*60+P541*50+Q541*50+R541*50+S541*5+T541*5+U541*5+V541*50)/540*IF(E541="青年",0.8,IF(E541="老年",0.1,IF(E541="中年",0.5,1))),0)</f>
        <v>0.0462962962962963</v>
      </c>
      <c r="Y541" s="54">
        <f>=IFERROR(0.01+(W541-MIN($W$2:$W$595))/(MAX($W$2:$W$595)-MIN($W$2:$W$595))*(1-0.01),0)*10</f>
        <v>1.27915632754342</v>
      </c>
      <c r="Z541" s="54">
        <f>=IFERROR(0.01+(X541-MIN($X$2:$X$595))/(MAX($X$2:$X$595)-MIN($X$2:$X$595))*(1-0.01),0)*10</f>
        <v>1.36657963446475</v>
      </c>
    </row>
    <row r="542" spans="1:26" ht="33.75" customHeight="1">
      <c r="A542" s="40">
        <v>541</v>
      </c>
      <c r="B542" s="27" t="s">
        <v>690</v>
      </c>
      <c r="C542" s="40">
        <v>1</v>
      </c>
      <c r="D542" s="27" t="s">
        <v>793</v>
      </c>
      <c r="E542" s="27" t="s">
        <v>788</v>
      </c>
      <c r="F542" s="27" t="s">
        <v>799</v>
      </c>
      <c r="G542" s="27" t="s">
        <v>790</v>
      </c>
      <c r="H542" s="27" t="s">
        <v>822</v>
      </c>
      <c r="I542" s="40">
        <v>0</v>
      </c>
      <c r="J542" s="40">
        <v>0</v>
      </c>
      <c r="K542" s="40">
        <v>0</v>
      </c>
      <c r="L542" s="40">
        <v>0</v>
      </c>
      <c r="M542" s="40">
        <v>0</v>
      </c>
      <c r="N542" s="40">
        <v>0</v>
      </c>
      <c r="O542" s="40">
        <v>0</v>
      </c>
      <c r="P542" s="40">
        <v>1</v>
      </c>
      <c r="Q542" s="40">
        <v>0</v>
      </c>
      <c r="R542" s="40">
        <v>0</v>
      </c>
      <c r="S542" s="40">
        <v>0</v>
      </c>
      <c r="T542" s="40">
        <v>0</v>
      </c>
      <c r="U542" s="40">
        <v>0</v>
      </c>
      <c r="V542" s="40">
        <v>0</v>
      </c>
      <c r="W542" s="53">
        <f>=IFERROR((I542*20+J542*50+K542*50+L542*5+M542*80+N542*80+O542*40+P542*50+Q542*50+R542*50+S542*95+T542*95+U542*95+V542*50)/800*IF(E542="青年",0.2,IF(E542="老年",0.9,IF(E542="中年",0.5,1))),0)</f>
        <v>0.0125</v>
      </c>
      <c r="X542" s="53">
        <f>=IFERROR((I542*80+J542*50+K542*50+L542*95+M542*20+N542*20+O542*60+P542*50+Q542*50+R542*50+S542*5+T542*5+U542*5+V542*50)/540*IF(E542="青年",0.8,IF(E542="老年",0.1,IF(E542="中年",0.5,1))),0)</f>
        <v>0.0740740740740741</v>
      </c>
      <c r="Y542" s="54">
        <f>=IFERROR(0.01+(W542-MIN($W$2:$W$595))/(MAX($W$2:$W$595)-MIN($W$2:$W$595))*(1-0.01),0)*10</f>
        <v>0.542183622828784</v>
      </c>
      <c r="Z542" s="54">
        <f>=IFERROR(0.01+(X542-MIN($X$2:$X$595))/(MAX($X$2:$X$595)-MIN($X$2:$X$595))*(1-0.01),0)*10</f>
        <v>2.1420365535248</v>
      </c>
    </row>
    <row r="543" spans="1:26" ht="33.75" customHeight="1">
      <c r="A543" s="40">
        <v>542</v>
      </c>
      <c r="B543" s="27" t="s">
        <v>690</v>
      </c>
      <c r="C543" s="40">
        <v>2</v>
      </c>
      <c r="D543" s="27" t="s">
        <v>793</v>
      </c>
      <c r="E543" s="27" t="s">
        <v>788</v>
      </c>
      <c r="F543" s="27" t="s">
        <v>799</v>
      </c>
      <c r="G543" s="27" t="s">
        <v>790</v>
      </c>
      <c r="H543" s="27" t="s">
        <v>1002</v>
      </c>
      <c r="I543" s="40">
        <v>0</v>
      </c>
      <c r="J543" s="40">
        <v>0</v>
      </c>
      <c r="K543" s="40">
        <v>1</v>
      </c>
      <c r="L543" s="40">
        <v>0</v>
      </c>
      <c r="M543" s="40">
        <v>1</v>
      </c>
      <c r="N543" s="40">
        <v>0</v>
      </c>
      <c r="O543" s="40">
        <v>0</v>
      </c>
      <c r="P543" s="40">
        <v>0</v>
      </c>
      <c r="Q543" s="40">
        <v>0</v>
      </c>
      <c r="R543" s="40">
        <v>0</v>
      </c>
      <c r="S543" s="40">
        <v>0</v>
      </c>
      <c r="T543" s="40">
        <v>0</v>
      </c>
      <c r="U543" s="40">
        <v>0</v>
      </c>
      <c r="V543" s="40">
        <v>0</v>
      </c>
      <c r="W543" s="53">
        <f>=IFERROR((I543*20+J543*50+K543*50+L543*5+M543*80+N543*80+O543*40+P543*50+Q543*50+R543*50+S543*95+T543*95+U543*95+V543*50)/800*IF(E543="青年",0.2,IF(E543="老年",0.9,IF(E543="中年",0.5,1))),0)</f>
        <v>0.0325</v>
      </c>
      <c r="X543" s="53">
        <f>=IFERROR((I543*80+J543*50+K543*50+L543*95+M543*20+N543*20+O543*60+P543*50+Q543*50+R543*50+S543*5+T543*5+U543*5+V543*50)/540*IF(E543="青年",0.8,IF(E543="老年",0.1,IF(E543="中年",0.5,1))),0)</f>
        <v>0.103703703703704</v>
      </c>
      <c r="Y543" s="54">
        <f>=IFERROR(0.01+(W543-MIN($W$2:$W$595))/(MAX($W$2:$W$595)-MIN($W$2:$W$595))*(1-0.01),0)*10</f>
        <v>1.32828784119107</v>
      </c>
      <c r="Z543" s="54">
        <f>=IFERROR(0.01+(X543-MIN($X$2:$X$595))/(MAX($X$2:$X$595)-MIN($X$2:$X$595))*(1-0.01),0)*10</f>
        <v>2.96919060052219</v>
      </c>
    </row>
    <row r="544" spans="1:26" ht="33.75" customHeight="1">
      <c r="A544" s="40">
        <v>543</v>
      </c>
      <c r="B544" s="27" t="s">
        <v>690</v>
      </c>
      <c r="C544" s="40">
        <v>3</v>
      </c>
      <c r="D544" s="27" t="s">
        <v>793</v>
      </c>
      <c r="E544" s="27" t="s">
        <v>788</v>
      </c>
      <c r="F544" s="27" t="s">
        <v>799</v>
      </c>
      <c r="G544" s="27" t="s">
        <v>790</v>
      </c>
      <c r="H544" s="27" t="s">
        <v>837</v>
      </c>
      <c r="I544" s="40">
        <v>0</v>
      </c>
      <c r="J544" s="40">
        <v>0</v>
      </c>
      <c r="K544" s="40">
        <v>0</v>
      </c>
      <c r="L544" s="40">
        <v>0</v>
      </c>
      <c r="M544" s="40">
        <v>1</v>
      </c>
      <c r="N544" s="40">
        <v>0</v>
      </c>
      <c r="O544" s="40">
        <v>0</v>
      </c>
      <c r="P544" s="40">
        <v>1</v>
      </c>
      <c r="Q544" s="40">
        <v>0</v>
      </c>
      <c r="R544" s="40">
        <v>0</v>
      </c>
      <c r="S544" s="40">
        <v>0</v>
      </c>
      <c r="T544" s="40">
        <v>0</v>
      </c>
      <c r="U544" s="40">
        <v>0</v>
      </c>
      <c r="V544" s="40">
        <v>0</v>
      </c>
      <c r="W544" s="53">
        <f>=IFERROR((I544*20+J544*50+K544*50+L544*5+M544*80+N544*80+O544*40+P544*50+Q544*50+R544*50+S544*95+T544*95+U544*95+V544*50)/800*IF(E544="青年",0.2,IF(E544="老年",0.9,IF(E544="中年",0.5,1))),0)</f>
        <v>0.0325</v>
      </c>
      <c r="X544" s="53">
        <f>=IFERROR((I544*80+J544*50+K544*50+L544*95+M544*20+N544*20+O544*60+P544*50+Q544*50+R544*50+S544*5+T544*5+U544*5+V544*50)/540*IF(E544="青年",0.8,IF(E544="老年",0.1,IF(E544="中年",0.5,1))),0)</f>
        <v>0.103703703703704</v>
      </c>
      <c r="Y544" s="54">
        <f>=IFERROR(0.01+(W544-MIN($W$2:$W$595))/(MAX($W$2:$W$595)-MIN($W$2:$W$595))*(1-0.01),0)*10</f>
        <v>1.32828784119107</v>
      </c>
      <c r="Z544" s="54">
        <f>=IFERROR(0.01+(X544-MIN($X$2:$X$595))/(MAX($X$2:$X$595)-MIN($X$2:$X$595))*(1-0.01),0)*10</f>
        <v>2.96919060052219</v>
      </c>
    </row>
    <row r="545" spans="1:26" ht="33.75" customHeight="1">
      <c r="A545" s="40">
        <v>544</v>
      </c>
      <c r="B545" s="27" t="s">
        <v>690</v>
      </c>
      <c r="C545" s="40">
        <v>4</v>
      </c>
      <c r="D545" s="27" t="s">
        <v>793</v>
      </c>
      <c r="E545" s="27" t="s">
        <v>788</v>
      </c>
      <c r="F545" s="27" t="s">
        <v>799</v>
      </c>
      <c r="G545" s="27" t="s">
        <v>790</v>
      </c>
      <c r="H545" s="27" t="s">
        <v>837</v>
      </c>
      <c r="I545" s="40">
        <v>0</v>
      </c>
      <c r="J545" s="40">
        <v>0</v>
      </c>
      <c r="K545" s="40">
        <v>0</v>
      </c>
      <c r="L545" s="40">
        <v>0</v>
      </c>
      <c r="M545" s="40">
        <v>1</v>
      </c>
      <c r="N545" s="40">
        <v>0</v>
      </c>
      <c r="O545" s="40">
        <v>0</v>
      </c>
      <c r="P545" s="40">
        <v>1</v>
      </c>
      <c r="Q545" s="40">
        <v>0</v>
      </c>
      <c r="R545" s="40">
        <v>0</v>
      </c>
      <c r="S545" s="40">
        <v>0</v>
      </c>
      <c r="T545" s="40">
        <v>0</v>
      </c>
      <c r="U545" s="40">
        <v>0</v>
      </c>
      <c r="V545" s="40">
        <v>0</v>
      </c>
      <c r="W545" s="53">
        <f>=IFERROR((I545*20+J545*50+K545*50+L545*5+M545*80+N545*80+O545*40+P545*50+Q545*50+R545*50+S545*95+T545*95+U545*95+V545*50)/800*IF(E545="青年",0.2,IF(E545="老年",0.9,IF(E545="中年",0.5,1))),0)</f>
        <v>0.0325</v>
      </c>
      <c r="X545" s="53">
        <f>=IFERROR((I545*80+J545*50+K545*50+L545*95+M545*20+N545*20+O545*60+P545*50+Q545*50+R545*50+S545*5+T545*5+U545*5+V545*50)/540*IF(E545="青年",0.8,IF(E545="老年",0.1,IF(E545="中年",0.5,1))),0)</f>
        <v>0.103703703703704</v>
      </c>
      <c r="Y545" s="54">
        <f>=IFERROR(0.01+(W545-MIN($W$2:$W$595))/(MAX($W$2:$W$595)-MIN($W$2:$W$595))*(1-0.01),0)*10</f>
        <v>1.32828784119107</v>
      </c>
      <c r="Z545" s="54">
        <f>=IFERROR(0.01+(X545-MIN($X$2:$X$595))/(MAX($X$2:$X$595)-MIN($X$2:$X$595))*(1-0.01),0)*10</f>
        <v>2.96919060052219</v>
      </c>
    </row>
    <row r="546" spans="1:26" ht="33.75" customHeight="1">
      <c r="A546" s="40">
        <v>545</v>
      </c>
      <c r="B546" s="27" t="s">
        <v>690</v>
      </c>
      <c r="C546" s="40">
        <v>5</v>
      </c>
      <c r="D546" s="27" t="s">
        <v>787</v>
      </c>
      <c r="E546" s="27" t="s">
        <v>861</v>
      </c>
      <c r="F546" s="27" t="s">
        <v>789</v>
      </c>
      <c r="G546" s="27" t="s">
        <v>790</v>
      </c>
      <c r="H546" s="27" t="s">
        <v>822</v>
      </c>
      <c r="I546" s="40">
        <v>0</v>
      </c>
      <c r="J546" s="40">
        <v>0</v>
      </c>
      <c r="K546" s="40">
        <v>0</v>
      </c>
      <c r="L546" s="40">
        <v>0</v>
      </c>
      <c r="M546" s="40">
        <v>0</v>
      </c>
      <c r="N546" s="40">
        <v>0</v>
      </c>
      <c r="O546" s="40">
        <v>0</v>
      </c>
      <c r="P546" s="40">
        <v>1</v>
      </c>
      <c r="Q546" s="40">
        <v>0</v>
      </c>
      <c r="R546" s="40">
        <v>0</v>
      </c>
      <c r="S546" s="40">
        <v>0</v>
      </c>
      <c r="T546" s="40">
        <v>0</v>
      </c>
      <c r="U546" s="40">
        <v>0</v>
      </c>
      <c r="V546" s="40">
        <v>0</v>
      </c>
      <c r="W546" s="53">
        <f>=IFERROR((I546*20+J546*50+K546*50+L546*5+M546*80+N546*80+O546*40+P546*50+Q546*50+R546*50+S546*95+T546*95+U546*95+V546*50)/800*IF(E546="青年",0.2,IF(E546="老年",0.9,IF(E546="中年",0.5,1))),0)</f>
        <v>0.05625</v>
      </c>
      <c r="X546" s="53">
        <f>=IFERROR((I546*80+J546*50+K546*50+L546*95+M546*20+N546*20+O546*60+P546*50+Q546*50+R546*50+S546*5+T546*5+U546*5+V546*50)/540*IF(E546="青年",0.8,IF(E546="老年",0.1,IF(E546="中年",0.5,1))),0)</f>
        <v>0.00925925925925926</v>
      </c>
      <c r="Y546" s="54">
        <f>=IFERROR(0.01+(W546-MIN($W$2:$W$595))/(MAX($W$2:$W$595)-MIN($W$2:$W$595))*(1-0.01),0)*10</f>
        <v>2.26178660049628</v>
      </c>
      <c r="Z546" s="54">
        <f>=IFERROR(0.01+(X546-MIN($X$2:$X$595))/(MAX($X$2:$X$595)-MIN($X$2:$X$595))*(1-0.01),0)*10</f>
        <v>0.332637075718016</v>
      </c>
    </row>
    <row r="547" spans="1:26" ht="33.75" customHeight="1">
      <c r="A547" s="40">
        <v>546</v>
      </c>
      <c r="B547" s="27" t="s">
        <v>695</v>
      </c>
      <c r="C547" s="40">
        <v>1</v>
      </c>
      <c r="D547" s="27" t="s">
        <v>793</v>
      </c>
      <c r="E547" s="27" t="s">
        <v>788</v>
      </c>
      <c r="F547" s="27" t="s">
        <v>799</v>
      </c>
      <c r="G547" s="27" t="s">
        <v>790</v>
      </c>
      <c r="H547" s="27" t="s">
        <v>822</v>
      </c>
      <c r="I547" s="40">
        <v>0</v>
      </c>
      <c r="J547" s="40">
        <v>0</v>
      </c>
      <c r="K547" s="40">
        <v>0</v>
      </c>
      <c r="L547" s="40">
        <v>0</v>
      </c>
      <c r="M547" s="40">
        <v>0</v>
      </c>
      <c r="N547" s="40">
        <v>0</v>
      </c>
      <c r="O547" s="40">
        <v>0</v>
      </c>
      <c r="P547" s="40">
        <v>1</v>
      </c>
      <c r="Q547" s="40">
        <v>0</v>
      </c>
      <c r="R547" s="40">
        <v>0</v>
      </c>
      <c r="S547" s="40">
        <v>0</v>
      </c>
      <c r="T547" s="40">
        <v>0</v>
      </c>
      <c r="U547" s="40">
        <v>0</v>
      </c>
      <c r="V547" s="40">
        <v>0</v>
      </c>
      <c r="W547" s="53">
        <f>=IFERROR((I547*20+J547*50+K547*50+L547*5+M547*80+N547*80+O547*40+P547*50+Q547*50+R547*50+S547*95+T547*95+U547*95+V547*50)/800*IF(E547="青年",0.2,IF(E547="老年",0.9,IF(E547="中年",0.5,1))),0)</f>
        <v>0.0125</v>
      </c>
      <c r="X547" s="53">
        <f>=IFERROR((I547*80+J547*50+K547*50+L547*95+M547*20+N547*20+O547*60+P547*50+Q547*50+R547*50+S547*5+T547*5+U547*5+V547*50)/540*IF(E547="青年",0.8,IF(E547="老年",0.1,IF(E547="中年",0.5,1))),0)</f>
        <v>0.0740740740740741</v>
      </c>
      <c r="Y547" s="54">
        <f>=IFERROR(0.01+(W547-MIN($W$2:$W$595))/(MAX($W$2:$W$595)-MIN($W$2:$W$595))*(1-0.01),0)*10</f>
        <v>0.542183622828784</v>
      </c>
      <c r="Z547" s="54">
        <f>=IFERROR(0.01+(X547-MIN($X$2:$X$595))/(MAX($X$2:$X$595)-MIN($X$2:$X$595))*(1-0.01),0)*10</f>
        <v>2.1420365535248</v>
      </c>
    </row>
    <row r="548" spans="1:26" ht="33.75" customHeight="1">
      <c r="A548" s="40">
        <v>547</v>
      </c>
      <c r="B548" s="27" t="s">
        <v>695</v>
      </c>
      <c r="C548" s="40">
        <v>2</v>
      </c>
      <c r="D548" s="27" t="s">
        <v>793</v>
      </c>
      <c r="E548" s="27" t="s">
        <v>788</v>
      </c>
      <c r="F548" s="27" t="s">
        <v>799</v>
      </c>
      <c r="G548" s="27" t="s">
        <v>790</v>
      </c>
      <c r="H548" s="27" t="s">
        <v>822</v>
      </c>
      <c r="I548" s="40">
        <v>0</v>
      </c>
      <c r="J548" s="40">
        <v>0</v>
      </c>
      <c r="K548" s="40">
        <v>0</v>
      </c>
      <c r="L548" s="40">
        <v>0</v>
      </c>
      <c r="M548" s="40">
        <v>0</v>
      </c>
      <c r="N548" s="40">
        <v>0</v>
      </c>
      <c r="O548" s="40">
        <v>0</v>
      </c>
      <c r="P548" s="40">
        <v>1</v>
      </c>
      <c r="Q548" s="40">
        <v>0</v>
      </c>
      <c r="R548" s="40">
        <v>0</v>
      </c>
      <c r="S548" s="40">
        <v>0</v>
      </c>
      <c r="T548" s="40">
        <v>0</v>
      </c>
      <c r="U548" s="40">
        <v>0</v>
      </c>
      <c r="V548" s="40">
        <v>0</v>
      </c>
      <c r="W548" s="53">
        <f>=IFERROR((I548*20+J548*50+K548*50+L548*5+M548*80+N548*80+O548*40+P548*50+Q548*50+R548*50+S548*95+T548*95+U548*95+V548*50)/800*IF(E548="青年",0.2,IF(E548="老年",0.9,IF(E548="中年",0.5,1))),0)</f>
        <v>0.0125</v>
      </c>
      <c r="X548" s="53">
        <f>=IFERROR((I548*80+J548*50+K548*50+L548*95+M548*20+N548*20+O548*60+P548*50+Q548*50+R548*50+S548*5+T548*5+U548*5+V548*50)/540*IF(E548="青年",0.8,IF(E548="老年",0.1,IF(E548="中年",0.5,1))),0)</f>
        <v>0.0740740740740741</v>
      </c>
      <c r="Y548" s="54">
        <f>=IFERROR(0.01+(W548-MIN($W$2:$W$595))/(MAX($W$2:$W$595)-MIN($W$2:$W$595))*(1-0.01),0)*10</f>
        <v>0.542183622828784</v>
      </c>
      <c r="Z548" s="54">
        <f>=IFERROR(0.01+(X548-MIN($X$2:$X$595))/(MAX($X$2:$X$595)-MIN($X$2:$X$595))*(1-0.01),0)*10</f>
        <v>2.1420365535248</v>
      </c>
    </row>
    <row r="549" spans="1:26" ht="33.75" customHeight="1">
      <c r="A549" s="40">
        <v>548</v>
      </c>
      <c r="B549" s="27" t="s">
        <v>695</v>
      </c>
      <c r="C549" s="40">
        <v>3</v>
      </c>
      <c r="D549" s="27" t="s">
        <v>793</v>
      </c>
      <c r="E549" s="27" t="s">
        <v>788</v>
      </c>
      <c r="F549" s="27" t="s">
        <v>799</v>
      </c>
      <c r="G549" s="27" t="s">
        <v>790</v>
      </c>
      <c r="H549" s="27" t="s">
        <v>822</v>
      </c>
      <c r="I549" s="40">
        <v>0</v>
      </c>
      <c r="J549" s="40">
        <v>0</v>
      </c>
      <c r="K549" s="40">
        <v>0</v>
      </c>
      <c r="L549" s="40">
        <v>0</v>
      </c>
      <c r="M549" s="40">
        <v>0</v>
      </c>
      <c r="N549" s="40">
        <v>0</v>
      </c>
      <c r="O549" s="40">
        <v>0</v>
      </c>
      <c r="P549" s="40">
        <v>1</v>
      </c>
      <c r="Q549" s="40">
        <v>0</v>
      </c>
      <c r="R549" s="40">
        <v>0</v>
      </c>
      <c r="S549" s="40">
        <v>0</v>
      </c>
      <c r="T549" s="40">
        <v>0</v>
      </c>
      <c r="U549" s="40">
        <v>0</v>
      </c>
      <c r="V549" s="40">
        <v>0</v>
      </c>
      <c r="W549" s="53">
        <f>=IFERROR((I549*20+J549*50+K549*50+L549*5+M549*80+N549*80+O549*40+P549*50+Q549*50+R549*50+S549*95+T549*95+U549*95+V549*50)/800*IF(E549="青年",0.2,IF(E549="老年",0.9,IF(E549="中年",0.5,1))),0)</f>
        <v>0.0125</v>
      </c>
      <c r="X549" s="53">
        <f>=IFERROR((I549*80+J549*50+K549*50+L549*95+M549*20+N549*20+O549*60+P549*50+Q549*50+R549*50+S549*5+T549*5+U549*5+V549*50)/540*IF(E549="青年",0.8,IF(E549="老年",0.1,IF(E549="中年",0.5,1))),0)</f>
        <v>0.0740740740740741</v>
      </c>
      <c r="Y549" s="54">
        <f>=IFERROR(0.01+(W549-MIN($W$2:$W$595))/(MAX($W$2:$W$595)-MIN($W$2:$W$595))*(1-0.01),0)*10</f>
        <v>0.542183622828784</v>
      </c>
      <c r="Z549" s="54">
        <f>=IFERROR(0.01+(X549-MIN($X$2:$X$595))/(MAX($X$2:$X$595)-MIN($X$2:$X$595))*(1-0.01),0)*10</f>
        <v>2.1420365535248</v>
      </c>
    </row>
    <row r="550" spans="1:26" ht="33.75" customHeight="1">
      <c r="A550" s="40">
        <v>549</v>
      </c>
      <c r="B550" s="27" t="s">
        <v>699</v>
      </c>
      <c r="C550" s="40">
        <v>1</v>
      </c>
      <c r="D550" s="27" t="s">
        <v>787</v>
      </c>
      <c r="E550" s="27" t="s">
        <v>861</v>
      </c>
      <c r="F550" s="27" t="s">
        <v>789</v>
      </c>
      <c r="G550" s="27" t="s">
        <v>790</v>
      </c>
      <c r="H550" s="27" t="s">
        <v>822</v>
      </c>
      <c r="I550" s="40">
        <v>0</v>
      </c>
      <c r="J550" s="40">
        <v>0</v>
      </c>
      <c r="K550" s="40">
        <v>0</v>
      </c>
      <c r="L550" s="40">
        <v>0</v>
      </c>
      <c r="M550" s="40">
        <v>0</v>
      </c>
      <c r="N550" s="40">
        <v>0</v>
      </c>
      <c r="O550" s="40">
        <v>0</v>
      </c>
      <c r="P550" s="40">
        <v>1</v>
      </c>
      <c r="Q550" s="40">
        <v>0</v>
      </c>
      <c r="R550" s="40">
        <v>0</v>
      </c>
      <c r="S550" s="40">
        <v>0</v>
      </c>
      <c r="T550" s="40">
        <v>0</v>
      </c>
      <c r="U550" s="40">
        <v>0</v>
      </c>
      <c r="V550" s="40">
        <v>0</v>
      </c>
      <c r="W550" s="53">
        <f>=IFERROR((I550*20+J550*50+K550*50+L550*5+M550*80+N550*80+O550*40+P550*50+Q550*50+R550*50+S550*95+T550*95+U550*95+V550*50)/800*IF(E550="青年",0.2,IF(E550="老年",0.9,IF(E550="中年",0.5,1))),0)</f>
        <v>0.05625</v>
      </c>
      <c r="X550" s="53">
        <f>=IFERROR((I550*80+J550*50+K550*50+L550*95+M550*20+N550*20+O550*60+P550*50+Q550*50+R550*50+S550*5+T550*5+U550*5+V550*50)/540*IF(E550="青年",0.8,IF(E550="老年",0.1,IF(E550="中年",0.5,1))),0)</f>
        <v>0.00925925925925926</v>
      </c>
      <c r="Y550" s="54">
        <f>=IFERROR(0.01+(W550-MIN($W$2:$W$595))/(MAX($W$2:$W$595)-MIN($W$2:$W$595))*(1-0.01),0)*10</f>
        <v>2.26178660049628</v>
      </c>
      <c r="Z550" s="54">
        <f>=IFERROR(0.01+(X550-MIN($X$2:$X$595))/(MAX($X$2:$X$595)-MIN($X$2:$X$595))*(1-0.01),0)*10</f>
        <v>0.332637075718016</v>
      </c>
    </row>
    <row r="551" spans="1:26" ht="33.75" customHeight="1">
      <c r="A551" s="40">
        <v>550</v>
      </c>
      <c r="B551" s="27" t="s">
        <v>699</v>
      </c>
      <c r="C551" s="40">
        <v>2</v>
      </c>
      <c r="D551" s="27" t="s">
        <v>787</v>
      </c>
      <c r="E551" s="27" t="s">
        <v>802</v>
      </c>
      <c r="F551" s="27" t="s">
        <v>789</v>
      </c>
      <c r="G551" s="27" t="s">
        <v>790</v>
      </c>
      <c r="H551" s="27" t="s">
        <v>822</v>
      </c>
      <c r="I551" s="40">
        <v>0</v>
      </c>
      <c r="J551" s="40">
        <v>0</v>
      </c>
      <c r="K551" s="40">
        <v>0</v>
      </c>
      <c r="L551" s="40">
        <v>0</v>
      </c>
      <c r="M551" s="40">
        <v>0</v>
      </c>
      <c r="N551" s="40">
        <v>0</v>
      </c>
      <c r="O551" s="40">
        <v>0</v>
      </c>
      <c r="P551" s="40">
        <v>1</v>
      </c>
      <c r="Q551" s="40">
        <v>0</v>
      </c>
      <c r="R551" s="40">
        <v>0</v>
      </c>
      <c r="S551" s="40">
        <v>0</v>
      </c>
      <c r="T551" s="40">
        <v>0</v>
      </c>
      <c r="U551" s="40">
        <v>0</v>
      </c>
      <c r="V551" s="40">
        <v>0</v>
      </c>
      <c r="W551" s="53">
        <f>=IFERROR((I551*20+J551*50+K551*50+L551*5+M551*80+N551*80+O551*40+P551*50+Q551*50+R551*50+S551*95+T551*95+U551*95+V551*50)/800*IF(E551="青年",0.2,IF(E551="老年",0.9,IF(E551="中年",0.5,1))),0)</f>
        <v>0.03125</v>
      </c>
      <c r="X551" s="53">
        <f>=IFERROR((I551*80+J551*50+K551*50+L551*95+M551*20+N551*20+O551*60+P551*50+Q551*50+R551*50+S551*5+T551*5+U551*5+V551*50)/540*IF(E551="青年",0.8,IF(E551="老年",0.1,IF(E551="中年",0.5,1))),0)</f>
        <v>0.0462962962962963</v>
      </c>
      <c r="Y551" s="54">
        <f>=IFERROR(0.01+(W551-MIN($W$2:$W$595))/(MAX($W$2:$W$595)-MIN($W$2:$W$595))*(1-0.01),0)*10</f>
        <v>1.27915632754342</v>
      </c>
      <c r="Z551" s="54">
        <f>=IFERROR(0.01+(X551-MIN($X$2:$X$595))/(MAX($X$2:$X$595)-MIN($X$2:$X$595))*(1-0.01),0)*10</f>
        <v>1.36657963446475</v>
      </c>
    </row>
    <row r="552" spans="1:26" ht="33.75" customHeight="1">
      <c r="A552" s="40">
        <v>551</v>
      </c>
      <c r="B552" s="27" t="s">
        <v>699</v>
      </c>
      <c r="C552" s="40">
        <v>3</v>
      </c>
      <c r="D552" s="27" t="s">
        <v>787</v>
      </c>
      <c r="E552" s="27" t="s">
        <v>861</v>
      </c>
      <c r="F552" s="27" t="s">
        <v>799</v>
      </c>
      <c r="G552" s="27" t="s">
        <v>809</v>
      </c>
      <c r="H552" s="27" t="s">
        <v>864</v>
      </c>
      <c r="I552" s="40">
        <v>0</v>
      </c>
      <c r="J552" s="40">
        <v>0</v>
      </c>
      <c r="K552" s="40">
        <v>1</v>
      </c>
      <c r="L552" s="40">
        <v>0</v>
      </c>
      <c r="M552" s="40">
        <v>0</v>
      </c>
      <c r="N552" s="40">
        <v>0</v>
      </c>
      <c r="O552" s="40">
        <v>0</v>
      </c>
      <c r="P552" s="40">
        <v>0</v>
      </c>
      <c r="Q552" s="40">
        <v>0</v>
      </c>
      <c r="R552" s="40">
        <v>0</v>
      </c>
      <c r="S552" s="40">
        <v>0</v>
      </c>
      <c r="T552" s="40">
        <v>0</v>
      </c>
      <c r="U552" s="40">
        <v>0</v>
      </c>
      <c r="V552" s="40">
        <v>0</v>
      </c>
      <c r="W552" s="53">
        <f>=IFERROR((I552*20+J552*50+K552*50+L552*5+M552*80+N552*80+O552*40+P552*50+Q552*50+R552*50+S552*95+T552*95+U552*95+V552*50)/800*IF(E552="青年",0.2,IF(E552="老年",0.9,IF(E552="中年",0.5,1))),0)</f>
        <v>0.05625</v>
      </c>
      <c r="X552" s="53">
        <f>=IFERROR((I552*80+J552*50+K552*50+L552*95+M552*20+N552*20+O552*60+P552*50+Q552*50+R552*50+S552*5+T552*5+U552*5+V552*50)/540*IF(E552="青年",0.8,IF(E552="老年",0.1,IF(E552="中年",0.5,1))),0)</f>
        <v>0.00925925925925926</v>
      </c>
      <c r="Y552" s="54">
        <f>=IFERROR(0.01+(W552-MIN($W$2:$W$595))/(MAX($W$2:$W$595)-MIN($W$2:$W$595))*(1-0.01),0)*10</f>
        <v>2.26178660049628</v>
      </c>
      <c r="Z552" s="54">
        <f>=IFERROR(0.01+(X552-MIN($X$2:$X$595))/(MAX($X$2:$X$595)-MIN($X$2:$X$595))*(1-0.01),0)*10</f>
        <v>0.332637075718016</v>
      </c>
    </row>
    <row r="553" spans="1:26" ht="33.75" customHeight="1">
      <c r="A553" s="40">
        <v>552</v>
      </c>
      <c r="B553" s="27" t="s">
        <v>703</v>
      </c>
      <c r="C553" s="40">
        <v>1</v>
      </c>
      <c r="D553" s="27" t="s">
        <v>793</v>
      </c>
      <c r="E553" s="27" t="s">
        <v>861</v>
      </c>
      <c r="F553" s="27" t="s">
        <v>799</v>
      </c>
      <c r="G553" s="27" t="s">
        <v>809</v>
      </c>
      <c r="H553" s="27" t="s">
        <v>810</v>
      </c>
      <c r="I553" s="40">
        <v>0</v>
      </c>
      <c r="J553" s="40">
        <v>0</v>
      </c>
      <c r="K553" s="40">
        <v>0</v>
      </c>
      <c r="L553" s="40">
        <v>0</v>
      </c>
      <c r="M553" s="40">
        <v>1</v>
      </c>
      <c r="N553" s="40">
        <v>0</v>
      </c>
      <c r="O553" s="40">
        <v>0</v>
      </c>
      <c r="P553" s="40">
        <v>0</v>
      </c>
      <c r="Q553" s="40">
        <v>0</v>
      </c>
      <c r="R553" s="40">
        <v>0</v>
      </c>
      <c r="S553" s="40">
        <v>0</v>
      </c>
      <c r="T553" s="40">
        <v>0</v>
      </c>
      <c r="U553" s="40">
        <v>0</v>
      </c>
      <c r="V553" s="40">
        <v>0</v>
      </c>
      <c r="W553" s="53">
        <f>=IFERROR((I553*20+J553*50+K553*50+L553*5+M553*80+N553*80+O553*40+P553*50+Q553*50+R553*50+S553*95+T553*95+U553*95+V553*50)/800*IF(E553="青年",0.2,IF(E553="老年",0.9,IF(E553="中年",0.5,1))),0)</f>
        <v>0.09</v>
      </c>
      <c r="X553" s="53">
        <f>=IFERROR((I553*80+J553*50+K553*50+L553*95+M553*20+N553*20+O553*60+P553*50+Q553*50+R553*50+S553*5+T553*5+U553*5+V553*50)/540*IF(E553="青年",0.8,IF(E553="老年",0.1,IF(E553="中年",0.5,1))),0)</f>
        <v>0.0037037037037037</v>
      </c>
      <c r="Y553" s="54">
        <f>=IFERROR(0.01+(W553-MIN($W$2:$W$595))/(MAX($W$2:$W$595)-MIN($W$2:$W$595))*(1-0.01),0)*10</f>
        <v>3.58833746898263</v>
      </c>
      <c r="Z553" s="54">
        <f>=IFERROR(0.01+(X553-MIN($X$2:$X$595))/(MAX($X$2:$X$595)-MIN($X$2:$X$595))*(1-0.01),0)*10</f>
        <v>0.177545691906005</v>
      </c>
    </row>
    <row r="554" spans="1:26" ht="33.75" customHeight="1">
      <c r="A554" s="40">
        <v>553</v>
      </c>
      <c r="B554" s="27" t="s">
        <v>703</v>
      </c>
      <c r="C554" s="40">
        <v>2</v>
      </c>
      <c r="D554" s="27" t="s">
        <v>793</v>
      </c>
      <c r="E554" s="27" t="s">
        <v>861</v>
      </c>
      <c r="F554" s="27" t="s">
        <v>799</v>
      </c>
      <c r="G554" s="27" t="s">
        <v>809</v>
      </c>
      <c r="H554" s="27" t="s">
        <v>810</v>
      </c>
      <c r="I554" s="40">
        <v>0</v>
      </c>
      <c r="J554" s="40">
        <v>0</v>
      </c>
      <c r="K554" s="40">
        <v>0</v>
      </c>
      <c r="L554" s="40">
        <v>0</v>
      </c>
      <c r="M554" s="40">
        <v>1</v>
      </c>
      <c r="N554" s="40">
        <v>0</v>
      </c>
      <c r="O554" s="40">
        <v>0</v>
      </c>
      <c r="P554" s="40">
        <v>0</v>
      </c>
      <c r="Q554" s="40">
        <v>0</v>
      </c>
      <c r="R554" s="40">
        <v>0</v>
      </c>
      <c r="S554" s="40">
        <v>0</v>
      </c>
      <c r="T554" s="40">
        <v>0</v>
      </c>
      <c r="U554" s="40">
        <v>0</v>
      </c>
      <c r="V554" s="40">
        <v>0</v>
      </c>
      <c r="W554" s="53">
        <f>=IFERROR((I554*20+J554*50+K554*50+L554*5+M554*80+N554*80+O554*40+P554*50+Q554*50+R554*50+S554*95+T554*95+U554*95+V554*50)/800*IF(E554="青年",0.2,IF(E554="老年",0.9,IF(E554="中年",0.5,1))),0)</f>
        <v>0.09</v>
      </c>
      <c r="X554" s="53">
        <f>=IFERROR((I554*80+J554*50+K554*50+L554*95+M554*20+N554*20+O554*60+P554*50+Q554*50+R554*50+S554*5+T554*5+U554*5+V554*50)/540*IF(E554="青年",0.8,IF(E554="老年",0.1,IF(E554="中年",0.5,1))),0)</f>
        <v>0.0037037037037037</v>
      </c>
      <c r="Y554" s="54">
        <f>=IFERROR(0.01+(W554-MIN($W$2:$W$595))/(MAX($W$2:$W$595)-MIN($W$2:$W$595))*(1-0.01),0)*10</f>
        <v>3.58833746898263</v>
      </c>
      <c r="Z554" s="54">
        <f>=IFERROR(0.01+(X554-MIN($X$2:$X$595))/(MAX($X$2:$X$595)-MIN($X$2:$X$595))*(1-0.01),0)*10</f>
        <v>0.177545691906005</v>
      </c>
    </row>
    <row r="555" spans="1:26" ht="33.75" customHeight="1">
      <c r="A555" s="40">
        <v>554</v>
      </c>
      <c r="B555" s="27" t="s">
        <v>707</v>
      </c>
      <c r="C555" s="40">
        <v>1</v>
      </c>
      <c r="D555" s="27" t="s">
        <v>787</v>
      </c>
      <c r="E555" s="27" t="s">
        <v>788</v>
      </c>
      <c r="F555" s="27" t="s">
        <v>789</v>
      </c>
      <c r="G555" s="27" t="s">
        <v>790</v>
      </c>
      <c r="H555" s="27" t="s">
        <v>1147</v>
      </c>
      <c r="I555" s="40">
        <v>0</v>
      </c>
      <c r="J555" s="40">
        <v>0</v>
      </c>
      <c r="K555" s="40">
        <v>1</v>
      </c>
      <c r="L555" s="40">
        <v>0</v>
      </c>
      <c r="M555" s="40">
        <v>0</v>
      </c>
      <c r="N555" s="40">
        <v>0</v>
      </c>
      <c r="O555" s="40">
        <v>0</v>
      </c>
      <c r="P555" s="40">
        <v>1</v>
      </c>
      <c r="Q555" s="40">
        <v>0</v>
      </c>
      <c r="R555" s="40">
        <v>0</v>
      </c>
      <c r="S555" s="40">
        <v>0</v>
      </c>
      <c r="T555" s="40">
        <v>0</v>
      </c>
      <c r="U555" s="40">
        <v>0</v>
      </c>
      <c r="V555" s="40">
        <v>0</v>
      </c>
      <c r="W555" s="53">
        <f>=IFERROR((I555*20+J555*50+K555*50+L555*5+M555*80+N555*80+O555*40+P555*50+Q555*50+R555*50+S555*95+T555*95+U555*95+V555*50)/800*IF(E555="青年",0.2,IF(E555="老年",0.9,IF(E555="中年",0.5,1))),0)</f>
        <v>0.025</v>
      </c>
      <c r="X555" s="53">
        <f>=IFERROR((I555*80+J555*50+K555*50+L555*95+M555*20+N555*20+O555*60+P555*50+Q555*50+R555*50+S555*5+T555*5+U555*5+V555*50)/540*IF(E555="青年",0.8,IF(E555="老年",0.1,IF(E555="中年",0.5,1))),0)</f>
        <v>0.148148148148148</v>
      </c>
      <c r="Y555" s="54">
        <f>=IFERROR(0.01+(W555-MIN($W$2:$W$595))/(MAX($W$2:$W$595)-MIN($W$2:$W$595))*(1-0.01),0)*10</f>
        <v>1.03349875930521</v>
      </c>
      <c r="Z555" s="54">
        <f>=IFERROR(0.01+(X555-MIN($X$2:$X$595))/(MAX($X$2:$X$595)-MIN($X$2:$X$595))*(1-0.01),0)*10</f>
        <v>4.20992167101828</v>
      </c>
    </row>
    <row r="556" spans="1:26" ht="33.75" customHeight="1">
      <c r="A556" s="40">
        <v>555</v>
      </c>
      <c r="B556" s="27" t="s">
        <v>707</v>
      </c>
      <c r="C556" s="40">
        <v>2</v>
      </c>
      <c r="D556" s="27" t="s">
        <v>787</v>
      </c>
      <c r="E556" s="27" t="s">
        <v>788</v>
      </c>
      <c r="F556" s="27" t="s">
        <v>799</v>
      </c>
      <c r="G556" s="27" t="s">
        <v>790</v>
      </c>
      <c r="H556" s="27" t="s">
        <v>791</v>
      </c>
      <c r="I556" s="40">
        <v>1</v>
      </c>
      <c r="J556" s="40">
        <v>0</v>
      </c>
      <c r="K556" s="40">
        <v>0</v>
      </c>
      <c r="L556" s="40">
        <v>0</v>
      </c>
      <c r="M556" s="40">
        <v>0</v>
      </c>
      <c r="N556" s="40">
        <v>0</v>
      </c>
      <c r="O556" s="40">
        <v>0</v>
      </c>
      <c r="P556" s="40">
        <v>1</v>
      </c>
      <c r="Q556" s="40">
        <v>0</v>
      </c>
      <c r="R556" s="40">
        <v>0</v>
      </c>
      <c r="S556" s="40">
        <v>0</v>
      </c>
      <c r="T556" s="40">
        <v>0</v>
      </c>
      <c r="U556" s="40">
        <v>0</v>
      </c>
      <c r="V556" s="40">
        <v>0</v>
      </c>
      <c r="W556" s="53">
        <f>=IFERROR((I556*20+J556*50+K556*50+L556*5+M556*80+N556*80+O556*40+P556*50+Q556*50+R556*50+S556*95+T556*95+U556*95+V556*50)/800*IF(E556="青年",0.2,IF(E556="老年",0.9,IF(E556="中年",0.5,1))),0)</f>
        <v>0.0175</v>
      </c>
      <c r="X556" s="53">
        <f>=IFERROR((I556*80+J556*50+K556*50+L556*95+M556*20+N556*20+O556*60+P556*50+Q556*50+R556*50+S556*5+T556*5+U556*5+V556*50)/540*IF(E556="青年",0.8,IF(E556="老年",0.1,IF(E556="中年",0.5,1))),0)</f>
        <v>0.192592592592593</v>
      </c>
      <c r="Y556" s="54">
        <f>=IFERROR(0.01+(W556-MIN($W$2:$W$595))/(MAX($W$2:$W$595)-MIN($W$2:$W$595))*(1-0.01),0)*10</f>
        <v>0.738709677419355</v>
      </c>
      <c r="Z556" s="54">
        <f>=IFERROR(0.01+(X556-MIN($X$2:$X$595))/(MAX($X$2:$X$595)-MIN($X$2:$X$595))*(1-0.01),0)*10</f>
        <v>5.45065274151436</v>
      </c>
    </row>
    <row r="557" spans="1:26" ht="33.75" customHeight="1">
      <c r="A557" s="40">
        <v>556</v>
      </c>
      <c r="B557" s="27" t="s">
        <v>707</v>
      </c>
      <c r="C557" s="40">
        <v>3</v>
      </c>
      <c r="D557" s="27" t="s">
        <v>793</v>
      </c>
      <c r="E557" s="27" t="s">
        <v>802</v>
      </c>
      <c r="F557" s="27" t="s">
        <v>789</v>
      </c>
      <c r="G557" s="27" t="s">
        <v>809</v>
      </c>
      <c r="H557" s="27" t="s">
        <v>810</v>
      </c>
      <c r="I557" s="40">
        <v>0</v>
      </c>
      <c r="J557" s="40">
        <v>0</v>
      </c>
      <c r="K557" s="40">
        <v>0</v>
      </c>
      <c r="L557" s="40">
        <v>0</v>
      </c>
      <c r="M557" s="40">
        <v>1</v>
      </c>
      <c r="N557" s="40">
        <v>0</v>
      </c>
      <c r="O557" s="40">
        <v>0</v>
      </c>
      <c r="P557" s="40">
        <v>0</v>
      </c>
      <c r="Q557" s="40">
        <v>0</v>
      </c>
      <c r="R557" s="40">
        <v>0</v>
      </c>
      <c r="S557" s="40">
        <v>0</v>
      </c>
      <c r="T557" s="40">
        <v>0</v>
      </c>
      <c r="U557" s="40">
        <v>0</v>
      </c>
      <c r="V557" s="40">
        <v>0</v>
      </c>
      <c r="W557" s="53">
        <f>=IFERROR((I557*20+J557*50+K557*50+L557*5+M557*80+N557*80+O557*40+P557*50+Q557*50+R557*50+S557*95+T557*95+U557*95+V557*50)/800*IF(E557="青年",0.2,IF(E557="老年",0.9,IF(E557="中年",0.5,1))),0)</f>
        <v>0.05</v>
      </c>
      <c r="X557" s="53">
        <f>=IFERROR((I557*80+J557*50+K557*50+L557*95+M557*20+N557*20+O557*60+P557*50+Q557*50+R557*50+S557*5+T557*5+U557*5+V557*50)/540*IF(E557="青年",0.8,IF(E557="老年",0.1,IF(E557="中年",0.5,1))),0)</f>
        <v>0.0185185185185185</v>
      </c>
      <c r="Y557" s="54">
        <f>=IFERROR(0.01+(W557-MIN($W$2:$W$595))/(MAX($W$2:$W$595)-MIN($W$2:$W$595))*(1-0.01),0)*10</f>
        <v>2.01612903225807</v>
      </c>
      <c r="Z557" s="54">
        <f>=IFERROR(0.01+(X557-MIN($X$2:$X$595))/(MAX($X$2:$X$595)-MIN($X$2:$X$595))*(1-0.01),0)*10</f>
        <v>0.5911227154047</v>
      </c>
    </row>
    <row r="558" spans="1:26" ht="33.75" customHeight="1">
      <c r="A558" s="40">
        <v>557</v>
      </c>
      <c r="B558" s="27" t="s">
        <v>707</v>
      </c>
      <c r="C558" s="40">
        <v>4</v>
      </c>
      <c r="D558" s="27" t="s">
        <v>793</v>
      </c>
      <c r="E558" s="27" t="s">
        <v>861</v>
      </c>
      <c r="F558" s="27" t="s">
        <v>789</v>
      </c>
      <c r="G558" s="27" t="s">
        <v>809</v>
      </c>
      <c r="H558" s="27" t="s">
        <v>810</v>
      </c>
      <c r="I558" s="40">
        <v>0</v>
      </c>
      <c r="J558" s="40">
        <v>0</v>
      </c>
      <c r="K558" s="40">
        <v>0</v>
      </c>
      <c r="L558" s="40">
        <v>0</v>
      </c>
      <c r="M558" s="40">
        <v>1</v>
      </c>
      <c r="N558" s="40">
        <v>0</v>
      </c>
      <c r="O558" s="40">
        <v>0</v>
      </c>
      <c r="P558" s="40">
        <v>0</v>
      </c>
      <c r="Q558" s="40">
        <v>0</v>
      </c>
      <c r="R558" s="40">
        <v>0</v>
      </c>
      <c r="S558" s="40">
        <v>0</v>
      </c>
      <c r="T558" s="40">
        <v>0</v>
      </c>
      <c r="U558" s="40">
        <v>0</v>
      </c>
      <c r="V558" s="40">
        <v>0</v>
      </c>
      <c r="W558" s="53">
        <f>=IFERROR((I558*20+J558*50+K558*50+L558*5+M558*80+N558*80+O558*40+P558*50+Q558*50+R558*50+S558*95+T558*95+U558*95+V558*50)/800*IF(E558="青年",0.2,IF(E558="老年",0.9,IF(E558="中年",0.5,1))),0)</f>
        <v>0.09</v>
      </c>
      <c r="X558" s="53">
        <f>=IFERROR((I558*80+J558*50+K558*50+L558*95+M558*20+N558*20+O558*60+P558*50+Q558*50+R558*50+S558*5+T558*5+U558*5+V558*50)/540*IF(E558="青年",0.8,IF(E558="老年",0.1,IF(E558="中年",0.5,1))),0)</f>
        <v>0.0037037037037037</v>
      </c>
      <c r="Y558" s="54">
        <f>=IFERROR(0.01+(W558-MIN($W$2:$W$595))/(MAX($W$2:$W$595)-MIN($W$2:$W$595))*(1-0.01),0)*10</f>
        <v>3.58833746898263</v>
      </c>
      <c r="Z558" s="54">
        <f>=IFERROR(0.01+(X558-MIN($X$2:$X$595))/(MAX($X$2:$X$595)-MIN($X$2:$X$595))*(1-0.01),0)*10</f>
        <v>0.177545691906005</v>
      </c>
    </row>
    <row r="559" spans="1:26" ht="33.75" customHeight="1">
      <c r="A559" s="40">
        <v>558</v>
      </c>
      <c r="B559" s="27" t="s">
        <v>707</v>
      </c>
      <c r="C559" s="40">
        <v>5</v>
      </c>
      <c r="D559" s="27" t="s">
        <v>793</v>
      </c>
      <c r="E559" s="27" t="s">
        <v>861</v>
      </c>
      <c r="F559" s="27" t="s">
        <v>789</v>
      </c>
      <c r="G559" s="27" t="s">
        <v>790</v>
      </c>
      <c r="H559" s="27" t="s">
        <v>810</v>
      </c>
      <c r="I559" s="40">
        <v>0</v>
      </c>
      <c r="J559" s="40">
        <v>0</v>
      </c>
      <c r="K559" s="40">
        <v>0</v>
      </c>
      <c r="L559" s="40">
        <v>0</v>
      </c>
      <c r="M559" s="40">
        <v>1</v>
      </c>
      <c r="N559" s="40">
        <v>0</v>
      </c>
      <c r="O559" s="40">
        <v>0</v>
      </c>
      <c r="P559" s="40">
        <v>0</v>
      </c>
      <c r="Q559" s="40">
        <v>0</v>
      </c>
      <c r="R559" s="40">
        <v>0</v>
      </c>
      <c r="S559" s="40">
        <v>0</v>
      </c>
      <c r="T559" s="40">
        <v>0</v>
      </c>
      <c r="U559" s="40">
        <v>0</v>
      </c>
      <c r="V559" s="40">
        <v>0</v>
      </c>
      <c r="W559" s="53">
        <f>=IFERROR((I559*20+J559*50+K559*50+L559*5+M559*80+N559*80+O559*40+P559*50+Q559*50+R559*50+S559*95+T559*95+U559*95+V559*50)/800*IF(E559="青年",0.2,IF(E559="老年",0.9,IF(E559="中年",0.5,1))),0)</f>
        <v>0.09</v>
      </c>
      <c r="X559" s="53">
        <f>=IFERROR((I559*80+J559*50+K559*50+L559*95+M559*20+N559*20+O559*60+P559*50+Q559*50+R559*50+S559*5+T559*5+U559*5+V559*50)/540*IF(E559="青年",0.8,IF(E559="老年",0.1,IF(E559="中年",0.5,1))),0)</f>
        <v>0.0037037037037037</v>
      </c>
      <c r="Y559" s="54">
        <f>=IFERROR(0.01+(W559-MIN($W$2:$W$595))/(MAX($W$2:$W$595)-MIN($W$2:$W$595))*(1-0.01),0)*10</f>
        <v>3.58833746898263</v>
      </c>
      <c r="Z559" s="54">
        <f>=IFERROR(0.01+(X559-MIN($X$2:$X$595))/(MAX($X$2:$X$595)-MIN($X$2:$X$595))*(1-0.01),0)*10</f>
        <v>0.177545691906005</v>
      </c>
    </row>
    <row r="560" spans="1:26" ht="33.75" customHeight="1">
      <c r="A560" s="40">
        <v>559</v>
      </c>
      <c r="B560" s="27" t="s">
        <v>707</v>
      </c>
      <c r="C560" s="40">
        <v>6</v>
      </c>
      <c r="D560" s="27" t="s">
        <v>793</v>
      </c>
      <c r="E560" s="27" t="s">
        <v>861</v>
      </c>
      <c r="F560" s="27" t="s">
        <v>789</v>
      </c>
      <c r="G560" s="27" t="s">
        <v>790</v>
      </c>
      <c r="H560" s="27" t="s">
        <v>1408</v>
      </c>
      <c r="I560" s="40">
        <v>0</v>
      </c>
      <c r="J560" s="40">
        <v>0</v>
      </c>
      <c r="K560" s="40">
        <v>0</v>
      </c>
      <c r="L560" s="40">
        <v>0</v>
      </c>
      <c r="M560" s="40">
        <v>1</v>
      </c>
      <c r="N560" s="40">
        <v>0</v>
      </c>
      <c r="O560" s="40">
        <v>0</v>
      </c>
      <c r="P560" s="40">
        <v>1</v>
      </c>
      <c r="Q560" s="40">
        <v>0</v>
      </c>
      <c r="R560" s="40">
        <v>0</v>
      </c>
      <c r="S560" s="40">
        <v>0</v>
      </c>
      <c r="T560" s="40">
        <v>1</v>
      </c>
      <c r="U560" s="40">
        <v>0</v>
      </c>
      <c r="V560" s="40">
        <v>0</v>
      </c>
      <c r="W560" s="53">
        <f>=IFERROR((I560*20+J560*50+K560*50+L560*5+M560*80+N560*80+O560*40+P560*50+Q560*50+R560*50+S560*95+T560*95+U560*95+V560*50)/800*IF(E560="青年",0.2,IF(E560="老年",0.9,IF(E560="中年",0.5,1))),0)</f>
        <v>0.253125</v>
      </c>
      <c r="X560" s="53">
        <f>=IFERROR((I560*80+J560*50+K560*50+L560*95+M560*20+N560*20+O560*60+P560*50+Q560*50+R560*50+S560*5+T560*5+U560*5+V560*50)/540*IF(E560="青年",0.8,IF(E560="老年",0.1,IF(E560="中年",0.5,1))),0)</f>
        <v>0.0138888888888889</v>
      </c>
      <c r="Y560" s="54">
        <f>=IFERROR(0.01+(W560-MIN($W$2:$W$595))/(MAX($W$2:$W$595)-MIN($W$2:$W$595))*(1-0.01),0)*10</f>
        <v>10</v>
      </c>
      <c r="Z560" s="54">
        <f>=IFERROR(0.01+(X560-MIN($X$2:$X$595))/(MAX($X$2:$X$595)-MIN($X$2:$X$595))*(1-0.01),0)*10</f>
        <v>0.461879895561358</v>
      </c>
    </row>
    <row r="561" spans="1:26" ht="33.75" customHeight="1">
      <c r="A561" s="40">
        <v>560</v>
      </c>
      <c r="B561" s="27" t="s">
        <v>707</v>
      </c>
      <c r="C561" s="40">
        <v>7</v>
      </c>
      <c r="D561" s="27" t="s">
        <v>787</v>
      </c>
      <c r="E561" s="27" t="s">
        <v>802</v>
      </c>
      <c r="F561" s="27" t="s">
        <v>789</v>
      </c>
      <c r="G561" s="27" t="s">
        <v>790</v>
      </c>
      <c r="H561" s="27" t="s">
        <v>822</v>
      </c>
      <c r="I561" s="40">
        <v>0</v>
      </c>
      <c r="J561" s="40">
        <v>0</v>
      </c>
      <c r="K561" s="40">
        <v>0</v>
      </c>
      <c r="L561" s="40">
        <v>0</v>
      </c>
      <c r="M561" s="40">
        <v>0</v>
      </c>
      <c r="N561" s="40">
        <v>0</v>
      </c>
      <c r="O561" s="40">
        <v>0</v>
      </c>
      <c r="P561" s="40">
        <v>1</v>
      </c>
      <c r="Q561" s="40">
        <v>0</v>
      </c>
      <c r="R561" s="40">
        <v>0</v>
      </c>
      <c r="S561" s="40">
        <v>0</v>
      </c>
      <c r="T561" s="40">
        <v>0</v>
      </c>
      <c r="U561" s="40">
        <v>0</v>
      </c>
      <c r="V561" s="40">
        <v>0</v>
      </c>
      <c r="W561" s="53">
        <f>=IFERROR((I561*20+J561*50+K561*50+L561*5+M561*80+N561*80+O561*40+P561*50+Q561*50+R561*50+S561*95+T561*95+U561*95+V561*50)/800*IF(E561="青年",0.2,IF(E561="老年",0.9,IF(E561="中年",0.5,1))),0)</f>
        <v>0.03125</v>
      </c>
      <c r="X561" s="53">
        <f>=IFERROR((I561*80+J561*50+K561*50+L561*95+M561*20+N561*20+O561*60+P561*50+Q561*50+R561*50+S561*5+T561*5+U561*5+V561*50)/540*IF(E561="青年",0.8,IF(E561="老年",0.1,IF(E561="中年",0.5,1))),0)</f>
        <v>0.0462962962962963</v>
      </c>
      <c r="Y561" s="54">
        <f>=IFERROR(0.01+(W561-MIN($W$2:$W$595))/(MAX($W$2:$W$595)-MIN($W$2:$W$595))*(1-0.01),0)*10</f>
        <v>1.27915632754342</v>
      </c>
      <c r="Z561" s="54">
        <f>=IFERROR(0.01+(X561-MIN($X$2:$X$595))/(MAX($X$2:$X$595)-MIN($X$2:$X$595))*(1-0.01),0)*10</f>
        <v>1.36657963446475</v>
      </c>
    </row>
    <row r="562" spans="1:26" ht="33.75" customHeight="1">
      <c r="A562" s="40">
        <v>561</v>
      </c>
      <c r="B562" s="27" t="s">
        <v>707</v>
      </c>
      <c r="C562" s="40">
        <v>8</v>
      </c>
      <c r="D562" s="27" t="s">
        <v>787</v>
      </c>
      <c r="E562" s="27" t="s">
        <v>802</v>
      </c>
      <c r="F562" s="27" t="s">
        <v>789</v>
      </c>
      <c r="G562" s="27" t="s">
        <v>790</v>
      </c>
      <c r="H562" s="27" t="s">
        <v>822</v>
      </c>
      <c r="I562" s="40">
        <v>0</v>
      </c>
      <c r="J562" s="40">
        <v>0</v>
      </c>
      <c r="K562" s="40">
        <v>0</v>
      </c>
      <c r="L562" s="40">
        <v>0</v>
      </c>
      <c r="M562" s="40">
        <v>0</v>
      </c>
      <c r="N562" s="40">
        <v>0</v>
      </c>
      <c r="O562" s="40">
        <v>0</v>
      </c>
      <c r="P562" s="40">
        <v>1</v>
      </c>
      <c r="Q562" s="40">
        <v>0</v>
      </c>
      <c r="R562" s="40">
        <v>0</v>
      </c>
      <c r="S562" s="40">
        <v>0</v>
      </c>
      <c r="T562" s="40">
        <v>0</v>
      </c>
      <c r="U562" s="40">
        <v>0</v>
      </c>
      <c r="V562" s="40">
        <v>0</v>
      </c>
      <c r="W562" s="53">
        <f>=IFERROR((I562*20+J562*50+K562*50+L562*5+M562*80+N562*80+O562*40+P562*50+Q562*50+R562*50+S562*95+T562*95+U562*95+V562*50)/800*IF(E562="青年",0.2,IF(E562="老年",0.9,IF(E562="中年",0.5,1))),0)</f>
        <v>0.03125</v>
      </c>
      <c r="X562" s="53">
        <f>=IFERROR((I562*80+J562*50+K562*50+L562*95+M562*20+N562*20+O562*60+P562*50+Q562*50+R562*50+S562*5+T562*5+U562*5+V562*50)/540*IF(E562="青年",0.8,IF(E562="老年",0.1,IF(E562="中年",0.5,1))),0)</f>
        <v>0.0462962962962963</v>
      </c>
      <c r="Y562" s="54">
        <f>=IFERROR(0.01+(W562-MIN($W$2:$W$595))/(MAX($W$2:$W$595)-MIN($W$2:$W$595))*(1-0.01),0)*10</f>
        <v>1.27915632754342</v>
      </c>
      <c r="Z562" s="54">
        <f>=IFERROR(0.01+(X562-MIN($X$2:$X$595))/(MAX($X$2:$X$595)-MIN($X$2:$X$595))*(1-0.01),0)*10</f>
        <v>1.36657963446475</v>
      </c>
    </row>
    <row r="563" spans="1:26" ht="33.75" customHeight="1">
      <c r="A563" s="40">
        <v>562</v>
      </c>
      <c r="B563" s="27" t="s">
        <v>707</v>
      </c>
      <c r="C563" s="40">
        <v>9</v>
      </c>
      <c r="D563" s="27" t="s">
        <v>793</v>
      </c>
      <c r="E563" s="27" t="s">
        <v>788</v>
      </c>
      <c r="F563" s="27" t="s">
        <v>789</v>
      </c>
      <c r="G563" s="27" t="s">
        <v>809</v>
      </c>
      <c r="H563" s="27" t="s">
        <v>810</v>
      </c>
      <c r="I563" s="40">
        <v>0</v>
      </c>
      <c r="J563" s="40">
        <v>0</v>
      </c>
      <c r="K563" s="40">
        <v>0</v>
      </c>
      <c r="L563" s="40">
        <v>0</v>
      </c>
      <c r="M563" s="40">
        <v>1</v>
      </c>
      <c r="N563" s="40">
        <v>0</v>
      </c>
      <c r="O563" s="40">
        <v>0</v>
      </c>
      <c r="P563" s="40">
        <v>0</v>
      </c>
      <c r="Q563" s="40">
        <v>0</v>
      </c>
      <c r="R563" s="40">
        <v>0</v>
      </c>
      <c r="S563" s="40">
        <v>0</v>
      </c>
      <c r="T563" s="40">
        <v>0</v>
      </c>
      <c r="U563" s="40">
        <v>0</v>
      </c>
      <c r="V563" s="40">
        <v>0</v>
      </c>
      <c r="W563" s="53">
        <f>=IFERROR((I563*20+J563*50+K563*50+L563*5+M563*80+N563*80+O563*40+P563*50+Q563*50+R563*50+S563*95+T563*95+U563*95+V563*50)/800*IF(E563="青年",0.2,IF(E563="老年",0.9,IF(E563="中年",0.5,1))),0)</f>
        <v>0.02</v>
      </c>
      <c r="X563" s="53">
        <f>=IFERROR((I563*80+J563*50+K563*50+L563*95+M563*20+N563*20+O563*60+P563*50+Q563*50+R563*50+S563*5+T563*5+U563*5+V563*50)/540*IF(E563="青年",0.8,IF(E563="老年",0.1,IF(E563="中年",0.5,1))),0)</f>
        <v>0.0296296296296296</v>
      </c>
      <c r="Y563" s="54">
        <f>=IFERROR(0.01+(W563-MIN($W$2:$W$595))/(MAX($W$2:$W$595)-MIN($W$2:$W$595))*(1-0.01),0)*10</f>
        <v>0.83697270471464</v>
      </c>
      <c r="Z563" s="54">
        <f>=IFERROR(0.01+(X563-MIN($X$2:$X$595))/(MAX($X$2:$X$595)-MIN($X$2:$X$595))*(1-0.01),0)*10</f>
        <v>0.901305483028721</v>
      </c>
    </row>
    <row r="564" spans="1:26" ht="33.75" customHeight="1">
      <c r="A564" s="40">
        <v>563</v>
      </c>
      <c r="B564" s="27" t="s">
        <v>707</v>
      </c>
      <c r="C564" s="40">
        <v>10</v>
      </c>
      <c r="D564" s="27" t="s">
        <v>793</v>
      </c>
      <c r="E564" s="27" t="s">
        <v>788</v>
      </c>
      <c r="F564" s="27" t="s">
        <v>789</v>
      </c>
      <c r="G564" s="27" t="s">
        <v>809</v>
      </c>
      <c r="H564" s="27" t="s">
        <v>1413</v>
      </c>
      <c r="I564" s="40">
        <v>0</v>
      </c>
      <c r="J564" s="40">
        <v>0</v>
      </c>
      <c r="K564" s="40">
        <v>0</v>
      </c>
      <c r="L564" s="40">
        <v>0</v>
      </c>
      <c r="M564" s="40">
        <v>0</v>
      </c>
      <c r="N564" s="40">
        <v>0</v>
      </c>
      <c r="O564" s="40">
        <v>0</v>
      </c>
      <c r="P564" s="40">
        <v>0</v>
      </c>
      <c r="Q564" s="40">
        <v>0</v>
      </c>
      <c r="R564" s="40">
        <v>1</v>
      </c>
      <c r="S564" s="40">
        <v>0</v>
      </c>
      <c r="T564" s="40">
        <v>0</v>
      </c>
      <c r="U564" s="40">
        <v>0</v>
      </c>
      <c r="V564" s="40">
        <v>0</v>
      </c>
      <c r="W564" s="53">
        <f>=IFERROR((I564*20+J564*50+K564*50+L564*5+M564*80+N564*80+O564*40+P564*50+Q564*50+R564*50+S564*95+T564*95+U564*95+V564*50)/800*IF(E564="青年",0.2,IF(E564="老年",0.9,IF(E564="中年",0.5,1))),0)</f>
        <v>0.0125</v>
      </c>
      <c r="X564" s="53">
        <f>=IFERROR((I564*80+J564*50+K564*50+L564*95+M564*20+N564*20+O564*60+P564*50+Q564*50+R564*50+S564*5+T564*5+U564*5+V564*50)/540*IF(E564="青年",0.8,IF(E564="老年",0.1,IF(E564="中年",0.5,1))),0)</f>
        <v>0.0740740740740741</v>
      </c>
      <c r="Y564" s="54">
        <f>=IFERROR(0.01+(W564-MIN($W$2:$W$595))/(MAX($W$2:$W$595)-MIN($W$2:$W$595))*(1-0.01),0)*10</f>
        <v>0.542183622828784</v>
      </c>
      <c r="Z564" s="54">
        <f>=IFERROR(0.01+(X564-MIN($X$2:$X$595))/(MAX($X$2:$X$595)-MIN($X$2:$X$595))*(1-0.01),0)*10</f>
        <v>2.1420365535248</v>
      </c>
    </row>
    <row r="565" spans="1:26" ht="33.75" customHeight="1">
      <c r="A565" s="40">
        <v>564</v>
      </c>
      <c r="B565" s="27" t="s">
        <v>707</v>
      </c>
      <c r="C565" s="40">
        <v>11</v>
      </c>
      <c r="D565" s="27" t="s">
        <v>793</v>
      </c>
      <c r="E565" s="27" t="s">
        <v>788</v>
      </c>
      <c r="F565" s="27" t="s">
        <v>799</v>
      </c>
      <c r="G565" s="27" t="s">
        <v>809</v>
      </c>
      <c r="H565" s="27" t="s">
        <v>1413</v>
      </c>
      <c r="I565" s="40">
        <v>0</v>
      </c>
      <c r="J565" s="40">
        <v>0</v>
      </c>
      <c r="K565" s="40">
        <v>0</v>
      </c>
      <c r="L565" s="40">
        <v>0</v>
      </c>
      <c r="M565" s="40">
        <v>0</v>
      </c>
      <c r="N565" s="40">
        <v>0</v>
      </c>
      <c r="O565" s="40">
        <v>0</v>
      </c>
      <c r="P565" s="40">
        <v>0</v>
      </c>
      <c r="Q565" s="40">
        <v>0</v>
      </c>
      <c r="R565" s="40">
        <v>1</v>
      </c>
      <c r="S565" s="40">
        <v>0</v>
      </c>
      <c r="T565" s="40">
        <v>0</v>
      </c>
      <c r="U565" s="40">
        <v>0</v>
      </c>
      <c r="V565" s="40">
        <v>0</v>
      </c>
      <c r="W565" s="53">
        <f>=IFERROR((I565*20+J565*50+K565*50+L565*5+M565*80+N565*80+O565*40+P565*50+Q565*50+R565*50+S565*95+T565*95+U565*95+V565*50)/800*IF(E565="青年",0.2,IF(E565="老年",0.9,IF(E565="中年",0.5,1))),0)</f>
        <v>0.0125</v>
      </c>
      <c r="X565" s="53">
        <f>=IFERROR((I565*80+J565*50+K565*50+L565*95+M565*20+N565*20+O565*60+P565*50+Q565*50+R565*50+S565*5+T565*5+U565*5+V565*50)/540*IF(E565="青年",0.8,IF(E565="老年",0.1,IF(E565="中年",0.5,1))),0)</f>
        <v>0.0740740740740741</v>
      </c>
      <c r="Y565" s="54">
        <f>=IFERROR(0.01+(W565-MIN($W$2:$W$595))/(MAX($W$2:$W$595)-MIN($W$2:$W$595))*(1-0.01),0)*10</f>
        <v>0.542183622828784</v>
      </c>
      <c r="Z565" s="54">
        <f>=IFERROR(0.01+(X565-MIN($X$2:$X$595))/(MAX($X$2:$X$595)-MIN($X$2:$X$595))*(1-0.01),0)*10</f>
        <v>2.1420365535248</v>
      </c>
    </row>
    <row r="566" spans="1:26" ht="33.75" customHeight="1">
      <c r="A566" s="40">
        <v>565</v>
      </c>
      <c r="B566" s="27" t="s">
        <v>707</v>
      </c>
      <c r="C566" s="40">
        <v>12</v>
      </c>
      <c r="D566" s="27" t="s">
        <v>793</v>
      </c>
      <c r="E566" s="27" t="s">
        <v>788</v>
      </c>
      <c r="F566" s="27" t="s">
        <v>789</v>
      </c>
      <c r="G566" s="27" t="s">
        <v>809</v>
      </c>
      <c r="H566" s="27" t="s">
        <v>1413</v>
      </c>
      <c r="I566" s="40">
        <v>0</v>
      </c>
      <c r="J566" s="40">
        <v>0</v>
      </c>
      <c r="K566" s="40">
        <v>0</v>
      </c>
      <c r="L566" s="40">
        <v>0</v>
      </c>
      <c r="M566" s="40">
        <v>0</v>
      </c>
      <c r="N566" s="40">
        <v>0</v>
      </c>
      <c r="O566" s="40">
        <v>0</v>
      </c>
      <c r="P566" s="40">
        <v>0</v>
      </c>
      <c r="Q566" s="40">
        <v>0</v>
      </c>
      <c r="R566" s="40">
        <v>1</v>
      </c>
      <c r="S566" s="40">
        <v>0</v>
      </c>
      <c r="T566" s="40">
        <v>0</v>
      </c>
      <c r="U566" s="40">
        <v>0</v>
      </c>
      <c r="V566" s="40">
        <v>0</v>
      </c>
      <c r="W566" s="53">
        <f>=IFERROR((I566*20+J566*50+K566*50+L566*5+M566*80+N566*80+O566*40+P566*50+Q566*50+R566*50+S566*95+T566*95+U566*95+V566*50)/800*IF(E566="青年",0.2,IF(E566="老年",0.9,IF(E566="中年",0.5,1))),0)</f>
        <v>0.0125</v>
      </c>
      <c r="X566" s="53">
        <f>=IFERROR((I566*80+J566*50+K566*50+L566*95+M566*20+N566*20+O566*60+P566*50+Q566*50+R566*50+S566*5+T566*5+U566*5+V566*50)/540*IF(E566="青年",0.8,IF(E566="老年",0.1,IF(E566="中年",0.5,1))),0)</f>
        <v>0.0740740740740741</v>
      </c>
      <c r="Y566" s="54">
        <f>=IFERROR(0.01+(W566-MIN($W$2:$W$595))/(MAX($W$2:$W$595)-MIN($W$2:$W$595))*(1-0.01),0)*10</f>
        <v>0.542183622828784</v>
      </c>
      <c r="Z566" s="54">
        <f>=IFERROR(0.01+(X566-MIN($X$2:$X$595))/(MAX($X$2:$X$595)-MIN($X$2:$X$595))*(1-0.01),0)*10</f>
        <v>2.1420365535248</v>
      </c>
    </row>
    <row r="567" spans="1:26" ht="33.75" customHeight="1">
      <c r="A567" s="40">
        <v>566</v>
      </c>
      <c r="B567" s="27" t="s">
        <v>715</v>
      </c>
      <c r="C567" s="40">
        <v>1</v>
      </c>
      <c r="D567" s="27" t="s">
        <v>787</v>
      </c>
      <c r="E567" s="27" t="s">
        <v>788</v>
      </c>
      <c r="F567" s="27" t="s">
        <v>789</v>
      </c>
      <c r="G567" s="27" t="s">
        <v>790</v>
      </c>
      <c r="H567" s="27" t="s">
        <v>822</v>
      </c>
      <c r="I567" s="40">
        <v>0</v>
      </c>
      <c r="J567" s="40">
        <v>0</v>
      </c>
      <c r="K567" s="40">
        <v>0</v>
      </c>
      <c r="L567" s="40">
        <v>0</v>
      </c>
      <c r="M567" s="40">
        <v>0</v>
      </c>
      <c r="N567" s="40">
        <v>0</v>
      </c>
      <c r="O567" s="40">
        <v>0</v>
      </c>
      <c r="P567" s="40">
        <v>1</v>
      </c>
      <c r="Q567" s="40">
        <v>0</v>
      </c>
      <c r="R567" s="40">
        <v>0</v>
      </c>
      <c r="S567" s="40">
        <v>0</v>
      </c>
      <c r="T567" s="40">
        <v>0</v>
      </c>
      <c r="U567" s="40">
        <v>0</v>
      </c>
      <c r="V567" s="40">
        <v>0</v>
      </c>
      <c r="W567" s="53">
        <f>=IFERROR((I567*20+J567*50+K567*50+L567*5+M567*80+N567*80+O567*40+P567*50+Q567*50+R567*50+S567*95+T567*95+U567*95+V567*50)/800*IF(E567="青年",0.2,IF(E567="老年",0.9,IF(E567="中年",0.5,1))),0)</f>
        <v>0.0125</v>
      </c>
      <c r="X567" s="53">
        <f>=IFERROR((I567*80+J567*50+K567*50+L567*95+M567*20+N567*20+O567*60+P567*50+Q567*50+R567*50+S567*5+T567*5+U567*5+V567*50)/540*IF(E567="青年",0.8,IF(E567="老年",0.1,IF(E567="中年",0.5,1))),0)</f>
        <v>0.0740740740740741</v>
      </c>
      <c r="Y567" s="54">
        <f>=IFERROR(0.01+(W567-MIN($W$2:$W$595))/(MAX($W$2:$W$595)-MIN($W$2:$W$595))*(1-0.01),0)*10</f>
        <v>0.542183622828784</v>
      </c>
      <c r="Z567" s="54">
        <f>=IFERROR(0.01+(X567-MIN($X$2:$X$595))/(MAX($X$2:$X$595)-MIN($X$2:$X$595))*(1-0.01),0)*10</f>
        <v>2.1420365535248</v>
      </c>
    </row>
    <row r="568" spans="1:26" ht="33.75" customHeight="1">
      <c r="A568" s="40">
        <v>567</v>
      </c>
      <c r="B568" s="27" t="s">
        <v>718</v>
      </c>
      <c r="C568" s="40">
        <v>1</v>
      </c>
      <c r="D568" s="27" t="s">
        <v>793</v>
      </c>
      <c r="E568" s="27" t="s">
        <v>788</v>
      </c>
      <c r="F568" s="27" t="s">
        <v>789</v>
      </c>
      <c r="G568" s="27" t="s">
        <v>790</v>
      </c>
      <c r="H568" s="27" t="s">
        <v>822</v>
      </c>
      <c r="I568" s="40">
        <v>0</v>
      </c>
      <c r="J568" s="40">
        <v>0</v>
      </c>
      <c r="K568" s="40">
        <v>0</v>
      </c>
      <c r="L568" s="40">
        <v>0</v>
      </c>
      <c r="M568" s="40">
        <v>0</v>
      </c>
      <c r="N568" s="40">
        <v>0</v>
      </c>
      <c r="O568" s="40">
        <v>0</v>
      </c>
      <c r="P568" s="40">
        <v>1</v>
      </c>
      <c r="Q568" s="40">
        <v>0</v>
      </c>
      <c r="R568" s="40">
        <v>0</v>
      </c>
      <c r="S568" s="40">
        <v>0</v>
      </c>
      <c r="T568" s="40">
        <v>0</v>
      </c>
      <c r="U568" s="40">
        <v>0</v>
      </c>
      <c r="V568" s="40">
        <v>0</v>
      </c>
      <c r="W568" s="53">
        <f>=IFERROR((I568*20+J568*50+K568*50+L568*5+M568*80+N568*80+O568*40+P568*50+Q568*50+R568*50+S568*95+T568*95+U568*95+V568*50)/800*IF(E568="青年",0.2,IF(E568="老年",0.9,IF(E568="中年",0.5,1))),0)</f>
        <v>0.0125</v>
      </c>
      <c r="X568" s="53">
        <f>=IFERROR((I568*80+J568*50+K568*50+L568*95+M568*20+N568*20+O568*60+P568*50+Q568*50+R568*50+S568*5+T568*5+U568*5+V568*50)/540*IF(E568="青年",0.8,IF(E568="老年",0.1,IF(E568="中年",0.5,1))),0)</f>
        <v>0.0740740740740741</v>
      </c>
      <c r="Y568" s="54">
        <f>=IFERROR(0.01+(W568-MIN($W$2:$W$595))/(MAX($W$2:$W$595)-MIN($W$2:$W$595))*(1-0.01),0)*10</f>
        <v>0.542183622828784</v>
      </c>
      <c r="Z568" s="54">
        <f>=IFERROR(0.01+(X568-MIN($X$2:$X$595))/(MAX($X$2:$X$595)-MIN($X$2:$X$595))*(1-0.01),0)*10</f>
        <v>2.1420365535248</v>
      </c>
    </row>
    <row r="569" spans="1:26" ht="33.75" customHeight="1">
      <c r="A569" s="40">
        <v>568</v>
      </c>
      <c r="B569" s="27" t="s">
        <v>718</v>
      </c>
      <c r="C569" s="40">
        <v>2</v>
      </c>
      <c r="D569" s="27" t="s">
        <v>793</v>
      </c>
      <c r="E569" s="27" t="s">
        <v>788</v>
      </c>
      <c r="F569" s="27" t="s">
        <v>789</v>
      </c>
      <c r="G569" s="27" t="s">
        <v>790</v>
      </c>
      <c r="H569" s="27" t="s">
        <v>822</v>
      </c>
      <c r="I569" s="40">
        <v>0</v>
      </c>
      <c r="J569" s="40">
        <v>0</v>
      </c>
      <c r="K569" s="40">
        <v>0</v>
      </c>
      <c r="L569" s="40">
        <v>0</v>
      </c>
      <c r="M569" s="40">
        <v>0</v>
      </c>
      <c r="N569" s="40">
        <v>0</v>
      </c>
      <c r="O569" s="40">
        <v>0</v>
      </c>
      <c r="P569" s="40">
        <v>1</v>
      </c>
      <c r="Q569" s="40">
        <v>0</v>
      </c>
      <c r="R569" s="40">
        <v>0</v>
      </c>
      <c r="S569" s="40">
        <v>0</v>
      </c>
      <c r="T569" s="40">
        <v>0</v>
      </c>
      <c r="U569" s="40">
        <v>0</v>
      </c>
      <c r="V569" s="40">
        <v>0</v>
      </c>
      <c r="W569" s="53">
        <f>=IFERROR((I569*20+J569*50+K569*50+L569*5+M569*80+N569*80+O569*40+P569*50+Q569*50+R569*50+S569*95+T569*95+U569*95+V569*50)/800*IF(E569="青年",0.2,IF(E569="老年",0.9,IF(E569="中年",0.5,1))),0)</f>
        <v>0.0125</v>
      </c>
      <c r="X569" s="53">
        <f>=IFERROR((I569*80+J569*50+K569*50+L569*95+M569*20+N569*20+O569*60+P569*50+Q569*50+R569*50+S569*5+T569*5+U569*5+V569*50)/540*IF(E569="青年",0.8,IF(E569="老年",0.1,IF(E569="中年",0.5,1))),0)</f>
        <v>0.0740740740740741</v>
      </c>
      <c r="Y569" s="54">
        <f>=IFERROR(0.01+(W569-MIN($W$2:$W$595))/(MAX($W$2:$W$595)-MIN($W$2:$W$595))*(1-0.01),0)*10</f>
        <v>0.542183622828784</v>
      </c>
      <c r="Z569" s="54">
        <f>=IFERROR(0.01+(X569-MIN($X$2:$X$595))/(MAX($X$2:$X$595)-MIN($X$2:$X$595))*(1-0.01),0)*10</f>
        <v>2.1420365535248</v>
      </c>
    </row>
    <row r="570" spans="1:26" ht="33.75" customHeight="1">
      <c r="A570" s="40">
        <v>569</v>
      </c>
      <c r="B570" s="27" t="s">
        <v>730</v>
      </c>
      <c r="C570" s="40">
        <v>1</v>
      </c>
      <c r="D570" s="27" t="s">
        <v>787</v>
      </c>
      <c r="E570" s="27" t="s">
        <v>802</v>
      </c>
      <c r="F570" s="27" t="s">
        <v>789</v>
      </c>
      <c r="G570" s="27" t="s">
        <v>790</v>
      </c>
      <c r="H570" s="27" t="s">
        <v>822</v>
      </c>
      <c r="I570" s="40">
        <v>0</v>
      </c>
      <c r="J570" s="40">
        <v>0</v>
      </c>
      <c r="K570" s="40">
        <v>0</v>
      </c>
      <c r="L570" s="40">
        <v>0</v>
      </c>
      <c r="M570" s="40">
        <v>0</v>
      </c>
      <c r="N570" s="40">
        <v>0</v>
      </c>
      <c r="O570" s="40">
        <v>0</v>
      </c>
      <c r="P570" s="40">
        <v>1</v>
      </c>
      <c r="Q570" s="40">
        <v>0</v>
      </c>
      <c r="R570" s="40">
        <v>0</v>
      </c>
      <c r="S570" s="40">
        <v>0</v>
      </c>
      <c r="T570" s="40">
        <v>0</v>
      </c>
      <c r="U570" s="40">
        <v>0</v>
      </c>
      <c r="V570" s="40">
        <v>0</v>
      </c>
      <c r="W570" s="53">
        <f>=IFERROR((I570*20+J570*50+K570*50+L570*5+M570*80+N570*80+O570*40+P570*50+Q570*50+R570*50+S570*95+T570*95+U570*95+V570*50)/800*IF(E570="青年",0.2,IF(E570="老年",0.9,IF(E570="中年",0.5,1))),0)</f>
        <v>0.03125</v>
      </c>
      <c r="X570" s="53">
        <f>=IFERROR((I570*80+J570*50+K570*50+L570*95+M570*20+N570*20+O570*60+P570*50+Q570*50+R570*50+S570*5+T570*5+U570*5+V570*50)/540*IF(E570="青年",0.8,IF(E570="老年",0.1,IF(E570="中年",0.5,1))),0)</f>
        <v>0.0462962962962963</v>
      </c>
      <c r="Y570" s="54">
        <f>=IFERROR(0.01+(W570-MIN($W$2:$W$595))/(MAX($W$2:$W$595)-MIN($W$2:$W$595))*(1-0.01),0)*10</f>
        <v>1.27915632754342</v>
      </c>
      <c r="Z570" s="54">
        <f>=IFERROR(0.01+(X570-MIN($X$2:$X$595))/(MAX($X$2:$X$595)-MIN($X$2:$X$595))*(1-0.01),0)*10</f>
        <v>1.36657963446475</v>
      </c>
    </row>
    <row r="571" spans="1:26" ht="33.75" customHeight="1">
      <c r="A571" s="40">
        <v>570</v>
      </c>
      <c r="B571" s="27" t="s">
        <v>730</v>
      </c>
      <c r="C571" s="40">
        <v>2</v>
      </c>
      <c r="D571" s="27" t="s">
        <v>787</v>
      </c>
      <c r="E571" s="27" t="s">
        <v>802</v>
      </c>
      <c r="F571" s="27" t="s">
        <v>799</v>
      </c>
      <c r="G571" s="27" t="s">
        <v>790</v>
      </c>
      <c r="H571" s="27" t="s">
        <v>822</v>
      </c>
      <c r="I571" s="40">
        <v>0</v>
      </c>
      <c r="J571" s="40">
        <v>0</v>
      </c>
      <c r="K571" s="40">
        <v>0</v>
      </c>
      <c r="L571" s="40">
        <v>0</v>
      </c>
      <c r="M571" s="40">
        <v>0</v>
      </c>
      <c r="N571" s="40">
        <v>0</v>
      </c>
      <c r="O571" s="40">
        <v>0</v>
      </c>
      <c r="P571" s="40">
        <v>1</v>
      </c>
      <c r="Q571" s="40">
        <v>0</v>
      </c>
      <c r="R571" s="40">
        <v>0</v>
      </c>
      <c r="S571" s="40">
        <v>0</v>
      </c>
      <c r="T571" s="40">
        <v>0</v>
      </c>
      <c r="U571" s="40">
        <v>0</v>
      </c>
      <c r="V571" s="40">
        <v>0</v>
      </c>
      <c r="W571" s="53">
        <f>=IFERROR((I571*20+J571*50+K571*50+L571*5+M571*80+N571*80+O571*40+P571*50+Q571*50+R571*50+S571*95+T571*95+U571*95+V571*50)/800*IF(E571="青年",0.2,IF(E571="老年",0.9,IF(E571="中年",0.5,1))),0)</f>
        <v>0.03125</v>
      </c>
      <c r="X571" s="53">
        <f>=IFERROR((I571*80+J571*50+K571*50+L571*95+M571*20+N571*20+O571*60+P571*50+Q571*50+R571*50+S571*5+T571*5+U571*5+V571*50)/540*IF(E571="青年",0.8,IF(E571="老年",0.1,IF(E571="中年",0.5,1))),0)</f>
        <v>0.0462962962962963</v>
      </c>
      <c r="Y571" s="54">
        <f>=IFERROR(0.01+(W571-MIN($W$2:$W$595))/(MAX($W$2:$W$595)-MIN($W$2:$W$595))*(1-0.01),0)*10</f>
        <v>1.27915632754342</v>
      </c>
      <c r="Z571" s="54">
        <f>=IFERROR(0.01+(X571-MIN($X$2:$X$595))/(MAX($X$2:$X$595)-MIN($X$2:$X$595))*(1-0.01),0)*10</f>
        <v>1.36657963446475</v>
      </c>
    </row>
    <row r="572" spans="1:26" ht="33.75" customHeight="1">
      <c r="A572" s="40">
        <v>571</v>
      </c>
      <c r="B572" s="27" t="s">
        <v>735</v>
      </c>
      <c r="C572" s="40">
        <v>1</v>
      </c>
      <c r="D572" s="27" t="s">
        <v>793</v>
      </c>
      <c r="E572" s="27" t="s">
        <v>788</v>
      </c>
      <c r="F572" s="27" t="s">
        <v>789</v>
      </c>
      <c r="G572" s="27" t="s">
        <v>809</v>
      </c>
      <c r="H572" s="27" t="s">
        <v>853</v>
      </c>
      <c r="I572" s="40">
        <v>0</v>
      </c>
      <c r="J572" s="40">
        <v>0</v>
      </c>
      <c r="K572" s="40">
        <v>0</v>
      </c>
      <c r="L572" s="40">
        <v>1</v>
      </c>
      <c r="M572" s="40">
        <v>0</v>
      </c>
      <c r="N572" s="40">
        <v>0</v>
      </c>
      <c r="O572" s="40">
        <v>0</v>
      </c>
      <c r="P572" s="40">
        <v>0</v>
      </c>
      <c r="Q572" s="40">
        <v>0</v>
      </c>
      <c r="R572" s="40">
        <v>0</v>
      </c>
      <c r="S572" s="40">
        <v>0</v>
      </c>
      <c r="T572" s="40">
        <v>0</v>
      </c>
      <c r="U572" s="40">
        <v>0</v>
      </c>
      <c r="V572" s="40">
        <v>0</v>
      </c>
      <c r="W572" s="53">
        <f>=IFERROR((I572*20+J572*50+K572*50+L572*5+M572*80+N572*80+O572*40+P572*50+Q572*50+R572*50+S572*95+T572*95+U572*95+V572*50)/800*IF(E572="青年",0.2,IF(E572="老年",0.9,IF(E572="中年",0.5,1))),0)</f>
        <v>0.00125</v>
      </c>
      <c r="X572" s="53">
        <f>=IFERROR((I572*80+J572*50+K572*50+L572*95+M572*20+N572*20+O572*60+P572*50+Q572*50+R572*50+S572*5+T572*5+U572*5+V572*50)/540*IF(E572="青年",0.8,IF(E572="老年",0.1,IF(E572="中年",0.5,1))),0)</f>
        <v>0.140740740740741</v>
      </c>
      <c r="Y572" s="54">
        <f>=IFERROR(0.01+(W572-MIN($W$2:$W$595))/(MAX($W$2:$W$595)-MIN($W$2:$W$595))*(1-0.01),0)*10</f>
        <v>0.1</v>
      </c>
      <c r="Z572" s="54">
        <f>=IFERROR(0.01+(X572-MIN($X$2:$X$595))/(MAX($X$2:$X$595)-MIN($X$2:$X$595))*(1-0.01),0)*10</f>
        <v>4.00313315926893</v>
      </c>
    </row>
    <row r="573" spans="1:26" ht="33.75" customHeight="1">
      <c r="A573" s="40">
        <v>572</v>
      </c>
      <c r="B573" s="27" t="s">
        <v>735</v>
      </c>
      <c r="C573" s="40">
        <v>2</v>
      </c>
      <c r="D573" s="27" t="s">
        <v>793</v>
      </c>
      <c r="E573" s="27" t="s">
        <v>788</v>
      </c>
      <c r="F573" s="27" t="s">
        <v>799</v>
      </c>
      <c r="G573" s="27" t="s">
        <v>809</v>
      </c>
      <c r="H573" s="27" t="s">
        <v>853</v>
      </c>
      <c r="I573" s="40">
        <v>0</v>
      </c>
      <c r="J573" s="40">
        <v>0</v>
      </c>
      <c r="K573" s="40">
        <v>0</v>
      </c>
      <c r="L573" s="40">
        <v>1</v>
      </c>
      <c r="M573" s="40">
        <v>0</v>
      </c>
      <c r="N573" s="40">
        <v>0</v>
      </c>
      <c r="O573" s="40">
        <v>0</v>
      </c>
      <c r="P573" s="40">
        <v>0</v>
      </c>
      <c r="Q573" s="40">
        <v>0</v>
      </c>
      <c r="R573" s="40">
        <v>0</v>
      </c>
      <c r="S573" s="40">
        <v>0</v>
      </c>
      <c r="T573" s="40">
        <v>0</v>
      </c>
      <c r="U573" s="40">
        <v>0</v>
      </c>
      <c r="V573" s="40">
        <v>0</v>
      </c>
      <c r="W573" s="53">
        <f>=IFERROR((I573*20+J573*50+K573*50+L573*5+M573*80+N573*80+O573*40+P573*50+Q573*50+R573*50+S573*95+T573*95+U573*95+V573*50)/800*IF(E573="青年",0.2,IF(E573="老年",0.9,IF(E573="中年",0.5,1))),0)</f>
        <v>0.00125</v>
      </c>
      <c r="X573" s="53">
        <f>=IFERROR((I573*80+J573*50+K573*50+L573*95+M573*20+N573*20+O573*60+P573*50+Q573*50+R573*50+S573*5+T573*5+U573*5+V573*50)/540*IF(E573="青年",0.8,IF(E573="老年",0.1,IF(E573="中年",0.5,1))),0)</f>
        <v>0.140740740740741</v>
      </c>
      <c r="Y573" s="54">
        <f>=IFERROR(0.01+(W573-MIN($W$2:$W$595))/(MAX($W$2:$W$595)-MIN($W$2:$W$595))*(1-0.01),0)*10</f>
        <v>0.1</v>
      </c>
      <c r="Z573" s="54">
        <f>=IFERROR(0.01+(X573-MIN($X$2:$X$595))/(MAX($X$2:$X$595)-MIN($X$2:$X$595))*(1-0.01),0)*10</f>
        <v>4.00313315926893</v>
      </c>
    </row>
    <row r="574" spans="1:26" ht="33.75" customHeight="1">
      <c r="A574" s="40">
        <v>573</v>
      </c>
      <c r="B574" s="27" t="s">
        <v>740</v>
      </c>
      <c r="C574" s="40">
        <v>1</v>
      </c>
      <c r="D574" s="27" t="s">
        <v>787</v>
      </c>
      <c r="E574" s="27" t="s">
        <v>788</v>
      </c>
      <c r="F574" s="27" t="s">
        <v>799</v>
      </c>
      <c r="G574" s="27" t="s">
        <v>809</v>
      </c>
      <c r="H574" s="27" t="s">
        <v>853</v>
      </c>
      <c r="I574" s="40">
        <v>0</v>
      </c>
      <c r="J574" s="40">
        <v>0</v>
      </c>
      <c r="K574" s="40">
        <v>0</v>
      </c>
      <c r="L574" s="40">
        <v>1</v>
      </c>
      <c r="M574" s="40">
        <v>0</v>
      </c>
      <c r="N574" s="40">
        <v>0</v>
      </c>
      <c r="O574" s="40">
        <v>0</v>
      </c>
      <c r="P574" s="40">
        <v>0</v>
      </c>
      <c r="Q574" s="40">
        <v>0</v>
      </c>
      <c r="R574" s="40">
        <v>0</v>
      </c>
      <c r="S574" s="40">
        <v>0</v>
      </c>
      <c r="T574" s="40">
        <v>0</v>
      </c>
      <c r="U574" s="40">
        <v>0</v>
      </c>
      <c r="V574" s="40">
        <v>0</v>
      </c>
      <c r="W574" s="53">
        <f>=IFERROR((I574*20+J574*50+K574*50+L574*5+M574*80+N574*80+O574*40+P574*50+Q574*50+R574*50+S574*95+T574*95+U574*95+V574*50)/800*IF(E574="青年",0.2,IF(E574="老年",0.9,IF(E574="中年",0.5,1))),0)</f>
        <v>0.00125</v>
      </c>
      <c r="X574" s="53">
        <f>=IFERROR((I574*80+J574*50+K574*50+L574*95+M574*20+N574*20+O574*60+P574*50+Q574*50+R574*50+S574*5+T574*5+U574*5+V574*50)/540*IF(E574="青年",0.8,IF(E574="老年",0.1,IF(E574="中年",0.5,1))),0)</f>
        <v>0.140740740740741</v>
      </c>
      <c r="Y574" s="54">
        <f>=IFERROR(0.01+(W574-MIN($W$2:$W$595))/(MAX($W$2:$W$595)-MIN($W$2:$W$595))*(1-0.01),0)*10</f>
        <v>0.1</v>
      </c>
      <c r="Z574" s="54">
        <f>=IFERROR(0.01+(X574-MIN($X$2:$X$595))/(MAX($X$2:$X$595)-MIN($X$2:$X$595))*(1-0.01),0)*10</f>
        <v>4.00313315926893</v>
      </c>
    </row>
    <row r="575" spans="1:26" ht="33.75" customHeight="1">
      <c r="A575" s="40">
        <v>574</v>
      </c>
      <c r="B575" s="27" t="s">
        <v>740</v>
      </c>
      <c r="C575" s="40">
        <v>2</v>
      </c>
      <c r="D575" s="27" t="s">
        <v>787</v>
      </c>
      <c r="E575" s="27" t="s">
        <v>788</v>
      </c>
      <c r="F575" s="27" t="s">
        <v>799</v>
      </c>
      <c r="G575" s="27" t="s">
        <v>809</v>
      </c>
      <c r="H575" s="27" t="s">
        <v>853</v>
      </c>
      <c r="I575" s="40">
        <v>0</v>
      </c>
      <c r="J575" s="40">
        <v>0</v>
      </c>
      <c r="K575" s="40">
        <v>0</v>
      </c>
      <c r="L575" s="40">
        <v>1</v>
      </c>
      <c r="M575" s="40">
        <v>0</v>
      </c>
      <c r="N575" s="40">
        <v>0</v>
      </c>
      <c r="O575" s="40">
        <v>0</v>
      </c>
      <c r="P575" s="40">
        <v>0</v>
      </c>
      <c r="Q575" s="40">
        <v>0</v>
      </c>
      <c r="R575" s="40">
        <v>0</v>
      </c>
      <c r="S575" s="40">
        <v>0</v>
      </c>
      <c r="T575" s="40">
        <v>0</v>
      </c>
      <c r="U575" s="40">
        <v>0</v>
      </c>
      <c r="V575" s="40">
        <v>0</v>
      </c>
      <c r="W575" s="53">
        <f>=IFERROR((I575*20+J575*50+K575*50+L575*5+M575*80+N575*80+O575*40+P575*50+Q575*50+R575*50+S575*95+T575*95+U575*95+V575*50)/800*IF(E575="青年",0.2,IF(E575="老年",0.9,IF(E575="中年",0.5,1))),0)</f>
        <v>0.00125</v>
      </c>
      <c r="X575" s="53">
        <f>=IFERROR((I575*80+J575*50+K575*50+L575*95+M575*20+N575*20+O575*60+P575*50+Q575*50+R575*50+S575*5+T575*5+U575*5+V575*50)/540*IF(E575="青年",0.8,IF(E575="老年",0.1,IF(E575="中年",0.5,1))),0)</f>
        <v>0.140740740740741</v>
      </c>
      <c r="Y575" s="54">
        <f>=IFERROR(0.01+(W575-MIN($W$2:$W$595))/(MAX($W$2:$W$595)-MIN($W$2:$W$595))*(1-0.01),0)*10</f>
        <v>0.1</v>
      </c>
      <c r="Z575" s="54">
        <f>=IFERROR(0.01+(X575-MIN($X$2:$X$595))/(MAX($X$2:$X$595)-MIN($X$2:$X$595))*(1-0.01),0)*10</f>
        <v>4.00313315926893</v>
      </c>
    </row>
    <row r="576" spans="1:26" ht="33.75" customHeight="1">
      <c r="A576" s="40">
        <v>575</v>
      </c>
      <c r="B576" s="27" t="s">
        <v>740</v>
      </c>
      <c r="C576" s="40">
        <v>3</v>
      </c>
      <c r="D576" s="27" t="s">
        <v>787</v>
      </c>
      <c r="E576" s="27" t="s">
        <v>788</v>
      </c>
      <c r="F576" s="27" t="s">
        <v>799</v>
      </c>
      <c r="G576" s="27" t="s">
        <v>809</v>
      </c>
      <c r="H576" s="27" t="s">
        <v>853</v>
      </c>
      <c r="I576" s="40">
        <v>0</v>
      </c>
      <c r="J576" s="40">
        <v>0</v>
      </c>
      <c r="K576" s="40">
        <v>0</v>
      </c>
      <c r="L576" s="40">
        <v>1</v>
      </c>
      <c r="M576" s="40">
        <v>0</v>
      </c>
      <c r="N576" s="40">
        <v>0</v>
      </c>
      <c r="O576" s="40">
        <v>0</v>
      </c>
      <c r="P576" s="40">
        <v>0</v>
      </c>
      <c r="Q576" s="40">
        <v>0</v>
      </c>
      <c r="R576" s="40">
        <v>0</v>
      </c>
      <c r="S576" s="40">
        <v>0</v>
      </c>
      <c r="T576" s="40">
        <v>0</v>
      </c>
      <c r="U576" s="40">
        <v>0</v>
      </c>
      <c r="V576" s="40">
        <v>0</v>
      </c>
      <c r="W576" s="53">
        <f>=IFERROR((I576*20+J576*50+K576*50+L576*5+M576*80+N576*80+O576*40+P576*50+Q576*50+R576*50+S576*95+T576*95+U576*95+V576*50)/800*IF(E576="青年",0.2,IF(E576="老年",0.9,IF(E576="中年",0.5,1))),0)</f>
        <v>0.00125</v>
      </c>
      <c r="X576" s="53">
        <f>=IFERROR((I576*80+J576*50+K576*50+L576*95+M576*20+N576*20+O576*60+P576*50+Q576*50+R576*50+S576*5+T576*5+U576*5+V576*50)/540*IF(E576="青年",0.8,IF(E576="老年",0.1,IF(E576="中年",0.5,1))),0)</f>
        <v>0.140740740740741</v>
      </c>
      <c r="Y576" s="54">
        <f>=IFERROR(0.01+(W576-MIN($W$2:$W$595))/(MAX($W$2:$W$595)-MIN($W$2:$W$595))*(1-0.01),0)*10</f>
        <v>0.1</v>
      </c>
      <c r="Z576" s="54">
        <f>=IFERROR(0.01+(X576-MIN($X$2:$X$595))/(MAX($X$2:$X$595)-MIN($X$2:$X$595))*(1-0.01),0)*10</f>
        <v>4.00313315926893</v>
      </c>
    </row>
    <row r="577" spans="1:26" ht="33.75" customHeight="1">
      <c r="A577" s="40">
        <v>576</v>
      </c>
      <c r="B577" s="27" t="s">
        <v>740</v>
      </c>
      <c r="C577" s="40">
        <v>4</v>
      </c>
      <c r="D577" s="27" t="s">
        <v>787</v>
      </c>
      <c r="E577" s="27" t="s">
        <v>788</v>
      </c>
      <c r="F577" s="27" t="s">
        <v>799</v>
      </c>
      <c r="G577" s="27" t="s">
        <v>809</v>
      </c>
      <c r="H577" s="27" t="s">
        <v>804</v>
      </c>
      <c r="I577" s="40">
        <v>0</v>
      </c>
      <c r="J577" s="40">
        <v>1</v>
      </c>
      <c r="K577" s="40">
        <v>0</v>
      </c>
      <c r="L577" s="40">
        <v>1</v>
      </c>
      <c r="M577" s="40">
        <v>0</v>
      </c>
      <c r="N577" s="40">
        <v>0</v>
      </c>
      <c r="O577" s="40">
        <v>0</v>
      </c>
      <c r="P577" s="40">
        <v>0</v>
      </c>
      <c r="Q577" s="40">
        <v>0</v>
      </c>
      <c r="R577" s="40">
        <v>0</v>
      </c>
      <c r="S577" s="40">
        <v>0</v>
      </c>
      <c r="T577" s="40">
        <v>0</v>
      </c>
      <c r="U577" s="40">
        <v>0</v>
      </c>
      <c r="V577" s="40">
        <v>0</v>
      </c>
      <c r="W577" s="53">
        <f>=IFERROR((I577*20+J577*50+K577*50+L577*5+M577*80+N577*80+O577*40+P577*50+Q577*50+R577*50+S577*95+T577*95+U577*95+V577*50)/800*IF(E577="青年",0.2,IF(E577="老年",0.9,IF(E577="中年",0.5,1))),0)</f>
        <v>0.01375</v>
      </c>
      <c r="X577" s="53">
        <f>=IFERROR((I577*80+J577*50+K577*50+L577*95+M577*20+N577*20+O577*60+P577*50+Q577*50+R577*50+S577*5+T577*5+U577*5+V577*50)/540*IF(E577="青年",0.8,IF(E577="老年",0.1,IF(E577="中年",0.5,1))),0)</f>
        <v>0.214814814814815</v>
      </c>
      <c r="Y577" s="54">
        <f>=IFERROR(0.01+(W577-MIN($W$2:$W$595))/(MAX($W$2:$W$595)-MIN($W$2:$W$595))*(1-0.01),0)*10</f>
        <v>0.591315136476427</v>
      </c>
      <c r="Z577" s="54">
        <f>=IFERROR(0.01+(X577-MIN($X$2:$X$595))/(MAX($X$2:$X$595)-MIN($X$2:$X$595))*(1-0.01),0)*10</f>
        <v>6.07101827676241</v>
      </c>
    </row>
    <row r="578" spans="1:26" ht="33.75" customHeight="1">
      <c r="A578" s="40">
        <v>577</v>
      </c>
      <c r="B578" s="27" t="s">
        <v>740</v>
      </c>
      <c r="C578" s="40">
        <v>5</v>
      </c>
      <c r="D578" s="27" t="s">
        <v>787</v>
      </c>
      <c r="E578" s="27" t="s">
        <v>788</v>
      </c>
      <c r="F578" s="27" t="s">
        <v>799</v>
      </c>
      <c r="G578" s="27" t="s">
        <v>809</v>
      </c>
      <c r="H578" s="27" t="s">
        <v>804</v>
      </c>
      <c r="I578" s="40">
        <v>0</v>
      </c>
      <c r="J578" s="40">
        <v>1</v>
      </c>
      <c r="K578" s="40">
        <v>0</v>
      </c>
      <c r="L578" s="40">
        <v>1</v>
      </c>
      <c r="M578" s="40">
        <v>0</v>
      </c>
      <c r="N578" s="40">
        <v>0</v>
      </c>
      <c r="O578" s="40">
        <v>0</v>
      </c>
      <c r="P578" s="40">
        <v>0</v>
      </c>
      <c r="Q578" s="40">
        <v>0</v>
      </c>
      <c r="R578" s="40">
        <v>0</v>
      </c>
      <c r="S578" s="40">
        <v>0</v>
      </c>
      <c r="T578" s="40">
        <v>0</v>
      </c>
      <c r="U578" s="40">
        <v>0</v>
      </c>
      <c r="V578" s="40">
        <v>0</v>
      </c>
      <c r="W578" s="53">
        <f>=IFERROR((I578*20+J578*50+K578*50+L578*5+M578*80+N578*80+O578*40+P578*50+Q578*50+R578*50+S578*95+T578*95+U578*95+V578*50)/800*IF(E578="青年",0.2,IF(E578="老年",0.9,IF(E578="中年",0.5,1))),0)</f>
        <v>0.01375</v>
      </c>
      <c r="X578" s="53">
        <f>=IFERROR((I578*80+J578*50+K578*50+L578*95+M578*20+N578*20+O578*60+P578*50+Q578*50+R578*50+S578*5+T578*5+U578*5+V578*50)/540*IF(E578="青年",0.8,IF(E578="老年",0.1,IF(E578="中年",0.5,1))),0)</f>
        <v>0.214814814814815</v>
      </c>
      <c r="Y578" s="54">
        <f>=IFERROR(0.01+(W578-MIN($W$2:$W$595))/(MAX($W$2:$W$595)-MIN($W$2:$W$595))*(1-0.01),0)*10</f>
        <v>0.591315136476427</v>
      </c>
      <c r="Z578" s="54">
        <f>=IFERROR(0.01+(X578-MIN($X$2:$X$595))/(MAX($X$2:$X$595)-MIN($X$2:$X$595))*(1-0.01),0)*10</f>
        <v>6.07101827676241</v>
      </c>
    </row>
    <row r="579" spans="1:26" ht="33.75" customHeight="1">
      <c r="A579" s="40">
        <v>578</v>
      </c>
      <c r="B579" s="27" t="s">
        <v>740</v>
      </c>
      <c r="C579" s="40">
        <v>6</v>
      </c>
      <c r="D579" s="27" t="s">
        <v>787</v>
      </c>
      <c r="E579" s="27" t="s">
        <v>788</v>
      </c>
      <c r="F579" s="27" t="s">
        <v>799</v>
      </c>
      <c r="G579" s="27" t="s">
        <v>809</v>
      </c>
      <c r="H579" s="27" t="s">
        <v>804</v>
      </c>
      <c r="I579" s="40">
        <v>0</v>
      </c>
      <c r="J579" s="40">
        <v>1</v>
      </c>
      <c r="K579" s="40">
        <v>0</v>
      </c>
      <c r="L579" s="40">
        <v>1</v>
      </c>
      <c r="M579" s="40">
        <v>0</v>
      </c>
      <c r="N579" s="40">
        <v>0</v>
      </c>
      <c r="O579" s="40">
        <v>0</v>
      </c>
      <c r="P579" s="40">
        <v>0</v>
      </c>
      <c r="Q579" s="40">
        <v>0</v>
      </c>
      <c r="R579" s="40">
        <v>0</v>
      </c>
      <c r="S579" s="40">
        <v>0</v>
      </c>
      <c r="T579" s="40">
        <v>0</v>
      </c>
      <c r="U579" s="40">
        <v>0</v>
      </c>
      <c r="V579" s="40">
        <v>0</v>
      </c>
      <c r="W579" s="53">
        <f>=IFERROR((I579*20+J579*50+K579*50+L579*5+M579*80+N579*80+O579*40+P579*50+Q579*50+R579*50+S579*95+T579*95+U579*95+V579*50)/800*IF(E579="青年",0.2,IF(E579="老年",0.9,IF(E579="中年",0.5,1))),0)</f>
        <v>0.01375</v>
      </c>
      <c r="X579" s="53">
        <f>=IFERROR((I579*80+J579*50+K579*50+L579*95+M579*20+N579*20+O579*60+P579*50+Q579*50+R579*50+S579*5+T579*5+U579*5+V579*50)/540*IF(E579="青年",0.8,IF(E579="老年",0.1,IF(E579="中年",0.5,1))),0)</f>
        <v>0.214814814814815</v>
      </c>
      <c r="Y579" s="54">
        <f>=IFERROR(0.01+(W579-MIN($W$2:$W$595))/(MAX($W$2:$W$595)-MIN($W$2:$W$595))*(1-0.01),0)*10</f>
        <v>0.591315136476427</v>
      </c>
      <c r="Z579" s="54">
        <f>=IFERROR(0.01+(X579-MIN($X$2:$X$595))/(MAX($X$2:$X$595)-MIN($X$2:$X$595))*(1-0.01),0)*10</f>
        <v>6.07101827676241</v>
      </c>
    </row>
    <row r="580" spans="1:26" ht="33.75" customHeight="1">
      <c r="A580" s="40">
        <v>579</v>
      </c>
      <c r="B580" s="27" t="s">
        <v>740</v>
      </c>
      <c r="C580" s="40">
        <v>7</v>
      </c>
      <c r="D580" s="27" t="s">
        <v>787</v>
      </c>
      <c r="E580" s="27" t="s">
        <v>788</v>
      </c>
      <c r="F580" s="27" t="s">
        <v>789</v>
      </c>
      <c r="G580" s="27" t="s">
        <v>809</v>
      </c>
      <c r="H580" s="27" t="s">
        <v>853</v>
      </c>
      <c r="I580" s="40">
        <v>0</v>
      </c>
      <c r="J580" s="40">
        <v>0</v>
      </c>
      <c r="K580" s="40">
        <v>0</v>
      </c>
      <c r="L580" s="40">
        <v>1</v>
      </c>
      <c r="M580" s="40">
        <v>0</v>
      </c>
      <c r="N580" s="40">
        <v>0</v>
      </c>
      <c r="O580" s="40">
        <v>0</v>
      </c>
      <c r="P580" s="40">
        <v>0</v>
      </c>
      <c r="Q580" s="40">
        <v>0</v>
      </c>
      <c r="R580" s="40">
        <v>0</v>
      </c>
      <c r="S580" s="40">
        <v>0</v>
      </c>
      <c r="T580" s="40">
        <v>0</v>
      </c>
      <c r="U580" s="40">
        <v>0</v>
      </c>
      <c r="V580" s="40">
        <v>0</v>
      </c>
      <c r="W580" s="53">
        <f>=IFERROR((I580*20+J580*50+K580*50+L580*5+M580*80+N580*80+O580*40+P580*50+Q580*50+R580*50+S580*95+T580*95+U580*95+V580*50)/800*IF(E580="青年",0.2,IF(E580="老年",0.9,IF(E580="中年",0.5,1))),0)</f>
        <v>0.00125</v>
      </c>
      <c r="X580" s="53">
        <f>=IFERROR((I580*80+J580*50+K580*50+L580*95+M580*20+N580*20+O580*60+P580*50+Q580*50+R580*50+S580*5+T580*5+U580*5+V580*50)/540*IF(E580="青年",0.8,IF(E580="老年",0.1,IF(E580="中年",0.5,1))),0)</f>
        <v>0.140740740740741</v>
      </c>
      <c r="Y580" s="54">
        <f>=IFERROR(0.01+(W580-MIN($W$2:$W$595))/(MAX($W$2:$W$595)-MIN($W$2:$W$595))*(1-0.01),0)*10</f>
        <v>0.1</v>
      </c>
      <c r="Z580" s="54">
        <f>=IFERROR(0.01+(X580-MIN($X$2:$X$595))/(MAX($X$2:$X$595)-MIN($X$2:$X$595))*(1-0.01),0)*10</f>
        <v>4.00313315926893</v>
      </c>
    </row>
    <row r="581" spans="1:26" ht="33.75" customHeight="1">
      <c r="A581" s="40">
        <v>580</v>
      </c>
      <c r="B581" s="27" t="s">
        <v>740</v>
      </c>
      <c r="C581" s="40">
        <v>8</v>
      </c>
      <c r="D581" s="27" t="s">
        <v>787</v>
      </c>
      <c r="E581" s="27" t="s">
        <v>788</v>
      </c>
      <c r="F581" s="27" t="s">
        <v>799</v>
      </c>
      <c r="G581" s="27" t="s">
        <v>809</v>
      </c>
      <c r="H581" s="27" t="s">
        <v>804</v>
      </c>
      <c r="I581" s="40">
        <v>0</v>
      </c>
      <c r="J581" s="40">
        <v>1</v>
      </c>
      <c r="K581" s="40">
        <v>0</v>
      </c>
      <c r="L581" s="40">
        <v>1</v>
      </c>
      <c r="M581" s="40">
        <v>0</v>
      </c>
      <c r="N581" s="40">
        <v>0</v>
      </c>
      <c r="O581" s="40">
        <v>0</v>
      </c>
      <c r="P581" s="40">
        <v>0</v>
      </c>
      <c r="Q581" s="40">
        <v>0</v>
      </c>
      <c r="R581" s="40">
        <v>0</v>
      </c>
      <c r="S581" s="40">
        <v>0</v>
      </c>
      <c r="T581" s="40">
        <v>0</v>
      </c>
      <c r="U581" s="40">
        <v>0</v>
      </c>
      <c r="V581" s="40">
        <v>0</v>
      </c>
      <c r="W581" s="53">
        <f>=IFERROR((I581*20+J581*50+K581*50+L581*5+M581*80+N581*80+O581*40+P581*50+Q581*50+R581*50+S581*95+T581*95+U581*95+V581*50)/800*IF(E581="青年",0.2,IF(E581="老年",0.9,IF(E581="中年",0.5,1))),0)</f>
        <v>0.01375</v>
      </c>
      <c r="X581" s="53">
        <f>=IFERROR((I581*80+J581*50+K581*50+L581*95+M581*20+N581*20+O581*60+P581*50+Q581*50+R581*50+S581*5+T581*5+U581*5+V581*50)/540*IF(E581="青年",0.8,IF(E581="老年",0.1,IF(E581="中年",0.5,1))),0)</f>
        <v>0.214814814814815</v>
      </c>
      <c r="Y581" s="54">
        <f>=IFERROR(0.01+(W581-MIN($W$2:$W$595))/(MAX($W$2:$W$595)-MIN($W$2:$W$595))*(1-0.01),0)*10</f>
        <v>0.591315136476427</v>
      </c>
      <c r="Z581" s="54">
        <f>=IFERROR(0.01+(X581-MIN($X$2:$X$595))/(MAX($X$2:$X$595)-MIN($X$2:$X$595))*(1-0.01),0)*10</f>
        <v>6.07101827676241</v>
      </c>
    </row>
    <row r="582" spans="1:26" ht="33.75" customHeight="1">
      <c r="A582" s="40">
        <v>581</v>
      </c>
      <c r="B582" s="27" t="s">
        <v>748</v>
      </c>
      <c r="C582" s="40">
        <v>1</v>
      </c>
      <c r="D582" s="27" t="s">
        <v>793</v>
      </c>
      <c r="E582" s="27" t="s">
        <v>788</v>
      </c>
      <c r="F582" s="27" t="s">
        <v>799</v>
      </c>
      <c r="G582" s="27" t="s">
        <v>809</v>
      </c>
      <c r="H582" s="27" t="s">
        <v>1034</v>
      </c>
      <c r="I582" s="40">
        <v>0</v>
      </c>
      <c r="J582" s="40">
        <v>0</v>
      </c>
      <c r="K582" s="40">
        <v>0</v>
      </c>
      <c r="L582" s="40">
        <v>0</v>
      </c>
      <c r="M582" s="40">
        <v>0</v>
      </c>
      <c r="N582" s="40">
        <v>0</v>
      </c>
      <c r="O582" s="40">
        <v>1</v>
      </c>
      <c r="P582" s="40">
        <v>0</v>
      </c>
      <c r="Q582" s="40">
        <v>0</v>
      </c>
      <c r="R582" s="40">
        <v>0</v>
      </c>
      <c r="S582" s="40">
        <v>0</v>
      </c>
      <c r="T582" s="40">
        <v>0</v>
      </c>
      <c r="U582" s="40">
        <v>0</v>
      </c>
      <c r="V582" s="40">
        <v>0</v>
      </c>
      <c r="W582" s="53">
        <f>=IFERROR((I582*20+J582*50+K582*50+L582*5+M582*80+N582*80+O582*40+P582*50+Q582*50+R582*50+S582*95+T582*95+U582*95+V582*50)/800*IF(E582="青年",0.2,IF(E582="老年",0.9,IF(E582="中年",0.5,1))),0)</f>
        <v>0.01</v>
      </c>
      <c r="X582" s="53">
        <f>=IFERROR((I582*80+J582*50+K582*50+L582*95+M582*20+N582*20+O582*60+P582*50+Q582*50+R582*50+S582*5+T582*5+U582*5+V582*50)/540*IF(E582="青年",0.8,IF(E582="老年",0.1,IF(E582="中年",0.5,1))),0)</f>
        <v>0.0888888888888889</v>
      </c>
      <c r="Y582" s="54">
        <f>=IFERROR(0.01+(W582-MIN($W$2:$W$595))/(MAX($W$2:$W$595)-MIN($W$2:$W$595))*(1-0.01),0)*10</f>
        <v>0.443920595533499</v>
      </c>
      <c r="Z582" s="54">
        <f>=IFERROR(0.01+(X582-MIN($X$2:$X$595))/(MAX($X$2:$X$595)-MIN($X$2:$X$595))*(1-0.01),0)*10</f>
        <v>2.5556135770235</v>
      </c>
    </row>
    <row r="583" spans="1:26" ht="33.75" customHeight="1">
      <c r="A583" s="40">
        <v>582</v>
      </c>
      <c r="B583" s="27" t="s">
        <v>748</v>
      </c>
      <c r="C583" s="40">
        <v>2</v>
      </c>
      <c r="D583" s="27" t="s">
        <v>793</v>
      </c>
      <c r="E583" s="27" t="s">
        <v>813</v>
      </c>
      <c r="F583" s="27" t="s">
        <v>799</v>
      </c>
      <c r="G583" s="27" t="s">
        <v>790</v>
      </c>
      <c r="H583" s="27" t="s">
        <v>1034</v>
      </c>
      <c r="I583" s="40">
        <v>0</v>
      </c>
      <c r="J583" s="40">
        <v>0</v>
      </c>
      <c r="K583" s="40">
        <v>0</v>
      </c>
      <c r="L583" s="40">
        <v>0</v>
      </c>
      <c r="M583" s="40">
        <v>0</v>
      </c>
      <c r="N583" s="40">
        <v>0</v>
      </c>
      <c r="O583" s="40">
        <v>1</v>
      </c>
      <c r="P583" s="40">
        <v>0</v>
      </c>
      <c r="Q583" s="40">
        <v>0</v>
      </c>
      <c r="R583" s="40">
        <v>0</v>
      </c>
      <c r="S583" s="40">
        <v>0</v>
      </c>
      <c r="T583" s="40">
        <v>0</v>
      </c>
      <c r="U583" s="40">
        <v>0</v>
      </c>
      <c r="V583" s="40">
        <v>0</v>
      </c>
      <c r="W583" s="53">
        <f>=IFERROR((I583*20+J583*50+K583*50+L583*5+M583*80+N583*80+O583*40+P583*50+Q583*50+R583*50+S583*95+T583*95+U583*95+V583*50)/800*IF(E583="青年",0.2,IF(E583="老年",0.9,IF(E583="中年",0.5,1))),0)</f>
        <v>0.05</v>
      </c>
      <c r="X583" s="53">
        <f>=IFERROR((I583*80+J583*50+K583*50+L583*95+M583*20+N583*20+O583*60+P583*50+Q583*50+R583*50+S583*5+T583*5+U583*5+V583*50)/540*IF(E583="青年",0.8,IF(E583="老年",0.1,IF(E583="中年",0.5,1))),0)</f>
        <v>0.111111111111111</v>
      </c>
      <c r="Y583" s="54">
        <f>=IFERROR(0.01+(W583-MIN($W$2:$W$595))/(MAX($W$2:$W$595)-MIN($W$2:$W$595))*(1-0.01),0)*10</f>
        <v>2.01612903225807</v>
      </c>
      <c r="Z583" s="54">
        <f>=IFERROR(0.01+(X583-MIN($X$2:$X$595))/(MAX($X$2:$X$595)-MIN($X$2:$X$595))*(1-0.01),0)*10</f>
        <v>3.17597911227154</v>
      </c>
    </row>
    <row r="584" spans="1:26" ht="33.75" customHeight="1">
      <c r="A584" s="40">
        <v>583</v>
      </c>
      <c r="B584" s="27" t="s">
        <v>748</v>
      </c>
      <c r="C584" s="40">
        <v>3</v>
      </c>
      <c r="D584" s="27" t="s">
        <v>787</v>
      </c>
      <c r="E584" s="27" t="s">
        <v>788</v>
      </c>
      <c r="F584" s="27" t="s">
        <v>799</v>
      </c>
      <c r="G584" s="27" t="s">
        <v>809</v>
      </c>
      <c r="H584" s="27" t="s">
        <v>867</v>
      </c>
      <c r="I584" s="40">
        <v>0</v>
      </c>
      <c r="J584" s="40">
        <v>0</v>
      </c>
      <c r="K584" s="40">
        <v>0</v>
      </c>
      <c r="L584" s="40">
        <v>0</v>
      </c>
      <c r="M584" s="40">
        <v>0</v>
      </c>
      <c r="N584" s="40">
        <v>0</v>
      </c>
      <c r="O584" s="40">
        <v>1</v>
      </c>
      <c r="P584" s="40">
        <v>1</v>
      </c>
      <c r="Q584" s="40">
        <v>0</v>
      </c>
      <c r="R584" s="40">
        <v>0</v>
      </c>
      <c r="S584" s="40">
        <v>0</v>
      </c>
      <c r="T584" s="40">
        <v>0</v>
      </c>
      <c r="U584" s="40">
        <v>0</v>
      </c>
      <c r="V584" s="40">
        <v>0</v>
      </c>
      <c r="W584" s="53">
        <f>=IFERROR((I584*20+J584*50+K584*50+L584*5+M584*80+N584*80+O584*40+P584*50+Q584*50+R584*50+S584*95+T584*95+U584*95+V584*50)/800*IF(E584="青年",0.2,IF(E584="老年",0.9,IF(E584="中年",0.5,1))),0)</f>
        <v>0.0225</v>
      </c>
      <c r="X584" s="53">
        <f>=IFERROR((I584*80+J584*50+K584*50+L584*95+M584*20+N584*20+O584*60+P584*50+Q584*50+R584*50+S584*5+T584*5+U584*5+V584*50)/540*IF(E584="青年",0.8,IF(E584="老年",0.1,IF(E584="中年",0.5,1))),0)</f>
        <v>0.162962962962963</v>
      </c>
      <c r="Y584" s="54">
        <f>=IFERROR(0.01+(W584-MIN($W$2:$W$595))/(MAX($W$2:$W$595)-MIN($W$2:$W$595))*(1-0.01),0)*10</f>
        <v>0.935235732009926</v>
      </c>
      <c r="Z584" s="54">
        <f>=IFERROR(0.01+(X584-MIN($X$2:$X$595))/(MAX($X$2:$X$595)-MIN($X$2:$X$595))*(1-0.01),0)*10</f>
        <v>4.62349869451697</v>
      </c>
    </row>
    <row r="585" spans="1:26" ht="33.75" customHeight="1">
      <c r="A585" s="40">
        <v>584</v>
      </c>
      <c r="B585" s="27" t="s">
        <v>748</v>
      </c>
      <c r="C585" s="40">
        <v>4</v>
      </c>
      <c r="D585" s="27" t="s">
        <v>787</v>
      </c>
      <c r="E585" s="27" t="s">
        <v>788</v>
      </c>
      <c r="F585" s="27" t="s">
        <v>799</v>
      </c>
      <c r="G585" s="27" t="s">
        <v>809</v>
      </c>
      <c r="H585" s="27" t="s">
        <v>864</v>
      </c>
      <c r="I585" s="40">
        <v>0</v>
      </c>
      <c r="J585" s="40">
        <v>0</v>
      </c>
      <c r="K585" s="40">
        <v>1</v>
      </c>
      <c r="L585" s="40">
        <v>0</v>
      </c>
      <c r="M585" s="40">
        <v>0</v>
      </c>
      <c r="N585" s="40">
        <v>0</v>
      </c>
      <c r="O585" s="40">
        <v>0</v>
      </c>
      <c r="P585" s="40">
        <v>0</v>
      </c>
      <c r="Q585" s="40">
        <v>0</v>
      </c>
      <c r="R585" s="40">
        <v>0</v>
      </c>
      <c r="S585" s="40">
        <v>0</v>
      </c>
      <c r="T585" s="40">
        <v>0</v>
      </c>
      <c r="U585" s="40">
        <v>0</v>
      </c>
      <c r="V585" s="40">
        <v>0</v>
      </c>
      <c r="W585" s="53">
        <f>=IFERROR((I585*20+J585*50+K585*50+L585*5+M585*80+N585*80+O585*40+P585*50+Q585*50+R585*50+S585*95+T585*95+U585*95+V585*50)/800*IF(E585="青年",0.2,IF(E585="老年",0.9,IF(E585="中年",0.5,1))),0)</f>
        <v>0.0125</v>
      </c>
      <c r="X585" s="53">
        <f>=IFERROR((I585*80+J585*50+K585*50+L585*95+M585*20+N585*20+O585*60+P585*50+Q585*50+R585*50+S585*5+T585*5+U585*5+V585*50)/540*IF(E585="青年",0.8,IF(E585="老年",0.1,IF(E585="中年",0.5,1))),0)</f>
        <v>0.0740740740740741</v>
      </c>
      <c r="Y585" s="54">
        <f>=IFERROR(0.01+(W585-MIN($W$2:$W$595))/(MAX($W$2:$W$595)-MIN($W$2:$W$595))*(1-0.01),0)*10</f>
        <v>0.542183622828784</v>
      </c>
      <c r="Z585" s="54">
        <f>=IFERROR(0.01+(X585-MIN($X$2:$X$595))/(MAX($X$2:$X$595)-MIN($X$2:$X$595))*(1-0.01),0)*10</f>
        <v>2.1420365535248</v>
      </c>
    </row>
    <row r="586" spans="1:26" ht="33.75" customHeight="1">
      <c r="A586" s="40">
        <v>585</v>
      </c>
      <c r="B586" s="27" t="s">
        <v>748</v>
      </c>
      <c r="C586" s="40">
        <v>5</v>
      </c>
      <c r="D586" s="27" t="s">
        <v>787</v>
      </c>
      <c r="E586" s="27" t="s">
        <v>788</v>
      </c>
      <c r="F586" s="27" t="s">
        <v>789</v>
      </c>
      <c r="G586" s="27" t="s">
        <v>809</v>
      </c>
      <c r="H586" s="27" t="s">
        <v>864</v>
      </c>
      <c r="I586" s="40">
        <v>0</v>
      </c>
      <c r="J586" s="40">
        <v>0</v>
      </c>
      <c r="K586" s="40">
        <v>1</v>
      </c>
      <c r="L586" s="40">
        <v>0</v>
      </c>
      <c r="M586" s="40">
        <v>0</v>
      </c>
      <c r="N586" s="40">
        <v>0</v>
      </c>
      <c r="O586" s="40">
        <v>0</v>
      </c>
      <c r="P586" s="40">
        <v>0</v>
      </c>
      <c r="Q586" s="40">
        <v>0</v>
      </c>
      <c r="R586" s="40">
        <v>0</v>
      </c>
      <c r="S586" s="40">
        <v>0</v>
      </c>
      <c r="T586" s="40">
        <v>0</v>
      </c>
      <c r="U586" s="40">
        <v>0</v>
      </c>
      <c r="V586" s="40">
        <v>0</v>
      </c>
      <c r="W586" s="53">
        <f>=IFERROR((I586*20+J586*50+K586*50+L586*5+M586*80+N586*80+O586*40+P586*50+Q586*50+R586*50+S586*95+T586*95+U586*95+V586*50)/800*IF(E586="青年",0.2,IF(E586="老年",0.9,IF(E586="中年",0.5,1))),0)</f>
        <v>0.0125</v>
      </c>
      <c r="X586" s="53">
        <f>=IFERROR((I586*80+J586*50+K586*50+L586*95+M586*20+N586*20+O586*60+P586*50+Q586*50+R586*50+S586*5+T586*5+U586*5+V586*50)/540*IF(E586="青年",0.8,IF(E586="老年",0.1,IF(E586="中年",0.5,1))),0)</f>
        <v>0.0740740740740741</v>
      </c>
      <c r="Y586" s="54">
        <f>=IFERROR(0.01+(W586-MIN($W$2:$W$595))/(MAX($W$2:$W$595)-MIN($W$2:$W$595))*(1-0.01),0)*10</f>
        <v>0.542183622828784</v>
      </c>
      <c r="Z586" s="54">
        <f>=IFERROR(0.01+(X586-MIN($X$2:$X$595))/(MAX($X$2:$X$595)-MIN($X$2:$X$595))*(1-0.01),0)*10</f>
        <v>2.1420365535248</v>
      </c>
    </row>
    <row r="587" spans="1:26" ht="33.75" customHeight="1">
      <c r="A587" s="40">
        <v>586</v>
      </c>
      <c r="B587" s="27" t="s">
        <v>752</v>
      </c>
      <c r="C587" s="40">
        <v>1</v>
      </c>
      <c r="D587" s="27" t="s">
        <v>793</v>
      </c>
      <c r="E587" s="27" t="s">
        <v>788</v>
      </c>
      <c r="F587" s="27" t="s">
        <v>789</v>
      </c>
      <c r="G587" s="27" t="s">
        <v>790</v>
      </c>
      <c r="H587" s="27" t="s">
        <v>867</v>
      </c>
      <c r="I587" s="40">
        <v>0</v>
      </c>
      <c r="J587" s="40">
        <v>0</v>
      </c>
      <c r="K587" s="40">
        <v>0</v>
      </c>
      <c r="L587" s="40">
        <v>0</v>
      </c>
      <c r="M587" s="40">
        <v>0</v>
      </c>
      <c r="N587" s="40">
        <v>0</v>
      </c>
      <c r="O587" s="40">
        <v>1</v>
      </c>
      <c r="P587" s="40">
        <v>1</v>
      </c>
      <c r="Q587" s="40">
        <v>0</v>
      </c>
      <c r="R587" s="40">
        <v>0</v>
      </c>
      <c r="S587" s="40">
        <v>0</v>
      </c>
      <c r="T587" s="40">
        <v>0</v>
      </c>
      <c r="U587" s="40">
        <v>0</v>
      </c>
      <c r="V587" s="40">
        <v>0</v>
      </c>
      <c r="W587" s="53">
        <f>=IFERROR((I587*20+J587*50+K587*50+L587*5+M587*80+N587*80+O587*40+P587*50+Q587*50+R587*50+S587*95+T587*95+U587*95+V587*50)/800*IF(E587="青年",0.2,IF(E587="老年",0.9,IF(E587="中年",0.5,1))),0)</f>
        <v>0.0225</v>
      </c>
      <c r="X587" s="53">
        <f>=IFERROR((I587*80+J587*50+K587*50+L587*95+M587*20+N587*20+O587*60+P587*50+Q587*50+R587*50+S587*5+T587*5+U587*5+V587*50)/540*IF(E587="青年",0.8,IF(E587="老年",0.1,IF(E587="中年",0.5,1))),0)</f>
        <v>0.162962962962963</v>
      </c>
      <c r="Y587" s="54">
        <f>=IFERROR(0.01+(W587-MIN($W$2:$W$595))/(MAX($W$2:$W$595)-MIN($W$2:$W$595))*(1-0.01),0)*10</f>
        <v>0.935235732009926</v>
      </c>
      <c r="Z587" s="54">
        <f>=IFERROR(0.01+(X587-MIN($X$2:$X$595))/(MAX($X$2:$X$595)-MIN($X$2:$X$595))*(1-0.01),0)*10</f>
        <v>4.62349869451697</v>
      </c>
    </row>
    <row r="588" spans="1:26" ht="33.75" customHeight="1">
      <c r="A588" s="40">
        <v>587</v>
      </c>
      <c r="B588" s="27" t="s">
        <v>752</v>
      </c>
      <c r="C588" s="40">
        <v>2</v>
      </c>
      <c r="D588" s="27" t="s">
        <v>793</v>
      </c>
      <c r="E588" s="27" t="s">
        <v>788</v>
      </c>
      <c r="F588" s="27" t="s">
        <v>789</v>
      </c>
      <c r="G588" s="27" t="s">
        <v>790</v>
      </c>
      <c r="H588" s="27" t="s">
        <v>867</v>
      </c>
      <c r="I588" s="40">
        <v>0</v>
      </c>
      <c r="J588" s="40">
        <v>0</v>
      </c>
      <c r="K588" s="40">
        <v>0</v>
      </c>
      <c r="L588" s="40">
        <v>0</v>
      </c>
      <c r="M588" s="40">
        <v>0</v>
      </c>
      <c r="N588" s="40">
        <v>0</v>
      </c>
      <c r="O588" s="40">
        <v>1</v>
      </c>
      <c r="P588" s="40">
        <v>1</v>
      </c>
      <c r="Q588" s="40">
        <v>0</v>
      </c>
      <c r="R588" s="40">
        <v>0</v>
      </c>
      <c r="S588" s="40">
        <v>0</v>
      </c>
      <c r="T588" s="40">
        <v>0</v>
      </c>
      <c r="U588" s="40">
        <v>0</v>
      </c>
      <c r="V588" s="40">
        <v>0</v>
      </c>
      <c r="W588" s="53">
        <f>=IFERROR((I588*20+J588*50+K588*50+L588*5+M588*80+N588*80+O588*40+P588*50+Q588*50+R588*50+S588*95+T588*95+U588*95+V588*50)/800*IF(E588="青年",0.2,IF(E588="老年",0.9,IF(E588="中年",0.5,1))),0)</f>
        <v>0.0225</v>
      </c>
      <c r="X588" s="53">
        <f>=IFERROR((I588*80+J588*50+K588*50+L588*95+M588*20+N588*20+O588*60+P588*50+Q588*50+R588*50+S588*5+T588*5+U588*5+V588*50)/540*IF(E588="青年",0.8,IF(E588="老年",0.1,IF(E588="中年",0.5,1))),0)</f>
        <v>0.162962962962963</v>
      </c>
      <c r="Y588" s="54">
        <f>=IFERROR(0.01+(W588-MIN($W$2:$W$595))/(MAX($W$2:$W$595)-MIN($W$2:$W$595))*(1-0.01),0)*10</f>
        <v>0.935235732009926</v>
      </c>
      <c r="Z588" s="54">
        <f>=IFERROR(0.01+(X588-MIN($X$2:$X$595))/(MAX($X$2:$X$595)-MIN($X$2:$X$595))*(1-0.01),0)*10</f>
        <v>4.62349869451697</v>
      </c>
    </row>
    <row r="589" spans="1:26" ht="33.75" customHeight="1">
      <c r="A589" s="40">
        <v>588</v>
      </c>
      <c r="B589" s="27" t="s">
        <v>752</v>
      </c>
      <c r="C589" s="40">
        <v>3</v>
      </c>
      <c r="D589" s="27" t="s">
        <v>793</v>
      </c>
      <c r="E589" s="27" t="s">
        <v>788</v>
      </c>
      <c r="F589" s="27" t="s">
        <v>799</v>
      </c>
      <c r="G589" s="27" t="s">
        <v>790</v>
      </c>
      <c r="H589" s="27" t="s">
        <v>867</v>
      </c>
      <c r="I589" s="40">
        <v>0</v>
      </c>
      <c r="J589" s="40">
        <v>0</v>
      </c>
      <c r="K589" s="40">
        <v>0</v>
      </c>
      <c r="L589" s="40">
        <v>0</v>
      </c>
      <c r="M589" s="40">
        <v>0</v>
      </c>
      <c r="N589" s="40">
        <v>0</v>
      </c>
      <c r="O589" s="40">
        <v>1</v>
      </c>
      <c r="P589" s="40">
        <v>1</v>
      </c>
      <c r="Q589" s="40">
        <v>0</v>
      </c>
      <c r="R589" s="40">
        <v>0</v>
      </c>
      <c r="S589" s="40">
        <v>0</v>
      </c>
      <c r="T589" s="40">
        <v>0</v>
      </c>
      <c r="U589" s="40">
        <v>0</v>
      </c>
      <c r="V589" s="40">
        <v>0</v>
      </c>
      <c r="W589" s="53">
        <f>=IFERROR((I589*20+J589*50+K589*50+L589*5+M589*80+N589*80+O589*40+P589*50+Q589*50+R589*50+S589*95+T589*95+U589*95+V589*50)/800*IF(E589="青年",0.2,IF(E589="老年",0.9,IF(E589="中年",0.5,1))),0)</f>
        <v>0.0225</v>
      </c>
      <c r="X589" s="53">
        <f>=IFERROR((I589*80+J589*50+K589*50+L589*95+M589*20+N589*20+O589*60+P589*50+Q589*50+R589*50+S589*5+T589*5+U589*5+V589*50)/540*IF(E589="青年",0.8,IF(E589="老年",0.1,IF(E589="中年",0.5,1))),0)</f>
        <v>0.162962962962963</v>
      </c>
      <c r="Y589" s="54">
        <f>=IFERROR(0.01+(W589-MIN($W$2:$W$595))/(MAX($W$2:$W$595)-MIN($W$2:$W$595))*(1-0.01),0)*10</f>
        <v>0.935235732009926</v>
      </c>
      <c r="Z589" s="54">
        <f>=IFERROR(0.01+(X589-MIN($X$2:$X$595))/(MAX($X$2:$X$595)-MIN($X$2:$X$595))*(1-0.01),0)*10</f>
        <v>4.62349869451697</v>
      </c>
    </row>
    <row r="590" spans="1:26" ht="33.75" customHeight="1">
      <c r="A590" s="40">
        <v>589</v>
      </c>
      <c r="B590" s="27" t="s">
        <v>752</v>
      </c>
      <c r="C590" s="40">
        <v>4</v>
      </c>
      <c r="D590" s="27" t="s">
        <v>787</v>
      </c>
      <c r="E590" s="27" t="s">
        <v>802</v>
      </c>
      <c r="F590" s="27" t="s">
        <v>789</v>
      </c>
      <c r="G590" s="27" t="s">
        <v>790</v>
      </c>
      <c r="H590" s="27" t="s">
        <v>867</v>
      </c>
      <c r="I590" s="40">
        <v>0</v>
      </c>
      <c r="J590" s="40">
        <v>0</v>
      </c>
      <c r="K590" s="40">
        <v>0</v>
      </c>
      <c r="L590" s="40">
        <v>0</v>
      </c>
      <c r="M590" s="40">
        <v>0</v>
      </c>
      <c r="N590" s="40">
        <v>0</v>
      </c>
      <c r="O590" s="40">
        <v>1</v>
      </c>
      <c r="P590" s="40">
        <v>1</v>
      </c>
      <c r="Q590" s="40">
        <v>0</v>
      </c>
      <c r="R590" s="40">
        <v>0</v>
      </c>
      <c r="S590" s="40">
        <v>0</v>
      </c>
      <c r="T590" s="40">
        <v>0</v>
      </c>
      <c r="U590" s="40">
        <v>0</v>
      </c>
      <c r="V590" s="40">
        <v>0</v>
      </c>
      <c r="W590" s="53">
        <f>=IFERROR((I590*20+J590*50+K590*50+L590*5+M590*80+N590*80+O590*40+P590*50+Q590*50+R590*50+S590*95+T590*95+U590*95+V590*50)/800*IF(E590="青年",0.2,IF(E590="老年",0.9,IF(E590="中年",0.5,1))),0)</f>
        <v>0.05625</v>
      </c>
      <c r="X590" s="53">
        <f>=IFERROR((I590*80+J590*50+K590*50+L590*95+M590*20+N590*20+O590*60+P590*50+Q590*50+R590*50+S590*5+T590*5+U590*5+V590*50)/540*IF(E590="青年",0.8,IF(E590="老年",0.1,IF(E590="中年",0.5,1))),0)</f>
        <v>0.101851851851852</v>
      </c>
      <c r="Y590" s="54">
        <f>=IFERROR(0.01+(W590-MIN($W$2:$W$595))/(MAX($W$2:$W$595)-MIN($W$2:$W$595))*(1-0.01),0)*10</f>
        <v>2.26178660049628</v>
      </c>
      <c r="Z590" s="54">
        <f>=IFERROR(0.01+(X590-MIN($X$2:$X$595))/(MAX($X$2:$X$595)-MIN($X$2:$X$595))*(1-0.01),0)*10</f>
        <v>2.91749347258486</v>
      </c>
    </row>
    <row r="591" spans="1:26" ht="33.75" customHeight="1">
      <c r="A591" s="40">
        <v>590</v>
      </c>
      <c r="B591" s="27" t="s">
        <v>757</v>
      </c>
      <c r="C591" s="40">
        <v>1</v>
      </c>
      <c r="D591" s="27" t="s">
        <v>793</v>
      </c>
      <c r="E591" s="27" t="s">
        <v>802</v>
      </c>
      <c r="F591" s="27" t="s">
        <v>799</v>
      </c>
      <c r="G591" s="27" t="s">
        <v>790</v>
      </c>
      <c r="H591" s="27" t="s">
        <v>822</v>
      </c>
      <c r="I591" s="40">
        <v>0</v>
      </c>
      <c r="J591" s="40">
        <v>0</v>
      </c>
      <c r="K591" s="40">
        <v>0</v>
      </c>
      <c r="L591" s="40">
        <v>0</v>
      </c>
      <c r="M591" s="40">
        <v>0</v>
      </c>
      <c r="N591" s="40">
        <v>0</v>
      </c>
      <c r="O591" s="40">
        <v>0</v>
      </c>
      <c r="P591" s="40">
        <v>1</v>
      </c>
      <c r="Q591" s="40">
        <v>0</v>
      </c>
      <c r="R591" s="40">
        <v>0</v>
      </c>
      <c r="S591" s="40">
        <v>0</v>
      </c>
      <c r="T591" s="40">
        <v>0</v>
      </c>
      <c r="U591" s="40">
        <v>0</v>
      </c>
      <c r="V591" s="40">
        <v>0</v>
      </c>
      <c r="W591" s="53">
        <f>=IFERROR((I591*20+J591*50+K591*50+L591*5+M591*80+N591*80+O591*40+P591*50+Q591*50+R591*50+S591*95+T591*95+U591*95+V591*50)/800*IF(E591="青年",0.2,IF(E591="老年",0.9,IF(E591="中年",0.5,1))),0)</f>
        <v>0.03125</v>
      </c>
      <c r="X591" s="53">
        <f>=IFERROR((I591*80+J591*50+K591*50+L591*95+M591*20+N591*20+O591*60+P591*50+Q591*50+R591*50+S591*5+T591*5+U591*5+V591*50)/540*IF(E591="青年",0.8,IF(E591="老年",0.1,IF(E591="中年",0.5,1))),0)</f>
        <v>0.0462962962962963</v>
      </c>
      <c r="Y591" s="54">
        <f>=IFERROR(0.01+(W591-MIN($W$2:$W$595))/(MAX($W$2:$W$595)-MIN($W$2:$W$595))*(1-0.01),0)*10</f>
        <v>1.27915632754342</v>
      </c>
      <c r="Z591" s="54">
        <f>=IFERROR(0.01+(X591-MIN($X$2:$X$595))/(MAX($X$2:$X$595)-MIN($X$2:$X$595))*(1-0.01),0)*10</f>
        <v>1.36657963446475</v>
      </c>
    </row>
    <row r="592" spans="1:26" ht="33.75" customHeight="1">
      <c r="A592" s="40">
        <v>591</v>
      </c>
      <c r="B592" s="27" t="s">
        <v>757</v>
      </c>
      <c r="C592" s="40">
        <v>2</v>
      </c>
      <c r="D592" s="27" t="s">
        <v>793</v>
      </c>
      <c r="E592" s="27" t="s">
        <v>788</v>
      </c>
      <c r="F592" s="27" t="s">
        <v>789</v>
      </c>
      <c r="G592" s="27" t="s">
        <v>790</v>
      </c>
      <c r="H592" s="27" t="s">
        <v>822</v>
      </c>
      <c r="I592" s="40">
        <v>0</v>
      </c>
      <c r="J592" s="40">
        <v>0</v>
      </c>
      <c r="K592" s="40">
        <v>0</v>
      </c>
      <c r="L592" s="40">
        <v>0</v>
      </c>
      <c r="M592" s="40">
        <v>0</v>
      </c>
      <c r="N592" s="40">
        <v>0</v>
      </c>
      <c r="O592" s="40">
        <v>0</v>
      </c>
      <c r="P592" s="40">
        <v>1</v>
      </c>
      <c r="Q592" s="40">
        <v>0</v>
      </c>
      <c r="R592" s="40">
        <v>0</v>
      </c>
      <c r="S592" s="40">
        <v>0</v>
      </c>
      <c r="T592" s="40">
        <v>0</v>
      </c>
      <c r="U592" s="40">
        <v>0</v>
      </c>
      <c r="V592" s="40">
        <v>0</v>
      </c>
      <c r="W592" s="53">
        <f>=IFERROR((I592*20+J592*50+K592*50+L592*5+M592*80+N592*80+O592*40+P592*50+Q592*50+R592*50+S592*95+T592*95+U592*95+V592*50)/800*IF(E592="青年",0.2,IF(E592="老年",0.9,IF(E592="中年",0.5,1))),0)</f>
        <v>0.0125</v>
      </c>
      <c r="X592" s="53">
        <f>=IFERROR((I592*80+J592*50+K592*50+L592*95+M592*20+N592*20+O592*60+P592*50+Q592*50+R592*50+S592*5+T592*5+U592*5+V592*50)/540*IF(E592="青年",0.8,IF(E592="老年",0.1,IF(E592="中年",0.5,1))),0)</f>
        <v>0.0740740740740741</v>
      </c>
      <c r="Y592" s="54">
        <f>=IFERROR(0.01+(W592-MIN($W$2:$W$595))/(MAX($W$2:$W$595)-MIN($W$2:$W$595))*(1-0.01),0)*10</f>
        <v>0.542183622828784</v>
      </c>
      <c r="Z592" s="54">
        <f>=IFERROR(0.01+(X592-MIN($X$2:$X$595))/(MAX($X$2:$X$595)-MIN($X$2:$X$595))*(1-0.01),0)*10</f>
        <v>2.1420365535248</v>
      </c>
    </row>
    <row r="593" spans="1:26" ht="33.75" customHeight="1">
      <c r="A593" s="40">
        <v>592</v>
      </c>
      <c r="B593" s="27" t="s">
        <v>757</v>
      </c>
      <c r="C593" s="40">
        <v>3</v>
      </c>
      <c r="D593" s="27" t="s">
        <v>793</v>
      </c>
      <c r="E593" s="27" t="s">
        <v>788</v>
      </c>
      <c r="F593" s="27" t="s">
        <v>789</v>
      </c>
      <c r="G593" s="27" t="s">
        <v>790</v>
      </c>
      <c r="H593" s="27" t="s">
        <v>822</v>
      </c>
      <c r="I593" s="40">
        <v>0</v>
      </c>
      <c r="J593" s="40">
        <v>0</v>
      </c>
      <c r="K593" s="40">
        <v>0</v>
      </c>
      <c r="L593" s="40">
        <v>0</v>
      </c>
      <c r="M593" s="40">
        <v>0</v>
      </c>
      <c r="N593" s="40">
        <v>0</v>
      </c>
      <c r="O593" s="40">
        <v>0</v>
      </c>
      <c r="P593" s="40">
        <v>1</v>
      </c>
      <c r="Q593" s="40">
        <v>0</v>
      </c>
      <c r="R593" s="40">
        <v>0</v>
      </c>
      <c r="S593" s="40">
        <v>0</v>
      </c>
      <c r="T593" s="40">
        <v>0</v>
      </c>
      <c r="U593" s="40">
        <v>0</v>
      </c>
      <c r="V593" s="40">
        <v>0</v>
      </c>
      <c r="W593" s="53">
        <f>=IFERROR((I593*20+J593*50+K593*50+L593*5+M593*80+N593*80+O593*40+P593*50+Q593*50+R593*50+S593*95+T593*95+U593*95+V593*50)/800*IF(E593="青年",0.2,IF(E593="老年",0.9,IF(E593="中年",0.5,1))),0)</f>
        <v>0.0125</v>
      </c>
      <c r="X593" s="53">
        <f>=IFERROR((I593*80+J593*50+K593*50+L593*95+M593*20+N593*20+O593*60+P593*50+Q593*50+R593*50+S593*5+T593*5+U593*5+V593*50)/540*IF(E593="青年",0.8,IF(E593="老年",0.1,IF(E593="中年",0.5,1))),0)</f>
        <v>0.0740740740740741</v>
      </c>
      <c r="Y593" s="54">
        <f>=IFERROR(0.01+(W593-MIN($W$2:$W$595))/(MAX($W$2:$W$595)-MIN($W$2:$W$595))*(1-0.01),0)*10</f>
        <v>0.542183622828784</v>
      </c>
      <c r="Z593" s="54">
        <f>=IFERROR(0.01+(X593-MIN($X$2:$X$595))/(MAX($X$2:$X$595)-MIN($X$2:$X$595))*(1-0.01),0)*10</f>
        <v>2.1420365535248</v>
      </c>
    </row>
    <row r="594" spans="1:26" ht="33.75" customHeight="1">
      <c r="A594" s="40">
        <v>593</v>
      </c>
      <c r="B594" s="27" t="s">
        <v>757</v>
      </c>
      <c r="C594" s="40">
        <v>4</v>
      </c>
      <c r="D594" s="27" t="s">
        <v>793</v>
      </c>
      <c r="E594" s="27" t="s">
        <v>788</v>
      </c>
      <c r="F594" s="27" t="s">
        <v>799</v>
      </c>
      <c r="G594" s="27" t="s">
        <v>790</v>
      </c>
      <c r="H594" s="27" t="s">
        <v>822</v>
      </c>
      <c r="I594" s="40">
        <v>0</v>
      </c>
      <c r="J594" s="40">
        <v>0</v>
      </c>
      <c r="K594" s="40">
        <v>0</v>
      </c>
      <c r="L594" s="40">
        <v>0</v>
      </c>
      <c r="M594" s="40">
        <v>0</v>
      </c>
      <c r="N594" s="40">
        <v>0</v>
      </c>
      <c r="O594" s="40">
        <v>0</v>
      </c>
      <c r="P594" s="40">
        <v>1</v>
      </c>
      <c r="Q594" s="40">
        <v>0</v>
      </c>
      <c r="R594" s="40">
        <v>0</v>
      </c>
      <c r="S594" s="40">
        <v>0</v>
      </c>
      <c r="T594" s="40">
        <v>0</v>
      </c>
      <c r="U594" s="40">
        <v>0</v>
      </c>
      <c r="V594" s="40">
        <v>0</v>
      </c>
      <c r="W594" s="53">
        <f>=IFERROR((I594*20+J594*50+K594*50+L594*5+M594*80+N594*80+O594*40+P594*50+Q594*50+R594*50+S594*95+T594*95+U594*95+V594*50)/800*IF(E594="青年",0.2,IF(E594="老年",0.9,IF(E594="中年",0.5,1))),0)</f>
        <v>0.0125</v>
      </c>
      <c r="X594" s="53">
        <f>=IFERROR((I594*80+J594*50+K594*50+L594*95+M594*20+N594*20+O594*60+P594*50+Q594*50+R594*50+S594*5+T594*5+U594*5+V594*50)/540*IF(E594="青年",0.8,IF(E594="老年",0.1,IF(E594="中年",0.5,1))),0)</f>
        <v>0.0740740740740741</v>
      </c>
      <c r="Y594" s="54">
        <f>=IFERROR(0.01+(W594-MIN($W$2:$W$595))/(MAX($W$2:$W$595)-MIN($W$2:$W$595))*(1-0.01),0)*10</f>
        <v>0.542183622828784</v>
      </c>
      <c r="Z594" s="54">
        <f>=IFERROR(0.01+(X594-MIN($X$2:$X$595))/(MAX($X$2:$X$595)-MIN($X$2:$X$595))*(1-0.01),0)*10</f>
        <v>2.1420365535248</v>
      </c>
    </row>
    <row r="595" spans="1:26" ht="33.75" customHeight="1">
      <c r="A595" s="40">
        <v>594</v>
      </c>
      <c r="B595" s="27" t="s">
        <v>757</v>
      </c>
      <c r="C595" s="40">
        <v>5</v>
      </c>
      <c r="D595" s="27" t="s">
        <v>793</v>
      </c>
      <c r="E595" s="27" t="s">
        <v>788</v>
      </c>
      <c r="F595" s="27" t="s">
        <v>799</v>
      </c>
      <c r="G595" s="27" t="s">
        <v>790</v>
      </c>
      <c r="H595" s="27" t="s">
        <v>822</v>
      </c>
      <c r="I595" s="40">
        <v>0</v>
      </c>
      <c r="J595" s="40">
        <v>0</v>
      </c>
      <c r="K595" s="40">
        <v>0</v>
      </c>
      <c r="L595" s="40">
        <v>0</v>
      </c>
      <c r="M595" s="40">
        <v>0</v>
      </c>
      <c r="N595" s="40">
        <v>0</v>
      </c>
      <c r="O595" s="40">
        <v>0</v>
      </c>
      <c r="P595" s="40">
        <v>1</v>
      </c>
      <c r="Q595" s="40">
        <v>0</v>
      </c>
      <c r="R595" s="40">
        <v>0</v>
      </c>
      <c r="S595" s="40">
        <v>0</v>
      </c>
      <c r="T595" s="40">
        <v>0</v>
      </c>
      <c r="U595" s="40">
        <v>0</v>
      </c>
      <c r="V595" s="40">
        <v>0</v>
      </c>
      <c r="W595" s="53">
        <f>=IFERROR((I595*20+J595*50+K595*50+L595*5+M595*80+N595*80+O595*40+P595*50+Q595*50+R595*50+S595*95+T595*95+U595*95+V595*50)/800*IF(E595="青年",0.2,IF(E595="老年",0.9,IF(E595="中年",0.5,1))),0)</f>
        <v>0.0125</v>
      </c>
      <c r="X595" s="53">
        <f>=IFERROR((I595*80+J595*50+K595*50+L595*95+M595*20+N595*20+O595*60+P595*50+Q595*50+R595*50+S595*5+T595*5+U595*5+V595*50)/540*IF(E595="青年",0.8,IF(E595="老年",0.1,IF(E595="中年",0.5,1))),0)</f>
        <v>0.0740740740740741</v>
      </c>
      <c r="Y595" s="54">
        <f>=IFERROR(0.01+(W595-MIN($W$2:$W$595))/(MAX($W$2:$W$595)-MIN($W$2:$W$595))*(1-0.01),0)*10</f>
        <v>0.542183622828784</v>
      </c>
      <c r="Z595" s="54">
        <f>=IFERROR(0.01+(X595-MIN($X$2:$X$595))/(MAX($X$2:$X$595)-MIN($X$2:$X$595))*(1-0.01),0)*10</f>
        <v>2.1420365535248</v>
      </c>
    </row>
  </sheetData>
</worksheet>
</file>

<file path=xl/worksheets/sheet3.xml><?xml version="1.0" encoding="utf-8"?>
<worksheet xmlns="http://schemas.openxmlformats.org/spreadsheetml/2006/main">
  <sheetPr codeName="点位均值">
    <tabColor/>
  </sheetPr>
  <dimension ref="C112"/>
  <sheetViews>
    <sheetView showGridLines="1" workbookViewId="0"/>
  </sheetViews>
  <cols>
    <col min="1" max="1" width="37.2227" customWidth="1"/>
    <col min="2" max="2" width="19.4219" customWidth="1"/>
    <col min="3" max="3" width="22.6641" customWidth="1"/>
  </cols>
  <sheetData>
    <row r="1" spans="1:3">
      <c r="A1" t="str">
        <v>完整地址</v>
      </c>
      <c r="B1" t="str">
        <v>平均值项： 居民指数 </v>
      </c>
      <c r="C1" t="str">
        <v>平均值项： 游客指数 </v>
      </c>
    </row>
    <row r="2" spans="1:3">
      <c r="A2" t="str">
        <v>上海市黄浦区瑞金二路街道茂名南路132号</v>
      </c>
      <c r="B2">
        <v>1.02627353670997</v>
      </c>
      <c r="C2">
        <v>2.14963907233912</v>
      </c>
    </row>
    <row r="3" spans="1:3">
      <c r="A3" t="str">
        <v>上海市黄浦区瑞金二路街道茂名南路72号</v>
      </c>
      <c r="B3">
        <v>0.591315136476426</v>
      </c>
      <c r="C3">
        <v>2.19373368146214</v>
      </c>
    </row>
    <row r="4" spans="1:3">
      <c r="A4" t="str">
        <v>上海市黄浦区瑞金二路街道南昌路181号</v>
      </c>
      <c r="B4">
        <v>1.27915632754342</v>
      </c>
      <c r="C4">
        <v>1.36657963446475</v>
      </c>
    </row>
    <row r="5" spans="1:3">
      <c r="A5" t="str">
        <v>上海市黄浦区瑞金二路街道南昌路209弄2号</v>
      </c>
      <c r="B5">
        <v>0.287593052109181</v>
      </c>
      <c r="C5">
        <v>3.21357702349869</v>
      </c>
    </row>
    <row r="6" spans="1:3">
      <c r="A6" t="str">
        <v>上海市黄浦区瑞金二路街道南昌路354号</v>
      </c>
      <c r="B6">
        <v>0.83697270471464</v>
      </c>
      <c r="C6">
        <v>0.901305483028721</v>
      </c>
    </row>
    <row r="7" spans="1:3">
      <c r="A7" t="str">
        <v>上海市黄浦区瑞金二路街道绍兴路19号</v>
      </c>
      <c r="B7">
        <v>0.950589330024814</v>
      </c>
      <c r="C7">
        <v>3.52493472584856</v>
      </c>
    </row>
    <row r="8" spans="1:3">
      <c r="A8" t="str">
        <v>上海市黄浦区瑞金二路街道绍兴路8号</v>
      </c>
      <c r="B8">
        <v>2.65074441687345</v>
      </c>
      <c r="C8">
        <v>0.440339425587467</v>
      </c>
    </row>
    <row r="9" spans="1:3">
      <c r="A9" t="str">
        <v>上海市黄浦区瑞金二路街道永嘉路120号</v>
      </c>
      <c r="B9">
        <v>1.09666784828075</v>
      </c>
      <c r="C9">
        <v>1.39612085042894</v>
      </c>
    </row>
    <row r="10" spans="1:3">
      <c r="A10" t="str">
        <v>上海市黄浦区天平路街道南昌路205弄2号</v>
      </c>
      <c r="B10">
        <v>0.591315136476427</v>
      </c>
      <c r="C10">
        <v>2.220942696166</v>
      </c>
    </row>
    <row r="11" spans="1:3">
      <c r="A11" t="str">
        <v>上海市静安区南京西路街道富民路142号</v>
      </c>
      <c r="B11">
        <v>0.763275434243176</v>
      </c>
      <c r="C11">
        <v>2.6331592689295</v>
      </c>
    </row>
    <row r="12" spans="1:3">
      <c r="A12" t="str">
        <v>上海市静安区南京西路街道富民路160号</v>
      </c>
      <c r="B12">
        <v>1.32828784119107</v>
      </c>
      <c r="C12">
        <v>2.96919060052219</v>
      </c>
    </row>
    <row r="13" spans="1:3">
      <c r="A13" t="str">
        <v>上海市静安区南京西路街道富民路177号</v>
      </c>
      <c r="B13">
        <v>1.06625310173698</v>
      </c>
      <c r="C13">
        <v>2.69347258485639</v>
      </c>
    </row>
    <row r="14" spans="1:3">
      <c r="A14" t="str">
        <v>上海市静安区南京西路街道富民路205号</v>
      </c>
      <c r="B14">
        <v>1.28617511520737</v>
      </c>
      <c r="C14">
        <v>3.7372622155912</v>
      </c>
    </row>
    <row r="15" spans="1:3">
      <c r="A15" t="str">
        <v>上海市静安区南京西路街道巨鹿路542号</v>
      </c>
      <c r="B15">
        <v>2.17990074441687</v>
      </c>
      <c r="C15">
        <v>2.1420365535248</v>
      </c>
    </row>
    <row r="16" spans="1:3">
      <c r="A16" t="str">
        <v>上海市静安区南京西路街道巨鹿路691号</v>
      </c>
      <c r="B16">
        <v>3.65384615384615</v>
      </c>
      <c r="C16">
        <v>2.31436031331593</v>
      </c>
    </row>
    <row r="17" spans="1:3">
      <c r="A17" t="str">
        <v>上海市静安区南京西路街道巨鹿路754号</v>
      </c>
      <c r="B17">
        <v>1.31383739600058</v>
      </c>
      <c r="C17">
        <v>3.68382736906773</v>
      </c>
    </row>
    <row r="18" spans="1:3">
      <c r="A18" t="str">
        <v>上海市静安区南京西路街道巨鹿路789号</v>
      </c>
      <c r="B18">
        <v>2.91687344913151</v>
      </c>
      <c r="C18">
        <v>1.36657963446475</v>
      </c>
    </row>
    <row r="19" spans="1:3">
      <c r="A19" t="str">
        <v>上海市静安区南京西路街道巨鹿路845弄10号</v>
      </c>
      <c r="B19">
        <v>0.1</v>
      </c>
      <c r="C19">
        <v>4.00313315926893</v>
      </c>
    </row>
    <row r="20" spans="1:3">
      <c r="A20" t="str">
        <v>上海市静安区南京西路街道襄阳北路5号</v>
      </c>
      <c r="B20">
        <v>3.24441687344913</v>
      </c>
      <c r="C20">
        <v>1.88355091383812</v>
      </c>
    </row>
    <row r="21" spans="1:3">
      <c r="A21" t="str">
        <v>上海市徐汇区湖南路街道安福路164号</v>
      </c>
      <c r="B21">
        <v>1.34466501240695</v>
      </c>
      <c r="C21">
        <v>6.3467362924282</v>
      </c>
    </row>
    <row r="22" spans="1:3">
      <c r="A22" t="str">
        <v>上海市徐汇区湖南路街道安福路166号</v>
      </c>
      <c r="B22">
        <v>0.886104218362283</v>
      </c>
      <c r="C22">
        <v>5.29556135770235</v>
      </c>
    </row>
    <row r="23" spans="1:3">
      <c r="A23" t="str">
        <v>上海市徐汇区湖南路街道安福路193号</v>
      </c>
      <c r="B23">
        <v>1.88511166253102</v>
      </c>
      <c r="C23">
        <v>0.970234986945171</v>
      </c>
    </row>
    <row r="24" spans="1:3">
      <c r="A24" t="str">
        <v>上海市徐汇区湖南路街道安福路195号</v>
      </c>
      <c r="B24">
        <v>1.91786600496278</v>
      </c>
      <c r="C24">
        <v>8.75926892950392</v>
      </c>
    </row>
    <row r="25" spans="1:3">
      <c r="A25" t="str">
        <v>上海市徐汇区湖南路街道安福路229弄17号</v>
      </c>
      <c r="B25">
        <v>0.542183622828784</v>
      </c>
      <c r="C25">
        <v>2.1420365535248</v>
      </c>
    </row>
    <row r="26" spans="1:3">
      <c r="A26" t="str">
        <v>上海市徐汇区湖南路街道安福路290号</v>
      </c>
      <c r="B26">
        <v>0.752109181141439</v>
      </c>
      <c r="C26">
        <v>3.13838120104438</v>
      </c>
    </row>
    <row r="27" spans="1:3">
      <c r="A27" t="str">
        <v>上海市徐汇区湖南路街道东湖路30号</v>
      </c>
      <c r="B27">
        <v>1.18089330024814</v>
      </c>
      <c r="C27">
        <v>2.23250652741514</v>
      </c>
    </row>
    <row r="28" spans="1:3">
      <c r="A28" t="str">
        <v>上海市徐汇区湖南路街道东湖路56弄26号</v>
      </c>
      <c r="B28">
        <v>1.10258995037221</v>
      </c>
      <c r="C28">
        <v>2.19858028720626</v>
      </c>
    </row>
    <row r="29" spans="1:3">
      <c r="A29" t="str">
        <v>上海市徐汇区湖南路街道汾阳路64弄2号</v>
      </c>
      <c r="B29">
        <v>3.84627791563275</v>
      </c>
      <c r="C29">
        <v>1.22441253263707</v>
      </c>
    </row>
    <row r="30" spans="1:3">
      <c r="A30" t="str">
        <v>上海市徐汇区湖南路街道富民路291号</v>
      </c>
      <c r="B30">
        <v>0.654484225451967</v>
      </c>
      <c r="C30">
        <v>2.85102573666542</v>
      </c>
    </row>
    <row r="31" spans="1:3">
      <c r="A31" t="str">
        <v>上海市徐汇区湖南路街道华亭路2号</v>
      </c>
      <c r="B31">
        <v>0.335831265508685</v>
      </c>
      <c r="C31">
        <v>3.19148825065274</v>
      </c>
    </row>
    <row r="32" spans="1:3">
      <c r="A32" t="str">
        <v>上海市徐汇区湖南路街道乌鲁木齐中路143号</v>
      </c>
      <c r="B32">
        <v>1.10228287841191</v>
      </c>
      <c r="C32">
        <v>3.86872062663185</v>
      </c>
    </row>
    <row r="33" spans="1:3">
      <c r="A33" t="str">
        <v>上海市徐汇区湖南路街道乌鲁木齐中路146号</v>
      </c>
      <c r="B33">
        <v>3.89950372208437</v>
      </c>
      <c r="C33">
        <v>4.64073107049608</v>
      </c>
    </row>
    <row r="34" spans="1:3">
      <c r="A34" t="str">
        <v>上海市徐汇区湖南路街道乌鲁木齐中路292号</v>
      </c>
      <c r="B34">
        <v>0.738709677419355</v>
      </c>
      <c r="C34">
        <v>5.45065274151436</v>
      </c>
    </row>
    <row r="35" spans="1:3">
      <c r="A35" t="str">
        <v>上海市徐汇区湖南路街道乌鲁木齐中路296号</v>
      </c>
      <c r="B35">
        <v>1.86873449131514</v>
      </c>
      <c r="C35">
        <v>5.088772845953</v>
      </c>
    </row>
    <row r="36" spans="1:3">
      <c r="A36" t="str">
        <v>上海市徐汇区湖南路街道乌鲁木齐中路315号</v>
      </c>
      <c r="B36">
        <v>0.738709677419355</v>
      </c>
      <c r="C36">
        <v>5.45065274151436</v>
      </c>
    </row>
    <row r="37" spans="1:3">
      <c r="A37" t="str">
        <v>上海市徐汇区湖南路街道乌鲁木齐中路328号</v>
      </c>
      <c r="B37">
        <v>1.77047146401985</v>
      </c>
      <c r="C37">
        <v>3.43446475195822</v>
      </c>
    </row>
    <row r="38" spans="1:3">
      <c r="A38" t="str">
        <v>上海市徐汇区湖南路街道五原路98号</v>
      </c>
      <c r="B38">
        <v>0.1</v>
      </c>
      <c r="C38">
        <v>4.00313315926893</v>
      </c>
    </row>
    <row r="39" spans="1:3">
      <c r="A39" t="str">
        <v>上海市徐汇区湖南路街道五原路127号</v>
      </c>
      <c r="B39">
        <v>0.542183622828784</v>
      </c>
      <c r="C39">
        <v>2.1420365535248</v>
      </c>
    </row>
    <row r="40" spans="1:3">
      <c r="A40" t="str">
        <v>上海市徐汇区湖南路街道五原路157号</v>
      </c>
      <c r="B40">
        <v>0.542183622828784</v>
      </c>
      <c r="C40">
        <v>2.1420365535248</v>
      </c>
    </row>
    <row r="41" spans="1:3">
      <c r="A41" t="str">
        <v>上海市徐汇区湖南路街道五原路58号</v>
      </c>
      <c r="B41">
        <v>2.18317617866005</v>
      </c>
      <c r="C41">
        <v>3.14496083550914</v>
      </c>
    </row>
    <row r="42" spans="1:3">
      <c r="A42" t="str">
        <v>上海市徐汇区湖南路街道五原路81弄</v>
      </c>
      <c r="B42">
        <v>2.26178660049628</v>
      </c>
      <c r="C42">
        <v>0.332637075718016</v>
      </c>
    </row>
    <row r="43" spans="1:3">
      <c r="A43" t="str">
        <v>上海市徐汇区湖南路街道武康路100弄</v>
      </c>
      <c r="B43">
        <v>3.98138957816377</v>
      </c>
      <c r="C43">
        <v>4.98537859007833</v>
      </c>
    </row>
    <row r="44" spans="1:3">
      <c r="A44" t="str">
        <v>上海市徐汇区湖南路街道武康路107号</v>
      </c>
      <c r="B44">
        <v>0.1</v>
      </c>
      <c r="C44">
        <v>4.00313315926893</v>
      </c>
    </row>
    <row r="45" spans="1:3">
      <c r="A45" t="str">
        <v>上海市徐汇区湖南路街道武康路115号</v>
      </c>
      <c r="B45">
        <v>0.542183622828784</v>
      </c>
      <c r="C45">
        <v>2.1420365535248</v>
      </c>
    </row>
    <row r="46" spans="1:3">
      <c r="A46" t="str">
        <v>上海市徐汇区湖南路街道武康路127号</v>
      </c>
      <c r="B46">
        <v>0.173697270471464</v>
      </c>
      <c r="C46">
        <v>2.52976501305483</v>
      </c>
    </row>
    <row r="47" spans="1:3">
      <c r="A47" t="str">
        <v>上海市徐汇区湖南路街道武康路137号</v>
      </c>
      <c r="B47">
        <v>0.116377171215881</v>
      </c>
      <c r="C47">
        <v>3.6757180156658</v>
      </c>
    </row>
    <row r="48" spans="1:3">
      <c r="A48" t="str">
        <v>上海市徐汇区湖南路街道武康路286号</v>
      </c>
      <c r="B48">
        <v>0.1</v>
      </c>
      <c r="C48">
        <v>4.00313315926893</v>
      </c>
    </row>
    <row r="49" spans="1:3">
      <c r="A49" t="str">
        <v>上海市徐汇区湖南路街道武康路378号</v>
      </c>
      <c r="B49">
        <v>1.14516129032258</v>
      </c>
      <c r="C49">
        <v>1.50757180156658</v>
      </c>
    </row>
    <row r="50" spans="1:3">
      <c r="A50" t="str">
        <v>上海市徐汇区湖南路街道武康路435号</v>
      </c>
      <c r="B50">
        <v>1.27915632754342</v>
      </c>
      <c r="C50">
        <v>1.36657963446475</v>
      </c>
    </row>
    <row r="51" spans="1:3">
      <c r="A51" t="str">
        <v>上海市徐汇区湖南路街道五原路236号</v>
      </c>
      <c r="B51">
        <v>0.486033321517192</v>
      </c>
      <c r="C51">
        <v>2.96919060052219</v>
      </c>
    </row>
    <row r="52" spans="1:3">
      <c r="A52" t="str">
        <v>上海市徐汇区湖南路街道武康路57号</v>
      </c>
      <c r="B52">
        <v>0.282707816377171</v>
      </c>
      <c r="C52">
        <v>2.62831266318538</v>
      </c>
    </row>
    <row r="53" spans="1:3">
      <c r="A53" t="str">
        <v>上海市徐汇区湖南路街道武康路98号</v>
      </c>
      <c r="B53">
        <v>1.13585607940447</v>
      </c>
      <c r="C53">
        <v>3.15443864229765</v>
      </c>
    </row>
    <row r="54" spans="1:3">
      <c r="A54" t="str">
        <v>上海市徐汇区湖南路街道新乐路144号</v>
      </c>
      <c r="B54">
        <v>0.414441687344913</v>
      </c>
      <c r="C54">
        <v>6.81545691906005</v>
      </c>
    </row>
    <row r="55" spans="1:3">
      <c r="A55" t="str">
        <v>上海市徐汇区湖南路街道新乐路158号</v>
      </c>
      <c r="B55">
        <v>0.992555831265508</v>
      </c>
      <c r="C55">
        <v>3.39138381201045</v>
      </c>
    </row>
    <row r="56" spans="1:3">
      <c r="A56" t="str">
        <v>上海市徐汇区湖南路街道新乐路212号</v>
      </c>
      <c r="B56">
        <v>0.886104218362283</v>
      </c>
      <c r="C56">
        <v>3.9902088772846</v>
      </c>
    </row>
    <row r="57" spans="1:3">
      <c r="A57" t="str">
        <v>上海市徐汇区湖南路街道新乐路2号</v>
      </c>
      <c r="B57">
        <v>0.542183622828784</v>
      </c>
      <c r="C57">
        <v>2.1420365535248</v>
      </c>
    </row>
    <row r="58" spans="1:3">
      <c r="A58" t="str">
        <v>上海市徐汇区湖南路街道新乐路82号</v>
      </c>
      <c r="B58">
        <v>1.64150124069479</v>
      </c>
      <c r="C58">
        <v>3.68648825065274</v>
      </c>
    </row>
    <row r="59" spans="1:3">
      <c r="A59" t="str">
        <v>上海市徐汇区湖南路街道新乐路9号</v>
      </c>
      <c r="B59">
        <v>1.54119106699752</v>
      </c>
      <c r="C59">
        <v>3.19321148825065</v>
      </c>
    </row>
    <row r="60" spans="1:3">
      <c r="A60" t="str">
        <v>上海市徐汇区湖南路街道延庆路123号</v>
      </c>
      <c r="B60">
        <v>0.755086848635236</v>
      </c>
      <c r="C60">
        <v>4.69242819843342</v>
      </c>
    </row>
    <row r="61" spans="1:3">
      <c r="A61" t="str">
        <v>上海市徐汇区湖南路街道延庆路147号</v>
      </c>
      <c r="B61">
        <v>0.566749379652605</v>
      </c>
      <c r="C61">
        <v>4.10652741514361</v>
      </c>
    </row>
    <row r="62" spans="1:3">
      <c r="A62" t="str">
        <v>上海市徐汇区湖南路街道延庆路185号</v>
      </c>
      <c r="B62">
        <v>1.70028358738036</v>
      </c>
      <c r="C62">
        <v>5.35464378963073</v>
      </c>
    </row>
    <row r="63" spans="1:3">
      <c r="A63" t="str">
        <v>上海市徐汇区湖南路街道延庆路41号</v>
      </c>
      <c r="B63">
        <v>0.886104218362283</v>
      </c>
      <c r="C63">
        <v>4.83028720626632</v>
      </c>
    </row>
    <row r="64" spans="1:3">
      <c r="A64" t="str">
        <v>上海市徐汇区湖南路街道延庆路92号</v>
      </c>
      <c r="B64">
        <v>0.886104218362284</v>
      </c>
      <c r="C64">
        <v>1.72845953002611</v>
      </c>
    </row>
    <row r="65" spans="1:3">
      <c r="A65" t="str">
        <v>上海市徐汇区湖南路街道长乐路339弄17号</v>
      </c>
      <c r="B65">
        <v>1.24640198511166</v>
      </c>
      <c r="C65">
        <v>2.71070496083551</v>
      </c>
    </row>
    <row r="66" spans="1:3">
      <c r="A66" t="str">
        <v>上海市徐汇区湖南路街道长乐路411号</v>
      </c>
      <c r="B66">
        <v>1.64413328606877</v>
      </c>
      <c r="C66">
        <v>2.19373368146214</v>
      </c>
    </row>
    <row r="67" spans="1:3">
      <c r="A67" t="str">
        <v>上海市徐汇区湖南路街道长乐路615号</v>
      </c>
      <c r="B67">
        <v>1.00074441687345</v>
      </c>
      <c r="C67">
        <v>4.34778067885118</v>
      </c>
    </row>
    <row r="68" spans="1:3">
      <c r="A68" t="str">
        <v>上海市徐汇区天平路街道宝庆路21号</v>
      </c>
      <c r="B68">
        <v>1.37741935483871</v>
      </c>
      <c r="C68">
        <v>6.89817232375979</v>
      </c>
    </row>
    <row r="69" spans="1:3">
      <c r="A69" t="str">
        <v>上海市徐汇区天平路街道汾阳路77号</v>
      </c>
      <c r="B69">
        <v>2.31793690180787</v>
      </c>
      <c r="C69">
        <v>4.23207758299142</v>
      </c>
    </row>
    <row r="70" spans="1:3">
      <c r="A70" t="str">
        <v>上海市徐汇区天平路街道复兴中路1265号</v>
      </c>
      <c r="B70">
        <v>2.32655086848635</v>
      </c>
      <c r="C70">
        <v>3.15013054830287</v>
      </c>
    </row>
    <row r="71" spans="1:3">
      <c r="A71" t="str">
        <v>上海市徐汇区天平路街道嘉善路109号</v>
      </c>
      <c r="B71">
        <v>0.247394540942928</v>
      </c>
      <c r="C71">
        <v>3.38276762402089</v>
      </c>
    </row>
    <row r="72" spans="1:3">
      <c r="A72" t="str">
        <v>上海市徐汇区天平路街道嘉善路117弄10号</v>
      </c>
      <c r="B72">
        <v>0.542183622828784</v>
      </c>
      <c r="C72">
        <v>2.1420365535248</v>
      </c>
    </row>
    <row r="73" spans="1:3">
      <c r="A73" t="str">
        <v>上海市徐汇区天平路街道嘉善路25号</v>
      </c>
      <c r="B73">
        <v>7.18722084367246</v>
      </c>
      <c r="C73">
        <v>0.293864229765014</v>
      </c>
    </row>
    <row r="74" spans="1:3">
      <c r="A74" t="str">
        <v>上海市徐汇区天平路街道嘉善路53号</v>
      </c>
      <c r="B74">
        <v>1.43883374689826</v>
      </c>
      <c r="C74">
        <v>3.0855091383812</v>
      </c>
    </row>
    <row r="75" spans="1:3">
      <c r="A75" t="str">
        <v>上海市徐汇区天平路街道嘉善路60号</v>
      </c>
      <c r="B75">
        <v>2.90049627791563</v>
      </c>
      <c r="C75">
        <v>0.616971279373368</v>
      </c>
    </row>
    <row r="76" spans="1:3">
      <c r="A76" t="str">
        <v>上海市徐汇区天平路街道嘉善路79号</v>
      </c>
      <c r="B76">
        <v>3.64975186104219</v>
      </c>
      <c r="C76">
        <v>2.56853785900783</v>
      </c>
    </row>
    <row r="77" spans="1:3">
      <c r="A77" t="str">
        <v>上海市徐汇区天平路街道建国西路258号</v>
      </c>
      <c r="B77">
        <v>1.27915632754342</v>
      </c>
      <c r="C77">
        <v>1.36657963446475</v>
      </c>
    </row>
    <row r="78" spans="1:3">
      <c r="A78" t="str">
        <v>上海市徐汇区天平路街道建国西路299号</v>
      </c>
      <c r="B78">
        <v>1.36104218362283</v>
      </c>
      <c r="C78">
        <v>3.00365535248042</v>
      </c>
    </row>
    <row r="79" spans="1:3">
      <c r="A79" t="str">
        <v>上海市徐汇区天平路街道建国西路338号</v>
      </c>
      <c r="B79">
        <v>0.910669975186102</v>
      </c>
      <c r="C79">
        <v>1.75430809399478</v>
      </c>
    </row>
    <row r="80" spans="1:3">
      <c r="A80" t="str">
        <v>上海市徐汇区天平路街道陕西南路287弄12号</v>
      </c>
      <c r="B80">
        <v>3.06894718185041</v>
      </c>
      <c r="C80">
        <v>1.18194703468855</v>
      </c>
    </row>
    <row r="81" spans="1:3">
      <c r="A81" t="str">
        <v>上海市徐汇区天平路街道陕西南路570号</v>
      </c>
      <c r="B81">
        <v>1.32828784119107</v>
      </c>
      <c r="C81">
        <v>2.0644908616188</v>
      </c>
    </row>
    <row r="82" spans="1:3">
      <c r="A82" t="str">
        <v>上海市徐汇区天平路街道太原路148号</v>
      </c>
      <c r="B82">
        <v>0.443920595533499</v>
      </c>
      <c r="C82">
        <v>3.14643789630735</v>
      </c>
    </row>
    <row r="83" spans="1:3">
      <c r="A83" t="str">
        <v>上海市徐汇区天平路街道太原路167号</v>
      </c>
      <c r="B83">
        <v>0.841885856079405</v>
      </c>
      <c r="C83">
        <v>1.96626631853786</v>
      </c>
    </row>
    <row r="84" spans="1:3">
      <c r="A84" t="str">
        <v>上海市徐汇区天平路街道太原路236号</v>
      </c>
      <c r="B84">
        <v>1.27915632754342</v>
      </c>
      <c r="C84">
        <v>1.36657963446475</v>
      </c>
    </row>
    <row r="85" spans="1:3">
      <c r="A85" t="str">
        <v>上海市徐汇区天平路街道太原路45弄1号</v>
      </c>
      <c r="B85">
        <v>0.547096774193549</v>
      </c>
      <c r="C85">
        <v>2.94851174934726</v>
      </c>
    </row>
    <row r="86" spans="1:3">
      <c r="A86" t="str">
        <v>上海市徐汇区天平路街道太原路76号</v>
      </c>
      <c r="B86">
        <v>0.239205955334988</v>
      </c>
      <c r="C86">
        <v>3.24490861618799</v>
      </c>
    </row>
    <row r="87" spans="1:3">
      <c r="A87" t="str">
        <v>上海市徐汇区天平路街道太原路8弄</v>
      </c>
      <c r="B87">
        <v>0.1</v>
      </c>
      <c r="C87">
        <v>4.00313315926893</v>
      </c>
    </row>
    <row r="88" spans="1:3">
      <c r="A88" t="str">
        <v>上海市徐汇区天平路街道乌鲁木齐中路308号</v>
      </c>
      <c r="B88">
        <v>1.2545905707196</v>
      </c>
      <c r="C88">
        <v>4.44255874673629</v>
      </c>
    </row>
    <row r="89" spans="1:3">
      <c r="A89" t="str">
        <v>上海市徐汇区天平路街道襄阳南路164号</v>
      </c>
      <c r="B89">
        <v>2.99875930521092</v>
      </c>
      <c r="C89">
        <v>2.1420365535248</v>
      </c>
    </row>
    <row r="90" spans="1:3">
      <c r="A90" t="str">
        <v>上海市徐汇区天平路街道襄阳南路174号</v>
      </c>
      <c r="B90">
        <v>1.89330024813896</v>
      </c>
      <c r="C90">
        <v>2.01279373368146</v>
      </c>
    </row>
    <row r="91" spans="1:3">
      <c r="A91" t="str">
        <v>上海市徐汇区天平路街道襄阳南路176号</v>
      </c>
      <c r="B91">
        <v>0.247394540942928</v>
      </c>
      <c r="C91">
        <v>3.38276762402089</v>
      </c>
    </row>
    <row r="92" spans="1:3">
      <c r="A92" t="str">
        <v>上海市徐汇区天平路街道襄阳南路215号</v>
      </c>
      <c r="B92">
        <v>1.86873449131514</v>
      </c>
      <c r="C92">
        <v>8.96605744125326</v>
      </c>
    </row>
    <row r="93" spans="1:3">
      <c r="A93" t="str">
        <v>上海市徐汇区天平路街道襄阳南路218号</v>
      </c>
      <c r="B93">
        <v>1.27915632754342</v>
      </c>
      <c r="C93">
        <v>1.36657963446475</v>
      </c>
    </row>
    <row r="94" spans="1:3">
      <c r="A94" t="str">
        <v>上海市徐汇区天平路街道襄阳南路226号</v>
      </c>
      <c r="B94">
        <v>1.24640198511166</v>
      </c>
      <c r="C94">
        <v>3.31383812010444</v>
      </c>
    </row>
    <row r="95" spans="1:3">
      <c r="A95" t="str">
        <v>上海市徐汇区天平路街道襄阳南路267号</v>
      </c>
      <c r="B95">
        <v>1.52481389578164</v>
      </c>
      <c r="C95">
        <v>3.0467362924282</v>
      </c>
    </row>
    <row r="96" spans="1:3">
      <c r="A96" t="str">
        <v>上海市徐汇区天平路街道襄阳南路282号</v>
      </c>
      <c r="B96">
        <v>2.26178660049628</v>
      </c>
      <c r="C96">
        <v>0.332637075718016</v>
      </c>
    </row>
    <row r="97" spans="1:3">
      <c r="A97" t="str">
        <v>上海市徐汇区天平路街道襄阳南路284号</v>
      </c>
      <c r="B97">
        <v>0.468486352357321</v>
      </c>
      <c r="C97">
        <v>3.48616187989556</v>
      </c>
    </row>
    <row r="98" spans="1:3">
      <c r="A98" t="str">
        <v>上海市徐汇区天平路街道襄阳南路328号</v>
      </c>
      <c r="B98">
        <v>1.33881602268699</v>
      </c>
      <c r="C98">
        <v>0.949309958970532</v>
      </c>
    </row>
    <row r="99" spans="1:3">
      <c r="A99" t="str">
        <v>上海市徐汇区天平路街道襄阳南路338号</v>
      </c>
      <c r="B99">
        <v>1.35776674937966</v>
      </c>
      <c r="C99">
        <v>2.27644908616188</v>
      </c>
    </row>
    <row r="100" spans="1:3">
      <c r="A100" t="str">
        <v>上海市徐汇区天平路街道襄阳南路344号</v>
      </c>
      <c r="B100">
        <v>0.542183622828784</v>
      </c>
      <c r="C100">
        <v>2.1420365535248</v>
      </c>
    </row>
    <row r="101" spans="1:3">
      <c r="A101" t="str">
        <v>上海市徐汇区天平路街道襄阳南路365号</v>
      </c>
      <c r="B101">
        <v>1.93424317617866</v>
      </c>
      <c r="C101">
        <v>0.677284595300261</v>
      </c>
    </row>
    <row r="102" spans="1:3">
      <c r="A102" t="str">
        <v>上海市徐汇区天平路街道襄阳南路370号</v>
      </c>
      <c r="B102">
        <v>3.58833746898263</v>
      </c>
      <c r="C102">
        <v>0.177545691906005</v>
      </c>
    </row>
    <row r="103" spans="1:3">
      <c r="A103" t="str">
        <v>上海市徐汇区天平路街道襄阳南路391号</v>
      </c>
      <c r="B103">
        <v>2.16557071960298</v>
      </c>
      <c r="C103">
        <v>1.76077023498694</v>
      </c>
    </row>
    <row r="104" spans="1:3">
      <c r="A104" t="str">
        <v>上海市徐汇区天平路街道襄阳南路414号</v>
      </c>
      <c r="B104">
        <v>0.542183622828784</v>
      </c>
      <c r="C104">
        <v>2.1420365535248</v>
      </c>
    </row>
    <row r="105" spans="1:3">
      <c r="A105" t="str">
        <v>上海市徐汇区天平路街道永嘉路261号</v>
      </c>
      <c r="B105">
        <v>0.542183622828784</v>
      </c>
      <c r="C105">
        <v>2.1420365535248</v>
      </c>
    </row>
    <row r="106" spans="1:3">
      <c r="A106" t="str">
        <v>上海市徐汇区天平路街道永嘉路354号</v>
      </c>
      <c r="B106">
        <v>1.27915632754342</v>
      </c>
      <c r="C106">
        <v>1.36657963446475</v>
      </c>
    </row>
    <row r="107" spans="1:3">
      <c r="A107" t="str">
        <v>上海市徐汇区天平路街道永嘉路425号</v>
      </c>
      <c r="B107">
        <v>0.1</v>
      </c>
      <c r="C107">
        <v>4.00313315926893</v>
      </c>
    </row>
    <row r="108" spans="1:3">
      <c r="A108" t="str">
        <v>上海市徐汇区天平路街道永康路43号</v>
      </c>
      <c r="B108">
        <v>0.345657568238214</v>
      </c>
      <c r="C108">
        <v>5.03707571801567</v>
      </c>
    </row>
    <row r="109" spans="1:3">
      <c r="A109" t="str">
        <v>上海市徐汇区天平路街道永康路46号</v>
      </c>
      <c r="B109">
        <v>0.895930521091811</v>
      </c>
      <c r="C109">
        <v>2.92783289817232</v>
      </c>
    </row>
    <row r="110" spans="1:3">
      <c r="A110" t="str">
        <v>上海市徐汇区天平路街道永康路51号</v>
      </c>
      <c r="B110">
        <v>1.26687344913151</v>
      </c>
      <c r="C110">
        <v>4.19699738903394</v>
      </c>
    </row>
    <row r="111" spans="1:3">
      <c r="A111" t="str">
        <v>上海市徐汇区天平路街道永康路85号</v>
      </c>
      <c r="B111">
        <v>0.689578163771711</v>
      </c>
      <c r="C111">
        <v>1.98694516971279</v>
      </c>
    </row>
    <row r="112" spans="1:3">
      <c r="A112" t="str">
        <v>总计</v>
      </c>
      <c r="B112">
        <v>1.2620347394541</v>
      </c>
      <c r="C112">
        <v>2.93777197563097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Pr codeName="0904更新工作流">
    <tabColor/>
  </sheetPr>
  <dimension ref="H56"/>
  <sheetViews>
    <sheetView showGridLines="1" workbookViewId="0"/>
  </sheetViews>
  <sheetFormatPr baseColWidth="13" defaultRowHeight="18" customHeight="1"/>
  <cols>
    <col min="1" max="1" width="17.4023" customWidth="1"/>
    <col min="2" max="2" width="18.4844" customWidth="1"/>
    <col min="3" max="3" width="17.3906" customWidth="1"/>
    <col min="4" max="5" width="19.1914" customWidth="1"/>
    <col min="6" max="6" width="25.082" customWidth="1"/>
    <col min="7" max="7" width="20.9922" customWidth="1"/>
    <col min="8" max="8" width="13.7539" customWidth="1"/>
  </cols>
  <sheetData>
    <row r="1" spans="1:4">
      <c r="A1" s="55" t="s">
        <v>1445</v>
      </c>
      <c r="B1" s="55" t="s">
        <v>1446</v>
      </c>
      <c r="C1" t="s">
        <v>1447</v>
      </c>
      <c r="D1" t="s">
        <v>1448</v>
      </c>
    </row>
    <row r="2" spans="1:9" s="57" customFormat="1">
      <c r="A2" s="56" t="s">
        <v>1449</v>
      </c>
      <c r="B2" s="56" t="s">
        <v>1450</v>
      </c>
      <c r="C2" s="57" t="s">
        <v>1451</v>
      </c>
      <c r="D2" s="57" t="s">
        <v>88</v>
      </c>
      <c r="E2" s="57" t="s">
        <v>1452</v>
      </c>
      <c r="F2" s="57" t="s">
        <v>1453</v>
      </c>
      <c r="G2" s="57" t="s">
        <v>1454</v>
      </c>
      <c r="H2" s="57" t="s">
        <v>1455</v>
      </c>
      <c r="I2" s="57" t="s">
        <v>1456</v>
      </c>
    </row>
    <row r="3" spans="2:2">
      <c r="B3" t="s">
        <v>1457</v>
      </c>
    </row>
    <row r="4" spans="2:2">
      <c r="B4" t="s">
        <v>1458</v>
      </c>
    </row>
    <row r="5" spans="1:3">
      <c r="A5" s="55" t="s">
        <v>1459</v>
      </c>
      <c r="B5" s="55" t="s">
        <v>1460</v>
      </c>
      <c r="C5" t="s">
        <v>1461</v>
      </c>
    </row>
    <row r="6" spans="2:2">
      <c r="B6" t="s">
        <v>1462</v>
      </c>
    </row>
    <row r="15" spans="1:15">
      <c r="A15" t="s">
        <v>1463</v>
      </c>
      <c r="B15" s="58" t="s">
        <v>1629</v>
      </c>
      <c r="C15" s="58" t="s">
        <v>1630</v>
      </c>
      <c r="D15" s="58" t="s">
        <v>1631</v>
      </c>
      <c r="E15" s="58" t="s">
        <v>1632</v>
      </c>
      <c r="F15" s="58" t="s">
        <v>1633</v>
      </c>
      <c r="G15" s="58" t="s">
        <v>1634</v>
      </c>
      <c r="H15" s="58" t="s">
        <v>1635</v>
      </c>
      <c r="I15" s="58" t="s">
        <v>1636</v>
      </c>
      <c r="J15" s="58" t="s">
        <v>1637</v>
      </c>
      <c r="K15" s="58" t="s">
        <v>1638</v>
      </c>
      <c r="L15" s="58" t="s">
        <v>1639</v>
      </c>
      <c r="M15" s="58" t="s">
        <v>1640</v>
      </c>
      <c r="N15" s="58" t="s">
        <v>1641</v>
      </c>
      <c r="O15" s="58" t="s">
        <v>1642</v>
      </c>
    </row>
    <row r="16" spans="1:15">
      <c r="A16" t="s">
        <v>1464</v>
      </c>
      <c r="B16">
        <v>95</v>
      </c>
      <c r="C16">
        <v>80</v>
      </c>
      <c r="D16">
        <v>60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20</v>
      </c>
      <c r="K16">
        <v>20</v>
      </c>
      <c r="L16">
        <v>5</v>
      </c>
      <c r="M16">
        <v>50</v>
      </c>
      <c r="N16">
        <v>5</v>
      </c>
      <c r="O16">
        <v>5</v>
      </c>
    </row>
    <row r="17" spans="1:15">
      <c r="A17" t="s">
        <v>1465</v>
      </c>
      <c r="B17">
        <v>5</v>
      </c>
      <c r="C17">
        <v>20</v>
      </c>
      <c r="D17">
        <v>40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80</v>
      </c>
      <c r="K17">
        <v>80</v>
      </c>
      <c r="L17">
        <v>95</v>
      </c>
      <c r="M17">
        <v>50</v>
      </c>
      <c r="N17">
        <v>95</v>
      </c>
      <c r="O17">
        <v>95</v>
      </c>
    </row>
    <row r="20" spans="1:7">
      <c r="A20" t="s">
        <v>1466</v>
      </c>
      <c r="B20" s="58" t="s">
        <v>1643</v>
      </c>
      <c r="C20" s="58" t="s">
        <v>1644</v>
      </c>
      <c r="D20" s="58" t="s">
        <v>1645</v>
      </c>
      <c r="E20" s="58" t="s">
        <v>1646</v>
      </c>
      <c r="F20" s="59" t="s">
        <v>1467</v>
      </c>
      <c r="G20" s="59" t="s">
        <v>1468</v>
      </c>
    </row>
    <row r="21" spans="1:7">
      <c r="A21" t="s">
        <v>1464</v>
      </c>
      <c r="B21" t="s">
        <v>1469</v>
      </c>
      <c r="C21">
        <v>0.8</v>
      </c>
      <c r="D21">
        <v>0.5</v>
      </c>
      <c r="E21">
        <v>0.1</v>
      </c>
      <c r="F21" t="s">
        <v>1469</v>
      </c>
      <c r="G21" t="s">
        <v>1469</v>
      </c>
    </row>
    <row r="22" spans="1:7">
      <c r="A22" t="s">
        <v>1465</v>
      </c>
      <c r="B22" t="s">
        <v>1469</v>
      </c>
      <c r="C22">
        <v>0.2</v>
      </c>
      <c r="D22">
        <v>0.5</v>
      </c>
      <c r="E22">
        <v>0.9</v>
      </c>
      <c r="F22" t="s">
        <v>1469</v>
      </c>
      <c r="G22" t="s">
        <v>1469</v>
      </c>
    </row>
    <row r="30" spans="1:8" s="85" customFormat="1">
      <c r="A30" s="60" t="s">
        <v>1470</v>
      </c>
      <c r="B30" s="60" t="s">
        <v>1471</v>
      </c>
      <c r="C30" s="60" t="s">
        <v>1472</v>
      </c>
      <c r="D30" s="60" t="s">
        <v>1473</v>
      </c>
      <c r="E30" s="60" t="s">
        <v>1474</v>
      </c>
      <c r="F30" s="60" t="s">
        <v>1475</v>
      </c>
      <c r="G30" s="60" t="s">
        <v>1476</v>
      </c>
      <c r="H30" s="60" t="s">
        <v>1477</v>
      </c>
    </row>
    <row r="31" spans="2:8">
      <c r="B31" t="s">
        <v>1478</v>
      </c>
      <c r="C31" t="s">
        <v>1479</v>
      </c>
      <c r="D31" s="61" t="s">
        <v>1480</v>
      </c>
      <c r="E31" t="s">
        <v>1481</v>
      </c>
      <c r="F31" t="s">
        <v>1482</v>
      </c>
      <c r="G31" t="s">
        <v>1483</v>
      </c>
      <c r="H31" s="61" t="s">
        <v>1484</v>
      </c>
    </row>
    <row r="32" spans="2:8">
      <c r="B32" t="s">
        <v>1485</v>
      </c>
      <c r="C32" t="s">
        <v>1479</v>
      </c>
      <c r="D32" t="s">
        <v>1486</v>
      </c>
      <c r="E32" t="s">
        <v>1487</v>
      </c>
      <c r="F32" t="s">
        <v>1488</v>
      </c>
      <c r="G32" t="s">
        <v>1489</v>
      </c>
      <c r="H32" t="s">
        <v>1490</v>
      </c>
    </row>
    <row r="33" spans="3:8">
      <c r="C33" t="s">
        <v>1491</v>
      </c>
      <c r="D33" t="s">
        <v>1492</v>
      </c>
      <c r="E33" t="s">
        <v>1493</v>
      </c>
      <c r="F33" t="s">
        <v>34</v>
      </c>
      <c r="G33" s="62" t="s">
        <v>1483</v>
      </c>
      <c r="H33" t="s">
        <v>1494</v>
      </c>
    </row>
    <row r="35" spans="1:8" s="85" customFormat="1">
      <c r="A35" s="60" t="s">
        <v>1495</v>
      </c>
      <c r="B35" s="60" t="s">
        <v>1496</v>
      </c>
      <c r="C35" s="60" t="s">
        <v>1472</v>
      </c>
      <c r="D35" s="60" t="s">
        <v>1473</v>
      </c>
      <c r="E35" s="60" t="s">
        <v>1474</v>
      </c>
      <c r="F35" s="60" t="s">
        <v>1475</v>
      </c>
      <c r="G35" s="60" t="s">
        <v>1476</v>
      </c>
      <c r="H35" s="60" t="s">
        <v>1477</v>
      </c>
    </row>
    <row r="36" spans="2:9">
      <c r="B36" s="61" t="s">
        <v>1461</v>
      </c>
      <c r="C36" t="s">
        <v>1497</v>
      </c>
      <c r="D36" s="61" t="s">
        <v>1498</v>
      </c>
      <c r="G36" t="s">
        <v>1499</v>
      </c>
      <c r="I36" t="s">
        <v>1647</v>
      </c>
    </row>
    <row r="37" spans="3:8">
      <c r="C37" t="s">
        <v>1491</v>
      </c>
      <c r="E37" t="s">
        <v>1500</v>
      </c>
      <c r="F37" t="s">
        <v>1501</v>
      </c>
      <c r="G37" t="s">
        <v>1489</v>
      </c>
      <c r="H37" s="61" t="s">
        <v>1502</v>
      </c>
    </row>
    <row r="38" spans="3:8">
      <c r="C38" t="s">
        <v>1479</v>
      </c>
      <c r="E38" t="s">
        <v>1500</v>
      </c>
      <c r="F38" t="s">
        <v>1503</v>
      </c>
      <c r="G38" s="61" t="s">
        <v>1489</v>
      </c>
      <c r="H38" s="61" t="s">
        <v>1504</v>
      </c>
    </row>
    <row r="39" spans="3:8">
      <c r="C39" t="s">
        <v>1479</v>
      </c>
      <c r="E39" t="s">
        <v>1500</v>
      </c>
      <c r="F39" t="s">
        <v>1505</v>
      </c>
      <c r="G39" s="62" t="s">
        <v>1489</v>
      </c>
      <c r="H39" s="61" t="s">
        <v>1506</v>
      </c>
    </row>
    <row r="40" spans="3:8">
      <c r="C40" t="s">
        <v>1491</v>
      </c>
      <c r="E40" t="s">
        <v>39</v>
      </c>
      <c r="F40" t="s">
        <v>1507</v>
      </c>
      <c r="G40" s="62" t="s">
        <v>1489</v>
      </c>
      <c r="H40" s="61" t="s">
        <v>1508</v>
      </c>
    </row>
    <row r="42" spans="1:8" s="85" customFormat="1">
      <c r="A42" s="60" t="s">
        <v>1509</v>
      </c>
      <c r="B42" s="60" t="s">
        <v>1496</v>
      </c>
      <c r="C42" s="60" t="s">
        <v>1472</v>
      </c>
      <c r="D42" s="60" t="s">
        <v>1473</v>
      </c>
      <c r="E42" s="60" t="s">
        <v>1474</v>
      </c>
      <c r="F42" s="60" t="s">
        <v>1475</v>
      </c>
      <c r="G42" s="60" t="s">
        <v>1476</v>
      </c>
      <c r="H42" s="60" t="s">
        <v>1477</v>
      </c>
    </row>
    <row r="43" spans="2:8">
      <c r="B43" t="s">
        <v>1510</v>
      </c>
      <c r="C43" t="s">
        <v>1479</v>
      </c>
      <c r="D43" t="s">
        <v>1511</v>
      </c>
      <c r="E43" t="s">
        <v>1481</v>
      </c>
      <c r="F43" t="s">
        <v>1512</v>
      </c>
      <c r="G43" s="61" t="s">
        <v>1489</v>
      </c>
      <c r="H43" t="s">
        <v>1513</v>
      </c>
    </row>
    <row r="44" spans="3:8">
      <c r="C44" t="s">
        <v>1514</v>
      </c>
      <c r="D44" t="s">
        <v>1515</v>
      </c>
      <c r="E44" t="s">
        <v>1481</v>
      </c>
      <c r="F44" t="s">
        <v>1516</v>
      </c>
      <c r="G44" s="61" t="s">
        <v>1489</v>
      </c>
      <c r="H44" t="s">
        <v>1517</v>
      </c>
    </row>
    <row r="47" spans="1:8" s="85" customFormat="1">
      <c r="A47" s="60" t="s">
        <v>1518</v>
      </c>
      <c r="B47" s="60" t="s">
        <v>1496</v>
      </c>
      <c r="C47" s="60" t="s">
        <v>1472</v>
      </c>
      <c r="D47" s="60" t="s">
        <v>1473</v>
      </c>
      <c r="E47" s="60" t="s">
        <v>1474</v>
      </c>
      <c r="F47" s="60" t="s">
        <v>1475</v>
      </c>
      <c r="G47" s="60" t="s">
        <v>1476</v>
      </c>
      <c r="H47" s="60" t="s">
        <v>1477</v>
      </c>
    </row>
    <row r="48" spans="2:8">
      <c r="B48" t="s">
        <v>1461</v>
      </c>
      <c r="C48" t="s">
        <v>1519</v>
      </c>
      <c r="D48" t="s">
        <v>1520</v>
      </c>
      <c r="H48" t="s">
        <v>1460</v>
      </c>
    </row>
    <row r="49" spans="3:8">
      <c r="C49" t="s">
        <v>1519</v>
      </c>
      <c r="D49" t="s">
        <v>1521</v>
      </c>
      <c r="H49" t="s">
        <v>1522</v>
      </c>
    </row>
    <row r="50" spans="3:8">
      <c r="C50" t="s">
        <v>1519</v>
      </c>
      <c r="D50" t="s">
        <v>1523</v>
      </c>
      <c r="G50" t="s">
        <v>1524</v>
      </c>
      <c r="H50" s="61" t="s">
        <v>1525</v>
      </c>
    </row>
    <row r="51" spans="3:8">
      <c r="C51" t="s">
        <v>1479</v>
      </c>
      <c r="D51" t="s">
        <v>1526</v>
      </c>
      <c r="E51" t="s">
        <v>1527</v>
      </c>
      <c r="H51" t="s">
        <v>1528</v>
      </c>
    </row>
    <row r="53" spans="1:8" s="85" customFormat="1">
      <c r="A53" s="60" t="s">
        <v>1529</v>
      </c>
      <c r="B53" s="60" t="s">
        <v>1496</v>
      </c>
      <c r="C53" s="60" t="s">
        <v>1472</v>
      </c>
      <c r="D53" s="60" t="s">
        <v>1473</v>
      </c>
      <c r="E53" s="60" t="s">
        <v>1474</v>
      </c>
      <c r="F53" s="60" t="s">
        <v>1475</v>
      </c>
      <c r="G53" s="60" t="s">
        <v>1476</v>
      </c>
      <c r="H53" s="60" t="s">
        <v>1477</v>
      </c>
    </row>
    <row r="54" spans="2:8">
      <c r="B54" t="s">
        <v>1510</v>
      </c>
      <c r="C54" t="s">
        <v>1514</v>
      </c>
      <c r="D54" t="s">
        <v>1530</v>
      </c>
      <c r="E54" t="s">
        <v>9</v>
      </c>
      <c r="F54" t="s">
        <v>1531</v>
      </c>
      <c r="H54" t="s">
        <v>1532</v>
      </c>
    </row>
    <row r="55" spans="3:8">
      <c r="C55" t="s">
        <v>1514</v>
      </c>
      <c r="D55" t="s">
        <v>1533</v>
      </c>
      <c r="E55" t="s">
        <v>1534</v>
      </c>
      <c r="F55" t="s">
        <v>1535</v>
      </c>
      <c r="H55" t="s">
        <v>1536</v>
      </c>
    </row>
    <row r="56" spans="3:8">
      <c r="C56" t="s">
        <v>1514</v>
      </c>
      <c r="D56" t="s">
        <v>1537</v>
      </c>
      <c r="E56" t="s">
        <v>1481</v>
      </c>
      <c r="F56" t="s">
        <v>1538</v>
      </c>
      <c r="G56" s="61" t="s">
        <v>1489</v>
      </c>
      <c r="H56" t="s">
        <v>1539</v>
      </c>
    </row>
  </sheetData>
  <hyperlinks>
    <hyperlink ref="I36" r:id="rId0"/>
  </hyperlinks>
</worksheet>
</file>

<file path=xl/worksheets/sheet5.xml><?xml version="1.0" encoding="utf-8"?>
<worksheet xmlns="http://schemas.openxmlformats.org/spreadsheetml/2006/main">
  <sheetPr codeName="全量总表(0906)">
    <pageSetUpPr fitToPage="1"/>
  </sheetPr>
  <dimension ref="BS148"/>
  <sheetViews>
    <sheetView showGridLines="1" workbookViewId="0">
      <pane xSplit="5" ySplit="3" topLeftCell="F4" activePane="bottomRight" state="frozen"/>
    </sheetView>
  </sheetViews>
  <sheetFormatPr baseColWidth="8" defaultRowHeight="20"/>
  <cols>
    <col min="1" max="1" width="7" customWidth="1"/>
    <col min="2" max="2" width="7" customWidth="1"/>
    <col min="3" max="3" width="32" customWidth="1"/>
    <col min="4" max="4" width="6.47266" customWidth="1"/>
    <col min="5" max="5" width="20" hidden="1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7" customWidth="1"/>
    <col min="14" max="14" width="18" customWidth="1"/>
    <col min="15" max="15" width="12" customWidth="1"/>
    <col min="16" max="16" width="12" customWidth="1"/>
    <col min="17" max="17" width="18" customWidth="1"/>
    <col min="18" max="18" width="18" customWidth="1"/>
    <col min="19" max="19" width="16" customWidth="1"/>
    <col min="20" max="20" width="14" customWidth="1"/>
    <col min="21" max="21" width="14" customWidth="1"/>
    <col min="22" max="22" width="14" customWidth="1"/>
    <col min="23" max="23" width="20" customWidth="1"/>
    <col min="24" max="24" width="20" customWidth="1"/>
    <col min="25" max="25" width="14" customWidth="1"/>
    <col min="26" max="26" width="14" customWidth="1"/>
    <col min="27" max="27" width="14" customWidth="1"/>
    <col min="28" max="28" width="20" customWidth="1"/>
    <col min="29" max="29" width="20" customWidth="1"/>
    <col min="30" max="30" width="18" customWidth="1"/>
    <col min="31" max="31" width="12" customWidth="1"/>
    <col min="32" max="32" width="16" customWidth="1"/>
    <col min="33" max="33" width="14" customWidth="1"/>
    <col min="34" max="34" width="12" customWidth="1"/>
    <col min="35" max="35" width="12" customWidth="1"/>
    <col min="36" max="36" width="11" customWidth="1"/>
    <col min="37" max="37" width="11" customWidth="1"/>
    <col min="38" max="38" width="11" customWidth="1"/>
    <col min="39" max="39" width="11" customWidth="1"/>
    <col min="40" max="40" width="11" customWidth="1"/>
    <col min="41" max="41" width="11" customWidth="1"/>
    <col min="42" max="42" width="11" customWidth="1"/>
    <col min="43" max="43" width="11" customWidth="1"/>
    <col min="44" max="44" width="14" customWidth="1"/>
    <col min="45" max="45" width="11" customWidth="1"/>
    <col min="46" max="46" width="14" customWidth="1"/>
    <col min="47" max="47" width="11" customWidth="1"/>
    <col min="48" max="48" width="11" customWidth="1"/>
    <col min="49" max="49" width="11" customWidth="1"/>
    <col min="50" max="50" width="11" customWidth="1"/>
    <col min="51" max="51" width="11" customWidth="1"/>
    <col min="52" max="52" width="14" customWidth="1"/>
    <col min="53" max="53" width="11" customWidth="1"/>
    <col min="54" max="54" width="11" customWidth="1"/>
    <col min="55" max="55" width="14" customWidth="1"/>
    <col min="56" max="56" width="11" customWidth="1"/>
    <col min="57" max="57" width="11" customWidth="1"/>
    <col min="58" max="58" width="11" customWidth="1"/>
    <col min="59" max="59" width="11" customWidth="1"/>
    <col min="60" max="60" width="11" customWidth="1"/>
    <col min="61" max="61" width="11" style="166" customWidth="1"/>
    <col min="62" max="62" width="11" style="167" customWidth="1"/>
    <col min="63" max="63" width="11" style="88" customWidth="1"/>
    <col min="64" max="64" width="5.80078" style="168" customWidth="1"/>
    <col min="65" max="65" width="7.68359" style="168" customWidth="1"/>
    <col min="66" max="67" width="5.80078" style="168" customWidth="1"/>
    <col min="68" max="68" width="7.41406" style="88" customWidth="1"/>
    <col min="69" max="69" width="11" style="169" customWidth="1"/>
    <col min="70" max="71" width="11" style="170" customWidth="1"/>
  </cols>
  <sheetData>
    <row r="1" spans="1:71" ht="28" customHeight="1">
      <c r="A1" s="63" t="s">
        <v>1648</v>
      </c>
      <c r="B1" s="64" t="s"/>
      <c r="C1" s="63" t="s">
        <v>1649</v>
      </c>
      <c r="D1" s="64" t="s"/>
      <c r="E1" s="63" t="s">
        <v>1649</v>
      </c>
      <c r="F1" s="64" t="s"/>
      <c r="G1" s="64" t="s"/>
      <c r="H1" s="64" t="s"/>
      <c r="I1" s="64" t="s"/>
      <c r="J1" s="64" t="s"/>
      <c r="K1" s="63" t="s">
        <v>1650</v>
      </c>
      <c r="L1" s="63" t="s">
        <v>1649</v>
      </c>
      <c r="M1" s="63" t="s">
        <v>1649</v>
      </c>
      <c r="N1" s="63" t="s">
        <v>1649</v>
      </c>
      <c r="O1" s="63" t="s">
        <v>1649</v>
      </c>
      <c r="P1" s="63" t="s">
        <v>1649</v>
      </c>
      <c r="Q1" s="63" t="s">
        <v>1649</v>
      </c>
      <c r="R1" s="63" t="s">
        <v>1649</v>
      </c>
      <c r="S1" s="63" t="s">
        <v>1649</v>
      </c>
      <c r="T1" s="63" t="s">
        <v>1649</v>
      </c>
      <c r="U1" s="63" t="s">
        <v>1649</v>
      </c>
      <c r="V1" s="63" t="s">
        <v>1649</v>
      </c>
      <c r="W1" s="63" t="s">
        <v>1649</v>
      </c>
      <c r="X1" s="63" t="s">
        <v>1649</v>
      </c>
      <c r="Y1" s="63" t="s">
        <v>1649</v>
      </c>
      <c r="Z1" s="63" t="s">
        <v>1649</v>
      </c>
      <c r="AA1" s="63" t="s">
        <v>1649</v>
      </c>
      <c r="AB1" s="63" t="s">
        <v>1649</v>
      </c>
      <c r="AC1" s="63" t="s">
        <v>1649</v>
      </c>
      <c r="AD1" s="63" t="s">
        <v>1649</v>
      </c>
      <c r="AE1" s="63" t="s">
        <v>1649</v>
      </c>
      <c r="AF1" s="63" t="s">
        <v>1649</v>
      </c>
      <c r="AG1" s="63" t="s">
        <v>1649</v>
      </c>
      <c r="AH1" s="63" t="s">
        <v>1651</v>
      </c>
      <c r="AI1" s="63" t="s">
        <v>1649</v>
      </c>
      <c r="AJ1" s="63" t="s">
        <v>1649</v>
      </c>
      <c r="AK1" s="63" t="s">
        <v>1649</v>
      </c>
      <c r="AL1" s="63" t="s">
        <v>1649</v>
      </c>
      <c r="AM1" s="63" t="s">
        <v>1649</v>
      </c>
      <c r="AN1" s="63" t="s">
        <v>1649</v>
      </c>
      <c r="AO1" s="63" t="s">
        <v>1649</v>
      </c>
      <c r="AP1" s="63" t="s">
        <v>1649</v>
      </c>
      <c r="AQ1" s="63" t="s">
        <v>1649</v>
      </c>
      <c r="AR1" s="63" t="s">
        <v>1649</v>
      </c>
      <c r="AS1" s="63" t="s">
        <v>1649</v>
      </c>
      <c r="AT1" s="63" t="s">
        <v>1649</v>
      </c>
      <c r="AU1" s="63" t="s">
        <v>1649</v>
      </c>
      <c r="AV1" s="63" t="s">
        <v>1649</v>
      </c>
      <c r="AW1" s="63" t="s">
        <v>1649</v>
      </c>
      <c r="AX1" s="63" t="s">
        <v>1649</v>
      </c>
      <c r="AY1" s="63" t="s">
        <v>1649</v>
      </c>
      <c r="AZ1" s="63" t="s">
        <v>1649</v>
      </c>
      <c r="BA1" s="63" t="s">
        <v>1649</v>
      </c>
      <c r="BB1" s="63" t="s">
        <v>1649</v>
      </c>
      <c r="BC1" s="63" t="s">
        <v>1649</v>
      </c>
      <c r="BD1" s="63" t="s">
        <v>1649</v>
      </c>
      <c r="BE1" s="63" t="s">
        <v>1649</v>
      </c>
      <c r="BF1" s="63" t="s">
        <v>1649</v>
      </c>
      <c r="BG1" s="63" t="s">
        <v>1649</v>
      </c>
      <c r="BH1" s="63" t="s">
        <v>1649</v>
      </c>
      <c r="BI1" s="8" t="s">
        <v>5</v>
      </c>
      <c r="BJ1" s="9" t="s"/>
      <c r="BR1" s="10" t="s"/>
      <c r="BS1" s="10" t="s"/>
    </row>
    <row r="2" spans="1:71" ht="28" customHeight="1">
      <c r="A2" s="65" t="s">
        <v>1652</v>
      </c>
      <c r="B2" s="66" t="s"/>
      <c r="C2" s="65" t="s">
        <v>1649</v>
      </c>
      <c r="D2" s="66" t="s"/>
      <c r="E2" s="65" t="s">
        <v>1649</v>
      </c>
      <c r="F2" s="66" t="s"/>
      <c r="G2" s="66" t="s"/>
      <c r="H2" s="66" t="s"/>
      <c r="I2" s="66" t="s"/>
      <c r="J2" s="66" t="s"/>
      <c r="K2" s="65" t="s">
        <v>1653</v>
      </c>
      <c r="L2" s="65" t="s">
        <v>1649</v>
      </c>
      <c r="M2" s="65" t="s">
        <v>1649</v>
      </c>
      <c r="N2" s="65" t="s">
        <v>1654</v>
      </c>
      <c r="O2" s="65" t="s">
        <v>1649</v>
      </c>
      <c r="P2" s="65" t="s">
        <v>1649</v>
      </c>
      <c r="Q2" s="65" t="s">
        <v>1649</v>
      </c>
      <c r="R2" s="65" t="s">
        <v>1649</v>
      </c>
      <c r="S2" s="65" t="s">
        <v>1649</v>
      </c>
      <c r="T2" s="65" t="s">
        <v>1649</v>
      </c>
      <c r="U2" s="65" t="s">
        <v>1655</v>
      </c>
      <c r="V2" s="65" t="s">
        <v>1649</v>
      </c>
      <c r="W2" s="65" t="s">
        <v>1649</v>
      </c>
      <c r="X2" s="65" t="s">
        <v>1649</v>
      </c>
      <c r="Y2" s="65" t="s">
        <v>1649</v>
      </c>
      <c r="Z2" s="65" t="s">
        <v>1649</v>
      </c>
      <c r="AA2" s="65" t="s">
        <v>1649</v>
      </c>
      <c r="AB2" s="65" t="s">
        <v>1649</v>
      </c>
      <c r="AC2" s="65" t="s">
        <v>1649</v>
      </c>
      <c r="AD2" s="65" t="s">
        <v>1656</v>
      </c>
      <c r="AE2" s="65" t="s">
        <v>1649</v>
      </c>
      <c r="AF2" s="65" t="s">
        <v>1649</v>
      </c>
      <c r="AG2" s="65" t="s">
        <v>1649</v>
      </c>
      <c r="AH2" s="65" t="s">
        <v>1657</v>
      </c>
      <c r="AI2" s="65" t="s">
        <v>1649</v>
      </c>
      <c r="AJ2" s="65" t="s">
        <v>1649</v>
      </c>
      <c r="AK2" s="65" t="s">
        <v>1649</v>
      </c>
      <c r="AL2" s="65" t="s">
        <v>1658</v>
      </c>
      <c r="AM2" s="65" t="s">
        <v>1649</v>
      </c>
      <c r="AN2" s="65" t="s">
        <v>1649</v>
      </c>
      <c r="AO2" s="65" t="s">
        <v>1649</v>
      </c>
      <c r="AP2" s="65" t="s">
        <v>1659</v>
      </c>
      <c r="AQ2" s="65" t="s">
        <v>1649</v>
      </c>
      <c r="AR2" s="65" t="s">
        <v>1649</v>
      </c>
      <c r="AS2" s="65" t="s">
        <v>1660</v>
      </c>
      <c r="AT2" s="65" t="s">
        <v>1649</v>
      </c>
      <c r="AU2" s="65" t="s">
        <v>1661</v>
      </c>
      <c r="AV2" s="65" t="s">
        <v>1649</v>
      </c>
      <c r="AW2" s="65" t="s">
        <v>1649</v>
      </c>
      <c r="AX2" s="65" t="s">
        <v>1649</v>
      </c>
      <c r="AY2" s="65" t="s">
        <v>1649</v>
      </c>
      <c r="AZ2" s="65" t="s">
        <v>1649</v>
      </c>
      <c r="BA2" s="65" t="s">
        <v>1649</v>
      </c>
      <c r="BB2" s="65" t="s">
        <v>1649</v>
      </c>
      <c r="BC2" s="65" t="s">
        <v>1649</v>
      </c>
      <c r="BD2" s="65" t="s">
        <v>1649</v>
      </c>
      <c r="BE2" s="65" t="s">
        <v>1649</v>
      </c>
      <c r="BF2" s="65" t="s">
        <v>1649</v>
      </c>
      <c r="BG2" s="65" t="s">
        <v>1649</v>
      </c>
      <c r="BH2" s="65" t="s">
        <v>1649</v>
      </c>
      <c r="BI2" s="13" t="s"/>
      <c r="BJ2" s="14" t="s"/>
      <c r="BK2" s="9" t="s">
        <v>17</v>
      </c>
      <c r="BQ2" s="15" t="s"/>
      <c r="BR2" s="16" t="s"/>
      <c r="BS2" s="16" t="s"/>
    </row>
    <row r="3" spans="1:71" ht="57.75" customHeight="1">
      <c r="A3" s="17" t="s">
        <v>18</v>
      </c>
      <c r="B3" s="18" t="s">
        <v>19</v>
      </c>
      <c r="C3" s="17" t="s">
        <v>20</v>
      </c>
      <c r="D3" s="18" t="s">
        <v>21</v>
      </c>
      <c r="E3" s="17" t="s">
        <v>22</v>
      </c>
      <c r="F3" s="18" t="s">
        <v>23</v>
      </c>
      <c r="G3" s="18" t="s">
        <v>24</v>
      </c>
      <c r="H3" s="18" t="s">
        <v>1540</v>
      </c>
      <c r="I3" s="18" t="s">
        <v>28</v>
      </c>
      <c r="J3" s="18" t="s">
        <v>29</v>
      </c>
      <c r="K3" s="17" t="s">
        <v>31</v>
      </c>
      <c r="L3" s="17" t="s">
        <v>32</v>
      </c>
      <c r="M3" s="17" t="s">
        <v>33</v>
      </c>
      <c r="N3" s="17" t="s">
        <v>9</v>
      </c>
      <c r="O3" s="17" t="s">
        <v>34</v>
      </c>
      <c r="P3" s="17" t="s">
        <v>35</v>
      </c>
      <c r="Q3" s="17" t="s">
        <v>36</v>
      </c>
      <c r="R3" s="17" t="s">
        <v>37</v>
      </c>
      <c r="S3" s="17" t="s">
        <v>38</v>
      </c>
      <c r="T3" s="17" t="s">
        <v>39</v>
      </c>
      <c r="U3" s="17" t="s">
        <v>40</v>
      </c>
      <c r="V3" s="17" t="s">
        <v>41</v>
      </c>
      <c r="W3" s="17" t="s">
        <v>42</v>
      </c>
      <c r="X3" s="17" t="s">
        <v>43</v>
      </c>
      <c r="Y3" s="17" t="s">
        <v>44</v>
      </c>
      <c r="Z3" s="17" t="s">
        <v>45</v>
      </c>
      <c r="AA3" s="17" t="s">
        <v>46</v>
      </c>
      <c r="AB3" s="17" t="s">
        <v>47</v>
      </c>
      <c r="AC3" s="17" t="s">
        <v>48</v>
      </c>
      <c r="AD3" s="17" t="s">
        <v>49</v>
      </c>
      <c r="AE3" s="17" t="s">
        <v>50</v>
      </c>
      <c r="AF3" s="17" t="s">
        <v>51</v>
      </c>
      <c r="AG3" s="17" t="s">
        <v>52</v>
      </c>
      <c r="AH3" s="17" t="s">
        <v>53</v>
      </c>
      <c r="AI3" s="17" t="s">
        <v>54</v>
      </c>
      <c r="AJ3" s="17" t="s">
        <v>55</v>
      </c>
      <c r="AK3" s="17" t="s">
        <v>56</v>
      </c>
      <c r="AL3" s="17" t="s">
        <v>57</v>
      </c>
      <c r="AM3" s="17" t="s">
        <v>58</v>
      </c>
      <c r="AN3" s="17" t="s">
        <v>59</v>
      </c>
      <c r="AO3" s="17" t="s">
        <v>60</v>
      </c>
      <c r="AP3" s="17" t="s">
        <v>61</v>
      </c>
      <c r="AQ3" s="17" t="s">
        <v>62</v>
      </c>
      <c r="AR3" s="17" t="s">
        <v>63</v>
      </c>
      <c r="AS3" s="17" t="s">
        <v>64</v>
      </c>
      <c r="AT3" s="17" t="s">
        <v>65</v>
      </c>
      <c r="AU3" s="17" t="s">
        <v>66</v>
      </c>
      <c r="AV3" s="17" t="s">
        <v>67</v>
      </c>
      <c r="AW3" s="17" t="s">
        <v>68</v>
      </c>
      <c r="AX3" s="17" t="s">
        <v>69</v>
      </c>
      <c r="AY3" s="17" t="s">
        <v>70</v>
      </c>
      <c r="AZ3" s="17" t="s">
        <v>71</v>
      </c>
      <c r="BA3" s="17" t="s">
        <v>72</v>
      </c>
      <c r="BB3" s="17" t="s">
        <v>73</v>
      </c>
      <c r="BC3" s="17" t="s">
        <v>74</v>
      </c>
      <c r="BD3" s="17" t="s">
        <v>75</v>
      </c>
      <c r="BE3" s="17" t="s">
        <v>76</v>
      </c>
      <c r="BF3" s="17" t="s">
        <v>77</v>
      </c>
      <c r="BG3" s="17" t="s">
        <v>78</v>
      </c>
      <c r="BH3" s="17" t="s">
        <v>79</v>
      </c>
      <c r="BI3" s="20" t="s">
        <v>80</v>
      </c>
      <c r="BJ3" s="21" t="s">
        <v>81</v>
      </c>
      <c r="BK3" s="22" t="s">
        <v>82</v>
      </c>
      <c r="BL3" s="23" t="s">
        <v>83</v>
      </c>
      <c r="BM3" s="23" t="s">
        <v>84</v>
      </c>
      <c r="BN3" s="23" t="s">
        <v>85</v>
      </c>
      <c r="BO3" s="23" t="s">
        <v>86</v>
      </c>
      <c r="BP3" s="22" t="s">
        <v>87</v>
      </c>
      <c r="BQ3" s="24" t="s">
        <v>88</v>
      </c>
      <c r="BR3" s="25" t="s">
        <v>89</v>
      </c>
      <c r="BS3" s="25" t="s">
        <v>90</v>
      </c>
    </row>
    <row r="4" spans="1:71" ht="33.75" customHeight="1">
      <c r="A4" s="26">
        <v>1</v>
      </c>
      <c r="B4" s="27" t="s">
        <v>91</v>
      </c>
      <c r="C4" s="28" t="s">
        <v>92</v>
      </c>
      <c r="D4" s="67" t="s">
        <v>93</v>
      </c>
      <c r="E4" s="68" t="s">
        <v>94</v>
      </c>
      <c r="F4" s="67" t="s">
        <v>95</v>
      </c>
      <c r="G4" s="67" t="s">
        <v>96</v>
      </c>
      <c r="H4" s="67" t="s">
        <v>1541</v>
      </c>
      <c r="I4" s="67" t="s">
        <v>99</v>
      </c>
      <c r="J4" s="67" t="s">
        <v>100</v>
      </c>
      <c r="K4" s="69">
        <v>20</v>
      </c>
      <c r="L4" s="69">
        <v>5</v>
      </c>
      <c r="M4" s="69">
        <v>80</v>
      </c>
      <c r="N4" s="68" t="s">
        <v>101</v>
      </c>
      <c r="O4" s="69">
        <v>1</v>
      </c>
      <c r="P4" s="69">
        <v>4</v>
      </c>
      <c r="Q4" s="69">
        <v>120</v>
      </c>
      <c r="R4" s="69">
        <v>80</v>
      </c>
      <c r="S4" s="69">
        <v>40</v>
      </c>
      <c r="T4" s="69">
        <v>4</v>
      </c>
      <c r="U4" s="69">
        <v>4</v>
      </c>
      <c r="V4" s="69">
        <v>4</v>
      </c>
      <c r="W4" s="30" t="s"/>
      <c r="X4" s="30" t="s"/>
      <c r="Y4" s="69">
        <v>4</v>
      </c>
      <c r="Z4" s="69">
        <v>2</v>
      </c>
      <c r="AA4" s="69">
        <v>4</v>
      </c>
      <c r="AB4" s="30" t="s"/>
      <c r="AC4" s="30" t="s"/>
      <c r="AD4" s="68" t="s">
        <v>102</v>
      </c>
      <c r="AE4" s="69">
        <v>50</v>
      </c>
      <c r="AF4" s="69">
        <v>4</v>
      </c>
      <c r="AG4" s="69">
        <v>5</v>
      </c>
      <c r="AH4" s="69">
        <v>6</v>
      </c>
      <c r="AI4" s="69">
        <v>1</v>
      </c>
      <c r="AJ4" s="69">
        <v>1</v>
      </c>
      <c r="AK4" s="69">
        <v>5</v>
      </c>
      <c r="AL4" s="69">
        <v>0</v>
      </c>
      <c r="AM4" s="69">
        <v>6</v>
      </c>
      <c r="AN4" s="69">
        <v>0</v>
      </c>
      <c r="AO4" s="69">
        <v>0</v>
      </c>
      <c r="AP4" s="69">
        <v>4</v>
      </c>
      <c r="AQ4" s="69">
        <v>2</v>
      </c>
      <c r="AR4" s="69">
        <v>0</v>
      </c>
      <c r="AS4" s="69">
        <v>6</v>
      </c>
      <c r="AT4" s="69">
        <v>0</v>
      </c>
      <c r="AU4" s="69">
        <v>6</v>
      </c>
      <c r="AV4" s="69">
        <v>1</v>
      </c>
      <c r="AW4" s="69">
        <v>0</v>
      </c>
      <c r="AX4" s="69">
        <v>0</v>
      </c>
      <c r="AY4" s="69">
        <v>4</v>
      </c>
      <c r="AZ4" s="69">
        <v>0</v>
      </c>
      <c r="BA4" s="69">
        <v>0</v>
      </c>
      <c r="BB4" s="69">
        <v>6</v>
      </c>
      <c r="BC4" s="69">
        <v>0</v>
      </c>
      <c r="BD4" s="69">
        <v>0</v>
      </c>
      <c r="BE4" s="69">
        <v>0</v>
      </c>
      <c r="BF4" s="69">
        <v>0</v>
      </c>
      <c r="BG4" s="69">
        <v>0</v>
      </c>
      <c r="BH4" s="69">
        <v>0</v>
      </c>
      <c r="BI4" s="31">
        <f>=AH4</f>
        <v>6</v>
      </c>
      <c r="BJ4" s="32">
        <f>=BI4/M4</f>
        <v>0.075</v>
      </c>
      <c r="BK4" s="32">
        <f>=AK4/AH4</f>
        <v>0.833333333333334</v>
      </c>
      <c r="BL4" s="33">
        <f>=IF(BI4=0,0,AL4/BI4)</f>
        <v>0</v>
      </c>
      <c r="BM4" s="33">
        <f>=IF(BI4=0,0,AM4/BI4)</f>
        <v>1</v>
      </c>
      <c r="BN4" s="33">
        <f>=IF(BI4=0,0,AN4/BI4)</f>
        <v>0</v>
      </c>
      <c r="BO4" s="33">
        <f>=IF(BI4=0,0,AO4/BI4)</f>
        <v>0</v>
      </c>
      <c r="BP4" s="32">
        <f>=-IF(BL4=0,0,BL4*LN(BL4))-IF(BM4=0,0,BM4*LN(BM4))-IF(BN4=0,0,BN4*LN(BN4))-IF(BO4=0,0,BO4*LN(BO4))</f>
        <v>0</v>
      </c>
      <c r="BQ4" s="34">
        <f>=IF(BI4=0,0,BP4/LN(4)*100)</f>
        <v>0</v>
      </c>
      <c r="BR4" s="35">
        <f>=_xlfn.XLOOKUP(C4,点位均值!$A:$A,点位均值!$B:$B,"无匹配")</f>
        <v>1.34466501240695</v>
      </c>
      <c r="BS4" s="35">
        <f>=_xlfn.XLOOKUP(C4,点位均值!$A:$A,点位均值!$C:$C,"无匹配")</f>
        <v>6.3467362924282</v>
      </c>
    </row>
    <row r="5" spans="1:71" ht="33.75" customHeight="1">
      <c r="A5" s="26">
        <v>2</v>
      </c>
      <c r="B5" s="27" t="s">
        <v>103</v>
      </c>
      <c r="C5" s="28" t="s">
        <v>104</v>
      </c>
      <c r="D5" s="67" t="s">
        <v>93</v>
      </c>
      <c r="E5" s="68" t="s">
        <v>94</v>
      </c>
      <c r="F5" s="67" t="s">
        <v>95</v>
      </c>
      <c r="G5" s="67" t="s">
        <v>96</v>
      </c>
      <c r="H5" s="67" t="s">
        <v>1541</v>
      </c>
      <c r="I5" s="67" t="s">
        <v>99</v>
      </c>
      <c r="J5" s="67" t="s">
        <v>105</v>
      </c>
      <c r="K5" s="69">
        <v>20</v>
      </c>
      <c r="L5" s="69">
        <v>5</v>
      </c>
      <c r="M5" s="69">
        <v>100</v>
      </c>
      <c r="N5" s="68" t="s">
        <v>101</v>
      </c>
      <c r="O5" s="69">
        <v>1</v>
      </c>
      <c r="P5" s="69">
        <v>4</v>
      </c>
      <c r="Q5" s="69">
        <v>120</v>
      </c>
      <c r="R5" s="69">
        <v>80</v>
      </c>
      <c r="S5" s="69">
        <v>50</v>
      </c>
      <c r="T5" s="69">
        <v>5</v>
      </c>
      <c r="U5" s="69">
        <v>5</v>
      </c>
      <c r="V5" s="69">
        <v>4</v>
      </c>
      <c r="W5" s="68" t="s">
        <v>106</v>
      </c>
      <c r="X5" s="68" t="s">
        <v>107</v>
      </c>
      <c r="Y5" s="69">
        <v>5</v>
      </c>
      <c r="Z5" s="69">
        <v>2</v>
      </c>
      <c r="AA5" s="69">
        <v>4</v>
      </c>
      <c r="AB5" s="68" t="s">
        <v>108</v>
      </c>
      <c r="AC5" s="68" t="s">
        <v>107</v>
      </c>
      <c r="AD5" s="68" t="s">
        <v>109</v>
      </c>
      <c r="AE5" s="69">
        <v>70</v>
      </c>
      <c r="AF5" s="69">
        <v>4</v>
      </c>
      <c r="AG5" s="69">
        <v>5</v>
      </c>
      <c r="AH5" s="69">
        <v>5</v>
      </c>
      <c r="AI5" s="69">
        <v>2</v>
      </c>
      <c r="AJ5" s="69">
        <v>1</v>
      </c>
      <c r="AK5" s="69">
        <v>4</v>
      </c>
      <c r="AL5" s="69">
        <v>0</v>
      </c>
      <c r="AM5" s="69">
        <v>4</v>
      </c>
      <c r="AN5" s="69">
        <v>1</v>
      </c>
      <c r="AO5" s="69">
        <v>0</v>
      </c>
      <c r="AP5" s="69">
        <v>2</v>
      </c>
      <c r="AQ5" s="69">
        <v>3</v>
      </c>
      <c r="AR5" s="69">
        <v>0</v>
      </c>
      <c r="AS5" s="69">
        <v>5</v>
      </c>
      <c r="AT5" s="69">
        <v>0</v>
      </c>
      <c r="AU5" s="69">
        <v>3</v>
      </c>
      <c r="AV5" s="69">
        <v>2</v>
      </c>
      <c r="AW5" s="69">
        <v>0</v>
      </c>
      <c r="AX5" s="69">
        <v>2</v>
      </c>
      <c r="AY5" s="69">
        <v>0</v>
      </c>
      <c r="AZ5" s="69">
        <v>0</v>
      </c>
      <c r="BA5" s="69">
        <v>0</v>
      </c>
      <c r="BB5" s="69">
        <v>3</v>
      </c>
      <c r="BC5" s="69">
        <v>0</v>
      </c>
      <c r="BD5" s="69">
        <v>0</v>
      </c>
      <c r="BE5" s="69">
        <v>0</v>
      </c>
      <c r="BF5" s="69">
        <v>0</v>
      </c>
      <c r="BG5" s="69">
        <v>0</v>
      </c>
      <c r="BH5" s="69">
        <v>0</v>
      </c>
      <c r="BI5" s="31">
        <f>=AH5</f>
        <v>5</v>
      </c>
      <c r="BJ5" s="32">
        <f>=BI5/M5</f>
        <v>0.05</v>
      </c>
      <c r="BK5" s="32">
        <f>=AK5/AH5</f>
        <v>0.8</v>
      </c>
      <c r="BL5" s="33">
        <f>=IF(BI5=0,0,AL5/BI5)</f>
        <v>0</v>
      </c>
      <c r="BM5" s="33">
        <f>=IF(BI5=0,0,AM5/BI5)</f>
        <v>0.8</v>
      </c>
      <c r="BN5" s="33">
        <f>=IF(BI5=0,0,AN5/BI5)</f>
        <v>0.2</v>
      </c>
      <c r="BO5" s="33">
        <f>=IF(BI5=0,0,AO5/BI5)</f>
        <v>0</v>
      </c>
      <c r="BP5" s="32">
        <f>=-IF(BL5=0,0,BL5*LN(BL5))-IF(BM5=0,0,BM5*LN(BM5))-IF(BN5=0,0,BN5*LN(BN5))-IF(BO5=0,0,BO5*LN(BO5))</f>
        <v>0.500402423538188</v>
      </c>
      <c r="BQ5" s="34">
        <f>=IF(BI5=0,0,BP5/LN(4)*100)</f>
        <v>36.0964047443681</v>
      </c>
      <c r="BR5" s="35">
        <f>=_xlfn.XLOOKUP(C5,点位均值!$A:$A,点位均值!$B:$B,"无匹配")</f>
        <v>0.886104218362283</v>
      </c>
      <c r="BS5" s="35">
        <f>=_xlfn.XLOOKUP(C5,点位均值!$A:$A,点位均值!$C:$C,"无匹配")</f>
        <v>5.29556135770235</v>
      </c>
    </row>
    <row r="6" spans="1:71" ht="33.75" customHeight="1">
      <c r="A6" s="26">
        <v>3</v>
      </c>
      <c r="B6" s="27" t="s">
        <v>110</v>
      </c>
      <c r="C6" s="28" t="s">
        <v>111</v>
      </c>
      <c r="D6" s="67" t="s">
        <v>93</v>
      </c>
      <c r="E6" s="68" t="s">
        <v>94</v>
      </c>
      <c r="F6" s="67" t="s">
        <v>95</v>
      </c>
      <c r="G6" s="67" t="s">
        <v>96</v>
      </c>
      <c r="H6" s="38" t="s"/>
      <c r="I6" s="67" t="s">
        <v>112</v>
      </c>
      <c r="J6" s="67" t="s">
        <v>100</v>
      </c>
      <c r="K6" s="69">
        <v>10</v>
      </c>
      <c r="L6" s="69">
        <v>0.5</v>
      </c>
      <c r="M6" s="69">
        <v>20</v>
      </c>
      <c r="N6" s="68" t="s">
        <v>113</v>
      </c>
      <c r="O6" s="69">
        <v>2</v>
      </c>
      <c r="P6" s="69">
        <v>4</v>
      </c>
      <c r="Q6" s="69">
        <v>270</v>
      </c>
      <c r="R6" s="69">
        <v>20</v>
      </c>
      <c r="S6" s="69">
        <v>10</v>
      </c>
      <c r="T6" s="69">
        <v>4</v>
      </c>
      <c r="U6" s="69">
        <v>2</v>
      </c>
      <c r="V6" s="69">
        <v>3</v>
      </c>
      <c r="W6" s="30" t="s"/>
      <c r="X6" s="68" t="s">
        <v>114</v>
      </c>
      <c r="Y6" s="69">
        <v>3</v>
      </c>
      <c r="Z6" s="69">
        <v>4</v>
      </c>
      <c r="AA6" s="69">
        <v>4</v>
      </c>
      <c r="AB6" s="30" t="s"/>
      <c r="AC6" s="68" t="s">
        <v>114</v>
      </c>
      <c r="AD6" s="68" t="s">
        <v>115</v>
      </c>
      <c r="AE6" s="69">
        <v>20</v>
      </c>
      <c r="AF6" s="69">
        <v>4</v>
      </c>
      <c r="AG6" s="69">
        <v>4</v>
      </c>
      <c r="AH6" s="69">
        <v>3</v>
      </c>
      <c r="AI6" s="69">
        <v>1</v>
      </c>
      <c r="AJ6" s="69">
        <v>0</v>
      </c>
      <c r="AK6" s="69">
        <v>3</v>
      </c>
      <c r="AL6" s="69">
        <v>1</v>
      </c>
      <c r="AM6" s="69">
        <v>2</v>
      </c>
      <c r="AN6" s="69">
        <v>0</v>
      </c>
      <c r="AO6" s="69">
        <v>0</v>
      </c>
      <c r="AP6" s="69">
        <v>1</v>
      </c>
      <c r="AQ6" s="69">
        <v>2</v>
      </c>
      <c r="AR6" s="69">
        <v>0</v>
      </c>
      <c r="AS6" s="69">
        <v>0</v>
      </c>
      <c r="AT6" s="69">
        <v>3</v>
      </c>
      <c r="AU6" s="69">
        <v>0</v>
      </c>
      <c r="AV6" s="69">
        <v>0</v>
      </c>
      <c r="AW6" s="69">
        <v>0</v>
      </c>
      <c r="AX6" s="69">
        <v>0</v>
      </c>
      <c r="AY6" s="69">
        <v>3</v>
      </c>
      <c r="AZ6" s="69">
        <v>0</v>
      </c>
      <c r="BA6" s="69">
        <v>0</v>
      </c>
      <c r="BB6" s="69">
        <v>0</v>
      </c>
      <c r="BC6" s="69">
        <v>0</v>
      </c>
      <c r="BD6" s="69">
        <v>0</v>
      </c>
      <c r="BE6" s="69">
        <v>0</v>
      </c>
      <c r="BF6" s="69">
        <v>0</v>
      </c>
      <c r="BG6" s="69">
        <v>0</v>
      </c>
      <c r="BH6" s="69">
        <v>0</v>
      </c>
      <c r="BI6" s="31">
        <f>=AH6</f>
        <v>3</v>
      </c>
      <c r="BJ6" s="32">
        <f>=BI6/M6</f>
        <v>0.15</v>
      </c>
      <c r="BK6" s="32">
        <f>=AK6/AH6</f>
        <v>1</v>
      </c>
      <c r="BL6" s="33">
        <f>=IF(BI6=0,0,AL6/BI6)</f>
        <v>0.333333333333333</v>
      </c>
      <c r="BM6" s="33">
        <f>=IF(BI6=0,0,AM6/BI6)</f>
        <v>0.666666666666667</v>
      </c>
      <c r="BN6" s="33">
        <f>=IF(BI6=0,0,AN6/BI6)</f>
        <v>0</v>
      </c>
      <c r="BO6" s="33">
        <f>=IF(BI6=0,0,AO6/BI6)</f>
        <v>0</v>
      </c>
      <c r="BP6" s="32">
        <f>=-IF(BL6=0,0,BL6*LN(BL6))-IF(BM6=0,0,BM6*LN(BM6))-IF(BN6=0,0,BN6*LN(BN6))-IF(BO6=0,0,BO6*LN(BO6))</f>
        <v>0.636514168294813</v>
      </c>
      <c r="BQ6" s="34">
        <f>=IF(BI6=0,0,BP6/LN(4)*100)</f>
        <v>45.9147917027245</v>
      </c>
      <c r="BR6" s="35">
        <f>=_xlfn.XLOOKUP(C6,点位均值!$A:$A,点位均值!$B:$B,"无匹配")</f>
        <v>1.88511166253102</v>
      </c>
      <c r="BS6" s="35">
        <f>=_xlfn.XLOOKUP(C6,点位均值!$A:$A,点位均值!$C:$C,"无匹配")</f>
        <v>0.970234986945171</v>
      </c>
    </row>
    <row r="7" spans="1:71" ht="33.75" customHeight="1">
      <c r="A7" s="26">
        <v>4</v>
      </c>
      <c r="B7" s="27" t="s">
        <v>116</v>
      </c>
      <c r="C7" s="28" t="s">
        <v>117</v>
      </c>
      <c r="D7" s="67" t="s">
        <v>93</v>
      </c>
      <c r="E7" s="68" t="s">
        <v>94</v>
      </c>
      <c r="F7" s="67" t="s">
        <v>118</v>
      </c>
      <c r="G7" s="67" t="s">
        <v>96</v>
      </c>
      <c r="H7" s="67" t="s">
        <v>1542</v>
      </c>
      <c r="I7" s="67" t="s">
        <v>121</v>
      </c>
      <c r="J7" s="38" t="s"/>
      <c r="K7" s="69">
        <v>8</v>
      </c>
      <c r="L7" s="69">
        <v>2</v>
      </c>
      <c r="M7" s="69">
        <v>40</v>
      </c>
      <c r="N7" s="68" t="s">
        <v>101</v>
      </c>
      <c r="O7" s="69">
        <v>1</v>
      </c>
      <c r="P7" s="69">
        <v>5</v>
      </c>
      <c r="Q7" s="69">
        <v>78</v>
      </c>
      <c r="R7" s="69">
        <v>30</v>
      </c>
      <c r="S7" s="69">
        <v>5</v>
      </c>
      <c r="T7" s="69">
        <v>4</v>
      </c>
      <c r="U7" s="69">
        <v>4</v>
      </c>
      <c r="V7" s="69">
        <v>4</v>
      </c>
      <c r="W7" s="68" t="s">
        <v>122</v>
      </c>
      <c r="X7" s="68" t="s">
        <v>123</v>
      </c>
      <c r="Y7" s="69">
        <v>5</v>
      </c>
      <c r="Z7" s="69">
        <v>2</v>
      </c>
      <c r="AA7" s="69">
        <v>4</v>
      </c>
      <c r="AB7" s="68" t="s">
        <v>124</v>
      </c>
      <c r="AC7" s="68" t="s">
        <v>123</v>
      </c>
      <c r="AD7" s="68" t="s">
        <v>102</v>
      </c>
      <c r="AE7" s="69">
        <v>30</v>
      </c>
      <c r="AF7" s="69">
        <v>3</v>
      </c>
      <c r="AG7" s="69">
        <v>4</v>
      </c>
      <c r="AH7" s="69">
        <v>2</v>
      </c>
      <c r="AI7" s="69">
        <v>1</v>
      </c>
      <c r="AJ7" s="69">
        <v>0</v>
      </c>
      <c r="AK7" s="69">
        <v>2</v>
      </c>
      <c r="AL7" s="69">
        <v>0</v>
      </c>
      <c r="AM7" s="69">
        <v>2</v>
      </c>
      <c r="AN7" s="69">
        <v>0</v>
      </c>
      <c r="AO7" s="69">
        <v>0</v>
      </c>
      <c r="AP7" s="69">
        <v>0</v>
      </c>
      <c r="AQ7" s="69">
        <v>2</v>
      </c>
      <c r="AR7" s="69">
        <v>0</v>
      </c>
      <c r="AS7" s="69">
        <v>2</v>
      </c>
      <c r="AT7" s="69">
        <v>0</v>
      </c>
      <c r="AU7" s="69">
        <v>2</v>
      </c>
      <c r="AV7" s="69">
        <v>0</v>
      </c>
      <c r="AW7" s="69">
        <v>0</v>
      </c>
      <c r="AX7" s="69">
        <v>0</v>
      </c>
      <c r="AY7" s="69">
        <v>2</v>
      </c>
      <c r="AZ7" s="69">
        <v>0</v>
      </c>
      <c r="BA7" s="69">
        <v>2</v>
      </c>
      <c r="BB7" s="69">
        <v>2</v>
      </c>
      <c r="BC7" s="69">
        <v>0</v>
      </c>
      <c r="BD7" s="69">
        <v>0</v>
      </c>
      <c r="BE7" s="69">
        <v>0</v>
      </c>
      <c r="BF7" s="69">
        <v>0</v>
      </c>
      <c r="BG7" s="69">
        <v>0</v>
      </c>
      <c r="BH7" s="69">
        <v>0</v>
      </c>
      <c r="BI7" s="31">
        <f>=AH7</f>
        <v>2</v>
      </c>
      <c r="BJ7" s="32">
        <f>=BI7/M7</f>
        <v>0.05</v>
      </c>
      <c r="BK7" s="32">
        <f>=AK7/AH7</f>
        <v>1</v>
      </c>
      <c r="BL7" s="33">
        <f>=IF(BI7=0,0,AL7/BI7)</f>
        <v>0</v>
      </c>
      <c r="BM7" s="33">
        <f>=IF(BI7=0,0,AM7/BI7)</f>
        <v>1</v>
      </c>
      <c r="BN7" s="33">
        <f>=IF(BI7=0,0,AN7/BI7)</f>
        <v>0</v>
      </c>
      <c r="BO7" s="33">
        <f>=IF(BI7=0,0,AO7/BI7)</f>
        <v>0</v>
      </c>
      <c r="BP7" s="32">
        <f>=-IF(BL7=0,0,BL7*LN(BL7))-IF(BM7=0,0,BM7*LN(BM7))-IF(BN7=0,0,BN7*LN(BN7))-IF(BO7=0,0,BO7*LN(BO7))</f>
        <v>0</v>
      </c>
      <c r="BQ7" s="37">
        <f>=IF(BI7=0,0,BP7/LN(4)*100)</f>
        <v>0</v>
      </c>
      <c r="BR7" s="35">
        <f>=_xlfn.XLOOKUP(C7,点位均值!$A:$A,点位均值!$B:$B,"无匹配")</f>
        <v>1.91786600496278</v>
      </c>
      <c r="BS7" s="35">
        <f>=_xlfn.XLOOKUP(C7,点位均值!$A:$A,点位均值!$C:$C,"无匹配")</f>
        <v>8.75926892950392</v>
      </c>
    </row>
    <row r="8" spans="1:71" ht="33.75" customHeight="1">
      <c r="A8" s="26">
        <v>5</v>
      </c>
      <c r="B8" s="27" t="s">
        <v>125</v>
      </c>
      <c r="C8" s="28" t="s">
        <v>126</v>
      </c>
      <c r="D8" s="67" t="s">
        <v>93</v>
      </c>
      <c r="E8" s="67" t="s">
        <v>94</v>
      </c>
      <c r="F8" s="67" t="s">
        <v>95</v>
      </c>
      <c r="G8" s="67" t="s">
        <v>127</v>
      </c>
      <c r="H8" s="38" t="s"/>
      <c r="I8" s="67" t="s">
        <v>112</v>
      </c>
      <c r="J8" s="38" t="s"/>
      <c r="K8" s="69">
        <v>10</v>
      </c>
      <c r="L8" s="69">
        <v>0</v>
      </c>
      <c r="M8" s="69">
        <v>25</v>
      </c>
      <c r="N8" s="68" t="s">
        <v>128</v>
      </c>
      <c r="O8" s="69">
        <v>2</v>
      </c>
      <c r="P8" s="69">
        <v>4</v>
      </c>
      <c r="Q8" s="69">
        <v>99</v>
      </c>
      <c r="R8" s="69">
        <v>10</v>
      </c>
      <c r="S8" s="69">
        <v>3</v>
      </c>
      <c r="T8" s="69">
        <v>4</v>
      </c>
      <c r="U8" s="69">
        <v>2</v>
      </c>
      <c r="V8" s="69">
        <v>2</v>
      </c>
      <c r="W8" s="68" t="s">
        <v>129</v>
      </c>
      <c r="X8" s="68" t="s">
        <v>130</v>
      </c>
      <c r="Y8" s="69">
        <v>2</v>
      </c>
      <c r="Z8" s="69">
        <v>3</v>
      </c>
      <c r="AA8" s="69">
        <v>5</v>
      </c>
      <c r="AB8" s="68" t="s">
        <v>131</v>
      </c>
      <c r="AC8" s="67" t="s">
        <v>130</v>
      </c>
      <c r="AD8" s="68" t="s">
        <v>132</v>
      </c>
      <c r="AE8" s="69">
        <v>30</v>
      </c>
      <c r="AF8" s="69">
        <v>3</v>
      </c>
      <c r="AG8" s="69">
        <v>3</v>
      </c>
      <c r="AH8" s="69">
        <v>2</v>
      </c>
      <c r="AI8" s="69">
        <v>1</v>
      </c>
      <c r="AJ8" s="69">
        <v>0</v>
      </c>
      <c r="AK8" s="69">
        <v>2</v>
      </c>
      <c r="AL8" s="69">
        <v>0</v>
      </c>
      <c r="AM8" s="69">
        <v>2</v>
      </c>
      <c r="AN8" s="69">
        <v>0</v>
      </c>
      <c r="AO8" s="69">
        <v>0</v>
      </c>
      <c r="AP8" s="69">
        <v>0</v>
      </c>
      <c r="AQ8" s="69">
        <v>2</v>
      </c>
      <c r="AR8" s="69">
        <v>0</v>
      </c>
      <c r="AS8" s="69">
        <v>0</v>
      </c>
      <c r="AT8" s="69">
        <v>2</v>
      </c>
      <c r="AU8" s="69">
        <v>0</v>
      </c>
      <c r="AV8" s="69">
        <v>2</v>
      </c>
      <c r="AW8" s="69">
        <v>0</v>
      </c>
      <c r="AX8" s="69">
        <v>0</v>
      </c>
      <c r="AY8" s="69">
        <v>0</v>
      </c>
      <c r="AZ8" s="69">
        <v>0</v>
      </c>
      <c r="BA8" s="69">
        <v>0</v>
      </c>
      <c r="BB8" s="69">
        <v>0</v>
      </c>
      <c r="BC8" s="69">
        <v>0</v>
      </c>
      <c r="BD8" s="69">
        <v>0</v>
      </c>
      <c r="BE8" s="69">
        <v>0</v>
      </c>
      <c r="BF8" s="69">
        <v>0</v>
      </c>
      <c r="BG8" s="69">
        <v>0</v>
      </c>
      <c r="BH8" s="69">
        <v>0</v>
      </c>
      <c r="BI8" s="31">
        <f>=AH8</f>
        <v>2</v>
      </c>
      <c r="BJ8" s="32">
        <f>=BI8/M8</f>
        <v>0.08</v>
      </c>
      <c r="BK8" s="32">
        <f>=AK8/AH8</f>
        <v>1</v>
      </c>
      <c r="BL8" s="33">
        <f>=IF(BI8=0,0,AL8/BI8)</f>
        <v>0</v>
      </c>
      <c r="BM8" s="33">
        <f>=IF(BI8=0,0,AM8/BI8)</f>
        <v>1</v>
      </c>
      <c r="BN8" s="33">
        <f>=IF(BI8=0,0,AN8/BI8)</f>
        <v>0</v>
      </c>
      <c r="BO8" s="33">
        <f>=IF(BI8=0,0,AO8/BI8)</f>
        <v>0</v>
      </c>
      <c r="BP8" s="32">
        <f>=-IF(BL8=0,0,BL8*LN(BL8))-IF(BM8=0,0,BM8*LN(BM8))-IF(BN8=0,0,BN8*LN(BN8))-IF(BO8=0,0,BO8*LN(BO8))</f>
        <v>0</v>
      </c>
      <c r="BQ8" s="34">
        <f>=IF(BI8=0,0,BP8/LN(4)*100)</f>
        <v>0</v>
      </c>
      <c r="BR8" s="35">
        <f>=_xlfn.XLOOKUP(C8,点位均值!$A:$A,点位均值!$B:$B,"无匹配")</f>
        <v>0.542183622828784</v>
      </c>
      <c r="BS8" s="35">
        <f>=_xlfn.XLOOKUP(C8,点位均值!$A:$A,点位均值!$C:$C,"无匹配")</f>
        <v>2.1420365535248</v>
      </c>
    </row>
    <row r="9" spans="1:71" ht="33.75" customHeight="1">
      <c r="A9" s="26">
        <v>6</v>
      </c>
      <c r="B9" s="27" t="s">
        <v>133</v>
      </c>
      <c r="C9" s="28" t="s">
        <v>134</v>
      </c>
      <c r="D9" s="67" t="s">
        <v>93</v>
      </c>
      <c r="E9" s="67" t="s">
        <v>135</v>
      </c>
      <c r="F9" s="67" t="s">
        <v>136</v>
      </c>
      <c r="G9" s="67" t="s">
        <v>137</v>
      </c>
      <c r="H9" s="67" t="s">
        <v>138</v>
      </c>
      <c r="I9" s="67" t="s">
        <v>99</v>
      </c>
      <c r="J9" s="67" t="s">
        <v>105</v>
      </c>
      <c r="K9" s="69">
        <v>50</v>
      </c>
      <c r="L9" s="69">
        <v>5</v>
      </c>
      <c r="M9" s="69">
        <v>100</v>
      </c>
      <c r="N9" s="68" t="s">
        <v>139</v>
      </c>
      <c r="O9" s="69">
        <v>1</v>
      </c>
      <c r="P9" s="69">
        <v>4</v>
      </c>
      <c r="Q9" s="30" t="s"/>
      <c r="R9" s="30" t="s"/>
      <c r="S9" s="30" t="s"/>
      <c r="T9" s="69">
        <v>4</v>
      </c>
      <c r="U9" s="69">
        <v>4</v>
      </c>
      <c r="V9" s="69">
        <v>3</v>
      </c>
      <c r="W9" s="30" t="s"/>
      <c r="X9" s="38" t="s"/>
      <c r="Y9" s="69">
        <v>2</v>
      </c>
      <c r="Z9" s="69">
        <v>4</v>
      </c>
      <c r="AA9" s="69">
        <v>5</v>
      </c>
      <c r="AB9" s="30" t="s"/>
      <c r="AC9" s="38" t="s"/>
      <c r="AD9" s="68" t="s">
        <v>140</v>
      </c>
      <c r="AE9" s="69">
        <v>80</v>
      </c>
      <c r="AF9" s="69">
        <v>4</v>
      </c>
      <c r="AG9" s="69">
        <v>3</v>
      </c>
      <c r="AH9" s="69">
        <v>11</v>
      </c>
      <c r="AI9" s="69">
        <v>4</v>
      </c>
      <c r="AJ9" s="69">
        <v>2</v>
      </c>
      <c r="AK9" s="69">
        <v>9</v>
      </c>
      <c r="AL9" s="69">
        <v>0</v>
      </c>
      <c r="AM9" s="69">
        <v>11</v>
      </c>
      <c r="AN9" s="69">
        <v>0</v>
      </c>
      <c r="AO9" s="69">
        <v>0</v>
      </c>
      <c r="AP9" s="69">
        <v>4</v>
      </c>
      <c r="AQ9" s="69">
        <v>7</v>
      </c>
      <c r="AR9" s="69">
        <v>0</v>
      </c>
      <c r="AS9" s="69">
        <v>9</v>
      </c>
      <c r="AT9" s="69">
        <v>2</v>
      </c>
      <c r="AU9" s="69">
        <v>3</v>
      </c>
      <c r="AV9" s="69">
        <v>0</v>
      </c>
      <c r="AW9" s="69">
        <v>0</v>
      </c>
      <c r="AX9" s="69">
        <v>0</v>
      </c>
      <c r="AY9" s="69">
        <v>1</v>
      </c>
      <c r="AZ9" s="69">
        <v>0</v>
      </c>
      <c r="BA9" s="69">
        <v>0</v>
      </c>
      <c r="BB9" s="69">
        <v>11</v>
      </c>
      <c r="BC9" s="69">
        <v>0</v>
      </c>
      <c r="BD9" s="69">
        <v>0</v>
      </c>
      <c r="BE9" s="69">
        <v>0</v>
      </c>
      <c r="BF9" s="69">
        <v>0</v>
      </c>
      <c r="BG9" s="69">
        <v>1</v>
      </c>
      <c r="BH9" s="69">
        <v>0</v>
      </c>
      <c r="BI9" s="31">
        <f>=AH9</f>
        <v>11</v>
      </c>
      <c r="BJ9" s="32">
        <f>=BI9/M9</f>
        <v>0.11</v>
      </c>
      <c r="BK9" s="32">
        <f>=AK9/AH9</f>
        <v>0.818181818181818</v>
      </c>
      <c r="BL9" s="33">
        <f>=IF(BI9=0,0,AL9/BI9)</f>
        <v>0</v>
      </c>
      <c r="BM9" s="33">
        <f>=IF(BI9=0,0,AM9/BI9)</f>
        <v>1</v>
      </c>
      <c r="BN9" s="33">
        <f>=IF(BI9=0,0,AN9/BI9)</f>
        <v>0</v>
      </c>
      <c r="BO9" s="33">
        <f>=IF(BI9=0,0,AO9/BI9)</f>
        <v>0</v>
      </c>
      <c r="BP9" s="32">
        <f>=-IF(BL9=0,0,BL9*LN(BL9))-IF(BM9=0,0,BM9*LN(BM9))-IF(BN9=0,0,BN9*LN(BN9))-IF(BO9=0,0,BO9*LN(BO9))</f>
        <v>0</v>
      </c>
      <c r="BQ9" s="34">
        <f>=IF(BI9=0,0,BP9/LN(4)*100)</f>
        <v>0</v>
      </c>
      <c r="BR9" s="35">
        <f>=_xlfn.XLOOKUP(C9,点位均值!$A:$A,点位均值!$B:$B,"无匹配")</f>
        <v>0.752109181141439</v>
      </c>
      <c r="BS9" s="35">
        <f>=_xlfn.XLOOKUP(C9,点位均值!$A:$A,点位均值!$C:$C,"无匹配")</f>
        <v>3.13838120104438</v>
      </c>
    </row>
    <row r="10" spans="1:71" ht="33.75" customHeight="1">
      <c r="A10" s="26">
        <v>7</v>
      </c>
      <c r="B10" s="27" t="s">
        <v>141</v>
      </c>
      <c r="C10" s="28" t="s">
        <v>142</v>
      </c>
      <c r="D10" s="67" t="s">
        <v>143</v>
      </c>
      <c r="E10" s="39" t="s"/>
      <c r="F10" s="38" t="s"/>
      <c r="G10" s="38" t="s"/>
      <c r="H10" s="38" t="s"/>
      <c r="I10" s="38" t="s"/>
      <c r="J10" s="38" t="s"/>
      <c r="K10" s="69">
        <v>12</v>
      </c>
      <c r="L10" s="69">
        <v>0.5</v>
      </c>
      <c r="M10" s="69">
        <v>31.6</v>
      </c>
      <c r="N10" s="68" t="s">
        <v>101</v>
      </c>
      <c r="O10" s="69">
        <v>1</v>
      </c>
      <c r="P10" s="69">
        <v>2</v>
      </c>
      <c r="Q10" s="69">
        <v>139</v>
      </c>
      <c r="R10" s="69">
        <v>30</v>
      </c>
      <c r="S10" s="69">
        <v>15</v>
      </c>
      <c r="T10" s="69">
        <v>5</v>
      </c>
      <c r="U10" s="69">
        <v>4</v>
      </c>
      <c r="V10" s="69">
        <v>3</v>
      </c>
      <c r="W10" s="68" t="s">
        <v>146</v>
      </c>
      <c r="X10" s="67" t="s">
        <v>143</v>
      </c>
      <c r="Y10" s="69">
        <v>4</v>
      </c>
      <c r="Z10" s="69">
        <v>4</v>
      </c>
      <c r="AA10" s="69">
        <v>5</v>
      </c>
      <c r="AB10" s="68" t="s">
        <v>147</v>
      </c>
      <c r="AC10" s="38" t="s"/>
      <c r="AD10" s="68" t="s">
        <v>132</v>
      </c>
      <c r="AE10" s="69">
        <v>50</v>
      </c>
      <c r="AF10" s="69">
        <v>4</v>
      </c>
      <c r="AG10" s="69">
        <v>5</v>
      </c>
      <c r="AH10" s="69">
        <v>8</v>
      </c>
      <c r="AI10" s="69">
        <v>3</v>
      </c>
      <c r="AJ10" s="69">
        <v>2</v>
      </c>
      <c r="AK10" s="69">
        <v>6</v>
      </c>
      <c r="AL10" s="69">
        <v>0</v>
      </c>
      <c r="AM10" s="69">
        <v>4</v>
      </c>
      <c r="AN10" s="69">
        <v>4</v>
      </c>
      <c r="AO10" s="69">
        <v>0</v>
      </c>
      <c r="AP10" s="69">
        <v>3</v>
      </c>
      <c r="AQ10" s="69">
        <v>5</v>
      </c>
      <c r="AR10" s="69">
        <v>0</v>
      </c>
      <c r="AS10" s="69">
        <v>4</v>
      </c>
      <c r="AT10" s="69">
        <v>4</v>
      </c>
      <c r="AU10" s="69">
        <v>3</v>
      </c>
      <c r="AV10" s="69">
        <v>0</v>
      </c>
      <c r="AW10" s="69">
        <v>0</v>
      </c>
      <c r="AX10" s="69">
        <v>0</v>
      </c>
      <c r="AY10" s="69">
        <v>2</v>
      </c>
      <c r="AZ10" s="69">
        <v>0</v>
      </c>
      <c r="BA10" s="69">
        <v>0</v>
      </c>
      <c r="BB10" s="69">
        <v>5</v>
      </c>
      <c r="BC10" s="69">
        <v>0</v>
      </c>
      <c r="BD10" s="69">
        <v>0</v>
      </c>
      <c r="BE10" s="69">
        <v>0</v>
      </c>
      <c r="BF10" s="69">
        <v>0</v>
      </c>
      <c r="BG10" s="69">
        <v>0</v>
      </c>
      <c r="BH10" s="69">
        <v>0</v>
      </c>
      <c r="BI10" s="31">
        <f>=AH10</f>
        <v>8</v>
      </c>
      <c r="BJ10" s="32">
        <f>=BI10/M10</f>
        <v>0.253164556962025</v>
      </c>
      <c r="BK10" s="32">
        <f>=AK10/AH10</f>
        <v>0.75</v>
      </c>
      <c r="BL10" s="33">
        <f>=IF(BI10=0,0,AL10/BI10)</f>
        <v>0</v>
      </c>
      <c r="BM10" s="33">
        <f>=IF(BI10=0,0,AM10/BI10)</f>
        <v>0.5</v>
      </c>
      <c r="BN10" s="33">
        <f>=IF(BI10=0,0,AN10/BI10)</f>
        <v>0.5</v>
      </c>
      <c r="BO10" s="33">
        <f>=IF(BI10=0,0,AO10/BI10)</f>
        <v>0</v>
      </c>
      <c r="BP10" s="32">
        <f>=-IF(BL10=0,0,BL10*LN(BL10))-IF(BM10=0,0,BM10*LN(BM10))-IF(BN10=0,0,BN10*LN(BN10))-IF(BO10=0,0,BO10*LN(BO10))</f>
        <v>0.693147180559945</v>
      </c>
      <c r="BQ10" s="34">
        <f>=IF(BI10=0,0,BP10/LN(4)*100)</f>
        <v>50</v>
      </c>
      <c r="BR10" s="35">
        <f>=_xlfn.XLOOKUP(C10,点位均值!$A:$A,点位均值!$B:$B,"无匹配")</f>
        <v>1.18089330024814</v>
      </c>
      <c r="BS10" s="35">
        <f>=_xlfn.XLOOKUP(C10,点位均值!$A:$A,点位均值!$C:$C,"无匹配")</f>
        <v>2.23250652741514</v>
      </c>
    </row>
    <row r="11" spans="1:71" ht="33.75" customHeight="1">
      <c r="A11" s="26">
        <v>8</v>
      </c>
      <c r="B11" s="27" t="s">
        <v>148</v>
      </c>
      <c r="C11" s="28" t="s">
        <v>149</v>
      </c>
      <c r="D11" s="67" t="s">
        <v>150</v>
      </c>
      <c r="E11" s="39" t="s"/>
      <c r="F11" s="38" t="s"/>
      <c r="G11" s="38" t="s"/>
      <c r="H11" s="38" t="s"/>
      <c r="I11" s="38" t="s"/>
      <c r="J11" s="38" t="s"/>
      <c r="K11" s="69">
        <v>4.8</v>
      </c>
      <c r="L11" s="69">
        <v>0</v>
      </c>
      <c r="M11" s="69">
        <v>19.7</v>
      </c>
      <c r="N11" s="68" t="s">
        <v>151</v>
      </c>
      <c r="O11" s="69">
        <v>2</v>
      </c>
      <c r="P11" s="69">
        <v>5</v>
      </c>
      <c r="Q11" s="69">
        <v>30</v>
      </c>
      <c r="R11" s="69">
        <v>0</v>
      </c>
      <c r="S11" s="69">
        <v>0</v>
      </c>
      <c r="T11" s="69">
        <v>4.5</v>
      </c>
      <c r="U11" s="69">
        <v>4.5</v>
      </c>
      <c r="V11" s="69">
        <v>5</v>
      </c>
      <c r="W11" s="68" t="s">
        <v>152</v>
      </c>
      <c r="X11" s="38" t="s"/>
      <c r="Y11" s="69">
        <v>4.5</v>
      </c>
      <c r="Z11" s="69">
        <v>4</v>
      </c>
      <c r="AA11" s="69">
        <v>4</v>
      </c>
      <c r="AB11" s="68" t="s">
        <v>153</v>
      </c>
      <c r="AC11" s="38" t="s"/>
      <c r="AD11" s="68" t="s">
        <v>132</v>
      </c>
      <c r="AE11" s="69">
        <v>20</v>
      </c>
      <c r="AF11" s="69">
        <v>4.5</v>
      </c>
      <c r="AG11" s="69">
        <v>4</v>
      </c>
      <c r="AH11" s="69">
        <v>16</v>
      </c>
      <c r="AI11" s="69">
        <v>6</v>
      </c>
      <c r="AJ11" s="69">
        <v>1</v>
      </c>
      <c r="AK11" s="69">
        <v>15</v>
      </c>
      <c r="AL11" s="69">
        <v>4</v>
      </c>
      <c r="AM11" s="69">
        <v>9</v>
      </c>
      <c r="AN11" s="69">
        <v>3</v>
      </c>
      <c r="AO11" s="69">
        <v>0</v>
      </c>
      <c r="AP11" s="69">
        <v>5</v>
      </c>
      <c r="AQ11" s="69">
        <v>11</v>
      </c>
      <c r="AR11" s="69">
        <v>0</v>
      </c>
      <c r="AS11" s="69">
        <v>0</v>
      </c>
      <c r="AT11" s="69">
        <v>16</v>
      </c>
      <c r="AU11" s="69">
        <v>0</v>
      </c>
      <c r="AV11" s="69">
        <v>15</v>
      </c>
      <c r="AW11" s="69">
        <v>0</v>
      </c>
      <c r="AX11" s="69">
        <v>1</v>
      </c>
      <c r="AY11" s="69">
        <v>0</v>
      </c>
      <c r="AZ11" s="69">
        <v>0</v>
      </c>
      <c r="BA11" s="69">
        <v>0</v>
      </c>
      <c r="BB11" s="69">
        <v>0</v>
      </c>
      <c r="BC11" s="69">
        <v>0</v>
      </c>
      <c r="BD11" s="69">
        <v>0</v>
      </c>
      <c r="BE11" s="69">
        <v>0</v>
      </c>
      <c r="BF11" s="69">
        <v>0</v>
      </c>
      <c r="BG11" s="69">
        <v>0</v>
      </c>
      <c r="BH11" s="69">
        <v>0</v>
      </c>
      <c r="BI11" s="31">
        <f>=AH11</f>
        <v>16</v>
      </c>
      <c r="BJ11" s="32">
        <f>=BI11/M11</f>
        <v>0.812182741116751</v>
      </c>
      <c r="BK11" s="32">
        <f>=AK11/AH11</f>
        <v>0.9375</v>
      </c>
      <c r="BL11" s="33">
        <f>=IF(BI11=0,0,AL11/BI11)</f>
        <v>0.25</v>
      </c>
      <c r="BM11" s="33">
        <f>=IF(BI11=0,0,AM11/BI11)</f>
        <v>0.5625</v>
      </c>
      <c r="BN11" s="33">
        <f>=IF(BI11=0,0,AN11/BI11)</f>
        <v>0.1875</v>
      </c>
      <c r="BO11" s="33">
        <f>=IF(BI11=0,0,AO11/BI11)</f>
        <v>0</v>
      </c>
      <c r="BP11" s="32">
        <f>=-IF(BL11=0,0,BL11*LN(BL11))-IF(BM11=0,0,BM11*LN(BM11))-IF(BN11=0,0,BN11*LN(BN11))-IF(BO11=0,0,BO11*LN(BO11))</f>
        <v>0.984086503082915</v>
      </c>
      <c r="BQ11" s="34">
        <f>=IF(BI11=0,0,BP11/LN(4)*100)</f>
        <v>70.9868358901742</v>
      </c>
      <c r="BR11" s="35">
        <f>=_xlfn.XLOOKUP(C11,点位均值!$A:$A,点位均值!$B:$B,"无匹配")</f>
        <v>1.10258995037221</v>
      </c>
      <c r="BS11" s="35">
        <f>=_xlfn.XLOOKUP(C11,点位均值!$A:$A,点位均值!$C:$C,"无匹配")</f>
        <v>2.19858028720626</v>
      </c>
    </row>
    <row r="12" spans="1:71" ht="33.75" customHeight="1">
      <c r="A12" s="26">
        <v>9</v>
      </c>
      <c r="B12" s="27" t="s">
        <v>154</v>
      </c>
      <c r="C12" s="28" t="s">
        <v>155</v>
      </c>
      <c r="D12" s="67" t="s">
        <v>156</v>
      </c>
      <c r="E12" s="38" t="s"/>
      <c r="F12" s="38" t="s"/>
      <c r="G12" s="38" t="s"/>
      <c r="H12" s="38" t="s"/>
      <c r="I12" s="38" t="s"/>
      <c r="J12" s="38" t="s"/>
      <c r="K12" s="69">
        <v>4</v>
      </c>
      <c r="L12" s="69">
        <v>0</v>
      </c>
      <c r="M12" s="69">
        <v>3</v>
      </c>
      <c r="N12" s="68" t="s">
        <v>101</v>
      </c>
      <c r="O12" s="69">
        <v>1</v>
      </c>
      <c r="P12" s="69">
        <v>4</v>
      </c>
      <c r="Q12" s="69">
        <v>0</v>
      </c>
      <c r="R12" s="69">
        <v>80</v>
      </c>
      <c r="S12" s="69">
        <v>12</v>
      </c>
      <c r="T12" s="69">
        <v>4</v>
      </c>
      <c r="U12" s="69">
        <v>3</v>
      </c>
      <c r="V12" s="69">
        <v>4</v>
      </c>
      <c r="W12" s="68" t="s">
        <v>157</v>
      </c>
      <c r="X12" s="38" t="s"/>
      <c r="Y12" s="69">
        <v>2</v>
      </c>
      <c r="Z12" s="69">
        <v>3</v>
      </c>
      <c r="AA12" s="69">
        <v>4</v>
      </c>
      <c r="AB12" s="68" t="s">
        <v>158</v>
      </c>
      <c r="AC12" s="38" t="s"/>
      <c r="AD12" s="68" t="s">
        <v>159</v>
      </c>
      <c r="AE12" s="69">
        <v>90</v>
      </c>
      <c r="AF12" s="69">
        <v>4</v>
      </c>
      <c r="AG12" s="69">
        <v>3</v>
      </c>
      <c r="AH12" s="30" t="s"/>
      <c r="AI12" s="30" t="s"/>
      <c r="AJ12" s="30" t="s"/>
      <c r="AK12" s="30" t="s"/>
      <c r="AL12" s="30" t="s"/>
      <c r="AM12" s="30" t="s"/>
      <c r="AN12" s="30" t="s"/>
      <c r="AO12" s="30" t="s"/>
      <c r="AP12" s="30" t="s"/>
      <c r="AQ12" s="30" t="s"/>
      <c r="AR12" s="30" t="s"/>
      <c r="AS12" s="30" t="s"/>
      <c r="AT12" s="30" t="s"/>
      <c r="AU12" s="30" t="s"/>
      <c r="AV12" s="30" t="s"/>
      <c r="AW12" s="30" t="s"/>
      <c r="AX12" s="30" t="s"/>
      <c r="AY12" s="30" t="s"/>
      <c r="AZ12" s="30" t="s"/>
      <c r="BA12" s="30" t="s"/>
      <c r="BB12" s="30" t="s"/>
      <c r="BC12" s="30" t="s"/>
      <c r="BD12" s="30" t="s"/>
      <c r="BE12" s="30" t="s"/>
      <c r="BF12" s="30" t="s"/>
      <c r="BG12" s="30" t="s"/>
      <c r="BH12" s="30" t="s"/>
      <c r="BI12" s="31">
        <f>=AH12</f>
        <v>0</v>
      </c>
      <c r="BJ12" s="32">
        <f>=BI12/M12</f>
        <v>0</v>
      </c>
      <c r="BK12" s="32" t="e">
        <f>=AK12/AH12</f>
        <v>#DIV/0!</v>
      </c>
      <c r="BL12" s="33">
        <f>=IF(BI12=0,0,AL12/BI12)</f>
        <v>0</v>
      </c>
      <c r="BM12" s="33">
        <f>=IF(BI12=0,0,AM12/BI12)</f>
        <v>0</v>
      </c>
      <c r="BN12" s="33">
        <f>=IF(BI12=0,0,AN12/BI12)</f>
        <v>0</v>
      </c>
      <c r="BO12" s="33">
        <f>=IF(BI12=0,0,AO12/BI12)</f>
        <v>0</v>
      </c>
      <c r="BP12" s="32">
        <f>=-IF(BL12=0,0,BL12*LN(BL12))-IF(BM12=0,0,BM12*LN(BM12))-IF(BN12=0,0,BN12*LN(BN12))-IF(BO12=0,0,BO12*LN(BO12))</f>
        <v>0</v>
      </c>
      <c r="BQ12" s="34">
        <f>=IF(BI12=0,0,BP12/LN(4)*100)</f>
        <v>0</v>
      </c>
      <c r="BR12" s="35" t="str">
        <f>=_xlfn.XLOOKUP(C12,点位均值!$A:$A,点位均值!$B:$B,"无匹配")</f>
        <v>无匹配</v>
      </c>
      <c r="BS12" s="35" t="str">
        <f>=_xlfn.XLOOKUP(C12,点位均值!$A:$A,点位均值!$C:$C,"无匹配")</f>
        <v>无匹配</v>
      </c>
    </row>
    <row r="13" spans="1:71" ht="33.75" customHeight="1">
      <c r="A13" s="26">
        <v>10</v>
      </c>
      <c r="B13" s="27" t="s">
        <v>160</v>
      </c>
      <c r="C13" s="28" t="s">
        <v>161</v>
      </c>
      <c r="D13" s="67" t="s">
        <v>162</v>
      </c>
      <c r="E13" s="38" t="s"/>
      <c r="F13" s="38" t="s"/>
      <c r="G13" s="38" t="s"/>
      <c r="H13" s="38" t="s"/>
      <c r="I13" s="38" t="s"/>
      <c r="J13" s="38" t="s"/>
      <c r="K13" s="69">
        <v>21</v>
      </c>
      <c r="L13" s="69">
        <v>0</v>
      </c>
      <c r="M13" s="69">
        <v>24</v>
      </c>
      <c r="N13" s="68" t="s">
        <v>101</v>
      </c>
      <c r="O13" s="69">
        <v>2</v>
      </c>
      <c r="P13" s="69">
        <v>3</v>
      </c>
      <c r="Q13" s="69">
        <v>118</v>
      </c>
      <c r="R13" s="69">
        <v>100</v>
      </c>
      <c r="S13" s="69">
        <v>20</v>
      </c>
      <c r="T13" s="69">
        <v>1</v>
      </c>
      <c r="U13" s="69">
        <v>3</v>
      </c>
      <c r="V13" s="69">
        <v>3</v>
      </c>
      <c r="W13" s="68" t="s">
        <v>164</v>
      </c>
      <c r="X13" s="38" t="s"/>
      <c r="Y13" s="69">
        <v>4</v>
      </c>
      <c r="Z13" s="69">
        <v>4</v>
      </c>
      <c r="AA13" s="69">
        <v>5</v>
      </c>
      <c r="AB13" s="68" t="s">
        <v>158</v>
      </c>
      <c r="AC13" s="39" t="s"/>
      <c r="AD13" s="68" t="s">
        <v>159</v>
      </c>
      <c r="AE13" s="69">
        <v>60</v>
      </c>
      <c r="AF13" s="69">
        <v>4</v>
      </c>
      <c r="AG13" s="69">
        <v>4</v>
      </c>
      <c r="AH13" s="69">
        <v>4</v>
      </c>
      <c r="AI13" s="69">
        <v>4</v>
      </c>
      <c r="AJ13" s="69">
        <v>0</v>
      </c>
      <c r="AK13" s="69">
        <v>4</v>
      </c>
      <c r="AL13" s="69">
        <v>1</v>
      </c>
      <c r="AM13" s="69">
        <v>0</v>
      </c>
      <c r="AN13" s="69">
        <v>1</v>
      </c>
      <c r="AO13" s="69">
        <v>2</v>
      </c>
      <c r="AP13" s="69">
        <v>1</v>
      </c>
      <c r="AQ13" s="69">
        <v>3</v>
      </c>
      <c r="AR13" s="69">
        <v>0</v>
      </c>
      <c r="AS13" s="69">
        <v>2</v>
      </c>
      <c r="AT13" s="69">
        <v>2</v>
      </c>
      <c r="AU13" s="69">
        <v>0</v>
      </c>
      <c r="AV13" s="69">
        <v>0</v>
      </c>
      <c r="AW13" s="69">
        <v>2</v>
      </c>
      <c r="AX13" s="69">
        <v>0</v>
      </c>
      <c r="AY13" s="69">
        <v>2</v>
      </c>
      <c r="AZ13" s="69">
        <v>0</v>
      </c>
      <c r="BA13" s="69">
        <v>0</v>
      </c>
      <c r="BB13" s="69">
        <v>2</v>
      </c>
      <c r="BC13" s="69">
        <v>0</v>
      </c>
      <c r="BD13" s="69">
        <v>0</v>
      </c>
      <c r="BE13" s="69">
        <v>0</v>
      </c>
      <c r="BF13" s="69">
        <v>0</v>
      </c>
      <c r="BG13" s="69">
        <v>0</v>
      </c>
      <c r="BH13" s="69">
        <v>0</v>
      </c>
      <c r="BI13" s="31">
        <f>=AH13</f>
        <v>4</v>
      </c>
      <c r="BJ13" s="32">
        <f>=BI13/M13</f>
        <v>0.166666666666667</v>
      </c>
      <c r="BK13" s="32">
        <f>=AK13/AH13</f>
        <v>1</v>
      </c>
      <c r="BL13" s="33">
        <f>=IF(BI13=0,0,AL13/BI13)</f>
        <v>0.25</v>
      </c>
      <c r="BM13" s="33">
        <f>=IF(BI13=0,0,AM13/BI13)</f>
        <v>0</v>
      </c>
      <c r="BN13" s="33">
        <f>=IF(BI13=0,0,AN13/BI13)</f>
        <v>0.25</v>
      </c>
      <c r="BO13" s="33">
        <f>=IF(BI13=0,0,AO13/BI13)</f>
        <v>0.5</v>
      </c>
      <c r="BP13" s="32">
        <f>=-IF(BL13=0,0,BL13*LN(BL13))-IF(BM13=0,0,BM13*LN(BM13))-IF(BN13=0,0,BN13*LN(BN13))-IF(BO13=0,0,BO13*LN(BO13))</f>
        <v>1.03972077083992</v>
      </c>
      <c r="BQ13" s="34">
        <f>=IF(BI13=0,0,BP13/LN(4)*100)</f>
        <v>75</v>
      </c>
      <c r="BR13" s="35">
        <f>=_xlfn.XLOOKUP(C13,点位均值!$A:$A,点位均值!$B:$B,"无匹配")</f>
        <v>3.84627791563275</v>
      </c>
      <c r="BS13" s="35">
        <f>=_xlfn.XLOOKUP(C13,点位均值!$A:$A,点位均值!$C:$C,"无匹配")</f>
        <v>1.22441253263707</v>
      </c>
    </row>
    <row r="14" spans="1:71" ht="33.75" customHeight="1">
      <c r="A14" s="26">
        <v>11</v>
      </c>
      <c r="B14" s="27" t="s">
        <v>165</v>
      </c>
      <c r="C14" s="28" t="s">
        <v>166</v>
      </c>
      <c r="D14" s="67" t="s">
        <v>167</v>
      </c>
      <c r="E14" s="67" t="s">
        <v>94</v>
      </c>
      <c r="F14" s="67" t="s">
        <v>95</v>
      </c>
      <c r="G14" s="67" t="s">
        <v>127</v>
      </c>
      <c r="H14" s="67" t="s">
        <v>120</v>
      </c>
      <c r="I14" s="67" t="s">
        <v>112</v>
      </c>
      <c r="J14" s="67" t="s">
        <v>168</v>
      </c>
      <c r="K14" s="69">
        <v>27.2</v>
      </c>
      <c r="L14" s="69">
        <v>0</v>
      </c>
      <c r="M14" s="69">
        <v>106.8</v>
      </c>
      <c r="N14" s="68" t="s">
        <v>113</v>
      </c>
      <c r="O14" s="69">
        <v>2</v>
      </c>
      <c r="P14" s="69">
        <v>5</v>
      </c>
      <c r="Q14" s="69">
        <v>1157</v>
      </c>
      <c r="R14" s="69">
        <v>0</v>
      </c>
      <c r="S14" s="69">
        <v>50</v>
      </c>
      <c r="T14" s="69">
        <v>4</v>
      </c>
      <c r="U14" s="69">
        <v>3.7</v>
      </c>
      <c r="V14" s="69">
        <v>4</v>
      </c>
      <c r="W14" s="68" t="s">
        <v>169</v>
      </c>
      <c r="X14" s="39" t="s"/>
      <c r="Y14" s="69">
        <v>4</v>
      </c>
      <c r="Z14" s="69">
        <v>3.3</v>
      </c>
      <c r="AA14" s="69">
        <v>4</v>
      </c>
      <c r="AB14" s="68" t="s">
        <v>170</v>
      </c>
      <c r="AC14" s="39" t="s"/>
      <c r="AD14" s="68" t="s">
        <v>132</v>
      </c>
      <c r="AE14" s="69">
        <v>20</v>
      </c>
      <c r="AF14" s="69">
        <v>3.3</v>
      </c>
      <c r="AG14" s="69">
        <v>4</v>
      </c>
      <c r="AH14" s="69">
        <v>7</v>
      </c>
      <c r="AI14" s="69">
        <v>3</v>
      </c>
      <c r="AJ14" s="69">
        <v>1</v>
      </c>
      <c r="AK14" s="69">
        <v>6</v>
      </c>
      <c r="AL14" s="69">
        <v>0</v>
      </c>
      <c r="AM14" s="69">
        <v>7</v>
      </c>
      <c r="AN14" s="69">
        <v>0</v>
      </c>
      <c r="AO14" s="69">
        <v>0</v>
      </c>
      <c r="AP14" s="69">
        <v>2</v>
      </c>
      <c r="AQ14" s="69">
        <v>5</v>
      </c>
      <c r="AR14" s="69">
        <v>0</v>
      </c>
      <c r="AS14" s="69">
        <v>7</v>
      </c>
      <c r="AT14" s="69">
        <v>0</v>
      </c>
      <c r="AU14" s="69">
        <v>0</v>
      </c>
      <c r="AV14" s="69">
        <v>0</v>
      </c>
      <c r="AW14" s="69">
        <v>0</v>
      </c>
      <c r="AX14" s="69">
        <v>0</v>
      </c>
      <c r="AY14" s="69">
        <v>0</v>
      </c>
      <c r="AZ14" s="69">
        <v>0</v>
      </c>
      <c r="BA14" s="69">
        <v>2</v>
      </c>
      <c r="BB14" s="69">
        <v>7</v>
      </c>
      <c r="BC14" s="69">
        <v>0</v>
      </c>
      <c r="BD14" s="69">
        <v>0</v>
      </c>
      <c r="BE14" s="69">
        <v>0</v>
      </c>
      <c r="BF14" s="69">
        <v>0</v>
      </c>
      <c r="BG14" s="69">
        <v>0</v>
      </c>
      <c r="BH14" s="69">
        <v>0</v>
      </c>
      <c r="BI14" s="31">
        <f>=AH14</f>
        <v>7</v>
      </c>
      <c r="BJ14" s="32">
        <f>=BI14/M14</f>
        <v>0.0655430711610487</v>
      </c>
      <c r="BK14" s="32">
        <f>=AK14/AH14</f>
        <v>0.857142857142857</v>
      </c>
      <c r="BL14" s="33">
        <f>=IF(BI14=0,0,AL14/BI14)</f>
        <v>0</v>
      </c>
      <c r="BM14" s="33">
        <f>=IF(BI14=0,0,AM14/BI14)</f>
        <v>1</v>
      </c>
      <c r="BN14" s="33">
        <f>=IF(BI14=0,0,AN14/BI14)</f>
        <v>0</v>
      </c>
      <c r="BO14" s="33">
        <f>=IF(BI14=0,0,AO14/BI14)</f>
        <v>0</v>
      </c>
      <c r="BP14" s="32">
        <f>=-IF(BL14=0,0,BL14*LN(BL14))-IF(BM14=0,0,BM14*LN(BM14))-IF(BN14=0,0,BN14*LN(BN14))-IF(BO14=0,0,BO14*LN(BO14))</f>
        <v>0</v>
      </c>
      <c r="BQ14" s="34">
        <f>=IF(BI14=0,0,BP14/LN(4)*100)</f>
        <v>0</v>
      </c>
      <c r="BR14" s="35">
        <f>=_xlfn.XLOOKUP(C14,点位均值!$A:$A,点位均值!$B:$B,"无匹配")</f>
        <v>0.654484225451967</v>
      </c>
      <c r="BS14" s="35">
        <f>=_xlfn.XLOOKUP(C14,点位均值!$A:$A,点位均值!$C:$C,"无匹配")</f>
        <v>2.85102573666542</v>
      </c>
    </row>
    <row r="15" spans="1:71" ht="33.75" customHeight="1">
      <c r="A15" s="26">
        <v>12</v>
      </c>
      <c r="B15" s="27" t="s">
        <v>171</v>
      </c>
      <c r="C15" s="28" t="s">
        <v>172</v>
      </c>
      <c r="D15" s="67" t="s">
        <v>173</v>
      </c>
      <c r="E15" s="38" t="s"/>
      <c r="F15" s="38" t="s"/>
      <c r="G15" s="38" t="s"/>
      <c r="H15" s="38" t="s"/>
      <c r="I15" s="38" t="s"/>
      <c r="J15" s="38" t="s"/>
      <c r="K15" s="69">
        <v>7.9</v>
      </c>
      <c r="L15" s="69">
        <v>0</v>
      </c>
      <c r="M15" s="69">
        <v>18.1</v>
      </c>
      <c r="N15" s="68" t="s">
        <v>175</v>
      </c>
      <c r="O15" s="69">
        <v>1</v>
      </c>
      <c r="P15" s="69">
        <v>3</v>
      </c>
      <c r="Q15" s="69">
        <v>97</v>
      </c>
      <c r="R15" s="69">
        <v>0</v>
      </c>
      <c r="S15" s="69">
        <v>6</v>
      </c>
      <c r="T15" s="69">
        <v>3</v>
      </c>
      <c r="U15" s="69">
        <v>3</v>
      </c>
      <c r="V15" s="69">
        <v>4</v>
      </c>
      <c r="W15" s="68" t="s">
        <v>176</v>
      </c>
      <c r="X15" s="39" t="s"/>
      <c r="Y15" s="69">
        <v>3</v>
      </c>
      <c r="Z15" s="69">
        <v>2</v>
      </c>
      <c r="AA15" s="69">
        <v>3</v>
      </c>
      <c r="AB15" s="68" t="s">
        <v>177</v>
      </c>
      <c r="AC15" s="30" t="s"/>
      <c r="AD15" s="68" t="s">
        <v>115</v>
      </c>
      <c r="AE15" s="69">
        <v>30</v>
      </c>
      <c r="AF15" s="69">
        <v>4</v>
      </c>
      <c r="AG15" s="69">
        <v>3</v>
      </c>
      <c r="AH15" s="69">
        <v>10</v>
      </c>
      <c r="AI15" s="69">
        <v>3</v>
      </c>
      <c r="AJ15" s="69">
        <v>2</v>
      </c>
      <c r="AK15" s="69">
        <v>8</v>
      </c>
      <c r="AL15" s="69">
        <v>1</v>
      </c>
      <c r="AM15" s="69">
        <v>8</v>
      </c>
      <c r="AN15" s="69">
        <v>0</v>
      </c>
      <c r="AO15" s="69">
        <v>1</v>
      </c>
      <c r="AP15" s="69">
        <v>4</v>
      </c>
      <c r="AQ15" s="69">
        <v>6</v>
      </c>
      <c r="AR15" s="69">
        <v>0</v>
      </c>
      <c r="AS15" s="69">
        <v>1</v>
      </c>
      <c r="AT15" s="69">
        <v>9</v>
      </c>
      <c r="AU15" s="69">
        <v>1</v>
      </c>
      <c r="AV15" s="69">
        <v>0</v>
      </c>
      <c r="AW15" s="69">
        <v>2</v>
      </c>
      <c r="AX15" s="69">
        <v>6</v>
      </c>
      <c r="AY15" s="69">
        <v>0</v>
      </c>
      <c r="AZ15" s="69">
        <v>0</v>
      </c>
      <c r="BA15" s="69">
        <v>0</v>
      </c>
      <c r="BB15" s="69">
        <v>1</v>
      </c>
      <c r="BC15" s="69">
        <v>0</v>
      </c>
      <c r="BD15" s="69">
        <v>0</v>
      </c>
      <c r="BE15" s="69">
        <v>0</v>
      </c>
      <c r="BF15" s="69">
        <v>0</v>
      </c>
      <c r="BG15" s="69">
        <v>0</v>
      </c>
      <c r="BH15" s="69">
        <v>0</v>
      </c>
      <c r="BI15" s="31">
        <f>=AH15</f>
        <v>10</v>
      </c>
      <c r="BJ15" s="32">
        <f>=BI15/M15</f>
        <v>0.552486187845304</v>
      </c>
      <c r="BK15" s="32">
        <f>=AK15/AH15</f>
        <v>0.8</v>
      </c>
      <c r="BL15" s="33">
        <f>=IF(BI15=0,0,AL15/BI15)</f>
        <v>0.1</v>
      </c>
      <c r="BM15" s="33">
        <f>=IF(BI15=0,0,AM15/BI15)</f>
        <v>0.8</v>
      </c>
      <c r="BN15" s="33">
        <f>=IF(BI15=0,0,AN15/BI15)</f>
        <v>0</v>
      </c>
      <c r="BO15" s="33">
        <f>=IF(BI15=0,0,AO15/BI15)</f>
        <v>0.1</v>
      </c>
      <c r="BP15" s="32">
        <f>=-IF(BL15=0,0,BL15*LN(BL15))-IF(BM15=0,0,BM15*LN(BM15))-IF(BN15=0,0,BN15*LN(BN15))-IF(BO15=0,0,BO15*LN(BO15))</f>
        <v>0.639031859650177</v>
      </c>
      <c r="BQ15" s="34">
        <f>=IF(BI15=0,0,BP15/LN(4)*100)</f>
        <v>46.0964047443681</v>
      </c>
      <c r="BR15" s="35">
        <f>=_xlfn.XLOOKUP(C15,点位均值!$A:$A,点位均值!$B:$B,"无匹配")</f>
        <v>0.335831265508685</v>
      </c>
      <c r="BS15" s="35">
        <f>=_xlfn.XLOOKUP(C15,点位均值!$A:$A,点位均值!$C:$C,"无匹配")</f>
        <v>3.19148825065274</v>
      </c>
    </row>
    <row r="16" spans="1:71" ht="33.75" customHeight="1">
      <c r="A16" s="26">
        <v>13</v>
      </c>
      <c r="B16" s="27" t="s">
        <v>178</v>
      </c>
      <c r="C16" s="28" t="s">
        <v>179</v>
      </c>
      <c r="D16" s="67" t="s">
        <v>180</v>
      </c>
      <c r="E16" s="67" t="s">
        <v>94</v>
      </c>
      <c r="F16" s="67" t="s">
        <v>136</v>
      </c>
      <c r="G16" s="67" t="s">
        <v>96</v>
      </c>
      <c r="H16" s="67" t="s">
        <v>1542</v>
      </c>
      <c r="I16" s="67" t="s">
        <v>99</v>
      </c>
      <c r="J16" s="67" t="s">
        <v>181</v>
      </c>
      <c r="K16" s="69">
        <v>20</v>
      </c>
      <c r="L16" s="69">
        <v>2</v>
      </c>
      <c r="M16" s="69">
        <v>20</v>
      </c>
      <c r="N16" s="68" t="s">
        <v>151</v>
      </c>
      <c r="O16" s="69">
        <v>2</v>
      </c>
      <c r="P16" s="69">
        <v>4</v>
      </c>
      <c r="Q16" s="69">
        <v>31</v>
      </c>
      <c r="R16" s="69">
        <v>30</v>
      </c>
      <c r="S16" s="69">
        <v>10</v>
      </c>
      <c r="T16" s="69">
        <v>4</v>
      </c>
      <c r="U16" s="69">
        <v>2</v>
      </c>
      <c r="V16" s="69">
        <v>4</v>
      </c>
      <c r="W16" s="68" t="s">
        <v>182</v>
      </c>
      <c r="X16" s="68" t="s">
        <v>183</v>
      </c>
      <c r="Y16" s="69">
        <v>3</v>
      </c>
      <c r="Z16" s="69">
        <v>2</v>
      </c>
      <c r="AA16" s="69">
        <v>4</v>
      </c>
      <c r="AB16" s="68" t="s">
        <v>184</v>
      </c>
      <c r="AC16" s="68" t="s">
        <v>183</v>
      </c>
      <c r="AD16" s="68" t="s">
        <v>109</v>
      </c>
      <c r="AE16" s="69">
        <v>80</v>
      </c>
      <c r="AF16" s="69">
        <v>4</v>
      </c>
      <c r="AG16" s="69">
        <v>3</v>
      </c>
      <c r="AH16" s="69">
        <v>5</v>
      </c>
      <c r="AI16" s="69">
        <v>0</v>
      </c>
      <c r="AJ16" s="69">
        <v>5</v>
      </c>
      <c r="AK16" s="69">
        <v>0</v>
      </c>
      <c r="AL16" s="69">
        <v>0</v>
      </c>
      <c r="AM16" s="69">
        <v>4</v>
      </c>
      <c r="AN16" s="69">
        <v>1</v>
      </c>
      <c r="AO16" s="69">
        <v>0</v>
      </c>
      <c r="AP16" s="69">
        <v>2</v>
      </c>
      <c r="AQ16" s="69">
        <v>3</v>
      </c>
      <c r="AR16" s="69">
        <v>0</v>
      </c>
      <c r="AS16" s="69">
        <v>2</v>
      </c>
      <c r="AT16" s="69">
        <v>3</v>
      </c>
      <c r="AU16" s="69">
        <v>2</v>
      </c>
      <c r="AV16" s="69">
        <v>0</v>
      </c>
      <c r="AW16" s="69">
        <v>3</v>
      </c>
      <c r="AX16" s="69">
        <v>0</v>
      </c>
      <c r="AY16" s="69">
        <v>0</v>
      </c>
      <c r="AZ16" s="69">
        <v>0</v>
      </c>
      <c r="BA16" s="69">
        <v>2</v>
      </c>
      <c r="BB16" s="69">
        <v>2</v>
      </c>
      <c r="BC16" s="69">
        <v>0</v>
      </c>
      <c r="BD16" s="69">
        <v>0</v>
      </c>
      <c r="BE16" s="69">
        <v>0</v>
      </c>
      <c r="BF16" s="69">
        <v>0</v>
      </c>
      <c r="BG16" s="69">
        <v>0</v>
      </c>
      <c r="BH16" s="69">
        <v>0</v>
      </c>
      <c r="BI16" s="31">
        <f>=AH16</f>
        <v>5</v>
      </c>
      <c r="BJ16" s="32">
        <f>=BI16/M16</f>
        <v>0.25</v>
      </c>
      <c r="BK16" s="32">
        <f>=AK16/AH16</f>
        <v>0</v>
      </c>
      <c r="BL16" s="33">
        <f>=IF(BI16=0,0,AL16/BI16)</f>
        <v>0</v>
      </c>
      <c r="BM16" s="33">
        <f>=IF(BI16=0,0,AM16/BI16)</f>
        <v>0.8</v>
      </c>
      <c r="BN16" s="33">
        <f>=IF(BI16=0,0,AN16/BI16)</f>
        <v>0.2</v>
      </c>
      <c r="BO16" s="33">
        <f>=IF(BI16=0,0,AO16/BI16)</f>
        <v>0</v>
      </c>
      <c r="BP16" s="32">
        <f>=-IF(BL16=0,0,BL16*LN(BL16))-IF(BM16=0,0,BM16*LN(BM16))-IF(BN16=0,0,BN16*LN(BN16))-IF(BO16=0,0,BO16*LN(BO16))</f>
        <v>0.500402423538188</v>
      </c>
      <c r="BQ16" s="34">
        <f>=IF(BI16=0,0,BP16/LN(4)*100)</f>
        <v>36.0964047443681</v>
      </c>
      <c r="BR16" s="35">
        <f>=_xlfn.XLOOKUP(C16,点位均值!$A:$A,点位均值!$B:$B,"无匹配")</f>
        <v>1.10228287841191</v>
      </c>
      <c r="BS16" s="35">
        <f>=_xlfn.XLOOKUP(C16,点位均值!$A:$A,点位均值!$C:$C,"无匹配")</f>
        <v>3.86872062663185</v>
      </c>
    </row>
    <row r="17" spans="1:71" ht="33.75" customHeight="1">
      <c r="A17" s="26">
        <v>14</v>
      </c>
      <c r="B17" s="27" t="s">
        <v>185</v>
      </c>
      <c r="C17" s="28" t="s">
        <v>186</v>
      </c>
      <c r="D17" s="67" t="s">
        <v>187</v>
      </c>
      <c r="E17" s="67" t="s">
        <v>94</v>
      </c>
      <c r="F17" s="67" t="s">
        <v>188</v>
      </c>
      <c r="G17" s="67" t="s">
        <v>96</v>
      </c>
      <c r="H17" s="67" t="s">
        <v>119</v>
      </c>
      <c r="I17" s="67" t="s">
        <v>121</v>
      </c>
      <c r="J17" s="67" t="s">
        <v>189</v>
      </c>
      <c r="K17" s="69">
        <v>8</v>
      </c>
      <c r="L17" s="69">
        <v>0</v>
      </c>
      <c r="M17" s="69">
        <v>20</v>
      </c>
      <c r="N17" s="68" t="s">
        <v>101</v>
      </c>
      <c r="O17" s="69">
        <v>1</v>
      </c>
      <c r="P17" s="69">
        <v>5</v>
      </c>
      <c r="Q17" s="69">
        <v>53</v>
      </c>
      <c r="R17" s="69">
        <v>10</v>
      </c>
      <c r="S17" s="69">
        <v>2</v>
      </c>
      <c r="T17" s="69">
        <v>3</v>
      </c>
      <c r="U17" s="69">
        <v>5</v>
      </c>
      <c r="V17" s="69">
        <v>5</v>
      </c>
      <c r="W17" s="68" t="s">
        <v>190</v>
      </c>
      <c r="X17" s="68" t="s">
        <v>191</v>
      </c>
      <c r="Y17" s="69">
        <v>4</v>
      </c>
      <c r="Z17" s="69">
        <v>2</v>
      </c>
      <c r="AA17" s="69">
        <v>2</v>
      </c>
      <c r="AB17" s="68" t="s">
        <v>192</v>
      </c>
      <c r="AC17" s="68" t="s">
        <v>191</v>
      </c>
      <c r="AD17" s="68" t="s">
        <v>140</v>
      </c>
      <c r="AE17" s="69">
        <v>30</v>
      </c>
      <c r="AF17" s="69">
        <v>4</v>
      </c>
      <c r="AG17" s="69">
        <v>3</v>
      </c>
      <c r="AH17" s="69">
        <v>3</v>
      </c>
      <c r="AI17" s="69">
        <v>1</v>
      </c>
      <c r="AJ17" s="69">
        <v>0</v>
      </c>
      <c r="AK17" s="69">
        <v>3</v>
      </c>
      <c r="AL17" s="69">
        <v>1</v>
      </c>
      <c r="AM17" s="69">
        <v>1</v>
      </c>
      <c r="AN17" s="69">
        <v>1</v>
      </c>
      <c r="AO17" s="69">
        <v>0</v>
      </c>
      <c r="AP17" s="69">
        <v>1</v>
      </c>
      <c r="AQ17" s="69">
        <v>2</v>
      </c>
      <c r="AR17" s="69">
        <v>0</v>
      </c>
      <c r="AS17" s="69">
        <v>2</v>
      </c>
      <c r="AT17" s="69">
        <v>1</v>
      </c>
      <c r="AU17" s="69">
        <v>2</v>
      </c>
      <c r="AV17" s="69">
        <v>0</v>
      </c>
      <c r="AW17" s="69">
        <v>0</v>
      </c>
      <c r="AX17" s="69">
        <v>0</v>
      </c>
      <c r="AY17" s="69">
        <v>3</v>
      </c>
      <c r="AZ17" s="69">
        <v>0</v>
      </c>
      <c r="BA17" s="69">
        <v>0</v>
      </c>
      <c r="BB17" s="69">
        <v>3</v>
      </c>
      <c r="BC17" s="69">
        <v>0</v>
      </c>
      <c r="BD17" s="69">
        <v>0</v>
      </c>
      <c r="BE17" s="69">
        <v>0</v>
      </c>
      <c r="BF17" s="69">
        <v>0</v>
      </c>
      <c r="BG17" s="69">
        <v>0</v>
      </c>
      <c r="BH17" s="69">
        <v>0</v>
      </c>
      <c r="BI17" s="31">
        <f>=AH17</f>
        <v>3</v>
      </c>
      <c r="BJ17" s="32">
        <f>=BI17/M17</f>
        <v>0.15</v>
      </c>
      <c r="BK17" s="32">
        <f>=AK17/AH17</f>
        <v>1</v>
      </c>
      <c r="BL17" s="33">
        <f>=IF(BI17=0,0,AL17/BI17)</f>
        <v>0.333333333333333</v>
      </c>
      <c r="BM17" s="33">
        <f>=IF(BI17=0,0,AM17/BI17)</f>
        <v>0.333333333333333</v>
      </c>
      <c r="BN17" s="33">
        <f>=IF(BI17=0,0,AN17/BI17)</f>
        <v>0.333333333333333</v>
      </c>
      <c r="BO17" s="33">
        <f>=IF(BI17=0,0,AO17/BI17)</f>
        <v>0</v>
      </c>
      <c r="BP17" s="32">
        <f>=-IF(BL17=0,0,BL17*LN(BL17))-IF(BM17=0,0,BM17*LN(BM17))-IF(BN17=0,0,BN17*LN(BN17))-IF(BO17=0,0,BO17*LN(BO17))</f>
        <v>1.09861228866811</v>
      </c>
      <c r="BQ17" s="34">
        <f>=IF(BI17=0,0,BP17/LN(4)*100)</f>
        <v>79.2481250360578</v>
      </c>
      <c r="BR17" s="35">
        <f>=_xlfn.XLOOKUP(C17,点位均值!$A:$A,点位均值!$B:$B,"无匹配")</f>
        <v>3.89950372208437</v>
      </c>
      <c r="BS17" s="35">
        <f>=_xlfn.XLOOKUP(C17,点位均值!$A:$A,点位均值!$C:$C,"无匹配")</f>
        <v>4.64073107049608</v>
      </c>
    </row>
    <row r="18" spans="1:71" ht="33.75" customHeight="1">
      <c r="A18" s="26">
        <v>15</v>
      </c>
      <c r="B18" s="27" t="s">
        <v>193</v>
      </c>
      <c r="C18" s="28" t="s">
        <v>194</v>
      </c>
      <c r="D18" s="67" t="s">
        <v>195</v>
      </c>
      <c r="E18" s="67" t="s">
        <v>94</v>
      </c>
      <c r="F18" s="67" t="s">
        <v>95</v>
      </c>
      <c r="G18" s="67" t="s">
        <v>96</v>
      </c>
      <c r="H18" s="67" t="s">
        <v>1542</v>
      </c>
      <c r="I18" s="67" t="s">
        <v>121</v>
      </c>
      <c r="J18" s="67" t="s">
        <v>145</v>
      </c>
      <c r="K18" s="69">
        <v>4</v>
      </c>
      <c r="L18" s="69">
        <v>0</v>
      </c>
      <c r="M18" s="69">
        <v>0.5</v>
      </c>
      <c r="N18" s="68" t="s">
        <v>175</v>
      </c>
      <c r="O18" s="69">
        <v>1</v>
      </c>
      <c r="P18" s="69">
        <v>4</v>
      </c>
      <c r="Q18" s="69">
        <v>177</v>
      </c>
      <c r="R18" s="69">
        <v>5</v>
      </c>
      <c r="S18" s="69">
        <v>2</v>
      </c>
      <c r="T18" s="69">
        <v>4</v>
      </c>
      <c r="U18" s="69">
        <v>4</v>
      </c>
      <c r="V18" s="69">
        <v>4</v>
      </c>
      <c r="W18" s="68" t="s">
        <v>196</v>
      </c>
      <c r="X18" s="68" t="s">
        <v>197</v>
      </c>
      <c r="Y18" s="69">
        <v>5</v>
      </c>
      <c r="Z18" s="69">
        <v>2</v>
      </c>
      <c r="AA18" s="69">
        <v>4</v>
      </c>
      <c r="AB18" s="68" t="s">
        <v>198</v>
      </c>
      <c r="AC18" s="68" t="s">
        <v>197</v>
      </c>
      <c r="AD18" s="68" t="s">
        <v>132</v>
      </c>
      <c r="AE18" s="69">
        <v>15</v>
      </c>
      <c r="AF18" s="69">
        <v>4</v>
      </c>
      <c r="AG18" s="69">
        <v>3</v>
      </c>
      <c r="AH18" s="30" t="s"/>
      <c r="AI18" s="30" t="s"/>
      <c r="AJ18" s="30" t="s"/>
      <c r="AK18" s="30" t="s"/>
      <c r="AL18" s="30" t="s"/>
      <c r="AM18" s="30" t="s"/>
      <c r="AN18" s="30" t="s"/>
      <c r="AO18" s="30" t="s"/>
      <c r="AP18" s="30" t="s"/>
      <c r="AQ18" s="30" t="s"/>
      <c r="AR18" s="30" t="s"/>
      <c r="AS18" s="30" t="s"/>
      <c r="AT18" s="30" t="s"/>
      <c r="AU18" s="30" t="s"/>
      <c r="AV18" s="30" t="s"/>
      <c r="AW18" s="30" t="s"/>
      <c r="AX18" s="30" t="s"/>
      <c r="AY18" s="30" t="s"/>
      <c r="AZ18" s="30" t="s"/>
      <c r="BA18" s="30" t="s"/>
      <c r="BB18" s="30" t="s"/>
      <c r="BC18" s="30" t="s"/>
      <c r="BD18" s="30" t="s"/>
      <c r="BE18" s="30" t="s"/>
      <c r="BF18" s="30" t="s"/>
      <c r="BG18" s="30" t="s"/>
      <c r="BH18" s="30" t="s"/>
      <c r="BI18" s="31">
        <f>=AH18</f>
        <v>0</v>
      </c>
      <c r="BJ18" s="32">
        <f>=BI18/M18</f>
        <v>0</v>
      </c>
      <c r="BK18" s="32" t="e">
        <f>=AK18/AH18</f>
        <v>#DIV/0!</v>
      </c>
      <c r="BL18" s="33">
        <f>=IF(BI18=0,0,AL18/BI18)</f>
        <v>0</v>
      </c>
      <c r="BM18" s="33">
        <f>=IF(BI18=0,0,AM18/BI18)</f>
        <v>0</v>
      </c>
      <c r="BN18" s="33">
        <f>=IF(BI18=0,0,AN18/BI18)</f>
        <v>0</v>
      </c>
      <c r="BO18" s="33">
        <f>=IF(BI18=0,0,AO18/BI18)</f>
        <v>0</v>
      </c>
      <c r="BP18" s="32">
        <f>=-IF(BL18=0,0,BL18*LN(BL18))-IF(BM18=0,0,BM18*LN(BM18))-IF(BN18=0,0,BN18*LN(BN18))-IF(BO18=0,0,BO18*LN(BO18))</f>
        <v>0</v>
      </c>
      <c r="BQ18" s="34">
        <f>=IF(BI18=0,0,BP18/LN(4)*100)</f>
        <v>0</v>
      </c>
      <c r="BR18" s="35" t="str">
        <f>=_xlfn.XLOOKUP(C18,点位均值!$A:$A,点位均值!$B:$B,"无匹配")</f>
        <v>无匹配</v>
      </c>
      <c r="BS18" s="35" t="str">
        <f>=_xlfn.XLOOKUP(C18,点位均值!$A:$A,点位均值!$C:$C,"无匹配")</f>
        <v>无匹配</v>
      </c>
    </row>
    <row r="19" spans="1:71" ht="33.75" customHeight="1">
      <c r="A19" s="26">
        <v>16</v>
      </c>
      <c r="B19" s="27" t="s">
        <v>199</v>
      </c>
      <c r="C19" s="28" t="s">
        <v>200</v>
      </c>
      <c r="D19" s="67" t="s">
        <v>201</v>
      </c>
      <c r="E19" s="67" t="s">
        <v>94</v>
      </c>
      <c r="F19" s="67" t="s">
        <v>188</v>
      </c>
      <c r="G19" s="67" t="s">
        <v>96</v>
      </c>
      <c r="H19" s="67" t="s">
        <v>1542</v>
      </c>
      <c r="I19" s="67" t="s">
        <v>121</v>
      </c>
      <c r="J19" s="67" t="s">
        <v>202</v>
      </c>
      <c r="K19" s="69">
        <v>8</v>
      </c>
      <c r="L19" s="69">
        <v>0</v>
      </c>
      <c r="M19" s="69">
        <v>0.5</v>
      </c>
      <c r="N19" s="68" t="s">
        <v>175</v>
      </c>
      <c r="O19" s="69">
        <v>1</v>
      </c>
      <c r="P19" s="69">
        <v>4</v>
      </c>
      <c r="Q19" s="69">
        <v>177</v>
      </c>
      <c r="R19" s="69">
        <v>5</v>
      </c>
      <c r="S19" s="69">
        <v>2</v>
      </c>
      <c r="T19" s="69">
        <v>4</v>
      </c>
      <c r="U19" s="69">
        <v>4</v>
      </c>
      <c r="V19" s="69">
        <v>4</v>
      </c>
      <c r="W19" s="68" t="s">
        <v>196</v>
      </c>
      <c r="X19" s="68" t="s">
        <v>191</v>
      </c>
      <c r="Y19" s="69">
        <v>5</v>
      </c>
      <c r="Z19" s="69">
        <v>2</v>
      </c>
      <c r="AA19" s="69">
        <v>4</v>
      </c>
      <c r="AB19" s="68" t="s">
        <v>203</v>
      </c>
      <c r="AC19" s="67" t="s">
        <v>191</v>
      </c>
      <c r="AD19" s="68" t="s">
        <v>102</v>
      </c>
      <c r="AE19" s="69">
        <v>15</v>
      </c>
      <c r="AF19" s="69">
        <v>5</v>
      </c>
      <c r="AG19" s="69">
        <v>3</v>
      </c>
      <c r="AH19" s="30" t="s"/>
      <c r="AI19" s="30" t="s"/>
      <c r="AJ19" s="30" t="s"/>
      <c r="AK19" s="30" t="s"/>
      <c r="AL19" s="30" t="s"/>
      <c r="AM19" s="30" t="s"/>
      <c r="AN19" s="30" t="s"/>
      <c r="AO19" s="30" t="s"/>
      <c r="AP19" s="30" t="s"/>
      <c r="AQ19" s="30" t="s"/>
      <c r="AR19" s="30" t="s"/>
      <c r="AS19" s="30" t="s"/>
      <c r="AT19" s="30" t="s"/>
      <c r="AU19" s="30" t="s"/>
      <c r="AV19" s="30" t="s"/>
      <c r="AW19" s="30" t="s"/>
      <c r="AX19" s="30" t="s"/>
      <c r="AY19" s="30" t="s"/>
      <c r="AZ19" s="30" t="s"/>
      <c r="BA19" s="30" t="s"/>
      <c r="BB19" s="30" t="s"/>
      <c r="BC19" s="30" t="s"/>
      <c r="BD19" s="30" t="s"/>
      <c r="BE19" s="30" t="s"/>
      <c r="BF19" s="30" t="s"/>
      <c r="BG19" s="30" t="s"/>
      <c r="BH19" s="30" t="s"/>
      <c r="BI19" s="31">
        <f>=AH19</f>
        <v>0</v>
      </c>
      <c r="BJ19" s="32">
        <f>=BI19/M19</f>
        <v>0</v>
      </c>
      <c r="BK19" s="32" t="e">
        <f>=AK19/AH19</f>
        <v>#DIV/0!</v>
      </c>
      <c r="BL19" s="33">
        <f>=IF(BI19=0,0,AL19/BI19)</f>
        <v>0</v>
      </c>
      <c r="BM19" s="33">
        <f>=IF(BI19=0,0,AM19/BI19)</f>
        <v>0</v>
      </c>
      <c r="BN19" s="33">
        <f>=IF(BI19=0,0,AN19/BI19)</f>
        <v>0</v>
      </c>
      <c r="BO19" s="33">
        <f>=IF(BI19=0,0,AO19/BI19)</f>
        <v>0</v>
      </c>
      <c r="BP19" s="32">
        <f>=-IF(BL19=0,0,BL19*LN(BL19))-IF(BM19=0,0,BM19*LN(BM19))-IF(BN19=0,0,BN19*LN(BN19))-IF(BO19=0,0,BO19*LN(BO19))</f>
        <v>0</v>
      </c>
      <c r="BQ19" s="34">
        <f>=IF(BI19=0,0,BP19/LN(4)*100)</f>
        <v>0</v>
      </c>
      <c r="BR19" s="35" t="str">
        <f>=_xlfn.XLOOKUP(C19,点位均值!$A:$A,点位均值!$B:$B,"无匹配")</f>
        <v>无匹配</v>
      </c>
      <c r="BS19" s="35" t="str">
        <f>=_xlfn.XLOOKUP(C19,点位均值!$A:$A,点位均值!$C:$C,"无匹配")</f>
        <v>无匹配</v>
      </c>
    </row>
    <row r="20" spans="1:71" ht="33.75" customHeight="1">
      <c r="A20" s="26">
        <v>17</v>
      </c>
      <c r="B20" s="27" t="s">
        <v>204</v>
      </c>
      <c r="C20" s="28" t="s">
        <v>205</v>
      </c>
      <c r="D20" s="67" t="s">
        <v>206</v>
      </c>
      <c r="E20" s="67" t="s">
        <v>94</v>
      </c>
      <c r="F20" s="67" t="s">
        <v>95</v>
      </c>
      <c r="G20" s="67" t="s">
        <v>96</v>
      </c>
      <c r="H20" s="67" t="s">
        <v>207</v>
      </c>
      <c r="I20" s="67" t="s">
        <v>121</v>
      </c>
      <c r="J20" s="67" t="s">
        <v>145</v>
      </c>
      <c r="K20" s="69">
        <v>6</v>
      </c>
      <c r="L20" s="69">
        <v>0</v>
      </c>
      <c r="M20" s="69">
        <v>0.5</v>
      </c>
      <c r="N20" s="68" t="s">
        <v>101</v>
      </c>
      <c r="O20" s="69">
        <v>1</v>
      </c>
      <c r="P20" s="69">
        <v>4</v>
      </c>
      <c r="Q20" s="69">
        <v>25</v>
      </c>
      <c r="R20" s="69">
        <v>10</v>
      </c>
      <c r="S20" s="69">
        <v>2</v>
      </c>
      <c r="T20" s="69">
        <v>5</v>
      </c>
      <c r="U20" s="69">
        <v>5</v>
      </c>
      <c r="V20" s="69">
        <v>5</v>
      </c>
      <c r="W20" s="68" t="s">
        <v>208</v>
      </c>
      <c r="X20" s="68" t="s">
        <v>209</v>
      </c>
      <c r="Y20" s="69">
        <v>5</v>
      </c>
      <c r="Z20" s="69">
        <v>3</v>
      </c>
      <c r="AA20" s="69">
        <v>4</v>
      </c>
      <c r="AB20" s="68" t="s">
        <v>210</v>
      </c>
      <c r="AC20" s="68" t="s">
        <v>209</v>
      </c>
      <c r="AD20" s="68" t="s">
        <v>140</v>
      </c>
      <c r="AE20" s="69">
        <v>50</v>
      </c>
      <c r="AF20" s="69">
        <v>4</v>
      </c>
      <c r="AG20" s="69">
        <v>5</v>
      </c>
      <c r="AH20" s="69">
        <v>2</v>
      </c>
      <c r="AI20" s="69">
        <v>1</v>
      </c>
      <c r="AJ20" s="69">
        <v>0</v>
      </c>
      <c r="AK20" s="69">
        <v>2</v>
      </c>
      <c r="AL20" s="69">
        <v>0</v>
      </c>
      <c r="AM20" s="69">
        <v>2</v>
      </c>
      <c r="AN20" s="69">
        <v>0</v>
      </c>
      <c r="AO20" s="69">
        <v>0</v>
      </c>
      <c r="AP20" s="69">
        <v>1</v>
      </c>
      <c r="AQ20" s="69">
        <v>1</v>
      </c>
      <c r="AR20" s="69">
        <v>0</v>
      </c>
      <c r="AS20" s="69">
        <v>0</v>
      </c>
      <c r="AT20" s="69">
        <v>2</v>
      </c>
      <c r="AU20" s="69">
        <v>2</v>
      </c>
      <c r="AV20" s="69">
        <v>0</v>
      </c>
      <c r="AW20" s="69">
        <v>0</v>
      </c>
      <c r="AX20" s="69">
        <v>0</v>
      </c>
      <c r="AY20" s="69">
        <v>0</v>
      </c>
      <c r="AZ20" s="69">
        <v>0</v>
      </c>
      <c r="BA20" s="69">
        <v>0</v>
      </c>
      <c r="BB20" s="69">
        <v>2</v>
      </c>
      <c r="BC20" s="69">
        <v>0</v>
      </c>
      <c r="BD20" s="69">
        <v>0</v>
      </c>
      <c r="BE20" s="69">
        <v>0</v>
      </c>
      <c r="BF20" s="69">
        <v>0</v>
      </c>
      <c r="BG20" s="69">
        <v>0</v>
      </c>
      <c r="BH20" s="69">
        <v>0</v>
      </c>
      <c r="BI20" s="31">
        <f>=AH20</f>
        <v>2</v>
      </c>
      <c r="BJ20" s="32">
        <f>=BI20/M20</f>
        <v>4</v>
      </c>
      <c r="BK20" s="32">
        <f>=AK20/AH20</f>
        <v>1</v>
      </c>
      <c r="BL20" s="33">
        <f>=IF(BI20=0,0,AL20/BI20)</f>
        <v>0</v>
      </c>
      <c r="BM20" s="33">
        <f>=IF(BI20=0,0,AM20/BI20)</f>
        <v>1</v>
      </c>
      <c r="BN20" s="33">
        <f>=IF(BI20=0,0,AN20/BI20)</f>
        <v>0</v>
      </c>
      <c r="BO20" s="33">
        <f>=IF(BI20=0,0,AO20/BI20)</f>
        <v>0</v>
      </c>
      <c r="BP20" s="32">
        <f>=-IF(BL20=0,0,BL20*LN(BL20))-IF(BM20=0,0,BM20*LN(BM20))-IF(BN20=0,0,BN20*LN(BN20))-IF(BO20=0,0,BO20*LN(BO20))</f>
        <v>0</v>
      </c>
      <c r="BQ20" s="34">
        <f>=IF(BI20=0,0,BP20/LN(4)*100)</f>
        <v>0</v>
      </c>
      <c r="BR20" s="35">
        <f>=_xlfn.XLOOKUP(C20,点位均值!$A:$A,点位均值!$B:$B,"无匹配")</f>
        <v>0.738709677419355</v>
      </c>
      <c r="BS20" s="35">
        <f>=_xlfn.XLOOKUP(C20,点位均值!$A:$A,点位均值!$C:$C,"无匹配")</f>
        <v>5.45065274151436</v>
      </c>
    </row>
    <row r="21" spans="1:71" ht="33.75" customHeight="1">
      <c r="A21" s="26">
        <v>18</v>
      </c>
      <c r="B21" s="27" t="s">
        <v>211</v>
      </c>
      <c r="C21" s="28" t="s">
        <v>212</v>
      </c>
      <c r="D21" s="67" t="s">
        <v>213</v>
      </c>
      <c r="E21" s="67" t="s">
        <v>94</v>
      </c>
      <c r="F21" s="67" t="s">
        <v>95</v>
      </c>
      <c r="G21" s="67" t="s">
        <v>96</v>
      </c>
      <c r="H21" s="38" t="s"/>
      <c r="I21" s="67" t="s">
        <v>121</v>
      </c>
      <c r="J21" s="67" t="s">
        <v>174</v>
      </c>
      <c r="K21" s="69">
        <v>6</v>
      </c>
      <c r="L21" s="69">
        <v>0</v>
      </c>
      <c r="M21" s="69">
        <v>0.5</v>
      </c>
      <c r="N21" s="68" t="s">
        <v>101</v>
      </c>
      <c r="O21" s="69">
        <v>1</v>
      </c>
      <c r="P21" s="69">
        <v>2</v>
      </c>
      <c r="Q21" s="69">
        <v>27</v>
      </c>
      <c r="R21" s="69">
        <v>5</v>
      </c>
      <c r="S21" s="69">
        <v>2</v>
      </c>
      <c r="T21" s="69">
        <v>5</v>
      </c>
      <c r="U21" s="69">
        <v>2</v>
      </c>
      <c r="V21" s="69">
        <v>3</v>
      </c>
      <c r="W21" s="68" t="s">
        <v>214</v>
      </c>
      <c r="X21" s="68" t="s">
        <v>209</v>
      </c>
      <c r="Y21" s="69">
        <v>4</v>
      </c>
      <c r="Z21" s="69">
        <v>1</v>
      </c>
      <c r="AA21" s="69">
        <v>5</v>
      </c>
      <c r="AB21" s="68" t="s">
        <v>215</v>
      </c>
      <c r="AC21" s="39" t="s"/>
      <c r="AD21" s="68" t="s">
        <v>132</v>
      </c>
      <c r="AE21" s="69">
        <v>30</v>
      </c>
      <c r="AF21" s="69">
        <v>4</v>
      </c>
      <c r="AG21" s="69">
        <v>3</v>
      </c>
      <c r="AH21" s="30" t="s"/>
      <c r="AI21" s="30" t="s"/>
      <c r="AJ21" s="30" t="s"/>
      <c r="AK21" s="30" t="s"/>
      <c r="AL21" s="30" t="s"/>
      <c r="AM21" s="30" t="s"/>
      <c r="AN21" s="30" t="s"/>
      <c r="AO21" s="30" t="s"/>
      <c r="AP21" s="30" t="s"/>
      <c r="AQ21" s="30" t="s"/>
      <c r="AR21" s="30" t="s"/>
      <c r="AS21" s="30" t="s"/>
      <c r="AT21" s="30" t="s"/>
      <c r="AU21" s="30" t="s"/>
      <c r="AV21" s="30" t="s"/>
      <c r="AW21" s="30" t="s"/>
      <c r="AX21" s="30" t="s"/>
      <c r="AY21" s="30" t="s"/>
      <c r="AZ21" s="30" t="s"/>
      <c r="BA21" s="30" t="s"/>
      <c r="BB21" s="30" t="s"/>
      <c r="BC21" s="30" t="s"/>
      <c r="BD21" s="30" t="s"/>
      <c r="BE21" s="30" t="s"/>
      <c r="BF21" s="30" t="s"/>
      <c r="BG21" s="30" t="s"/>
      <c r="BH21" s="30" t="s"/>
      <c r="BI21" s="31">
        <f>=AH21</f>
        <v>0</v>
      </c>
      <c r="BJ21" s="32">
        <f>=BI21/M21</f>
        <v>0</v>
      </c>
      <c r="BK21" s="32" t="e">
        <f>=AK21/AH21</f>
        <v>#DIV/0!</v>
      </c>
      <c r="BL21" s="33">
        <f>=IF(BI21=0,0,AL21/BI21)</f>
        <v>0</v>
      </c>
      <c r="BM21" s="33">
        <f>=IF(BI21=0,0,AM21/BI21)</f>
        <v>0</v>
      </c>
      <c r="BN21" s="33">
        <f>=IF(BI21=0,0,AN21/BI21)</f>
        <v>0</v>
      </c>
      <c r="BO21" s="33">
        <f>=IF(BI21=0,0,AO21/BI21)</f>
        <v>0</v>
      </c>
      <c r="BP21" s="32">
        <f>=-IF(BL21=0,0,BL21*LN(BL21))-IF(BM21=0,0,BM21*LN(BM21))-IF(BN21=0,0,BN21*LN(BN21))-IF(BO21=0,0,BO21*LN(BO21))</f>
        <v>0</v>
      </c>
      <c r="BQ21" s="34">
        <f>=IF(BI21=0,0,BP21/LN(4)*100)</f>
        <v>0</v>
      </c>
      <c r="BR21" s="35" t="str">
        <f>=_xlfn.XLOOKUP(C21,点位均值!$A:$A,点位均值!$B:$B,"无匹配")</f>
        <v>无匹配</v>
      </c>
      <c r="BS21" s="35" t="str">
        <f>=_xlfn.XLOOKUP(C21,点位均值!$A:$A,点位均值!$C:$C,"无匹配")</f>
        <v>无匹配</v>
      </c>
    </row>
    <row r="22" spans="1:71" ht="33.75" customHeight="1">
      <c r="A22" s="26">
        <v>19</v>
      </c>
      <c r="B22" s="27" t="s">
        <v>216</v>
      </c>
      <c r="C22" s="28" t="s">
        <v>217</v>
      </c>
      <c r="D22" s="67" t="s">
        <v>218</v>
      </c>
      <c r="E22" s="67" t="s">
        <v>94</v>
      </c>
      <c r="F22" s="67" t="s">
        <v>95</v>
      </c>
      <c r="G22" s="67" t="s">
        <v>127</v>
      </c>
      <c r="H22" s="67" t="s">
        <v>219</v>
      </c>
      <c r="I22" s="67" t="s">
        <v>121</v>
      </c>
      <c r="J22" s="38" t="s"/>
      <c r="K22" s="69">
        <v>3</v>
      </c>
      <c r="L22" s="69">
        <v>0</v>
      </c>
      <c r="M22" s="69">
        <v>1</v>
      </c>
      <c r="N22" s="68" t="s">
        <v>101</v>
      </c>
      <c r="O22" s="69">
        <v>1</v>
      </c>
      <c r="P22" s="69">
        <v>4</v>
      </c>
      <c r="Q22" s="69">
        <v>5</v>
      </c>
      <c r="R22" s="69">
        <v>5</v>
      </c>
      <c r="S22" s="69">
        <v>3</v>
      </c>
      <c r="T22" s="69">
        <v>2</v>
      </c>
      <c r="U22" s="69">
        <v>4</v>
      </c>
      <c r="V22" s="69">
        <v>4</v>
      </c>
      <c r="W22" s="68" t="s">
        <v>220</v>
      </c>
      <c r="X22" s="68" t="s">
        <v>221</v>
      </c>
      <c r="Y22" s="69">
        <v>3</v>
      </c>
      <c r="Z22" s="69">
        <v>5</v>
      </c>
      <c r="AA22" s="69">
        <v>2</v>
      </c>
      <c r="AB22" s="68" t="s">
        <v>222</v>
      </c>
      <c r="AC22" s="68" t="s">
        <v>221</v>
      </c>
      <c r="AD22" s="68" t="s">
        <v>223</v>
      </c>
      <c r="AE22" s="69">
        <v>30</v>
      </c>
      <c r="AF22" s="69">
        <v>3</v>
      </c>
      <c r="AG22" s="69">
        <v>2</v>
      </c>
      <c r="AH22" s="69">
        <v>2</v>
      </c>
      <c r="AI22" s="69">
        <v>0</v>
      </c>
      <c r="AJ22" s="69">
        <v>2</v>
      </c>
      <c r="AK22" s="69">
        <v>0</v>
      </c>
      <c r="AL22" s="69">
        <v>0</v>
      </c>
      <c r="AM22" s="69">
        <v>1</v>
      </c>
      <c r="AN22" s="69">
        <v>1</v>
      </c>
      <c r="AO22" s="69">
        <v>0</v>
      </c>
      <c r="AP22" s="69">
        <v>1</v>
      </c>
      <c r="AQ22" s="69">
        <v>1</v>
      </c>
      <c r="AR22" s="69">
        <v>0</v>
      </c>
      <c r="AS22" s="69">
        <v>0</v>
      </c>
      <c r="AT22" s="69">
        <v>2</v>
      </c>
      <c r="AU22" s="69">
        <v>1</v>
      </c>
      <c r="AV22" s="69">
        <v>2</v>
      </c>
      <c r="AW22" s="69">
        <v>2</v>
      </c>
      <c r="AX22" s="69">
        <v>0</v>
      </c>
      <c r="AY22" s="69">
        <v>0</v>
      </c>
      <c r="AZ22" s="69">
        <v>0</v>
      </c>
      <c r="BA22" s="69">
        <v>0</v>
      </c>
      <c r="BB22" s="69">
        <v>0</v>
      </c>
      <c r="BC22" s="69">
        <v>0</v>
      </c>
      <c r="BD22" s="69">
        <v>0</v>
      </c>
      <c r="BE22" s="69">
        <v>0</v>
      </c>
      <c r="BF22" s="69">
        <v>0</v>
      </c>
      <c r="BG22" s="69">
        <v>0</v>
      </c>
      <c r="BH22" s="69">
        <v>0</v>
      </c>
      <c r="BI22" s="31">
        <f>=AH22</f>
        <v>2</v>
      </c>
      <c r="BJ22" s="32">
        <f>=BI22/M22</f>
        <v>2</v>
      </c>
      <c r="BK22" s="32">
        <f>=AK22/AH22</f>
        <v>0</v>
      </c>
      <c r="BL22" s="33">
        <f>=IF(BI22=0,0,AL22/BI22)</f>
        <v>0</v>
      </c>
      <c r="BM22" s="33">
        <f>=IF(BI22=0,0,AM22/BI22)</f>
        <v>0.5</v>
      </c>
      <c r="BN22" s="33">
        <f>=IF(BI22=0,0,AN22/BI22)</f>
        <v>0.5</v>
      </c>
      <c r="BO22" s="33">
        <f>=IF(BI22=0,0,AO22/BI22)</f>
        <v>0</v>
      </c>
      <c r="BP22" s="32">
        <f>=-IF(BL22=0,0,BL22*LN(BL22))-IF(BM22=0,0,BM22*LN(BM22))-IF(BN22=0,0,BN22*LN(BN22))-IF(BO22=0,0,BO22*LN(BO22))</f>
        <v>0.693147180559945</v>
      </c>
      <c r="BQ22" s="34">
        <f>=IF(BI22=0,0,BP22/LN(4)*100)</f>
        <v>50</v>
      </c>
      <c r="BR22" s="35">
        <f>=_xlfn.XLOOKUP(C22,点位均值!$A:$A,点位均值!$B:$B,"无匹配")</f>
        <v>1.86873449131514</v>
      </c>
      <c r="BS22" s="35">
        <f>=_xlfn.XLOOKUP(C22,点位均值!$A:$A,点位均值!$C:$C,"无匹配")</f>
        <v>5.088772845953</v>
      </c>
    </row>
    <row r="23" spans="1:71" ht="33.75" customHeight="1">
      <c r="A23" s="26">
        <v>20</v>
      </c>
      <c r="B23" s="27" t="s">
        <v>224</v>
      </c>
      <c r="C23" s="28" t="s">
        <v>225</v>
      </c>
      <c r="D23" s="67" t="s">
        <v>226</v>
      </c>
      <c r="E23" s="67" t="s">
        <v>94</v>
      </c>
      <c r="F23" s="67" t="s">
        <v>188</v>
      </c>
      <c r="G23" s="67" t="s">
        <v>96</v>
      </c>
      <c r="H23" s="67" t="s">
        <v>1544</v>
      </c>
      <c r="I23" s="67" t="s">
        <v>121</v>
      </c>
      <c r="J23" s="67" t="s">
        <v>100</v>
      </c>
      <c r="K23" s="69">
        <v>6</v>
      </c>
      <c r="L23" s="69">
        <v>1</v>
      </c>
      <c r="M23" s="69">
        <v>2</v>
      </c>
      <c r="N23" s="68" t="s">
        <v>101</v>
      </c>
      <c r="O23" s="69">
        <v>1</v>
      </c>
      <c r="P23" s="69">
        <v>4</v>
      </c>
      <c r="Q23" s="69">
        <v>43</v>
      </c>
      <c r="R23" s="69">
        <v>10</v>
      </c>
      <c r="S23" s="69">
        <v>6</v>
      </c>
      <c r="T23" s="69">
        <v>5</v>
      </c>
      <c r="U23" s="69">
        <v>5</v>
      </c>
      <c r="V23" s="69">
        <v>4</v>
      </c>
      <c r="W23" s="68" t="s">
        <v>227</v>
      </c>
      <c r="X23" s="68" t="s">
        <v>228</v>
      </c>
      <c r="Y23" s="69">
        <v>5</v>
      </c>
      <c r="Z23" s="69">
        <v>1</v>
      </c>
      <c r="AA23" s="69">
        <v>5</v>
      </c>
      <c r="AB23" s="68" t="s">
        <v>229</v>
      </c>
      <c r="AC23" s="68" t="s">
        <v>228</v>
      </c>
      <c r="AD23" s="68" t="s">
        <v>140</v>
      </c>
      <c r="AE23" s="69">
        <v>20</v>
      </c>
      <c r="AF23" s="69">
        <v>5</v>
      </c>
      <c r="AG23" s="69">
        <v>4</v>
      </c>
      <c r="AH23" s="30" t="s"/>
      <c r="AI23" s="30" t="s"/>
      <c r="AJ23" s="30" t="s"/>
      <c r="AK23" s="30" t="s"/>
      <c r="AL23" s="30" t="s"/>
      <c r="AM23" s="30" t="s"/>
      <c r="AN23" s="30" t="s"/>
      <c r="AO23" s="30" t="s"/>
      <c r="AP23" s="30" t="s"/>
      <c r="AQ23" s="30" t="s"/>
      <c r="AR23" s="30" t="s"/>
      <c r="AS23" s="30" t="s"/>
      <c r="AT23" s="30" t="s"/>
      <c r="AU23" s="30" t="s"/>
      <c r="AV23" s="30" t="s"/>
      <c r="AW23" s="30" t="s"/>
      <c r="AX23" s="30" t="s"/>
      <c r="AY23" s="30" t="s"/>
      <c r="AZ23" s="30" t="s"/>
      <c r="BA23" s="30" t="s"/>
      <c r="BB23" s="30" t="s"/>
      <c r="BC23" s="30" t="s"/>
      <c r="BD23" s="30" t="s"/>
      <c r="BE23" s="30" t="s"/>
      <c r="BF23" s="30" t="s"/>
      <c r="BG23" s="30" t="s"/>
      <c r="BH23" s="30" t="s"/>
      <c r="BI23" s="31">
        <f>=AH23</f>
        <v>0</v>
      </c>
      <c r="BJ23" s="32">
        <f>=BI23/M23</f>
        <v>0</v>
      </c>
      <c r="BK23" s="32" t="e">
        <f>=AK23/AH23</f>
        <v>#DIV/0!</v>
      </c>
      <c r="BL23" s="33">
        <f>=IF(BI23=0,0,AL23/BI23)</f>
        <v>0</v>
      </c>
      <c r="BM23" s="33">
        <f>=IF(BI23=0,0,AM23/BI23)</f>
        <v>0</v>
      </c>
      <c r="BN23" s="33">
        <f>=IF(BI23=0,0,AN23/BI23)</f>
        <v>0</v>
      </c>
      <c r="BO23" s="33">
        <f>=IF(BI23=0,0,AO23/BI23)</f>
        <v>0</v>
      </c>
      <c r="BP23" s="32">
        <f>=-IF(BL23=0,0,BL23*LN(BL23))-IF(BM23=0,0,BM23*LN(BM23))-IF(BN23=0,0,BN23*LN(BN23))-IF(BO23=0,0,BO23*LN(BO23))</f>
        <v>0</v>
      </c>
      <c r="BQ23" s="34">
        <f>=IF(BI23=0,0,BP23/LN(4)*100)</f>
        <v>0</v>
      </c>
      <c r="BR23" s="35" t="str">
        <f>=_xlfn.XLOOKUP(C23,点位均值!$A:$A,点位均值!$B:$B,"无匹配")</f>
        <v>无匹配</v>
      </c>
      <c r="BS23" s="35" t="str">
        <f>=_xlfn.XLOOKUP(C23,点位均值!$A:$A,点位均值!$C:$C,"无匹配")</f>
        <v>无匹配</v>
      </c>
    </row>
    <row r="24" spans="1:71" ht="33.75" customHeight="1">
      <c r="A24" s="26">
        <v>21</v>
      </c>
      <c r="B24" s="27" t="s">
        <v>230</v>
      </c>
      <c r="C24" s="28" t="s">
        <v>231</v>
      </c>
      <c r="D24" s="67" t="s">
        <v>232</v>
      </c>
      <c r="E24" s="67" t="s">
        <v>94</v>
      </c>
      <c r="F24" s="67" t="s">
        <v>188</v>
      </c>
      <c r="G24" s="67" t="s">
        <v>96</v>
      </c>
      <c r="H24" s="67" t="s">
        <v>1544</v>
      </c>
      <c r="I24" s="67" t="s">
        <v>121</v>
      </c>
      <c r="J24" s="67" t="s">
        <v>100</v>
      </c>
      <c r="K24" s="69">
        <v>6</v>
      </c>
      <c r="L24" s="69">
        <v>1</v>
      </c>
      <c r="M24" s="69">
        <v>2</v>
      </c>
      <c r="N24" s="68" t="s">
        <v>101</v>
      </c>
      <c r="O24" s="69">
        <v>1</v>
      </c>
      <c r="P24" s="69">
        <v>4</v>
      </c>
      <c r="Q24" s="69">
        <v>50</v>
      </c>
      <c r="R24" s="69">
        <v>0</v>
      </c>
      <c r="S24" s="69">
        <v>6</v>
      </c>
      <c r="T24" s="69">
        <v>5</v>
      </c>
      <c r="U24" s="69">
        <v>4</v>
      </c>
      <c r="V24" s="69">
        <v>4</v>
      </c>
      <c r="W24" s="68" t="s">
        <v>233</v>
      </c>
      <c r="X24" s="38" t="s"/>
      <c r="Y24" s="69">
        <v>4</v>
      </c>
      <c r="Z24" s="69">
        <v>1</v>
      </c>
      <c r="AA24" s="69">
        <v>5</v>
      </c>
      <c r="AB24" s="68" t="s">
        <v>233</v>
      </c>
      <c r="AC24" s="30" t="s"/>
      <c r="AD24" s="68" t="s">
        <v>140</v>
      </c>
      <c r="AE24" s="69">
        <v>50</v>
      </c>
      <c r="AF24" s="69">
        <v>3</v>
      </c>
      <c r="AG24" s="69">
        <v>3</v>
      </c>
      <c r="AH24" s="69">
        <v>2</v>
      </c>
      <c r="AI24" s="69">
        <v>1</v>
      </c>
      <c r="AJ24" s="69">
        <v>0</v>
      </c>
      <c r="AK24" s="69">
        <v>2</v>
      </c>
      <c r="AL24" s="69">
        <v>0</v>
      </c>
      <c r="AM24" s="69">
        <v>2</v>
      </c>
      <c r="AN24" s="69">
        <v>0</v>
      </c>
      <c r="AO24" s="69">
        <v>0</v>
      </c>
      <c r="AP24" s="69">
        <v>1</v>
      </c>
      <c r="AQ24" s="69">
        <v>1</v>
      </c>
      <c r="AR24" s="69">
        <v>0</v>
      </c>
      <c r="AS24" s="69">
        <v>2</v>
      </c>
      <c r="AT24" s="69">
        <v>0</v>
      </c>
      <c r="AU24" s="69">
        <v>2</v>
      </c>
      <c r="AV24" s="69">
        <v>0</v>
      </c>
      <c r="AW24" s="69">
        <v>0</v>
      </c>
      <c r="AX24" s="69">
        <v>0</v>
      </c>
      <c r="AY24" s="69">
        <v>0</v>
      </c>
      <c r="AZ24" s="69">
        <v>0</v>
      </c>
      <c r="BA24" s="69">
        <v>0</v>
      </c>
      <c r="BB24" s="69">
        <v>2</v>
      </c>
      <c r="BC24" s="69">
        <v>0</v>
      </c>
      <c r="BD24" s="69">
        <v>0</v>
      </c>
      <c r="BE24" s="69">
        <v>0</v>
      </c>
      <c r="BF24" s="69">
        <v>0</v>
      </c>
      <c r="BG24" s="69">
        <v>0</v>
      </c>
      <c r="BH24" s="69">
        <v>0</v>
      </c>
      <c r="BI24" s="31">
        <f>=AH24</f>
        <v>2</v>
      </c>
      <c r="BJ24" s="32">
        <f>=BI24/M24</f>
        <v>1</v>
      </c>
      <c r="BK24" s="32">
        <f>=AK24/AH24</f>
        <v>1</v>
      </c>
      <c r="BL24" s="33">
        <f>=IF(BI24=0,0,AL24/BI24)</f>
        <v>0</v>
      </c>
      <c r="BM24" s="33">
        <f>=IF(BI24=0,0,AM24/BI24)</f>
        <v>1</v>
      </c>
      <c r="BN24" s="33">
        <f>=IF(BI24=0,0,AN24/BI24)</f>
        <v>0</v>
      </c>
      <c r="BO24" s="33">
        <f>=IF(BI24=0,0,AO24/BI24)</f>
        <v>0</v>
      </c>
      <c r="BP24" s="32">
        <f>=-IF(BL24=0,0,BL24*LN(BL24))-IF(BM24=0,0,BM24*LN(BM24))-IF(BN24=0,0,BN24*LN(BN24))-IF(BO24=0,0,BO24*LN(BO24))</f>
        <v>0</v>
      </c>
      <c r="BQ24" s="34">
        <f>=IF(BI24=0,0,BP24/LN(4)*100)</f>
        <v>0</v>
      </c>
      <c r="BR24" s="35">
        <f>=_xlfn.XLOOKUP(C24,点位均值!$A:$A,点位均值!$B:$B,"无匹配")</f>
        <v>0.738709677419355</v>
      </c>
      <c r="BS24" s="35">
        <f>=_xlfn.XLOOKUP(C24,点位均值!$A:$A,点位均值!$C:$C,"无匹配")</f>
        <v>5.45065274151436</v>
      </c>
    </row>
    <row r="25" spans="1:71" ht="33.75" customHeight="1">
      <c r="A25" s="26">
        <v>22</v>
      </c>
      <c r="B25" s="27" t="s">
        <v>234</v>
      </c>
      <c r="C25" s="28" t="s">
        <v>235</v>
      </c>
      <c r="D25" s="67" t="s">
        <v>236</v>
      </c>
      <c r="E25" s="67" t="s">
        <v>94</v>
      </c>
      <c r="F25" s="67" t="s">
        <v>118</v>
      </c>
      <c r="G25" s="67" t="s">
        <v>96</v>
      </c>
      <c r="H25" s="67" t="s">
        <v>1542</v>
      </c>
      <c r="I25" s="67" t="s">
        <v>121</v>
      </c>
      <c r="J25" s="67" t="s">
        <v>100</v>
      </c>
      <c r="K25" s="69">
        <v>8</v>
      </c>
      <c r="L25" s="69">
        <v>1</v>
      </c>
      <c r="M25" s="69">
        <v>5</v>
      </c>
      <c r="N25" s="68" t="s">
        <v>151</v>
      </c>
      <c r="O25" s="69">
        <v>2</v>
      </c>
      <c r="P25" s="69">
        <v>4</v>
      </c>
      <c r="Q25" s="69">
        <v>45</v>
      </c>
      <c r="R25" s="69">
        <v>0</v>
      </c>
      <c r="S25" s="69">
        <v>6</v>
      </c>
      <c r="T25" s="69">
        <v>5</v>
      </c>
      <c r="U25" s="69">
        <v>4</v>
      </c>
      <c r="V25" s="69">
        <v>4</v>
      </c>
      <c r="W25" s="68" t="s">
        <v>233</v>
      </c>
      <c r="X25" s="38" t="s"/>
      <c r="Y25" s="69">
        <v>5</v>
      </c>
      <c r="Z25" s="69">
        <v>1</v>
      </c>
      <c r="AA25" s="69">
        <v>5</v>
      </c>
      <c r="AB25" s="68" t="s">
        <v>233</v>
      </c>
      <c r="AC25" s="30" t="s"/>
      <c r="AD25" s="68" t="s">
        <v>159</v>
      </c>
      <c r="AE25" s="69">
        <v>80</v>
      </c>
      <c r="AF25" s="69">
        <v>3</v>
      </c>
      <c r="AG25" s="69">
        <v>3</v>
      </c>
      <c r="AH25" s="69">
        <v>1</v>
      </c>
      <c r="AI25" s="69">
        <v>0</v>
      </c>
      <c r="AJ25" s="69">
        <v>1</v>
      </c>
      <c r="AK25" s="69">
        <v>0</v>
      </c>
      <c r="AL25" s="69">
        <v>0</v>
      </c>
      <c r="AM25" s="69">
        <v>0</v>
      </c>
      <c r="AN25" s="69">
        <v>1</v>
      </c>
      <c r="AO25" s="69">
        <v>0</v>
      </c>
      <c r="AP25" s="69">
        <v>0</v>
      </c>
      <c r="AQ25" s="69">
        <v>1</v>
      </c>
      <c r="AR25" s="69">
        <v>0</v>
      </c>
      <c r="AS25" s="69">
        <v>1</v>
      </c>
      <c r="AT25" s="69">
        <v>0</v>
      </c>
      <c r="AU25" s="69">
        <v>1</v>
      </c>
      <c r="AV25" s="69">
        <v>0</v>
      </c>
      <c r="AW25" s="69">
        <v>0</v>
      </c>
      <c r="AX25" s="69">
        <v>0</v>
      </c>
      <c r="AY25" s="69">
        <v>0</v>
      </c>
      <c r="AZ25" s="69">
        <v>0</v>
      </c>
      <c r="BA25" s="69">
        <v>0</v>
      </c>
      <c r="BB25" s="69">
        <v>1</v>
      </c>
      <c r="BC25" s="69">
        <v>0</v>
      </c>
      <c r="BD25" s="69">
        <v>0</v>
      </c>
      <c r="BE25" s="69">
        <v>0</v>
      </c>
      <c r="BF25" s="69">
        <v>0</v>
      </c>
      <c r="BG25" s="69">
        <v>0</v>
      </c>
      <c r="BH25" s="69">
        <v>0</v>
      </c>
      <c r="BI25" s="31">
        <f>=AH25</f>
        <v>1</v>
      </c>
      <c r="BJ25" s="32">
        <f>=BI25/M25</f>
        <v>0.2</v>
      </c>
      <c r="BK25" s="32">
        <f>=AK25/AH25</f>
        <v>0</v>
      </c>
      <c r="BL25" s="33">
        <f>=IF(BI25=0,0,AL25/BI25)</f>
        <v>0</v>
      </c>
      <c r="BM25" s="33">
        <f>=IF(BI25=0,0,AM25/BI25)</f>
        <v>0</v>
      </c>
      <c r="BN25" s="33">
        <f>=IF(BI25=0,0,AN25/BI25)</f>
        <v>1</v>
      </c>
      <c r="BO25" s="33">
        <f>=IF(BI25=0,0,AO25/BI25)</f>
        <v>0</v>
      </c>
      <c r="BP25" s="32">
        <f>=-IF(BL25=0,0,BL25*LN(BL25))-IF(BM25=0,0,BM25*LN(BM25))-IF(BN25=0,0,BN25*LN(BN25))-IF(BO25=0,0,BO25*LN(BO25))</f>
        <v>0</v>
      </c>
      <c r="BQ25" s="34">
        <f>=IF(BI25=0,0,BP25/LN(4)*100)</f>
        <v>0</v>
      </c>
      <c r="BR25" s="35">
        <f>=_xlfn.XLOOKUP(C25,点位均值!$A:$A,点位均值!$B:$B,"无匹配")</f>
        <v>1.77047146401985</v>
      </c>
      <c r="BS25" s="35">
        <f>=_xlfn.XLOOKUP(C25,点位均值!$A:$A,点位均值!$C:$C,"无匹配")</f>
        <v>3.43446475195822</v>
      </c>
    </row>
    <row r="26" spans="1:71" ht="33.75" customHeight="1">
      <c r="A26" s="26">
        <v>23</v>
      </c>
      <c r="B26" s="27" t="s">
        <v>237</v>
      </c>
      <c r="C26" s="28" t="s">
        <v>238</v>
      </c>
      <c r="D26" s="67" t="s">
        <v>239</v>
      </c>
      <c r="E26" s="67" t="s">
        <v>94</v>
      </c>
      <c r="F26" s="67" t="s">
        <v>95</v>
      </c>
      <c r="G26" s="67" t="s">
        <v>96</v>
      </c>
      <c r="H26" s="67" t="s">
        <v>120</v>
      </c>
      <c r="I26" s="67" t="s">
        <v>99</v>
      </c>
      <c r="J26" s="67" t="s">
        <v>202</v>
      </c>
      <c r="K26" s="69">
        <v>10</v>
      </c>
      <c r="L26" s="69">
        <v>0</v>
      </c>
      <c r="M26" s="69">
        <v>20</v>
      </c>
      <c r="N26" s="68" t="s">
        <v>101</v>
      </c>
      <c r="O26" s="69">
        <v>1</v>
      </c>
      <c r="P26" s="69">
        <v>5</v>
      </c>
      <c r="Q26" s="69">
        <v>163</v>
      </c>
      <c r="R26" s="69">
        <v>90</v>
      </c>
      <c r="S26" s="69">
        <v>10</v>
      </c>
      <c r="T26" s="69">
        <v>1</v>
      </c>
      <c r="U26" s="69">
        <v>4</v>
      </c>
      <c r="V26" s="69">
        <v>1</v>
      </c>
      <c r="W26" s="68" t="s">
        <v>240</v>
      </c>
      <c r="X26" s="38" t="s"/>
      <c r="Y26" s="69">
        <v>5</v>
      </c>
      <c r="Z26" s="69">
        <v>4</v>
      </c>
      <c r="AA26" s="69">
        <v>1</v>
      </c>
      <c r="AB26" s="30" t="s"/>
      <c r="AC26" s="30" t="s"/>
      <c r="AD26" s="68" t="s">
        <v>241</v>
      </c>
      <c r="AE26" s="69">
        <v>80</v>
      </c>
      <c r="AF26" s="69">
        <v>1</v>
      </c>
      <c r="AG26" s="69">
        <v>3</v>
      </c>
      <c r="AH26" s="30" t="s"/>
      <c r="AI26" s="30" t="s"/>
      <c r="AJ26" s="30" t="s"/>
      <c r="AK26" s="30" t="s"/>
      <c r="AL26" s="30" t="s"/>
      <c r="AM26" s="30" t="s"/>
      <c r="AN26" s="30" t="s"/>
      <c r="AO26" s="30" t="s"/>
      <c r="AP26" s="30" t="s"/>
      <c r="AQ26" s="30" t="s"/>
      <c r="AR26" s="30" t="s"/>
      <c r="AS26" s="30" t="s"/>
      <c r="AT26" s="30" t="s"/>
      <c r="AU26" s="30" t="s"/>
      <c r="AV26" s="30" t="s"/>
      <c r="AW26" s="30" t="s"/>
      <c r="AX26" s="30" t="s"/>
      <c r="AY26" s="30" t="s"/>
      <c r="AZ26" s="30" t="s"/>
      <c r="BA26" s="30" t="s"/>
      <c r="BB26" s="30" t="s"/>
      <c r="BC26" s="30" t="s"/>
      <c r="BD26" s="30" t="s"/>
      <c r="BE26" s="30" t="s"/>
      <c r="BF26" s="30" t="s"/>
      <c r="BG26" s="30" t="s"/>
      <c r="BH26" s="30" t="s"/>
      <c r="BI26" s="31">
        <f>=AH26</f>
        <v>0</v>
      </c>
      <c r="BJ26" s="32">
        <f>=BI26/M26</f>
        <v>0</v>
      </c>
      <c r="BK26" s="32" t="e">
        <f>=AK26/AH26</f>
        <v>#DIV/0!</v>
      </c>
      <c r="BL26" s="33">
        <f>=IF(BI26=0,0,AL26/BI26)</f>
        <v>0</v>
      </c>
      <c r="BM26" s="33">
        <f>=IF(BI26=0,0,AM26/BI26)</f>
        <v>0</v>
      </c>
      <c r="BN26" s="33">
        <f>=IF(BI26=0,0,AN26/BI26)</f>
        <v>0</v>
      </c>
      <c r="BO26" s="33">
        <f>=IF(BI26=0,0,AO26/BI26)</f>
        <v>0</v>
      </c>
      <c r="BP26" s="32">
        <f>=-IF(BL26=0,0,BL26*LN(BL26))-IF(BM26=0,0,BM26*LN(BM26))-IF(BN26=0,0,BN26*LN(BN26))-IF(BO26=0,0,BO26*LN(BO26))</f>
        <v>0</v>
      </c>
      <c r="BQ26" s="34">
        <f>=IF(BI26=0,0,BP26/LN(4)*100)</f>
        <v>0</v>
      </c>
      <c r="BR26" s="35" t="str">
        <f>=_xlfn.XLOOKUP(C26,点位均值!$A:$A,点位均值!$B:$B,"无匹配")</f>
        <v>无匹配</v>
      </c>
      <c r="BS26" s="35" t="str">
        <f>=_xlfn.XLOOKUP(C26,点位均值!$A:$A,点位均值!$C:$C,"无匹配")</f>
        <v>无匹配</v>
      </c>
    </row>
    <row r="27" spans="1:71" ht="33.75" customHeight="1">
      <c r="A27" s="26">
        <v>24</v>
      </c>
      <c r="B27" s="27" t="s">
        <v>242</v>
      </c>
      <c r="C27" s="28" t="s">
        <v>243</v>
      </c>
      <c r="D27" s="67" t="s">
        <v>244</v>
      </c>
      <c r="E27" s="67" t="s">
        <v>94</v>
      </c>
      <c r="F27" s="67" t="s">
        <v>136</v>
      </c>
      <c r="G27" s="67" t="s">
        <v>96</v>
      </c>
      <c r="H27" s="67" t="s">
        <v>1542</v>
      </c>
      <c r="I27" s="67" t="s">
        <v>99</v>
      </c>
      <c r="J27" s="67" t="s">
        <v>145</v>
      </c>
      <c r="K27" s="69">
        <v>8</v>
      </c>
      <c r="L27" s="69">
        <v>1</v>
      </c>
      <c r="M27" s="69">
        <v>8</v>
      </c>
      <c r="N27" s="68" t="s">
        <v>101</v>
      </c>
      <c r="O27" s="69">
        <v>1</v>
      </c>
      <c r="P27" s="69">
        <v>5</v>
      </c>
      <c r="Q27" s="69">
        <v>60</v>
      </c>
      <c r="R27" s="69">
        <v>90</v>
      </c>
      <c r="S27" s="69">
        <v>6</v>
      </c>
      <c r="T27" s="69">
        <v>5</v>
      </c>
      <c r="U27" s="69">
        <v>4</v>
      </c>
      <c r="V27" s="69">
        <v>4</v>
      </c>
      <c r="W27" s="68" t="s">
        <v>245</v>
      </c>
      <c r="X27" s="39" t="s"/>
      <c r="Y27" s="69">
        <v>5</v>
      </c>
      <c r="Z27" s="69">
        <v>1</v>
      </c>
      <c r="AA27" s="69">
        <v>5</v>
      </c>
      <c r="AB27" s="30" t="s"/>
      <c r="AC27" s="30" t="s"/>
      <c r="AD27" s="68" t="s">
        <v>140</v>
      </c>
      <c r="AE27" s="69">
        <v>80</v>
      </c>
      <c r="AF27" s="69">
        <v>4</v>
      </c>
      <c r="AG27" s="69">
        <v>3</v>
      </c>
      <c r="AH27" s="69">
        <v>5</v>
      </c>
      <c r="AI27" s="69">
        <v>2</v>
      </c>
      <c r="AJ27" s="69">
        <v>0</v>
      </c>
      <c r="AK27" s="69">
        <v>5</v>
      </c>
      <c r="AL27" s="69">
        <v>0</v>
      </c>
      <c r="AM27" s="69">
        <v>3</v>
      </c>
      <c r="AN27" s="69">
        <v>2</v>
      </c>
      <c r="AO27" s="69">
        <v>0</v>
      </c>
      <c r="AP27" s="69">
        <v>3</v>
      </c>
      <c r="AQ27" s="69">
        <v>2</v>
      </c>
      <c r="AR27" s="69">
        <v>0</v>
      </c>
      <c r="AS27" s="69">
        <v>5</v>
      </c>
      <c r="AT27" s="69">
        <v>0</v>
      </c>
      <c r="AU27" s="69">
        <v>0</v>
      </c>
      <c r="AV27" s="69">
        <v>0</v>
      </c>
      <c r="AW27" s="69">
        <v>0</v>
      </c>
      <c r="AX27" s="69">
        <v>0</v>
      </c>
      <c r="AY27" s="69">
        <v>5</v>
      </c>
      <c r="AZ27" s="69">
        <v>0</v>
      </c>
      <c r="BA27" s="69">
        <v>5</v>
      </c>
      <c r="BB27" s="69">
        <v>1</v>
      </c>
      <c r="BC27" s="69">
        <v>0</v>
      </c>
      <c r="BD27" s="69">
        <v>0</v>
      </c>
      <c r="BE27" s="69">
        <v>0</v>
      </c>
      <c r="BF27" s="69">
        <v>0</v>
      </c>
      <c r="BG27" s="69">
        <v>0</v>
      </c>
      <c r="BH27" s="69">
        <v>0</v>
      </c>
      <c r="BI27" s="31">
        <f>=AH27</f>
        <v>5</v>
      </c>
      <c r="BJ27" s="32">
        <f>=BI27/M27</f>
        <v>0.625</v>
      </c>
      <c r="BK27" s="32">
        <f>=AK27/AH27</f>
        <v>1</v>
      </c>
      <c r="BL27" s="33">
        <f>=IF(BI27=0,0,AL27/BI27)</f>
        <v>0</v>
      </c>
      <c r="BM27" s="33">
        <f>=IF(BI27=0,0,AM27/BI27)</f>
        <v>0.6</v>
      </c>
      <c r="BN27" s="33">
        <f>=IF(BI27=0,0,AN27/BI27)</f>
        <v>0.4</v>
      </c>
      <c r="BO27" s="33">
        <f>=IF(BI27=0,0,AO27/BI27)</f>
        <v>0</v>
      </c>
      <c r="BP27" s="32">
        <f>=-IF(BL27=0,0,BL27*LN(BL27))-IF(BM27=0,0,BM27*LN(BM27))-IF(BN27=0,0,BN27*LN(BN27))-IF(BO27=0,0,BO27*LN(BO27))</f>
        <v>0.673011667009257</v>
      </c>
      <c r="BQ27" s="34">
        <f>=IF(BI27=0,0,BP27/LN(4)*100)</f>
        <v>48.5475297227335</v>
      </c>
      <c r="BR27" s="35">
        <f>=_xlfn.XLOOKUP(C27,点位均值!$A:$A,点位均值!$B:$B,"无匹配")</f>
        <v>2.18317617866005</v>
      </c>
      <c r="BS27" s="35">
        <f>=_xlfn.XLOOKUP(C27,点位均值!$A:$A,点位均值!$C:$C,"无匹配")</f>
        <v>3.14496083550914</v>
      </c>
    </row>
    <row r="28" spans="1:71" ht="33.75" customHeight="1">
      <c r="A28" s="26">
        <v>25</v>
      </c>
      <c r="B28" s="27" t="s">
        <v>246</v>
      </c>
      <c r="C28" s="28" t="s">
        <v>247</v>
      </c>
      <c r="D28" s="67" t="s">
        <v>248</v>
      </c>
      <c r="E28" s="67" t="s">
        <v>94</v>
      </c>
      <c r="F28" s="67" t="s">
        <v>95</v>
      </c>
      <c r="G28" s="67" t="s">
        <v>96</v>
      </c>
      <c r="H28" s="67" t="s">
        <v>1545</v>
      </c>
      <c r="I28" s="67" t="s">
        <v>121</v>
      </c>
      <c r="J28" s="67" t="s">
        <v>100</v>
      </c>
      <c r="K28" s="69">
        <v>4</v>
      </c>
      <c r="L28" s="69">
        <v>0</v>
      </c>
      <c r="M28" s="69">
        <v>5</v>
      </c>
      <c r="N28" s="68" t="s">
        <v>249</v>
      </c>
      <c r="O28" s="69">
        <v>1</v>
      </c>
      <c r="P28" s="69">
        <v>2</v>
      </c>
      <c r="Q28" s="69">
        <v>0</v>
      </c>
      <c r="R28" s="69">
        <v>0</v>
      </c>
      <c r="S28" s="69">
        <v>5</v>
      </c>
      <c r="T28" s="69">
        <v>4</v>
      </c>
      <c r="U28" s="69">
        <v>5</v>
      </c>
      <c r="V28" s="69">
        <v>5</v>
      </c>
      <c r="W28" s="30" t="s"/>
      <c r="X28" s="38" t="s"/>
      <c r="Y28" s="69">
        <v>2</v>
      </c>
      <c r="Z28" s="69">
        <v>5</v>
      </c>
      <c r="AA28" s="69">
        <v>5</v>
      </c>
      <c r="AB28" s="30" t="s"/>
      <c r="AC28" s="30" t="s"/>
      <c r="AD28" s="68" t="s">
        <v>159</v>
      </c>
      <c r="AE28" s="69">
        <v>90</v>
      </c>
      <c r="AF28" s="69">
        <v>4</v>
      </c>
      <c r="AG28" s="69">
        <v>3</v>
      </c>
      <c r="AH28" s="69">
        <v>1</v>
      </c>
      <c r="AI28" s="69">
        <v>0</v>
      </c>
      <c r="AJ28" s="69">
        <v>1</v>
      </c>
      <c r="AK28" s="69">
        <v>0</v>
      </c>
      <c r="AL28" s="69">
        <v>0</v>
      </c>
      <c r="AM28" s="69">
        <v>0</v>
      </c>
      <c r="AN28" s="69">
        <v>0</v>
      </c>
      <c r="AO28" s="69">
        <v>1</v>
      </c>
      <c r="AP28" s="69">
        <v>1</v>
      </c>
      <c r="AQ28" s="69">
        <v>0</v>
      </c>
      <c r="AR28" s="69">
        <v>0</v>
      </c>
      <c r="AS28" s="69">
        <v>1</v>
      </c>
      <c r="AT28" s="69">
        <v>0</v>
      </c>
      <c r="AU28" s="69">
        <v>0</v>
      </c>
      <c r="AV28" s="69">
        <v>0</v>
      </c>
      <c r="AW28" s="69">
        <v>0</v>
      </c>
      <c r="AX28" s="69">
        <v>0</v>
      </c>
      <c r="AY28" s="69">
        <v>0</v>
      </c>
      <c r="AZ28" s="69">
        <v>0</v>
      </c>
      <c r="BA28" s="69">
        <v>0</v>
      </c>
      <c r="BB28" s="69">
        <v>1</v>
      </c>
      <c r="BC28" s="69">
        <v>0</v>
      </c>
      <c r="BD28" s="69">
        <v>0</v>
      </c>
      <c r="BE28" s="69">
        <v>0</v>
      </c>
      <c r="BF28" s="69">
        <v>0</v>
      </c>
      <c r="BG28" s="69">
        <v>0</v>
      </c>
      <c r="BH28" s="69">
        <v>0</v>
      </c>
      <c r="BI28" s="31">
        <f>=AH28</f>
        <v>1</v>
      </c>
      <c r="BJ28" s="32">
        <f>=BI28/M28</f>
        <v>0.2</v>
      </c>
      <c r="BK28" s="32">
        <f>=AK28/AH28</f>
        <v>0</v>
      </c>
      <c r="BL28" s="33">
        <f>=IF(BI28=0,0,AL28/BI28)</f>
        <v>0</v>
      </c>
      <c r="BM28" s="33">
        <f>=IF(BI28=0,0,AM28/BI28)</f>
        <v>0</v>
      </c>
      <c r="BN28" s="33">
        <f>=IF(BI28=0,0,AN28/BI28)</f>
        <v>0</v>
      </c>
      <c r="BO28" s="33">
        <f>=IF(BI28=0,0,AO28/BI28)</f>
        <v>1</v>
      </c>
      <c r="BP28" s="32">
        <f>=-IF(BL28=0,0,BL28*LN(BL28))-IF(BM28=0,0,BM28*LN(BM28))-IF(BN28=0,0,BN28*LN(BN28))-IF(BO28=0,0,BO28*LN(BO28))</f>
        <v>0</v>
      </c>
      <c r="BQ28" s="34">
        <f>=IF(BI28=0,0,BP28/LN(4)*100)</f>
        <v>0</v>
      </c>
      <c r="BR28" s="35">
        <f>=_xlfn.XLOOKUP(C28,点位均值!$A:$A,点位均值!$B:$B,"无匹配")</f>
        <v>2.26178660049628</v>
      </c>
      <c r="BS28" s="35">
        <f>=_xlfn.XLOOKUP(C28,点位均值!$A:$A,点位均值!$C:$C,"无匹配")</f>
        <v>0.332637075718016</v>
      </c>
    </row>
    <row r="29" spans="1:71" ht="33.75" customHeight="1">
      <c r="A29" s="26">
        <v>26</v>
      </c>
      <c r="B29" s="27" t="s">
        <v>250</v>
      </c>
      <c r="C29" s="28" t="s">
        <v>251</v>
      </c>
      <c r="D29" s="67" t="s">
        <v>252</v>
      </c>
      <c r="E29" s="67" t="s">
        <v>94</v>
      </c>
      <c r="F29" s="67" t="s">
        <v>136</v>
      </c>
      <c r="G29" s="67" t="s">
        <v>137</v>
      </c>
      <c r="H29" s="38" t="s"/>
      <c r="I29" s="67" t="s">
        <v>99</v>
      </c>
      <c r="J29" s="67" t="s">
        <v>145</v>
      </c>
      <c r="K29" s="69">
        <v>8</v>
      </c>
      <c r="L29" s="69">
        <v>0</v>
      </c>
      <c r="M29" s="69">
        <v>10</v>
      </c>
      <c r="N29" s="68" t="s">
        <v>101</v>
      </c>
      <c r="O29" s="69">
        <v>1</v>
      </c>
      <c r="P29" s="69">
        <v>5</v>
      </c>
      <c r="Q29" s="69">
        <v>200</v>
      </c>
      <c r="R29" s="69">
        <v>10</v>
      </c>
      <c r="S29" s="69">
        <v>7</v>
      </c>
      <c r="T29" s="69">
        <v>5</v>
      </c>
      <c r="U29" s="69">
        <v>5</v>
      </c>
      <c r="V29" s="69">
        <v>5</v>
      </c>
      <c r="W29" s="68" t="s">
        <v>253</v>
      </c>
      <c r="X29" s="38" t="s"/>
      <c r="Y29" s="69">
        <v>5</v>
      </c>
      <c r="Z29" s="69">
        <v>3</v>
      </c>
      <c r="AA29" s="69">
        <v>5</v>
      </c>
      <c r="AB29" s="30" t="s"/>
      <c r="AC29" s="30" t="s"/>
      <c r="AD29" s="68" t="s">
        <v>159</v>
      </c>
      <c r="AE29" s="69">
        <v>50</v>
      </c>
      <c r="AF29" s="69">
        <v>3</v>
      </c>
      <c r="AG29" s="69">
        <v>3</v>
      </c>
      <c r="AH29" s="69">
        <v>3</v>
      </c>
      <c r="AI29" s="69">
        <v>1</v>
      </c>
      <c r="AJ29" s="69">
        <v>0</v>
      </c>
      <c r="AK29" s="69">
        <v>3</v>
      </c>
      <c r="AL29" s="69">
        <v>0</v>
      </c>
      <c r="AM29" s="69">
        <v>3</v>
      </c>
      <c r="AN29" s="69">
        <v>0</v>
      </c>
      <c r="AO29" s="69">
        <v>0</v>
      </c>
      <c r="AP29" s="69">
        <v>1</v>
      </c>
      <c r="AQ29" s="69">
        <v>2</v>
      </c>
      <c r="AR29" s="69">
        <v>0</v>
      </c>
      <c r="AS29" s="69">
        <v>2</v>
      </c>
      <c r="AT29" s="69">
        <v>1</v>
      </c>
      <c r="AU29" s="69">
        <v>0</v>
      </c>
      <c r="AV29" s="69">
        <v>0</v>
      </c>
      <c r="AW29" s="69">
        <v>0</v>
      </c>
      <c r="AX29" s="69">
        <v>3</v>
      </c>
      <c r="AY29" s="69">
        <v>0</v>
      </c>
      <c r="AZ29" s="69">
        <v>0</v>
      </c>
      <c r="BA29" s="69">
        <v>0</v>
      </c>
      <c r="BB29" s="69">
        <v>0</v>
      </c>
      <c r="BC29" s="69">
        <v>0</v>
      </c>
      <c r="BD29" s="69">
        <v>0</v>
      </c>
      <c r="BE29" s="69">
        <v>0</v>
      </c>
      <c r="BF29" s="69">
        <v>0</v>
      </c>
      <c r="BG29" s="69">
        <v>0</v>
      </c>
      <c r="BH29" s="69">
        <v>0</v>
      </c>
      <c r="BI29" s="31">
        <f>=AH29</f>
        <v>3</v>
      </c>
      <c r="BJ29" s="32">
        <f>=BI29/M29</f>
        <v>0.3</v>
      </c>
      <c r="BK29" s="32">
        <f>=AK29/AH29</f>
        <v>1</v>
      </c>
      <c r="BL29" s="33">
        <f>=IF(BI29=0,0,AL29/BI29)</f>
        <v>0</v>
      </c>
      <c r="BM29" s="33">
        <f>=IF(BI29=0,0,AM29/BI29)</f>
        <v>1</v>
      </c>
      <c r="BN29" s="33">
        <f>=IF(BI29=0,0,AN29/BI29)</f>
        <v>0</v>
      </c>
      <c r="BO29" s="33">
        <f>=IF(BI29=0,0,AO29/BI29)</f>
        <v>0</v>
      </c>
      <c r="BP29" s="32">
        <f>=-IF(BL29=0,0,BL29*LN(BL29))-IF(BM29=0,0,BM29*LN(BM29))-IF(BN29=0,0,BN29*LN(BN29))-IF(BO29=0,0,BO29*LN(BO29))</f>
        <v>0</v>
      </c>
      <c r="BQ29" s="34">
        <f>=IF(BI29=0,0,BP29/LN(4)*100)</f>
        <v>0</v>
      </c>
      <c r="BR29" s="35">
        <f>=_xlfn.XLOOKUP(C29,点位均值!$A:$A,点位均值!$B:$B,"无匹配")</f>
        <v>0.1</v>
      </c>
      <c r="BS29" s="35">
        <f>=_xlfn.XLOOKUP(C29,点位均值!$A:$A,点位均值!$C:$C,"无匹配")</f>
        <v>4.00313315926893</v>
      </c>
    </row>
    <row r="30" spans="1:71" ht="33.75" customHeight="1">
      <c r="A30" s="26">
        <v>27</v>
      </c>
      <c r="B30" s="27" t="s">
        <v>254</v>
      </c>
      <c r="C30" s="28" t="s">
        <v>255</v>
      </c>
      <c r="D30" s="67" t="s">
        <v>256</v>
      </c>
      <c r="E30" s="67" t="s">
        <v>94</v>
      </c>
      <c r="F30" s="67" t="s">
        <v>95</v>
      </c>
      <c r="G30" s="67" t="s">
        <v>96</v>
      </c>
      <c r="H30" s="67" t="s">
        <v>97</v>
      </c>
      <c r="I30" s="67" t="s">
        <v>112</v>
      </c>
      <c r="J30" s="38" t="s"/>
      <c r="K30" s="69">
        <v>6</v>
      </c>
      <c r="L30" s="69">
        <v>0</v>
      </c>
      <c r="M30" s="69">
        <v>2</v>
      </c>
      <c r="N30" s="68" t="s">
        <v>175</v>
      </c>
      <c r="O30" s="69">
        <v>2</v>
      </c>
      <c r="P30" s="69">
        <v>3</v>
      </c>
      <c r="Q30" s="69">
        <v>20</v>
      </c>
      <c r="R30" s="69">
        <v>0</v>
      </c>
      <c r="S30" s="69">
        <v>4</v>
      </c>
      <c r="T30" s="69">
        <v>5</v>
      </c>
      <c r="U30" s="69">
        <v>4</v>
      </c>
      <c r="V30" s="69">
        <v>3</v>
      </c>
      <c r="W30" s="30" t="s"/>
      <c r="X30" s="39" t="s"/>
      <c r="Y30" s="69">
        <v>4</v>
      </c>
      <c r="Z30" s="69">
        <v>3</v>
      </c>
      <c r="AA30" s="69">
        <v>5</v>
      </c>
      <c r="AB30" s="30" t="s"/>
      <c r="AC30" s="30" t="s"/>
      <c r="AD30" s="68" t="s">
        <v>132</v>
      </c>
      <c r="AE30" s="69">
        <v>60</v>
      </c>
      <c r="AF30" s="69">
        <v>3</v>
      </c>
      <c r="AG30" s="69">
        <v>3</v>
      </c>
      <c r="AH30" s="30" t="s"/>
      <c r="AI30" s="30" t="s"/>
      <c r="AJ30" s="30" t="s"/>
      <c r="AK30" s="30" t="s"/>
      <c r="AL30" s="30" t="s"/>
      <c r="AM30" s="30" t="s"/>
      <c r="AN30" s="30" t="s"/>
      <c r="AO30" s="30" t="s"/>
      <c r="AP30" s="30" t="s"/>
      <c r="AQ30" s="30" t="s"/>
      <c r="AR30" s="30" t="s"/>
      <c r="AS30" s="30" t="s"/>
      <c r="AT30" s="30" t="s"/>
      <c r="AU30" s="30" t="s"/>
      <c r="AV30" s="30" t="s"/>
      <c r="AW30" s="30" t="s"/>
      <c r="AX30" s="30" t="s"/>
      <c r="AY30" s="30" t="s"/>
      <c r="AZ30" s="30" t="s"/>
      <c r="BA30" s="30" t="s"/>
      <c r="BB30" s="30" t="s"/>
      <c r="BC30" s="30" t="s"/>
      <c r="BD30" s="30" t="s"/>
      <c r="BE30" s="30" t="s"/>
      <c r="BF30" s="30" t="s"/>
      <c r="BG30" s="30" t="s"/>
      <c r="BH30" s="30" t="s"/>
      <c r="BI30" s="31">
        <f>=AH30</f>
        <v>0</v>
      </c>
      <c r="BJ30" s="32">
        <f>=BI30/M30</f>
        <v>0</v>
      </c>
      <c r="BK30" s="32" t="e">
        <f>=AK30/AH30</f>
        <v>#DIV/0!</v>
      </c>
      <c r="BL30" s="33">
        <f>=IF(BI30=0,0,AL30/BI30)</f>
        <v>0</v>
      </c>
      <c r="BM30" s="33">
        <f>=IF(BI30=0,0,AM30/BI30)</f>
        <v>0</v>
      </c>
      <c r="BN30" s="33">
        <f>=IF(BI30=0,0,AN30/BI30)</f>
        <v>0</v>
      </c>
      <c r="BO30" s="33">
        <f>=IF(BI30=0,0,AO30/BI30)</f>
        <v>0</v>
      </c>
      <c r="BP30" s="32">
        <f>=-IF(BL30=0,0,BL30*LN(BL30))-IF(BM30=0,0,BM30*LN(BM30))-IF(BN30=0,0,BN30*LN(BN30))-IF(BO30=0,0,BO30*LN(BO30))</f>
        <v>0</v>
      </c>
      <c r="BQ30" s="34">
        <f>=IF(BI30=0,0,BP30/LN(4)*100)</f>
        <v>0</v>
      </c>
      <c r="BR30" s="35" t="str">
        <f>=_xlfn.XLOOKUP(C30,点位均值!$A:$A,点位均值!$B:$B,"无匹配")</f>
        <v>无匹配</v>
      </c>
      <c r="BS30" s="35" t="str">
        <f>=_xlfn.XLOOKUP(C30,点位均值!$A:$A,点位均值!$C:$C,"无匹配")</f>
        <v>无匹配</v>
      </c>
    </row>
    <row r="31" spans="1:71" ht="33.75" customHeight="1">
      <c r="A31" s="26">
        <v>28</v>
      </c>
      <c r="B31" s="27" t="s">
        <v>257</v>
      </c>
      <c r="C31" s="28" t="s">
        <v>258</v>
      </c>
      <c r="D31" s="67" t="s">
        <v>259</v>
      </c>
      <c r="E31" s="67" t="s">
        <v>94</v>
      </c>
      <c r="F31" s="67" t="s">
        <v>95</v>
      </c>
      <c r="G31" s="67" t="s">
        <v>96</v>
      </c>
      <c r="H31" s="67" t="s">
        <v>120</v>
      </c>
      <c r="I31" s="67" t="s">
        <v>112</v>
      </c>
      <c r="J31" s="67" t="s">
        <v>189</v>
      </c>
      <c r="K31" s="69">
        <v>3</v>
      </c>
      <c r="L31" s="69">
        <v>0</v>
      </c>
      <c r="M31" s="69">
        <v>1</v>
      </c>
      <c r="N31" s="68" t="s">
        <v>101</v>
      </c>
      <c r="O31" s="69">
        <v>2</v>
      </c>
      <c r="P31" s="69">
        <v>5</v>
      </c>
      <c r="Q31" s="69">
        <v>30</v>
      </c>
      <c r="R31" s="69">
        <v>100</v>
      </c>
      <c r="S31" s="69">
        <v>3</v>
      </c>
      <c r="T31" s="69">
        <v>5</v>
      </c>
      <c r="U31" s="69">
        <v>3</v>
      </c>
      <c r="V31" s="69">
        <v>1</v>
      </c>
      <c r="W31" s="68" t="s">
        <v>260</v>
      </c>
      <c r="X31" s="39" t="s"/>
      <c r="Y31" s="69">
        <v>3</v>
      </c>
      <c r="Z31" s="69">
        <v>3</v>
      </c>
      <c r="AA31" s="69">
        <v>5</v>
      </c>
      <c r="AB31" s="30" t="s"/>
      <c r="AC31" s="30" t="s"/>
      <c r="AD31" s="68" t="s">
        <v>132</v>
      </c>
      <c r="AE31" s="69">
        <v>90</v>
      </c>
      <c r="AF31" s="69">
        <v>3</v>
      </c>
      <c r="AG31" s="69">
        <v>3</v>
      </c>
      <c r="AH31" s="69">
        <v>1</v>
      </c>
      <c r="AI31" s="69">
        <v>1</v>
      </c>
      <c r="AJ31" s="69">
        <v>0</v>
      </c>
      <c r="AK31" s="69">
        <v>1</v>
      </c>
      <c r="AL31" s="69">
        <v>0</v>
      </c>
      <c r="AM31" s="69">
        <v>1</v>
      </c>
      <c r="AN31" s="69">
        <v>0</v>
      </c>
      <c r="AO31" s="69">
        <v>0</v>
      </c>
      <c r="AP31" s="69">
        <v>0</v>
      </c>
      <c r="AQ31" s="69">
        <v>1</v>
      </c>
      <c r="AR31" s="69">
        <v>0</v>
      </c>
      <c r="AS31" s="69">
        <v>0</v>
      </c>
      <c r="AT31" s="69">
        <v>1</v>
      </c>
      <c r="AU31" s="69">
        <v>0</v>
      </c>
      <c r="AV31" s="69">
        <v>0</v>
      </c>
      <c r="AW31" s="69">
        <v>0</v>
      </c>
      <c r="AX31" s="69">
        <v>0</v>
      </c>
      <c r="AY31" s="69">
        <v>0</v>
      </c>
      <c r="AZ31" s="69">
        <v>0</v>
      </c>
      <c r="BA31" s="69">
        <v>0</v>
      </c>
      <c r="BB31" s="69">
        <v>0</v>
      </c>
      <c r="BC31" s="69">
        <v>0</v>
      </c>
      <c r="BD31" s="69">
        <v>0</v>
      </c>
      <c r="BE31" s="69">
        <v>0</v>
      </c>
      <c r="BF31" s="69">
        <v>0</v>
      </c>
      <c r="BG31" s="69">
        <v>0</v>
      </c>
      <c r="BH31" s="69">
        <v>1</v>
      </c>
      <c r="BI31" s="31">
        <f>=AH31</f>
        <v>1</v>
      </c>
      <c r="BJ31" s="32">
        <f>=BI31/M31</f>
        <v>1</v>
      </c>
      <c r="BK31" s="32">
        <f>=AK31/AH31</f>
        <v>1</v>
      </c>
      <c r="BL31" s="33">
        <f>=IF(BI31=0,0,AL31/BI31)</f>
        <v>0</v>
      </c>
      <c r="BM31" s="33">
        <f>=IF(BI31=0,0,AM31/BI31)</f>
        <v>1</v>
      </c>
      <c r="BN31" s="33">
        <f>=IF(BI31=0,0,AN31/BI31)</f>
        <v>0</v>
      </c>
      <c r="BO31" s="33">
        <f>=IF(BI31=0,0,AO31/BI31)</f>
        <v>0</v>
      </c>
      <c r="BP31" s="32">
        <f>=-IF(BL31=0,0,BL31*LN(BL31))-IF(BM31=0,0,BM31*LN(BM31))-IF(BN31=0,0,BN31*LN(BN31))-IF(BO31=0,0,BO31*LN(BO31))</f>
        <v>0</v>
      </c>
      <c r="BQ31" s="34">
        <f>=IF(BI31=0,0,BP31/LN(4)*100)</f>
        <v>0</v>
      </c>
      <c r="BR31" s="35">
        <f>=_xlfn.XLOOKUP(C31,点位均值!$A:$A,点位均值!$B:$B,"无匹配")</f>
        <v>0.542183622828784</v>
      </c>
      <c r="BS31" s="35">
        <f>=_xlfn.XLOOKUP(C31,点位均值!$A:$A,点位均值!$C:$C,"无匹配")</f>
        <v>2.1420365535248</v>
      </c>
    </row>
    <row r="32" spans="1:71" ht="33.75" customHeight="1">
      <c r="A32" s="26">
        <v>29</v>
      </c>
      <c r="B32" s="27" t="s">
        <v>261</v>
      </c>
      <c r="C32" s="28" t="s">
        <v>262</v>
      </c>
      <c r="D32" s="38" t="s"/>
      <c r="E32" s="67" t="s">
        <v>94</v>
      </c>
      <c r="F32" s="67" t="s">
        <v>95</v>
      </c>
      <c r="G32" s="67" t="s">
        <v>96</v>
      </c>
      <c r="H32" s="38" t="s"/>
      <c r="I32" s="67" t="s">
        <v>99</v>
      </c>
      <c r="J32" s="67" t="s">
        <v>263</v>
      </c>
      <c r="K32" s="69">
        <v>12</v>
      </c>
      <c r="L32" s="69">
        <v>0.5</v>
      </c>
      <c r="M32" s="69">
        <v>3</v>
      </c>
      <c r="N32" s="68" t="s">
        <v>101</v>
      </c>
      <c r="O32" s="69">
        <v>1</v>
      </c>
      <c r="P32" s="69">
        <v>5</v>
      </c>
      <c r="Q32" s="69">
        <v>128</v>
      </c>
      <c r="R32" s="69">
        <v>0</v>
      </c>
      <c r="S32" s="69">
        <v>5</v>
      </c>
      <c r="T32" s="69">
        <v>5</v>
      </c>
      <c r="U32" s="69">
        <v>4</v>
      </c>
      <c r="V32" s="69">
        <v>3</v>
      </c>
      <c r="W32" s="68" t="s">
        <v>264</v>
      </c>
      <c r="X32" s="30" t="s"/>
      <c r="Y32" s="30" t="s"/>
      <c r="Z32" s="30" t="s"/>
      <c r="AA32" s="30" t="s"/>
      <c r="AB32" s="30" t="s"/>
      <c r="AC32" s="30" t="s"/>
      <c r="AD32" s="30" t="s"/>
      <c r="AE32" s="38" t="s"/>
      <c r="AF32" s="30" t="s"/>
      <c r="AG32" s="30" t="s"/>
      <c r="AH32" s="30" t="s"/>
      <c r="AI32" s="30" t="s"/>
      <c r="AJ32" s="30" t="s"/>
      <c r="AK32" s="30" t="s"/>
      <c r="AL32" s="30" t="s"/>
      <c r="AM32" s="30" t="s"/>
      <c r="AN32" s="30" t="s"/>
      <c r="AO32" s="30" t="s"/>
      <c r="AP32" s="30" t="s"/>
      <c r="AQ32" s="30" t="s"/>
      <c r="AR32" s="30" t="s"/>
      <c r="AS32" s="30" t="s"/>
      <c r="AT32" s="30" t="s"/>
      <c r="AU32" s="30" t="s"/>
      <c r="AV32" s="30" t="s"/>
      <c r="AW32" s="30" t="s"/>
      <c r="AX32" s="30" t="s"/>
      <c r="AY32" s="30" t="s"/>
      <c r="AZ32" s="30" t="s"/>
      <c r="BA32" s="30" t="s"/>
      <c r="BB32" s="30" t="s"/>
      <c r="BC32" s="30" t="s"/>
      <c r="BD32" s="30" t="s"/>
      <c r="BE32" s="30" t="s"/>
      <c r="BF32" s="30" t="s"/>
      <c r="BG32" s="30" t="s"/>
      <c r="BH32" s="30" t="s"/>
      <c r="BI32" s="31">
        <f>=AH32</f>
        <v>0</v>
      </c>
      <c r="BJ32" s="32">
        <f>=BI32/M32</f>
        <v>0</v>
      </c>
      <c r="BK32" s="32" t="e">
        <f>=AK32/AH32</f>
        <v>#DIV/0!</v>
      </c>
      <c r="BL32" s="33">
        <f>=IF(BI32=0,0,AL32/BI32)</f>
        <v>0</v>
      </c>
      <c r="BM32" s="33">
        <f>=IF(BI32=0,0,AM32/BI32)</f>
        <v>0</v>
      </c>
      <c r="BN32" s="33">
        <f>=IF(BI32=0,0,AN32/BI32)</f>
        <v>0</v>
      </c>
      <c r="BO32" s="33">
        <f>=IF(BI32=0,0,AO32/BI32)</f>
        <v>0</v>
      </c>
      <c r="BP32" s="32">
        <f>=-IF(BL32=0,0,BL32*LN(BL32))-IF(BM32=0,0,BM32*LN(BM32))-IF(BN32=0,0,BN32*LN(BN32))-IF(BO32=0,0,BO32*LN(BO32))</f>
        <v>0</v>
      </c>
      <c r="BQ32" s="34">
        <f>=IF(BI32=0,0,BP32/LN(4)*100)</f>
        <v>0</v>
      </c>
      <c r="BR32" s="35" t="str">
        <f>=_xlfn.XLOOKUP(C32,点位均值!$A:$A,点位均值!$B:$B,"无匹配")</f>
        <v>无匹配</v>
      </c>
      <c r="BS32" s="35" t="str">
        <f>=_xlfn.XLOOKUP(C32,点位均值!$A:$A,点位均值!$C:$C,"无匹配")</f>
        <v>无匹配</v>
      </c>
    </row>
    <row r="33" spans="1:71" ht="33.75" customHeight="1">
      <c r="A33" s="26">
        <v>30</v>
      </c>
      <c r="B33" s="27" t="s">
        <v>265</v>
      </c>
      <c r="C33" s="28" t="s">
        <v>266</v>
      </c>
      <c r="D33" s="67" t="s">
        <v>267</v>
      </c>
      <c r="E33" s="67" t="s">
        <v>135</v>
      </c>
      <c r="F33" s="67" t="s">
        <v>136</v>
      </c>
      <c r="G33" s="67" t="s">
        <v>137</v>
      </c>
      <c r="H33" s="38" t="s"/>
      <c r="I33" s="67" t="s">
        <v>99</v>
      </c>
      <c r="J33" s="67" t="s">
        <v>268</v>
      </c>
      <c r="K33" s="69">
        <v>20</v>
      </c>
      <c r="L33" s="69">
        <v>3</v>
      </c>
      <c r="M33" s="69">
        <v>50</v>
      </c>
      <c r="N33" s="68" t="s">
        <v>269</v>
      </c>
      <c r="O33" s="69">
        <v>1</v>
      </c>
      <c r="P33" s="69">
        <v>4</v>
      </c>
      <c r="Q33" s="69">
        <v>0</v>
      </c>
      <c r="R33" s="69">
        <v>30</v>
      </c>
      <c r="S33" s="69">
        <v>20</v>
      </c>
      <c r="T33" s="69">
        <v>4</v>
      </c>
      <c r="U33" s="69">
        <v>4</v>
      </c>
      <c r="V33" s="69">
        <v>4</v>
      </c>
      <c r="W33" s="68" t="s">
        <v>270</v>
      </c>
      <c r="X33" s="68" t="s">
        <v>271</v>
      </c>
      <c r="Y33" s="69">
        <v>5</v>
      </c>
      <c r="Z33" s="69">
        <v>2</v>
      </c>
      <c r="AA33" s="69">
        <v>4</v>
      </c>
      <c r="AB33" s="68" t="s">
        <v>272</v>
      </c>
      <c r="AC33" s="68" t="s">
        <v>271</v>
      </c>
      <c r="AD33" s="68" t="s">
        <v>109</v>
      </c>
      <c r="AE33" s="69">
        <v>90</v>
      </c>
      <c r="AF33" s="69">
        <v>4</v>
      </c>
      <c r="AG33" s="69">
        <v>2</v>
      </c>
      <c r="AH33" s="69">
        <v>3</v>
      </c>
      <c r="AI33" s="69">
        <v>1</v>
      </c>
      <c r="AJ33" s="69">
        <v>0</v>
      </c>
      <c r="AK33" s="69">
        <v>3</v>
      </c>
      <c r="AL33" s="69">
        <v>0</v>
      </c>
      <c r="AM33" s="69">
        <v>3</v>
      </c>
      <c r="AN33" s="69">
        <v>0</v>
      </c>
      <c r="AO33" s="69">
        <v>0</v>
      </c>
      <c r="AP33" s="69">
        <v>0</v>
      </c>
      <c r="AQ33" s="69">
        <v>3</v>
      </c>
      <c r="AR33" s="69">
        <v>0</v>
      </c>
      <c r="AS33" s="69">
        <v>0</v>
      </c>
      <c r="AT33" s="69">
        <v>3</v>
      </c>
      <c r="AU33" s="69">
        <v>0</v>
      </c>
      <c r="AV33" s="69">
        <v>0</v>
      </c>
      <c r="AW33" s="69">
        <v>3</v>
      </c>
      <c r="AX33" s="69">
        <v>0</v>
      </c>
      <c r="AY33" s="69">
        <v>0</v>
      </c>
      <c r="AZ33" s="69">
        <v>0</v>
      </c>
      <c r="BA33" s="69">
        <v>0</v>
      </c>
      <c r="BB33" s="69">
        <v>0</v>
      </c>
      <c r="BC33" s="69">
        <v>0</v>
      </c>
      <c r="BD33" s="69">
        <v>0</v>
      </c>
      <c r="BE33" s="69">
        <v>0</v>
      </c>
      <c r="BF33" s="69">
        <v>0</v>
      </c>
      <c r="BG33" s="69">
        <v>0</v>
      </c>
      <c r="BH33" s="69">
        <v>0</v>
      </c>
      <c r="BI33" s="31">
        <f>=AH33</f>
        <v>3</v>
      </c>
      <c r="BJ33" s="32">
        <f>=BI33/M33</f>
        <v>0.06</v>
      </c>
      <c r="BK33" s="32">
        <f>=AK33/AH33</f>
        <v>1</v>
      </c>
      <c r="BL33" s="33">
        <f>=IF(BI33=0,0,AL33/BI33)</f>
        <v>0</v>
      </c>
      <c r="BM33" s="33">
        <f>=IF(BI33=0,0,AM33/BI33)</f>
        <v>1</v>
      </c>
      <c r="BN33" s="33">
        <f>=IF(BI33=0,0,AN33/BI33)</f>
        <v>0</v>
      </c>
      <c r="BO33" s="33">
        <f>=IF(BI33=0,0,AO33/BI33)</f>
        <v>0</v>
      </c>
      <c r="BP33" s="32">
        <f>=-IF(BL33=0,0,BL33*LN(BL33))-IF(BM33=0,0,BM33*LN(BM33))-IF(BN33=0,0,BN33*LN(BN33))-IF(BO33=0,0,BO33*LN(BO33))</f>
        <v>0</v>
      </c>
      <c r="BQ33" s="34">
        <f>=IF(BI33=0,0,BP33/LN(4)*100)</f>
        <v>0</v>
      </c>
      <c r="BR33" s="35">
        <f>=_xlfn.XLOOKUP(C33,点位均值!$A:$A,点位均值!$B:$B,"无匹配")</f>
        <v>0.542183622828784</v>
      </c>
      <c r="BS33" s="35">
        <f>=_xlfn.XLOOKUP(C33,点位均值!$A:$A,点位均值!$C:$C,"无匹配")</f>
        <v>2.1420365535248</v>
      </c>
    </row>
    <row r="34" spans="1:71" ht="33.75" customHeight="1">
      <c r="A34" s="26">
        <v>31</v>
      </c>
      <c r="B34" s="27" t="s">
        <v>273</v>
      </c>
      <c r="C34" s="28" t="s">
        <v>274</v>
      </c>
      <c r="D34" s="67" t="s">
        <v>275</v>
      </c>
      <c r="E34" s="67" t="s">
        <v>276</v>
      </c>
      <c r="F34" s="67" t="s">
        <v>188</v>
      </c>
      <c r="G34" s="67" t="s">
        <v>277</v>
      </c>
      <c r="H34" s="38" t="s"/>
      <c r="I34" s="67" t="s">
        <v>112</v>
      </c>
      <c r="J34" s="67" t="s">
        <v>100</v>
      </c>
      <c r="K34" s="30" t="s"/>
      <c r="L34" s="30" t="s"/>
      <c r="M34" s="30" t="s"/>
      <c r="N34" s="30" t="s"/>
      <c r="O34" s="30" t="s"/>
      <c r="P34" s="30" t="s"/>
      <c r="Q34" s="30" t="s"/>
      <c r="R34" s="30" t="s"/>
      <c r="S34" s="30" t="s"/>
      <c r="T34" s="30" t="s"/>
      <c r="U34" s="30" t="s"/>
      <c r="V34" s="30" t="s"/>
      <c r="W34" s="30" t="s"/>
      <c r="X34" s="30" t="s"/>
      <c r="Y34" s="30" t="s"/>
      <c r="Z34" s="30" t="s"/>
      <c r="AA34" s="30" t="s"/>
      <c r="AB34" s="30" t="s"/>
      <c r="AC34" s="30" t="s"/>
      <c r="AD34" s="30" t="s"/>
      <c r="AE34" s="39" t="s"/>
      <c r="AF34" s="30" t="s"/>
      <c r="AG34" s="30" t="s"/>
      <c r="AH34" s="69">
        <v>7</v>
      </c>
      <c r="AI34" s="69">
        <v>3</v>
      </c>
      <c r="AJ34" s="69">
        <v>0</v>
      </c>
      <c r="AK34" s="69">
        <v>7</v>
      </c>
      <c r="AL34" s="69">
        <v>0</v>
      </c>
      <c r="AM34" s="69">
        <v>7</v>
      </c>
      <c r="AN34" s="69">
        <v>0</v>
      </c>
      <c r="AO34" s="69">
        <v>0</v>
      </c>
      <c r="AP34" s="69">
        <v>2</v>
      </c>
      <c r="AQ34" s="69">
        <v>5</v>
      </c>
      <c r="AR34" s="69">
        <v>0</v>
      </c>
      <c r="AS34" s="69">
        <v>2</v>
      </c>
      <c r="AT34" s="69">
        <v>5</v>
      </c>
      <c r="AU34" s="69">
        <v>0</v>
      </c>
      <c r="AV34" s="69">
        <v>3</v>
      </c>
      <c r="AW34" s="69">
        <v>0</v>
      </c>
      <c r="AX34" s="69">
        <v>2</v>
      </c>
      <c r="AY34" s="69">
        <v>0</v>
      </c>
      <c r="AZ34" s="69">
        <v>0</v>
      </c>
      <c r="BA34" s="69">
        <v>0</v>
      </c>
      <c r="BB34" s="69">
        <v>3</v>
      </c>
      <c r="BC34" s="69">
        <v>0</v>
      </c>
      <c r="BD34" s="69">
        <v>0</v>
      </c>
      <c r="BE34" s="69">
        <v>0</v>
      </c>
      <c r="BF34" s="69">
        <v>0</v>
      </c>
      <c r="BG34" s="69">
        <v>0</v>
      </c>
      <c r="BH34" s="69">
        <v>0</v>
      </c>
      <c r="BI34" s="31">
        <f>=AH34</f>
        <v>7</v>
      </c>
      <c r="BJ34" s="32" t="e">
        <f>=BI34/M34</f>
        <v>#DIV/0!</v>
      </c>
      <c r="BK34" s="32">
        <f>=AK34/AH34</f>
        <v>1</v>
      </c>
      <c r="BL34" s="33">
        <f>=IF(BI34=0,0,AL34/BI34)</f>
        <v>0</v>
      </c>
      <c r="BM34" s="33">
        <f>=IF(BI34=0,0,AM34/BI34)</f>
        <v>1</v>
      </c>
      <c r="BN34" s="33">
        <f>=IF(BI34=0,0,AN34/BI34)</f>
        <v>0</v>
      </c>
      <c r="BO34" s="33">
        <f>=IF(BI34=0,0,AO34/BI34)</f>
        <v>0</v>
      </c>
      <c r="BP34" s="32">
        <f>=-IF(BL34=0,0,BL34*LN(BL34))-IF(BM34=0,0,BM34*LN(BM34))-IF(BN34=0,0,BN34*LN(BN34))-IF(BO34=0,0,BO34*LN(BO34))</f>
        <v>0</v>
      </c>
      <c r="BQ34" s="34">
        <f>=IF(BI34=0,0,BP34/LN(4)*100)</f>
        <v>0</v>
      </c>
      <c r="BR34" s="35">
        <f>=_xlfn.XLOOKUP(C34,点位均值!$A:$A,点位均值!$B:$B,"无匹配")</f>
        <v>0.486033321517192</v>
      </c>
      <c r="BS34" s="35">
        <f>=_xlfn.XLOOKUP(C34,点位均值!$A:$A,点位均值!$C:$C,"无匹配")</f>
        <v>2.96919060052219</v>
      </c>
    </row>
    <row r="35" spans="1:71" ht="33.75" customHeight="1">
      <c r="A35" s="26">
        <v>32</v>
      </c>
      <c r="B35" s="27" t="s">
        <v>278</v>
      </c>
      <c r="C35" s="28" t="s">
        <v>279</v>
      </c>
      <c r="D35" s="38" t="s"/>
      <c r="E35" s="67" t="s">
        <v>94</v>
      </c>
      <c r="F35" s="67" t="s">
        <v>95</v>
      </c>
      <c r="G35" s="67" t="s">
        <v>96</v>
      </c>
      <c r="H35" s="38" t="s"/>
      <c r="I35" s="67" t="s">
        <v>112</v>
      </c>
      <c r="J35" s="67" t="s">
        <v>100</v>
      </c>
      <c r="K35" s="69">
        <v>3</v>
      </c>
      <c r="L35" s="69">
        <v>0</v>
      </c>
      <c r="M35" s="69">
        <v>3</v>
      </c>
      <c r="N35" s="68" t="s">
        <v>280</v>
      </c>
      <c r="O35" s="69">
        <v>2</v>
      </c>
      <c r="P35" s="69">
        <v>4</v>
      </c>
      <c r="Q35" s="30" t="s"/>
      <c r="R35" s="30" t="s"/>
      <c r="S35" s="69">
        <v>3</v>
      </c>
      <c r="T35" s="69">
        <v>1</v>
      </c>
      <c r="U35" s="69">
        <v>4</v>
      </c>
      <c r="V35" s="69">
        <v>1</v>
      </c>
      <c r="W35" s="30" t="s"/>
      <c r="X35" s="30" t="s"/>
      <c r="Y35" s="69">
        <v>3</v>
      </c>
      <c r="Z35" s="69">
        <v>1</v>
      </c>
      <c r="AA35" s="69">
        <v>5</v>
      </c>
      <c r="AB35" s="30" t="s"/>
      <c r="AC35" s="30" t="s"/>
      <c r="AD35" s="68" t="s">
        <v>140</v>
      </c>
      <c r="AE35" s="30" t="s"/>
      <c r="AF35" s="30" t="s"/>
      <c r="AG35" s="30" t="s"/>
      <c r="AH35" s="30" t="s"/>
      <c r="AI35" s="30" t="s"/>
      <c r="AJ35" s="30" t="s"/>
      <c r="AK35" s="30" t="s"/>
      <c r="AL35" s="30" t="s"/>
      <c r="AM35" s="30" t="s"/>
      <c r="AN35" s="30" t="s"/>
      <c r="AO35" s="30" t="s"/>
      <c r="AP35" s="30" t="s"/>
      <c r="AQ35" s="30" t="s"/>
      <c r="AR35" s="30" t="s"/>
      <c r="AS35" s="30" t="s"/>
      <c r="AT35" s="30" t="s"/>
      <c r="AU35" s="30" t="s"/>
      <c r="AV35" s="30" t="s"/>
      <c r="AW35" s="30" t="s"/>
      <c r="AX35" s="30" t="s"/>
      <c r="AY35" s="30" t="s"/>
      <c r="AZ35" s="30" t="s"/>
      <c r="BA35" s="30" t="s"/>
      <c r="BB35" s="30" t="s"/>
      <c r="BC35" s="30" t="s"/>
      <c r="BD35" s="30" t="s"/>
      <c r="BE35" s="30" t="s"/>
      <c r="BF35" s="30" t="s"/>
      <c r="BG35" s="30" t="s"/>
      <c r="BH35" s="30" t="s"/>
      <c r="BI35" s="31">
        <f>=AH35</f>
        <v>0</v>
      </c>
      <c r="BJ35" s="32">
        <f>=BI35/M35</f>
        <v>0</v>
      </c>
      <c r="BK35" s="32" t="e">
        <f>=AK35/AH35</f>
        <v>#DIV/0!</v>
      </c>
      <c r="BL35" s="33">
        <f>=IF(BI35=0,0,AL35/BI35)</f>
        <v>0</v>
      </c>
      <c r="BM35" s="33">
        <f>=IF(BI35=0,0,AM35/BI35)</f>
        <v>0</v>
      </c>
      <c r="BN35" s="33">
        <f>=IF(BI35=0,0,AN35/BI35)</f>
        <v>0</v>
      </c>
      <c r="BO35" s="33">
        <f>=IF(BI35=0,0,AO35/BI35)</f>
        <v>0</v>
      </c>
      <c r="BP35" s="32">
        <f>=-IF(BL35=0,0,BL35*LN(BL35))-IF(BM35=0,0,BM35*LN(BM35))-IF(BN35=0,0,BN35*LN(BN35))-IF(BO35=0,0,BO35*LN(BO35))</f>
        <v>0</v>
      </c>
      <c r="BQ35" s="34">
        <f>=IF(BI35=0,0,BP35/LN(4)*100)</f>
        <v>0</v>
      </c>
      <c r="BR35" s="35" t="str">
        <f>=_xlfn.XLOOKUP(C35,点位均值!$A:$A,点位均值!$B:$B,"无匹配")</f>
        <v>无匹配</v>
      </c>
      <c r="BS35" s="35" t="str">
        <f>=_xlfn.XLOOKUP(C35,点位均值!$A:$A,点位均值!$C:$C,"无匹配")</f>
        <v>无匹配</v>
      </c>
    </row>
    <row r="36" spans="1:71" ht="33.75" customHeight="1">
      <c r="A36" s="26">
        <v>33</v>
      </c>
      <c r="B36" s="27" t="s">
        <v>281</v>
      </c>
      <c r="C36" s="28" t="s">
        <v>282</v>
      </c>
      <c r="D36" s="67" t="s">
        <v>93</v>
      </c>
      <c r="E36" s="67" t="s">
        <v>276</v>
      </c>
      <c r="F36" s="67" t="s">
        <v>118</v>
      </c>
      <c r="G36" s="67" t="s">
        <v>277</v>
      </c>
      <c r="H36" s="38" t="s"/>
      <c r="I36" s="67" t="s">
        <v>112</v>
      </c>
      <c r="J36" s="67" t="s">
        <v>283</v>
      </c>
      <c r="K36" s="69">
        <v>20</v>
      </c>
      <c r="L36" s="69">
        <v>2</v>
      </c>
      <c r="M36" s="69">
        <v>30</v>
      </c>
      <c r="N36" s="68" t="s">
        <v>101</v>
      </c>
      <c r="O36" s="69">
        <v>2</v>
      </c>
      <c r="P36" s="69">
        <v>4</v>
      </c>
      <c r="Q36" s="69">
        <v>50</v>
      </c>
      <c r="R36" s="69">
        <v>50</v>
      </c>
      <c r="S36" s="69">
        <v>30</v>
      </c>
      <c r="T36" s="69">
        <v>5</v>
      </c>
      <c r="U36" s="69">
        <v>5</v>
      </c>
      <c r="V36" s="69">
        <v>5</v>
      </c>
      <c r="W36" s="68" t="s">
        <v>233</v>
      </c>
      <c r="X36" s="30" t="s"/>
      <c r="Y36" s="69">
        <v>5</v>
      </c>
      <c r="Z36" s="69">
        <v>1</v>
      </c>
      <c r="AA36" s="69">
        <v>5</v>
      </c>
      <c r="AB36" s="68" t="s">
        <v>233</v>
      </c>
      <c r="AC36" s="30" t="s"/>
      <c r="AD36" s="68" t="s">
        <v>159</v>
      </c>
      <c r="AE36" s="69">
        <v>80</v>
      </c>
      <c r="AF36" s="69">
        <v>4</v>
      </c>
      <c r="AG36" s="69">
        <v>4</v>
      </c>
      <c r="AH36" s="69">
        <v>16</v>
      </c>
      <c r="AI36" s="69">
        <v>4</v>
      </c>
      <c r="AJ36" s="69">
        <v>7</v>
      </c>
      <c r="AK36" s="69">
        <v>9</v>
      </c>
      <c r="AL36" s="69">
        <v>0</v>
      </c>
      <c r="AM36" s="69">
        <v>7</v>
      </c>
      <c r="AN36" s="69">
        <v>7</v>
      </c>
      <c r="AO36" s="69">
        <v>2</v>
      </c>
      <c r="AP36" s="69">
        <v>16</v>
      </c>
      <c r="AQ36" s="69">
        <v>0</v>
      </c>
      <c r="AR36" s="69">
        <v>0</v>
      </c>
      <c r="AS36" s="69">
        <v>5</v>
      </c>
      <c r="AT36" s="69">
        <v>11</v>
      </c>
      <c r="AU36" s="69">
        <v>6</v>
      </c>
      <c r="AV36" s="69">
        <v>0</v>
      </c>
      <c r="AW36" s="69">
        <v>1</v>
      </c>
      <c r="AX36" s="69">
        <v>9</v>
      </c>
      <c r="AY36" s="69">
        <v>0</v>
      </c>
      <c r="AZ36" s="69">
        <v>0</v>
      </c>
      <c r="BA36" s="69">
        <v>0</v>
      </c>
      <c r="BB36" s="69">
        <v>0</v>
      </c>
      <c r="BC36" s="69">
        <v>0</v>
      </c>
      <c r="BD36" s="69">
        <v>0</v>
      </c>
      <c r="BE36" s="69">
        <v>0</v>
      </c>
      <c r="BF36" s="69">
        <v>0</v>
      </c>
      <c r="BG36" s="69">
        <v>0</v>
      </c>
      <c r="BH36" s="69">
        <v>0</v>
      </c>
      <c r="BI36" s="31">
        <f>=AH36</f>
        <v>16</v>
      </c>
      <c r="BJ36" s="32">
        <f>=BI36/M36</f>
        <v>0.533333333333333</v>
      </c>
      <c r="BK36" s="32">
        <f>=AK36/AH36</f>
        <v>0.5625</v>
      </c>
      <c r="BL36" s="33">
        <f>=IF(BI36=0,0,AL36/BI36)</f>
        <v>0</v>
      </c>
      <c r="BM36" s="33">
        <f>=IF(BI36=0,0,AM36/BI36)</f>
        <v>0.4375</v>
      </c>
      <c r="BN36" s="33">
        <f>=IF(BI36=0,0,AN36/BI36)</f>
        <v>0.4375</v>
      </c>
      <c r="BO36" s="33">
        <f>=IF(BI36=0,0,AO36/BI36)</f>
        <v>0.125</v>
      </c>
      <c r="BP36" s="32">
        <f>=-IF(BL36=0,0,BL36*LN(BL36))-IF(BM36=0,0,BM36*LN(BM36))-IF(BN36=0,0,BN36*LN(BN36))-IF(BO36=0,0,BO36*LN(BO36))</f>
        <v>0.983273944246389</v>
      </c>
      <c r="BQ36" s="34">
        <f>=IF(BI36=0,0,BP36/LN(4)*100)</f>
        <v>70.9282221599798</v>
      </c>
      <c r="BR36" s="35">
        <f>=_xlfn.XLOOKUP(C36,点位均值!$A:$A,点位均值!$B:$B,"无匹配")</f>
        <v>0.282707816377171</v>
      </c>
      <c r="BS36" s="35">
        <f>=_xlfn.XLOOKUP(C36,点位均值!$A:$A,点位均值!$C:$C,"无匹配")</f>
        <v>2.62831266318538</v>
      </c>
    </row>
    <row r="37" spans="1:71" ht="33.75" customHeight="1">
      <c r="A37" s="26">
        <v>34</v>
      </c>
      <c r="B37" s="27" t="s">
        <v>284</v>
      </c>
      <c r="C37" s="28" t="s">
        <v>285</v>
      </c>
      <c r="D37" s="67" t="s">
        <v>286</v>
      </c>
      <c r="E37" s="67" t="s">
        <v>94</v>
      </c>
      <c r="F37" s="67" t="s">
        <v>95</v>
      </c>
      <c r="G37" s="67" t="s">
        <v>96</v>
      </c>
      <c r="H37" s="67" t="s">
        <v>120</v>
      </c>
      <c r="I37" s="67" t="s">
        <v>121</v>
      </c>
      <c r="J37" s="67" t="s">
        <v>100</v>
      </c>
      <c r="K37" s="69">
        <v>10</v>
      </c>
      <c r="L37" s="69">
        <v>0</v>
      </c>
      <c r="M37" s="69">
        <v>2</v>
      </c>
      <c r="N37" s="68" t="s">
        <v>151</v>
      </c>
      <c r="O37" s="69">
        <v>1</v>
      </c>
      <c r="P37" s="69">
        <v>4</v>
      </c>
      <c r="Q37" s="69">
        <v>80</v>
      </c>
      <c r="R37" s="69">
        <v>0</v>
      </c>
      <c r="S37" s="69">
        <v>4</v>
      </c>
      <c r="T37" s="69">
        <v>5</v>
      </c>
      <c r="U37" s="69">
        <v>3</v>
      </c>
      <c r="V37" s="69">
        <v>3</v>
      </c>
      <c r="W37" s="68" t="s">
        <v>233</v>
      </c>
      <c r="X37" s="30" t="s"/>
      <c r="Y37" s="69">
        <v>5</v>
      </c>
      <c r="Z37" s="69">
        <v>4</v>
      </c>
      <c r="AA37" s="69">
        <v>5</v>
      </c>
      <c r="AB37" s="30" t="s"/>
      <c r="AC37" s="30" t="s"/>
      <c r="AD37" s="68" t="s">
        <v>159</v>
      </c>
      <c r="AE37" s="69">
        <v>30</v>
      </c>
      <c r="AF37" s="69">
        <v>4</v>
      </c>
      <c r="AG37" s="69">
        <v>3</v>
      </c>
      <c r="AH37" s="69">
        <v>2</v>
      </c>
      <c r="AI37" s="69">
        <v>2</v>
      </c>
      <c r="AJ37" s="69">
        <v>0</v>
      </c>
      <c r="AK37" s="69">
        <v>2</v>
      </c>
      <c r="AL37" s="69">
        <v>0</v>
      </c>
      <c r="AM37" s="69">
        <v>2</v>
      </c>
      <c r="AN37" s="69">
        <v>0</v>
      </c>
      <c r="AO37" s="69">
        <v>0</v>
      </c>
      <c r="AP37" s="69">
        <v>0</v>
      </c>
      <c r="AQ37" s="69">
        <v>2</v>
      </c>
      <c r="AR37" s="69">
        <v>0</v>
      </c>
      <c r="AS37" s="69">
        <v>0</v>
      </c>
      <c r="AT37" s="69">
        <v>2</v>
      </c>
      <c r="AU37" s="69">
        <v>2</v>
      </c>
      <c r="AV37" s="69">
        <v>0</v>
      </c>
      <c r="AW37" s="69">
        <v>0</v>
      </c>
      <c r="AX37" s="69">
        <v>0</v>
      </c>
      <c r="AY37" s="69">
        <v>0</v>
      </c>
      <c r="AZ37" s="69">
        <v>0</v>
      </c>
      <c r="BA37" s="69">
        <v>0</v>
      </c>
      <c r="BB37" s="69">
        <v>0</v>
      </c>
      <c r="BC37" s="69">
        <v>0</v>
      </c>
      <c r="BD37" s="69">
        <v>0</v>
      </c>
      <c r="BE37" s="69">
        <v>0</v>
      </c>
      <c r="BF37" s="69">
        <v>0</v>
      </c>
      <c r="BG37" s="69">
        <v>0</v>
      </c>
      <c r="BH37" s="69">
        <v>0</v>
      </c>
      <c r="BI37" s="31">
        <f>=AH37</f>
        <v>2</v>
      </c>
      <c r="BJ37" s="32">
        <f>=BI37/M37</f>
        <v>1</v>
      </c>
      <c r="BK37" s="32">
        <f>=AK37/AH37</f>
        <v>1</v>
      </c>
      <c r="BL37" s="33">
        <f>=IF(BI37=0,0,AL37/BI37)</f>
        <v>0</v>
      </c>
      <c r="BM37" s="33">
        <f>=IF(BI37=0,0,AM37/BI37)</f>
        <v>1</v>
      </c>
      <c r="BN37" s="33">
        <f>=IF(BI37=0,0,AN37/BI37)</f>
        <v>0</v>
      </c>
      <c r="BO37" s="33">
        <f>=IF(BI37=0,0,AO37/BI37)</f>
        <v>0</v>
      </c>
      <c r="BP37" s="32">
        <f>=-IF(BL37=0,0,BL37*LN(BL37))-IF(BM37=0,0,BM37*LN(BM37))-IF(BN37=0,0,BN37*LN(BN37))-IF(BO37=0,0,BO37*LN(BO37))</f>
        <v>0</v>
      </c>
      <c r="BQ37" s="34">
        <f>=IF(BI37=0,0,BP37/LN(4)*100)</f>
        <v>0</v>
      </c>
      <c r="BR37" s="35">
        <f>=_xlfn.XLOOKUP(C37,点位均值!$A:$A,点位均值!$B:$B,"无匹配")</f>
        <v>1.13585607940447</v>
      </c>
      <c r="BS37" s="35">
        <f>=_xlfn.XLOOKUP(C37,点位均值!$A:$A,点位均值!$C:$C,"无匹配")</f>
        <v>3.15443864229765</v>
      </c>
    </row>
    <row r="38" spans="1:71" ht="33.75" customHeight="1">
      <c r="A38" s="26">
        <v>35</v>
      </c>
      <c r="B38" s="27" t="s">
        <v>287</v>
      </c>
      <c r="C38" s="28" t="s">
        <v>285</v>
      </c>
      <c r="D38" s="67" t="s">
        <v>288</v>
      </c>
      <c r="E38" s="67" t="s">
        <v>276</v>
      </c>
      <c r="F38" s="67" t="s">
        <v>136</v>
      </c>
      <c r="G38" s="67" t="s">
        <v>277</v>
      </c>
      <c r="H38" s="38" t="s"/>
      <c r="I38" s="67" t="s">
        <v>112</v>
      </c>
      <c r="J38" s="67" t="s">
        <v>289</v>
      </c>
      <c r="K38" s="69">
        <v>2.5</v>
      </c>
      <c r="L38" s="69">
        <v>0.5</v>
      </c>
      <c r="M38" s="69">
        <v>15</v>
      </c>
      <c r="N38" s="68" t="s">
        <v>269</v>
      </c>
      <c r="O38" s="69">
        <v>1</v>
      </c>
      <c r="P38" s="69">
        <v>5</v>
      </c>
      <c r="Q38" s="69">
        <v>50</v>
      </c>
      <c r="R38" s="69">
        <v>0</v>
      </c>
      <c r="S38" s="69">
        <v>4</v>
      </c>
      <c r="T38" s="69">
        <v>5</v>
      </c>
      <c r="U38" s="69">
        <v>5</v>
      </c>
      <c r="V38" s="69">
        <v>5</v>
      </c>
      <c r="W38" s="30" t="s"/>
      <c r="X38" s="30" t="s"/>
      <c r="Y38" s="69">
        <v>3</v>
      </c>
      <c r="Z38" s="69">
        <v>1</v>
      </c>
      <c r="AA38" s="69">
        <v>5</v>
      </c>
      <c r="AB38" s="30" t="s"/>
      <c r="AC38" s="30" t="s"/>
      <c r="AD38" s="68" t="s">
        <v>132</v>
      </c>
      <c r="AE38" s="69">
        <v>95</v>
      </c>
      <c r="AF38" s="69">
        <v>2</v>
      </c>
      <c r="AG38" s="69">
        <v>3</v>
      </c>
      <c r="AH38" s="69">
        <v>4</v>
      </c>
      <c r="AI38" s="69">
        <v>2</v>
      </c>
      <c r="AJ38" s="69">
        <v>0</v>
      </c>
      <c r="AK38" s="69">
        <v>4</v>
      </c>
      <c r="AL38" s="69">
        <v>1</v>
      </c>
      <c r="AM38" s="69">
        <v>2</v>
      </c>
      <c r="AN38" s="69">
        <v>1</v>
      </c>
      <c r="AO38" s="69">
        <v>0</v>
      </c>
      <c r="AP38" s="69">
        <v>2</v>
      </c>
      <c r="AQ38" s="69">
        <v>2</v>
      </c>
      <c r="AR38" s="69">
        <v>0</v>
      </c>
      <c r="AS38" s="69">
        <v>2</v>
      </c>
      <c r="AT38" s="69">
        <v>2</v>
      </c>
      <c r="AU38" s="69">
        <v>0</v>
      </c>
      <c r="AV38" s="69">
        <v>0</v>
      </c>
      <c r="AW38" s="69">
        <v>0</v>
      </c>
      <c r="AX38" s="69">
        <v>2</v>
      </c>
      <c r="AY38" s="69">
        <v>0</v>
      </c>
      <c r="AZ38" s="69">
        <v>0</v>
      </c>
      <c r="BA38" s="69">
        <v>0</v>
      </c>
      <c r="BB38" s="69">
        <v>2</v>
      </c>
      <c r="BC38" s="69">
        <v>0</v>
      </c>
      <c r="BD38" s="69">
        <v>0</v>
      </c>
      <c r="BE38" s="69">
        <v>0</v>
      </c>
      <c r="BF38" s="69">
        <v>0</v>
      </c>
      <c r="BG38" s="69">
        <v>1</v>
      </c>
      <c r="BH38" s="69">
        <v>0</v>
      </c>
      <c r="BI38" s="31">
        <f>=AH38</f>
        <v>4</v>
      </c>
      <c r="BJ38" s="32">
        <f>=BI38/M38</f>
        <v>0.266666666666667</v>
      </c>
      <c r="BK38" s="32">
        <f>=AK38/AH38</f>
        <v>1</v>
      </c>
      <c r="BL38" s="33">
        <f>=IF(BI38=0,0,AL38/BI38)</f>
        <v>0.25</v>
      </c>
      <c r="BM38" s="33">
        <f>=IF(BI38=0,0,AM38/BI38)</f>
        <v>0.5</v>
      </c>
      <c r="BN38" s="33">
        <f>=IF(BI38=0,0,AN38/BI38)</f>
        <v>0.25</v>
      </c>
      <c r="BO38" s="33">
        <f>=IF(BI38=0,0,AO38/BI38)</f>
        <v>0</v>
      </c>
      <c r="BP38" s="32">
        <f>=-IF(BL38=0,0,BL38*LN(BL38))-IF(BM38=0,0,BM38*LN(BM38))-IF(BN38=0,0,BN38*LN(BN38))-IF(BO38=0,0,BO38*LN(BO38))</f>
        <v>1.03972077083992</v>
      </c>
      <c r="BQ38" s="34">
        <f>=IF(BI38=0,0,BP38/LN(4)*100)</f>
        <v>75</v>
      </c>
      <c r="BR38" s="35">
        <f>=_xlfn.XLOOKUP(C38,点位均值!$A:$A,点位均值!$B:$B,"无匹配")</f>
        <v>1.13585607940447</v>
      </c>
      <c r="BS38" s="35">
        <f>=_xlfn.XLOOKUP(C38,点位均值!$A:$A,点位均值!$C:$C,"无匹配")</f>
        <v>3.15443864229765</v>
      </c>
    </row>
    <row r="39" spans="1:71" ht="33.75" customHeight="1">
      <c r="A39" s="26">
        <v>36</v>
      </c>
      <c r="B39" s="27" t="s">
        <v>290</v>
      </c>
      <c r="C39" s="28" t="s">
        <v>291</v>
      </c>
      <c r="D39" s="67" t="s">
        <v>292</v>
      </c>
      <c r="E39" s="67" t="s">
        <v>94</v>
      </c>
      <c r="F39" s="67" t="s">
        <v>95</v>
      </c>
      <c r="G39" s="67" t="s">
        <v>127</v>
      </c>
      <c r="H39" s="38" t="s"/>
      <c r="I39" s="67" t="s">
        <v>112</v>
      </c>
      <c r="J39" s="67" t="s">
        <v>100</v>
      </c>
      <c r="K39" s="69">
        <v>4</v>
      </c>
      <c r="L39" s="69">
        <v>0</v>
      </c>
      <c r="M39" s="69">
        <v>2</v>
      </c>
      <c r="N39" s="68" t="s">
        <v>101</v>
      </c>
      <c r="O39" s="69">
        <v>1</v>
      </c>
      <c r="P39" s="69">
        <v>3</v>
      </c>
      <c r="Q39" s="69">
        <v>38</v>
      </c>
      <c r="R39" s="69">
        <v>0</v>
      </c>
      <c r="S39" s="69">
        <v>6</v>
      </c>
      <c r="T39" s="69">
        <v>5</v>
      </c>
      <c r="U39" s="69">
        <v>4</v>
      </c>
      <c r="V39" s="69">
        <v>4</v>
      </c>
      <c r="W39" s="68" t="s">
        <v>233</v>
      </c>
      <c r="X39" s="30" t="s"/>
      <c r="Y39" s="69">
        <v>4</v>
      </c>
      <c r="Z39" s="69">
        <v>5</v>
      </c>
      <c r="AA39" s="69">
        <v>5</v>
      </c>
      <c r="AB39" s="30" t="s"/>
      <c r="AC39" s="30" t="s"/>
      <c r="AD39" s="68" t="s">
        <v>159</v>
      </c>
      <c r="AE39" s="69">
        <v>50</v>
      </c>
      <c r="AF39" s="69">
        <v>5</v>
      </c>
      <c r="AG39" s="69">
        <v>3</v>
      </c>
      <c r="AH39" s="69">
        <v>2</v>
      </c>
      <c r="AI39" s="69">
        <v>2</v>
      </c>
      <c r="AJ39" s="69">
        <v>0</v>
      </c>
      <c r="AK39" s="69">
        <v>2</v>
      </c>
      <c r="AL39" s="69">
        <v>1</v>
      </c>
      <c r="AM39" s="69">
        <v>0</v>
      </c>
      <c r="AN39" s="69">
        <v>1</v>
      </c>
      <c r="AO39" s="69">
        <v>0</v>
      </c>
      <c r="AP39" s="69">
        <v>2</v>
      </c>
      <c r="AQ39" s="69">
        <v>0</v>
      </c>
      <c r="AR39" s="69">
        <v>0</v>
      </c>
      <c r="AS39" s="69">
        <v>0</v>
      </c>
      <c r="AT39" s="69">
        <v>2</v>
      </c>
      <c r="AU39" s="69">
        <v>0</v>
      </c>
      <c r="AV39" s="69">
        <v>2</v>
      </c>
      <c r="AW39" s="69">
        <v>1</v>
      </c>
      <c r="AX39" s="69">
        <v>0</v>
      </c>
      <c r="AY39" s="69">
        <v>0</v>
      </c>
      <c r="AZ39" s="69">
        <v>0</v>
      </c>
      <c r="BA39" s="69">
        <v>2</v>
      </c>
      <c r="BB39" s="69">
        <v>0</v>
      </c>
      <c r="BC39" s="69">
        <v>0</v>
      </c>
      <c r="BD39" s="69">
        <v>0</v>
      </c>
      <c r="BE39" s="69">
        <v>0</v>
      </c>
      <c r="BF39" s="69">
        <v>0</v>
      </c>
      <c r="BG39" s="69">
        <v>0</v>
      </c>
      <c r="BH39" s="69">
        <v>0</v>
      </c>
      <c r="BI39" s="31">
        <f>=AH39</f>
        <v>2</v>
      </c>
      <c r="BJ39" s="32">
        <f>=BI39/M39</f>
        <v>1</v>
      </c>
      <c r="BK39" s="32">
        <f>=AK39/AH39</f>
        <v>1</v>
      </c>
      <c r="BL39" s="33">
        <f>=IF(BI39=0,0,AL39/BI39)</f>
        <v>0.5</v>
      </c>
      <c r="BM39" s="33">
        <f>=IF(BI39=0,0,AM39/BI39)</f>
        <v>0</v>
      </c>
      <c r="BN39" s="33">
        <f>=IF(BI39=0,0,AN39/BI39)</f>
        <v>0.5</v>
      </c>
      <c r="BO39" s="33">
        <f>=IF(BI39=0,0,AO39/BI39)</f>
        <v>0</v>
      </c>
      <c r="BP39" s="32">
        <f>=-IF(BL39=0,0,BL39*LN(BL39))-IF(BM39=0,0,BM39*LN(BM39))-IF(BN39=0,0,BN39*LN(BN39))-IF(BO39=0,0,BO39*LN(BO39))</f>
        <v>0.693147180559945</v>
      </c>
      <c r="BQ39" s="34">
        <f>=IF(BI39=0,0,BP39/LN(4)*100)</f>
        <v>50</v>
      </c>
      <c r="BR39" s="35">
        <f>=_xlfn.XLOOKUP(C39,点位均值!$A:$A,点位均值!$B:$B,"无匹配")</f>
        <v>3.98138957816377</v>
      </c>
      <c r="BS39" s="35">
        <f>=_xlfn.XLOOKUP(C39,点位均值!$A:$A,点位均值!$C:$C,"无匹配")</f>
        <v>4.98537859007833</v>
      </c>
    </row>
    <row r="40" spans="1:71" ht="33.75" customHeight="1">
      <c r="A40" s="26">
        <v>37</v>
      </c>
      <c r="B40" s="27" t="s">
        <v>293</v>
      </c>
      <c r="C40" s="28" t="s">
        <v>294</v>
      </c>
      <c r="D40" s="67" t="s">
        <v>295</v>
      </c>
      <c r="E40" s="67" t="s">
        <v>94</v>
      </c>
      <c r="F40" s="67" t="s">
        <v>95</v>
      </c>
      <c r="G40" s="67" t="s">
        <v>127</v>
      </c>
      <c r="H40" s="38" t="s"/>
      <c r="I40" s="67" t="s">
        <v>121</v>
      </c>
      <c r="J40" s="67" t="s">
        <v>100</v>
      </c>
      <c r="K40" s="69">
        <v>6</v>
      </c>
      <c r="L40" s="69">
        <v>0.5</v>
      </c>
      <c r="M40" s="69">
        <v>3</v>
      </c>
      <c r="N40" s="68" t="s">
        <v>101</v>
      </c>
      <c r="O40" s="69">
        <v>1</v>
      </c>
      <c r="P40" s="69">
        <v>2</v>
      </c>
      <c r="Q40" s="69">
        <v>38</v>
      </c>
      <c r="R40" s="69">
        <v>0</v>
      </c>
      <c r="S40" s="69">
        <v>6</v>
      </c>
      <c r="T40" s="69">
        <v>5</v>
      </c>
      <c r="U40" s="69">
        <v>4</v>
      </c>
      <c r="V40" s="69">
        <v>4</v>
      </c>
      <c r="W40" s="68" t="s">
        <v>233</v>
      </c>
      <c r="X40" s="30" t="s"/>
      <c r="Y40" s="69">
        <v>3</v>
      </c>
      <c r="Z40" s="69">
        <v>5</v>
      </c>
      <c r="AA40" s="69">
        <v>5</v>
      </c>
      <c r="AB40" s="30" t="s"/>
      <c r="AC40" s="30" t="s"/>
      <c r="AD40" s="68" t="s">
        <v>132</v>
      </c>
      <c r="AE40" s="69">
        <v>30</v>
      </c>
      <c r="AF40" s="69">
        <v>4</v>
      </c>
      <c r="AG40" s="69">
        <v>4</v>
      </c>
      <c r="AH40" s="30" t="s"/>
      <c r="AI40" s="30" t="s"/>
      <c r="AJ40" s="30" t="s"/>
      <c r="AK40" s="30" t="s"/>
      <c r="AL40" s="30" t="s"/>
      <c r="AM40" s="30" t="s"/>
      <c r="AN40" s="30" t="s"/>
      <c r="AO40" s="30" t="s"/>
      <c r="AP40" s="30" t="s"/>
      <c r="AQ40" s="30" t="s"/>
      <c r="AR40" s="30" t="s"/>
      <c r="AS40" s="30" t="s"/>
      <c r="AT40" s="30" t="s"/>
      <c r="AU40" s="30" t="s"/>
      <c r="AV40" s="30" t="s"/>
      <c r="AW40" s="30" t="s"/>
      <c r="AX40" s="30" t="s"/>
      <c r="AY40" s="30" t="s"/>
      <c r="AZ40" s="30" t="s"/>
      <c r="BA40" s="30" t="s"/>
      <c r="BB40" s="30" t="s"/>
      <c r="BC40" s="30" t="s"/>
      <c r="BD40" s="30" t="s"/>
      <c r="BE40" s="30" t="s"/>
      <c r="BF40" s="30" t="s"/>
      <c r="BG40" s="30" t="s"/>
      <c r="BH40" s="30" t="s"/>
      <c r="BI40" s="31">
        <f>=AH40</f>
        <v>0</v>
      </c>
      <c r="BJ40" s="32">
        <f>=BI40/M40</f>
        <v>0</v>
      </c>
      <c r="BK40" s="32" t="e">
        <f>=AK40/AH40</f>
        <v>#DIV/0!</v>
      </c>
      <c r="BL40" s="33">
        <f>=IF(BI40=0,0,AL40/BI40)</f>
        <v>0</v>
      </c>
      <c r="BM40" s="33">
        <f>=IF(BI40=0,0,AM40/BI40)</f>
        <v>0</v>
      </c>
      <c r="BN40" s="33">
        <f>=IF(BI40=0,0,AN40/BI40)</f>
        <v>0</v>
      </c>
      <c r="BO40" s="33">
        <f>=IF(BI40=0,0,AO40/BI40)</f>
        <v>0</v>
      </c>
      <c r="BP40" s="32">
        <f>=-IF(BL40=0,0,BL40*LN(BL40))-IF(BM40=0,0,BM40*LN(BM40))-IF(BN40=0,0,BN40*LN(BN40))-IF(BO40=0,0,BO40*LN(BO40))</f>
        <v>0</v>
      </c>
      <c r="BQ40" s="34">
        <f>=IF(BI40=0,0,BP40/LN(4)*100)</f>
        <v>0</v>
      </c>
      <c r="BR40" s="35" t="str">
        <f>=_xlfn.XLOOKUP(C40,点位均值!$A:$A,点位均值!$B:$B,"无匹配")</f>
        <v>无匹配</v>
      </c>
      <c r="BS40" s="35" t="str">
        <f>=_xlfn.XLOOKUP(C40,点位均值!$A:$A,点位均值!$C:$C,"无匹配")</f>
        <v>无匹配</v>
      </c>
    </row>
    <row r="41" spans="1:71" ht="33.75" customHeight="1">
      <c r="A41" s="26">
        <v>38</v>
      </c>
      <c r="B41" s="27" t="s">
        <v>296</v>
      </c>
      <c r="C41" s="28" t="s">
        <v>297</v>
      </c>
      <c r="D41" s="67" t="s">
        <v>298</v>
      </c>
      <c r="E41" s="67" t="s">
        <v>94</v>
      </c>
      <c r="F41" s="67" t="s">
        <v>95</v>
      </c>
      <c r="G41" s="67" t="s">
        <v>96</v>
      </c>
      <c r="H41" s="67" t="s">
        <v>219</v>
      </c>
      <c r="I41" s="67" t="s">
        <v>121</v>
      </c>
      <c r="J41" s="67" t="s">
        <v>100</v>
      </c>
      <c r="K41" s="69">
        <v>5</v>
      </c>
      <c r="L41" s="69">
        <v>0.5</v>
      </c>
      <c r="M41" s="69">
        <v>2</v>
      </c>
      <c r="N41" s="68" t="s">
        <v>175</v>
      </c>
      <c r="O41" s="69">
        <v>1</v>
      </c>
      <c r="P41" s="69">
        <v>3</v>
      </c>
      <c r="Q41" s="69">
        <v>1232</v>
      </c>
      <c r="R41" s="69">
        <v>0</v>
      </c>
      <c r="S41" s="69">
        <v>1</v>
      </c>
      <c r="T41" s="69">
        <v>5</v>
      </c>
      <c r="U41" s="69">
        <v>3</v>
      </c>
      <c r="V41" s="69">
        <v>1</v>
      </c>
      <c r="W41" s="68" t="s">
        <v>233</v>
      </c>
      <c r="X41" s="30" t="s"/>
      <c r="Y41" s="69">
        <v>3</v>
      </c>
      <c r="Z41" s="69">
        <v>2</v>
      </c>
      <c r="AA41" s="69">
        <v>5</v>
      </c>
      <c r="AB41" s="30" t="s"/>
      <c r="AC41" s="30" t="s"/>
      <c r="AD41" s="68" t="s">
        <v>132</v>
      </c>
      <c r="AE41" s="69">
        <v>30</v>
      </c>
      <c r="AF41" s="69">
        <v>5</v>
      </c>
      <c r="AG41" s="69">
        <v>3</v>
      </c>
      <c r="AH41" s="69">
        <v>2</v>
      </c>
      <c r="AI41" s="69">
        <v>1</v>
      </c>
      <c r="AJ41" s="69">
        <v>0</v>
      </c>
      <c r="AK41" s="69">
        <v>2</v>
      </c>
      <c r="AL41" s="69">
        <v>0</v>
      </c>
      <c r="AM41" s="69">
        <v>2</v>
      </c>
      <c r="AN41" s="69">
        <v>0</v>
      </c>
      <c r="AO41" s="69">
        <v>0</v>
      </c>
      <c r="AP41" s="69">
        <v>0</v>
      </c>
      <c r="AQ41" s="69">
        <v>2</v>
      </c>
      <c r="AR41" s="69">
        <v>0</v>
      </c>
      <c r="AS41" s="69">
        <v>0</v>
      </c>
      <c r="AT41" s="69">
        <v>2</v>
      </c>
      <c r="AU41" s="69">
        <v>0</v>
      </c>
      <c r="AV41" s="69">
        <v>0</v>
      </c>
      <c r="AW41" s="69">
        <v>0</v>
      </c>
      <c r="AX41" s="69">
        <v>2</v>
      </c>
      <c r="AY41" s="69">
        <v>0</v>
      </c>
      <c r="AZ41" s="69">
        <v>0</v>
      </c>
      <c r="BA41" s="69">
        <v>0</v>
      </c>
      <c r="BB41" s="69">
        <v>0</v>
      </c>
      <c r="BC41" s="69">
        <v>0</v>
      </c>
      <c r="BD41" s="69">
        <v>0</v>
      </c>
      <c r="BE41" s="69">
        <v>0</v>
      </c>
      <c r="BF41" s="69">
        <v>0</v>
      </c>
      <c r="BG41" s="69">
        <v>0</v>
      </c>
      <c r="BH41" s="69">
        <v>0</v>
      </c>
      <c r="BI41" s="31">
        <f>=AH41</f>
        <v>2</v>
      </c>
      <c r="BJ41" s="32">
        <f>=BI41/M41</f>
        <v>1</v>
      </c>
      <c r="BK41" s="32">
        <f>=AK41/AH41</f>
        <v>1</v>
      </c>
      <c r="BL41" s="33">
        <f>=IF(BI41=0,0,AL41/BI41)</f>
        <v>0</v>
      </c>
      <c r="BM41" s="33">
        <f>=IF(BI41=0,0,AM41/BI41)</f>
        <v>1</v>
      </c>
      <c r="BN41" s="33">
        <f>=IF(BI41=0,0,AN41/BI41)</f>
        <v>0</v>
      </c>
      <c r="BO41" s="33">
        <f>=IF(BI41=0,0,AO41/BI41)</f>
        <v>0</v>
      </c>
      <c r="BP41" s="32">
        <f>=-IF(BL41=0,0,BL41*LN(BL41))-IF(BM41=0,0,BM41*LN(BM41))-IF(BN41=0,0,BN41*LN(BN41))-IF(BO41=0,0,BO41*LN(BO41))</f>
        <v>0</v>
      </c>
      <c r="BQ41" s="34">
        <f>=IF(BI41=0,0,BP41/LN(4)*100)</f>
        <v>0</v>
      </c>
      <c r="BR41" s="35">
        <f>=_xlfn.XLOOKUP(C41,点位均值!$A:$A,点位均值!$B:$B,"无匹配")</f>
        <v>0.1</v>
      </c>
      <c r="BS41" s="35">
        <f>=_xlfn.XLOOKUP(C41,点位均值!$A:$A,点位均值!$C:$C,"无匹配")</f>
        <v>4.00313315926893</v>
      </c>
    </row>
    <row r="42" spans="1:71" ht="33.75" customHeight="1">
      <c r="A42" s="26">
        <v>39</v>
      </c>
      <c r="B42" s="27" t="s">
        <v>299</v>
      </c>
      <c r="C42" s="28" t="s">
        <v>300</v>
      </c>
      <c r="D42" s="67" t="s">
        <v>301</v>
      </c>
      <c r="E42" s="67" t="s">
        <v>94</v>
      </c>
      <c r="F42" s="67" t="s">
        <v>95</v>
      </c>
      <c r="G42" s="67" t="s">
        <v>96</v>
      </c>
      <c r="H42" s="67" t="s">
        <v>207</v>
      </c>
      <c r="I42" s="67" t="s">
        <v>121</v>
      </c>
      <c r="J42" s="67" t="s">
        <v>268</v>
      </c>
      <c r="K42" s="69">
        <v>5</v>
      </c>
      <c r="L42" s="69">
        <v>0</v>
      </c>
      <c r="M42" s="69">
        <v>3</v>
      </c>
      <c r="N42" s="68" t="s">
        <v>302</v>
      </c>
      <c r="O42" s="69">
        <v>2</v>
      </c>
      <c r="P42" s="69">
        <v>4</v>
      </c>
      <c r="Q42" s="69">
        <v>100</v>
      </c>
      <c r="R42" s="69">
        <v>0</v>
      </c>
      <c r="S42" s="69">
        <v>4</v>
      </c>
      <c r="T42" s="69">
        <v>5</v>
      </c>
      <c r="U42" s="69">
        <v>3</v>
      </c>
      <c r="V42" s="69">
        <v>3</v>
      </c>
      <c r="W42" s="30" t="s"/>
      <c r="X42" s="30" t="s"/>
      <c r="Y42" s="69">
        <v>3</v>
      </c>
      <c r="Z42" s="69">
        <v>3</v>
      </c>
      <c r="AA42" s="69">
        <v>5</v>
      </c>
      <c r="AB42" s="30" t="s"/>
      <c r="AC42" s="30" t="s"/>
      <c r="AD42" s="68" t="s">
        <v>132</v>
      </c>
      <c r="AE42" s="69">
        <v>60</v>
      </c>
      <c r="AF42" s="69">
        <v>3</v>
      </c>
      <c r="AG42" s="69">
        <v>3</v>
      </c>
      <c r="AH42" s="69">
        <v>2</v>
      </c>
      <c r="AI42" s="69">
        <v>1</v>
      </c>
      <c r="AJ42" s="69">
        <v>0</v>
      </c>
      <c r="AK42" s="69">
        <v>2</v>
      </c>
      <c r="AL42" s="69">
        <v>0</v>
      </c>
      <c r="AM42" s="69">
        <v>2</v>
      </c>
      <c r="AN42" s="69">
        <v>0</v>
      </c>
      <c r="AO42" s="69">
        <v>0</v>
      </c>
      <c r="AP42" s="69">
        <v>1</v>
      </c>
      <c r="AQ42" s="69">
        <v>1</v>
      </c>
      <c r="AR42" s="69">
        <v>0</v>
      </c>
      <c r="AS42" s="69">
        <v>0</v>
      </c>
      <c r="AT42" s="69">
        <v>2</v>
      </c>
      <c r="AU42" s="69">
        <v>0</v>
      </c>
      <c r="AV42" s="69">
        <v>0</v>
      </c>
      <c r="AW42" s="69">
        <v>0</v>
      </c>
      <c r="AX42" s="69">
        <v>0</v>
      </c>
      <c r="AY42" s="69">
        <v>0</v>
      </c>
      <c r="AZ42" s="69">
        <v>0</v>
      </c>
      <c r="BA42" s="69">
        <v>0</v>
      </c>
      <c r="BB42" s="69">
        <v>2</v>
      </c>
      <c r="BC42" s="69">
        <v>0</v>
      </c>
      <c r="BD42" s="69">
        <v>0</v>
      </c>
      <c r="BE42" s="69">
        <v>0</v>
      </c>
      <c r="BF42" s="69">
        <v>0</v>
      </c>
      <c r="BG42" s="69">
        <v>0</v>
      </c>
      <c r="BH42" s="69">
        <v>0</v>
      </c>
      <c r="BI42" s="31">
        <f>=AH42</f>
        <v>2</v>
      </c>
      <c r="BJ42" s="32">
        <f>=BI42/M42</f>
        <v>0.666666666666667</v>
      </c>
      <c r="BK42" s="32">
        <f>=AK42/AH42</f>
        <v>1</v>
      </c>
      <c r="BL42" s="33">
        <f>=IF(BI42=0,0,AL42/BI42)</f>
        <v>0</v>
      </c>
      <c r="BM42" s="33">
        <f>=IF(BI42=0,0,AM42/BI42)</f>
        <v>1</v>
      </c>
      <c r="BN42" s="33">
        <f>=IF(BI42=0,0,AN42/BI42)</f>
        <v>0</v>
      </c>
      <c r="BO42" s="33">
        <f>=IF(BI42=0,0,AO42/BI42)</f>
        <v>0</v>
      </c>
      <c r="BP42" s="32">
        <f>=-IF(BL42=0,0,BL42*LN(BL42))-IF(BM42=0,0,BM42*LN(BM42))-IF(BN42=0,0,BN42*LN(BN42))-IF(BO42=0,0,BO42*LN(BO42))</f>
        <v>0</v>
      </c>
      <c r="BQ42" s="34">
        <f>=IF(BI42=0,0,BP42/LN(4)*100)</f>
        <v>0</v>
      </c>
      <c r="BR42" s="35">
        <f>=_xlfn.XLOOKUP(C42,点位均值!$A:$A,点位均值!$B:$B,"无匹配")</f>
        <v>0.542183622828784</v>
      </c>
      <c r="BS42" s="35">
        <f>=_xlfn.XLOOKUP(C42,点位均值!$A:$A,点位均值!$C:$C,"无匹配")</f>
        <v>2.1420365535248</v>
      </c>
    </row>
    <row r="43" spans="1:71" ht="33.75" customHeight="1">
      <c r="A43" s="26">
        <v>40</v>
      </c>
      <c r="B43" s="27" t="s">
        <v>303</v>
      </c>
      <c r="C43" s="28" t="s">
        <v>304</v>
      </c>
      <c r="D43" s="67" t="s">
        <v>305</v>
      </c>
      <c r="E43" s="67" t="s">
        <v>94</v>
      </c>
      <c r="F43" s="67" t="s">
        <v>95</v>
      </c>
      <c r="G43" s="67" t="s">
        <v>96</v>
      </c>
      <c r="H43" s="67" t="s">
        <v>1545</v>
      </c>
      <c r="I43" s="67" t="s">
        <v>121</v>
      </c>
      <c r="J43" s="67" t="s">
        <v>202</v>
      </c>
      <c r="K43" s="69">
        <v>5</v>
      </c>
      <c r="L43" s="69">
        <v>2</v>
      </c>
      <c r="M43" s="69">
        <v>5</v>
      </c>
      <c r="N43" s="68" t="s">
        <v>241</v>
      </c>
      <c r="O43" s="69">
        <v>1</v>
      </c>
      <c r="P43" s="69">
        <v>4</v>
      </c>
      <c r="Q43" s="69">
        <v>100</v>
      </c>
      <c r="R43" s="69">
        <v>0</v>
      </c>
      <c r="S43" s="69">
        <v>3</v>
      </c>
      <c r="T43" s="69">
        <v>5</v>
      </c>
      <c r="U43" s="69">
        <v>4</v>
      </c>
      <c r="V43" s="69">
        <v>4</v>
      </c>
      <c r="W43" s="30" t="s"/>
      <c r="X43" s="30" t="s"/>
      <c r="Y43" s="69">
        <v>4</v>
      </c>
      <c r="Z43" s="69">
        <v>3</v>
      </c>
      <c r="AA43" s="69">
        <v>5</v>
      </c>
      <c r="AB43" s="30" t="s"/>
      <c r="AC43" s="30" t="s"/>
      <c r="AD43" s="68" t="s">
        <v>159</v>
      </c>
      <c r="AE43" s="69">
        <v>90</v>
      </c>
      <c r="AF43" s="69">
        <v>4</v>
      </c>
      <c r="AG43" s="69">
        <v>3</v>
      </c>
      <c r="AH43" s="69">
        <v>1</v>
      </c>
      <c r="AI43" s="69">
        <v>0</v>
      </c>
      <c r="AJ43" s="69">
        <v>1</v>
      </c>
      <c r="AK43" s="69">
        <v>0</v>
      </c>
      <c r="AL43" s="69">
        <v>0</v>
      </c>
      <c r="AM43" s="69">
        <v>0</v>
      </c>
      <c r="AN43" s="69">
        <v>1</v>
      </c>
      <c r="AO43" s="69">
        <v>0</v>
      </c>
      <c r="AP43" s="69">
        <v>0</v>
      </c>
      <c r="AQ43" s="69">
        <v>1</v>
      </c>
      <c r="AR43" s="69">
        <v>0</v>
      </c>
      <c r="AS43" s="69">
        <v>1</v>
      </c>
      <c r="AT43" s="69">
        <v>0</v>
      </c>
      <c r="AU43" s="69">
        <v>0</v>
      </c>
      <c r="AV43" s="69">
        <v>0</v>
      </c>
      <c r="AW43" s="69">
        <v>0</v>
      </c>
      <c r="AX43" s="69">
        <v>1</v>
      </c>
      <c r="AY43" s="69">
        <v>0</v>
      </c>
      <c r="AZ43" s="69">
        <v>0</v>
      </c>
      <c r="BA43" s="69">
        <v>0</v>
      </c>
      <c r="BB43" s="69">
        <v>0</v>
      </c>
      <c r="BC43" s="69">
        <v>0</v>
      </c>
      <c r="BD43" s="69">
        <v>0</v>
      </c>
      <c r="BE43" s="69">
        <v>0</v>
      </c>
      <c r="BF43" s="69">
        <v>0</v>
      </c>
      <c r="BG43" s="69">
        <v>0</v>
      </c>
      <c r="BH43" s="69">
        <v>0</v>
      </c>
      <c r="BI43" s="31">
        <f>=AH43</f>
        <v>1</v>
      </c>
      <c r="BJ43" s="32">
        <f>=BI43/M43</f>
        <v>0.2</v>
      </c>
      <c r="BK43" s="32">
        <f>=AK43/AH43</f>
        <v>0</v>
      </c>
      <c r="BL43" s="33">
        <f>=IF(BI43=0,0,AL43/BI43)</f>
        <v>0</v>
      </c>
      <c r="BM43" s="33">
        <f>=IF(BI43=0,0,AM43/BI43)</f>
        <v>0</v>
      </c>
      <c r="BN43" s="33">
        <f>=IF(BI43=0,0,AN43/BI43)</f>
        <v>1</v>
      </c>
      <c r="BO43" s="33">
        <f>=IF(BI43=0,0,AO43/BI43)</f>
        <v>0</v>
      </c>
      <c r="BP43" s="32">
        <f>=-IF(BL43=0,0,BL43*LN(BL43))-IF(BM43=0,0,BM43*LN(BM43))-IF(BN43=0,0,BN43*LN(BN43))-IF(BO43=0,0,BO43*LN(BO43))</f>
        <v>0</v>
      </c>
      <c r="BQ43" s="34">
        <f>=IF(BI43=0,0,BP43/LN(4)*100)</f>
        <v>0</v>
      </c>
      <c r="BR43" s="35">
        <f>=_xlfn.XLOOKUP(C43,点位均值!$A:$A,点位均值!$B:$B,"无匹配")</f>
        <v>0.173697270471464</v>
      </c>
      <c r="BS43" s="35">
        <f>=_xlfn.XLOOKUP(C43,点位均值!$A:$A,点位均值!$C:$C,"无匹配")</f>
        <v>2.52976501305483</v>
      </c>
    </row>
    <row r="44" spans="1:71" ht="33.75" customHeight="1">
      <c r="A44" s="26">
        <v>41</v>
      </c>
      <c r="B44" s="27" t="s">
        <v>306</v>
      </c>
      <c r="C44" s="28" t="s">
        <v>307</v>
      </c>
      <c r="D44" s="67" t="s">
        <v>93</v>
      </c>
      <c r="E44" s="68" t="s">
        <v>94</v>
      </c>
      <c r="F44" s="67" t="s">
        <v>188</v>
      </c>
      <c r="G44" s="67" t="s">
        <v>127</v>
      </c>
      <c r="H44" s="67" t="s">
        <v>219</v>
      </c>
      <c r="I44" s="67" t="s">
        <v>121</v>
      </c>
      <c r="J44" s="67" t="s">
        <v>100</v>
      </c>
      <c r="K44" s="69">
        <v>15</v>
      </c>
      <c r="L44" s="69">
        <v>1</v>
      </c>
      <c r="M44" s="69">
        <v>12</v>
      </c>
      <c r="N44" s="68" t="s">
        <v>101</v>
      </c>
      <c r="O44" s="69">
        <v>2</v>
      </c>
      <c r="P44" s="69">
        <v>5</v>
      </c>
      <c r="Q44" s="69">
        <v>80</v>
      </c>
      <c r="R44" s="69">
        <v>80</v>
      </c>
      <c r="S44" s="69">
        <v>7</v>
      </c>
      <c r="T44" s="69">
        <v>5</v>
      </c>
      <c r="U44" s="69">
        <v>5</v>
      </c>
      <c r="V44" s="69">
        <v>1</v>
      </c>
      <c r="W44" s="68" t="s">
        <v>308</v>
      </c>
      <c r="X44" s="30" t="s"/>
      <c r="Y44" s="69">
        <v>5</v>
      </c>
      <c r="Z44" s="69">
        <v>3</v>
      </c>
      <c r="AA44" s="69">
        <v>5</v>
      </c>
      <c r="AB44" s="30" t="s"/>
      <c r="AC44" s="30" t="s"/>
      <c r="AD44" s="68" t="s">
        <v>159</v>
      </c>
      <c r="AE44" s="70">
        <v>80</v>
      </c>
      <c r="AF44" s="69">
        <v>4</v>
      </c>
      <c r="AG44" s="69">
        <v>3</v>
      </c>
      <c r="AH44" s="69">
        <v>9</v>
      </c>
      <c r="AI44" s="69">
        <v>4</v>
      </c>
      <c r="AJ44" s="69">
        <v>0</v>
      </c>
      <c r="AK44" s="69">
        <v>9</v>
      </c>
      <c r="AL44" s="69">
        <v>0</v>
      </c>
      <c r="AM44" s="69">
        <v>7</v>
      </c>
      <c r="AN44" s="69">
        <v>2</v>
      </c>
      <c r="AO44" s="69">
        <v>0</v>
      </c>
      <c r="AP44" s="69">
        <v>4</v>
      </c>
      <c r="AQ44" s="69">
        <v>5</v>
      </c>
      <c r="AR44" s="69">
        <v>0</v>
      </c>
      <c r="AS44" s="69">
        <v>1</v>
      </c>
      <c r="AT44" s="69">
        <v>8</v>
      </c>
      <c r="AU44" s="69">
        <v>0</v>
      </c>
      <c r="AV44" s="69">
        <v>0</v>
      </c>
      <c r="AW44" s="69">
        <v>0</v>
      </c>
      <c r="AX44" s="69">
        <v>9</v>
      </c>
      <c r="AY44" s="69">
        <v>0</v>
      </c>
      <c r="AZ44" s="69">
        <v>0</v>
      </c>
      <c r="BA44" s="69">
        <v>0</v>
      </c>
      <c r="BB44" s="69">
        <v>0</v>
      </c>
      <c r="BC44" s="69">
        <v>0</v>
      </c>
      <c r="BD44" s="69">
        <v>0</v>
      </c>
      <c r="BE44" s="69">
        <v>0</v>
      </c>
      <c r="BF44" s="69">
        <v>0</v>
      </c>
      <c r="BG44" s="69">
        <v>0</v>
      </c>
      <c r="BH44" s="69">
        <v>0</v>
      </c>
      <c r="BI44" s="31">
        <f>=AH44</f>
        <v>9</v>
      </c>
      <c r="BJ44" s="32">
        <f>=BI44/M44</f>
        <v>0.75</v>
      </c>
      <c r="BK44" s="32">
        <f>=AK44/AH44</f>
        <v>1</v>
      </c>
      <c r="BL44" s="33">
        <f>=IF(BI44=0,0,AL44/BI44)</f>
        <v>0</v>
      </c>
      <c r="BM44" s="33">
        <f>=IF(BI44=0,0,AM44/BI44)</f>
        <v>0.777777777777778</v>
      </c>
      <c r="BN44" s="33">
        <f>=IF(BI44=0,0,AN44/BI44)</f>
        <v>0.222222222222222</v>
      </c>
      <c r="BO44" s="33">
        <f>=IF(BI44=0,0,AO44/BI44)</f>
        <v>0</v>
      </c>
      <c r="BP44" s="32">
        <f>=-IF(BL44=0,0,BL44*LN(BL44))-IF(BM44=0,0,BM44*LN(BM44))-IF(BN44=0,0,BN44*LN(BN44))-IF(BO44=0,0,BO44*LN(BO44))</f>
        <v>0.529706199057655</v>
      </c>
      <c r="BQ44" s="34">
        <f>=IF(BI44=0,0,BP44/LN(4)*100)</f>
        <v>38.210225325431</v>
      </c>
      <c r="BR44" s="35">
        <f>=_xlfn.XLOOKUP(C44,点位均值!$A:$A,点位均值!$B:$B,"无匹配")</f>
        <v>0.116377171215881</v>
      </c>
      <c r="BS44" s="35">
        <f>=_xlfn.XLOOKUP(C44,点位均值!$A:$A,点位均值!$C:$C,"无匹配")</f>
        <v>3.6757180156658</v>
      </c>
    </row>
    <row r="45" spans="1:71" ht="33.75" customHeight="1">
      <c r="A45" s="26">
        <v>42</v>
      </c>
      <c r="B45" s="27" t="s">
        <v>309</v>
      </c>
      <c r="C45" s="28" t="s">
        <v>310</v>
      </c>
      <c r="D45" s="67" t="s">
        <v>311</v>
      </c>
      <c r="E45" s="67" t="s">
        <v>94</v>
      </c>
      <c r="F45" s="67" t="s">
        <v>95</v>
      </c>
      <c r="G45" s="67" t="s">
        <v>96</v>
      </c>
      <c r="H45" s="67" t="s">
        <v>219</v>
      </c>
      <c r="I45" s="67" t="s">
        <v>121</v>
      </c>
      <c r="J45" s="67" t="s">
        <v>100</v>
      </c>
      <c r="K45" s="69">
        <v>3</v>
      </c>
      <c r="L45" s="69">
        <v>0</v>
      </c>
      <c r="M45" s="69">
        <v>3</v>
      </c>
      <c r="N45" s="68" t="s">
        <v>241</v>
      </c>
      <c r="O45" s="69">
        <v>1</v>
      </c>
      <c r="P45" s="69">
        <v>4</v>
      </c>
      <c r="Q45" s="69">
        <v>0</v>
      </c>
      <c r="R45" s="69">
        <v>0</v>
      </c>
      <c r="S45" s="69">
        <v>4</v>
      </c>
      <c r="T45" s="69">
        <v>5</v>
      </c>
      <c r="U45" s="69">
        <v>2</v>
      </c>
      <c r="V45" s="69">
        <v>1</v>
      </c>
      <c r="W45" s="30" t="s"/>
      <c r="X45" s="30" t="s"/>
      <c r="Y45" s="69">
        <v>5</v>
      </c>
      <c r="Z45" s="69">
        <v>2</v>
      </c>
      <c r="AA45" s="69">
        <v>5</v>
      </c>
      <c r="AB45" s="30" t="s"/>
      <c r="AC45" s="30" t="s"/>
      <c r="AD45" s="68" t="s">
        <v>132</v>
      </c>
      <c r="AE45" s="69">
        <v>80</v>
      </c>
      <c r="AF45" s="69">
        <v>2</v>
      </c>
      <c r="AG45" s="69">
        <v>3</v>
      </c>
      <c r="AH45" s="69">
        <v>2</v>
      </c>
      <c r="AI45" s="69">
        <v>1</v>
      </c>
      <c r="AJ45" s="69">
        <v>0</v>
      </c>
      <c r="AK45" s="69">
        <v>2</v>
      </c>
      <c r="AL45" s="69">
        <v>0</v>
      </c>
      <c r="AM45" s="69">
        <v>2</v>
      </c>
      <c r="AN45" s="69">
        <v>0</v>
      </c>
      <c r="AO45" s="69">
        <v>0</v>
      </c>
      <c r="AP45" s="69">
        <v>1</v>
      </c>
      <c r="AQ45" s="69">
        <v>1</v>
      </c>
      <c r="AR45" s="69">
        <v>0</v>
      </c>
      <c r="AS45" s="69">
        <v>0</v>
      </c>
      <c r="AT45" s="69">
        <v>2</v>
      </c>
      <c r="AU45" s="69">
        <v>0</v>
      </c>
      <c r="AV45" s="69">
        <v>0</v>
      </c>
      <c r="AW45" s="69">
        <v>0</v>
      </c>
      <c r="AX45" s="69">
        <v>2</v>
      </c>
      <c r="AY45" s="69">
        <v>0</v>
      </c>
      <c r="AZ45" s="69">
        <v>0</v>
      </c>
      <c r="BA45" s="69">
        <v>0</v>
      </c>
      <c r="BB45" s="69">
        <v>0</v>
      </c>
      <c r="BC45" s="69">
        <v>0</v>
      </c>
      <c r="BD45" s="69">
        <v>0</v>
      </c>
      <c r="BE45" s="69">
        <v>0</v>
      </c>
      <c r="BF45" s="69">
        <v>0</v>
      </c>
      <c r="BG45" s="69">
        <v>0</v>
      </c>
      <c r="BH45" s="69">
        <v>0</v>
      </c>
      <c r="BI45" s="31">
        <f>=AH45</f>
        <v>2</v>
      </c>
      <c r="BJ45" s="32">
        <f>=BI45/M45</f>
        <v>0.666666666666667</v>
      </c>
      <c r="BK45" s="32">
        <f>=AK45/AH45</f>
        <v>1</v>
      </c>
      <c r="BL45" s="33">
        <f>=IF(BI45=0,0,AL45/BI45)</f>
        <v>0</v>
      </c>
      <c r="BM45" s="33">
        <f>=IF(BI45=0,0,AM45/BI45)</f>
        <v>1</v>
      </c>
      <c r="BN45" s="33">
        <f>=IF(BI45=0,0,AN45/BI45)</f>
        <v>0</v>
      </c>
      <c r="BO45" s="33">
        <f>=IF(BI45=0,0,AO45/BI45)</f>
        <v>0</v>
      </c>
      <c r="BP45" s="32">
        <f>=-IF(BL45=0,0,BL45*LN(BL45))-IF(BM45=0,0,BM45*LN(BM45))-IF(BN45=0,0,BN45*LN(BN45))-IF(BO45=0,0,BO45*LN(BO45))</f>
        <v>0</v>
      </c>
      <c r="BQ45" s="34">
        <f>=IF(BI45=0,0,BP45/LN(4)*100)</f>
        <v>0</v>
      </c>
      <c r="BR45" s="35">
        <f>=_xlfn.XLOOKUP(C45,点位均值!$A:$A,点位均值!$B:$B,"无匹配")</f>
        <v>0.1</v>
      </c>
      <c r="BS45" s="35">
        <f>=_xlfn.XLOOKUP(C45,点位均值!$A:$A,点位均值!$C:$C,"无匹配")</f>
        <v>4.00313315926893</v>
      </c>
    </row>
    <row r="46" spans="1:71" ht="33.75" customHeight="1">
      <c r="A46" s="26">
        <v>43</v>
      </c>
      <c r="B46" s="27" t="s">
        <v>312</v>
      </c>
      <c r="C46" s="28" t="s">
        <v>313</v>
      </c>
      <c r="D46" s="67" t="s">
        <v>93</v>
      </c>
      <c r="E46" s="68" t="s">
        <v>94</v>
      </c>
      <c r="F46" s="67" t="s">
        <v>136</v>
      </c>
      <c r="G46" s="67" t="s">
        <v>96</v>
      </c>
      <c r="H46" s="67" t="s">
        <v>1546</v>
      </c>
      <c r="I46" s="67" t="s">
        <v>99</v>
      </c>
      <c r="J46" s="67" t="s">
        <v>163</v>
      </c>
      <c r="K46" s="69">
        <v>10</v>
      </c>
      <c r="L46" s="71">
        <v>46085</v>
      </c>
      <c r="M46" s="30" t="s"/>
      <c r="N46" s="68" t="s">
        <v>314</v>
      </c>
      <c r="O46" s="69">
        <v>3</v>
      </c>
      <c r="P46" s="69">
        <v>5</v>
      </c>
      <c r="Q46" s="30" t="s"/>
      <c r="R46" s="30" t="s"/>
      <c r="S46" s="30" t="s"/>
      <c r="T46" s="69">
        <v>5</v>
      </c>
      <c r="U46" s="69">
        <v>5</v>
      </c>
      <c r="V46" s="69">
        <v>4</v>
      </c>
      <c r="W46" s="30" t="s"/>
      <c r="X46" s="30" t="s"/>
      <c r="Y46" s="69">
        <v>4</v>
      </c>
      <c r="Z46" s="69">
        <v>2</v>
      </c>
      <c r="AA46" s="69">
        <v>4</v>
      </c>
      <c r="AB46" s="30" t="s"/>
      <c r="AC46" s="30" t="s"/>
      <c r="AD46" s="68" t="s">
        <v>159</v>
      </c>
      <c r="AE46" s="39" t="s"/>
      <c r="AF46" s="30" t="s"/>
      <c r="AG46" s="30" t="s"/>
      <c r="AH46" s="69">
        <v>11</v>
      </c>
      <c r="AI46" s="69">
        <v>2</v>
      </c>
      <c r="AJ46" s="69">
        <v>0</v>
      </c>
      <c r="AK46" s="69">
        <v>11</v>
      </c>
      <c r="AL46" s="69">
        <v>0</v>
      </c>
      <c r="AM46" s="69">
        <v>2</v>
      </c>
      <c r="AN46" s="69">
        <v>9</v>
      </c>
      <c r="AO46" s="69">
        <v>0</v>
      </c>
      <c r="AP46" s="69">
        <v>9</v>
      </c>
      <c r="AQ46" s="69">
        <v>2</v>
      </c>
      <c r="AR46" s="69">
        <v>0</v>
      </c>
      <c r="AS46" s="69">
        <v>11</v>
      </c>
      <c r="AT46" s="69">
        <v>0</v>
      </c>
      <c r="AU46" s="69">
        <v>0</v>
      </c>
      <c r="AV46" s="69">
        <v>0</v>
      </c>
      <c r="AW46" s="69">
        <v>0</v>
      </c>
      <c r="AX46" s="69">
        <v>0</v>
      </c>
      <c r="AY46" s="69">
        <v>0</v>
      </c>
      <c r="AZ46" s="69">
        <v>0</v>
      </c>
      <c r="BA46" s="69">
        <v>0</v>
      </c>
      <c r="BB46" s="69">
        <v>11</v>
      </c>
      <c r="BC46" s="69">
        <v>0</v>
      </c>
      <c r="BD46" s="69">
        <v>0</v>
      </c>
      <c r="BE46" s="69">
        <v>0</v>
      </c>
      <c r="BF46" s="69">
        <v>0</v>
      </c>
      <c r="BG46" s="69">
        <v>0</v>
      </c>
      <c r="BH46" s="69">
        <v>0</v>
      </c>
      <c r="BI46" s="31">
        <f>=AH46</f>
        <v>11</v>
      </c>
      <c r="BJ46" s="32" t="e">
        <f>=BI46/M46</f>
        <v>#DIV/0!</v>
      </c>
      <c r="BK46" s="32">
        <f>=AK46/AH46</f>
        <v>1</v>
      </c>
      <c r="BL46" s="33">
        <f>=IF(BI46=0,0,AL46/BI46)</f>
        <v>0</v>
      </c>
      <c r="BM46" s="33">
        <f>=IF(BI46=0,0,AM46/BI46)</f>
        <v>0.181818181818182</v>
      </c>
      <c r="BN46" s="33">
        <f>=IF(BI46=0,0,AN46/BI46)</f>
        <v>0.818181818181818</v>
      </c>
      <c r="BO46" s="33">
        <f>=IF(BI46=0,0,AO46/BI46)</f>
        <v>0</v>
      </c>
      <c r="BP46" s="32">
        <f>=-IF(BL46=0,0,BL46*LN(BL46))-IF(BM46=0,0,BM46*LN(BM46))-IF(BN46=0,0,BN46*LN(BN46))-IF(BO46=0,0,BO46*LN(BO46))</f>
        <v>0.474139313057837</v>
      </c>
      <c r="BQ46" s="34">
        <f>=IF(BI46=0,0,BP46/LN(4)*100)</f>
        <v>34.2019217819521</v>
      </c>
      <c r="BR46" s="35">
        <f>=_xlfn.XLOOKUP(C46,点位均值!$A:$A,点位均值!$B:$B,"无匹配")</f>
        <v>1.14516129032258</v>
      </c>
      <c r="BS46" s="35">
        <f>=_xlfn.XLOOKUP(C46,点位均值!$A:$A,点位均值!$C:$C,"无匹配")</f>
        <v>1.50757180156658</v>
      </c>
    </row>
    <row r="47" spans="1:71" ht="33.75" customHeight="1">
      <c r="A47" s="26">
        <v>44</v>
      </c>
      <c r="B47" s="27" t="s">
        <v>315</v>
      </c>
      <c r="C47" s="28" t="s">
        <v>316</v>
      </c>
      <c r="D47" s="67" t="s">
        <v>317</v>
      </c>
      <c r="E47" s="67" t="s">
        <v>94</v>
      </c>
      <c r="F47" s="67" t="s">
        <v>95</v>
      </c>
      <c r="G47" s="67" t="s">
        <v>96</v>
      </c>
      <c r="H47" s="67" t="s">
        <v>120</v>
      </c>
      <c r="I47" s="67" t="s">
        <v>121</v>
      </c>
      <c r="J47" s="67" t="s">
        <v>202</v>
      </c>
      <c r="K47" s="69">
        <v>6</v>
      </c>
      <c r="L47" s="69">
        <v>0</v>
      </c>
      <c r="M47" s="69">
        <v>15</v>
      </c>
      <c r="N47" s="68" t="s">
        <v>101</v>
      </c>
      <c r="O47" s="69">
        <v>1</v>
      </c>
      <c r="P47" s="69">
        <v>5</v>
      </c>
      <c r="Q47" s="69">
        <v>30</v>
      </c>
      <c r="R47" s="69">
        <v>90</v>
      </c>
      <c r="S47" s="69">
        <v>10</v>
      </c>
      <c r="T47" s="69">
        <v>5</v>
      </c>
      <c r="U47" s="69">
        <v>4</v>
      </c>
      <c r="V47" s="69">
        <v>3</v>
      </c>
      <c r="W47" s="30" t="s"/>
      <c r="X47" s="30" t="s"/>
      <c r="Y47" s="69">
        <v>2</v>
      </c>
      <c r="Z47" s="69">
        <v>1</v>
      </c>
      <c r="AA47" s="69">
        <v>5</v>
      </c>
      <c r="AB47" s="30" t="s"/>
      <c r="AC47" s="30" t="s"/>
      <c r="AD47" s="68" t="s">
        <v>159</v>
      </c>
      <c r="AE47" s="69">
        <v>90</v>
      </c>
      <c r="AF47" s="69">
        <v>2</v>
      </c>
      <c r="AG47" s="69">
        <v>3</v>
      </c>
      <c r="AH47" s="30" t="s"/>
      <c r="AI47" s="30" t="s"/>
      <c r="AJ47" s="30" t="s"/>
      <c r="AK47" s="30" t="s"/>
      <c r="AL47" s="30" t="s"/>
      <c r="AM47" s="30" t="s"/>
      <c r="AN47" s="30" t="s"/>
      <c r="AO47" s="30" t="s"/>
      <c r="AP47" s="30" t="s"/>
      <c r="AQ47" s="30" t="s"/>
      <c r="AR47" s="30" t="s"/>
      <c r="AS47" s="30" t="s"/>
      <c r="AT47" s="30" t="s"/>
      <c r="AU47" s="30" t="s"/>
      <c r="AV47" s="30" t="s"/>
      <c r="AW47" s="30" t="s"/>
      <c r="AX47" s="30" t="s"/>
      <c r="AY47" s="30" t="s"/>
      <c r="AZ47" s="30" t="s"/>
      <c r="BA47" s="30" t="s"/>
      <c r="BB47" s="30" t="s"/>
      <c r="BC47" s="30" t="s"/>
      <c r="BD47" s="30" t="s"/>
      <c r="BE47" s="30" t="s"/>
      <c r="BF47" s="30" t="s"/>
      <c r="BG47" s="30" t="s"/>
      <c r="BH47" s="30" t="s"/>
      <c r="BI47" s="31">
        <f>=AH47</f>
        <v>0</v>
      </c>
      <c r="BJ47" s="32">
        <f>=BI47/M47</f>
        <v>0</v>
      </c>
      <c r="BK47" s="32" t="e">
        <f>=AK47/AH47</f>
        <v>#DIV/0!</v>
      </c>
      <c r="BL47" s="33">
        <f>=IF(BI47=0,0,AL47/BI47)</f>
        <v>0</v>
      </c>
      <c r="BM47" s="33">
        <f>=IF(BI47=0,0,AM47/BI47)</f>
        <v>0</v>
      </c>
      <c r="BN47" s="33">
        <f>=IF(BI47=0,0,AN47/BI47)</f>
        <v>0</v>
      </c>
      <c r="BO47" s="33">
        <f>=IF(BI47=0,0,AO47/BI47)</f>
        <v>0</v>
      </c>
      <c r="BP47" s="32">
        <f>=-IF(BL47=0,0,BL47*LN(BL47))-IF(BM47=0,0,BM47*LN(BM47))-IF(BN47=0,0,BN47*LN(BN47))-IF(BO47=0,0,BO47*LN(BO47))</f>
        <v>0</v>
      </c>
      <c r="BQ47" s="34">
        <f>=IF(BI47=0,0,BP47/LN(4)*100)</f>
        <v>0</v>
      </c>
      <c r="BR47" s="35" t="str">
        <f>=_xlfn.XLOOKUP(C47,点位均值!$A:$A,点位均值!$B:$B,"无匹配")</f>
        <v>无匹配</v>
      </c>
      <c r="BS47" s="35" t="str">
        <f>=_xlfn.XLOOKUP(C47,点位均值!$A:$A,点位均值!$C:$C,"无匹配")</f>
        <v>无匹配</v>
      </c>
    </row>
    <row r="48" spans="1:71" ht="33.75" customHeight="1">
      <c r="A48" s="26">
        <v>45</v>
      </c>
      <c r="B48" s="27" t="s">
        <v>318</v>
      </c>
      <c r="C48" s="28" t="s">
        <v>319</v>
      </c>
      <c r="D48" s="67" t="s">
        <v>93</v>
      </c>
      <c r="E48" s="67" t="s">
        <v>320</v>
      </c>
      <c r="F48" s="67" t="s">
        <v>95</v>
      </c>
      <c r="G48" s="67" t="s">
        <v>96</v>
      </c>
      <c r="H48" s="67" t="s">
        <v>207</v>
      </c>
      <c r="I48" s="67" t="s">
        <v>112</v>
      </c>
      <c r="J48" s="38" t="s"/>
      <c r="K48" s="69">
        <v>15</v>
      </c>
      <c r="L48" s="69">
        <v>0</v>
      </c>
      <c r="M48" s="69">
        <v>25</v>
      </c>
      <c r="N48" s="68" t="s">
        <v>151</v>
      </c>
      <c r="O48" s="69">
        <v>2</v>
      </c>
      <c r="P48" s="69">
        <v>4</v>
      </c>
      <c r="Q48" s="30" t="s"/>
      <c r="R48" s="30" t="s"/>
      <c r="S48" s="30" t="s"/>
      <c r="T48" s="69">
        <v>3</v>
      </c>
      <c r="U48" s="69">
        <v>3</v>
      </c>
      <c r="V48" s="69">
        <v>4</v>
      </c>
      <c r="W48" s="30" t="s"/>
      <c r="X48" s="30" t="s"/>
      <c r="Y48" s="69">
        <v>4</v>
      </c>
      <c r="Z48" s="69">
        <v>1</v>
      </c>
      <c r="AA48" s="69">
        <v>4</v>
      </c>
      <c r="AB48" s="30" t="s"/>
      <c r="AC48" s="30" t="s"/>
      <c r="AD48" s="68" t="s">
        <v>140</v>
      </c>
      <c r="AE48" s="69">
        <v>90</v>
      </c>
      <c r="AF48" s="69">
        <v>3</v>
      </c>
      <c r="AG48" s="69">
        <v>3</v>
      </c>
      <c r="AH48" s="69">
        <v>1</v>
      </c>
      <c r="AI48" s="69">
        <v>0</v>
      </c>
      <c r="AJ48" s="69">
        <v>1</v>
      </c>
      <c r="AK48" s="69">
        <v>0</v>
      </c>
      <c r="AL48" s="69">
        <v>0</v>
      </c>
      <c r="AM48" s="69">
        <v>0</v>
      </c>
      <c r="AN48" s="69">
        <v>1</v>
      </c>
      <c r="AO48" s="69">
        <v>0</v>
      </c>
      <c r="AP48" s="69">
        <v>1</v>
      </c>
      <c r="AQ48" s="69">
        <v>0</v>
      </c>
      <c r="AR48" s="69">
        <v>0</v>
      </c>
      <c r="AS48" s="69">
        <v>0</v>
      </c>
      <c r="AT48" s="69">
        <v>1</v>
      </c>
      <c r="AU48" s="69">
        <v>0</v>
      </c>
      <c r="AV48" s="69">
        <v>0</v>
      </c>
      <c r="AW48" s="69">
        <v>0</v>
      </c>
      <c r="AX48" s="69">
        <v>0</v>
      </c>
      <c r="AY48" s="69">
        <v>0</v>
      </c>
      <c r="AZ48" s="69">
        <v>0</v>
      </c>
      <c r="BA48" s="69">
        <v>0</v>
      </c>
      <c r="BB48" s="69">
        <v>1</v>
      </c>
      <c r="BC48" s="69">
        <v>0</v>
      </c>
      <c r="BD48" s="69">
        <v>0</v>
      </c>
      <c r="BE48" s="69">
        <v>0</v>
      </c>
      <c r="BF48" s="69">
        <v>0</v>
      </c>
      <c r="BG48" s="69">
        <v>0</v>
      </c>
      <c r="BH48" s="69">
        <v>0</v>
      </c>
      <c r="BI48" s="31">
        <f>=AH48</f>
        <v>1</v>
      </c>
      <c r="BJ48" s="32">
        <f>=BI48/M48</f>
        <v>0.04</v>
      </c>
      <c r="BK48" s="32">
        <f>=AK48/AH48</f>
        <v>0</v>
      </c>
      <c r="BL48" s="33">
        <f>=IF(BI48=0,0,AL48/BI48)</f>
        <v>0</v>
      </c>
      <c r="BM48" s="33">
        <f>=IF(BI48=0,0,AM48/BI48)</f>
        <v>0</v>
      </c>
      <c r="BN48" s="33">
        <f>=IF(BI48=0,0,AN48/BI48)</f>
        <v>1</v>
      </c>
      <c r="BO48" s="33">
        <f>=IF(BI48=0,0,AO48/BI48)</f>
        <v>0</v>
      </c>
      <c r="BP48" s="32">
        <f>=-IF(BL48=0,0,BL48*LN(BL48))-IF(BM48=0,0,BM48*LN(BM48))-IF(BN48=0,0,BN48*LN(BN48))-IF(BO48=0,0,BO48*LN(BO48))</f>
        <v>0</v>
      </c>
      <c r="BQ48" s="34">
        <f>=IF(BI48=0,0,BP48/LN(4)*100)</f>
        <v>0</v>
      </c>
      <c r="BR48" s="35">
        <f>=_xlfn.XLOOKUP(C48,点位均值!$A:$A,点位均值!$B:$B,"无匹配")</f>
        <v>1.27915632754342</v>
      </c>
      <c r="BS48" s="35">
        <f>=_xlfn.XLOOKUP(C48,点位均值!$A:$A,点位均值!$C:$C,"无匹配")</f>
        <v>1.36657963446475</v>
      </c>
    </row>
    <row r="49" spans="1:71" ht="33.75" customHeight="1">
      <c r="A49" s="26">
        <v>46</v>
      </c>
      <c r="B49" s="27" t="s">
        <v>321</v>
      </c>
      <c r="C49" s="28" t="s">
        <v>322</v>
      </c>
      <c r="D49" s="67" t="s">
        <v>323</v>
      </c>
      <c r="E49" s="38" t="s"/>
      <c r="F49" s="38" t="s"/>
      <c r="G49" s="38" t="s"/>
      <c r="H49" s="38" t="s"/>
      <c r="I49" s="38" t="s"/>
      <c r="J49" s="38" t="s"/>
      <c r="K49" s="30" t="s"/>
      <c r="L49" s="30" t="s"/>
      <c r="M49" s="30" t="s"/>
      <c r="N49" s="68" t="s">
        <v>175</v>
      </c>
      <c r="O49" s="69">
        <v>3</v>
      </c>
      <c r="P49" s="69">
        <v>5</v>
      </c>
      <c r="Q49" s="69">
        <v>1000</v>
      </c>
      <c r="R49" s="69">
        <v>0</v>
      </c>
      <c r="S49" s="69">
        <v>3</v>
      </c>
      <c r="T49" s="69">
        <v>5</v>
      </c>
      <c r="U49" s="69">
        <v>5</v>
      </c>
      <c r="V49" s="69">
        <v>5</v>
      </c>
      <c r="W49" s="30" t="s"/>
      <c r="X49" s="68" t="s">
        <v>93</v>
      </c>
      <c r="Y49" s="69">
        <v>5</v>
      </c>
      <c r="Z49" s="69">
        <v>1</v>
      </c>
      <c r="AA49" s="69">
        <v>4</v>
      </c>
      <c r="AB49" s="30" t="s"/>
      <c r="AC49" s="68" t="s">
        <v>93</v>
      </c>
      <c r="AD49" s="68" t="s">
        <v>132</v>
      </c>
      <c r="AE49" s="69">
        <v>30</v>
      </c>
      <c r="AF49" s="69">
        <v>4</v>
      </c>
      <c r="AG49" s="69">
        <v>3</v>
      </c>
      <c r="AH49" s="69">
        <v>2</v>
      </c>
      <c r="AI49" s="69">
        <v>0</v>
      </c>
      <c r="AJ49" s="69">
        <v>2</v>
      </c>
      <c r="AK49" s="69">
        <v>0</v>
      </c>
      <c r="AL49" s="69">
        <v>0</v>
      </c>
      <c r="AM49" s="69">
        <v>2</v>
      </c>
      <c r="AN49" s="69">
        <v>0</v>
      </c>
      <c r="AO49" s="69">
        <v>0</v>
      </c>
      <c r="AP49" s="69">
        <v>0</v>
      </c>
      <c r="AQ49" s="69">
        <v>2</v>
      </c>
      <c r="AR49" s="69">
        <v>0</v>
      </c>
      <c r="AS49" s="69">
        <v>2</v>
      </c>
      <c r="AT49" s="69">
        <v>0</v>
      </c>
      <c r="AU49" s="69">
        <v>0</v>
      </c>
      <c r="AV49" s="69">
        <v>1</v>
      </c>
      <c r="AW49" s="69">
        <v>0</v>
      </c>
      <c r="AX49" s="69">
        <v>0</v>
      </c>
      <c r="AY49" s="69">
        <v>0</v>
      </c>
      <c r="AZ49" s="69">
        <v>0</v>
      </c>
      <c r="BA49" s="69">
        <v>0</v>
      </c>
      <c r="BB49" s="69">
        <v>1</v>
      </c>
      <c r="BC49" s="69">
        <v>0</v>
      </c>
      <c r="BD49" s="69">
        <v>0</v>
      </c>
      <c r="BE49" s="69">
        <v>0</v>
      </c>
      <c r="BF49" s="69">
        <v>0</v>
      </c>
      <c r="BG49" s="69">
        <v>0</v>
      </c>
      <c r="BH49" s="69">
        <v>0</v>
      </c>
      <c r="BI49" s="31">
        <f>=AH49</f>
        <v>2</v>
      </c>
      <c r="BJ49" s="32" t="e">
        <f>=BI49/M49</f>
        <v>#DIV/0!</v>
      </c>
      <c r="BK49" s="32">
        <f>=AK49/AH49</f>
        <v>0</v>
      </c>
      <c r="BL49" s="33">
        <f>=IF(BI49=0,0,AL49/BI49)</f>
        <v>0</v>
      </c>
      <c r="BM49" s="33">
        <f>=IF(BI49=0,0,AM49/BI49)</f>
        <v>1</v>
      </c>
      <c r="BN49" s="33">
        <f>=IF(BI49=0,0,AN49/BI49)</f>
        <v>0</v>
      </c>
      <c r="BO49" s="33">
        <f>=IF(BI49=0,0,AO49/BI49)</f>
        <v>0</v>
      </c>
      <c r="BP49" s="32">
        <f>=-IF(BL49=0,0,BL49*LN(BL49))-IF(BM49=0,0,BM49*LN(BM49))-IF(BN49=0,0,BN49*LN(BN49))-IF(BO49=0,0,BO49*LN(BO49))</f>
        <v>0</v>
      </c>
      <c r="BQ49" s="34">
        <f>=IF(BI49=0,0,BP49/LN(4)*100)</f>
        <v>0</v>
      </c>
      <c r="BR49" s="35">
        <f>=_xlfn.XLOOKUP(C49,点位均值!$A:$A,点位均值!$B:$B,"无匹配")</f>
        <v>0.542183622828784</v>
      </c>
      <c r="BS49" s="35">
        <f>=_xlfn.XLOOKUP(C49,点位均值!$A:$A,点位均值!$C:$C,"无匹配")</f>
        <v>2.1420365535248</v>
      </c>
    </row>
    <row r="50" spans="1:71" ht="33.75" customHeight="1">
      <c r="A50" s="26">
        <v>47</v>
      </c>
      <c r="B50" s="27" t="s">
        <v>324</v>
      </c>
      <c r="C50" s="28" t="s">
        <v>325</v>
      </c>
      <c r="D50" s="67" t="s">
        <v>326</v>
      </c>
      <c r="E50" s="38" t="s"/>
      <c r="F50" s="38" t="s"/>
      <c r="G50" s="38" t="s"/>
      <c r="H50" s="38" t="s"/>
      <c r="I50" s="38" t="s"/>
      <c r="J50" s="38" t="s"/>
      <c r="K50" s="69">
        <v>9.7</v>
      </c>
      <c r="L50" s="69">
        <v>1</v>
      </c>
      <c r="M50" s="69">
        <v>17.4</v>
      </c>
      <c r="N50" s="68" t="s">
        <v>101</v>
      </c>
      <c r="O50" s="69">
        <v>1</v>
      </c>
      <c r="P50" s="69">
        <v>4</v>
      </c>
      <c r="Q50" s="69">
        <v>17</v>
      </c>
      <c r="R50" s="69">
        <v>75</v>
      </c>
      <c r="S50" s="69">
        <v>10</v>
      </c>
      <c r="T50" s="69">
        <v>3.5</v>
      </c>
      <c r="U50" s="69">
        <v>2</v>
      </c>
      <c r="V50" s="69">
        <v>2</v>
      </c>
      <c r="W50" s="68" t="s">
        <v>328</v>
      </c>
      <c r="X50" s="68" t="s">
        <v>329</v>
      </c>
      <c r="Y50" s="69">
        <v>4</v>
      </c>
      <c r="Z50" s="69">
        <v>3</v>
      </c>
      <c r="AA50" s="69">
        <v>2.5</v>
      </c>
      <c r="AB50" s="68" t="s">
        <v>330</v>
      </c>
      <c r="AC50" s="68" t="s">
        <v>331</v>
      </c>
      <c r="AD50" s="68" t="s">
        <v>140</v>
      </c>
      <c r="AE50" s="69">
        <v>70</v>
      </c>
      <c r="AF50" s="69">
        <v>3</v>
      </c>
      <c r="AG50" s="69">
        <v>2</v>
      </c>
      <c r="AH50" s="69">
        <v>12</v>
      </c>
      <c r="AI50" s="69">
        <v>4</v>
      </c>
      <c r="AJ50" s="69">
        <v>4</v>
      </c>
      <c r="AK50" s="69">
        <v>8</v>
      </c>
      <c r="AL50" s="69">
        <v>0</v>
      </c>
      <c r="AM50" s="69">
        <v>6</v>
      </c>
      <c r="AN50" s="69">
        <v>5</v>
      </c>
      <c r="AO50" s="69">
        <v>1</v>
      </c>
      <c r="AP50" s="69">
        <v>5</v>
      </c>
      <c r="AQ50" s="69">
        <v>7</v>
      </c>
      <c r="AR50" s="69">
        <v>0</v>
      </c>
      <c r="AS50" s="69">
        <v>8</v>
      </c>
      <c r="AT50" s="69">
        <v>4</v>
      </c>
      <c r="AU50" s="69">
        <v>2</v>
      </c>
      <c r="AV50" s="69">
        <v>3</v>
      </c>
      <c r="AW50" s="69">
        <v>1</v>
      </c>
      <c r="AX50" s="69">
        <v>0</v>
      </c>
      <c r="AY50" s="69">
        <v>4</v>
      </c>
      <c r="AZ50" s="69">
        <v>0</v>
      </c>
      <c r="BA50" s="69">
        <v>7</v>
      </c>
      <c r="BB50" s="69">
        <v>5</v>
      </c>
      <c r="BC50" s="69">
        <v>0</v>
      </c>
      <c r="BD50" s="69">
        <v>0</v>
      </c>
      <c r="BE50" s="69">
        <v>0</v>
      </c>
      <c r="BF50" s="69">
        <v>0</v>
      </c>
      <c r="BG50" s="69">
        <v>0</v>
      </c>
      <c r="BH50" s="69">
        <v>0</v>
      </c>
      <c r="BI50" s="31">
        <f>=AH50</f>
        <v>12</v>
      </c>
      <c r="BJ50" s="32">
        <f>=BI50/M50</f>
        <v>0.689655172413793</v>
      </c>
      <c r="BK50" s="32">
        <f>=AK50/AH50</f>
        <v>0.666666666666667</v>
      </c>
      <c r="BL50" s="33">
        <f>=IF(BI50=0,0,AL50/BI50)</f>
        <v>0</v>
      </c>
      <c r="BM50" s="33">
        <f>=IF(BI50=0,0,AM50/BI50)</f>
        <v>0.5</v>
      </c>
      <c r="BN50" s="33">
        <f>=IF(BI50=0,0,AN50/BI50)</f>
        <v>0.416666666666667</v>
      </c>
      <c r="BO50" s="33">
        <f>=IF(BI50=0,0,AO50/BI50)</f>
        <v>0.0833333333333333</v>
      </c>
      <c r="BP50" s="32">
        <f>=-IF(BL50=0,0,BL50*LN(BL50))-IF(BM50=0,0,BM50*LN(BM50))-IF(BN50=0,0,BN50*LN(BN50))-IF(BO50=0,0,BO50*LN(BO50))</f>
        <v>0.918427784993098</v>
      </c>
      <c r="BQ50" s="34">
        <f>=IF(BI50=0,0,BP50/LN(4)*100)</f>
        <v>66.2505605412089</v>
      </c>
      <c r="BR50" s="35">
        <f>=_xlfn.XLOOKUP(C50,点位均值!$A:$A,点位均值!$B:$B,"无匹配")</f>
        <v>1.54119106699752</v>
      </c>
      <c r="BS50" s="35">
        <f>=_xlfn.XLOOKUP(C50,点位均值!$A:$A,点位均值!$C:$C,"无匹配")</f>
        <v>3.19321148825065</v>
      </c>
    </row>
    <row r="51" spans="1:71" ht="33.75" customHeight="1">
      <c r="A51" s="26">
        <v>48</v>
      </c>
      <c r="B51" s="27" t="s">
        <v>332</v>
      </c>
      <c r="C51" s="28" t="s">
        <v>333</v>
      </c>
      <c r="D51" s="67" t="s">
        <v>334</v>
      </c>
      <c r="E51" s="38" t="s"/>
      <c r="F51" s="38" t="s"/>
      <c r="G51" s="38" t="s"/>
      <c r="H51" s="38" t="s"/>
      <c r="I51" s="38" t="s"/>
      <c r="J51" s="38" t="s"/>
      <c r="K51" s="69">
        <v>7.4</v>
      </c>
      <c r="L51" s="69">
        <v>0</v>
      </c>
      <c r="M51" s="69">
        <v>10.8</v>
      </c>
      <c r="N51" s="68" t="s">
        <v>101</v>
      </c>
      <c r="O51" s="69">
        <v>2</v>
      </c>
      <c r="P51" s="69">
        <v>4</v>
      </c>
      <c r="Q51" s="69">
        <v>26</v>
      </c>
      <c r="R51" s="69">
        <v>0</v>
      </c>
      <c r="S51" s="69">
        <v>0</v>
      </c>
      <c r="T51" s="69">
        <v>3</v>
      </c>
      <c r="U51" s="69">
        <v>3</v>
      </c>
      <c r="V51" s="69">
        <v>3</v>
      </c>
      <c r="W51" s="30" t="s"/>
      <c r="X51" s="68" t="s">
        <v>335</v>
      </c>
      <c r="Y51" s="69">
        <v>4</v>
      </c>
      <c r="Z51" s="69">
        <v>2</v>
      </c>
      <c r="AA51" s="69">
        <v>3</v>
      </c>
      <c r="AB51" s="68" t="s">
        <v>336</v>
      </c>
      <c r="AC51" s="68" t="s">
        <v>335</v>
      </c>
      <c r="AD51" s="68" t="s">
        <v>140</v>
      </c>
      <c r="AE51" s="69">
        <v>80</v>
      </c>
      <c r="AF51" s="69">
        <v>3</v>
      </c>
      <c r="AG51" s="69">
        <v>3</v>
      </c>
      <c r="AH51" s="69">
        <v>8</v>
      </c>
      <c r="AI51" s="69">
        <v>3</v>
      </c>
      <c r="AJ51" s="69">
        <v>1</v>
      </c>
      <c r="AK51" s="69">
        <v>7</v>
      </c>
      <c r="AL51" s="69">
        <v>0</v>
      </c>
      <c r="AM51" s="69">
        <v>6</v>
      </c>
      <c r="AN51" s="69">
        <v>2</v>
      </c>
      <c r="AO51" s="69">
        <v>0</v>
      </c>
      <c r="AP51" s="69">
        <v>4</v>
      </c>
      <c r="AQ51" s="69">
        <v>4</v>
      </c>
      <c r="AR51" s="69">
        <v>0</v>
      </c>
      <c r="AS51" s="69">
        <v>0</v>
      </c>
      <c r="AT51" s="69">
        <v>8</v>
      </c>
      <c r="AU51" s="69">
        <v>2</v>
      </c>
      <c r="AV51" s="69">
        <v>5</v>
      </c>
      <c r="AW51" s="69">
        <v>6</v>
      </c>
      <c r="AX51" s="69">
        <v>0</v>
      </c>
      <c r="AY51" s="69">
        <v>3</v>
      </c>
      <c r="AZ51" s="69">
        <v>0</v>
      </c>
      <c r="BA51" s="69">
        <v>0</v>
      </c>
      <c r="BB51" s="69">
        <v>0</v>
      </c>
      <c r="BC51" s="69">
        <v>0</v>
      </c>
      <c r="BD51" s="69">
        <v>0</v>
      </c>
      <c r="BE51" s="69">
        <v>0</v>
      </c>
      <c r="BF51" s="69">
        <v>0</v>
      </c>
      <c r="BG51" s="69">
        <v>0</v>
      </c>
      <c r="BH51" s="69">
        <v>0</v>
      </c>
      <c r="BI51" s="31">
        <f>=AH51</f>
        <v>8</v>
      </c>
      <c r="BJ51" s="32">
        <f>=BI51/M51</f>
        <v>0.740740740740741</v>
      </c>
      <c r="BK51" s="32">
        <f>=AK51/AH51</f>
        <v>0.875</v>
      </c>
      <c r="BL51" s="33">
        <f>=IF(BI51=0,0,AL51/BI51)</f>
        <v>0</v>
      </c>
      <c r="BM51" s="33">
        <f>=IF(BI51=0,0,AM51/BI51)</f>
        <v>0.75</v>
      </c>
      <c r="BN51" s="33">
        <f>=IF(BI51=0,0,AN51/BI51)</f>
        <v>0.25</v>
      </c>
      <c r="BO51" s="33">
        <f>=IF(BI51=0,0,AO51/BI51)</f>
        <v>0</v>
      </c>
      <c r="BP51" s="32">
        <f>=-IF(BL51=0,0,BL51*LN(BL51))-IF(BM51=0,0,BM51*LN(BM51))-IF(BN51=0,0,BN51*LN(BN51))-IF(BO51=0,0,BO51*LN(BO51))</f>
        <v>0.562335144618808</v>
      </c>
      <c r="BQ51" s="34">
        <f>=IF(BI51=0,0,BP51/LN(4)*100)</f>
        <v>40.5639062229566</v>
      </c>
      <c r="BR51" s="35">
        <f>=_xlfn.XLOOKUP(C51,点位均值!$A:$A,点位均值!$B:$B,"无匹配")</f>
        <v>1.64150124069479</v>
      </c>
      <c r="BS51" s="35">
        <f>=_xlfn.XLOOKUP(C51,点位均值!$A:$A,点位均值!$C:$C,"无匹配")</f>
        <v>3.68648825065274</v>
      </c>
    </row>
    <row r="52" spans="1:71" ht="33.75" customHeight="1">
      <c r="A52" s="26">
        <v>49</v>
      </c>
      <c r="B52" s="27" t="s">
        <v>337</v>
      </c>
      <c r="C52" s="28" t="s">
        <v>338</v>
      </c>
      <c r="D52" s="67" t="s">
        <v>339</v>
      </c>
      <c r="E52" s="38" t="s"/>
      <c r="F52" s="38" t="s"/>
      <c r="G52" s="38" t="s"/>
      <c r="H52" s="38" t="s"/>
      <c r="I52" s="38" t="s"/>
      <c r="J52" s="38" t="s"/>
      <c r="K52" s="69">
        <v>3.5</v>
      </c>
      <c r="L52" s="69">
        <v>0</v>
      </c>
      <c r="M52" s="69">
        <v>4.3</v>
      </c>
      <c r="N52" s="68" t="s">
        <v>175</v>
      </c>
      <c r="O52" s="69">
        <v>1</v>
      </c>
      <c r="P52" s="69">
        <v>4</v>
      </c>
      <c r="Q52" s="69">
        <v>500</v>
      </c>
      <c r="R52" s="69">
        <v>0</v>
      </c>
      <c r="S52" s="69">
        <v>0</v>
      </c>
      <c r="T52" s="69">
        <v>5</v>
      </c>
      <c r="U52" s="69">
        <v>4</v>
      </c>
      <c r="V52" s="69">
        <v>4</v>
      </c>
      <c r="W52" s="68" t="s">
        <v>340</v>
      </c>
      <c r="X52" s="68" t="s">
        <v>341</v>
      </c>
      <c r="Y52" s="69">
        <v>5</v>
      </c>
      <c r="Z52" s="69">
        <v>4</v>
      </c>
      <c r="AA52" s="69">
        <v>5</v>
      </c>
      <c r="AB52" s="68" t="s">
        <v>342</v>
      </c>
      <c r="AC52" s="68" t="s">
        <v>341</v>
      </c>
      <c r="AD52" s="68" t="s">
        <v>132</v>
      </c>
      <c r="AE52" s="69">
        <v>60</v>
      </c>
      <c r="AF52" s="69">
        <v>4</v>
      </c>
      <c r="AG52" s="69">
        <v>5</v>
      </c>
      <c r="AH52" s="69">
        <v>10</v>
      </c>
      <c r="AI52" s="69">
        <v>5</v>
      </c>
      <c r="AJ52" s="69">
        <v>0</v>
      </c>
      <c r="AK52" s="69">
        <v>10</v>
      </c>
      <c r="AL52" s="69">
        <v>0</v>
      </c>
      <c r="AM52" s="69">
        <v>10</v>
      </c>
      <c r="AN52" s="69">
        <v>0</v>
      </c>
      <c r="AO52" s="69">
        <v>0</v>
      </c>
      <c r="AP52" s="69">
        <v>3</v>
      </c>
      <c r="AQ52" s="69">
        <v>7</v>
      </c>
      <c r="AR52" s="69">
        <v>0</v>
      </c>
      <c r="AS52" s="69">
        <v>0</v>
      </c>
      <c r="AT52" s="69">
        <v>10</v>
      </c>
      <c r="AU52" s="69">
        <v>8</v>
      </c>
      <c r="AV52" s="69">
        <v>0</v>
      </c>
      <c r="AW52" s="69">
        <v>0</v>
      </c>
      <c r="AX52" s="69">
        <v>10</v>
      </c>
      <c r="AY52" s="69">
        <v>2</v>
      </c>
      <c r="AZ52" s="69">
        <v>0</v>
      </c>
      <c r="BA52" s="69">
        <v>0</v>
      </c>
      <c r="BB52" s="69">
        <v>0</v>
      </c>
      <c r="BC52" s="69">
        <v>0</v>
      </c>
      <c r="BD52" s="69">
        <v>0</v>
      </c>
      <c r="BE52" s="69">
        <v>0</v>
      </c>
      <c r="BF52" s="69">
        <v>0</v>
      </c>
      <c r="BG52" s="69">
        <v>0</v>
      </c>
      <c r="BH52" s="69">
        <v>0</v>
      </c>
      <c r="BI52" s="31">
        <f>=AH52</f>
        <v>10</v>
      </c>
      <c r="BJ52" s="32">
        <f>=BI52/M52</f>
        <v>2.32558139534884</v>
      </c>
      <c r="BK52" s="32">
        <f>=AK52/AH52</f>
        <v>1</v>
      </c>
      <c r="BL52" s="33">
        <f>=IF(BI52=0,0,AL52/BI52)</f>
        <v>0</v>
      </c>
      <c r="BM52" s="33">
        <f>=IF(BI52=0,0,AM52/BI52)</f>
        <v>1</v>
      </c>
      <c r="BN52" s="33">
        <f>=IF(BI52=0,0,AN52/BI52)</f>
        <v>0</v>
      </c>
      <c r="BO52" s="33">
        <f>=IF(BI52=0,0,AO52/BI52)</f>
        <v>0</v>
      </c>
      <c r="BP52" s="32">
        <f>=-IF(BL52=0,0,BL52*LN(BL52))-IF(BM52=0,0,BM52*LN(BM52))-IF(BN52=0,0,BN52*LN(BN52))-IF(BO52=0,0,BO52*LN(BO52))</f>
        <v>0</v>
      </c>
      <c r="BQ52" s="34">
        <f>=IF(BI52=0,0,BP52/LN(4)*100)</f>
        <v>0</v>
      </c>
      <c r="BR52" s="35">
        <f>=_xlfn.XLOOKUP(C52,点位均值!$A:$A,点位均值!$B:$B,"无匹配")</f>
        <v>0.414441687344913</v>
      </c>
      <c r="BS52" s="35">
        <f>=_xlfn.XLOOKUP(C52,点位均值!$A:$A,点位均值!$C:$C,"无匹配")</f>
        <v>6.81545691906005</v>
      </c>
    </row>
    <row r="53" spans="1:71" ht="33.75" customHeight="1">
      <c r="A53" s="26">
        <v>50</v>
      </c>
      <c r="B53" s="27" t="s">
        <v>343</v>
      </c>
      <c r="C53" s="28" t="s">
        <v>344</v>
      </c>
      <c r="D53" s="67" t="s">
        <v>345</v>
      </c>
      <c r="E53" s="38" t="s"/>
      <c r="F53" s="38" t="s"/>
      <c r="G53" s="38" t="s"/>
      <c r="H53" s="38" t="s"/>
      <c r="I53" s="38" t="s"/>
      <c r="J53" s="38" t="s"/>
      <c r="K53" s="69">
        <v>16.4</v>
      </c>
      <c r="L53" s="69">
        <v>1.5</v>
      </c>
      <c r="M53" s="69">
        <v>47.4</v>
      </c>
      <c r="N53" s="68" t="s">
        <v>175</v>
      </c>
      <c r="O53" s="69">
        <v>1</v>
      </c>
      <c r="P53" s="69">
        <v>1</v>
      </c>
      <c r="Q53" s="30" t="s"/>
      <c r="R53" s="69">
        <v>0</v>
      </c>
      <c r="S53" s="69">
        <v>6</v>
      </c>
      <c r="T53" s="69">
        <v>3</v>
      </c>
      <c r="U53" s="69">
        <v>4</v>
      </c>
      <c r="V53" s="69">
        <v>4</v>
      </c>
      <c r="W53" s="68" t="s">
        <v>346</v>
      </c>
      <c r="X53" s="68" t="s">
        <v>347</v>
      </c>
      <c r="Y53" s="69">
        <v>3</v>
      </c>
      <c r="Z53" s="69">
        <v>1</v>
      </c>
      <c r="AA53" s="69">
        <v>5</v>
      </c>
      <c r="AB53" s="68" t="s">
        <v>348</v>
      </c>
      <c r="AC53" s="68" t="s">
        <v>347</v>
      </c>
      <c r="AD53" s="68" t="s">
        <v>159</v>
      </c>
      <c r="AE53" s="69">
        <v>30</v>
      </c>
      <c r="AF53" s="69">
        <v>4</v>
      </c>
      <c r="AG53" s="69">
        <v>3</v>
      </c>
      <c r="AH53" s="69">
        <v>6</v>
      </c>
      <c r="AI53" s="69">
        <v>2</v>
      </c>
      <c r="AJ53" s="69">
        <v>2</v>
      </c>
      <c r="AK53" s="69">
        <v>4</v>
      </c>
      <c r="AL53" s="69">
        <v>0</v>
      </c>
      <c r="AM53" s="69">
        <v>5</v>
      </c>
      <c r="AN53" s="69">
        <v>1</v>
      </c>
      <c r="AO53" s="69">
        <v>0</v>
      </c>
      <c r="AP53" s="69">
        <v>1</v>
      </c>
      <c r="AQ53" s="69">
        <v>4</v>
      </c>
      <c r="AR53" s="69">
        <v>1</v>
      </c>
      <c r="AS53" s="69">
        <v>6</v>
      </c>
      <c r="AT53" s="69">
        <v>0</v>
      </c>
      <c r="AU53" s="69">
        <v>0</v>
      </c>
      <c r="AV53" s="69">
        <v>0</v>
      </c>
      <c r="AW53" s="69">
        <v>0</v>
      </c>
      <c r="AX53" s="69">
        <v>0</v>
      </c>
      <c r="AY53" s="69">
        <v>0</v>
      </c>
      <c r="AZ53" s="69">
        <v>0</v>
      </c>
      <c r="BA53" s="69">
        <v>0</v>
      </c>
      <c r="BB53" s="69">
        <v>6</v>
      </c>
      <c r="BC53" s="69">
        <v>4</v>
      </c>
      <c r="BD53" s="69">
        <v>0</v>
      </c>
      <c r="BE53" s="69">
        <v>0</v>
      </c>
      <c r="BF53" s="69">
        <v>0</v>
      </c>
      <c r="BG53" s="69">
        <v>0</v>
      </c>
      <c r="BH53" s="69">
        <v>0</v>
      </c>
      <c r="BI53" s="31">
        <f>=AH53</f>
        <v>6</v>
      </c>
      <c r="BJ53" s="32">
        <f>=BI53/M53</f>
        <v>0.126582278481013</v>
      </c>
      <c r="BK53" s="32">
        <f>=AK53/AH53</f>
        <v>0.666666666666667</v>
      </c>
      <c r="BL53" s="33">
        <f>=IF(BI53=0,0,AL53/BI53)</f>
        <v>0</v>
      </c>
      <c r="BM53" s="33">
        <f>=IF(BI53=0,0,AM53/BI53)</f>
        <v>0.833333333333334</v>
      </c>
      <c r="BN53" s="33">
        <f>=IF(BI53=0,0,AN53/BI53)</f>
        <v>0.166666666666667</v>
      </c>
      <c r="BO53" s="33">
        <f>=IF(BI53=0,0,AO53/BI53)</f>
        <v>0</v>
      </c>
      <c r="BP53" s="32">
        <f>=-IF(BL53=0,0,BL53*LN(BL53))-IF(BM53=0,0,BM53*LN(BM53))-IF(BN53=0,0,BN53*LN(BN53))-IF(BO53=0,0,BO53*LN(BO53))</f>
        <v>0.450561208866305</v>
      </c>
      <c r="BQ53" s="34">
        <f>=IF(BI53=0,0,BP53/LN(4)*100)</f>
        <v>32.5011210824177</v>
      </c>
      <c r="BR53" s="35">
        <f>=_xlfn.XLOOKUP(C53,点位均值!$A:$A,点位均值!$B:$B,"无匹配")</f>
        <v>0.992555831265508</v>
      </c>
      <c r="BS53" s="35">
        <f>=_xlfn.XLOOKUP(C53,点位均值!$A:$A,点位均值!$C:$C,"无匹配")</f>
        <v>3.39138381201045</v>
      </c>
    </row>
    <row r="54" spans="1:71" ht="33.75" customHeight="1">
      <c r="A54" s="26">
        <v>51</v>
      </c>
      <c r="B54" s="27" t="s">
        <v>349</v>
      </c>
      <c r="C54" s="28" t="s">
        <v>350</v>
      </c>
      <c r="D54" s="67" t="s">
        <v>351</v>
      </c>
      <c r="E54" s="38" t="s"/>
      <c r="F54" s="38" t="s"/>
      <c r="G54" s="38" t="s"/>
      <c r="H54" s="38" t="s"/>
      <c r="I54" s="38" t="s"/>
      <c r="J54" s="38" t="s"/>
      <c r="K54" s="69">
        <v>13</v>
      </c>
      <c r="L54" s="69">
        <v>0</v>
      </c>
      <c r="M54" s="69">
        <v>12.3</v>
      </c>
      <c r="N54" s="68" t="s">
        <v>353</v>
      </c>
      <c r="O54" s="69">
        <v>2</v>
      </c>
      <c r="P54" s="69">
        <v>5</v>
      </c>
      <c r="Q54" s="69">
        <v>25</v>
      </c>
      <c r="R54" s="69">
        <v>0</v>
      </c>
      <c r="S54" s="69">
        <v>8</v>
      </c>
      <c r="T54" s="69">
        <v>3</v>
      </c>
      <c r="U54" s="69">
        <v>2</v>
      </c>
      <c r="V54" s="69">
        <v>2.5</v>
      </c>
      <c r="W54" s="68" t="s">
        <v>346</v>
      </c>
      <c r="X54" s="68" t="s">
        <v>354</v>
      </c>
      <c r="Y54" s="69">
        <v>4</v>
      </c>
      <c r="Z54" s="69">
        <v>3.5</v>
      </c>
      <c r="AA54" s="69">
        <v>4</v>
      </c>
      <c r="AB54" s="68" t="s">
        <v>355</v>
      </c>
      <c r="AC54" s="68" t="s">
        <v>354</v>
      </c>
      <c r="AD54" s="68" t="s">
        <v>140</v>
      </c>
      <c r="AE54" s="69">
        <v>50</v>
      </c>
      <c r="AF54" s="69">
        <v>4</v>
      </c>
      <c r="AG54" s="69">
        <v>3</v>
      </c>
      <c r="AH54" s="69">
        <v>8</v>
      </c>
      <c r="AI54" s="69">
        <v>2</v>
      </c>
      <c r="AJ54" s="69">
        <v>4</v>
      </c>
      <c r="AK54" s="69">
        <v>4</v>
      </c>
      <c r="AL54" s="69">
        <v>0</v>
      </c>
      <c r="AM54" s="69">
        <v>7</v>
      </c>
      <c r="AN54" s="69">
        <v>1</v>
      </c>
      <c r="AO54" s="69">
        <v>0</v>
      </c>
      <c r="AP54" s="69">
        <v>4</v>
      </c>
      <c r="AQ54" s="69">
        <v>4</v>
      </c>
      <c r="AR54" s="69">
        <v>0</v>
      </c>
      <c r="AS54" s="69">
        <v>7</v>
      </c>
      <c r="AT54" s="69">
        <v>1</v>
      </c>
      <c r="AU54" s="69">
        <v>0</v>
      </c>
      <c r="AV54" s="69">
        <v>0</v>
      </c>
      <c r="AW54" s="69">
        <v>1</v>
      </c>
      <c r="AX54" s="69">
        <v>2</v>
      </c>
      <c r="AY54" s="69">
        <v>2</v>
      </c>
      <c r="AZ54" s="69">
        <v>0</v>
      </c>
      <c r="BA54" s="69">
        <v>5</v>
      </c>
      <c r="BB54" s="69">
        <v>4</v>
      </c>
      <c r="BC54" s="69">
        <v>0</v>
      </c>
      <c r="BD54" s="69">
        <v>0</v>
      </c>
      <c r="BE54" s="69">
        <v>0</v>
      </c>
      <c r="BF54" s="69">
        <v>0</v>
      </c>
      <c r="BG54" s="69">
        <v>0</v>
      </c>
      <c r="BH54" s="69">
        <v>0</v>
      </c>
      <c r="BI54" s="31">
        <f>=AH54</f>
        <v>8</v>
      </c>
      <c r="BJ54" s="32">
        <f>=BI54/M54</f>
        <v>0.650406504065041</v>
      </c>
      <c r="BK54" s="32">
        <f>=AK54/AH54</f>
        <v>0.5</v>
      </c>
      <c r="BL54" s="33">
        <f>=IF(BI54=0,0,AL54/BI54)</f>
        <v>0</v>
      </c>
      <c r="BM54" s="33">
        <f>=IF(BI54=0,0,AM54/BI54)</f>
        <v>0.875</v>
      </c>
      <c r="BN54" s="33">
        <f>=IF(BI54=0,0,AN54/BI54)</f>
        <v>0.125</v>
      </c>
      <c r="BO54" s="33">
        <f>=IF(BI54=0,0,AO54/BI54)</f>
        <v>0</v>
      </c>
      <c r="BP54" s="32">
        <f>=-IF(BL54=0,0,BL54*LN(BL54))-IF(BM54=0,0,BM54*LN(BM54))-IF(BN54=0,0,BN54*LN(BN54))-IF(BO54=0,0,BO54*LN(BO54))</f>
        <v>0.376770161256437</v>
      </c>
      <c r="BQ54" s="34">
        <f>=IF(BI54=0,0,BP54/LN(4)*100)</f>
        <v>27.1782221599798</v>
      </c>
      <c r="BR54" s="35">
        <f>=_xlfn.XLOOKUP(C54,点位均值!$A:$A,点位均值!$B:$B,"无匹配")</f>
        <v>0.886104218362283</v>
      </c>
      <c r="BS54" s="35">
        <f>=_xlfn.XLOOKUP(C54,点位均值!$A:$A,点位均值!$C:$C,"无匹配")</f>
        <v>3.9902088772846</v>
      </c>
    </row>
    <row r="55" spans="1:71" ht="33.75" customHeight="1">
      <c r="A55" s="26">
        <v>52</v>
      </c>
      <c r="B55" s="27" t="s">
        <v>356</v>
      </c>
      <c r="C55" s="28" t="s">
        <v>357</v>
      </c>
      <c r="D55" s="67" t="s">
        <v>358</v>
      </c>
      <c r="E55" s="67" t="s">
        <v>94</v>
      </c>
      <c r="F55" s="67" t="s">
        <v>95</v>
      </c>
      <c r="G55" s="67" t="s">
        <v>127</v>
      </c>
      <c r="H55" s="38" t="s"/>
      <c r="I55" s="67" t="s">
        <v>112</v>
      </c>
      <c r="J55" s="67" t="s">
        <v>189</v>
      </c>
      <c r="K55" s="69">
        <v>27</v>
      </c>
      <c r="L55" s="69">
        <v>0.4</v>
      </c>
      <c r="M55" s="69">
        <v>54.4</v>
      </c>
      <c r="N55" s="68" t="s">
        <v>175</v>
      </c>
      <c r="O55" s="69">
        <v>1</v>
      </c>
      <c r="P55" s="69">
        <v>4</v>
      </c>
      <c r="Q55" s="69">
        <v>200</v>
      </c>
      <c r="R55" s="69">
        <v>0</v>
      </c>
      <c r="S55" s="69">
        <v>4</v>
      </c>
      <c r="T55" s="69">
        <v>3.7</v>
      </c>
      <c r="U55" s="69">
        <v>4</v>
      </c>
      <c r="V55" s="69">
        <v>3.3</v>
      </c>
      <c r="W55" s="68" t="s">
        <v>359</v>
      </c>
      <c r="X55" s="68" t="s">
        <v>360</v>
      </c>
      <c r="Y55" s="69">
        <v>3.3</v>
      </c>
      <c r="Z55" s="69">
        <v>3.7</v>
      </c>
      <c r="AA55" s="69">
        <v>3.3</v>
      </c>
      <c r="AB55" s="68" t="s">
        <v>361</v>
      </c>
      <c r="AC55" s="68" t="s">
        <v>360</v>
      </c>
      <c r="AD55" s="68" t="s">
        <v>159</v>
      </c>
      <c r="AE55" s="69">
        <v>80</v>
      </c>
      <c r="AF55" s="69">
        <v>2.7</v>
      </c>
      <c r="AG55" s="69">
        <v>3.3</v>
      </c>
      <c r="AH55" s="69">
        <v>3</v>
      </c>
      <c r="AI55" s="69">
        <v>1</v>
      </c>
      <c r="AJ55" s="69">
        <v>0</v>
      </c>
      <c r="AK55" s="69">
        <v>3</v>
      </c>
      <c r="AL55" s="69">
        <v>0</v>
      </c>
      <c r="AM55" s="69">
        <v>3</v>
      </c>
      <c r="AN55" s="69">
        <v>0</v>
      </c>
      <c r="AO55" s="69">
        <v>0</v>
      </c>
      <c r="AP55" s="69">
        <v>0</v>
      </c>
      <c r="AQ55" s="69">
        <v>3</v>
      </c>
      <c r="AR55" s="69">
        <v>0</v>
      </c>
      <c r="AS55" s="69">
        <v>1</v>
      </c>
      <c r="AT55" s="69">
        <v>2</v>
      </c>
      <c r="AU55" s="69">
        <v>0</v>
      </c>
      <c r="AV55" s="69">
        <v>0</v>
      </c>
      <c r="AW55" s="69">
        <v>0</v>
      </c>
      <c r="AX55" s="69">
        <v>3</v>
      </c>
      <c r="AY55" s="69">
        <v>3</v>
      </c>
      <c r="AZ55" s="69">
        <v>0</v>
      </c>
      <c r="BA55" s="69">
        <v>0</v>
      </c>
      <c r="BB55" s="69">
        <v>0</v>
      </c>
      <c r="BC55" s="69">
        <v>0</v>
      </c>
      <c r="BD55" s="69">
        <v>0</v>
      </c>
      <c r="BE55" s="69">
        <v>0</v>
      </c>
      <c r="BF55" s="69">
        <v>0</v>
      </c>
      <c r="BG55" s="69">
        <v>0</v>
      </c>
      <c r="BH55" s="69">
        <v>0</v>
      </c>
      <c r="BI55" s="31">
        <f>=AH55</f>
        <v>3</v>
      </c>
      <c r="BJ55" s="32">
        <f>=BI55/M55</f>
        <v>0.0551470588235294</v>
      </c>
      <c r="BK55" s="32">
        <f>=AK55/AH55</f>
        <v>1</v>
      </c>
      <c r="BL55" s="33">
        <f>=IF(BI55=0,0,AL55/BI55)</f>
        <v>0</v>
      </c>
      <c r="BM55" s="33">
        <f>=IF(BI55=0,0,AM55/BI55)</f>
        <v>1</v>
      </c>
      <c r="BN55" s="33">
        <f>=IF(BI55=0,0,AN55/BI55)</f>
        <v>0</v>
      </c>
      <c r="BO55" s="33">
        <f>=IF(BI55=0,0,AO55/BI55)</f>
        <v>0</v>
      </c>
      <c r="BP55" s="32">
        <f>=-IF(BL55=0,0,BL55*LN(BL55))-IF(BM55=0,0,BM55*LN(BM55))-IF(BN55=0,0,BN55*LN(BN55))-IF(BO55=0,0,BO55*LN(BO55))</f>
        <v>0</v>
      </c>
      <c r="BQ55" s="34">
        <f>=IF(BI55=0,0,BP55/LN(4)*100)</f>
        <v>0</v>
      </c>
      <c r="BR55" s="35">
        <f>=_xlfn.XLOOKUP(C55,点位均值!$A:$A,点位均值!$B:$B,"无匹配")</f>
        <v>0.886104218362283</v>
      </c>
      <c r="BS55" s="35">
        <f>=_xlfn.XLOOKUP(C55,点位均值!$A:$A,点位均值!$C:$C,"无匹配")</f>
        <v>4.83028720626632</v>
      </c>
    </row>
    <row r="56" spans="1:71" ht="33.75" customHeight="1">
      <c r="A56" s="26">
        <v>53</v>
      </c>
      <c r="B56" s="27" t="s">
        <v>362</v>
      </c>
      <c r="C56" s="28" t="s">
        <v>363</v>
      </c>
      <c r="D56" s="67" t="s">
        <v>364</v>
      </c>
      <c r="E56" s="67" t="s">
        <v>94</v>
      </c>
      <c r="F56" s="67" t="s">
        <v>95</v>
      </c>
      <c r="G56" s="67" t="s">
        <v>127</v>
      </c>
      <c r="H56" s="38" t="s"/>
      <c r="I56" s="67" t="s">
        <v>121</v>
      </c>
      <c r="J56" s="67" t="s">
        <v>189</v>
      </c>
      <c r="K56" s="69">
        <v>24</v>
      </c>
      <c r="L56" s="69">
        <v>0</v>
      </c>
      <c r="M56" s="69">
        <v>39.4</v>
      </c>
      <c r="N56" s="68" t="s">
        <v>175</v>
      </c>
      <c r="O56" s="69">
        <v>2</v>
      </c>
      <c r="P56" s="69">
        <v>5</v>
      </c>
      <c r="Q56" s="69">
        <v>350</v>
      </c>
      <c r="R56" s="69">
        <v>0</v>
      </c>
      <c r="S56" s="69">
        <v>6</v>
      </c>
      <c r="T56" s="69">
        <v>4</v>
      </c>
      <c r="U56" s="69">
        <v>4</v>
      </c>
      <c r="V56" s="69">
        <v>3</v>
      </c>
      <c r="W56" s="68" t="s">
        <v>365</v>
      </c>
      <c r="X56" s="68" t="s">
        <v>364</v>
      </c>
      <c r="Y56" s="69">
        <v>4</v>
      </c>
      <c r="Z56" s="69">
        <v>3</v>
      </c>
      <c r="AA56" s="69">
        <v>4</v>
      </c>
      <c r="AB56" s="68" t="s">
        <v>366</v>
      </c>
      <c r="AC56" s="68" t="s">
        <v>364</v>
      </c>
      <c r="AD56" s="68" t="s">
        <v>159</v>
      </c>
      <c r="AE56" s="69">
        <v>30</v>
      </c>
      <c r="AF56" s="69">
        <v>3</v>
      </c>
      <c r="AG56" s="69">
        <v>3</v>
      </c>
      <c r="AH56" s="69">
        <v>4</v>
      </c>
      <c r="AI56" s="69">
        <v>2</v>
      </c>
      <c r="AJ56" s="69">
        <v>0</v>
      </c>
      <c r="AK56" s="69">
        <v>4</v>
      </c>
      <c r="AL56" s="69">
        <v>0</v>
      </c>
      <c r="AM56" s="69">
        <v>4</v>
      </c>
      <c r="AN56" s="69">
        <v>0</v>
      </c>
      <c r="AO56" s="69">
        <v>0</v>
      </c>
      <c r="AP56" s="69">
        <v>3</v>
      </c>
      <c r="AQ56" s="69">
        <v>1</v>
      </c>
      <c r="AR56" s="69">
        <v>0</v>
      </c>
      <c r="AS56" s="69">
        <v>2</v>
      </c>
      <c r="AT56" s="69">
        <v>2</v>
      </c>
      <c r="AU56" s="69">
        <v>0</v>
      </c>
      <c r="AV56" s="69">
        <v>0</v>
      </c>
      <c r="AW56" s="69">
        <v>2</v>
      </c>
      <c r="AX56" s="69">
        <v>0</v>
      </c>
      <c r="AY56" s="69">
        <v>3</v>
      </c>
      <c r="AZ56" s="69">
        <v>0</v>
      </c>
      <c r="BA56" s="69">
        <v>0</v>
      </c>
      <c r="BB56" s="69">
        <v>0</v>
      </c>
      <c r="BC56" s="69">
        <v>0</v>
      </c>
      <c r="BD56" s="69">
        <v>0</v>
      </c>
      <c r="BE56" s="69">
        <v>0</v>
      </c>
      <c r="BF56" s="69">
        <v>0</v>
      </c>
      <c r="BG56" s="69">
        <v>0</v>
      </c>
      <c r="BH56" s="69">
        <v>0</v>
      </c>
      <c r="BI56" s="31">
        <f>=AH56</f>
        <v>4</v>
      </c>
      <c r="BJ56" s="32">
        <f>=BI56/M56</f>
        <v>0.101522842639594</v>
      </c>
      <c r="BK56" s="32">
        <f>=AK56/AH56</f>
        <v>1</v>
      </c>
      <c r="BL56" s="33">
        <f>=IF(BI56=0,0,AL56/BI56)</f>
        <v>0</v>
      </c>
      <c r="BM56" s="33">
        <f>=IF(BI56=0,0,AM56/BI56)</f>
        <v>1</v>
      </c>
      <c r="BN56" s="33">
        <f>=IF(BI56=0,0,AN56/BI56)</f>
        <v>0</v>
      </c>
      <c r="BO56" s="33">
        <f>=IF(BI56=0,0,AO56/BI56)</f>
        <v>0</v>
      </c>
      <c r="BP56" s="32">
        <f>=-IF(BL56=0,0,BL56*LN(BL56))-IF(BM56=0,0,BM56*LN(BM56))-IF(BN56=0,0,BN56*LN(BN56))-IF(BO56=0,0,BO56*LN(BO56))</f>
        <v>0</v>
      </c>
      <c r="BQ56" s="34">
        <f>=IF(BI56=0,0,BP56/LN(4)*100)</f>
        <v>0</v>
      </c>
      <c r="BR56" s="35">
        <f>=_xlfn.XLOOKUP(C56,点位均值!$A:$A,点位均值!$B:$B,"无匹配")</f>
        <v>0.886104218362284</v>
      </c>
      <c r="BS56" s="35">
        <f>=_xlfn.XLOOKUP(C56,点位均值!$A:$A,点位均值!$C:$C,"无匹配")</f>
        <v>1.72845953002611</v>
      </c>
    </row>
    <row r="57" spans="1:71" ht="33.75" customHeight="1">
      <c r="A57" s="26">
        <v>54</v>
      </c>
      <c r="B57" s="27" t="s">
        <v>367</v>
      </c>
      <c r="C57" s="28" t="s">
        <v>368</v>
      </c>
      <c r="D57" s="67" t="s">
        <v>369</v>
      </c>
      <c r="E57" s="39" t="s"/>
      <c r="F57" s="38" t="s"/>
      <c r="G57" s="38" t="s"/>
      <c r="H57" s="38" t="s"/>
      <c r="I57" s="38" t="s"/>
      <c r="J57" s="38" t="s"/>
      <c r="K57" s="69">
        <v>27</v>
      </c>
      <c r="L57" s="69">
        <v>0</v>
      </c>
      <c r="M57" s="69">
        <v>61.6</v>
      </c>
      <c r="N57" s="68" t="s">
        <v>241</v>
      </c>
      <c r="O57" s="69">
        <v>1</v>
      </c>
      <c r="P57" s="69">
        <v>1</v>
      </c>
      <c r="Q57" s="69">
        <v>0</v>
      </c>
      <c r="R57" s="69">
        <v>0</v>
      </c>
      <c r="S57" s="69">
        <v>0</v>
      </c>
      <c r="T57" s="69">
        <v>3.5</v>
      </c>
      <c r="U57" s="69">
        <v>4</v>
      </c>
      <c r="V57" s="69">
        <v>3.5</v>
      </c>
      <c r="W57" s="68" t="s">
        <v>370</v>
      </c>
      <c r="X57" s="68" t="s">
        <v>371</v>
      </c>
      <c r="Y57" s="69">
        <v>3</v>
      </c>
      <c r="Z57" s="69">
        <v>3.5</v>
      </c>
      <c r="AA57" s="69">
        <v>3.5</v>
      </c>
      <c r="AB57" s="68" t="s">
        <v>372</v>
      </c>
      <c r="AC57" s="68" t="s">
        <v>371</v>
      </c>
      <c r="AD57" s="68" t="s">
        <v>132</v>
      </c>
      <c r="AE57" s="69">
        <v>90</v>
      </c>
      <c r="AF57" s="69">
        <v>3.5</v>
      </c>
      <c r="AG57" s="69">
        <v>4</v>
      </c>
      <c r="AH57" s="69">
        <v>6</v>
      </c>
      <c r="AI57" s="69">
        <v>2</v>
      </c>
      <c r="AJ57" s="69">
        <v>1</v>
      </c>
      <c r="AK57" s="69">
        <v>5</v>
      </c>
      <c r="AL57" s="69">
        <v>0</v>
      </c>
      <c r="AM57" s="69">
        <v>6</v>
      </c>
      <c r="AN57" s="69">
        <v>0</v>
      </c>
      <c r="AO57" s="69">
        <v>0</v>
      </c>
      <c r="AP57" s="69">
        <v>2</v>
      </c>
      <c r="AQ57" s="69">
        <v>4</v>
      </c>
      <c r="AR57" s="69">
        <v>0</v>
      </c>
      <c r="AS57" s="69">
        <v>0</v>
      </c>
      <c r="AT57" s="69">
        <v>6</v>
      </c>
      <c r="AU57" s="69">
        <v>0</v>
      </c>
      <c r="AV57" s="69">
        <v>0</v>
      </c>
      <c r="AW57" s="69">
        <v>0</v>
      </c>
      <c r="AX57" s="69">
        <v>6</v>
      </c>
      <c r="AY57" s="69">
        <v>5</v>
      </c>
      <c r="AZ57" s="69">
        <v>0</v>
      </c>
      <c r="BA57" s="69">
        <v>0</v>
      </c>
      <c r="BB57" s="69">
        <v>0</v>
      </c>
      <c r="BC57" s="69">
        <v>0</v>
      </c>
      <c r="BD57" s="69">
        <v>0</v>
      </c>
      <c r="BE57" s="69">
        <v>0</v>
      </c>
      <c r="BF57" s="69">
        <v>0</v>
      </c>
      <c r="BG57" s="69">
        <v>0</v>
      </c>
      <c r="BH57" s="69">
        <v>0</v>
      </c>
      <c r="BI57" s="31">
        <f>=AH57</f>
        <v>6</v>
      </c>
      <c r="BJ57" s="32">
        <f>=BI57/M57</f>
        <v>0.0974025974025974</v>
      </c>
      <c r="BK57" s="32">
        <f>=AK57/AH57</f>
        <v>0.833333333333334</v>
      </c>
      <c r="BL57" s="33">
        <f>=IF(BI57=0,0,AL57/BI57)</f>
        <v>0</v>
      </c>
      <c r="BM57" s="33">
        <f>=IF(BI57=0,0,AM57/BI57)</f>
        <v>1</v>
      </c>
      <c r="BN57" s="33">
        <f>=IF(BI57=0,0,AN57/BI57)</f>
        <v>0</v>
      </c>
      <c r="BO57" s="33">
        <f>=IF(BI57=0,0,AO57/BI57)</f>
        <v>0</v>
      </c>
      <c r="BP57" s="32">
        <f>=-IF(BL57=0,0,BL57*LN(BL57))-IF(BM57=0,0,BM57*LN(BM57))-IF(BN57=0,0,BN57*LN(BN57))-IF(BO57=0,0,BO57*LN(BO57))</f>
        <v>0</v>
      </c>
      <c r="BQ57" s="34">
        <f>=IF(BI57=0,0,BP57/LN(4)*100)</f>
        <v>0</v>
      </c>
      <c r="BR57" s="35">
        <f>=_xlfn.XLOOKUP(C57,点位均值!$A:$A,点位均值!$B:$B,"无匹配")</f>
        <v>0.755086848635236</v>
      </c>
      <c r="BS57" s="35">
        <f>=_xlfn.XLOOKUP(C57,点位均值!$A:$A,点位均值!$C:$C,"无匹配")</f>
        <v>4.69242819843342</v>
      </c>
    </row>
    <row r="58" spans="1:71" ht="33.75" customHeight="1">
      <c r="A58" s="26">
        <v>55</v>
      </c>
      <c r="B58" s="27" t="s">
        <v>373</v>
      </c>
      <c r="C58" s="28" t="s">
        <v>374</v>
      </c>
      <c r="D58" s="67" t="s">
        <v>375</v>
      </c>
      <c r="E58" s="38" t="s"/>
      <c r="F58" s="38" t="s"/>
      <c r="G58" s="38" t="s"/>
      <c r="H58" s="38" t="s"/>
      <c r="I58" s="38" t="s"/>
      <c r="J58" s="38" t="s"/>
      <c r="K58" s="69">
        <v>39</v>
      </c>
      <c r="L58" s="69">
        <v>0</v>
      </c>
      <c r="M58" s="69">
        <v>89</v>
      </c>
      <c r="N58" s="68" t="s">
        <v>241</v>
      </c>
      <c r="O58" s="69">
        <v>1</v>
      </c>
      <c r="P58" s="69">
        <v>1</v>
      </c>
      <c r="Q58" s="69">
        <v>0</v>
      </c>
      <c r="R58" s="69">
        <v>0</v>
      </c>
      <c r="S58" s="69">
        <v>0</v>
      </c>
      <c r="T58" s="69">
        <v>3.5</v>
      </c>
      <c r="U58" s="69">
        <v>3</v>
      </c>
      <c r="V58" s="69">
        <v>3</v>
      </c>
      <c r="W58" s="68" t="s">
        <v>376</v>
      </c>
      <c r="X58" s="67" t="s">
        <v>377</v>
      </c>
      <c r="Y58" s="69">
        <v>2</v>
      </c>
      <c r="Z58" s="69">
        <v>2</v>
      </c>
      <c r="AA58" s="69">
        <v>3.5</v>
      </c>
      <c r="AB58" s="68" t="s">
        <v>378</v>
      </c>
      <c r="AC58" s="68" t="s">
        <v>377</v>
      </c>
      <c r="AD58" s="68" t="s">
        <v>241</v>
      </c>
      <c r="AE58" s="69">
        <v>0</v>
      </c>
      <c r="AF58" s="69">
        <v>3.5</v>
      </c>
      <c r="AG58" s="69">
        <v>3.5</v>
      </c>
      <c r="AH58" s="69">
        <v>4</v>
      </c>
      <c r="AI58" s="69">
        <v>2</v>
      </c>
      <c r="AJ58" s="69">
        <v>0</v>
      </c>
      <c r="AK58" s="69">
        <v>4</v>
      </c>
      <c r="AL58" s="69">
        <v>0</v>
      </c>
      <c r="AM58" s="69">
        <v>4</v>
      </c>
      <c r="AN58" s="69">
        <v>0</v>
      </c>
      <c r="AO58" s="69">
        <v>0</v>
      </c>
      <c r="AP58" s="69">
        <v>2</v>
      </c>
      <c r="AQ58" s="69">
        <v>2</v>
      </c>
      <c r="AR58" s="69">
        <v>0</v>
      </c>
      <c r="AS58" s="69">
        <v>0</v>
      </c>
      <c r="AT58" s="69">
        <v>4</v>
      </c>
      <c r="AU58" s="69">
        <v>0</v>
      </c>
      <c r="AV58" s="69">
        <v>0</v>
      </c>
      <c r="AW58" s="69">
        <v>0</v>
      </c>
      <c r="AX58" s="69">
        <v>4</v>
      </c>
      <c r="AY58" s="69">
        <v>0</v>
      </c>
      <c r="AZ58" s="69">
        <v>0</v>
      </c>
      <c r="BA58" s="69">
        <v>0</v>
      </c>
      <c r="BB58" s="69">
        <v>0</v>
      </c>
      <c r="BC58" s="69">
        <v>0</v>
      </c>
      <c r="BD58" s="69">
        <v>0</v>
      </c>
      <c r="BE58" s="69">
        <v>0</v>
      </c>
      <c r="BF58" s="69">
        <v>0</v>
      </c>
      <c r="BG58" s="69">
        <v>2</v>
      </c>
      <c r="BH58" s="69">
        <v>0</v>
      </c>
      <c r="BI58" s="31">
        <f>=AH58</f>
        <v>4</v>
      </c>
      <c r="BJ58" s="32">
        <f>=BI58/M58</f>
        <v>0.0449438202247191</v>
      </c>
      <c r="BK58" s="32">
        <f>=AK58/AH58</f>
        <v>1</v>
      </c>
      <c r="BL58" s="33">
        <f>=IF(BI58=0,0,AL58/BI58)</f>
        <v>0</v>
      </c>
      <c r="BM58" s="33">
        <f>=IF(BI58=0,0,AM58/BI58)</f>
        <v>1</v>
      </c>
      <c r="BN58" s="33">
        <f>=IF(BI58=0,0,AN58/BI58)</f>
        <v>0</v>
      </c>
      <c r="BO58" s="33">
        <f>=IF(BI58=0,0,AO58/BI58)</f>
        <v>0</v>
      </c>
      <c r="BP58" s="32">
        <f>=-IF(BL58=0,0,BL58*LN(BL58))-IF(BM58=0,0,BM58*LN(BM58))-IF(BN58=0,0,BN58*LN(BN58))-IF(BO58=0,0,BO58*LN(BO58))</f>
        <v>0</v>
      </c>
      <c r="BQ58" s="34">
        <f>=IF(BI58=0,0,BP58/LN(4)*100)</f>
        <v>0</v>
      </c>
      <c r="BR58" s="35">
        <f>=_xlfn.XLOOKUP(C58,点位均值!$A:$A,点位均值!$B:$B,"无匹配")</f>
        <v>0.566749379652605</v>
      </c>
      <c r="BS58" s="35">
        <f>=_xlfn.XLOOKUP(C58,点位均值!$A:$A,点位均值!$C:$C,"无匹配")</f>
        <v>4.10652741514361</v>
      </c>
    </row>
    <row r="59" spans="1:71" ht="33.75" customHeight="1">
      <c r="A59" s="26">
        <v>56</v>
      </c>
      <c r="B59" s="27" t="s">
        <v>379</v>
      </c>
      <c r="C59" s="28" t="s">
        <v>380</v>
      </c>
      <c r="D59" s="67" t="s">
        <v>93</v>
      </c>
      <c r="E59" s="67" t="s">
        <v>94</v>
      </c>
      <c r="F59" s="67" t="s">
        <v>95</v>
      </c>
      <c r="G59" s="67" t="s">
        <v>96</v>
      </c>
      <c r="H59" s="67" t="s">
        <v>1547</v>
      </c>
      <c r="I59" s="67" t="s">
        <v>121</v>
      </c>
      <c r="J59" s="67" t="s">
        <v>381</v>
      </c>
      <c r="K59" s="69">
        <v>15.2</v>
      </c>
      <c r="L59" s="69">
        <v>0</v>
      </c>
      <c r="M59" s="69">
        <v>48.6</v>
      </c>
      <c r="N59" s="68" t="s">
        <v>101</v>
      </c>
      <c r="O59" s="69">
        <v>1</v>
      </c>
      <c r="P59" s="69">
        <v>2</v>
      </c>
      <c r="Q59" s="69">
        <v>63</v>
      </c>
      <c r="R59" s="69">
        <v>100</v>
      </c>
      <c r="S59" s="69">
        <v>10</v>
      </c>
      <c r="T59" s="69">
        <v>3</v>
      </c>
      <c r="U59" s="69">
        <v>3.3</v>
      </c>
      <c r="V59" s="69">
        <v>4</v>
      </c>
      <c r="W59" s="68" t="s">
        <v>382</v>
      </c>
      <c r="X59" s="67" t="s">
        <v>383</v>
      </c>
      <c r="Y59" s="69">
        <v>3.7</v>
      </c>
      <c r="Z59" s="69">
        <v>3</v>
      </c>
      <c r="AA59" s="69">
        <v>3.7</v>
      </c>
      <c r="AB59" s="68" t="s">
        <v>384</v>
      </c>
      <c r="AC59" s="68" t="s">
        <v>383</v>
      </c>
      <c r="AD59" s="68" t="s">
        <v>223</v>
      </c>
      <c r="AE59" s="69">
        <v>80</v>
      </c>
      <c r="AF59" s="69">
        <v>3.3</v>
      </c>
      <c r="AG59" s="69">
        <v>3</v>
      </c>
      <c r="AH59" s="69">
        <v>7</v>
      </c>
      <c r="AI59" s="69">
        <v>3</v>
      </c>
      <c r="AJ59" s="69">
        <v>1</v>
      </c>
      <c r="AK59" s="69">
        <v>6</v>
      </c>
      <c r="AL59" s="69">
        <v>0</v>
      </c>
      <c r="AM59" s="69">
        <v>5</v>
      </c>
      <c r="AN59" s="69">
        <v>2</v>
      </c>
      <c r="AO59" s="69">
        <v>0</v>
      </c>
      <c r="AP59" s="69">
        <v>2</v>
      </c>
      <c r="AQ59" s="69">
        <v>5</v>
      </c>
      <c r="AR59" s="69">
        <v>0</v>
      </c>
      <c r="AS59" s="69">
        <v>7</v>
      </c>
      <c r="AT59" s="69">
        <v>0</v>
      </c>
      <c r="AU59" s="69">
        <v>0</v>
      </c>
      <c r="AV59" s="69">
        <v>0</v>
      </c>
      <c r="AW59" s="69">
        <v>7</v>
      </c>
      <c r="AX59" s="69">
        <v>4</v>
      </c>
      <c r="AY59" s="69">
        <v>5</v>
      </c>
      <c r="AZ59" s="69">
        <v>0</v>
      </c>
      <c r="BA59" s="69">
        <v>3</v>
      </c>
      <c r="BB59" s="69">
        <v>0</v>
      </c>
      <c r="BC59" s="69">
        <v>0</v>
      </c>
      <c r="BD59" s="69">
        <v>0</v>
      </c>
      <c r="BE59" s="69">
        <v>0</v>
      </c>
      <c r="BF59" s="69">
        <v>0</v>
      </c>
      <c r="BG59" s="69">
        <v>0</v>
      </c>
      <c r="BH59" s="69">
        <v>0</v>
      </c>
      <c r="BI59" s="31">
        <f>=AH59</f>
        <v>7</v>
      </c>
      <c r="BJ59" s="32">
        <f>=BI59/M59</f>
        <v>0.1440329218107</v>
      </c>
      <c r="BK59" s="32">
        <f>=AK59/AH59</f>
        <v>0.857142857142857</v>
      </c>
      <c r="BL59" s="33">
        <f>=IF(BI59=0,0,AL59/BI59)</f>
        <v>0</v>
      </c>
      <c r="BM59" s="33">
        <f>=IF(BI59=0,0,AM59/BI59)</f>
        <v>0.714285714285714</v>
      </c>
      <c r="BN59" s="33">
        <f>=IF(BI59=0,0,AN59/BI59)</f>
        <v>0.285714285714286</v>
      </c>
      <c r="BO59" s="33">
        <f>=IF(BI59=0,0,AO59/BI59)</f>
        <v>0</v>
      </c>
      <c r="BP59" s="32">
        <f>=-IF(BL59=0,0,BL59*LN(BL59))-IF(BM59=0,0,BM59*LN(BM59))-IF(BN59=0,0,BN59*LN(BN59))-IF(BO59=0,0,BO59*LN(BO59))</f>
        <v>0.598269588585257</v>
      </c>
      <c r="BQ59" s="34">
        <f>=IF(BI59=0,0,BP59/LN(4)*100)</f>
        <v>43.1560284283316</v>
      </c>
      <c r="BR59" s="35">
        <f>=_xlfn.XLOOKUP(C59,点位均值!$A:$A,点位均值!$B:$B,"无匹配")</f>
        <v>1.70028358738036</v>
      </c>
      <c r="BS59" s="35">
        <f>=_xlfn.XLOOKUP(C59,点位均值!$A:$A,点位均值!$C:$C,"无匹配")</f>
        <v>5.35464378963073</v>
      </c>
    </row>
    <row r="60" spans="1:71" ht="33.75" customHeight="1">
      <c r="A60" s="26">
        <v>57</v>
      </c>
      <c r="B60" s="27" t="s">
        <v>385</v>
      </c>
      <c r="C60" s="28" t="s">
        <v>386</v>
      </c>
      <c r="D60" s="67" t="s">
        <v>387</v>
      </c>
      <c r="E60" s="38" t="s"/>
      <c r="F60" s="38" t="s"/>
      <c r="G60" s="38" t="s"/>
      <c r="H60" s="38" t="s"/>
      <c r="I60" s="38" t="s"/>
      <c r="J60" s="38" t="s"/>
      <c r="K60" s="69">
        <v>7</v>
      </c>
      <c r="L60" s="69">
        <v>0</v>
      </c>
      <c r="M60" s="69">
        <v>12.5</v>
      </c>
      <c r="N60" s="68" t="s">
        <v>101</v>
      </c>
      <c r="O60" s="69">
        <v>1</v>
      </c>
      <c r="P60" s="69">
        <v>4</v>
      </c>
      <c r="Q60" s="69">
        <v>38</v>
      </c>
      <c r="R60" s="69">
        <v>100</v>
      </c>
      <c r="S60" s="69">
        <v>4</v>
      </c>
      <c r="T60" s="69">
        <v>4</v>
      </c>
      <c r="U60" s="69">
        <v>4</v>
      </c>
      <c r="V60" s="69">
        <v>3</v>
      </c>
      <c r="W60" s="68" t="s">
        <v>388</v>
      </c>
      <c r="X60" s="38" t="s"/>
      <c r="Y60" s="69">
        <v>3</v>
      </c>
      <c r="Z60" s="69">
        <v>4</v>
      </c>
      <c r="AA60" s="69">
        <v>4</v>
      </c>
      <c r="AB60" s="68" t="s">
        <v>177</v>
      </c>
      <c r="AC60" s="38" t="s"/>
      <c r="AD60" s="68" t="s">
        <v>140</v>
      </c>
      <c r="AE60" s="69">
        <v>100</v>
      </c>
      <c r="AF60" s="69">
        <v>3</v>
      </c>
      <c r="AG60" s="69">
        <v>3</v>
      </c>
      <c r="AH60" s="69">
        <v>3</v>
      </c>
      <c r="AI60" s="69">
        <v>1</v>
      </c>
      <c r="AJ60" s="69">
        <v>1</v>
      </c>
      <c r="AK60" s="69">
        <v>2</v>
      </c>
      <c r="AL60" s="69">
        <v>0</v>
      </c>
      <c r="AM60" s="69">
        <v>2</v>
      </c>
      <c r="AN60" s="69">
        <v>1</v>
      </c>
      <c r="AO60" s="69">
        <v>0</v>
      </c>
      <c r="AP60" s="69">
        <v>1</v>
      </c>
      <c r="AQ60" s="69">
        <v>2</v>
      </c>
      <c r="AR60" s="69">
        <v>0</v>
      </c>
      <c r="AS60" s="69">
        <v>2</v>
      </c>
      <c r="AT60" s="69">
        <v>1</v>
      </c>
      <c r="AU60" s="69">
        <v>0</v>
      </c>
      <c r="AV60" s="69">
        <v>0</v>
      </c>
      <c r="AW60" s="69">
        <v>1</v>
      </c>
      <c r="AX60" s="69">
        <v>0</v>
      </c>
      <c r="AY60" s="69">
        <v>2</v>
      </c>
      <c r="AZ60" s="69">
        <v>0</v>
      </c>
      <c r="BA60" s="69">
        <v>2</v>
      </c>
      <c r="BB60" s="69">
        <v>0</v>
      </c>
      <c r="BC60" s="69">
        <v>0</v>
      </c>
      <c r="BD60" s="69">
        <v>0</v>
      </c>
      <c r="BE60" s="69">
        <v>0</v>
      </c>
      <c r="BF60" s="69">
        <v>0</v>
      </c>
      <c r="BG60" s="69">
        <v>0</v>
      </c>
      <c r="BH60" s="69">
        <v>0</v>
      </c>
      <c r="BI60" s="31">
        <f>=AH60</f>
        <v>3</v>
      </c>
      <c r="BJ60" s="32">
        <f>=BI60/M60</f>
        <v>0.24</v>
      </c>
      <c r="BK60" s="32">
        <f>=AK60/AH60</f>
        <v>0.666666666666667</v>
      </c>
      <c r="BL60" s="33">
        <f>=IF(BI60=0,0,AL60/BI60)</f>
        <v>0</v>
      </c>
      <c r="BM60" s="33">
        <f>=IF(BI60=0,0,AM60/BI60)</f>
        <v>0.666666666666667</v>
      </c>
      <c r="BN60" s="33">
        <f>=IF(BI60=0,0,AN60/BI60)</f>
        <v>0.333333333333333</v>
      </c>
      <c r="BO60" s="33">
        <f>=IF(BI60=0,0,AO60/BI60)</f>
        <v>0</v>
      </c>
      <c r="BP60" s="32">
        <f>=-IF(BL60=0,0,BL60*LN(BL60))-IF(BM60=0,0,BM60*LN(BM60))-IF(BN60=0,0,BN60*LN(BN60))-IF(BO60=0,0,BO60*LN(BO60))</f>
        <v>0.636514168294813</v>
      </c>
      <c r="BQ60" s="34">
        <f>=IF(BI60=0,0,BP60/LN(4)*100)</f>
        <v>45.9147917027245</v>
      </c>
      <c r="BR60" s="35">
        <f>=_xlfn.XLOOKUP(C60,点位均值!$A:$A,点位均值!$B:$B,"无匹配")</f>
        <v>1.24640198511166</v>
      </c>
      <c r="BS60" s="35">
        <f>=_xlfn.XLOOKUP(C60,点位均值!$A:$A,点位均值!$C:$C,"无匹配")</f>
        <v>2.71070496083551</v>
      </c>
    </row>
    <row r="61" spans="1:71" ht="33.75" customHeight="1">
      <c r="A61" s="26">
        <v>58</v>
      </c>
      <c r="B61" s="27" t="s">
        <v>389</v>
      </c>
      <c r="C61" s="28" t="s">
        <v>390</v>
      </c>
      <c r="D61" s="67" t="s">
        <v>391</v>
      </c>
      <c r="E61" s="39" t="s"/>
      <c r="F61" s="38" t="s"/>
      <c r="G61" s="38" t="s"/>
      <c r="H61" s="38" t="s"/>
      <c r="I61" s="38" t="s"/>
      <c r="J61" s="38" t="s"/>
      <c r="K61" s="69">
        <v>7</v>
      </c>
      <c r="L61" s="69">
        <v>0.5</v>
      </c>
      <c r="M61" s="69">
        <v>12.5</v>
      </c>
      <c r="N61" s="68" t="s">
        <v>101</v>
      </c>
      <c r="O61" s="69">
        <v>2</v>
      </c>
      <c r="P61" s="69">
        <v>5</v>
      </c>
      <c r="Q61" s="69">
        <v>9</v>
      </c>
      <c r="R61" s="69">
        <v>0</v>
      </c>
      <c r="S61" s="69">
        <v>1</v>
      </c>
      <c r="T61" s="69">
        <v>4.5</v>
      </c>
      <c r="U61" s="69">
        <v>2.5</v>
      </c>
      <c r="V61" s="69">
        <v>3.5</v>
      </c>
      <c r="W61" s="68" t="s">
        <v>392</v>
      </c>
      <c r="X61" s="39" t="s"/>
      <c r="Y61" s="69">
        <v>4.5</v>
      </c>
      <c r="Z61" s="69">
        <v>4</v>
      </c>
      <c r="AA61" s="69">
        <v>3</v>
      </c>
      <c r="AB61" s="68" t="s">
        <v>177</v>
      </c>
      <c r="AC61" s="30" t="s"/>
      <c r="AD61" s="68" t="s">
        <v>132</v>
      </c>
      <c r="AE61" s="69">
        <v>100</v>
      </c>
      <c r="AF61" s="69">
        <v>3.5</v>
      </c>
      <c r="AG61" s="69">
        <v>4</v>
      </c>
      <c r="AH61" s="69">
        <v>7</v>
      </c>
      <c r="AI61" s="69">
        <v>3</v>
      </c>
      <c r="AJ61" s="69">
        <v>1</v>
      </c>
      <c r="AK61" s="69">
        <v>6</v>
      </c>
      <c r="AL61" s="69">
        <v>1</v>
      </c>
      <c r="AM61" s="69">
        <v>2</v>
      </c>
      <c r="AN61" s="69">
        <v>4</v>
      </c>
      <c r="AO61" s="69">
        <v>0</v>
      </c>
      <c r="AP61" s="69">
        <v>2</v>
      </c>
      <c r="AQ61" s="69">
        <v>5</v>
      </c>
      <c r="AR61" s="69">
        <v>0</v>
      </c>
      <c r="AS61" s="69">
        <v>0</v>
      </c>
      <c r="AT61" s="69">
        <v>7</v>
      </c>
      <c r="AU61" s="69">
        <v>0</v>
      </c>
      <c r="AV61" s="69">
        <v>2</v>
      </c>
      <c r="AW61" s="69">
        <v>6</v>
      </c>
      <c r="AX61" s="69">
        <v>0</v>
      </c>
      <c r="AY61" s="69">
        <v>2</v>
      </c>
      <c r="AZ61" s="69">
        <v>0</v>
      </c>
      <c r="BA61" s="69">
        <v>0</v>
      </c>
      <c r="BB61" s="69">
        <v>0</v>
      </c>
      <c r="BC61" s="69">
        <v>0</v>
      </c>
      <c r="BD61" s="69">
        <v>0</v>
      </c>
      <c r="BE61" s="69">
        <v>0</v>
      </c>
      <c r="BF61" s="69">
        <v>0</v>
      </c>
      <c r="BG61" s="69">
        <v>0</v>
      </c>
      <c r="BH61" s="69">
        <v>0</v>
      </c>
      <c r="BI61" s="31">
        <f>=AH61</f>
        <v>7</v>
      </c>
      <c r="BJ61" s="32">
        <f>=BI61/M61</f>
        <v>0.56</v>
      </c>
      <c r="BK61" s="32">
        <f>=AK61/AH61</f>
        <v>0.857142857142857</v>
      </c>
      <c r="BL61" s="33">
        <f>=IF(BI61=0,0,AL61/BI61)</f>
        <v>0.142857142857143</v>
      </c>
      <c r="BM61" s="33">
        <f>=IF(BI61=0,0,AM61/BI61)</f>
        <v>0.285714285714286</v>
      </c>
      <c r="BN61" s="33">
        <f>=IF(BI61=0,0,AN61/BI61)</f>
        <v>0.571428571428572</v>
      </c>
      <c r="BO61" s="33">
        <f>=IF(BI61=0,0,AO61/BI61)</f>
        <v>0</v>
      </c>
      <c r="BP61" s="32">
        <f>=-IF(BL61=0,0,BL61*LN(BL61))-IF(BM61=0,0,BM61*LN(BM61))-IF(BN61=0,0,BN61*LN(BN61))-IF(BO61=0,0,BO61*LN(BO61))</f>
        <v>0.955699891112534</v>
      </c>
      <c r="BQ61" s="34">
        <f>=IF(BI61=0,0,BP61/LN(4)*100)</f>
        <v>68.9391746743088</v>
      </c>
      <c r="BR61" s="35">
        <f>=_xlfn.XLOOKUP(C61,点位均值!$A:$A,点位均值!$B:$B,"无匹配")</f>
        <v>1.64413328606877</v>
      </c>
      <c r="BS61" s="35">
        <f>=_xlfn.XLOOKUP(C61,点位均值!$A:$A,点位均值!$C:$C,"无匹配")</f>
        <v>2.19373368146214</v>
      </c>
    </row>
    <row r="62" spans="1:71" ht="33.75" customHeight="1">
      <c r="A62" s="26">
        <v>59</v>
      </c>
      <c r="B62" s="27" t="s">
        <v>393</v>
      </c>
      <c r="C62" s="28" t="s">
        <v>394</v>
      </c>
      <c r="D62" s="67" t="s">
        <v>395</v>
      </c>
      <c r="E62" s="38" t="s"/>
      <c r="F62" s="38" t="s"/>
      <c r="G62" s="38" t="s"/>
      <c r="H62" s="38" t="s"/>
      <c r="I62" s="38" t="s"/>
      <c r="J62" s="38" t="s"/>
      <c r="K62" s="69">
        <v>7.9</v>
      </c>
      <c r="L62" s="69">
        <v>1</v>
      </c>
      <c r="M62" s="69">
        <v>13.8</v>
      </c>
      <c r="N62" s="68" t="s">
        <v>101</v>
      </c>
      <c r="O62" s="69">
        <v>2</v>
      </c>
      <c r="P62" s="69">
        <v>4</v>
      </c>
      <c r="Q62" s="69">
        <v>37</v>
      </c>
      <c r="R62" s="69">
        <v>0</v>
      </c>
      <c r="S62" s="69">
        <v>3</v>
      </c>
      <c r="T62" s="69">
        <v>3</v>
      </c>
      <c r="U62" s="69">
        <v>2</v>
      </c>
      <c r="V62" s="69">
        <v>4</v>
      </c>
      <c r="W62" s="68" t="s">
        <v>396</v>
      </c>
      <c r="X62" s="39" t="s"/>
      <c r="Y62" s="69">
        <v>4</v>
      </c>
      <c r="Z62" s="69">
        <v>4</v>
      </c>
      <c r="AA62" s="69">
        <v>4</v>
      </c>
      <c r="AB62" s="68" t="s">
        <v>397</v>
      </c>
      <c r="AC62" s="39" t="s"/>
      <c r="AD62" s="68" t="s">
        <v>159</v>
      </c>
      <c r="AE62" s="69">
        <v>100</v>
      </c>
      <c r="AF62" s="69">
        <v>4</v>
      </c>
      <c r="AG62" s="69">
        <v>4</v>
      </c>
      <c r="AH62" s="69">
        <v>3</v>
      </c>
      <c r="AI62" s="69">
        <v>2</v>
      </c>
      <c r="AJ62" s="69">
        <v>1</v>
      </c>
      <c r="AK62" s="69">
        <v>2</v>
      </c>
      <c r="AL62" s="69">
        <v>0</v>
      </c>
      <c r="AM62" s="69">
        <v>3</v>
      </c>
      <c r="AN62" s="69">
        <v>0</v>
      </c>
      <c r="AO62" s="69">
        <v>0</v>
      </c>
      <c r="AP62" s="69">
        <v>2</v>
      </c>
      <c r="AQ62" s="69">
        <v>1</v>
      </c>
      <c r="AR62" s="69">
        <v>0</v>
      </c>
      <c r="AS62" s="69">
        <v>1</v>
      </c>
      <c r="AT62" s="69">
        <v>2</v>
      </c>
      <c r="AU62" s="69">
        <v>2</v>
      </c>
      <c r="AV62" s="69">
        <v>0</v>
      </c>
      <c r="AW62" s="69">
        <v>0</v>
      </c>
      <c r="AX62" s="69">
        <v>0</v>
      </c>
      <c r="AY62" s="69">
        <v>2</v>
      </c>
      <c r="AZ62" s="69">
        <v>0</v>
      </c>
      <c r="BA62" s="69">
        <v>1</v>
      </c>
      <c r="BB62" s="69">
        <v>1</v>
      </c>
      <c r="BC62" s="69">
        <v>0</v>
      </c>
      <c r="BD62" s="69">
        <v>0</v>
      </c>
      <c r="BE62" s="69">
        <v>0</v>
      </c>
      <c r="BF62" s="69">
        <v>0</v>
      </c>
      <c r="BG62" s="69">
        <v>0</v>
      </c>
      <c r="BH62" s="69">
        <v>0</v>
      </c>
      <c r="BI62" s="31">
        <f>=AH62</f>
        <v>3</v>
      </c>
      <c r="BJ62" s="32">
        <f>=BI62/M62</f>
        <v>0.217391304347826</v>
      </c>
      <c r="BK62" s="32">
        <f>=AK62/AH62</f>
        <v>0.666666666666667</v>
      </c>
      <c r="BL62" s="33">
        <f>=IF(BI62=0,0,AL62/BI62)</f>
        <v>0</v>
      </c>
      <c r="BM62" s="33">
        <f>=IF(BI62=0,0,AM62/BI62)</f>
        <v>1</v>
      </c>
      <c r="BN62" s="33">
        <f>=IF(BI62=0,0,AN62/BI62)</f>
        <v>0</v>
      </c>
      <c r="BO62" s="33">
        <f>=IF(BI62=0,0,AO62/BI62)</f>
        <v>0</v>
      </c>
      <c r="BP62" s="32">
        <f>=-IF(BL62=0,0,BL62*LN(BL62))-IF(BM62=0,0,BM62*LN(BM62))-IF(BN62=0,0,BN62*LN(BN62))-IF(BO62=0,0,BO62*LN(BO62))</f>
        <v>0</v>
      </c>
      <c r="BQ62" s="34">
        <f>=IF(BI62=0,0,BP62/LN(4)*100)</f>
        <v>0</v>
      </c>
      <c r="BR62" s="35">
        <f>=_xlfn.XLOOKUP(C62,点位均值!$A:$A,点位均值!$B:$B,"无匹配")</f>
        <v>1.00074441687345</v>
      </c>
      <c r="BS62" s="35">
        <f>=_xlfn.XLOOKUP(C62,点位均值!$A:$A,点位均值!$C:$C,"无匹配")</f>
        <v>4.34778067885118</v>
      </c>
    </row>
    <row r="63" spans="1:71" ht="33.75" customHeight="1">
      <c r="A63" s="26">
        <v>60</v>
      </c>
      <c r="B63" s="27" t="s">
        <v>398</v>
      </c>
      <c r="C63" s="28" t="s">
        <v>399</v>
      </c>
      <c r="D63" s="67" t="s">
        <v>400</v>
      </c>
      <c r="E63" s="67" t="s">
        <v>94</v>
      </c>
      <c r="F63" s="67" t="s">
        <v>95</v>
      </c>
      <c r="G63" s="67" t="s">
        <v>137</v>
      </c>
      <c r="H63" s="67" t="s">
        <v>1547</v>
      </c>
      <c r="I63" s="67" t="s">
        <v>112</v>
      </c>
      <c r="J63" s="67" t="s">
        <v>189</v>
      </c>
      <c r="K63" s="69">
        <v>14</v>
      </c>
      <c r="L63" s="69">
        <v>0.6</v>
      </c>
      <c r="M63" s="69">
        <v>18.5</v>
      </c>
      <c r="N63" s="68" t="s">
        <v>101</v>
      </c>
      <c r="O63" s="69">
        <v>3</v>
      </c>
      <c r="P63" s="69">
        <v>5</v>
      </c>
      <c r="Q63" s="69">
        <v>47</v>
      </c>
      <c r="R63" s="69">
        <v>100</v>
      </c>
      <c r="S63" s="69">
        <v>8</v>
      </c>
      <c r="T63" s="69">
        <v>4</v>
      </c>
      <c r="U63" s="69">
        <v>2</v>
      </c>
      <c r="V63" s="69">
        <v>3</v>
      </c>
      <c r="W63" s="68" t="s">
        <v>401</v>
      </c>
      <c r="X63" s="68" t="s">
        <v>400</v>
      </c>
      <c r="Y63" s="69">
        <v>3</v>
      </c>
      <c r="Z63" s="69">
        <v>3</v>
      </c>
      <c r="AA63" s="69">
        <v>3</v>
      </c>
      <c r="AB63" s="68" t="s">
        <v>402</v>
      </c>
      <c r="AC63" s="68" t="s">
        <v>400</v>
      </c>
      <c r="AD63" s="68" t="s">
        <v>140</v>
      </c>
      <c r="AE63" s="69">
        <v>60</v>
      </c>
      <c r="AF63" s="69">
        <v>3</v>
      </c>
      <c r="AG63" s="69">
        <v>3</v>
      </c>
      <c r="AH63" s="69">
        <v>4</v>
      </c>
      <c r="AI63" s="69">
        <v>2</v>
      </c>
      <c r="AJ63" s="69">
        <v>2</v>
      </c>
      <c r="AK63" s="69">
        <v>2</v>
      </c>
      <c r="AL63" s="69">
        <v>0</v>
      </c>
      <c r="AM63" s="69">
        <v>3</v>
      </c>
      <c r="AN63" s="69">
        <v>1</v>
      </c>
      <c r="AO63" s="69">
        <v>0</v>
      </c>
      <c r="AP63" s="69">
        <v>1</v>
      </c>
      <c r="AQ63" s="69">
        <v>3</v>
      </c>
      <c r="AR63" s="69">
        <v>0</v>
      </c>
      <c r="AS63" s="69">
        <v>4</v>
      </c>
      <c r="AT63" s="69">
        <v>0</v>
      </c>
      <c r="AU63" s="69">
        <v>0</v>
      </c>
      <c r="AV63" s="69">
        <v>0</v>
      </c>
      <c r="AW63" s="69">
        <v>2</v>
      </c>
      <c r="AX63" s="69">
        <v>0</v>
      </c>
      <c r="AY63" s="69">
        <v>0</v>
      </c>
      <c r="AZ63" s="69">
        <v>0</v>
      </c>
      <c r="BA63" s="69">
        <v>2</v>
      </c>
      <c r="BB63" s="69">
        <v>1</v>
      </c>
      <c r="BC63" s="69">
        <v>0</v>
      </c>
      <c r="BD63" s="69">
        <v>0</v>
      </c>
      <c r="BE63" s="69">
        <v>0</v>
      </c>
      <c r="BF63" s="69">
        <v>0</v>
      </c>
      <c r="BG63" s="69">
        <v>0</v>
      </c>
      <c r="BH63" s="69">
        <v>0</v>
      </c>
      <c r="BI63" s="31">
        <f>=AH63</f>
        <v>4</v>
      </c>
      <c r="BJ63" s="32">
        <f>=BI63/M63</f>
        <v>0.216216216216216</v>
      </c>
      <c r="BK63" s="32">
        <f>=AK63/AH63</f>
        <v>0.5</v>
      </c>
      <c r="BL63" s="33">
        <f>=IF(BI63=0,0,AL63/BI63)</f>
        <v>0</v>
      </c>
      <c r="BM63" s="33">
        <f>=IF(BI63=0,0,AM63/BI63)</f>
        <v>0.75</v>
      </c>
      <c r="BN63" s="33">
        <f>=IF(BI63=0,0,AN63/BI63)</f>
        <v>0.25</v>
      </c>
      <c r="BO63" s="33">
        <f>=IF(BI63=0,0,AO63/BI63)</f>
        <v>0</v>
      </c>
      <c r="BP63" s="32">
        <f>=-IF(BL63=0,0,BL63*LN(BL63))-IF(BM63=0,0,BM63*LN(BM63))-IF(BN63=0,0,BN63*LN(BN63))-IF(BO63=0,0,BO63*LN(BO63))</f>
        <v>0.562335144618808</v>
      </c>
      <c r="BQ63" s="34">
        <f>=IF(BI63=0,0,BP63/LN(4)*100)</f>
        <v>40.5639062229566</v>
      </c>
      <c r="BR63" s="35">
        <f>=_xlfn.XLOOKUP(C63,点位均值!$A:$A,点位均值!$B:$B,"无匹配")</f>
        <v>0.763275434243176</v>
      </c>
      <c r="BS63" s="35">
        <f>=_xlfn.XLOOKUP(C63,点位均值!$A:$A,点位均值!$C:$C,"无匹配")</f>
        <v>2.6331592689295</v>
      </c>
    </row>
    <row r="64" spans="1:71" ht="33.75" customHeight="1">
      <c r="A64" s="26">
        <v>61</v>
      </c>
      <c r="B64" s="27" t="s">
        <v>403</v>
      </c>
      <c r="C64" s="28" t="s">
        <v>404</v>
      </c>
      <c r="D64" s="67" t="s">
        <v>405</v>
      </c>
      <c r="E64" s="67" t="s">
        <v>94</v>
      </c>
      <c r="F64" s="67" t="s">
        <v>95</v>
      </c>
      <c r="G64" s="67" t="s">
        <v>137</v>
      </c>
      <c r="H64" s="67" t="s">
        <v>1545</v>
      </c>
      <c r="I64" s="67" t="s">
        <v>121</v>
      </c>
      <c r="J64" s="67" t="s">
        <v>145</v>
      </c>
      <c r="K64" s="69">
        <v>12.8</v>
      </c>
      <c r="L64" s="69">
        <v>0</v>
      </c>
      <c r="M64" s="69">
        <v>21.3</v>
      </c>
      <c r="N64" s="68" t="s">
        <v>151</v>
      </c>
      <c r="O64" s="69">
        <v>2</v>
      </c>
      <c r="P64" s="69">
        <v>4</v>
      </c>
      <c r="Q64" s="69">
        <v>67</v>
      </c>
      <c r="R64" s="69">
        <v>100</v>
      </c>
      <c r="S64" s="69">
        <v>6</v>
      </c>
      <c r="T64" s="69">
        <v>3.3</v>
      </c>
      <c r="U64" s="69">
        <v>4.7</v>
      </c>
      <c r="V64" s="69">
        <v>4.7</v>
      </c>
      <c r="W64" s="68" t="s">
        <v>406</v>
      </c>
      <c r="X64" s="68" t="s">
        <v>407</v>
      </c>
      <c r="Y64" s="69">
        <v>4.3</v>
      </c>
      <c r="Z64" s="69">
        <v>3.3</v>
      </c>
      <c r="AA64" s="69">
        <v>3.3</v>
      </c>
      <c r="AB64" s="68" t="s">
        <v>408</v>
      </c>
      <c r="AC64" s="68" t="s">
        <v>407</v>
      </c>
      <c r="AD64" s="68" t="s">
        <v>241</v>
      </c>
      <c r="AE64" s="69">
        <v>10</v>
      </c>
      <c r="AF64" s="69">
        <v>4</v>
      </c>
      <c r="AG64" s="69">
        <v>4</v>
      </c>
      <c r="AH64" s="69">
        <v>6</v>
      </c>
      <c r="AI64" s="69">
        <v>3</v>
      </c>
      <c r="AJ64" s="69">
        <v>0</v>
      </c>
      <c r="AK64" s="69">
        <v>6</v>
      </c>
      <c r="AL64" s="69">
        <v>0</v>
      </c>
      <c r="AM64" s="69">
        <v>6</v>
      </c>
      <c r="AN64" s="69">
        <v>0</v>
      </c>
      <c r="AO64" s="69">
        <v>0</v>
      </c>
      <c r="AP64" s="69">
        <v>0</v>
      </c>
      <c r="AQ64" s="69">
        <v>6</v>
      </c>
      <c r="AR64" s="69">
        <v>0</v>
      </c>
      <c r="AS64" s="69">
        <v>6</v>
      </c>
      <c r="AT64" s="69">
        <v>0</v>
      </c>
      <c r="AU64" s="69">
        <v>0</v>
      </c>
      <c r="AV64" s="69">
        <v>0</v>
      </c>
      <c r="AW64" s="69">
        <v>6</v>
      </c>
      <c r="AX64" s="69">
        <v>0</v>
      </c>
      <c r="AY64" s="69">
        <v>6</v>
      </c>
      <c r="AZ64" s="69">
        <v>0</v>
      </c>
      <c r="BA64" s="69">
        <v>0</v>
      </c>
      <c r="BB64" s="69">
        <v>0</v>
      </c>
      <c r="BC64" s="69">
        <v>0</v>
      </c>
      <c r="BD64" s="69">
        <v>0</v>
      </c>
      <c r="BE64" s="69">
        <v>0</v>
      </c>
      <c r="BF64" s="69">
        <v>0</v>
      </c>
      <c r="BG64" s="69">
        <v>0</v>
      </c>
      <c r="BH64" s="69">
        <v>0</v>
      </c>
      <c r="BI64" s="31">
        <f>=AH64</f>
        <v>6</v>
      </c>
      <c r="BJ64" s="32">
        <f>=BI64/M64</f>
        <v>0.281690140845071</v>
      </c>
      <c r="BK64" s="32">
        <f>=AK64/AH64</f>
        <v>1</v>
      </c>
      <c r="BL64" s="33">
        <f>=IF(BI64=0,0,AL64/BI64)</f>
        <v>0</v>
      </c>
      <c r="BM64" s="33">
        <f>=IF(BI64=0,0,AM64/BI64)</f>
        <v>1</v>
      </c>
      <c r="BN64" s="33">
        <f>=IF(BI64=0,0,AN64/BI64)</f>
        <v>0</v>
      </c>
      <c r="BO64" s="33">
        <f>=IF(BI64=0,0,AO64/BI64)</f>
        <v>0</v>
      </c>
      <c r="BP64" s="32">
        <f>=-IF(BL64=0,0,BL64*LN(BL64))-IF(BM64=0,0,BM64*LN(BM64))-IF(BN64=0,0,BN64*LN(BN64))-IF(BO64=0,0,BO64*LN(BO64))</f>
        <v>0</v>
      </c>
      <c r="BQ64" s="34">
        <f>=IF(BI64=0,0,BP64/LN(4)*100)</f>
        <v>0</v>
      </c>
      <c r="BR64" s="35">
        <f>=_xlfn.XLOOKUP(C64,点位均值!$A:$A,点位均值!$B:$B,"无匹配")</f>
        <v>1.32828784119107</v>
      </c>
      <c r="BS64" s="35">
        <f>=_xlfn.XLOOKUP(C64,点位均值!$A:$A,点位均值!$C:$C,"无匹配")</f>
        <v>2.96919060052219</v>
      </c>
    </row>
    <row r="65" spans="1:71" ht="33.75" customHeight="1">
      <c r="A65" s="26">
        <v>62</v>
      </c>
      <c r="B65" s="27" t="s">
        <v>409</v>
      </c>
      <c r="C65" s="28" t="s">
        <v>410</v>
      </c>
      <c r="D65" s="67" t="s">
        <v>411</v>
      </c>
      <c r="E65" s="67" t="s">
        <v>94</v>
      </c>
      <c r="F65" s="67" t="s">
        <v>95</v>
      </c>
      <c r="G65" s="67" t="s">
        <v>127</v>
      </c>
      <c r="H65" s="67" t="s">
        <v>98</v>
      </c>
      <c r="I65" s="67" t="s">
        <v>121</v>
      </c>
      <c r="J65" s="67" t="s">
        <v>189</v>
      </c>
      <c r="K65" s="69">
        <v>13</v>
      </c>
      <c r="L65" s="69">
        <v>0.4</v>
      </c>
      <c r="M65" s="69">
        <v>32</v>
      </c>
      <c r="N65" s="68" t="s">
        <v>101</v>
      </c>
      <c r="O65" s="69">
        <v>1</v>
      </c>
      <c r="P65" s="69">
        <v>3</v>
      </c>
      <c r="Q65" s="69">
        <v>108</v>
      </c>
      <c r="R65" s="69">
        <v>100</v>
      </c>
      <c r="S65" s="69">
        <v>9</v>
      </c>
      <c r="T65" s="69">
        <v>3</v>
      </c>
      <c r="U65" s="69">
        <v>2</v>
      </c>
      <c r="V65" s="69">
        <v>4</v>
      </c>
      <c r="W65" s="68" t="s">
        <v>412</v>
      </c>
      <c r="X65" s="68" t="s">
        <v>413</v>
      </c>
      <c r="Y65" s="69">
        <v>2</v>
      </c>
      <c r="Z65" s="69">
        <v>4</v>
      </c>
      <c r="AA65" s="69">
        <v>3</v>
      </c>
      <c r="AB65" s="68" t="s">
        <v>414</v>
      </c>
      <c r="AC65" s="68" t="s">
        <v>413</v>
      </c>
      <c r="AD65" s="68" t="s">
        <v>223</v>
      </c>
      <c r="AE65" s="69">
        <v>90</v>
      </c>
      <c r="AF65" s="69">
        <v>4</v>
      </c>
      <c r="AG65" s="69">
        <v>3</v>
      </c>
      <c r="AH65" s="69">
        <v>3</v>
      </c>
      <c r="AI65" s="69">
        <v>1</v>
      </c>
      <c r="AJ65" s="69">
        <v>1</v>
      </c>
      <c r="AK65" s="69">
        <v>2</v>
      </c>
      <c r="AL65" s="69">
        <v>0</v>
      </c>
      <c r="AM65" s="69">
        <v>3</v>
      </c>
      <c r="AN65" s="69">
        <v>0</v>
      </c>
      <c r="AO65" s="69">
        <v>0</v>
      </c>
      <c r="AP65" s="69">
        <v>0</v>
      </c>
      <c r="AQ65" s="69">
        <v>3</v>
      </c>
      <c r="AR65" s="69">
        <v>0</v>
      </c>
      <c r="AS65" s="69">
        <v>3</v>
      </c>
      <c r="AT65" s="69">
        <v>0</v>
      </c>
      <c r="AU65" s="69">
        <v>0</v>
      </c>
      <c r="AV65" s="69">
        <v>0</v>
      </c>
      <c r="AW65" s="69">
        <v>3</v>
      </c>
      <c r="AX65" s="69">
        <v>0</v>
      </c>
      <c r="AY65" s="69">
        <v>2</v>
      </c>
      <c r="AZ65" s="69">
        <v>0</v>
      </c>
      <c r="BA65" s="69">
        <v>0</v>
      </c>
      <c r="BB65" s="69">
        <v>0</v>
      </c>
      <c r="BC65" s="69">
        <v>0</v>
      </c>
      <c r="BD65" s="69">
        <v>0</v>
      </c>
      <c r="BE65" s="69">
        <v>0</v>
      </c>
      <c r="BF65" s="69">
        <v>0</v>
      </c>
      <c r="BG65" s="69">
        <v>0</v>
      </c>
      <c r="BH65" s="69">
        <v>0</v>
      </c>
      <c r="BI65" s="31">
        <f>=AH65</f>
        <v>3</v>
      </c>
      <c r="BJ65" s="32">
        <f>=BI65/M65</f>
        <v>0.09375</v>
      </c>
      <c r="BK65" s="32">
        <f>=AK65/AH65</f>
        <v>0.666666666666667</v>
      </c>
      <c r="BL65" s="33">
        <f>=IF(BI65=0,0,AL65/BI65)</f>
        <v>0</v>
      </c>
      <c r="BM65" s="33">
        <f>=IF(BI65=0,0,AM65/BI65)</f>
        <v>1</v>
      </c>
      <c r="BN65" s="33">
        <f>=IF(BI65=0,0,AN65/BI65)</f>
        <v>0</v>
      </c>
      <c r="BO65" s="33">
        <f>=IF(BI65=0,0,AO65/BI65)</f>
        <v>0</v>
      </c>
      <c r="BP65" s="32">
        <f>=-IF(BL65=0,0,BL65*LN(BL65))-IF(BM65=0,0,BM65*LN(BM65))-IF(BN65=0,0,BN65*LN(BN65))-IF(BO65=0,0,BO65*LN(BO65))</f>
        <v>0</v>
      </c>
      <c r="BQ65" s="34">
        <f>=IF(BI65=0,0,BP65/LN(4)*100)</f>
        <v>0</v>
      </c>
      <c r="BR65" s="35">
        <f>=_xlfn.XLOOKUP(C65,点位均值!$A:$A,点位均值!$B:$B,"无匹配")</f>
        <v>1.06625310173698</v>
      </c>
      <c r="BS65" s="35">
        <f>=_xlfn.XLOOKUP(C65,点位均值!$A:$A,点位均值!$C:$C,"无匹配")</f>
        <v>2.69347258485639</v>
      </c>
    </row>
    <row r="66" spans="1:71" ht="33.75" customHeight="1">
      <c r="A66" s="26">
        <v>63</v>
      </c>
      <c r="B66" s="27" t="s">
        <v>415</v>
      </c>
      <c r="C66" s="28" t="s">
        <v>416</v>
      </c>
      <c r="D66" s="67" t="s">
        <v>417</v>
      </c>
      <c r="E66" s="67" t="s">
        <v>94</v>
      </c>
      <c r="F66" s="67" t="s">
        <v>95</v>
      </c>
      <c r="G66" s="67" t="s">
        <v>137</v>
      </c>
      <c r="H66" s="38" t="s"/>
      <c r="I66" s="67" t="s">
        <v>121</v>
      </c>
      <c r="J66" s="67" t="s">
        <v>100</v>
      </c>
      <c r="K66" s="69">
        <v>23.4</v>
      </c>
      <c r="L66" s="69">
        <v>0.4</v>
      </c>
      <c r="M66" s="69">
        <v>43.3</v>
      </c>
      <c r="N66" s="68" t="s">
        <v>151</v>
      </c>
      <c r="O66" s="69">
        <v>2</v>
      </c>
      <c r="P66" s="69">
        <v>4</v>
      </c>
      <c r="Q66" s="69">
        <v>40</v>
      </c>
      <c r="R66" s="69">
        <v>50</v>
      </c>
      <c r="S66" s="69">
        <v>3</v>
      </c>
      <c r="T66" s="69">
        <v>3</v>
      </c>
      <c r="U66" s="69">
        <v>4</v>
      </c>
      <c r="V66" s="69">
        <v>3.5</v>
      </c>
      <c r="W66" s="68" t="s">
        <v>412</v>
      </c>
      <c r="X66" s="68" t="s">
        <v>418</v>
      </c>
      <c r="Y66" s="69">
        <v>4</v>
      </c>
      <c r="Z66" s="69">
        <v>3</v>
      </c>
      <c r="AA66" s="69">
        <v>3.5</v>
      </c>
      <c r="AB66" s="68" t="s">
        <v>419</v>
      </c>
      <c r="AC66" s="68" t="s">
        <v>418</v>
      </c>
      <c r="AD66" s="68" t="s">
        <v>159</v>
      </c>
      <c r="AE66" s="69">
        <v>100</v>
      </c>
      <c r="AF66" s="69">
        <v>2.5</v>
      </c>
      <c r="AG66" s="69">
        <v>3</v>
      </c>
      <c r="AH66" s="69">
        <v>7</v>
      </c>
      <c r="AI66" s="69">
        <v>3</v>
      </c>
      <c r="AJ66" s="69">
        <v>0</v>
      </c>
      <c r="AK66" s="69">
        <v>7</v>
      </c>
      <c r="AL66" s="69">
        <v>0</v>
      </c>
      <c r="AM66" s="69">
        <v>7</v>
      </c>
      <c r="AN66" s="69">
        <v>0</v>
      </c>
      <c r="AO66" s="69">
        <v>0</v>
      </c>
      <c r="AP66" s="69">
        <v>2</v>
      </c>
      <c r="AQ66" s="69">
        <v>5</v>
      </c>
      <c r="AR66" s="69">
        <v>0</v>
      </c>
      <c r="AS66" s="69">
        <v>4</v>
      </c>
      <c r="AT66" s="69">
        <v>3</v>
      </c>
      <c r="AU66" s="69">
        <v>0</v>
      </c>
      <c r="AV66" s="69">
        <v>0</v>
      </c>
      <c r="AW66" s="69">
        <v>4</v>
      </c>
      <c r="AX66" s="69">
        <v>0</v>
      </c>
      <c r="AY66" s="69">
        <v>6</v>
      </c>
      <c r="AZ66" s="69">
        <v>0</v>
      </c>
      <c r="BA66" s="69">
        <v>5</v>
      </c>
      <c r="BB66" s="69">
        <v>0</v>
      </c>
      <c r="BC66" s="69">
        <v>0</v>
      </c>
      <c r="BD66" s="69">
        <v>0</v>
      </c>
      <c r="BE66" s="69">
        <v>0</v>
      </c>
      <c r="BF66" s="69">
        <v>0</v>
      </c>
      <c r="BG66" s="69">
        <v>0</v>
      </c>
      <c r="BH66" s="69">
        <v>0</v>
      </c>
      <c r="BI66" s="31">
        <f>=AH66</f>
        <v>7</v>
      </c>
      <c r="BJ66" s="32">
        <f>=BI66/M66</f>
        <v>0.161662817551963</v>
      </c>
      <c r="BK66" s="32">
        <f>=AK66/AH66</f>
        <v>1</v>
      </c>
      <c r="BL66" s="33">
        <f>=IF(BI66=0,0,AL66/BI66)</f>
        <v>0</v>
      </c>
      <c r="BM66" s="33">
        <f>=IF(BI66=0,0,AM66/BI66)</f>
        <v>1</v>
      </c>
      <c r="BN66" s="33">
        <f>=IF(BI66=0,0,AN66/BI66)</f>
        <v>0</v>
      </c>
      <c r="BO66" s="33">
        <f>=IF(BI66=0,0,AO66/BI66)</f>
        <v>0</v>
      </c>
      <c r="BP66" s="32">
        <f>=-IF(BL66=0,0,BL66*LN(BL66))-IF(BM66=0,0,BM66*LN(BM66))-IF(BN66=0,0,BN66*LN(BN66))-IF(BO66=0,0,BO66*LN(BO66))</f>
        <v>0</v>
      </c>
      <c r="BQ66" s="34">
        <f>=IF(BI66=0,0,BP66/LN(4)*100)</f>
        <v>0</v>
      </c>
      <c r="BR66" s="35">
        <f>=_xlfn.XLOOKUP(C66,点位均值!$A:$A,点位均值!$B:$B,"无匹配")</f>
        <v>1.28617511520737</v>
      </c>
      <c r="BS66" s="35">
        <f>=_xlfn.XLOOKUP(C66,点位均值!$A:$A,点位均值!$C:$C,"无匹配")</f>
        <v>3.7372622155912</v>
      </c>
    </row>
    <row r="67" spans="1:71" ht="33.75" customHeight="1">
      <c r="A67" s="26">
        <v>64</v>
      </c>
      <c r="B67" s="27" t="s">
        <v>420</v>
      </c>
      <c r="C67" s="28" t="s">
        <v>421</v>
      </c>
      <c r="D67" s="67" t="s">
        <v>422</v>
      </c>
      <c r="E67" s="68" t="s">
        <v>94</v>
      </c>
      <c r="F67" s="67" t="s">
        <v>118</v>
      </c>
      <c r="G67" s="67" t="s">
        <v>137</v>
      </c>
      <c r="H67" s="67" t="s">
        <v>1542</v>
      </c>
      <c r="I67" s="67" t="s">
        <v>121</v>
      </c>
      <c r="J67" s="67" t="s">
        <v>100</v>
      </c>
      <c r="K67" s="69">
        <v>18</v>
      </c>
      <c r="L67" s="69">
        <v>1</v>
      </c>
      <c r="M67" s="69">
        <v>21.3</v>
      </c>
      <c r="N67" s="68" t="s">
        <v>101</v>
      </c>
      <c r="O67" s="69">
        <v>3</v>
      </c>
      <c r="P67" s="69">
        <v>2</v>
      </c>
      <c r="Q67" s="69">
        <v>87</v>
      </c>
      <c r="R67" s="69">
        <v>100</v>
      </c>
      <c r="S67" s="69">
        <v>3</v>
      </c>
      <c r="T67" s="69">
        <v>5</v>
      </c>
      <c r="U67" s="69">
        <v>4</v>
      </c>
      <c r="V67" s="69">
        <v>5</v>
      </c>
      <c r="W67" s="68" t="s">
        <v>423</v>
      </c>
      <c r="X67" s="68" t="s">
        <v>422</v>
      </c>
      <c r="Y67" s="69">
        <v>4</v>
      </c>
      <c r="Z67" s="69">
        <v>3</v>
      </c>
      <c r="AA67" s="69">
        <v>5</v>
      </c>
      <c r="AB67" s="68" t="s">
        <v>424</v>
      </c>
      <c r="AC67" s="68" t="s">
        <v>422</v>
      </c>
      <c r="AD67" s="68" t="s">
        <v>159</v>
      </c>
      <c r="AE67" s="69">
        <v>70</v>
      </c>
      <c r="AF67" s="69">
        <v>4</v>
      </c>
      <c r="AG67" s="69">
        <v>3</v>
      </c>
      <c r="AH67" s="69">
        <v>3</v>
      </c>
      <c r="AI67" s="69">
        <v>1</v>
      </c>
      <c r="AJ67" s="69">
        <v>1</v>
      </c>
      <c r="AK67" s="69">
        <v>2</v>
      </c>
      <c r="AL67" s="69">
        <v>0</v>
      </c>
      <c r="AM67" s="69">
        <v>0</v>
      </c>
      <c r="AN67" s="69">
        <v>3</v>
      </c>
      <c r="AO67" s="69">
        <v>0</v>
      </c>
      <c r="AP67" s="69">
        <v>2</v>
      </c>
      <c r="AQ67" s="69">
        <v>1</v>
      </c>
      <c r="AR67" s="69">
        <v>0</v>
      </c>
      <c r="AS67" s="69">
        <v>2</v>
      </c>
      <c r="AT67" s="69">
        <v>1</v>
      </c>
      <c r="AU67" s="69">
        <v>1</v>
      </c>
      <c r="AV67" s="69">
        <v>0</v>
      </c>
      <c r="AW67" s="69">
        <v>0</v>
      </c>
      <c r="AX67" s="69">
        <v>0</v>
      </c>
      <c r="AY67" s="69">
        <v>2</v>
      </c>
      <c r="AZ67" s="69">
        <v>0</v>
      </c>
      <c r="BA67" s="69">
        <v>2</v>
      </c>
      <c r="BB67" s="69">
        <v>0</v>
      </c>
      <c r="BC67" s="69">
        <v>0</v>
      </c>
      <c r="BD67" s="69">
        <v>0</v>
      </c>
      <c r="BE67" s="69">
        <v>0</v>
      </c>
      <c r="BF67" s="69">
        <v>0</v>
      </c>
      <c r="BG67" s="69">
        <v>0</v>
      </c>
      <c r="BH67" s="69">
        <v>0</v>
      </c>
      <c r="BI67" s="31">
        <f>=AH67</f>
        <v>3</v>
      </c>
      <c r="BJ67" s="32">
        <f>=BI67/M67</f>
        <v>0.140845070422535</v>
      </c>
      <c r="BK67" s="32">
        <f>=AK67/AH67</f>
        <v>0.666666666666667</v>
      </c>
      <c r="BL67" s="33">
        <f>=IF(BI67=0,0,AL67/BI67)</f>
        <v>0</v>
      </c>
      <c r="BM67" s="33">
        <f>=IF(BI67=0,0,AM67/BI67)</f>
        <v>0</v>
      </c>
      <c r="BN67" s="33">
        <f>=IF(BI67=0,0,AN67/BI67)</f>
        <v>1</v>
      </c>
      <c r="BO67" s="33">
        <f>=IF(BI67=0,0,AO67/BI67)</f>
        <v>0</v>
      </c>
      <c r="BP67" s="32">
        <f>=-IF(BL67=0,0,BL67*LN(BL67))-IF(BM67=0,0,BM67*LN(BM67))-IF(BN67=0,0,BN67*LN(BN67))-IF(BO67=0,0,BO67*LN(BO67))</f>
        <v>0</v>
      </c>
      <c r="BQ67" s="34">
        <f>=IF(BI67=0,0,BP67/LN(4)*100)</f>
        <v>0</v>
      </c>
      <c r="BR67" s="35">
        <f>=_xlfn.XLOOKUP(C67,点位均值!$A:$A,点位均值!$B:$B,"无匹配")</f>
        <v>2.17990074441687</v>
      </c>
      <c r="BS67" s="35">
        <f>=_xlfn.XLOOKUP(C67,点位均值!$A:$A,点位均值!$C:$C,"无匹配")</f>
        <v>2.1420365535248</v>
      </c>
    </row>
    <row r="68" spans="1:71" ht="33.75" customHeight="1">
      <c r="A68" s="26">
        <v>65</v>
      </c>
      <c r="B68" s="27" t="s">
        <v>425</v>
      </c>
      <c r="C68" s="28" t="s">
        <v>426</v>
      </c>
      <c r="D68" s="67" t="s">
        <v>427</v>
      </c>
      <c r="E68" s="67" t="s">
        <v>94</v>
      </c>
      <c r="F68" s="67" t="s">
        <v>95</v>
      </c>
      <c r="G68" s="67" t="s">
        <v>137</v>
      </c>
      <c r="H68" s="67" t="s">
        <v>1548</v>
      </c>
      <c r="I68" s="67" t="s">
        <v>121</v>
      </c>
      <c r="J68" s="67" t="s">
        <v>163</v>
      </c>
      <c r="K68" s="69">
        <v>23</v>
      </c>
      <c r="L68" s="69">
        <v>0</v>
      </c>
      <c r="M68" s="69">
        <v>73</v>
      </c>
      <c r="N68" s="68" t="s">
        <v>101</v>
      </c>
      <c r="O68" s="69">
        <v>2</v>
      </c>
      <c r="P68" s="69">
        <v>5</v>
      </c>
      <c r="Q68" s="69">
        <v>100</v>
      </c>
      <c r="R68" s="69">
        <v>70</v>
      </c>
      <c r="S68" s="69">
        <v>4</v>
      </c>
      <c r="T68" s="69">
        <v>3</v>
      </c>
      <c r="U68" s="69">
        <v>4</v>
      </c>
      <c r="V68" s="69">
        <v>4</v>
      </c>
      <c r="W68" s="68" t="s">
        <v>428</v>
      </c>
      <c r="X68" s="68" t="s">
        <v>429</v>
      </c>
      <c r="Y68" s="69">
        <v>3</v>
      </c>
      <c r="Z68" s="69">
        <v>4</v>
      </c>
      <c r="AA68" s="69">
        <v>4</v>
      </c>
      <c r="AB68" s="68" t="s">
        <v>430</v>
      </c>
      <c r="AC68" s="68" t="s">
        <v>429</v>
      </c>
      <c r="AD68" s="68" t="s">
        <v>140</v>
      </c>
      <c r="AE68" s="69">
        <v>80</v>
      </c>
      <c r="AF68" s="69">
        <v>3</v>
      </c>
      <c r="AG68" s="69">
        <v>3</v>
      </c>
      <c r="AH68" s="69">
        <v>3</v>
      </c>
      <c r="AI68" s="69">
        <v>1</v>
      </c>
      <c r="AJ68" s="69">
        <v>1</v>
      </c>
      <c r="AK68" s="69">
        <v>2</v>
      </c>
      <c r="AL68" s="69">
        <v>1</v>
      </c>
      <c r="AM68" s="69">
        <v>0</v>
      </c>
      <c r="AN68" s="69">
        <v>2</v>
      </c>
      <c r="AO68" s="69">
        <v>0</v>
      </c>
      <c r="AP68" s="69">
        <v>1</v>
      </c>
      <c r="AQ68" s="69">
        <v>2</v>
      </c>
      <c r="AR68" s="69">
        <v>0</v>
      </c>
      <c r="AS68" s="69">
        <v>3</v>
      </c>
      <c r="AT68" s="69">
        <v>0</v>
      </c>
      <c r="AU68" s="69">
        <v>0</v>
      </c>
      <c r="AV68" s="69">
        <v>0</v>
      </c>
      <c r="AW68" s="69">
        <v>0</v>
      </c>
      <c r="AX68" s="69">
        <v>0</v>
      </c>
      <c r="AY68" s="69">
        <v>2</v>
      </c>
      <c r="AZ68" s="69">
        <v>0</v>
      </c>
      <c r="BA68" s="69">
        <v>0</v>
      </c>
      <c r="BB68" s="69">
        <v>3</v>
      </c>
      <c r="BC68" s="69">
        <v>0</v>
      </c>
      <c r="BD68" s="69">
        <v>0</v>
      </c>
      <c r="BE68" s="69">
        <v>0</v>
      </c>
      <c r="BF68" s="69">
        <v>0</v>
      </c>
      <c r="BG68" s="69">
        <v>0</v>
      </c>
      <c r="BH68" s="69">
        <v>0</v>
      </c>
      <c r="BI68" s="31">
        <f>=AH68</f>
        <v>3</v>
      </c>
      <c r="BJ68" s="32">
        <f>=BI68/M68</f>
        <v>0.0410958904109589</v>
      </c>
      <c r="BK68" s="32">
        <f>=AK68/AH68</f>
        <v>0.666666666666667</v>
      </c>
      <c r="BL68" s="33">
        <f>=IF(BI68=0,0,AL68/BI68)</f>
        <v>0.333333333333333</v>
      </c>
      <c r="BM68" s="33">
        <f>=IF(BI68=0,0,AM68/BI68)</f>
        <v>0</v>
      </c>
      <c r="BN68" s="33">
        <f>=IF(BI68=0,0,AN68/BI68)</f>
        <v>0.666666666666667</v>
      </c>
      <c r="BO68" s="33">
        <f>=IF(BI68=0,0,AO68/BI68)</f>
        <v>0</v>
      </c>
      <c r="BP68" s="32">
        <f>=-IF(BL68=0,0,BL68*LN(BL68))-IF(BM68=0,0,BM68*LN(BM68))-IF(BN68=0,0,BN68*LN(BN68))-IF(BO68=0,0,BO68*LN(BO68))</f>
        <v>0.636514168294813</v>
      </c>
      <c r="BQ68" s="34">
        <f>=IF(BI68=0,0,BP68/LN(4)*100)</f>
        <v>45.9147917027245</v>
      </c>
      <c r="BR68" s="35">
        <f>=_xlfn.XLOOKUP(C68,点位均值!$A:$A,点位均值!$B:$B,"无匹配")</f>
        <v>3.65384615384615</v>
      </c>
      <c r="BS68" s="35">
        <f>=_xlfn.XLOOKUP(C68,点位均值!$A:$A,点位均值!$C:$C,"无匹配")</f>
        <v>2.31436031331593</v>
      </c>
    </row>
    <row r="69" spans="1:71" ht="33.75" customHeight="1">
      <c r="A69" s="26">
        <v>66</v>
      </c>
      <c r="B69" s="27" t="s">
        <v>431</v>
      </c>
      <c r="C69" s="28" t="s">
        <v>432</v>
      </c>
      <c r="D69" s="67" t="s">
        <v>433</v>
      </c>
      <c r="E69" s="68" t="s">
        <v>94</v>
      </c>
      <c r="F69" s="67" t="s">
        <v>136</v>
      </c>
      <c r="G69" s="67" t="s">
        <v>137</v>
      </c>
      <c r="H69" s="67" t="s">
        <v>1549</v>
      </c>
      <c r="I69" s="67" t="s">
        <v>99</v>
      </c>
      <c r="J69" s="67" t="s">
        <v>434</v>
      </c>
      <c r="K69" s="69">
        <v>20.6</v>
      </c>
      <c r="L69" s="69">
        <v>2.5</v>
      </c>
      <c r="M69" s="69">
        <v>63.5</v>
      </c>
      <c r="N69" s="68" t="s">
        <v>101</v>
      </c>
      <c r="O69" s="69">
        <v>2</v>
      </c>
      <c r="P69" s="69">
        <v>5</v>
      </c>
      <c r="Q69" s="69">
        <v>60</v>
      </c>
      <c r="R69" s="69">
        <v>100</v>
      </c>
      <c r="S69" s="69">
        <v>25</v>
      </c>
      <c r="T69" s="69">
        <v>4</v>
      </c>
      <c r="U69" s="69">
        <v>2</v>
      </c>
      <c r="V69" s="69">
        <v>2</v>
      </c>
      <c r="W69" s="68" t="s">
        <v>435</v>
      </c>
      <c r="X69" s="68" t="s">
        <v>433</v>
      </c>
      <c r="Y69" s="69">
        <v>3</v>
      </c>
      <c r="Z69" s="69">
        <v>4</v>
      </c>
      <c r="AA69" s="69">
        <v>4</v>
      </c>
      <c r="AB69" s="68" t="s">
        <v>436</v>
      </c>
      <c r="AC69" s="68" t="s">
        <v>433</v>
      </c>
      <c r="AD69" s="68" t="s">
        <v>140</v>
      </c>
      <c r="AE69" s="69">
        <v>90</v>
      </c>
      <c r="AF69" s="69">
        <v>3</v>
      </c>
      <c r="AG69" s="69">
        <v>3</v>
      </c>
      <c r="AH69" s="69">
        <v>17</v>
      </c>
      <c r="AI69" s="69">
        <v>7</v>
      </c>
      <c r="AJ69" s="69">
        <v>2</v>
      </c>
      <c r="AK69" s="69">
        <v>15</v>
      </c>
      <c r="AL69" s="69">
        <v>1</v>
      </c>
      <c r="AM69" s="69">
        <v>15</v>
      </c>
      <c r="AN69" s="69">
        <v>1</v>
      </c>
      <c r="AO69" s="69">
        <v>0</v>
      </c>
      <c r="AP69" s="69">
        <v>8</v>
      </c>
      <c r="AQ69" s="69">
        <v>9</v>
      </c>
      <c r="AR69" s="69">
        <v>0</v>
      </c>
      <c r="AS69" s="69">
        <v>15</v>
      </c>
      <c r="AT69" s="69">
        <v>2</v>
      </c>
      <c r="AU69" s="69">
        <v>0</v>
      </c>
      <c r="AV69" s="69">
        <v>0</v>
      </c>
      <c r="AW69" s="69">
        <v>5</v>
      </c>
      <c r="AX69" s="69">
        <v>0</v>
      </c>
      <c r="AY69" s="69">
        <v>11</v>
      </c>
      <c r="AZ69" s="69">
        <v>0</v>
      </c>
      <c r="BA69" s="69">
        <v>14</v>
      </c>
      <c r="BB69" s="69">
        <v>4</v>
      </c>
      <c r="BC69" s="69">
        <v>0</v>
      </c>
      <c r="BD69" s="69">
        <v>0</v>
      </c>
      <c r="BE69" s="69">
        <v>0</v>
      </c>
      <c r="BF69" s="69">
        <v>0</v>
      </c>
      <c r="BG69" s="69">
        <v>0</v>
      </c>
      <c r="BH69" s="69">
        <v>0</v>
      </c>
      <c r="BI69" s="31">
        <f>=AH69</f>
        <v>17</v>
      </c>
      <c r="BJ69" s="32">
        <f>=BI69/M69</f>
        <v>0.267716535433071</v>
      </c>
      <c r="BK69" s="32">
        <f>=AK69/AH69</f>
        <v>0.882352941176471</v>
      </c>
      <c r="BL69" s="33">
        <f>=IF(BI69=0,0,AL69/BI69)</f>
        <v>0.0588235294117647</v>
      </c>
      <c r="BM69" s="33">
        <f>=IF(BI69=0,0,AM69/BI69)</f>
        <v>0.882352941176471</v>
      </c>
      <c r="BN69" s="33">
        <f>=IF(BI69=0,0,AN69/BI69)</f>
        <v>0.0588235294117647</v>
      </c>
      <c r="BO69" s="33">
        <f>=IF(BI69=0,0,AO69/BI69)</f>
        <v>0</v>
      </c>
      <c r="BP69" s="32">
        <f>=-IF(BL69=0,0,BL69*LN(BL69))-IF(BM69=0,0,BM69*LN(BM69))-IF(BN69=0,0,BN69*LN(BN69))-IF(BO69=0,0,BO69*LN(BO69))</f>
        <v>0.443757284260148</v>
      </c>
      <c r="BQ69" s="34">
        <f>=IF(BI69=0,0,BP69/LN(4)*100)</f>
        <v>32.0103216680235</v>
      </c>
      <c r="BR69" s="35">
        <f>=_xlfn.XLOOKUP(C69,点位均值!$A:$A,点位均值!$B:$B,"无匹配")</f>
        <v>1.31383739600058</v>
      </c>
      <c r="BS69" s="35">
        <f>=_xlfn.XLOOKUP(C69,点位均值!$A:$A,点位均值!$C:$C,"无匹配")</f>
        <v>3.68382736906773</v>
      </c>
    </row>
    <row r="70" spans="1:71" ht="33.75" customHeight="1">
      <c r="A70" s="26">
        <v>67</v>
      </c>
      <c r="B70" s="27" t="s">
        <v>437</v>
      </c>
      <c r="C70" s="28" t="s">
        <v>438</v>
      </c>
      <c r="D70" s="67" t="s">
        <v>439</v>
      </c>
      <c r="E70" s="67" t="s">
        <v>94</v>
      </c>
      <c r="F70" s="67" t="s">
        <v>118</v>
      </c>
      <c r="G70" s="67" t="s">
        <v>137</v>
      </c>
      <c r="H70" s="67" t="s">
        <v>1545</v>
      </c>
      <c r="I70" s="67" t="s">
        <v>121</v>
      </c>
      <c r="J70" s="67" t="s">
        <v>189</v>
      </c>
      <c r="K70" s="69">
        <v>16.18</v>
      </c>
      <c r="L70" s="69">
        <v>0.4</v>
      </c>
      <c r="M70" s="69">
        <v>19.9</v>
      </c>
      <c r="N70" s="68" t="s">
        <v>101</v>
      </c>
      <c r="O70" s="69">
        <v>3</v>
      </c>
      <c r="P70" s="69">
        <v>3</v>
      </c>
      <c r="Q70" s="69">
        <v>49</v>
      </c>
      <c r="R70" s="69">
        <v>70</v>
      </c>
      <c r="S70" s="69">
        <v>8</v>
      </c>
      <c r="T70" s="69">
        <v>3</v>
      </c>
      <c r="U70" s="69">
        <v>4</v>
      </c>
      <c r="V70" s="69">
        <v>4</v>
      </c>
      <c r="W70" s="68" t="s">
        <v>440</v>
      </c>
      <c r="X70" s="68" t="s">
        <v>439</v>
      </c>
      <c r="Y70" s="69">
        <v>5</v>
      </c>
      <c r="Z70" s="69">
        <v>4</v>
      </c>
      <c r="AA70" s="69">
        <v>4</v>
      </c>
      <c r="AB70" s="68" t="s">
        <v>441</v>
      </c>
      <c r="AC70" s="68" t="s">
        <v>439</v>
      </c>
      <c r="AD70" s="68" t="s">
        <v>132</v>
      </c>
      <c r="AE70" s="69">
        <v>70</v>
      </c>
      <c r="AF70" s="69">
        <v>2</v>
      </c>
      <c r="AG70" s="69">
        <v>4</v>
      </c>
      <c r="AH70" s="69">
        <v>3</v>
      </c>
      <c r="AI70" s="69">
        <v>1</v>
      </c>
      <c r="AJ70" s="69">
        <v>1</v>
      </c>
      <c r="AK70" s="69">
        <v>2</v>
      </c>
      <c r="AL70" s="69">
        <v>0</v>
      </c>
      <c r="AM70" s="69">
        <v>0</v>
      </c>
      <c r="AN70" s="69">
        <v>2</v>
      </c>
      <c r="AO70" s="69">
        <v>1</v>
      </c>
      <c r="AP70" s="69">
        <v>2</v>
      </c>
      <c r="AQ70" s="69">
        <v>1</v>
      </c>
      <c r="AR70" s="69">
        <v>0</v>
      </c>
      <c r="AS70" s="69">
        <v>3</v>
      </c>
      <c r="AT70" s="69">
        <v>0</v>
      </c>
      <c r="AU70" s="69">
        <v>0</v>
      </c>
      <c r="AV70" s="69">
        <v>0</v>
      </c>
      <c r="AW70" s="69">
        <v>0</v>
      </c>
      <c r="AX70" s="69">
        <v>0</v>
      </c>
      <c r="AY70" s="69">
        <v>2</v>
      </c>
      <c r="AZ70" s="69">
        <v>0</v>
      </c>
      <c r="BA70" s="69">
        <v>0</v>
      </c>
      <c r="BB70" s="69">
        <v>3</v>
      </c>
      <c r="BC70" s="69">
        <v>0</v>
      </c>
      <c r="BD70" s="69">
        <v>0</v>
      </c>
      <c r="BE70" s="69">
        <v>0</v>
      </c>
      <c r="BF70" s="69">
        <v>0</v>
      </c>
      <c r="BG70" s="69">
        <v>0</v>
      </c>
      <c r="BH70" s="69">
        <v>0</v>
      </c>
      <c r="BI70" s="31">
        <f>=AH70</f>
        <v>3</v>
      </c>
      <c r="BJ70" s="32">
        <f>=BI70/M70</f>
        <v>0.150753768844221</v>
      </c>
      <c r="BK70" s="32">
        <f>=AK70/AH70</f>
        <v>0.666666666666667</v>
      </c>
      <c r="BL70" s="33">
        <f>=IF(BI70=0,0,AL70/BI70)</f>
        <v>0</v>
      </c>
      <c r="BM70" s="33">
        <f>=IF(BI70=0,0,AM70/BI70)</f>
        <v>0</v>
      </c>
      <c r="BN70" s="33">
        <f>=IF(BI70=0,0,AN70/BI70)</f>
        <v>0.666666666666667</v>
      </c>
      <c r="BO70" s="33">
        <f>=IF(BI70=0,0,AO70/BI70)</f>
        <v>0.333333333333333</v>
      </c>
      <c r="BP70" s="32">
        <f>=-IF(BL70=0,0,BL70*LN(BL70))-IF(BM70=0,0,BM70*LN(BM70))-IF(BN70=0,0,BN70*LN(BN70))-IF(BO70=0,0,BO70*LN(BO70))</f>
        <v>0.636514168294813</v>
      </c>
      <c r="BQ70" s="34">
        <f>=IF(BI70=0,0,BP70/LN(4)*100)</f>
        <v>45.9147917027245</v>
      </c>
      <c r="BR70" s="35">
        <f>=_xlfn.XLOOKUP(C70,点位均值!$A:$A,点位均值!$B:$B,"无匹配")</f>
        <v>2.91687344913151</v>
      </c>
      <c r="BS70" s="35">
        <f>=_xlfn.XLOOKUP(C70,点位均值!$A:$A,点位均值!$C:$C,"无匹配")</f>
        <v>1.36657963446475</v>
      </c>
    </row>
    <row r="71" spans="1:71" ht="33.75" customHeight="1">
      <c r="A71" s="26">
        <v>68</v>
      </c>
      <c r="B71" s="27" t="s">
        <v>442</v>
      </c>
      <c r="C71" s="28" t="s">
        <v>443</v>
      </c>
      <c r="D71" s="67" t="s">
        <v>444</v>
      </c>
      <c r="E71" s="67" t="s">
        <v>94</v>
      </c>
      <c r="F71" s="67" t="s">
        <v>118</v>
      </c>
      <c r="G71" s="67" t="s">
        <v>137</v>
      </c>
      <c r="H71" s="67" t="s">
        <v>120</v>
      </c>
      <c r="I71" s="67" t="s">
        <v>121</v>
      </c>
      <c r="J71" s="67" t="s">
        <v>445</v>
      </c>
      <c r="K71" s="69">
        <v>16.35</v>
      </c>
      <c r="L71" s="69">
        <v>1</v>
      </c>
      <c r="M71" s="69">
        <v>51.2</v>
      </c>
      <c r="N71" s="68" t="s">
        <v>353</v>
      </c>
      <c r="O71" s="69">
        <v>2</v>
      </c>
      <c r="P71" s="69">
        <v>4</v>
      </c>
      <c r="Q71" s="69">
        <v>15783</v>
      </c>
      <c r="R71" s="69">
        <v>0</v>
      </c>
      <c r="S71" s="69">
        <v>0</v>
      </c>
      <c r="T71" s="69">
        <v>4</v>
      </c>
      <c r="U71" s="69">
        <v>3</v>
      </c>
      <c r="V71" s="69">
        <v>4</v>
      </c>
      <c r="W71" s="68" t="s">
        <v>401</v>
      </c>
      <c r="X71" s="68" t="s">
        <v>444</v>
      </c>
      <c r="Y71" s="69">
        <v>4</v>
      </c>
      <c r="Z71" s="69">
        <v>4</v>
      </c>
      <c r="AA71" s="69">
        <v>3</v>
      </c>
      <c r="AB71" s="68" t="s">
        <v>446</v>
      </c>
      <c r="AC71" s="68" t="s">
        <v>444</v>
      </c>
      <c r="AD71" s="68" t="s">
        <v>159</v>
      </c>
      <c r="AE71" s="69">
        <v>80</v>
      </c>
      <c r="AF71" s="69">
        <v>3</v>
      </c>
      <c r="AG71" s="69">
        <v>4</v>
      </c>
      <c r="AH71" s="69">
        <v>3</v>
      </c>
      <c r="AI71" s="69">
        <v>1</v>
      </c>
      <c r="AJ71" s="69">
        <v>0</v>
      </c>
      <c r="AK71" s="69">
        <v>3</v>
      </c>
      <c r="AL71" s="69">
        <v>0</v>
      </c>
      <c r="AM71" s="69">
        <v>3</v>
      </c>
      <c r="AN71" s="69">
        <v>0</v>
      </c>
      <c r="AO71" s="69">
        <v>0</v>
      </c>
      <c r="AP71" s="69">
        <v>1</v>
      </c>
      <c r="AQ71" s="69">
        <v>2</v>
      </c>
      <c r="AR71" s="69">
        <v>0</v>
      </c>
      <c r="AS71" s="69">
        <v>0</v>
      </c>
      <c r="AT71" s="69">
        <v>3</v>
      </c>
      <c r="AU71" s="69">
        <v>0</v>
      </c>
      <c r="AV71" s="69">
        <v>0</v>
      </c>
      <c r="AW71" s="69">
        <v>0</v>
      </c>
      <c r="AX71" s="69">
        <v>3</v>
      </c>
      <c r="AY71" s="69">
        <v>0</v>
      </c>
      <c r="AZ71" s="69">
        <v>0</v>
      </c>
      <c r="BA71" s="69">
        <v>0</v>
      </c>
      <c r="BB71" s="69">
        <v>0</v>
      </c>
      <c r="BC71" s="69">
        <v>0</v>
      </c>
      <c r="BD71" s="69">
        <v>0</v>
      </c>
      <c r="BE71" s="69">
        <v>0</v>
      </c>
      <c r="BF71" s="69">
        <v>0</v>
      </c>
      <c r="BG71" s="69">
        <v>0</v>
      </c>
      <c r="BH71" s="69">
        <v>0</v>
      </c>
      <c r="BI71" s="31">
        <f>=AH71</f>
        <v>3</v>
      </c>
      <c r="BJ71" s="32">
        <f>=BI71/M71</f>
        <v>0.05859375</v>
      </c>
      <c r="BK71" s="32">
        <f>=AK71/AH71</f>
        <v>1</v>
      </c>
      <c r="BL71" s="33">
        <f>=IF(BI71=0,0,AL71/BI71)</f>
        <v>0</v>
      </c>
      <c r="BM71" s="33">
        <f>=IF(BI71=0,0,AM71/BI71)</f>
        <v>1</v>
      </c>
      <c r="BN71" s="33">
        <f>=IF(BI71=0,0,AN71/BI71)</f>
        <v>0</v>
      </c>
      <c r="BO71" s="33">
        <f>=IF(BI71=0,0,AO71/BI71)</f>
        <v>0</v>
      </c>
      <c r="BP71" s="32">
        <f>=-IF(BL71=0,0,BL71*LN(BL71))-IF(BM71=0,0,BM71*LN(BM71))-IF(BN71=0,0,BN71*LN(BN71))-IF(BO71=0,0,BO71*LN(BO71))</f>
        <v>0</v>
      </c>
      <c r="BQ71" s="34">
        <f>=IF(BI71=0,0,BP71/LN(4)*100)</f>
        <v>0</v>
      </c>
      <c r="BR71" s="35">
        <f>=_xlfn.XLOOKUP(C71,点位均值!$A:$A,点位均值!$B:$B,"无匹配")</f>
        <v>0.1</v>
      </c>
      <c r="BS71" s="35">
        <f>=_xlfn.XLOOKUP(C71,点位均值!$A:$A,点位均值!$C:$C,"无匹配")</f>
        <v>4.00313315926893</v>
      </c>
    </row>
    <row r="72" spans="1:71" ht="33.75" customHeight="1">
      <c r="A72" s="26">
        <v>69</v>
      </c>
      <c r="B72" s="27" t="s">
        <v>447</v>
      </c>
      <c r="C72" s="28" t="s">
        <v>448</v>
      </c>
      <c r="D72" s="67" t="s">
        <v>449</v>
      </c>
      <c r="E72" s="67" t="s">
        <v>94</v>
      </c>
      <c r="F72" s="67" t="s">
        <v>118</v>
      </c>
      <c r="G72" s="67" t="s">
        <v>127</v>
      </c>
      <c r="H72" s="67" t="s">
        <v>120</v>
      </c>
      <c r="I72" s="67" t="s">
        <v>121</v>
      </c>
      <c r="J72" s="67" t="s">
        <v>434</v>
      </c>
      <c r="K72" s="30" t="s"/>
      <c r="L72" s="30" t="s"/>
      <c r="M72" s="30" t="s"/>
      <c r="N72" s="68" t="s">
        <v>101</v>
      </c>
      <c r="O72" s="69">
        <v>3</v>
      </c>
      <c r="P72" s="69">
        <v>1</v>
      </c>
      <c r="Q72" s="69">
        <v>89</v>
      </c>
      <c r="R72" s="69">
        <v>0</v>
      </c>
      <c r="S72" s="69">
        <v>8</v>
      </c>
      <c r="T72" s="69">
        <v>3</v>
      </c>
      <c r="U72" s="69">
        <v>2</v>
      </c>
      <c r="V72" s="69">
        <v>2</v>
      </c>
      <c r="W72" s="30" t="s"/>
      <c r="X72" s="68" t="s">
        <v>450</v>
      </c>
      <c r="Y72" s="69">
        <v>5</v>
      </c>
      <c r="Z72" s="69">
        <v>1</v>
      </c>
      <c r="AA72" s="69">
        <v>4</v>
      </c>
      <c r="AB72" s="30" t="s"/>
      <c r="AC72" s="68" t="s">
        <v>450</v>
      </c>
      <c r="AD72" s="68" t="s">
        <v>159</v>
      </c>
      <c r="AE72" s="69">
        <v>50</v>
      </c>
      <c r="AF72" s="69">
        <v>4</v>
      </c>
      <c r="AG72" s="69">
        <v>4</v>
      </c>
      <c r="AH72" s="69">
        <v>2</v>
      </c>
      <c r="AI72" s="69">
        <v>2</v>
      </c>
      <c r="AJ72" s="69">
        <v>0</v>
      </c>
      <c r="AK72" s="69">
        <v>2</v>
      </c>
      <c r="AL72" s="69">
        <v>0</v>
      </c>
      <c r="AM72" s="69">
        <v>0</v>
      </c>
      <c r="AN72" s="69">
        <v>2</v>
      </c>
      <c r="AO72" s="69">
        <v>0</v>
      </c>
      <c r="AP72" s="69">
        <v>2</v>
      </c>
      <c r="AQ72" s="69">
        <v>0</v>
      </c>
      <c r="AR72" s="69">
        <v>0</v>
      </c>
      <c r="AS72" s="69">
        <v>2</v>
      </c>
      <c r="AT72" s="69">
        <v>0</v>
      </c>
      <c r="AU72" s="69">
        <v>0</v>
      </c>
      <c r="AV72" s="69">
        <v>0</v>
      </c>
      <c r="AW72" s="69">
        <v>0</v>
      </c>
      <c r="AX72" s="69">
        <v>0</v>
      </c>
      <c r="AY72" s="69">
        <v>2</v>
      </c>
      <c r="AZ72" s="69">
        <v>0</v>
      </c>
      <c r="BA72" s="69">
        <v>0</v>
      </c>
      <c r="BB72" s="69">
        <v>2</v>
      </c>
      <c r="BC72" s="69">
        <v>0</v>
      </c>
      <c r="BD72" s="69">
        <v>0</v>
      </c>
      <c r="BE72" s="69">
        <v>0</v>
      </c>
      <c r="BF72" s="69">
        <v>0</v>
      </c>
      <c r="BG72" s="69">
        <v>0</v>
      </c>
      <c r="BH72" s="69">
        <v>0</v>
      </c>
      <c r="BI72" s="31">
        <f>=AH72</f>
        <v>2</v>
      </c>
      <c r="BJ72" s="32" t="e">
        <f>=BI72/M72</f>
        <v>#DIV/0!</v>
      </c>
      <c r="BK72" s="32">
        <f>=AK72/AH72</f>
        <v>1</v>
      </c>
      <c r="BL72" s="33">
        <f>=IF(BI72=0,0,AL72/BI72)</f>
        <v>0</v>
      </c>
      <c r="BM72" s="33">
        <f>=IF(BI72=0,0,AM72/BI72)</f>
        <v>0</v>
      </c>
      <c r="BN72" s="33">
        <f>=IF(BI72=0,0,AN72/BI72)</f>
        <v>1</v>
      </c>
      <c r="BO72" s="33">
        <f>=IF(BI72=0,0,AO72/BI72)</f>
        <v>0</v>
      </c>
      <c r="BP72" s="32">
        <f>=-IF(BL72=0,0,BL72*LN(BL72))-IF(BM72=0,0,BM72*LN(BM72))-IF(BN72=0,0,BN72*LN(BN72))-IF(BO72=0,0,BO72*LN(BO72))</f>
        <v>0</v>
      </c>
      <c r="BQ72" s="34">
        <f>=IF(BI72=0,0,BP72/LN(4)*100)</f>
        <v>0</v>
      </c>
      <c r="BR72" s="35">
        <f>=_xlfn.XLOOKUP(C72,点位均值!$A:$A,点位均值!$B:$B,"无匹配")</f>
        <v>3.24441687344913</v>
      </c>
      <c r="BS72" s="35">
        <f>=_xlfn.XLOOKUP(C72,点位均值!$A:$A,点位均值!$C:$C,"无匹配")</f>
        <v>1.88355091383812</v>
      </c>
    </row>
    <row r="73" spans="1:71" ht="33.75" customHeight="1">
      <c r="A73" s="26">
        <v>70</v>
      </c>
      <c r="B73" s="27" t="s">
        <v>451</v>
      </c>
      <c r="C73" s="28" t="s">
        <v>452</v>
      </c>
      <c r="D73" s="67" t="s">
        <v>453</v>
      </c>
      <c r="E73" s="38" t="s"/>
      <c r="F73" s="38" t="s"/>
      <c r="G73" s="38" t="s"/>
      <c r="H73" s="38" t="s"/>
      <c r="I73" s="38" t="s"/>
      <c r="J73" s="38" t="s"/>
      <c r="K73" s="69">
        <v>6</v>
      </c>
      <c r="L73" s="69">
        <v>0</v>
      </c>
      <c r="M73" s="69">
        <v>5</v>
      </c>
      <c r="N73" s="68" t="s">
        <v>101</v>
      </c>
      <c r="O73" s="69">
        <v>1</v>
      </c>
      <c r="P73" s="69">
        <v>1</v>
      </c>
      <c r="Q73" s="30" t="s"/>
      <c r="R73" s="30" t="s"/>
      <c r="S73" s="69">
        <v>12</v>
      </c>
      <c r="T73" s="69">
        <v>4</v>
      </c>
      <c r="U73" s="69">
        <v>4</v>
      </c>
      <c r="V73" s="69">
        <v>3</v>
      </c>
      <c r="W73" s="30" t="s"/>
      <c r="X73" s="67" t="s">
        <v>454</v>
      </c>
      <c r="Y73" s="69">
        <v>4</v>
      </c>
      <c r="Z73" s="69">
        <v>1</v>
      </c>
      <c r="AA73" s="69">
        <v>5</v>
      </c>
      <c r="AB73" s="30" t="s"/>
      <c r="AC73" s="38" t="s"/>
      <c r="AD73" s="68" t="s">
        <v>159</v>
      </c>
      <c r="AE73" s="69">
        <v>70</v>
      </c>
      <c r="AF73" s="69">
        <v>2</v>
      </c>
      <c r="AG73" s="69">
        <v>4</v>
      </c>
      <c r="AH73" s="69">
        <v>9</v>
      </c>
      <c r="AI73" s="69">
        <v>3</v>
      </c>
      <c r="AJ73" s="69">
        <v>1</v>
      </c>
      <c r="AK73" s="69">
        <v>8</v>
      </c>
      <c r="AL73" s="69">
        <v>0</v>
      </c>
      <c r="AM73" s="69">
        <v>8</v>
      </c>
      <c r="AN73" s="69">
        <v>1</v>
      </c>
      <c r="AO73" s="69">
        <v>0</v>
      </c>
      <c r="AP73" s="69">
        <v>1</v>
      </c>
      <c r="AQ73" s="69">
        <v>8</v>
      </c>
      <c r="AR73" s="69">
        <v>0</v>
      </c>
      <c r="AS73" s="69">
        <v>0</v>
      </c>
      <c r="AT73" s="69">
        <v>9</v>
      </c>
      <c r="AU73" s="69">
        <v>3</v>
      </c>
      <c r="AV73" s="69">
        <v>4</v>
      </c>
      <c r="AW73" s="69">
        <v>0</v>
      </c>
      <c r="AX73" s="69">
        <v>0</v>
      </c>
      <c r="AY73" s="69">
        <v>2</v>
      </c>
      <c r="AZ73" s="69">
        <v>0</v>
      </c>
      <c r="BA73" s="69">
        <v>0</v>
      </c>
      <c r="BB73" s="69">
        <v>0</v>
      </c>
      <c r="BC73" s="69">
        <v>0</v>
      </c>
      <c r="BD73" s="69">
        <v>0</v>
      </c>
      <c r="BE73" s="69">
        <v>0</v>
      </c>
      <c r="BF73" s="69">
        <v>0</v>
      </c>
      <c r="BG73" s="69">
        <v>0</v>
      </c>
      <c r="BH73" s="69">
        <v>0</v>
      </c>
      <c r="BI73" s="31">
        <f>=AH73</f>
        <v>9</v>
      </c>
      <c r="BJ73" s="32">
        <f>=BI73/M73</f>
        <v>1.8</v>
      </c>
      <c r="BK73" s="32">
        <f>=AK73/AH73</f>
        <v>0.888888888888889</v>
      </c>
      <c r="BL73" s="33">
        <f>=IF(BI73=0,0,AL73/BI73)</f>
        <v>0</v>
      </c>
      <c r="BM73" s="33">
        <f>=IF(BI73=0,0,AM73/BI73)</f>
        <v>0.888888888888889</v>
      </c>
      <c r="BN73" s="33">
        <f>=IF(BI73=0,0,AN73/BI73)</f>
        <v>0.111111111111111</v>
      </c>
      <c r="BO73" s="33">
        <f>=IF(BI73=0,0,AO73/BI73)</f>
        <v>0</v>
      </c>
      <c r="BP73" s="32">
        <f>=-IF(BL73=0,0,BL73*LN(BL73))-IF(BM73=0,0,BM73*LN(BM73))-IF(BN73=0,0,BN73*LN(BN73))-IF(BO73=0,0,BO73*LN(BO73))</f>
        <v>0.348832095843032</v>
      </c>
      <c r="BQ73" s="34">
        <f>=IF(BI73=0,0,BP73/LN(4)*100)</f>
        <v>25.1629167387823</v>
      </c>
      <c r="BR73" s="35">
        <f>=_xlfn.XLOOKUP(C73,点位均值!$A:$A,点位均值!$B:$B,"无匹配")</f>
        <v>0.591315136476426</v>
      </c>
      <c r="BS73" s="35">
        <f>=_xlfn.XLOOKUP(C73,点位均值!$A:$A,点位均值!$C:$C,"无匹配")</f>
        <v>2.19373368146214</v>
      </c>
    </row>
    <row r="74" spans="1:71" ht="33.75" customHeight="1">
      <c r="A74" s="26">
        <v>71</v>
      </c>
      <c r="B74" s="27" t="s">
        <v>455</v>
      </c>
      <c r="C74" s="28" t="s">
        <v>456</v>
      </c>
      <c r="D74" s="67" t="s">
        <v>457</v>
      </c>
      <c r="E74" s="38" t="s"/>
      <c r="F74" s="38" t="s"/>
      <c r="G74" s="38" t="s"/>
      <c r="H74" s="38" t="s"/>
      <c r="I74" s="38" t="s"/>
      <c r="J74" s="38" t="s"/>
      <c r="K74" s="69">
        <v>7</v>
      </c>
      <c r="L74" s="69">
        <v>0</v>
      </c>
      <c r="M74" s="69">
        <v>8</v>
      </c>
      <c r="N74" s="68" t="s">
        <v>101</v>
      </c>
      <c r="O74" s="69">
        <v>1</v>
      </c>
      <c r="P74" s="69">
        <v>2</v>
      </c>
      <c r="Q74" s="30" t="s"/>
      <c r="R74" s="30" t="s"/>
      <c r="S74" s="69">
        <v>20</v>
      </c>
      <c r="T74" s="69">
        <v>4</v>
      </c>
      <c r="U74" s="69">
        <v>4</v>
      </c>
      <c r="V74" s="69">
        <v>3</v>
      </c>
      <c r="W74" s="30" t="s"/>
      <c r="X74" s="38" t="s"/>
      <c r="Y74" s="69">
        <v>2</v>
      </c>
      <c r="Z74" s="69">
        <v>1</v>
      </c>
      <c r="AA74" s="69">
        <v>4</v>
      </c>
      <c r="AB74" s="30" t="s"/>
      <c r="AC74" s="38" t="s"/>
      <c r="AD74" s="68" t="s">
        <v>159</v>
      </c>
      <c r="AE74" s="69">
        <v>80</v>
      </c>
      <c r="AF74" s="69">
        <v>2</v>
      </c>
      <c r="AG74" s="69">
        <v>4</v>
      </c>
      <c r="AH74" s="69">
        <v>17</v>
      </c>
      <c r="AI74" s="69">
        <v>3</v>
      </c>
      <c r="AJ74" s="69">
        <v>8</v>
      </c>
      <c r="AK74" s="69">
        <v>9</v>
      </c>
      <c r="AL74" s="69">
        <v>0</v>
      </c>
      <c r="AM74" s="69">
        <v>7</v>
      </c>
      <c r="AN74" s="69">
        <v>10</v>
      </c>
      <c r="AO74" s="69">
        <v>0</v>
      </c>
      <c r="AP74" s="69">
        <v>9</v>
      </c>
      <c r="AQ74" s="69">
        <v>8</v>
      </c>
      <c r="AR74" s="69">
        <v>0</v>
      </c>
      <c r="AS74" s="69">
        <v>12</v>
      </c>
      <c r="AT74" s="69">
        <v>5</v>
      </c>
      <c r="AU74" s="69">
        <v>0</v>
      </c>
      <c r="AV74" s="69">
        <v>1</v>
      </c>
      <c r="AW74" s="69">
        <v>11</v>
      </c>
      <c r="AX74" s="69">
        <v>1</v>
      </c>
      <c r="AY74" s="69">
        <v>2</v>
      </c>
      <c r="AZ74" s="69">
        <v>0</v>
      </c>
      <c r="BA74" s="69">
        <v>3</v>
      </c>
      <c r="BB74" s="69">
        <v>2</v>
      </c>
      <c r="BC74" s="69">
        <v>0</v>
      </c>
      <c r="BD74" s="69">
        <v>0</v>
      </c>
      <c r="BE74" s="69">
        <v>0</v>
      </c>
      <c r="BF74" s="69">
        <v>0</v>
      </c>
      <c r="BG74" s="69">
        <v>0</v>
      </c>
      <c r="BH74" s="69">
        <v>1</v>
      </c>
      <c r="BI74" s="31">
        <f>=AH74</f>
        <v>17</v>
      </c>
      <c r="BJ74" s="32">
        <f>=BI74/M74</f>
        <v>2.125</v>
      </c>
      <c r="BK74" s="32">
        <f>=AK74/AH74</f>
        <v>0.529411764705883</v>
      </c>
      <c r="BL74" s="33">
        <f>=IF(BI74=0,0,AL74/BI74)</f>
        <v>0</v>
      </c>
      <c r="BM74" s="33">
        <f>=IF(BI74=0,0,AM74/BI74)</f>
        <v>0.411764705882353</v>
      </c>
      <c r="BN74" s="33">
        <f>=IF(BI74=0,0,AN74/BI74)</f>
        <v>0.588235294117647</v>
      </c>
      <c r="BO74" s="33">
        <f>=IF(BI74=0,0,AO74/BI74)</f>
        <v>0</v>
      </c>
      <c r="BP74" s="32">
        <f>=-IF(BL74=0,0,BL74*LN(BL74))-IF(BM74=0,0,BM74*LN(BM74))-IF(BN74=0,0,BN74*LN(BN74))-IF(BO74=0,0,BO74*LN(BO74))</f>
        <v>0.677494404448707</v>
      </c>
      <c r="BQ74" s="34">
        <f>=IF(BI74=0,0,BP74/LN(4)*100)</f>
        <v>48.8708908764086</v>
      </c>
      <c r="BR74" s="35">
        <f>=_xlfn.XLOOKUP(C74,点位均值!$A:$A,点位均值!$B:$B,"无匹配")</f>
        <v>1.02627353670997</v>
      </c>
      <c r="BS74" s="35">
        <f>=_xlfn.XLOOKUP(C74,点位均值!$A:$A,点位均值!$C:$C,"无匹配")</f>
        <v>2.14963907233912</v>
      </c>
    </row>
    <row r="75" spans="1:71" ht="33.75" customHeight="1">
      <c r="A75" s="26">
        <v>72</v>
      </c>
      <c r="B75" s="27" t="s">
        <v>458</v>
      </c>
      <c r="C75" s="28" t="s">
        <v>459</v>
      </c>
      <c r="D75" s="67" t="s">
        <v>460</v>
      </c>
      <c r="E75" s="38" t="s"/>
      <c r="F75" s="38" t="s"/>
      <c r="G75" s="38" t="s"/>
      <c r="H75" s="38" t="s"/>
      <c r="I75" s="38" t="s"/>
      <c r="J75" s="38" t="s"/>
      <c r="K75" s="69">
        <v>6</v>
      </c>
      <c r="L75" s="69">
        <v>0</v>
      </c>
      <c r="M75" s="69">
        <v>12</v>
      </c>
      <c r="N75" s="68" t="s">
        <v>101</v>
      </c>
      <c r="O75" s="69">
        <v>2</v>
      </c>
      <c r="P75" s="69">
        <v>3</v>
      </c>
      <c r="Q75" s="69">
        <v>33</v>
      </c>
      <c r="R75" s="69">
        <v>50</v>
      </c>
      <c r="S75" s="69">
        <v>15</v>
      </c>
      <c r="T75" s="69">
        <v>5</v>
      </c>
      <c r="U75" s="69">
        <v>4</v>
      </c>
      <c r="V75" s="69">
        <v>4</v>
      </c>
      <c r="W75" s="68" t="s">
        <v>462</v>
      </c>
      <c r="X75" s="38" t="s"/>
      <c r="Y75" s="69">
        <v>5</v>
      </c>
      <c r="Z75" s="69">
        <v>5</v>
      </c>
      <c r="AA75" s="69">
        <v>5</v>
      </c>
      <c r="AB75" s="68" t="s">
        <v>463</v>
      </c>
      <c r="AC75" s="38" t="s"/>
      <c r="AD75" s="68" t="s">
        <v>115</v>
      </c>
      <c r="AE75" s="69">
        <v>20</v>
      </c>
      <c r="AF75" s="69">
        <v>4</v>
      </c>
      <c r="AG75" s="69">
        <v>4</v>
      </c>
      <c r="AH75" s="69">
        <v>2</v>
      </c>
      <c r="AI75" s="69">
        <v>0</v>
      </c>
      <c r="AJ75" s="69">
        <v>2</v>
      </c>
      <c r="AK75" s="69">
        <v>0</v>
      </c>
      <c r="AL75" s="69">
        <v>0</v>
      </c>
      <c r="AM75" s="69">
        <v>0</v>
      </c>
      <c r="AN75" s="69">
        <v>2</v>
      </c>
      <c r="AO75" s="69">
        <v>0</v>
      </c>
      <c r="AP75" s="69">
        <v>2</v>
      </c>
      <c r="AQ75" s="69">
        <v>0</v>
      </c>
      <c r="AR75" s="69">
        <v>0</v>
      </c>
      <c r="AS75" s="69">
        <v>2</v>
      </c>
      <c r="AT75" s="69">
        <v>0</v>
      </c>
      <c r="AU75" s="69">
        <v>0</v>
      </c>
      <c r="AV75" s="69">
        <v>0</v>
      </c>
      <c r="AW75" s="69">
        <v>0</v>
      </c>
      <c r="AX75" s="69">
        <v>0</v>
      </c>
      <c r="AY75" s="69">
        <v>0</v>
      </c>
      <c r="AZ75" s="69">
        <v>0</v>
      </c>
      <c r="BA75" s="69">
        <v>0</v>
      </c>
      <c r="BB75" s="69">
        <v>2</v>
      </c>
      <c r="BC75" s="69">
        <v>0</v>
      </c>
      <c r="BD75" s="69">
        <v>0</v>
      </c>
      <c r="BE75" s="69">
        <v>0</v>
      </c>
      <c r="BF75" s="69">
        <v>0</v>
      </c>
      <c r="BG75" s="69">
        <v>0</v>
      </c>
      <c r="BH75" s="69">
        <v>0</v>
      </c>
      <c r="BI75" s="31">
        <f>=AH75</f>
        <v>2</v>
      </c>
      <c r="BJ75" s="32">
        <f>=BI75/M75</f>
        <v>0.166666666666667</v>
      </c>
      <c r="BK75" s="32">
        <f>=AK75/AH75</f>
        <v>0</v>
      </c>
      <c r="BL75" s="33">
        <f>=IF(BI75=0,0,AL75/BI75)</f>
        <v>0</v>
      </c>
      <c r="BM75" s="33">
        <f>=IF(BI75=0,0,AM75/BI75)</f>
        <v>0</v>
      </c>
      <c r="BN75" s="33">
        <f>=IF(BI75=0,0,AN75/BI75)</f>
        <v>1</v>
      </c>
      <c r="BO75" s="33">
        <f>=IF(BI75=0,0,AO75/BI75)</f>
        <v>0</v>
      </c>
      <c r="BP75" s="32">
        <f>=-IF(BL75=0,0,BL75*LN(BL75))-IF(BM75=0,0,BM75*LN(BM75))-IF(BN75=0,0,BN75*LN(BN75))-IF(BO75=0,0,BO75*LN(BO75))</f>
        <v>0</v>
      </c>
      <c r="BQ75" s="34">
        <f>=IF(BI75=0,0,BP75/LN(4)*100)</f>
        <v>0</v>
      </c>
      <c r="BR75" s="35">
        <f>=_xlfn.XLOOKUP(C75,点位均值!$A:$A,点位均值!$B:$B,"无匹配")</f>
        <v>1.27915632754342</v>
      </c>
      <c r="BS75" s="35">
        <f>=_xlfn.XLOOKUP(C75,点位均值!$A:$A,点位均值!$C:$C,"无匹配")</f>
        <v>1.36657963446475</v>
      </c>
    </row>
    <row r="76" spans="1:71" ht="33.75" customHeight="1">
      <c r="A76" s="26">
        <v>73</v>
      </c>
      <c r="B76" s="27" t="s">
        <v>464</v>
      </c>
      <c r="C76" s="28" t="s">
        <v>465</v>
      </c>
      <c r="D76" s="67" t="s">
        <v>466</v>
      </c>
      <c r="E76" s="38" t="s"/>
      <c r="F76" s="38" t="s"/>
      <c r="G76" s="38" t="s"/>
      <c r="H76" s="38" t="s"/>
      <c r="I76" s="38" t="s"/>
      <c r="J76" s="38" t="s"/>
      <c r="K76" s="69">
        <v>3.6</v>
      </c>
      <c r="L76" s="69">
        <v>0</v>
      </c>
      <c r="M76" s="69">
        <v>17.28</v>
      </c>
      <c r="N76" s="68" t="s">
        <v>101</v>
      </c>
      <c r="O76" s="69">
        <v>1</v>
      </c>
      <c r="P76" s="69">
        <v>3</v>
      </c>
      <c r="Q76" s="69">
        <v>32</v>
      </c>
      <c r="R76" s="69">
        <v>50</v>
      </c>
      <c r="S76" s="69">
        <v>8</v>
      </c>
      <c r="T76" s="69">
        <v>3</v>
      </c>
      <c r="U76" s="69">
        <v>2</v>
      </c>
      <c r="V76" s="69">
        <v>3</v>
      </c>
      <c r="W76" s="68" t="s">
        <v>467</v>
      </c>
      <c r="X76" s="39" t="s"/>
      <c r="Y76" s="69">
        <v>1</v>
      </c>
      <c r="Z76" s="69">
        <v>2</v>
      </c>
      <c r="AA76" s="69">
        <v>2</v>
      </c>
      <c r="AB76" s="68" t="s">
        <v>468</v>
      </c>
      <c r="AC76" s="39" t="s"/>
      <c r="AD76" s="68" t="s">
        <v>159</v>
      </c>
      <c r="AE76" s="69">
        <v>30</v>
      </c>
      <c r="AF76" s="69">
        <v>3</v>
      </c>
      <c r="AG76" s="69">
        <v>3</v>
      </c>
      <c r="AH76" s="69">
        <v>11</v>
      </c>
      <c r="AI76" s="69">
        <v>4</v>
      </c>
      <c r="AJ76" s="69">
        <v>2</v>
      </c>
      <c r="AK76" s="69">
        <v>9</v>
      </c>
      <c r="AL76" s="69">
        <v>0</v>
      </c>
      <c r="AM76" s="69">
        <v>11</v>
      </c>
      <c r="AN76" s="69">
        <v>0</v>
      </c>
      <c r="AO76" s="69">
        <v>0</v>
      </c>
      <c r="AP76" s="69">
        <v>6</v>
      </c>
      <c r="AQ76" s="69">
        <v>5</v>
      </c>
      <c r="AR76" s="69">
        <v>0</v>
      </c>
      <c r="AS76" s="69">
        <v>0</v>
      </c>
      <c r="AT76" s="69">
        <v>11</v>
      </c>
      <c r="AU76" s="69">
        <v>2</v>
      </c>
      <c r="AV76" s="69">
        <v>4</v>
      </c>
      <c r="AW76" s="69">
        <v>0</v>
      </c>
      <c r="AX76" s="69">
        <v>5</v>
      </c>
      <c r="AY76" s="69">
        <v>0</v>
      </c>
      <c r="AZ76" s="69">
        <v>0</v>
      </c>
      <c r="BA76" s="69">
        <v>0</v>
      </c>
      <c r="BB76" s="69">
        <v>0</v>
      </c>
      <c r="BC76" s="69">
        <v>0</v>
      </c>
      <c r="BD76" s="69">
        <v>0</v>
      </c>
      <c r="BE76" s="69">
        <v>0</v>
      </c>
      <c r="BF76" s="69">
        <v>0</v>
      </c>
      <c r="BG76" s="69">
        <v>0</v>
      </c>
      <c r="BH76" s="69">
        <v>0</v>
      </c>
      <c r="BI76" s="31">
        <f>=AH76</f>
        <v>11</v>
      </c>
      <c r="BJ76" s="32">
        <f>=BI76/M76</f>
        <v>0.636574074074074</v>
      </c>
      <c r="BK76" s="32">
        <f>=AK76/AH76</f>
        <v>0.818181818181818</v>
      </c>
      <c r="BL76" s="33">
        <f>=IF(BI76=0,0,AL76/BI76)</f>
        <v>0</v>
      </c>
      <c r="BM76" s="33">
        <f>=IF(BI76=0,0,AM76/BI76)</f>
        <v>1</v>
      </c>
      <c r="BN76" s="33">
        <f>=IF(BI76=0,0,AN76/BI76)</f>
        <v>0</v>
      </c>
      <c r="BO76" s="33">
        <f>=IF(BI76=0,0,AO76/BI76)</f>
        <v>0</v>
      </c>
      <c r="BP76" s="32">
        <f>=-IF(BL76=0,0,BL76*LN(BL76))-IF(BM76=0,0,BM76*LN(BM76))-IF(BN76=0,0,BN76*LN(BN76))-IF(BO76=0,0,BO76*LN(BO76))</f>
        <v>0</v>
      </c>
      <c r="BQ76" s="34">
        <f>=IF(BI76=0,0,BP76/LN(4)*100)</f>
        <v>0</v>
      </c>
      <c r="BR76" s="35">
        <f>=_xlfn.XLOOKUP(C76,点位均值!$A:$A,点位均值!$B:$B,"无匹配")</f>
        <v>0.287593052109181</v>
      </c>
      <c r="BS76" s="35">
        <f>=_xlfn.XLOOKUP(C76,点位均值!$A:$A,点位均值!$C:$C,"无匹配")</f>
        <v>3.21357702349869</v>
      </c>
    </row>
    <row r="77" spans="1:71" ht="33.75" customHeight="1">
      <c r="A77" s="26">
        <v>74</v>
      </c>
      <c r="B77" s="27" t="s">
        <v>469</v>
      </c>
      <c r="C77" s="28" t="s">
        <v>470</v>
      </c>
      <c r="D77" s="67" t="s">
        <v>471</v>
      </c>
      <c r="E77" s="38" t="s"/>
      <c r="F77" s="38" t="s"/>
      <c r="G77" s="38" t="s"/>
      <c r="H77" s="38" t="s"/>
      <c r="I77" s="38" t="s"/>
      <c r="J77" s="38" t="s"/>
      <c r="K77" s="69">
        <v>7</v>
      </c>
      <c r="L77" s="69">
        <v>2</v>
      </c>
      <c r="M77" s="69">
        <v>15</v>
      </c>
      <c r="N77" s="68" t="s">
        <v>175</v>
      </c>
      <c r="O77" s="69">
        <v>2</v>
      </c>
      <c r="P77" s="69">
        <v>3</v>
      </c>
      <c r="Q77" s="69">
        <v>2500</v>
      </c>
      <c r="R77" s="69">
        <v>70</v>
      </c>
      <c r="S77" s="69">
        <v>10</v>
      </c>
      <c r="T77" s="69">
        <v>5</v>
      </c>
      <c r="U77" s="69">
        <v>1</v>
      </c>
      <c r="V77" s="69">
        <v>4</v>
      </c>
      <c r="W77" s="68" t="s">
        <v>472</v>
      </c>
      <c r="X77" s="39" t="s"/>
      <c r="Y77" s="69">
        <v>5</v>
      </c>
      <c r="Z77" s="69">
        <v>5</v>
      </c>
      <c r="AA77" s="69">
        <v>5</v>
      </c>
      <c r="AB77" s="68" t="s">
        <v>473</v>
      </c>
      <c r="AC77" s="38" t="s"/>
      <c r="AD77" s="68" t="s">
        <v>159</v>
      </c>
      <c r="AE77" s="69">
        <v>60</v>
      </c>
      <c r="AF77" s="69">
        <v>5</v>
      </c>
      <c r="AG77" s="69">
        <v>5</v>
      </c>
      <c r="AH77" s="69">
        <v>4</v>
      </c>
      <c r="AI77" s="69">
        <v>2</v>
      </c>
      <c r="AJ77" s="69">
        <v>0</v>
      </c>
      <c r="AK77" s="69">
        <v>4</v>
      </c>
      <c r="AL77" s="69">
        <v>0</v>
      </c>
      <c r="AM77" s="69">
        <v>4</v>
      </c>
      <c r="AN77" s="69">
        <v>0</v>
      </c>
      <c r="AO77" s="69">
        <v>0</v>
      </c>
      <c r="AP77" s="69">
        <v>4</v>
      </c>
      <c r="AQ77" s="69">
        <v>0</v>
      </c>
      <c r="AR77" s="69">
        <v>0</v>
      </c>
      <c r="AS77" s="69">
        <v>0</v>
      </c>
      <c r="AT77" s="69">
        <v>4</v>
      </c>
      <c r="AU77" s="69">
        <v>0</v>
      </c>
      <c r="AV77" s="69">
        <v>0</v>
      </c>
      <c r="AW77" s="69">
        <v>0</v>
      </c>
      <c r="AX77" s="69">
        <v>0</v>
      </c>
      <c r="AY77" s="69">
        <v>4</v>
      </c>
      <c r="AZ77" s="69">
        <v>0</v>
      </c>
      <c r="BA77" s="69">
        <v>0</v>
      </c>
      <c r="BB77" s="69">
        <v>0</v>
      </c>
      <c r="BC77" s="69">
        <v>0</v>
      </c>
      <c r="BD77" s="69">
        <v>0</v>
      </c>
      <c r="BE77" s="69">
        <v>0</v>
      </c>
      <c r="BF77" s="69">
        <v>0</v>
      </c>
      <c r="BG77" s="69">
        <v>0</v>
      </c>
      <c r="BH77" s="69">
        <v>0</v>
      </c>
      <c r="BI77" s="31">
        <f>=AH77</f>
        <v>4</v>
      </c>
      <c r="BJ77" s="32">
        <f>=BI77/M77</f>
        <v>0.266666666666667</v>
      </c>
      <c r="BK77" s="32">
        <f>=AK77/AH77</f>
        <v>1</v>
      </c>
      <c r="BL77" s="33">
        <f>=IF(BI77=0,0,AL77/BI77)</f>
        <v>0</v>
      </c>
      <c r="BM77" s="33">
        <f>=IF(BI77=0,0,AM77/BI77)</f>
        <v>1</v>
      </c>
      <c r="BN77" s="33">
        <f>=IF(BI77=0,0,AN77/BI77)</f>
        <v>0</v>
      </c>
      <c r="BO77" s="33">
        <f>=IF(BI77=0,0,AO77/BI77)</f>
        <v>0</v>
      </c>
      <c r="BP77" s="32">
        <f>=-IF(BL77=0,0,BL77*LN(BL77))-IF(BM77=0,0,BM77*LN(BM77))-IF(BN77=0,0,BN77*LN(BN77))-IF(BO77=0,0,BO77*LN(BO77))</f>
        <v>0</v>
      </c>
      <c r="BQ77" s="34">
        <f>=IF(BI77=0,0,BP77/LN(4)*100)</f>
        <v>0</v>
      </c>
      <c r="BR77" s="35">
        <f>=_xlfn.XLOOKUP(C77,点位均值!$A:$A,点位均值!$B:$B,"无匹配")</f>
        <v>0.83697270471464</v>
      </c>
      <c r="BS77" s="35">
        <f>=_xlfn.XLOOKUP(C77,点位均值!$A:$A,点位均值!$C:$C,"无匹配")</f>
        <v>0.901305483028721</v>
      </c>
    </row>
    <row r="78" spans="1:71" ht="33.75" customHeight="1">
      <c r="A78" s="26">
        <v>75</v>
      </c>
      <c r="B78" s="27" t="s">
        <v>474</v>
      </c>
      <c r="C78" s="28" t="s">
        <v>475</v>
      </c>
      <c r="D78" s="67" t="s">
        <v>476</v>
      </c>
      <c r="E78" s="38" t="s"/>
      <c r="F78" s="38" t="s"/>
      <c r="G78" s="38" t="s"/>
      <c r="H78" s="38" t="s"/>
      <c r="I78" s="38" t="s"/>
      <c r="J78" s="38" t="s"/>
      <c r="K78" s="69">
        <v>4.5</v>
      </c>
      <c r="L78" s="69">
        <v>0</v>
      </c>
      <c r="M78" s="69">
        <v>6</v>
      </c>
      <c r="N78" s="68" t="s">
        <v>175</v>
      </c>
      <c r="O78" s="69">
        <v>2</v>
      </c>
      <c r="P78" s="69">
        <v>4</v>
      </c>
      <c r="Q78" s="69">
        <v>10</v>
      </c>
      <c r="R78" s="69">
        <v>30</v>
      </c>
      <c r="S78" s="69">
        <v>6</v>
      </c>
      <c r="T78" s="69">
        <v>3</v>
      </c>
      <c r="U78" s="69">
        <v>5</v>
      </c>
      <c r="V78" s="69">
        <v>3.5</v>
      </c>
      <c r="W78" s="30" t="s"/>
      <c r="X78" s="30" t="s"/>
      <c r="Y78" s="69">
        <v>1.5</v>
      </c>
      <c r="Z78" s="69">
        <v>2</v>
      </c>
      <c r="AA78" s="69">
        <v>5</v>
      </c>
      <c r="AB78" s="30" t="s"/>
      <c r="AC78" s="30" t="s"/>
      <c r="AD78" s="68" t="s">
        <v>132</v>
      </c>
      <c r="AE78" s="69">
        <v>50</v>
      </c>
      <c r="AF78" s="69">
        <v>3</v>
      </c>
      <c r="AG78" s="69">
        <v>3</v>
      </c>
      <c r="AH78" s="69">
        <v>6</v>
      </c>
      <c r="AI78" s="69">
        <v>2</v>
      </c>
      <c r="AJ78" s="69">
        <v>1</v>
      </c>
      <c r="AK78" s="69">
        <v>5</v>
      </c>
      <c r="AL78" s="69">
        <v>0</v>
      </c>
      <c r="AM78" s="69">
        <v>0</v>
      </c>
      <c r="AN78" s="69">
        <v>1</v>
      </c>
      <c r="AO78" s="69">
        <v>5</v>
      </c>
      <c r="AP78" s="69">
        <v>5</v>
      </c>
      <c r="AQ78" s="69">
        <v>1</v>
      </c>
      <c r="AR78" s="69">
        <v>0</v>
      </c>
      <c r="AS78" s="69">
        <v>4</v>
      </c>
      <c r="AT78" s="69">
        <v>2</v>
      </c>
      <c r="AU78" s="69">
        <v>2</v>
      </c>
      <c r="AV78" s="69">
        <v>0</v>
      </c>
      <c r="AW78" s="69">
        <v>0</v>
      </c>
      <c r="AX78" s="69">
        <v>0</v>
      </c>
      <c r="AY78" s="69">
        <v>0</v>
      </c>
      <c r="AZ78" s="69">
        <v>0</v>
      </c>
      <c r="BA78" s="69">
        <v>0</v>
      </c>
      <c r="BB78" s="69">
        <v>1</v>
      </c>
      <c r="BC78" s="69">
        <v>0</v>
      </c>
      <c r="BD78" s="69">
        <v>0</v>
      </c>
      <c r="BE78" s="69">
        <v>3</v>
      </c>
      <c r="BF78" s="69">
        <v>0</v>
      </c>
      <c r="BG78" s="69">
        <v>0</v>
      </c>
      <c r="BH78" s="69">
        <v>0</v>
      </c>
      <c r="BI78" s="31">
        <f>=AH78</f>
        <v>6</v>
      </c>
      <c r="BJ78" s="32">
        <f>=BI78/M78</f>
        <v>1</v>
      </c>
      <c r="BK78" s="32">
        <f>=AK78/AH78</f>
        <v>0.833333333333334</v>
      </c>
      <c r="BL78" s="33">
        <f>=IF(BI78=0,0,AL78/BI78)</f>
        <v>0</v>
      </c>
      <c r="BM78" s="33">
        <f>=IF(BI78=0,0,AM78/BI78)</f>
        <v>0</v>
      </c>
      <c r="BN78" s="33">
        <f>=IF(BI78=0,0,AN78/BI78)</f>
        <v>0.166666666666667</v>
      </c>
      <c r="BO78" s="33">
        <f>=IF(BI78=0,0,AO78/BI78)</f>
        <v>0.833333333333334</v>
      </c>
      <c r="BP78" s="32">
        <f>=-IF(BL78=0,0,BL78*LN(BL78))-IF(BM78=0,0,BM78*LN(BM78))-IF(BN78=0,0,BN78*LN(BN78))-IF(BO78=0,0,BO78*LN(BO78))</f>
        <v>0.450561208866305</v>
      </c>
      <c r="BQ78" s="34">
        <f>=IF(BI78=0,0,BP78/LN(4)*100)</f>
        <v>32.5011210824177</v>
      </c>
      <c r="BR78" s="35">
        <f>=_xlfn.XLOOKUP(C78,点位均值!$A:$A,点位均值!$B:$B,"无匹配")</f>
        <v>2.65074441687345</v>
      </c>
      <c r="BS78" s="35">
        <f>=_xlfn.XLOOKUP(C78,点位均值!$A:$A,点位均值!$C:$C,"无匹配")</f>
        <v>0.440339425587467</v>
      </c>
    </row>
    <row r="79" spans="1:71" ht="33.75" customHeight="1">
      <c r="A79" s="26">
        <v>76</v>
      </c>
      <c r="B79" s="27" t="s">
        <v>477</v>
      </c>
      <c r="C79" s="28" t="s">
        <v>478</v>
      </c>
      <c r="D79" s="67" t="s">
        <v>479</v>
      </c>
      <c r="E79" s="38" t="s"/>
      <c r="F79" s="38" t="s"/>
      <c r="G79" s="38" t="s"/>
      <c r="H79" s="38" t="s"/>
      <c r="I79" s="38" t="s"/>
      <c r="J79" s="38" t="s"/>
      <c r="K79" s="69">
        <v>5</v>
      </c>
      <c r="L79" s="69">
        <v>0</v>
      </c>
      <c r="M79" s="69">
        <v>12.5</v>
      </c>
      <c r="N79" s="68" t="s">
        <v>101</v>
      </c>
      <c r="O79" s="69">
        <v>2</v>
      </c>
      <c r="P79" s="69">
        <v>3</v>
      </c>
      <c r="Q79" s="69">
        <v>76</v>
      </c>
      <c r="R79" s="69">
        <v>80</v>
      </c>
      <c r="S79" s="69">
        <v>30</v>
      </c>
      <c r="T79" s="69">
        <v>4</v>
      </c>
      <c r="U79" s="69">
        <v>1.5</v>
      </c>
      <c r="V79" s="69">
        <v>3</v>
      </c>
      <c r="W79" s="68" t="s">
        <v>480</v>
      </c>
      <c r="X79" s="38" t="s"/>
      <c r="Y79" s="69">
        <v>3.5</v>
      </c>
      <c r="Z79" s="69">
        <v>2.5</v>
      </c>
      <c r="AA79" s="69">
        <v>4</v>
      </c>
      <c r="AB79" s="68" t="s">
        <v>481</v>
      </c>
      <c r="AC79" s="38" t="s"/>
      <c r="AD79" s="68" t="s">
        <v>132</v>
      </c>
      <c r="AE79" s="69">
        <v>50</v>
      </c>
      <c r="AF79" s="69">
        <v>4</v>
      </c>
      <c r="AG79" s="69">
        <v>3.5</v>
      </c>
      <c r="AH79" s="69">
        <v>16</v>
      </c>
      <c r="AI79" s="69">
        <v>6</v>
      </c>
      <c r="AJ79" s="69">
        <v>2</v>
      </c>
      <c r="AK79" s="69">
        <v>14</v>
      </c>
      <c r="AL79" s="69">
        <v>0</v>
      </c>
      <c r="AM79" s="69">
        <v>16</v>
      </c>
      <c r="AN79" s="69">
        <v>0</v>
      </c>
      <c r="AO79" s="69">
        <v>0</v>
      </c>
      <c r="AP79" s="69">
        <v>4</v>
      </c>
      <c r="AQ79" s="69">
        <v>12</v>
      </c>
      <c r="AR79" s="69">
        <v>0</v>
      </c>
      <c r="AS79" s="69">
        <v>5</v>
      </c>
      <c r="AT79" s="69">
        <v>11</v>
      </c>
      <c r="AU79" s="69">
        <v>0</v>
      </c>
      <c r="AV79" s="69">
        <v>0</v>
      </c>
      <c r="AW79" s="69">
        <v>12</v>
      </c>
      <c r="AX79" s="69">
        <v>3</v>
      </c>
      <c r="AY79" s="69">
        <v>7</v>
      </c>
      <c r="AZ79" s="69">
        <v>0</v>
      </c>
      <c r="BA79" s="69">
        <v>1</v>
      </c>
      <c r="BB79" s="69">
        <v>5</v>
      </c>
      <c r="BC79" s="69">
        <v>0</v>
      </c>
      <c r="BD79" s="69">
        <v>0</v>
      </c>
      <c r="BE79" s="69">
        <v>0</v>
      </c>
      <c r="BF79" s="69">
        <v>0</v>
      </c>
      <c r="BG79" s="69">
        <v>0</v>
      </c>
      <c r="BH79" s="69">
        <v>0</v>
      </c>
      <c r="BI79" s="31">
        <f>=AH79</f>
        <v>16</v>
      </c>
      <c r="BJ79" s="32">
        <f>=BI79/M79</f>
        <v>1.28</v>
      </c>
      <c r="BK79" s="32">
        <f>=AK79/AH79</f>
        <v>0.875</v>
      </c>
      <c r="BL79" s="33">
        <f>=IF(BI79=0,0,AL79/BI79)</f>
        <v>0</v>
      </c>
      <c r="BM79" s="33">
        <f>=IF(BI79=0,0,AM79/BI79)</f>
        <v>1</v>
      </c>
      <c r="BN79" s="33">
        <f>=IF(BI79=0,0,AN79/BI79)</f>
        <v>0</v>
      </c>
      <c r="BO79" s="33">
        <f>=IF(BI79=0,0,AO79/BI79)</f>
        <v>0</v>
      </c>
      <c r="BP79" s="32">
        <f>=-IF(BL79=0,0,BL79*LN(BL79))-IF(BM79=0,0,BM79*LN(BM79))-IF(BN79=0,0,BN79*LN(BN79))-IF(BO79=0,0,BO79*LN(BO79))</f>
        <v>0</v>
      </c>
      <c r="BQ79" s="34">
        <f>=IF(BI79=0,0,BP79/LN(4)*100)</f>
        <v>0</v>
      </c>
      <c r="BR79" s="35">
        <f>=_xlfn.XLOOKUP(C79,点位均值!$A:$A,点位均值!$B:$B,"无匹配")</f>
        <v>0.950589330024814</v>
      </c>
      <c r="BS79" s="35">
        <f>=_xlfn.XLOOKUP(C79,点位均值!$A:$A,点位均值!$C:$C,"无匹配")</f>
        <v>3.52493472584856</v>
      </c>
    </row>
    <row r="80" spans="1:71" ht="33.75" customHeight="1">
      <c r="A80" s="26">
        <v>77</v>
      </c>
      <c r="B80" s="27" t="s">
        <v>482</v>
      </c>
      <c r="C80" s="28" t="s">
        <v>483</v>
      </c>
      <c r="D80" s="67" t="s">
        <v>484</v>
      </c>
      <c r="E80" s="38" t="s"/>
      <c r="F80" s="38" t="s"/>
      <c r="G80" s="38" t="s"/>
      <c r="H80" s="38" t="s"/>
      <c r="I80" s="38" t="s"/>
      <c r="J80" s="38" t="s"/>
      <c r="K80" s="69">
        <v>3.5</v>
      </c>
      <c r="L80" s="69">
        <v>0</v>
      </c>
      <c r="M80" s="69">
        <v>5</v>
      </c>
      <c r="N80" s="68" t="s">
        <v>101</v>
      </c>
      <c r="O80" s="69">
        <v>1</v>
      </c>
      <c r="P80" s="69">
        <v>3</v>
      </c>
      <c r="Q80" s="69">
        <v>5</v>
      </c>
      <c r="R80" s="69">
        <v>80</v>
      </c>
      <c r="S80" s="69">
        <v>5</v>
      </c>
      <c r="T80" s="69">
        <v>3</v>
      </c>
      <c r="U80" s="69">
        <v>2</v>
      </c>
      <c r="V80" s="69">
        <v>1</v>
      </c>
      <c r="W80" s="30" t="s"/>
      <c r="X80" s="38" t="s"/>
      <c r="Y80" s="69">
        <v>1</v>
      </c>
      <c r="Z80" s="69">
        <v>2</v>
      </c>
      <c r="AA80" s="69">
        <v>3</v>
      </c>
      <c r="AB80" s="30" t="s"/>
      <c r="AC80" s="38" t="s"/>
      <c r="AD80" s="68" t="s">
        <v>159</v>
      </c>
      <c r="AE80" s="69">
        <v>70</v>
      </c>
      <c r="AF80" s="69">
        <v>2</v>
      </c>
      <c r="AG80" s="69">
        <v>2</v>
      </c>
      <c r="AH80" s="69">
        <v>7</v>
      </c>
      <c r="AI80" s="69">
        <v>3</v>
      </c>
      <c r="AJ80" s="69">
        <v>1</v>
      </c>
      <c r="AK80" s="69">
        <v>6</v>
      </c>
      <c r="AL80" s="69">
        <v>1</v>
      </c>
      <c r="AM80" s="69">
        <v>0</v>
      </c>
      <c r="AN80" s="69">
        <v>3</v>
      </c>
      <c r="AO80" s="69">
        <v>3</v>
      </c>
      <c r="AP80" s="69">
        <v>3</v>
      </c>
      <c r="AQ80" s="69">
        <v>4</v>
      </c>
      <c r="AR80" s="69">
        <v>0</v>
      </c>
      <c r="AS80" s="69">
        <v>0</v>
      </c>
      <c r="AT80" s="69">
        <v>7</v>
      </c>
      <c r="AU80" s="69">
        <v>4</v>
      </c>
      <c r="AV80" s="69">
        <v>3</v>
      </c>
      <c r="AW80" s="69">
        <v>0</v>
      </c>
      <c r="AX80" s="69">
        <v>0</v>
      </c>
      <c r="AY80" s="69">
        <v>0</v>
      </c>
      <c r="AZ80" s="69">
        <v>0</v>
      </c>
      <c r="BA80" s="69">
        <v>0</v>
      </c>
      <c r="BB80" s="69">
        <v>0</v>
      </c>
      <c r="BC80" s="69">
        <v>0</v>
      </c>
      <c r="BD80" s="69">
        <v>0</v>
      </c>
      <c r="BE80" s="69">
        <v>0</v>
      </c>
      <c r="BF80" s="69">
        <v>0</v>
      </c>
      <c r="BG80" s="69">
        <v>0</v>
      </c>
      <c r="BH80" s="69">
        <v>0</v>
      </c>
      <c r="BI80" s="31">
        <f>=AH80</f>
        <v>7</v>
      </c>
      <c r="BJ80" s="32">
        <f>=BI80/M80</f>
        <v>1.4</v>
      </c>
      <c r="BK80" s="32">
        <f>=AK80/AH80</f>
        <v>0.857142857142857</v>
      </c>
      <c r="BL80" s="33">
        <f>=IF(BI80=0,0,AL80/BI80)</f>
        <v>0.142857142857143</v>
      </c>
      <c r="BM80" s="33">
        <f>=IF(BI80=0,0,AM80/BI80)</f>
        <v>0</v>
      </c>
      <c r="BN80" s="33">
        <f>=IF(BI80=0,0,AN80/BI80)</f>
        <v>0.428571428571429</v>
      </c>
      <c r="BO80" s="33">
        <f>=IF(BI80=0,0,AO80/BI80)</f>
        <v>0.428571428571429</v>
      </c>
      <c r="BP80" s="32">
        <f>=-IF(BL80=0,0,BL80*LN(BL80))-IF(BM80=0,0,BM80*LN(BM80))-IF(BN80=0,0,BN80*LN(BN80))-IF(BO80=0,0,BO80*LN(BO80))</f>
        <v>1.00424247305408</v>
      </c>
      <c r="BQ80" s="34">
        <f>=IF(BI80=0,0,BP80/LN(4)*100)</f>
        <v>72.4407817862593</v>
      </c>
      <c r="BR80" s="35">
        <f>=_xlfn.XLOOKUP(C80,点位均值!$A:$A,点位均值!$B:$B,"无匹配")</f>
        <v>1.09666784828075</v>
      </c>
      <c r="BS80" s="35">
        <f>=_xlfn.XLOOKUP(C80,点位均值!$A:$A,点位均值!$C:$C,"无匹配")</f>
        <v>1.39612085042894</v>
      </c>
    </row>
    <row r="81" spans="1:71" ht="33.75" customHeight="1">
      <c r="A81" s="26">
        <v>78</v>
      </c>
      <c r="B81" s="27" t="s">
        <v>485</v>
      </c>
      <c r="C81" s="28" t="s">
        <v>486</v>
      </c>
      <c r="D81" s="67" t="s">
        <v>487</v>
      </c>
      <c r="E81" s="38" t="s"/>
      <c r="F81" s="38" t="s"/>
      <c r="G81" s="38" t="s"/>
      <c r="H81" s="38" t="s"/>
      <c r="I81" s="38" t="s"/>
      <c r="J81" s="38" t="s"/>
      <c r="K81" s="69">
        <v>12</v>
      </c>
      <c r="L81" s="69">
        <v>3</v>
      </c>
      <c r="M81" s="69">
        <v>48</v>
      </c>
      <c r="N81" s="68" t="s">
        <v>175</v>
      </c>
      <c r="O81" s="69">
        <v>1</v>
      </c>
      <c r="P81" s="69">
        <v>2</v>
      </c>
      <c r="Q81" s="69">
        <v>574</v>
      </c>
      <c r="R81" s="69">
        <v>90</v>
      </c>
      <c r="S81" s="69">
        <v>50</v>
      </c>
      <c r="T81" s="69">
        <v>5</v>
      </c>
      <c r="U81" s="69">
        <v>4</v>
      </c>
      <c r="V81" s="69">
        <v>3</v>
      </c>
      <c r="W81" s="68" t="s">
        <v>488</v>
      </c>
      <c r="X81" s="39" t="s"/>
      <c r="Y81" s="69">
        <v>3</v>
      </c>
      <c r="Z81" s="69">
        <v>2</v>
      </c>
      <c r="AA81" s="69">
        <v>5</v>
      </c>
      <c r="AB81" s="68" t="s">
        <v>489</v>
      </c>
      <c r="AC81" s="39" t="s"/>
      <c r="AD81" s="68" t="s">
        <v>132</v>
      </c>
      <c r="AE81" s="69">
        <v>60</v>
      </c>
      <c r="AF81" s="69">
        <v>5</v>
      </c>
      <c r="AG81" s="69">
        <v>3</v>
      </c>
      <c r="AH81" s="69">
        <v>2</v>
      </c>
      <c r="AI81" s="69">
        <v>2</v>
      </c>
      <c r="AJ81" s="69">
        <v>0</v>
      </c>
      <c r="AK81" s="69">
        <v>2</v>
      </c>
      <c r="AL81" s="69">
        <v>0</v>
      </c>
      <c r="AM81" s="69">
        <v>2</v>
      </c>
      <c r="AN81" s="69">
        <v>0</v>
      </c>
      <c r="AO81" s="69">
        <v>0</v>
      </c>
      <c r="AP81" s="69">
        <v>1</v>
      </c>
      <c r="AQ81" s="69">
        <v>1</v>
      </c>
      <c r="AR81" s="69">
        <v>0</v>
      </c>
      <c r="AS81" s="69">
        <v>2</v>
      </c>
      <c r="AT81" s="69">
        <v>0</v>
      </c>
      <c r="AU81" s="69">
        <v>0</v>
      </c>
      <c r="AV81" s="69">
        <v>2</v>
      </c>
      <c r="AW81" s="69">
        <v>0</v>
      </c>
      <c r="AX81" s="69">
        <v>2</v>
      </c>
      <c r="AY81" s="69">
        <v>2</v>
      </c>
      <c r="AZ81" s="69">
        <v>0</v>
      </c>
      <c r="BA81" s="69">
        <v>0</v>
      </c>
      <c r="BB81" s="69">
        <v>0</v>
      </c>
      <c r="BC81" s="69">
        <v>0</v>
      </c>
      <c r="BD81" s="69">
        <v>0</v>
      </c>
      <c r="BE81" s="69">
        <v>0</v>
      </c>
      <c r="BF81" s="69">
        <v>0</v>
      </c>
      <c r="BG81" s="69">
        <v>0</v>
      </c>
      <c r="BH81" s="69">
        <v>0</v>
      </c>
      <c r="BI81" s="31">
        <f>=AH81</f>
        <v>2</v>
      </c>
      <c r="BJ81" s="32">
        <f>=BI81/M81</f>
        <v>0.0416666666666667</v>
      </c>
      <c r="BK81" s="32">
        <f>=AK81/AH81</f>
        <v>1</v>
      </c>
      <c r="BL81" s="33">
        <f>=IF(BI81=0,0,AL81/BI81)</f>
        <v>0</v>
      </c>
      <c r="BM81" s="33">
        <f>=IF(BI81=0,0,AM81/BI81)</f>
        <v>1</v>
      </c>
      <c r="BN81" s="33">
        <f>=IF(BI81=0,0,AN81/BI81)</f>
        <v>0</v>
      </c>
      <c r="BO81" s="33">
        <f>=IF(BI81=0,0,AO81/BI81)</f>
        <v>0</v>
      </c>
      <c r="BP81" s="32">
        <f>=-IF(BL81=0,0,BL81*LN(BL81))-IF(BM81=0,0,BM81*LN(BM81))-IF(BN81=0,0,BN81*LN(BN81))-IF(BO81=0,0,BO81*LN(BO81))</f>
        <v>0</v>
      </c>
      <c r="BQ81" s="34">
        <f>=IF(BI81=0,0,BP81/LN(4)*100)</f>
        <v>0</v>
      </c>
      <c r="BR81" s="35">
        <f>=_xlfn.XLOOKUP(C81,点位均值!$A:$A,点位均值!$B:$B,"无匹配")</f>
        <v>1.37741935483871</v>
      </c>
      <c r="BS81" s="35">
        <f>=_xlfn.XLOOKUP(C81,点位均值!$A:$A,点位均值!$C:$C,"无匹配")</f>
        <v>6.89817232375979</v>
      </c>
    </row>
    <row r="82" spans="1:71" ht="33.75" customHeight="1">
      <c r="A82" s="26">
        <v>79</v>
      </c>
      <c r="B82" s="27" t="s">
        <v>490</v>
      </c>
      <c r="C82" s="28" t="s">
        <v>491</v>
      </c>
      <c r="D82" s="67" t="s">
        <v>492</v>
      </c>
      <c r="E82" s="38" t="s"/>
      <c r="F82" s="38" t="s"/>
      <c r="G82" s="38" t="s"/>
      <c r="H82" s="38" t="s"/>
      <c r="I82" s="38" t="s"/>
      <c r="J82" s="38" t="s"/>
      <c r="K82" s="69">
        <v>4.8</v>
      </c>
      <c r="L82" s="69">
        <v>0</v>
      </c>
      <c r="M82" s="69">
        <v>9</v>
      </c>
      <c r="N82" s="68" t="s">
        <v>101</v>
      </c>
      <c r="O82" s="69">
        <v>1</v>
      </c>
      <c r="P82" s="69">
        <v>4</v>
      </c>
      <c r="Q82" s="69">
        <v>59</v>
      </c>
      <c r="R82" s="69">
        <v>80</v>
      </c>
      <c r="S82" s="69">
        <v>4</v>
      </c>
      <c r="T82" s="69">
        <v>4</v>
      </c>
      <c r="U82" s="69">
        <v>3.33</v>
      </c>
      <c r="V82" s="69">
        <v>4</v>
      </c>
      <c r="W82" s="68" t="s">
        <v>493</v>
      </c>
      <c r="X82" s="38" t="s"/>
      <c r="Y82" s="69">
        <v>4</v>
      </c>
      <c r="Z82" s="69">
        <v>4</v>
      </c>
      <c r="AA82" s="69">
        <v>4.67</v>
      </c>
      <c r="AB82" s="68" t="s">
        <v>494</v>
      </c>
      <c r="AC82" s="38" t="s"/>
      <c r="AD82" s="68" t="s">
        <v>132</v>
      </c>
      <c r="AE82" s="69">
        <v>80</v>
      </c>
      <c r="AF82" s="69">
        <v>4</v>
      </c>
      <c r="AG82" s="69">
        <v>3.33</v>
      </c>
      <c r="AH82" s="69">
        <v>7</v>
      </c>
      <c r="AI82" s="69">
        <v>2</v>
      </c>
      <c r="AJ82" s="69">
        <v>3</v>
      </c>
      <c r="AK82" s="69">
        <v>4</v>
      </c>
      <c r="AL82" s="69">
        <v>0</v>
      </c>
      <c r="AM82" s="69">
        <v>4</v>
      </c>
      <c r="AN82" s="69">
        <v>3</v>
      </c>
      <c r="AO82" s="69">
        <v>0</v>
      </c>
      <c r="AP82" s="69">
        <v>3</v>
      </c>
      <c r="AQ82" s="69">
        <v>4</v>
      </c>
      <c r="AR82" s="69">
        <v>0</v>
      </c>
      <c r="AS82" s="69">
        <v>5</v>
      </c>
      <c r="AT82" s="69">
        <v>2</v>
      </c>
      <c r="AU82" s="69">
        <v>1</v>
      </c>
      <c r="AV82" s="69">
        <v>1</v>
      </c>
      <c r="AW82" s="69">
        <v>1</v>
      </c>
      <c r="AX82" s="69">
        <v>2</v>
      </c>
      <c r="AY82" s="69">
        <v>5</v>
      </c>
      <c r="AZ82" s="69">
        <v>0</v>
      </c>
      <c r="BA82" s="69">
        <v>3</v>
      </c>
      <c r="BB82" s="69">
        <v>3</v>
      </c>
      <c r="BC82" s="69">
        <v>0</v>
      </c>
      <c r="BD82" s="69">
        <v>0</v>
      </c>
      <c r="BE82" s="69">
        <v>0</v>
      </c>
      <c r="BF82" s="69">
        <v>0</v>
      </c>
      <c r="BG82" s="69">
        <v>0</v>
      </c>
      <c r="BH82" s="69">
        <v>1</v>
      </c>
      <c r="BI82" s="31">
        <f>=AH82</f>
        <v>7</v>
      </c>
      <c r="BJ82" s="32">
        <f>=BI82/M82</f>
        <v>0.777777777777778</v>
      </c>
      <c r="BK82" s="32">
        <f>=AK82/AH82</f>
        <v>0.571428571428572</v>
      </c>
      <c r="BL82" s="33">
        <f>=IF(BI82=0,0,AL82/BI82)</f>
        <v>0</v>
      </c>
      <c r="BM82" s="33">
        <f>=IF(BI82=0,0,AM82/BI82)</f>
        <v>0.571428571428572</v>
      </c>
      <c r="BN82" s="33">
        <f>=IF(BI82=0,0,AN82/BI82)</f>
        <v>0.428571428571429</v>
      </c>
      <c r="BO82" s="33">
        <f>=IF(BI82=0,0,AO82/BI82)</f>
        <v>0</v>
      </c>
      <c r="BP82" s="32">
        <f>=-IF(BL82=0,0,BL82*LN(BL82))-IF(BM82=0,0,BM82*LN(BM82))-IF(BN82=0,0,BN82*LN(BN82))-IF(BO82=0,0,BO82*LN(BO82))</f>
        <v>0.682908104700472</v>
      </c>
      <c r="BQ82" s="34">
        <f>=IF(BI82=0,0,BP82/LN(4)*100)</f>
        <v>49.2614068017126</v>
      </c>
      <c r="BR82" s="35">
        <f>=_xlfn.XLOOKUP(C82,点位均值!$A:$A,点位均值!$B:$B,"无匹配")</f>
        <v>2.31793690180787</v>
      </c>
      <c r="BS82" s="35">
        <f>=_xlfn.XLOOKUP(C82,点位均值!$A:$A,点位均值!$C:$C,"无匹配")</f>
        <v>4.23207758299142</v>
      </c>
    </row>
    <row r="83" spans="1:71" ht="33.75" customHeight="1">
      <c r="A83" s="26">
        <v>80</v>
      </c>
      <c r="B83" s="27" t="s">
        <v>495</v>
      </c>
      <c r="C83" s="28" t="s">
        <v>496</v>
      </c>
      <c r="D83" s="67" t="s">
        <v>497</v>
      </c>
      <c r="E83" s="38" t="s"/>
      <c r="F83" s="38" t="s"/>
      <c r="G83" s="38" t="s"/>
      <c r="H83" s="38" t="s"/>
      <c r="I83" s="38" t="s"/>
      <c r="J83" s="38" t="s"/>
      <c r="K83" s="69">
        <v>1.5</v>
      </c>
      <c r="L83" s="69">
        <v>0</v>
      </c>
      <c r="M83" s="69">
        <v>4</v>
      </c>
      <c r="N83" s="68" t="s">
        <v>151</v>
      </c>
      <c r="O83" s="69">
        <v>2</v>
      </c>
      <c r="P83" s="69">
        <v>5</v>
      </c>
      <c r="Q83" s="69">
        <v>10</v>
      </c>
      <c r="R83" s="69">
        <v>50</v>
      </c>
      <c r="S83" s="69">
        <v>17</v>
      </c>
      <c r="T83" s="69">
        <v>3</v>
      </c>
      <c r="U83" s="69">
        <v>4</v>
      </c>
      <c r="V83" s="69">
        <v>5</v>
      </c>
      <c r="W83" s="68" t="s">
        <v>498</v>
      </c>
      <c r="X83" s="67" t="s">
        <v>499</v>
      </c>
      <c r="Y83" s="69">
        <v>1</v>
      </c>
      <c r="Z83" s="69">
        <v>3</v>
      </c>
      <c r="AA83" s="69">
        <v>5</v>
      </c>
      <c r="AB83" s="68" t="s">
        <v>500</v>
      </c>
      <c r="AC83" s="67" t="s">
        <v>499</v>
      </c>
      <c r="AD83" s="68" t="s">
        <v>140</v>
      </c>
      <c r="AE83" s="69">
        <v>70</v>
      </c>
      <c r="AF83" s="69">
        <v>1</v>
      </c>
      <c r="AG83" s="69">
        <v>2</v>
      </c>
      <c r="AH83" s="69">
        <v>11</v>
      </c>
      <c r="AI83" s="69">
        <v>1</v>
      </c>
      <c r="AJ83" s="69">
        <v>8</v>
      </c>
      <c r="AK83" s="69">
        <v>3</v>
      </c>
      <c r="AL83" s="69">
        <v>0</v>
      </c>
      <c r="AM83" s="69">
        <v>3</v>
      </c>
      <c r="AN83" s="69">
        <v>8</v>
      </c>
      <c r="AO83" s="69">
        <v>0</v>
      </c>
      <c r="AP83" s="69">
        <v>4</v>
      </c>
      <c r="AQ83" s="69">
        <v>7</v>
      </c>
      <c r="AR83" s="69">
        <v>0</v>
      </c>
      <c r="AS83" s="69">
        <v>1</v>
      </c>
      <c r="AT83" s="69">
        <v>10</v>
      </c>
      <c r="AU83" s="69">
        <v>0</v>
      </c>
      <c r="AV83" s="69">
        <v>7</v>
      </c>
      <c r="AW83" s="69">
        <v>10</v>
      </c>
      <c r="AX83" s="69">
        <v>1</v>
      </c>
      <c r="AY83" s="69">
        <v>4</v>
      </c>
      <c r="AZ83" s="69">
        <v>0</v>
      </c>
      <c r="BA83" s="69">
        <v>1</v>
      </c>
      <c r="BB83" s="69">
        <v>1</v>
      </c>
      <c r="BC83" s="69">
        <v>0</v>
      </c>
      <c r="BD83" s="69">
        <v>0</v>
      </c>
      <c r="BE83" s="69">
        <v>0</v>
      </c>
      <c r="BF83" s="69">
        <v>0</v>
      </c>
      <c r="BG83" s="69">
        <v>0</v>
      </c>
      <c r="BH83" s="69">
        <v>0</v>
      </c>
      <c r="BI83" s="31">
        <f>=AH83</f>
        <v>11</v>
      </c>
      <c r="BJ83" s="32">
        <f>=BI83/M83</f>
        <v>2.75</v>
      </c>
      <c r="BK83" s="32">
        <f>=AK83/AH83</f>
        <v>0.272727272727273</v>
      </c>
      <c r="BL83" s="33">
        <f>=IF(BI83=0,0,AL83/BI83)</f>
        <v>0</v>
      </c>
      <c r="BM83" s="33">
        <f>=IF(BI83=0,0,AM83/BI83)</f>
        <v>0.272727272727273</v>
      </c>
      <c r="BN83" s="33">
        <f>=IF(BI83=0,0,AN83/BI83)</f>
        <v>0.727272727272727</v>
      </c>
      <c r="BO83" s="33">
        <f>=IF(BI83=0,0,AO83/BI83)</f>
        <v>0</v>
      </c>
      <c r="BP83" s="32">
        <f>=-IF(BL83=0,0,BL83*LN(BL83))-IF(BM83=0,0,BM83*LN(BM83))-IF(BN83=0,0,BN83*LN(BN83))-IF(BO83=0,0,BO83*LN(BO83))</f>
        <v>0.585952618303551</v>
      </c>
      <c r="BQ83" s="34">
        <f>=IF(BI83=0,0,BP83/LN(4)*100)</f>
        <v>42.2675468311218</v>
      </c>
      <c r="BR83" s="35">
        <f>=_xlfn.XLOOKUP(C83,点位均值!$A:$A,点位均值!$B:$B,"无匹配")</f>
        <v>2.32655086848635</v>
      </c>
      <c r="BS83" s="35">
        <f>=_xlfn.XLOOKUP(C83,点位均值!$A:$A,点位均值!$C:$C,"无匹配")</f>
        <v>3.15013054830287</v>
      </c>
    </row>
    <row r="84" spans="1:71" ht="33.75" customHeight="1">
      <c r="A84" s="26">
        <v>81</v>
      </c>
      <c r="B84" s="27" t="s">
        <v>501</v>
      </c>
      <c r="C84" s="28" t="s">
        <v>502</v>
      </c>
      <c r="D84" s="67" t="s">
        <v>503</v>
      </c>
      <c r="E84" s="38" t="s"/>
      <c r="F84" s="38" t="s"/>
      <c r="G84" s="38" t="s"/>
      <c r="H84" s="38" t="s"/>
      <c r="I84" s="38" t="s"/>
      <c r="J84" s="38" t="s"/>
      <c r="K84" s="69">
        <v>14</v>
      </c>
      <c r="L84" s="69">
        <v>1.4</v>
      </c>
      <c r="M84" s="69">
        <v>20</v>
      </c>
      <c r="N84" s="68" t="s">
        <v>175</v>
      </c>
      <c r="O84" s="69">
        <v>1</v>
      </c>
      <c r="P84" s="69">
        <v>4</v>
      </c>
      <c r="Q84" s="69">
        <v>80</v>
      </c>
      <c r="R84" s="69">
        <v>65</v>
      </c>
      <c r="S84" s="69">
        <v>7</v>
      </c>
      <c r="T84" s="69">
        <v>3</v>
      </c>
      <c r="U84" s="69">
        <v>1</v>
      </c>
      <c r="V84" s="69">
        <v>2</v>
      </c>
      <c r="W84" s="68" t="s">
        <v>504</v>
      </c>
      <c r="X84" s="38" t="s"/>
      <c r="Y84" s="69">
        <v>5</v>
      </c>
      <c r="Z84" s="69">
        <v>5</v>
      </c>
      <c r="AA84" s="69">
        <v>3</v>
      </c>
      <c r="AB84" s="68" t="s">
        <v>505</v>
      </c>
      <c r="AC84" s="38" t="s"/>
      <c r="AD84" s="68" t="s">
        <v>140</v>
      </c>
      <c r="AE84" s="69">
        <v>60</v>
      </c>
      <c r="AF84" s="69">
        <v>3</v>
      </c>
      <c r="AG84" s="69">
        <v>3</v>
      </c>
      <c r="AH84" s="69">
        <v>10</v>
      </c>
      <c r="AI84" s="69">
        <v>10</v>
      </c>
      <c r="AJ84" s="69">
        <v>0</v>
      </c>
      <c r="AK84" s="69">
        <v>10</v>
      </c>
      <c r="AL84" s="69">
        <v>0</v>
      </c>
      <c r="AM84" s="69">
        <v>1</v>
      </c>
      <c r="AN84" s="69">
        <v>0</v>
      </c>
      <c r="AO84" s="69">
        <v>9</v>
      </c>
      <c r="AP84" s="69">
        <v>10</v>
      </c>
      <c r="AQ84" s="69">
        <v>0</v>
      </c>
      <c r="AR84" s="69">
        <v>0</v>
      </c>
      <c r="AS84" s="69">
        <v>8</v>
      </c>
      <c r="AT84" s="69">
        <v>2</v>
      </c>
      <c r="AU84" s="69">
        <v>0</v>
      </c>
      <c r="AV84" s="69">
        <v>0</v>
      </c>
      <c r="AW84" s="69">
        <v>0</v>
      </c>
      <c r="AX84" s="69">
        <v>0</v>
      </c>
      <c r="AY84" s="69">
        <v>10</v>
      </c>
      <c r="AZ84" s="69">
        <v>0</v>
      </c>
      <c r="BA84" s="69">
        <v>0</v>
      </c>
      <c r="BB84" s="69">
        <v>0</v>
      </c>
      <c r="BC84" s="69">
        <v>0</v>
      </c>
      <c r="BD84" s="69">
        <v>0</v>
      </c>
      <c r="BE84" s="69">
        <v>10</v>
      </c>
      <c r="BF84" s="69">
        <v>0</v>
      </c>
      <c r="BG84" s="69">
        <v>0</v>
      </c>
      <c r="BH84" s="69">
        <v>0</v>
      </c>
      <c r="BI84" s="31">
        <f>=AH84</f>
        <v>10</v>
      </c>
      <c r="BJ84" s="32">
        <f>=BI84/M84</f>
        <v>0.5</v>
      </c>
      <c r="BK84" s="32">
        <f>=AK84/AH84</f>
        <v>1</v>
      </c>
      <c r="BL84" s="33">
        <f>=IF(BI84=0,0,AL84/BI84)</f>
        <v>0</v>
      </c>
      <c r="BM84" s="33">
        <f>=IF(BI84=0,0,AM84/BI84)</f>
        <v>0.1</v>
      </c>
      <c r="BN84" s="33">
        <f>=IF(BI84=0,0,AN84/BI84)</f>
        <v>0</v>
      </c>
      <c r="BO84" s="33">
        <f>=IF(BI84=0,0,AO84/BI84)</f>
        <v>0.9</v>
      </c>
      <c r="BP84" s="32">
        <f>=-IF(BL84=0,0,BL84*LN(BL84))-IF(BM84=0,0,BM84*LN(BM84))-IF(BN84=0,0,BN84*LN(BN84))-IF(BO84=0,0,BO84*LN(BO84))</f>
        <v>0.325082973391448</v>
      </c>
      <c r="BQ84" s="34">
        <f>=IF(BI84=0,0,BP84/LN(4)*100)</f>
        <v>23.4497796794641</v>
      </c>
      <c r="BR84" s="35">
        <f>=_xlfn.XLOOKUP(C84,点位均值!$A:$A,点位均值!$B:$B,"无匹配")</f>
        <v>7.18722084367246</v>
      </c>
      <c r="BS84" s="35">
        <f>=_xlfn.XLOOKUP(C84,点位均值!$A:$A,点位均值!$C:$C,"无匹配")</f>
        <v>0.293864229765014</v>
      </c>
    </row>
    <row r="85" spans="1:71" ht="33.75" customHeight="1">
      <c r="A85" s="26">
        <v>82</v>
      </c>
      <c r="B85" s="27" t="s">
        <v>506</v>
      </c>
      <c r="C85" s="28" t="s">
        <v>507</v>
      </c>
      <c r="D85" s="67" t="s">
        <v>508</v>
      </c>
      <c r="E85" s="38" t="s"/>
      <c r="F85" s="38" t="s"/>
      <c r="G85" s="38" t="s"/>
      <c r="H85" s="38" t="s"/>
      <c r="I85" s="38" t="s"/>
      <c r="J85" s="38" t="s"/>
      <c r="K85" s="69">
        <v>8</v>
      </c>
      <c r="L85" s="69">
        <v>3</v>
      </c>
      <c r="M85" s="69">
        <v>20</v>
      </c>
      <c r="N85" s="68" t="s">
        <v>101</v>
      </c>
      <c r="O85" s="69">
        <v>1</v>
      </c>
      <c r="P85" s="69">
        <v>4</v>
      </c>
      <c r="Q85" s="69">
        <v>30</v>
      </c>
      <c r="R85" s="69">
        <v>85</v>
      </c>
      <c r="S85" s="69">
        <v>18</v>
      </c>
      <c r="T85" s="69">
        <v>3</v>
      </c>
      <c r="U85" s="69">
        <v>5</v>
      </c>
      <c r="V85" s="69">
        <v>4</v>
      </c>
      <c r="W85" s="68" t="s">
        <v>509</v>
      </c>
      <c r="X85" s="38" t="s"/>
      <c r="Y85" s="69">
        <v>2</v>
      </c>
      <c r="Z85" s="69">
        <v>1</v>
      </c>
      <c r="AA85" s="69">
        <v>3</v>
      </c>
      <c r="AB85" s="68" t="s">
        <v>510</v>
      </c>
      <c r="AC85" s="38" t="s"/>
      <c r="AD85" s="68" t="s">
        <v>132</v>
      </c>
      <c r="AE85" s="69">
        <v>70</v>
      </c>
      <c r="AF85" s="69">
        <v>3</v>
      </c>
      <c r="AG85" s="69">
        <v>3</v>
      </c>
      <c r="AH85" s="69">
        <v>4</v>
      </c>
      <c r="AI85" s="69">
        <v>3</v>
      </c>
      <c r="AJ85" s="69">
        <v>1</v>
      </c>
      <c r="AK85" s="69">
        <v>3</v>
      </c>
      <c r="AL85" s="69">
        <v>0</v>
      </c>
      <c r="AM85" s="69">
        <v>3</v>
      </c>
      <c r="AN85" s="69">
        <v>1</v>
      </c>
      <c r="AO85" s="69">
        <v>0</v>
      </c>
      <c r="AP85" s="69">
        <v>3</v>
      </c>
      <c r="AQ85" s="69">
        <v>1</v>
      </c>
      <c r="AR85" s="69">
        <v>0</v>
      </c>
      <c r="AS85" s="69">
        <v>4</v>
      </c>
      <c r="AT85" s="69">
        <v>0</v>
      </c>
      <c r="AU85" s="69">
        <v>0</v>
      </c>
      <c r="AV85" s="69">
        <v>0</v>
      </c>
      <c r="AW85" s="69">
        <v>1</v>
      </c>
      <c r="AX85" s="69">
        <v>0</v>
      </c>
      <c r="AY85" s="69">
        <v>3</v>
      </c>
      <c r="AZ85" s="69">
        <v>0</v>
      </c>
      <c r="BA85" s="69">
        <v>0</v>
      </c>
      <c r="BB85" s="69">
        <v>4</v>
      </c>
      <c r="BC85" s="69">
        <v>0</v>
      </c>
      <c r="BD85" s="69">
        <v>0</v>
      </c>
      <c r="BE85" s="69">
        <v>0</v>
      </c>
      <c r="BF85" s="69">
        <v>0</v>
      </c>
      <c r="BG85" s="69">
        <v>0</v>
      </c>
      <c r="BH85" s="69">
        <v>0</v>
      </c>
      <c r="BI85" s="31">
        <f>=AH85</f>
        <v>4</v>
      </c>
      <c r="BJ85" s="32">
        <f>=BI85/M85</f>
        <v>0.2</v>
      </c>
      <c r="BK85" s="32">
        <f>=AK85/AH85</f>
        <v>0.75</v>
      </c>
      <c r="BL85" s="33">
        <f>=IF(BI85=0,0,AL85/BI85)</f>
        <v>0</v>
      </c>
      <c r="BM85" s="33">
        <f>=IF(BI85=0,0,AM85/BI85)</f>
        <v>0.75</v>
      </c>
      <c r="BN85" s="33">
        <f>=IF(BI85=0,0,AN85/BI85)</f>
        <v>0.25</v>
      </c>
      <c r="BO85" s="33">
        <f>=IF(BI85=0,0,AO85/BI85)</f>
        <v>0</v>
      </c>
      <c r="BP85" s="32">
        <f>=-IF(BL85=0,0,BL85*LN(BL85))-IF(BM85=0,0,BM85*LN(BM85))-IF(BN85=0,0,BN85*LN(BN85))-IF(BO85=0,0,BO85*LN(BO85))</f>
        <v>0.562335144618808</v>
      </c>
      <c r="BQ85" s="34">
        <f>=IF(BI85=0,0,BP85/LN(4)*100)</f>
        <v>40.5639062229566</v>
      </c>
      <c r="BR85" s="35">
        <f>=_xlfn.XLOOKUP(C85,点位均值!$A:$A,点位均值!$B:$B,"无匹配")</f>
        <v>1.43883374689826</v>
      </c>
      <c r="BS85" s="35">
        <f>=_xlfn.XLOOKUP(C85,点位均值!$A:$A,点位均值!$C:$C,"无匹配")</f>
        <v>3.0855091383812</v>
      </c>
    </row>
    <row r="86" spans="1:71" ht="33.75" customHeight="1">
      <c r="A86" s="26">
        <v>83</v>
      </c>
      <c r="B86" s="27" t="s">
        <v>511</v>
      </c>
      <c r="C86" s="28" t="s">
        <v>512</v>
      </c>
      <c r="D86" s="67" t="s">
        <v>513</v>
      </c>
      <c r="E86" s="38" t="s"/>
      <c r="F86" s="38" t="s"/>
      <c r="G86" s="38" t="s"/>
      <c r="H86" s="38" t="s"/>
      <c r="I86" s="38" t="s"/>
      <c r="J86" s="38" t="s"/>
      <c r="K86" s="69">
        <v>6</v>
      </c>
      <c r="L86" s="69">
        <v>1.8</v>
      </c>
      <c r="M86" s="69">
        <v>42</v>
      </c>
      <c r="N86" s="68" t="s">
        <v>101</v>
      </c>
      <c r="O86" s="69">
        <v>1</v>
      </c>
      <c r="P86" s="69">
        <v>3</v>
      </c>
      <c r="Q86" s="69">
        <v>50</v>
      </c>
      <c r="R86" s="69">
        <v>80</v>
      </c>
      <c r="S86" s="69">
        <v>22</v>
      </c>
      <c r="T86" s="69">
        <v>4</v>
      </c>
      <c r="U86" s="69">
        <v>5</v>
      </c>
      <c r="V86" s="69">
        <v>4</v>
      </c>
      <c r="W86" s="68" t="s">
        <v>514</v>
      </c>
      <c r="X86" s="38" t="s"/>
      <c r="Y86" s="69">
        <v>3</v>
      </c>
      <c r="Z86" s="69">
        <v>2</v>
      </c>
      <c r="AA86" s="69">
        <v>5</v>
      </c>
      <c r="AB86" s="68" t="s">
        <v>515</v>
      </c>
      <c r="AC86" s="38" t="s"/>
      <c r="AD86" s="68" t="s">
        <v>132</v>
      </c>
      <c r="AE86" s="69">
        <v>60</v>
      </c>
      <c r="AF86" s="69">
        <v>4</v>
      </c>
      <c r="AG86" s="69">
        <v>3</v>
      </c>
      <c r="AH86" s="69">
        <v>4</v>
      </c>
      <c r="AI86" s="69">
        <v>2</v>
      </c>
      <c r="AJ86" s="69">
        <v>2</v>
      </c>
      <c r="AK86" s="69">
        <v>2</v>
      </c>
      <c r="AL86" s="69">
        <v>0</v>
      </c>
      <c r="AM86" s="69">
        <v>0</v>
      </c>
      <c r="AN86" s="69">
        <v>1</v>
      </c>
      <c r="AO86" s="69">
        <v>3</v>
      </c>
      <c r="AP86" s="69">
        <v>3</v>
      </c>
      <c r="AQ86" s="69">
        <v>1</v>
      </c>
      <c r="AR86" s="69">
        <v>0</v>
      </c>
      <c r="AS86" s="69">
        <v>3</v>
      </c>
      <c r="AT86" s="69">
        <v>1</v>
      </c>
      <c r="AU86" s="69">
        <v>0</v>
      </c>
      <c r="AV86" s="69">
        <v>1</v>
      </c>
      <c r="AW86" s="69">
        <v>0</v>
      </c>
      <c r="AX86" s="69">
        <v>0</v>
      </c>
      <c r="AY86" s="69">
        <v>1</v>
      </c>
      <c r="AZ86" s="69">
        <v>0</v>
      </c>
      <c r="BA86" s="69">
        <v>0</v>
      </c>
      <c r="BB86" s="69">
        <v>3</v>
      </c>
      <c r="BC86" s="69">
        <v>0</v>
      </c>
      <c r="BD86" s="69">
        <v>0</v>
      </c>
      <c r="BE86" s="69">
        <v>0</v>
      </c>
      <c r="BF86" s="69">
        <v>0</v>
      </c>
      <c r="BG86" s="69">
        <v>0</v>
      </c>
      <c r="BH86" s="69">
        <v>0</v>
      </c>
      <c r="BI86" s="31">
        <f>=AH86</f>
        <v>4</v>
      </c>
      <c r="BJ86" s="32">
        <f>=BI86/M86</f>
        <v>0.0952380952380953</v>
      </c>
      <c r="BK86" s="32">
        <f>=AK86/AH86</f>
        <v>0.5</v>
      </c>
      <c r="BL86" s="33">
        <f>=IF(BI86=0,0,AL86/BI86)</f>
        <v>0</v>
      </c>
      <c r="BM86" s="33">
        <f>=IF(BI86=0,0,AM86/BI86)</f>
        <v>0</v>
      </c>
      <c r="BN86" s="33">
        <f>=IF(BI86=0,0,AN86/BI86)</f>
        <v>0.25</v>
      </c>
      <c r="BO86" s="33">
        <f>=IF(BI86=0,0,AO86/BI86)</f>
        <v>0.75</v>
      </c>
      <c r="BP86" s="32">
        <f>=-IF(BL86=0,0,BL86*LN(BL86))-IF(BM86=0,0,BM86*LN(BM86))-IF(BN86=0,0,BN86*LN(BN86))-IF(BO86=0,0,BO86*LN(BO86))</f>
        <v>0.562335144618808</v>
      </c>
      <c r="BQ86" s="34">
        <f>=IF(BI86=0,0,BP86/LN(4)*100)</f>
        <v>40.5639062229566</v>
      </c>
      <c r="BR86" s="35">
        <f>=_xlfn.XLOOKUP(C86,点位均值!$A:$A,点位均值!$B:$B,"无匹配")</f>
        <v>2.90049627791563</v>
      </c>
      <c r="BS86" s="35">
        <f>=_xlfn.XLOOKUP(C86,点位均值!$A:$A,点位均值!$C:$C,"无匹配")</f>
        <v>0.616971279373368</v>
      </c>
    </row>
    <row r="87" spans="1:71" ht="33.75" customHeight="1">
      <c r="A87" s="26">
        <v>84</v>
      </c>
      <c r="B87" s="27" t="s">
        <v>516</v>
      </c>
      <c r="C87" s="28" t="s">
        <v>517</v>
      </c>
      <c r="D87" s="67" t="s">
        <v>518</v>
      </c>
      <c r="E87" s="38" t="s"/>
      <c r="F87" s="38" t="s"/>
      <c r="G87" s="38" t="s"/>
      <c r="H87" s="38" t="s"/>
      <c r="I87" s="38" t="s"/>
      <c r="J87" s="38" t="s"/>
      <c r="K87" s="69">
        <v>4.5</v>
      </c>
      <c r="L87" s="69">
        <v>0</v>
      </c>
      <c r="M87" s="69">
        <v>22</v>
      </c>
      <c r="N87" s="68" t="s">
        <v>175</v>
      </c>
      <c r="O87" s="69">
        <v>1</v>
      </c>
      <c r="P87" s="69">
        <v>3</v>
      </c>
      <c r="Q87" s="69">
        <v>18</v>
      </c>
      <c r="R87" s="69">
        <v>45</v>
      </c>
      <c r="S87" s="69">
        <v>7</v>
      </c>
      <c r="T87" s="69">
        <v>3</v>
      </c>
      <c r="U87" s="69">
        <v>5</v>
      </c>
      <c r="V87" s="69">
        <v>5</v>
      </c>
      <c r="W87" s="68" t="s">
        <v>157</v>
      </c>
      <c r="X87" s="38" t="s"/>
      <c r="Y87" s="69">
        <v>2</v>
      </c>
      <c r="Z87" s="69">
        <v>2</v>
      </c>
      <c r="AA87" s="69">
        <v>3</v>
      </c>
      <c r="AB87" s="68" t="s">
        <v>158</v>
      </c>
      <c r="AC87" s="38" t="s"/>
      <c r="AD87" s="68" t="s">
        <v>132</v>
      </c>
      <c r="AE87" s="69">
        <v>55</v>
      </c>
      <c r="AF87" s="69">
        <v>2</v>
      </c>
      <c r="AG87" s="69">
        <v>4</v>
      </c>
      <c r="AH87" s="30" t="s"/>
      <c r="AI87" s="30" t="s"/>
      <c r="AJ87" s="30" t="s"/>
      <c r="AK87" s="30" t="s"/>
      <c r="AL87" s="30" t="s"/>
      <c r="AM87" s="30" t="s"/>
      <c r="AN87" s="30" t="s"/>
      <c r="AO87" s="30" t="s"/>
      <c r="AP87" s="30" t="s"/>
      <c r="AQ87" s="30" t="s"/>
      <c r="AR87" s="30" t="s"/>
      <c r="AS87" s="30" t="s"/>
      <c r="AT87" s="30" t="s"/>
      <c r="AU87" s="30" t="s"/>
      <c r="AV87" s="30" t="s"/>
      <c r="AW87" s="30" t="s"/>
      <c r="AX87" s="30" t="s"/>
      <c r="AY87" s="30" t="s"/>
      <c r="AZ87" s="30" t="s"/>
      <c r="BA87" s="30" t="s"/>
      <c r="BB87" s="30" t="s"/>
      <c r="BC87" s="30" t="s"/>
      <c r="BD87" s="30" t="s"/>
      <c r="BE87" s="30" t="s"/>
      <c r="BF87" s="30" t="s"/>
      <c r="BG87" s="30" t="s"/>
      <c r="BH87" s="30" t="s"/>
      <c r="BI87" s="31">
        <f>=AH87</f>
        <v>0</v>
      </c>
      <c r="BJ87" s="32">
        <f>=BI87/M87</f>
        <v>0</v>
      </c>
      <c r="BK87" s="32" t="e">
        <f>=AK87/AH87</f>
        <v>#DIV/0!</v>
      </c>
      <c r="BL87" s="33">
        <f>=IF(BI87=0,0,AL87/BI87)</f>
        <v>0</v>
      </c>
      <c r="BM87" s="33">
        <f>=IF(BI87=0,0,AM87/BI87)</f>
        <v>0</v>
      </c>
      <c r="BN87" s="33">
        <f>=IF(BI87=0,0,AN87/BI87)</f>
        <v>0</v>
      </c>
      <c r="BO87" s="33">
        <f>=IF(BI87=0,0,AO87/BI87)</f>
        <v>0</v>
      </c>
      <c r="BP87" s="32">
        <f>=-IF(BL87=0,0,BL87*LN(BL87))-IF(BM87=0,0,BM87*LN(BM87))-IF(BN87=0,0,BN87*LN(BN87))-IF(BO87=0,0,BO87*LN(BO87))</f>
        <v>0</v>
      </c>
      <c r="BQ87" s="34">
        <f>=IF(BI87=0,0,BP87/LN(4)*100)</f>
        <v>0</v>
      </c>
      <c r="BR87" s="35">
        <f>=_xlfn.XLOOKUP(C87,点位均值!$A:$A,点位均值!$B:$B,"无匹配")</f>
        <v>3.64975186104219</v>
      </c>
      <c r="BS87" s="35">
        <f>=_xlfn.XLOOKUP(C87,点位均值!$A:$A,点位均值!$C:$C,"无匹配")</f>
        <v>2.56853785900783</v>
      </c>
    </row>
    <row r="88" spans="1:71" ht="33.75" customHeight="1">
      <c r="A88" s="26">
        <v>85</v>
      </c>
      <c r="B88" s="27" t="s">
        <v>519</v>
      </c>
      <c r="C88" s="28" t="s">
        <v>517</v>
      </c>
      <c r="D88" s="67" t="s">
        <v>520</v>
      </c>
      <c r="E88" s="38" t="s"/>
      <c r="F88" s="38" t="s"/>
      <c r="G88" s="38" t="s"/>
      <c r="H88" s="38" t="s"/>
      <c r="I88" s="38" t="s"/>
      <c r="J88" s="38" t="s"/>
      <c r="K88" s="69">
        <v>14</v>
      </c>
      <c r="L88" s="69">
        <v>1.5</v>
      </c>
      <c r="M88" s="69">
        <v>22</v>
      </c>
      <c r="N88" s="68" t="s">
        <v>101</v>
      </c>
      <c r="O88" s="69">
        <v>1</v>
      </c>
      <c r="P88" s="69">
        <v>4</v>
      </c>
      <c r="Q88" s="69">
        <v>45</v>
      </c>
      <c r="R88" s="69">
        <v>70</v>
      </c>
      <c r="S88" s="69">
        <v>8</v>
      </c>
      <c r="T88" s="69">
        <v>2</v>
      </c>
      <c r="U88" s="69">
        <v>5</v>
      </c>
      <c r="V88" s="69">
        <v>5</v>
      </c>
      <c r="W88" s="68" t="s">
        <v>521</v>
      </c>
      <c r="X88" s="38" t="s"/>
      <c r="Y88" s="69">
        <v>1</v>
      </c>
      <c r="Z88" s="69">
        <v>1</v>
      </c>
      <c r="AA88" s="69">
        <v>4</v>
      </c>
      <c r="AB88" s="68" t="s">
        <v>158</v>
      </c>
      <c r="AC88" s="38" t="s"/>
      <c r="AD88" s="68" t="s">
        <v>140</v>
      </c>
      <c r="AE88" s="69">
        <v>60</v>
      </c>
      <c r="AF88" s="69">
        <v>3</v>
      </c>
      <c r="AG88" s="69">
        <v>3</v>
      </c>
      <c r="AH88" s="69">
        <v>4</v>
      </c>
      <c r="AI88" s="69">
        <v>4</v>
      </c>
      <c r="AJ88" s="69">
        <v>0</v>
      </c>
      <c r="AK88" s="69">
        <v>4</v>
      </c>
      <c r="AL88" s="69">
        <v>1</v>
      </c>
      <c r="AM88" s="69">
        <v>2</v>
      </c>
      <c r="AN88" s="69">
        <v>0</v>
      </c>
      <c r="AO88" s="69">
        <v>1</v>
      </c>
      <c r="AP88" s="69">
        <v>2</v>
      </c>
      <c r="AQ88" s="69">
        <v>2</v>
      </c>
      <c r="AR88" s="69">
        <v>0</v>
      </c>
      <c r="AS88" s="69">
        <v>4</v>
      </c>
      <c r="AT88" s="69">
        <v>0</v>
      </c>
      <c r="AU88" s="69">
        <v>0</v>
      </c>
      <c r="AV88" s="69">
        <v>0</v>
      </c>
      <c r="AW88" s="69">
        <v>0</v>
      </c>
      <c r="AX88" s="69">
        <v>0</v>
      </c>
      <c r="AY88" s="69">
        <v>4</v>
      </c>
      <c r="AZ88" s="69">
        <v>0</v>
      </c>
      <c r="BA88" s="69">
        <v>2</v>
      </c>
      <c r="BB88" s="69">
        <v>3</v>
      </c>
      <c r="BC88" s="69">
        <v>0</v>
      </c>
      <c r="BD88" s="69">
        <v>0</v>
      </c>
      <c r="BE88" s="69">
        <v>0</v>
      </c>
      <c r="BF88" s="69">
        <v>0</v>
      </c>
      <c r="BG88" s="69">
        <v>0</v>
      </c>
      <c r="BH88" s="69">
        <v>0</v>
      </c>
      <c r="BI88" s="31">
        <f>=AH88</f>
        <v>4</v>
      </c>
      <c r="BJ88" s="32">
        <f>=BI88/M88</f>
        <v>0.181818181818182</v>
      </c>
      <c r="BK88" s="32">
        <f>=AK88/AH88</f>
        <v>1</v>
      </c>
      <c r="BL88" s="33">
        <f>=IF(BI88=0,0,AL88/BI88)</f>
        <v>0.25</v>
      </c>
      <c r="BM88" s="33">
        <f>=IF(BI88=0,0,AM88/BI88)</f>
        <v>0.5</v>
      </c>
      <c r="BN88" s="33">
        <f>=IF(BI88=0,0,AN88/BI88)</f>
        <v>0</v>
      </c>
      <c r="BO88" s="33">
        <f>=IF(BI88=0,0,AO88/BI88)</f>
        <v>0.25</v>
      </c>
      <c r="BP88" s="32">
        <f>=-IF(BL88=0,0,BL88*LN(BL88))-IF(BM88=0,0,BM88*LN(BM88))-IF(BN88=0,0,BN88*LN(BN88))-IF(BO88=0,0,BO88*LN(BO88))</f>
        <v>1.03972077083992</v>
      </c>
      <c r="BQ88" s="34">
        <f>=IF(BI88=0,0,BP88/LN(4)*100)</f>
        <v>75</v>
      </c>
      <c r="BR88" s="35">
        <f>=_xlfn.XLOOKUP(C88,点位均值!$A:$A,点位均值!$B:$B,"无匹配")</f>
        <v>3.64975186104219</v>
      </c>
      <c r="BS88" s="35">
        <f>=_xlfn.XLOOKUP(C88,点位均值!$A:$A,点位均值!$C:$C,"无匹配")</f>
        <v>2.56853785900783</v>
      </c>
    </row>
    <row r="89" spans="1:71" ht="33.75" customHeight="1">
      <c r="A89" s="26">
        <v>86</v>
      </c>
      <c r="B89" s="27" t="s">
        <v>522</v>
      </c>
      <c r="C89" s="28" t="s">
        <v>523</v>
      </c>
      <c r="D89" s="67" t="s">
        <v>524</v>
      </c>
      <c r="E89" s="38" t="s"/>
      <c r="F89" s="38" t="s"/>
      <c r="G89" s="38" t="s"/>
      <c r="H89" s="38" t="s"/>
      <c r="I89" s="38" t="s"/>
      <c r="J89" s="38" t="s"/>
      <c r="K89" s="69">
        <v>12</v>
      </c>
      <c r="L89" s="69">
        <v>1.5</v>
      </c>
      <c r="M89" s="69">
        <v>18</v>
      </c>
      <c r="N89" s="68" t="s">
        <v>175</v>
      </c>
      <c r="O89" s="69">
        <v>1</v>
      </c>
      <c r="P89" s="69">
        <v>4</v>
      </c>
      <c r="Q89" s="69">
        <v>65</v>
      </c>
      <c r="R89" s="69">
        <v>50</v>
      </c>
      <c r="S89" s="69">
        <v>6</v>
      </c>
      <c r="T89" s="69">
        <v>2</v>
      </c>
      <c r="U89" s="69">
        <v>5</v>
      </c>
      <c r="V89" s="69">
        <v>5</v>
      </c>
      <c r="W89" s="68" t="s">
        <v>525</v>
      </c>
      <c r="X89" s="38" t="s"/>
      <c r="Y89" s="69">
        <v>1</v>
      </c>
      <c r="Z89" s="69">
        <v>2</v>
      </c>
      <c r="AA89" s="69">
        <v>3</v>
      </c>
      <c r="AB89" s="68" t="s">
        <v>158</v>
      </c>
      <c r="AC89" s="38" t="s"/>
      <c r="AD89" s="68" t="s">
        <v>132</v>
      </c>
      <c r="AE89" s="69">
        <v>50</v>
      </c>
      <c r="AF89" s="69">
        <v>2</v>
      </c>
      <c r="AG89" s="69">
        <v>3</v>
      </c>
      <c r="AH89" s="69">
        <v>2</v>
      </c>
      <c r="AI89" s="69">
        <v>2</v>
      </c>
      <c r="AJ89" s="69">
        <v>0</v>
      </c>
      <c r="AK89" s="69">
        <v>2</v>
      </c>
      <c r="AL89" s="69">
        <v>0</v>
      </c>
      <c r="AM89" s="69">
        <v>2</v>
      </c>
      <c r="AN89" s="69">
        <v>0</v>
      </c>
      <c r="AO89" s="69">
        <v>0</v>
      </c>
      <c r="AP89" s="69">
        <v>1</v>
      </c>
      <c r="AQ89" s="69">
        <v>1</v>
      </c>
      <c r="AR89" s="69">
        <v>0</v>
      </c>
      <c r="AS89" s="69">
        <v>0</v>
      </c>
      <c r="AT89" s="69">
        <v>2</v>
      </c>
      <c r="AU89" s="69">
        <v>2</v>
      </c>
      <c r="AV89" s="69">
        <v>0</v>
      </c>
      <c r="AW89" s="69">
        <v>0</v>
      </c>
      <c r="AX89" s="69">
        <v>0</v>
      </c>
      <c r="AY89" s="69">
        <v>0</v>
      </c>
      <c r="AZ89" s="69">
        <v>0</v>
      </c>
      <c r="BA89" s="69">
        <v>0</v>
      </c>
      <c r="BB89" s="69">
        <v>0</v>
      </c>
      <c r="BC89" s="69">
        <v>0</v>
      </c>
      <c r="BD89" s="69">
        <v>0</v>
      </c>
      <c r="BE89" s="69">
        <v>0</v>
      </c>
      <c r="BF89" s="69">
        <v>0</v>
      </c>
      <c r="BG89" s="69">
        <v>0</v>
      </c>
      <c r="BH89" s="69">
        <v>0</v>
      </c>
      <c r="BI89" s="31">
        <f>=AH89</f>
        <v>2</v>
      </c>
      <c r="BJ89" s="32">
        <f>=BI89/M89</f>
        <v>0.111111111111111</v>
      </c>
      <c r="BK89" s="32">
        <f>=AK89/AH89</f>
        <v>1</v>
      </c>
      <c r="BL89" s="33">
        <f>=IF(BI89=0,0,AL89/BI89)</f>
        <v>0</v>
      </c>
      <c r="BM89" s="33">
        <f>=IF(BI89=0,0,AM89/BI89)</f>
        <v>1</v>
      </c>
      <c r="BN89" s="33">
        <f>=IF(BI89=0,0,AN89/BI89)</f>
        <v>0</v>
      </c>
      <c r="BO89" s="33">
        <f>=IF(BI89=0,0,AO89/BI89)</f>
        <v>0</v>
      </c>
      <c r="BP89" s="32">
        <f>=-IF(BL89=0,0,BL89*LN(BL89))-IF(BM89=0,0,BM89*LN(BM89))-IF(BN89=0,0,BN89*LN(BN89))-IF(BO89=0,0,BO89*LN(BO89))</f>
        <v>0</v>
      </c>
      <c r="BQ89" s="34">
        <f>=IF(BI89=0,0,BP89/LN(4)*100)</f>
        <v>0</v>
      </c>
      <c r="BR89" s="35">
        <f>=_xlfn.XLOOKUP(C89,点位均值!$A:$A,点位均值!$B:$B,"无匹配")</f>
        <v>0.247394540942928</v>
      </c>
      <c r="BS89" s="35">
        <f>=_xlfn.XLOOKUP(C89,点位均值!$A:$A,点位均值!$C:$C,"无匹配")</f>
        <v>3.38276762402089</v>
      </c>
    </row>
    <row r="90" spans="1:71" ht="33.75" customHeight="1">
      <c r="A90" s="26">
        <v>87</v>
      </c>
      <c r="B90" s="27" t="s">
        <v>526</v>
      </c>
      <c r="C90" s="28" t="s">
        <v>527</v>
      </c>
      <c r="D90" s="67" t="s">
        <v>528</v>
      </c>
      <c r="E90" s="38" t="s"/>
      <c r="F90" s="38" t="s"/>
      <c r="G90" s="38" t="s"/>
      <c r="H90" s="38" t="s"/>
      <c r="I90" s="38" t="s"/>
      <c r="J90" s="38" t="s"/>
      <c r="K90" s="69">
        <v>11</v>
      </c>
      <c r="L90" s="69">
        <v>1.8</v>
      </c>
      <c r="M90" s="69">
        <v>16</v>
      </c>
      <c r="N90" s="68" t="s">
        <v>249</v>
      </c>
      <c r="O90" s="69">
        <v>1</v>
      </c>
      <c r="P90" s="69">
        <v>5</v>
      </c>
      <c r="Q90" s="69">
        <v>0</v>
      </c>
      <c r="R90" s="69">
        <v>0</v>
      </c>
      <c r="S90" s="69">
        <v>20</v>
      </c>
      <c r="T90" s="69">
        <v>5</v>
      </c>
      <c r="U90" s="69">
        <v>3</v>
      </c>
      <c r="V90" s="69">
        <v>4</v>
      </c>
      <c r="W90" s="68" t="s">
        <v>157</v>
      </c>
      <c r="X90" s="38" t="s"/>
      <c r="Y90" s="69">
        <v>5</v>
      </c>
      <c r="Z90" s="69">
        <v>5</v>
      </c>
      <c r="AA90" s="69">
        <v>4</v>
      </c>
      <c r="AB90" s="68" t="s">
        <v>158</v>
      </c>
      <c r="AC90" s="38" t="s"/>
      <c r="AD90" s="68" t="s">
        <v>132</v>
      </c>
      <c r="AE90" s="69">
        <v>70</v>
      </c>
      <c r="AF90" s="69">
        <v>5</v>
      </c>
      <c r="AG90" s="69">
        <v>4</v>
      </c>
      <c r="AH90" s="69">
        <v>2</v>
      </c>
      <c r="AI90" s="69">
        <v>2</v>
      </c>
      <c r="AJ90" s="69">
        <v>0</v>
      </c>
      <c r="AK90" s="69">
        <v>2</v>
      </c>
      <c r="AL90" s="69">
        <v>0</v>
      </c>
      <c r="AM90" s="69">
        <v>2</v>
      </c>
      <c r="AN90" s="69">
        <v>0</v>
      </c>
      <c r="AO90" s="69">
        <v>0</v>
      </c>
      <c r="AP90" s="69">
        <v>0</v>
      </c>
      <c r="AQ90" s="69">
        <v>2</v>
      </c>
      <c r="AR90" s="69">
        <v>0</v>
      </c>
      <c r="AS90" s="69">
        <v>0</v>
      </c>
      <c r="AT90" s="69">
        <v>2</v>
      </c>
      <c r="AU90" s="69">
        <v>0</v>
      </c>
      <c r="AV90" s="69">
        <v>0</v>
      </c>
      <c r="AW90" s="69">
        <v>0</v>
      </c>
      <c r="AX90" s="69">
        <v>0</v>
      </c>
      <c r="AY90" s="69">
        <v>0</v>
      </c>
      <c r="AZ90" s="69">
        <v>0</v>
      </c>
      <c r="BA90" s="69">
        <v>0</v>
      </c>
      <c r="BB90" s="69">
        <v>2</v>
      </c>
      <c r="BC90" s="69">
        <v>0</v>
      </c>
      <c r="BD90" s="69">
        <v>0</v>
      </c>
      <c r="BE90" s="69">
        <v>0</v>
      </c>
      <c r="BF90" s="69">
        <v>0</v>
      </c>
      <c r="BG90" s="69">
        <v>0</v>
      </c>
      <c r="BH90" s="69">
        <v>0</v>
      </c>
      <c r="BI90" s="31">
        <f>=AH90</f>
        <v>2</v>
      </c>
      <c r="BJ90" s="32">
        <f>=BI90/M90</f>
        <v>0.125</v>
      </c>
      <c r="BK90" s="32">
        <f>=AK90/AH90</f>
        <v>1</v>
      </c>
      <c r="BL90" s="33">
        <f>=IF(BI90=0,0,AL90/BI90)</f>
        <v>0</v>
      </c>
      <c r="BM90" s="33">
        <f>=IF(BI90=0,0,AM90/BI90)</f>
        <v>1</v>
      </c>
      <c r="BN90" s="33">
        <f>=IF(BI90=0,0,AN90/BI90)</f>
        <v>0</v>
      </c>
      <c r="BO90" s="33">
        <f>=IF(BI90=0,0,AO90/BI90)</f>
        <v>0</v>
      </c>
      <c r="BP90" s="32">
        <f>=-IF(BL90=0,0,BL90*LN(BL90))-IF(BM90=0,0,BM90*LN(BM90))-IF(BN90=0,0,BN90*LN(BN90))-IF(BO90=0,0,BO90*LN(BO90))</f>
        <v>0</v>
      </c>
      <c r="BQ90" s="34">
        <f>=IF(BI90=0,0,BP90/LN(4)*100)</f>
        <v>0</v>
      </c>
      <c r="BR90" s="35">
        <f>=_xlfn.XLOOKUP(C90,点位均值!$A:$A,点位均值!$B:$B,"无匹配")</f>
        <v>0.542183622828784</v>
      </c>
      <c r="BS90" s="35">
        <f>=_xlfn.XLOOKUP(C90,点位均值!$A:$A,点位均值!$C:$C,"无匹配")</f>
        <v>2.1420365535248</v>
      </c>
    </row>
    <row r="91" spans="1:71" ht="33.75" customHeight="1">
      <c r="A91" s="26">
        <v>88</v>
      </c>
      <c r="B91" s="27" t="s">
        <v>529</v>
      </c>
      <c r="C91" s="28" t="s">
        <v>530</v>
      </c>
      <c r="D91" s="67" t="s">
        <v>531</v>
      </c>
      <c r="E91" s="38" t="s"/>
      <c r="F91" s="38" t="s"/>
      <c r="G91" s="38" t="s"/>
      <c r="H91" s="38" t="s"/>
      <c r="I91" s="38" t="s"/>
      <c r="J91" s="38" t="s"/>
      <c r="K91" s="69">
        <v>13</v>
      </c>
      <c r="L91" s="69">
        <v>1.7</v>
      </c>
      <c r="M91" s="69">
        <v>20</v>
      </c>
      <c r="N91" s="68" t="s">
        <v>139</v>
      </c>
      <c r="O91" s="69">
        <v>1</v>
      </c>
      <c r="P91" s="69">
        <v>4</v>
      </c>
      <c r="Q91" s="69">
        <v>0</v>
      </c>
      <c r="R91" s="69">
        <v>20</v>
      </c>
      <c r="S91" s="69">
        <v>7</v>
      </c>
      <c r="T91" s="69">
        <v>4</v>
      </c>
      <c r="U91" s="69">
        <v>4</v>
      </c>
      <c r="V91" s="69">
        <v>4</v>
      </c>
      <c r="W91" s="68" t="s">
        <v>157</v>
      </c>
      <c r="X91" s="38" t="s"/>
      <c r="Y91" s="69">
        <v>5</v>
      </c>
      <c r="Z91" s="69">
        <v>3</v>
      </c>
      <c r="AA91" s="69">
        <v>4</v>
      </c>
      <c r="AB91" s="68" t="s">
        <v>158</v>
      </c>
      <c r="AC91" s="38" t="s"/>
      <c r="AD91" s="68" t="s">
        <v>132</v>
      </c>
      <c r="AE91" s="69">
        <v>70</v>
      </c>
      <c r="AF91" s="69">
        <v>4</v>
      </c>
      <c r="AG91" s="69">
        <v>4</v>
      </c>
      <c r="AH91" s="30" t="s"/>
      <c r="AI91" s="30" t="s"/>
      <c r="AJ91" s="30" t="s"/>
      <c r="AK91" s="30" t="s"/>
      <c r="AL91" s="30" t="s"/>
      <c r="AM91" s="30" t="s"/>
      <c r="AN91" s="30" t="s"/>
      <c r="AO91" s="30" t="s"/>
      <c r="AP91" s="30" t="s"/>
      <c r="AQ91" s="30" t="s"/>
      <c r="AR91" s="30" t="s"/>
      <c r="AS91" s="30" t="s"/>
      <c r="AT91" s="30" t="s"/>
      <c r="AU91" s="30" t="s"/>
      <c r="AV91" s="30" t="s"/>
      <c r="AW91" s="30" t="s"/>
      <c r="AX91" s="30" t="s"/>
      <c r="AY91" s="30" t="s"/>
      <c r="AZ91" s="30" t="s"/>
      <c r="BA91" s="30" t="s"/>
      <c r="BB91" s="30" t="s"/>
      <c r="BC91" s="30" t="s"/>
      <c r="BD91" s="30" t="s"/>
      <c r="BE91" s="30" t="s"/>
      <c r="BF91" s="30" t="s"/>
      <c r="BG91" s="30" t="s"/>
      <c r="BH91" s="30" t="s"/>
      <c r="BI91" s="31">
        <f>=AH91</f>
        <v>0</v>
      </c>
      <c r="BJ91" s="32">
        <f>=BI91/M91</f>
        <v>0</v>
      </c>
      <c r="BK91" s="32" t="e">
        <f>=AK91/AH91</f>
        <v>#DIV/0!</v>
      </c>
      <c r="BL91" s="33">
        <f>=IF(BI91=0,0,AL91/BI91)</f>
        <v>0</v>
      </c>
      <c r="BM91" s="33">
        <f>=IF(BI91=0,0,AM91/BI91)</f>
        <v>0</v>
      </c>
      <c r="BN91" s="33">
        <f>=IF(BI91=0,0,AN91/BI91)</f>
        <v>0</v>
      </c>
      <c r="BO91" s="33">
        <f>=IF(BI91=0,0,AO91/BI91)</f>
        <v>0</v>
      </c>
      <c r="BP91" s="32">
        <f>=-IF(BL91=0,0,BL91*LN(BL91))-IF(BM91=0,0,BM91*LN(BM91))-IF(BN91=0,0,BN91*LN(BN91))-IF(BO91=0,0,BO91*LN(BO91))</f>
        <v>0</v>
      </c>
      <c r="BQ91" s="34">
        <f>=IF(BI91=0,0,BP91/LN(4)*100)</f>
        <v>0</v>
      </c>
      <c r="BR91" s="35" t="str">
        <f>=_xlfn.XLOOKUP(C91,点位均值!$A:$A,点位均值!$B:$B,"无匹配")</f>
        <v>无匹配</v>
      </c>
      <c r="BS91" s="35" t="str">
        <f>=_xlfn.XLOOKUP(C91,点位均值!$A:$A,点位均值!$C:$C,"无匹配")</f>
        <v>无匹配</v>
      </c>
    </row>
    <row r="92" spans="1:71" ht="33.75" customHeight="1">
      <c r="A92" s="26">
        <v>89</v>
      </c>
      <c r="B92" s="27" t="s">
        <v>532</v>
      </c>
      <c r="C92" s="28" t="s">
        <v>533</v>
      </c>
      <c r="D92" s="67" t="s">
        <v>534</v>
      </c>
      <c r="E92" s="38" t="s"/>
      <c r="F92" s="38" t="s"/>
      <c r="G92" s="38" t="s"/>
      <c r="H92" s="38" t="s"/>
      <c r="I92" s="38" t="s"/>
      <c r="J92" s="38" t="s"/>
      <c r="K92" s="69">
        <v>4</v>
      </c>
      <c r="L92" s="69">
        <v>0</v>
      </c>
      <c r="M92" s="69">
        <v>6</v>
      </c>
      <c r="N92" s="68" t="s">
        <v>175</v>
      </c>
      <c r="O92" s="69">
        <v>2</v>
      </c>
      <c r="P92" s="69">
        <v>2</v>
      </c>
      <c r="Q92" s="69">
        <v>10</v>
      </c>
      <c r="R92" s="69">
        <v>70</v>
      </c>
      <c r="S92" s="69">
        <v>18</v>
      </c>
      <c r="T92" s="69">
        <v>2</v>
      </c>
      <c r="U92" s="69">
        <v>2</v>
      </c>
      <c r="V92" s="69">
        <v>4</v>
      </c>
      <c r="W92" s="68" t="s">
        <v>535</v>
      </c>
      <c r="X92" s="38" t="s"/>
      <c r="Y92" s="69">
        <v>1</v>
      </c>
      <c r="Z92" s="69">
        <v>1</v>
      </c>
      <c r="AA92" s="69">
        <v>3</v>
      </c>
      <c r="AB92" s="68" t="s">
        <v>536</v>
      </c>
      <c r="AC92" s="38" t="s"/>
      <c r="AD92" s="68" t="s">
        <v>140</v>
      </c>
      <c r="AE92" s="69">
        <v>80</v>
      </c>
      <c r="AF92" s="69">
        <v>3</v>
      </c>
      <c r="AG92" s="69">
        <v>3</v>
      </c>
      <c r="AH92" s="30" t="s"/>
      <c r="AI92" s="30" t="s"/>
      <c r="AJ92" s="30" t="s"/>
      <c r="AK92" s="30" t="s"/>
      <c r="AL92" s="30" t="s"/>
      <c r="AM92" s="30" t="s"/>
      <c r="AN92" s="30" t="s"/>
      <c r="AO92" s="30" t="s"/>
      <c r="AP92" s="30" t="s"/>
      <c r="AQ92" s="30" t="s"/>
      <c r="AR92" s="30" t="s"/>
      <c r="AS92" s="30" t="s"/>
      <c r="AT92" s="30" t="s"/>
      <c r="AU92" s="30" t="s"/>
      <c r="AV92" s="30" t="s"/>
      <c r="AW92" s="30" t="s"/>
      <c r="AX92" s="30" t="s"/>
      <c r="AY92" s="30" t="s"/>
      <c r="AZ92" s="30" t="s"/>
      <c r="BA92" s="30" t="s"/>
      <c r="BB92" s="30" t="s"/>
      <c r="BC92" s="30" t="s"/>
      <c r="BD92" s="30" t="s"/>
      <c r="BE92" s="30" t="s"/>
      <c r="BF92" s="30" t="s"/>
      <c r="BG92" s="30" t="s"/>
      <c r="BH92" s="30" t="s"/>
      <c r="BI92" s="31">
        <f>=AH92</f>
        <v>0</v>
      </c>
      <c r="BJ92" s="32">
        <f>=BI92/M92</f>
        <v>0</v>
      </c>
      <c r="BK92" s="32" t="e">
        <f>=AK92/AH92</f>
        <v>#DIV/0!</v>
      </c>
      <c r="BL92" s="33">
        <f>=IF(BI92=0,0,AL92/BI92)</f>
        <v>0</v>
      </c>
      <c r="BM92" s="33">
        <f>=IF(BI92=0,0,AM92/BI92)</f>
        <v>0</v>
      </c>
      <c r="BN92" s="33">
        <f>=IF(BI92=0,0,AN92/BI92)</f>
        <v>0</v>
      </c>
      <c r="BO92" s="33">
        <f>=IF(BI92=0,0,AO92/BI92)</f>
        <v>0</v>
      </c>
      <c r="BP92" s="32">
        <f>=-IF(BL92=0,0,BL92*LN(BL92))-IF(BM92=0,0,BM92*LN(BM92))-IF(BN92=0,0,BN92*LN(BN92))-IF(BO92=0,0,BO92*LN(BO92))</f>
        <v>0</v>
      </c>
      <c r="BQ92" s="34">
        <f>=IF(BI92=0,0,BP92/LN(4)*100)</f>
        <v>0</v>
      </c>
      <c r="BR92" s="35" t="str">
        <f>=_xlfn.XLOOKUP(C92,点位均值!$A:$A,点位均值!$B:$B,"无匹配")</f>
        <v>无匹配</v>
      </c>
      <c r="BS92" s="35" t="str">
        <f>=_xlfn.XLOOKUP(C92,点位均值!$A:$A,点位均值!$C:$C,"无匹配")</f>
        <v>无匹配</v>
      </c>
    </row>
    <row r="93" spans="1:71" ht="33.75" customHeight="1">
      <c r="A93" s="26">
        <v>90</v>
      </c>
      <c r="B93" s="27" t="s">
        <v>537</v>
      </c>
      <c r="C93" s="28" t="s">
        <v>538</v>
      </c>
      <c r="D93" s="67" t="s">
        <v>539</v>
      </c>
      <c r="E93" s="38" t="s"/>
      <c r="F93" s="38" t="s"/>
      <c r="G93" s="38" t="s"/>
      <c r="H93" s="38" t="s"/>
      <c r="I93" s="38" t="s"/>
      <c r="J93" s="38" t="s"/>
      <c r="K93" s="69">
        <v>16</v>
      </c>
      <c r="L93" s="69">
        <v>1.5</v>
      </c>
      <c r="M93" s="69">
        <v>23</v>
      </c>
      <c r="N93" s="68" t="s">
        <v>101</v>
      </c>
      <c r="O93" s="69">
        <v>1</v>
      </c>
      <c r="P93" s="69">
        <v>4</v>
      </c>
      <c r="Q93" s="69">
        <v>75</v>
      </c>
      <c r="R93" s="69">
        <v>70</v>
      </c>
      <c r="S93" s="69">
        <v>9</v>
      </c>
      <c r="T93" s="69">
        <v>4</v>
      </c>
      <c r="U93" s="69">
        <v>3</v>
      </c>
      <c r="V93" s="69">
        <v>4</v>
      </c>
      <c r="W93" s="68" t="s">
        <v>541</v>
      </c>
      <c r="X93" s="38" t="s"/>
      <c r="Y93" s="69">
        <v>4</v>
      </c>
      <c r="Z93" s="69">
        <v>5</v>
      </c>
      <c r="AA93" s="69">
        <v>5</v>
      </c>
      <c r="AB93" s="68" t="s">
        <v>542</v>
      </c>
      <c r="AC93" s="38" t="s"/>
      <c r="AD93" s="68" t="s">
        <v>140</v>
      </c>
      <c r="AE93" s="69">
        <v>70</v>
      </c>
      <c r="AF93" s="69">
        <v>4</v>
      </c>
      <c r="AG93" s="69">
        <v>4</v>
      </c>
      <c r="AH93" s="69">
        <v>2</v>
      </c>
      <c r="AI93" s="69">
        <v>0</v>
      </c>
      <c r="AJ93" s="69">
        <v>2</v>
      </c>
      <c r="AK93" s="69">
        <v>0</v>
      </c>
      <c r="AL93" s="69">
        <v>0</v>
      </c>
      <c r="AM93" s="69">
        <v>0</v>
      </c>
      <c r="AN93" s="69">
        <v>2</v>
      </c>
      <c r="AO93" s="69">
        <v>0</v>
      </c>
      <c r="AP93" s="69">
        <v>2</v>
      </c>
      <c r="AQ93" s="69">
        <v>0</v>
      </c>
      <c r="AR93" s="69">
        <v>0</v>
      </c>
      <c r="AS93" s="69">
        <v>0</v>
      </c>
      <c r="AT93" s="69">
        <v>2</v>
      </c>
      <c r="AU93" s="69">
        <v>0</v>
      </c>
      <c r="AV93" s="69">
        <v>0</v>
      </c>
      <c r="AW93" s="69">
        <v>0</v>
      </c>
      <c r="AX93" s="69">
        <v>0</v>
      </c>
      <c r="AY93" s="69">
        <v>0</v>
      </c>
      <c r="AZ93" s="69">
        <v>0</v>
      </c>
      <c r="BA93" s="69">
        <v>0</v>
      </c>
      <c r="BB93" s="69">
        <v>2</v>
      </c>
      <c r="BC93" s="69">
        <v>0</v>
      </c>
      <c r="BD93" s="69">
        <v>0</v>
      </c>
      <c r="BE93" s="69">
        <v>0</v>
      </c>
      <c r="BF93" s="69">
        <v>0</v>
      </c>
      <c r="BG93" s="69">
        <v>0</v>
      </c>
      <c r="BH93" s="69">
        <v>0</v>
      </c>
      <c r="BI93" s="31">
        <f>=AH93</f>
        <v>2</v>
      </c>
      <c r="BJ93" s="32">
        <f>=BI93/M93</f>
        <v>0.0869565217391305</v>
      </c>
      <c r="BK93" s="32">
        <f>=AK93/AH93</f>
        <v>0</v>
      </c>
      <c r="BL93" s="33">
        <f>=IF(BI93=0,0,AL93/BI93)</f>
        <v>0</v>
      </c>
      <c r="BM93" s="33">
        <f>=IF(BI93=0,0,AM93/BI93)</f>
        <v>0</v>
      </c>
      <c r="BN93" s="33">
        <f>=IF(BI93=0,0,AN93/BI93)</f>
        <v>1</v>
      </c>
      <c r="BO93" s="33">
        <f>=IF(BI93=0,0,AO93/BI93)</f>
        <v>0</v>
      </c>
      <c r="BP93" s="32">
        <f>=-IF(BL93=0,0,BL93*LN(BL93))-IF(BM93=0,0,BM93*LN(BM93))-IF(BN93=0,0,BN93*LN(BN93))-IF(BO93=0,0,BO93*LN(BO93))</f>
        <v>0</v>
      </c>
      <c r="BQ93" s="34">
        <f>=IF(BI93=0,0,BP93/LN(4)*100)</f>
        <v>0</v>
      </c>
      <c r="BR93" s="35">
        <f>=_xlfn.XLOOKUP(C93,点位均值!$A:$A,点位均值!$B:$B,"无匹配")</f>
        <v>1.27915632754342</v>
      </c>
      <c r="BS93" s="35">
        <f>=_xlfn.XLOOKUP(C93,点位均值!$A:$A,点位均值!$C:$C,"无匹配")</f>
        <v>1.36657963446475</v>
      </c>
    </row>
    <row r="94" spans="1:71" ht="33.75" customHeight="1">
      <c r="A94" s="26">
        <v>91</v>
      </c>
      <c r="B94" s="27" t="s">
        <v>543</v>
      </c>
      <c r="C94" s="28" t="s">
        <v>544</v>
      </c>
      <c r="D94" s="67" t="s">
        <v>545</v>
      </c>
      <c r="E94" s="38" t="s"/>
      <c r="F94" s="38" t="s"/>
      <c r="G94" s="38" t="s"/>
      <c r="H94" s="38" t="s"/>
      <c r="I94" s="38" t="s"/>
      <c r="J94" s="38" t="s"/>
      <c r="K94" s="69">
        <v>12</v>
      </c>
      <c r="L94" s="69">
        <v>1.3</v>
      </c>
      <c r="M94" s="69">
        <v>18</v>
      </c>
      <c r="N94" s="68" t="s">
        <v>175</v>
      </c>
      <c r="O94" s="69">
        <v>1</v>
      </c>
      <c r="P94" s="69">
        <v>4</v>
      </c>
      <c r="Q94" s="69">
        <v>65</v>
      </c>
      <c r="R94" s="69">
        <v>60</v>
      </c>
      <c r="S94" s="69">
        <v>7</v>
      </c>
      <c r="T94" s="69">
        <v>4</v>
      </c>
      <c r="U94" s="69">
        <v>3.8</v>
      </c>
      <c r="V94" s="69">
        <v>4</v>
      </c>
      <c r="W94" s="68" t="s">
        <v>157</v>
      </c>
      <c r="X94" s="38" t="s"/>
      <c r="Y94" s="69">
        <v>4</v>
      </c>
      <c r="Z94" s="69">
        <v>4</v>
      </c>
      <c r="AA94" s="69">
        <v>4</v>
      </c>
      <c r="AB94" s="68" t="s">
        <v>158</v>
      </c>
      <c r="AC94" s="38" t="s"/>
      <c r="AD94" s="68" t="s">
        <v>132</v>
      </c>
      <c r="AE94" s="69">
        <v>60</v>
      </c>
      <c r="AF94" s="69">
        <v>3.4</v>
      </c>
      <c r="AG94" s="69">
        <v>3.2</v>
      </c>
      <c r="AH94" s="30" t="s"/>
      <c r="AI94" s="30" t="s"/>
      <c r="AJ94" s="30" t="s"/>
      <c r="AK94" s="30" t="s"/>
      <c r="AL94" s="30" t="s"/>
      <c r="AM94" s="30" t="s"/>
      <c r="AN94" s="30" t="s"/>
      <c r="AO94" s="30" t="s"/>
      <c r="AP94" s="30" t="s"/>
      <c r="AQ94" s="30" t="s"/>
      <c r="AR94" s="30" t="s"/>
      <c r="AS94" s="30" t="s"/>
      <c r="AT94" s="30" t="s"/>
      <c r="AU94" s="30" t="s"/>
      <c r="AV94" s="30" t="s"/>
      <c r="AW94" s="30" t="s"/>
      <c r="AX94" s="30" t="s"/>
      <c r="AY94" s="30" t="s"/>
      <c r="AZ94" s="30" t="s"/>
      <c r="BA94" s="30" t="s"/>
      <c r="BB94" s="30" t="s"/>
      <c r="BC94" s="30" t="s"/>
      <c r="BD94" s="30" t="s"/>
      <c r="BE94" s="30" t="s"/>
      <c r="BF94" s="30" t="s"/>
      <c r="BG94" s="30" t="s"/>
      <c r="BH94" s="30" t="s"/>
      <c r="BI94" s="31">
        <f>=AH94</f>
        <v>0</v>
      </c>
      <c r="BJ94" s="32">
        <f>=BI94/M94</f>
        <v>0</v>
      </c>
      <c r="BK94" s="32" t="e">
        <f>=AK94/AH94</f>
        <v>#DIV/0!</v>
      </c>
      <c r="BL94" s="33">
        <f>=IF(BI94=0,0,AL94/BI94)</f>
        <v>0</v>
      </c>
      <c r="BM94" s="33">
        <f>=IF(BI94=0,0,AM94/BI94)</f>
        <v>0</v>
      </c>
      <c r="BN94" s="33">
        <f>=IF(BI94=0,0,AN94/BI94)</f>
        <v>0</v>
      </c>
      <c r="BO94" s="33">
        <f>=IF(BI94=0,0,AO94/BI94)</f>
        <v>0</v>
      </c>
      <c r="BP94" s="32">
        <f>=-IF(BL94=0,0,BL94*LN(BL94))-IF(BM94=0,0,BM94*LN(BM94))-IF(BN94=0,0,BN94*LN(BN94))-IF(BO94=0,0,BO94*LN(BO94))</f>
        <v>0</v>
      </c>
      <c r="BQ94" s="34">
        <f>=IF(BI94=0,0,BP94/LN(4)*100)</f>
        <v>0</v>
      </c>
      <c r="BR94" s="35" t="str">
        <f>=_xlfn.XLOOKUP(C94,点位均值!$A:$A,点位均值!$B:$B,"无匹配")</f>
        <v>无匹配</v>
      </c>
      <c r="BS94" s="35" t="str">
        <f>=_xlfn.XLOOKUP(C94,点位均值!$A:$A,点位均值!$C:$C,"无匹配")</f>
        <v>无匹配</v>
      </c>
    </row>
    <row r="95" spans="1:71" ht="33.75" customHeight="1">
      <c r="A95" s="26">
        <v>92</v>
      </c>
      <c r="B95" s="27" t="s">
        <v>546</v>
      </c>
      <c r="C95" s="28" t="s">
        <v>547</v>
      </c>
      <c r="D95" s="67" t="s">
        <v>548</v>
      </c>
      <c r="E95" s="38" t="s"/>
      <c r="F95" s="38" t="s"/>
      <c r="G95" s="38" t="s"/>
      <c r="H95" s="38" t="s"/>
      <c r="I95" s="38" t="s"/>
      <c r="J95" s="38" t="s"/>
      <c r="K95" s="69">
        <v>14</v>
      </c>
      <c r="L95" s="69">
        <v>1.8</v>
      </c>
      <c r="M95" s="69">
        <v>21</v>
      </c>
      <c r="N95" s="68" t="s">
        <v>101</v>
      </c>
      <c r="O95" s="69">
        <v>1</v>
      </c>
      <c r="P95" s="69">
        <v>4</v>
      </c>
      <c r="Q95" s="69">
        <v>70</v>
      </c>
      <c r="R95" s="69">
        <v>66</v>
      </c>
      <c r="S95" s="69">
        <v>8</v>
      </c>
      <c r="T95" s="69">
        <v>4</v>
      </c>
      <c r="U95" s="69">
        <v>3</v>
      </c>
      <c r="V95" s="69">
        <v>4</v>
      </c>
      <c r="W95" s="68" t="s">
        <v>157</v>
      </c>
      <c r="X95" s="38" t="s"/>
      <c r="Y95" s="69">
        <v>4</v>
      </c>
      <c r="Z95" s="69">
        <v>4</v>
      </c>
      <c r="AA95" s="69">
        <v>4</v>
      </c>
      <c r="AB95" s="68" t="s">
        <v>158</v>
      </c>
      <c r="AC95" s="38" t="s"/>
      <c r="AD95" s="68" t="s">
        <v>140</v>
      </c>
      <c r="AE95" s="69">
        <v>60</v>
      </c>
      <c r="AF95" s="69">
        <v>3</v>
      </c>
      <c r="AG95" s="69">
        <v>3.7</v>
      </c>
      <c r="AH95" s="69">
        <v>3</v>
      </c>
      <c r="AI95" s="69">
        <v>1</v>
      </c>
      <c r="AJ95" s="69">
        <v>1</v>
      </c>
      <c r="AK95" s="69">
        <v>2</v>
      </c>
      <c r="AL95" s="69">
        <v>0</v>
      </c>
      <c r="AM95" s="69">
        <v>2</v>
      </c>
      <c r="AN95" s="69">
        <v>1</v>
      </c>
      <c r="AO95" s="69">
        <v>0</v>
      </c>
      <c r="AP95" s="69">
        <v>2</v>
      </c>
      <c r="AQ95" s="69">
        <v>1</v>
      </c>
      <c r="AR95" s="69">
        <v>0</v>
      </c>
      <c r="AS95" s="69">
        <v>0</v>
      </c>
      <c r="AT95" s="69">
        <v>3</v>
      </c>
      <c r="AU95" s="69">
        <v>0</v>
      </c>
      <c r="AV95" s="69">
        <v>0</v>
      </c>
      <c r="AW95" s="69">
        <v>2</v>
      </c>
      <c r="AX95" s="69">
        <v>0</v>
      </c>
      <c r="AY95" s="69">
        <v>0</v>
      </c>
      <c r="AZ95" s="69">
        <v>0</v>
      </c>
      <c r="BA95" s="69">
        <v>0</v>
      </c>
      <c r="BB95" s="69">
        <v>3</v>
      </c>
      <c r="BC95" s="69">
        <v>0</v>
      </c>
      <c r="BD95" s="69">
        <v>0</v>
      </c>
      <c r="BE95" s="69">
        <v>0</v>
      </c>
      <c r="BF95" s="69">
        <v>0</v>
      </c>
      <c r="BG95" s="69">
        <v>0</v>
      </c>
      <c r="BH95" s="69">
        <v>0</v>
      </c>
      <c r="BI95" s="31">
        <f>=AH95</f>
        <v>3</v>
      </c>
      <c r="BJ95" s="32">
        <f>=BI95/M95</f>
        <v>0.142857142857143</v>
      </c>
      <c r="BK95" s="32">
        <f>=AK95/AH95</f>
        <v>0.666666666666667</v>
      </c>
      <c r="BL95" s="33">
        <f>=IF(BI95=0,0,AL95/BI95)</f>
        <v>0</v>
      </c>
      <c r="BM95" s="33">
        <f>=IF(BI95=0,0,AM95/BI95)</f>
        <v>0.666666666666667</v>
      </c>
      <c r="BN95" s="33">
        <f>=IF(BI95=0,0,AN95/BI95)</f>
        <v>0.333333333333333</v>
      </c>
      <c r="BO95" s="33">
        <f>=IF(BI95=0,0,AO95/BI95)</f>
        <v>0</v>
      </c>
      <c r="BP95" s="32">
        <f>=-IF(BL95=0,0,BL95*LN(BL95))-IF(BM95=0,0,BM95*LN(BM95))-IF(BN95=0,0,BN95*LN(BN95))-IF(BO95=0,0,BO95*LN(BO95))</f>
        <v>0.636514168294813</v>
      </c>
      <c r="BQ95" s="34">
        <f>=IF(BI95=0,0,BP95/LN(4)*100)</f>
        <v>45.9147917027245</v>
      </c>
      <c r="BR95" s="35">
        <f>=_xlfn.XLOOKUP(C95,点位均值!$A:$A,点位均值!$B:$B,"无匹配")</f>
        <v>1.36104218362283</v>
      </c>
      <c r="BS95" s="35">
        <f>=_xlfn.XLOOKUP(C95,点位均值!$A:$A,点位均值!$C:$C,"无匹配")</f>
        <v>3.00365535248042</v>
      </c>
    </row>
    <row r="96" spans="1:71" ht="33.75" customHeight="1">
      <c r="A96" s="26">
        <v>93</v>
      </c>
      <c r="B96" s="27" t="s">
        <v>549</v>
      </c>
      <c r="C96" s="28" t="s">
        <v>550</v>
      </c>
      <c r="D96" s="67" t="s">
        <v>551</v>
      </c>
      <c r="E96" s="38" t="s"/>
      <c r="F96" s="38" t="s"/>
      <c r="G96" s="38" t="s"/>
      <c r="H96" s="38" t="s"/>
      <c r="I96" s="38" t="s"/>
      <c r="J96" s="38" t="s"/>
      <c r="K96" s="69">
        <v>11</v>
      </c>
      <c r="L96" s="69">
        <v>1.5</v>
      </c>
      <c r="M96" s="69">
        <v>17</v>
      </c>
      <c r="N96" s="68" t="s">
        <v>249</v>
      </c>
      <c r="O96" s="69">
        <v>1</v>
      </c>
      <c r="P96" s="69">
        <v>3</v>
      </c>
      <c r="Q96" s="69">
        <v>0</v>
      </c>
      <c r="R96" s="69">
        <v>10</v>
      </c>
      <c r="S96" s="69">
        <v>3</v>
      </c>
      <c r="T96" s="69">
        <v>4</v>
      </c>
      <c r="U96" s="69">
        <v>4</v>
      </c>
      <c r="V96" s="69">
        <v>3</v>
      </c>
      <c r="W96" s="68" t="s">
        <v>552</v>
      </c>
      <c r="X96" s="38" t="s"/>
      <c r="Y96" s="69">
        <v>3</v>
      </c>
      <c r="Z96" s="69">
        <v>3</v>
      </c>
      <c r="AA96" s="69">
        <v>4</v>
      </c>
      <c r="AB96" s="68" t="s">
        <v>553</v>
      </c>
      <c r="AC96" s="38" t="s"/>
      <c r="AD96" s="68" t="s">
        <v>132</v>
      </c>
      <c r="AE96" s="69">
        <v>60</v>
      </c>
      <c r="AF96" s="69">
        <v>4</v>
      </c>
      <c r="AG96" s="69">
        <v>3</v>
      </c>
      <c r="AH96" s="30" t="s"/>
      <c r="AI96" s="30" t="s"/>
      <c r="AJ96" s="30" t="s"/>
      <c r="AK96" s="30" t="s"/>
      <c r="AL96" s="30" t="s"/>
      <c r="AM96" s="30" t="s"/>
      <c r="AN96" s="30" t="s"/>
      <c r="AO96" s="30" t="s"/>
      <c r="AP96" s="30" t="s"/>
      <c r="AQ96" s="30" t="s"/>
      <c r="AR96" s="30" t="s"/>
      <c r="AS96" s="30" t="s"/>
      <c r="AT96" s="30" t="s"/>
      <c r="AU96" s="30" t="s"/>
      <c r="AV96" s="30" t="s"/>
      <c r="AW96" s="30" t="s"/>
      <c r="AX96" s="30" t="s"/>
      <c r="AY96" s="30" t="s"/>
      <c r="AZ96" s="30" t="s"/>
      <c r="BA96" s="30" t="s"/>
      <c r="BB96" s="30" t="s"/>
      <c r="BC96" s="30" t="s"/>
      <c r="BD96" s="30" t="s"/>
      <c r="BE96" s="30" t="s"/>
      <c r="BF96" s="30" t="s"/>
      <c r="BG96" s="30" t="s"/>
      <c r="BH96" s="30" t="s"/>
      <c r="BI96" s="31">
        <f>=AH96</f>
        <v>0</v>
      </c>
      <c r="BJ96" s="32">
        <f>=BI96/M96</f>
        <v>0</v>
      </c>
      <c r="BK96" s="32" t="e">
        <f>=AK96/AH96</f>
        <v>#DIV/0!</v>
      </c>
      <c r="BL96" s="33">
        <f>=IF(BI96=0,0,AL96/BI96)</f>
        <v>0</v>
      </c>
      <c r="BM96" s="33">
        <f>=IF(BI96=0,0,AM96/BI96)</f>
        <v>0</v>
      </c>
      <c r="BN96" s="33">
        <f>=IF(BI96=0,0,AN96/BI96)</f>
        <v>0</v>
      </c>
      <c r="BO96" s="33">
        <f>=IF(BI96=0,0,AO96/BI96)</f>
        <v>0</v>
      </c>
      <c r="BP96" s="32">
        <f>=-IF(BL96=0,0,BL96*LN(BL96))-IF(BM96=0,0,BM96*LN(BM96))-IF(BN96=0,0,BN96*LN(BN96))-IF(BO96=0,0,BO96*LN(BO96))</f>
        <v>0</v>
      </c>
      <c r="BQ96" s="34">
        <f>=IF(BI96=0,0,BP96/LN(4)*100)</f>
        <v>0</v>
      </c>
      <c r="BR96" s="35" t="str">
        <f>=_xlfn.XLOOKUP(C96,点位均值!$A:$A,点位均值!$B:$B,"无匹配")</f>
        <v>无匹配</v>
      </c>
      <c r="BS96" s="35" t="str">
        <f>=_xlfn.XLOOKUP(C96,点位均值!$A:$A,点位均值!$C:$C,"无匹配")</f>
        <v>无匹配</v>
      </c>
    </row>
    <row r="97" spans="1:71" ht="33.75" customHeight="1">
      <c r="A97" s="26">
        <v>94</v>
      </c>
      <c r="B97" s="27" t="s">
        <v>554</v>
      </c>
      <c r="C97" s="28" t="s">
        <v>555</v>
      </c>
      <c r="D97" s="67" t="s">
        <v>556</v>
      </c>
      <c r="E97" s="38" t="s"/>
      <c r="F97" s="38" t="s"/>
      <c r="G97" s="38" t="s"/>
      <c r="H97" s="38" t="s"/>
      <c r="I97" s="38" t="s"/>
      <c r="J97" s="38" t="s"/>
      <c r="K97" s="69">
        <v>15</v>
      </c>
      <c r="L97" s="69">
        <v>1.3</v>
      </c>
      <c r="M97" s="69">
        <v>22</v>
      </c>
      <c r="N97" s="68" t="s">
        <v>101</v>
      </c>
      <c r="O97" s="69">
        <v>1</v>
      </c>
      <c r="P97" s="69">
        <v>4</v>
      </c>
      <c r="Q97" s="69">
        <v>78</v>
      </c>
      <c r="R97" s="69">
        <v>70</v>
      </c>
      <c r="S97" s="69">
        <v>9</v>
      </c>
      <c r="T97" s="69">
        <v>5</v>
      </c>
      <c r="U97" s="69">
        <v>4</v>
      </c>
      <c r="V97" s="69">
        <v>4</v>
      </c>
      <c r="W97" s="68" t="s">
        <v>157</v>
      </c>
      <c r="X97" s="38" t="s"/>
      <c r="Y97" s="69">
        <v>4</v>
      </c>
      <c r="Z97" s="69">
        <v>4</v>
      </c>
      <c r="AA97" s="69">
        <v>4</v>
      </c>
      <c r="AB97" s="68" t="s">
        <v>158</v>
      </c>
      <c r="AC97" s="39" t="s"/>
      <c r="AD97" s="68" t="s">
        <v>140</v>
      </c>
      <c r="AE97" s="69">
        <v>70</v>
      </c>
      <c r="AF97" s="69">
        <v>3</v>
      </c>
      <c r="AG97" s="69">
        <v>4</v>
      </c>
      <c r="AH97" s="69">
        <v>2</v>
      </c>
      <c r="AI97" s="69">
        <v>0</v>
      </c>
      <c r="AJ97" s="69">
        <v>2</v>
      </c>
      <c r="AK97" s="69">
        <v>0</v>
      </c>
      <c r="AL97" s="69">
        <v>0</v>
      </c>
      <c r="AM97" s="69">
        <v>1</v>
      </c>
      <c r="AN97" s="69">
        <v>1</v>
      </c>
      <c r="AO97" s="69">
        <v>0</v>
      </c>
      <c r="AP97" s="69">
        <v>2</v>
      </c>
      <c r="AQ97" s="69">
        <v>0</v>
      </c>
      <c r="AR97" s="69">
        <v>0</v>
      </c>
      <c r="AS97" s="69">
        <v>0</v>
      </c>
      <c r="AT97" s="69">
        <v>2</v>
      </c>
      <c r="AU97" s="69">
        <v>0</v>
      </c>
      <c r="AV97" s="69">
        <v>1</v>
      </c>
      <c r="AW97" s="69">
        <v>0</v>
      </c>
      <c r="AX97" s="69">
        <v>0</v>
      </c>
      <c r="AY97" s="69">
        <v>0</v>
      </c>
      <c r="AZ97" s="69">
        <v>0</v>
      </c>
      <c r="BA97" s="69">
        <v>0</v>
      </c>
      <c r="BB97" s="69">
        <v>1</v>
      </c>
      <c r="BC97" s="69">
        <v>0</v>
      </c>
      <c r="BD97" s="69">
        <v>0</v>
      </c>
      <c r="BE97" s="69">
        <v>0</v>
      </c>
      <c r="BF97" s="69">
        <v>0</v>
      </c>
      <c r="BG97" s="69">
        <v>0</v>
      </c>
      <c r="BH97" s="69">
        <v>0</v>
      </c>
      <c r="BI97" s="31">
        <f>=AH97</f>
        <v>2</v>
      </c>
      <c r="BJ97" s="32">
        <f>=BI97/M97</f>
        <v>0.0909090909090909</v>
      </c>
      <c r="BK97" s="32">
        <f>=AK97/AH97</f>
        <v>0</v>
      </c>
      <c r="BL97" s="33">
        <f>=IF(BI97=0,0,AL97/BI97)</f>
        <v>0</v>
      </c>
      <c r="BM97" s="33">
        <f>=IF(BI97=0,0,AM97/BI97)</f>
        <v>0.5</v>
      </c>
      <c r="BN97" s="33">
        <f>=IF(BI97=0,0,AN97/BI97)</f>
        <v>0.5</v>
      </c>
      <c r="BO97" s="33">
        <f>=IF(BI97=0,0,AO97/BI97)</f>
        <v>0</v>
      </c>
      <c r="BP97" s="32">
        <f>=-IF(BL97=0,0,BL97*LN(BL97))-IF(BM97=0,0,BM97*LN(BM97))-IF(BN97=0,0,BN97*LN(BN97))-IF(BO97=0,0,BO97*LN(BO97))</f>
        <v>0.693147180559945</v>
      </c>
      <c r="BQ97" s="34">
        <f>=IF(BI97=0,0,BP97/LN(4)*100)</f>
        <v>50</v>
      </c>
      <c r="BR97" s="35">
        <f>=_xlfn.XLOOKUP(C97,点位均值!$A:$A,点位均值!$B:$B,"无匹配")</f>
        <v>0.910669975186102</v>
      </c>
      <c r="BS97" s="35">
        <f>=_xlfn.XLOOKUP(C97,点位均值!$A:$A,点位均值!$C:$C,"无匹配")</f>
        <v>1.75430809399478</v>
      </c>
    </row>
    <row r="98" spans="1:71" ht="33.75" customHeight="1">
      <c r="A98" s="26">
        <v>95</v>
      </c>
      <c r="B98" s="27" t="s">
        <v>557</v>
      </c>
      <c r="C98" s="28" t="s">
        <v>558</v>
      </c>
      <c r="D98" s="67" t="s">
        <v>559</v>
      </c>
      <c r="E98" s="38" t="s"/>
      <c r="F98" s="38" t="s"/>
      <c r="G98" s="38" t="s"/>
      <c r="H98" s="38" t="s"/>
      <c r="I98" s="38" t="s"/>
      <c r="J98" s="38" t="s"/>
      <c r="K98" s="69">
        <v>4</v>
      </c>
      <c r="L98" s="69">
        <v>0</v>
      </c>
      <c r="M98" s="69">
        <v>8</v>
      </c>
      <c r="N98" s="68" t="s">
        <v>101</v>
      </c>
      <c r="O98" s="69">
        <v>2</v>
      </c>
      <c r="P98" s="69">
        <v>3</v>
      </c>
      <c r="Q98" s="69">
        <v>21</v>
      </c>
      <c r="R98" s="69">
        <v>50</v>
      </c>
      <c r="S98" s="69">
        <v>8</v>
      </c>
      <c r="T98" s="69">
        <v>5</v>
      </c>
      <c r="U98" s="69">
        <v>4</v>
      </c>
      <c r="V98" s="69">
        <v>3</v>
      </c>
      <c r="W98" s="68" t="s">
        <v>560</v>
      </c>
      <c r="X98" s="38" t="s"/>
      <c r="Y98" s="69">
        <v>4</v>
      </c>
      <c r="Z98" s="69">
        <v>4</v>
      </c>
      <c r="AA98" s="69">
        <v>5</v>
      </c>
      <c r="AB98" s="68" t="s">
        <v>561</v>
      </c>
      <c r="AC98" s="38" t="s"/>
      <c r="AD98" s="68" t="s">
        <v>132</v>
      </c>
      <c r="AE98" s="69">
        <v>90</v>
      </c>
      <c r="AF98" s="69">
        <v>5</v>
      </c>
      <c r="AG98" s="69">
        <v>4</v>
      </c>
      <c r="AH98" s="30" t="s"/>
      <c r="AI98" s="30" t="s"/>
      <c r="AJ98" s="30" t="s"/>
      <c r="AK98" s="30" t="s"/>
      <c r="AL98" s="30" t="s"/>
      <c r="AM98" s="30" t="s"/>
      <c r="AN98" s="30" t="s"/>
      <c r="AO98" s="30" t="s"/>
      <c r="AP98" s="30" t="s"/>
      <c r="AQ98" s="30" t="s"/>
      <c r="AR98" s="30" t="s"/>
      <c r="AS98" s="30" t="s"/>
      <c r="AT98" s="30" t="s"/>
      <c r="AU98" s="30" t="s"/>
      <c r="AV98" s="30" t="s"/>
      <c r="AW98" s="30" t="s"/>
      <c r="AX98" s="30" t="s"/>
      <c r="AY98" s="30" t="s"/>
      <c r="AZ98" s="30" t="s"/>
      <c r="BA98" s="30" t="s"/>
      <c r="BB98" s="30" t="s"/>
      <c r="BC98" s="30" t="s"/>
      <c r="BD98" s="30" t="s"/>
      <c r="BE98" s="30" t="s"/>
      <c r="BF98" s="30" t="s"/>
      <c r="BG98" s="30" t="s"/>
      <c r="BH98" s="30" t="s"/>
      <c r="BI98" s="31">
        <f>=AH98</f>
        <v>0</v>
      </c>
      <c r="BJ98" s="32">
        <f>=BI98/M98</f>
        <v>0</v>
      </c>
      <c r="BK98" s="32" t="e">
        <f>=AK98/AH98</f>
        <v>#DIV/0!</v>
      </c>
      <c r="BL98" s="33">
        <f>=IF(BI98=0,0,AL98/BI98)</f>
        <v>0</v>
      </c>
      <c r="BM98" s="33">
        <f>=IF(BI98=0,0,AM98/BI98)</f>
        <v>0</v>
      </c>
      <c r="BN98" s="33">
        <f>=IF(BI98=0,0,AN98/BI98)</f>
        <v>0</v>
      </c>
      <c r="BO98" s="33">
        <f>=IF(BI98=0,0,AO98/BI98)</f>
        <v>0</v>
      </c>
      <c r="BP98" s="32">
        <f>=-IF(BL98=0,0,BL98*LN(BL98))-IF(BM98=0,0,BM98*LN(BM98))-IF(BN98=0,0,BN98*LN(BN98))-IF(BO98=0,0,BO98*LN(BO98))</f>
        <v>0</v>
      </c>
      <c r="BQ98" s="34">
        <f>=IF(BI98=0,0,BP98/LN(4)*100)</f>
        <v>0</v>
      </c>
      <c r="BR98" s="35" t="str">
        <f>=_xlfn.XLOOKUP(C98,点位均值!$A:$A,点位均值!$B:$B,"无匹配")</f>
        <v>无匹配</v>
      </c>
      <c r="BS98" s="35" t="str">
        <f>=_xlfn.XLOOKUP(C98,点位均值!$A:$A,点位均值!$C:$C,"无匹配")</f>
        <v>无匹配</v>
      </c>
    </row>
    <row r="99" spans="1:71" ht="33.75" customHeight="1">
      <c r="A99" s="26">
        <v>96</v>
      </c>
      <c r="B99" s="27" t="s">
        <v>562</v>
      </c>
      <c r="C99" s="28" t="s">
        <v>563</v>
      </c>
      <c r="D99" s="67" t="s">
        <v>564</v>
      </c>
      <c r="E99" s="38" t="s"/>
      <c r="F99" s="38" t="s"/>
      <c r="G99" s="38" t="s"/>
      <c r="H99" s="38" t="s"/>
      <c r="I99" s="38" t="s"/>
      <c r="J99" s="38" t="s"/>
      <c r="K99" s="69">
        <v>4</v>
      </c>
      <c r="L99" s="69">
        <v>0</v>
      </c>
      <c r="M99" s="69">
        <v>10</v>
      </c>
      <c r="N99" s="68" t="s">
        <v>175</v>
      </c>
      <c r="O99" s="69">
        <v>1</v>
      </c>
      <c r="P99" s="69">
        <v>2</v>
      </c>
      <c r="Q99" s="69">
        <v>200</v>
      </c>
      <c r="R99" s="69">
        <v>70</v>
      </c>
      <c r="S99" s="69">
        <v>8</v>
      </c>
      <c r="T99" s="69">
        <v>5</v>
      </c>
      <c r="U99" s="69">
        <v>2</v>
      </c>
      <c r="V99" s="69">
        <v>5</v>
      </c>
      <c r="W99" s="68" t="s">
        <v>565</v>
      </c>
      <c r="X99" s="38" t="s"/>
      <c r="Y99" s="69">
        <v>5</v>
      </c>
      <c r="Z99" s="69">
        <v>3</v>
      </c>
      <c r="AA99" s="69">
        <v>4</v>
      </c>
      <c r="AB99" s="68" t="s">
        <v>566</v>
      </c>
      <c r="AC99" s="30" t="s"/>
      <c r="AD99" s="68" t="s">
        <v>132</v>
      </c>
      <c r="AE99" s="69">
        <v>50</v>
      </c>
      <c r="AF99" s="69">
        <v>4</v>
      </c>
      <c r="AG99" s="69">
        <v>3</v>
      </c>
      <c r="AH99" s="69">
        <v>19</v>
      </c>
      <c r="AI99" s="69">
        <v>6</v>
      </c>
      <c r="AJ99" s="69">
        <v>5</v>
      </c>
      <c r="AK99" s="69">
        <v>14</v>
      </c>
      <c r="AL99" s="69">
        <v>0</v>
      </c>
      <c r="AM99" s="69">
        <v>17</v>
      </c>
      <c r="AN99" s="69">
        <v>0</v>
      </c>
      <c r="AO99" s="69">
        <v>2</v>
      </c>
      <c r="AP99" s="69">
        <v>6</v>
      </c>
      <c r="AQ99" s="69">
        <v>13</v>
      </c>
      <c r="AR99" s="69">
        <v>0</v>
      </c>
      <c r="AS99" s="69">
        <v>1</v>
      </c>
      <c r="AT99" s="69">
        <v>18</v>
      </c>
      <c r="AU99" s="69">
        <v>5</v>
      </c>
      <c r="AV99" s="69">
        <v>8</v>
      </c>
      <c r="AW99" s="69">
        <v>0</v>
      </c>
      <c r="AX99" s="69">
        <v>0</v>
      </c>
      <c r="AY99" s="69">
        <v>0</v>
      </c>
      <c r="AZ99" s="69">
        <v>0</v>
      </c>
      <c r="BA99" s="69">
        <v>0</v>
      </c>
      <c r="BB99" s="69">
        <v>4</v>
      </c>
      <c r="BC99" s="69">
        <v>0</v>
      </c>
      <c r="BD99" s="69">
        <v>0</v>
      </c>
      <c r="BE99" s="69">
        <v>0</v>
      </c>
      <c r="BF99" s="69">
        <v>0</v>
      </c>
      <c r="BG99" s="69">
        <v>0</v>
      </c>
      <c r="BH99" s="69">
        <v>2</v>
      </c>
      <c r="BI99" s="31">
        <f>=AH99</f>
        <v>19</v>
      </c>
      <c r="BJ99" s="32">
        <f>=BI99/M99</f>
        <v>1.9</v>
      </c>
      <c r="BK99" s="32">
        <f>=AK99/AH99</f>
        <v>0.736842105263158</v>
      </c>
      <c r="BL99" s="33">
        <f>=IF(BI99=0,0,AL99/BI99)</f>
        <v>0</v>
      </c>
      <c r="BM99" s="33">
        <f>=IF(BI99=0,0,AM99/BI99)</f>
        <v>0.894736842105263</v>
      </c>
      <c r="BN99" s="33">
        <f>=IF(BI99=0,0,AN99/BI99)</f>
        <v>0</v>
      </c>
      <c r="BO99" s="33">
        <f>=IF(BI99=0,0,AO99/BI99)</f>
        <v>0.105263157894737</v>
      </c>
      <c r="BP99" s="32">
        <f>=-IF(BL99=0,0,BL99*LN(BL99))-IF(BM99=0,0,BM99*LN(BM99))-IF(BN99=0,0,BN99*LN(BN99))-IF(BO99=0,0,BO99*LN(BO99))</f>
        <v>0.336495757583516</v>
      </c>
      <c r="BQ99" s="34">
        <f>=IF(BI99=0,0,BP99/LN(4)*100)</f>
        <v>24.2730380372957</v>
      </c>
      <c r="BR99" s="35">
        <f>=_xlfn.XLOOKUP(C99,点位均值!$A:$A,点位均值!$B:$B,"无匹配")</f>
        <v>0.591315136476427</v>
      </c>
      <c r="BS99" s="35">
        <f>=_xlfn.XLOOKUP(C99,点位均值!$A:$A,点位均值!$C:$C,"无匹配")</f>
        <v>2.220942696166</v>
      </c>
    </row>
    <row r="100" spans="1:71" ht="33.75" customHeight="1">
      <c r="A100" s="26">
        <v>97</v>
      </c>
      <c r="B100" s="27" t="s">
        <v>567</v>
      </c>
      <c r="C100" s="28" t="s">
        <v>568</v>
      </c>
      <c r="D100" s="67" t="s">
        <v>569</v>
      </c>
      <c r="E100" s="38" t="s"/>
      <c r="F100" s="38" t="s"/>
      <c r="G100" s="38" t="s"/>
      <c r="H100" s="38" t="s"/>
      <c r="I100" s="38" t="s"/>
      <c r="J100" s="38" t="s"/>
      <c r="K100" s="69">
        <v>12</v>
      </c>
      <c r="L100" s="69">
        <v>0</v>
      </c>
      <c r="M100" s="69">
        <v>20</v>
      </c>
      <c r="N100" s="68" t="s">
        <v>175</v>
      </c>
      <c r="O100" s="69">
        <v>2</v>
      </c>
      <c r="P100" s="69">
        <v>4</v>
      </c>
      <c r="Q100" s="69">
        <v>150</v>
      </c>
      <c r="R100" s="69">
        <v>10</v>
      </c>
      <c r="S100" s="69">
        <v>10</v>
      </c>
      <c r="T100" s="69">
        <v>4</v>
      </c>
      <c r="U100" s="69">
        <v>2</v>
      </c>
      <c r="V100" s="69">
        <v>2</v>
      </c>
      <c r="W100" s="68" t="s">
        <v>570</v>
      </c>
      <c r="X100" s="39" t="s"/>
      <c r="Y100" s="69">
        <v>4</v>
      </c>
      <c r="Z100" s="69">
        <v>4</v>
      </c>
      <c r="AA100" s="69">
        <v>5</v>
      </c>
      <c r="AB100" s="68" t="s">
        <v>571</v>
      </c>
      <c r="AC100" s="38" t="s"/>
      <c r="AD100" s="68" t="s">
        <v>159</v>
      </c>
      <c r="AE100" s="69">
        <v>90</v>
      </c>
      <c r="AF100" s="69">
        <v>4</v>
      </c>
      <c r="AG100" s="69">
        <v>3</v>
      </c>
      <c r="AH100" s="69">
        <v>7</v>
      </c>
      <c r="AI100" s="69">
        <v>2</v>
      </c>
      <c r="AJ100" s="69">
        <v>2</v>
      </c>
      <c r="AK100" s="69">
        <v>5</v>
      </c>
      <c r="AL100" s="69">
        <v>0</v>
      </c>
      <c r="AM100" s="69">
        <v>1</v>
      </c>
      <c r="AN100" s="69">
        <v>4</v>
      </c>
      <c r="AO100" s="69">
        <v>2</v>
      </c>
      <c r="AP100" s="69">
        <v>2</v>
      </c>
      <c r="AQ100" s="69">
        <v>5</v>
      </c>
      <c r="AR100" s="69">
        <v>0</v>
      </c>
      <c r="AS100" s="69">
        <v>4</v>
      </c>
      <c r="AT100" s="69">
        <v>3</v>
      </c>
      <c r="AU100" s="69">
        <v>0</v>
      </c>
      <c r="AV100" s="69">
        <v>1</v>
      </c>
      <c r="AW100" s="69">
        <v>0</v>
      </c>
      <c r="AX100" s="69">
        <v>0</v>
      </c>
      <c r="AY100" s="69">
        <v>5</v>
      </c>
      <c r="AZ100" s="69">
        <v>0</v>
      </c>
      <c r="BA100" s="69">
        <v>0</v>
      </c>
      <c r="BB100" s="69">
        <v>5</v>
      </c>
      <c r="BC100" s="69">
        <v>0</v>
      </c>
      <c r="BD100" s="69">
        <v>0</v>
      </c>
      <c r="BE100" s="69">
        <v>0</v>
      </c>
      <c r="BF100" s="69">
        <v>0</v>
      </c>
      <c r="BG100" s="69">
        <v>0</v>
      </c>
      <c r="BH100" s="69">
        <v>0</v>
      </c>
      <c r="BI100" s="31">
        <f>=AH100</f>
        <v>7</v>
      </c>
      <c r="BJ100" s="32">
        <f>=BI100/M100</f>
        <v>0.35</v>
      </c>
      <c r="BK100" s="32">
        <f>=AK100/AH100</f>
        <v>0.714285714285714</v>
      </c>
      <c r="BL100" s="33">
        <f>=IF(BI100=0,0,AL100/BI100)</f>
        <v>0</v>
      </c>
      <c r="BM100" s="33">
        <f>=IF(BI100=0,0,AM100/BI100)</f>
        <v>0.142857142857143</v>
      </c>
      <c r="BN100" s="33">
        <f>=IF(BI100=0,0,AN100/BI100)</f>
        <v>0.571428571428572</v>
      </c>
      <c r="BO100" s="33">
        <f>=IF(BI100=0,0,AO100/BI100)</f>
        <v>0.285714285714286</v>
      </c>
      <c r="BP100" s="32">
        <f>=-IF(BL100=0,0,BL100*LN(BL100))-IF(BM100=0,0,BM100*LN(BM100))-IF(BN100=0,0,BN100*LN(BN100))-IF(BO100=0,0,BO100*LN(BO100))</f>
        <v>0.955699891112534</v>
      </c>
      <c r="BQ100" s="34">
        <f>=IF(BI100=0,0,BP100/LN(4)*100)</f>
        <v>68.9391746743088</v>
      </c>
      <c r="BR100" s="35">
        <f>=_xlfn.XLOOKUP(C100,点位均值!$A:$A,点位均值!$B:$B,"无匹配")</f>
        <v>3.06894718185041</v>
      </c>
      <c r="BS100" s="35">
        <f>=_xlfn.XLOOKUP(C100,点位均值!$A:$A,点位均值!$C:$C,"无匹配")</f>
        <v>1.18194703468855</v>
      </c>
    </row>
    <row r="101" spans="1:71" ht="33.75" customHeight="1">
      <c r="A101" s="26">
        <v>98</v>
      </c>
      <c r="B101" s="27" t="s">
        <v>572</v>
      </c>
      <c r="C101" s="28" t="s">
        <v>573</v>
      </c>
      <c r="D101" s="67" t="s">
        <v>574</v>
      </c>
      <c r="E101" s="38" t="s"/>
      <c r="F101" s="38" t="s"/>
      <c r="G101" s="38" t="s"/>
      <c r="H101" s="38" t="s"/>
      <c r="I101" s="38" t="s"/>
      <c r="J101" s="38" t="s"/>
      <c r="K101" s="69">
        <v>4</v>
      </c>
      <c r="L101" s="69">
        <v>0</v>
      </c>
      <c r="M101" s="69">
        <v>6</v>
      </c>
      <c r="N101" s="68" t="s">
        <v>175</v>
      </c>
      <c r="O101" s="69">
        <v>2</v>
      </c>
      <c r="P101" s="69">
        <v>2</v>
      </c>
      <c r="Q101" s="69">
        <v>10</v>
      </c>
      <c r="R101" s="69">
        <v>70</v>
      </c>
      <c r="S101" s="30" t="s"/>
      <c r="T101" s="69">
        <v>2</v>
      </c>
      <c r="U101" s="69">
        <v>4</v>
      </c>
      <c r="V101" s="69">
        <v>4</v>
      </c>
      <c r="W101" s="68" t="s">
        <v>575</v>
      </c>
      <c r="X101" s="38" t="s"/>
      <c r="Y101" s="69">
        <v>1</v>
      </c>
      <c r="Z101" s="69">
        <v>1</v>
      </c>
      <c r="AA101" s="69">
        <v>3</v>
      </c>
      <c r="AB101" s="30" t="s"/>
      <c r="AC101" s="30" t="s"/>
      <c r="AD101" s="68" t="s">
        <v>140</v>
      </c>
      <c r="AE101" s="69">
        <v>80</v>
      </c>
      <c r="AF101" s="69">
        <v>3</v>
      </c>
      <c r="AG101" s="69">
        <v>3</v>
      </c>
      <c r="AH101" s="69">
        <v>4</v>
      </c>
      <c r="AI101" s="69">
        <v>1</v>
      </c>
      <c r="AJ101" s="69">
        <v>1</v>
      </c>
      <c r="AK101" s="69">
        <v>3</v>
      </c>
      <c r="AL101" s="69">
        <v>1</v>
      </c>
      <c r="AM101" s="69">
        <v>1</v>
      </c>
      <c r="AN101" s="69">
        <v>1</v>
      </c>
      <c r="AO101" s="69">
        <v>1</v>
      </c>
      <c r="AP101" s="69">
        <v>2</v>
      </c>
      <c r="AQ101" s="69">
        <v>1</v>
      </c>
      <c r="AR101" s="69">
        <v>1</v>
      </c>
      <c r="AS101" s="69">
        <v>1</v>
      </c>
      <c r="AT101" s="69">
        <v>3</v>
      </c>
      <c r="AU101" s="69">
        <v>3</v>
      </c>
      <c r="AV101" s="69">
        <v>0</v>
      </c>
      <c r="AW101" s="69">
        <v>0</v>
      </c>
      <c r="AX101" s="69">
        <v>0</v>
      </c>
      <c r="AY101" s="69">
        <v>2</v>
      </c>
      <c r="AZ101" s="69">
        <v>0</v>
      </c>
      <c r="BA101" s="69">
        <v>0</v>
      </c>
      <c r="BB101" s="69">
        <v>0</v>
      </c>
      <c r="BC101" s="69">
        <v>0</v>
      </c>
      <c r="BD101" s="69">
        <v>0</v>
      </c>
      <c r="BE101" s="69">
        <v>0</v>
      </c>
      <c r="BF101" s="69">
        <v>0</v>
      </c>
      <c r="BG101" s="69">
        <v>0</v>
      </c>
      <c r="BH101" s="69">
        <v>0</v>
      </c>
      <c r="BI101" s="31">
        <f>=AH101</f>
        <v>4</v>
      </c>
      <c r="BJ101" s="32">
        <f>=BI101/M101</f>
        <v>0.666666666666667</v>
      </c>
      <c r="BK101" s="32">
        <f>=AK101/AH101</f>
        <v>0.75</v>
      </c>
      <c r="BL101" s="33">
        <f>=IF(BI101=0,0,AL101/BI101)</f>
        <v>0.25</v>
      </c>
      <c r="BM101" s="33">
        <f>=IF(BI101=0,0,AM101/BI101)</f>
        <v>0.25</v>
      </c>
      <c r="BN101" s="33">
        <f>=IF(BI101=0,0,AN101/BI101)</f>
        <v>0.25</v>
      </c>
      <c r="BO101" s="33">
        <f>=IF(BI101=0,0,AO101/BI101)</f>
        <v>0.25</v>
      </c>
      <c r="BP101" s="32">
        <f>=-IF(BL101=0,0,BL101*LN(BL101))-IF(BM101=0,0,BM101*LN(BM101))-IF(BN101=0,0,BN101*LN(BN101))-IF(BO101=0,0,BO101*LN(BO101))</f>
        <v>1.38629436111989</v>
      </c>
      <c r="BQ101" s="34">
        <f>=IF(BI101=0,0,BP101/LN(4)*100)</f>
        <v>100</v>
      </c>
      <c r="BR101" s="35">
        <f>=_xlfn.XLOOKUP(C101,点位均值!$A:$A,点位均值!$B:$B,"无匹配")</f>
        <v>1.32828784119107</v>
      </c>
      <c r="BS101" s="35">
        <f>=_xlfn.XLOOKUP(C101,点位均值!$A:$A,点位均值!$C:$C,"无匹配")</f>
        <v>2.0644908616188</v>
      </c>
    </row>
    <row r="102" spans="1:71" ht="33.75" customHeight="1">
      <c r="A102" s="26">
        <v>99</v>
      </c>
      <c r="B102" s="27" t="s">
        <v>576</v>
      </c>
      <c r="C102" s="28" t="s">
        <v>577</v>
      </c>
      <c r="D102" s="67" t="s">
        <v>578</v>
      </c>
      <c r="E102" s="39" t="s"/>
      <c r="F102" s="38" t="s"/>
      <c r="G102" s="38" t="s"/>
      <c r="H102" s="38" t="s"/>
      <c r="I102" s="38" t="s"/>
      <c r="J102" s="38" t="s"/>
      <c r="K102" s="69">
        <v>0</v>
      </c>
      <c r="L102" s="69">
        <v>0</v>
      </c>
      <c r="M102" s="69">
        <v>0</v>
      </c>
      <c r="N102" s="68" t="s">
        <v>241</v>
      </c>
      <c r="O102" s="69">
        <v>1</v>
      </c>
      <c r="P102" s="69">
        <v>1</v>
      </c>
      <c r="Q102" s="69">
        <v>0</v>
      </c>
      <c r="R102" s="69">
        <v>0</v>
      </c>
      <c r="S102" s="69">
        <v>0</v>
      </c>
      <c r="T102" s="69">
        <v>3.75</v>
      </c>
      <c r="U102" s="69">
        <v>2.5</v>
      </c>
      <c r="V102" s="69">
        <v>2.25</v>
      </c>
      <c r="W102" s="68" t="s">
        <v>579</v>
      </c>
      <c r="X102" s="38" t="s"/>
      <c r="Y102" s="69">
        <v>3</v>
      </c>
      <c r="Z102" s="69">
        <v>3.75</v>
      </c>
      <c r="AA102" s="69">
        <v>4.5</v>
      </c>
      <c r="AB102" s="68" t="s">
        <v>157</v>
      </c>
      <c r="AC102" s="38" t="s"/>
      <c r="AD102" s="68" t="s">
        <v>132</v>
      </c>
      <c r="AE102" s="69">
        <v>50</v>
      </c>
      <c r="AF102" s="69">
        <v>3.75</v>
      </c>
      <c r="AG102" s="69">
        <v>3.25</v>
      </c>
      <c r="AH102" s="69">
        <v>2</v>
      </c>
      <c r="AI102" s="69">
        <v>1</v>
      </c>
      <c r="AJ102" s="69">
        <v>0</v>
      </c>
      <c r="AK102" s="69">
        <v>2</v>
      </c>
      <c r="AL102" s="69">
        <v>0</v>
      </c>
      <c r="AM102" s="69">
        <v>2</v>
      </c>
      <c r="AN102" s="69">
        <v>0</v>
      </c>
      <c r="AO102" s="69">
        <v>0</v>
      </c>
      <c r="AP102" s="69">
        <v>0</v>
      </c>
      <c r="AQ102" s="69">
        <v>2</v>
      </c>
      <c r="AR102" s="69">
        <v>0</v>
      </c>
      <c r="AS102" s="69">
        <v>0</v>
      </c>
      <c r="AT102" s="69">
        <v>2</v>
      </c>
      <c r="AU102" s="69">
        <v>0</v>
      </c>
      <c r="AV102" s="69">
        <v>0</v>
      </c>
      <c r="AW102" s="69">
        <v>0</v>
      </c>
      <c r="AX102" s="69">
        <v>2</v>
      </c>
      <c r="AY102" s="69">
        <v>0</v>
      </c>
      <c r="AZ102" s="69">
        <v>0</v>
      </c>
      <c r="BA102" s="69">
        <v>0</v>
      </c>
      <c r="BB102" s="69">
        <v>0</v>
      </c>
      <c r="BC102" s="69">
        <v>0</v>
      </c>
      <c r="BD102" s="69">
        <v>0</v>
      </c>
      <c r="BE102" s="69">
        <v>0</v>
      </c>
      <c r="BF102" s="69">
        <v>0</v>
      </c>
      <c r="BG102" s="69">
        <v>0</v>
      </c>
      <c r="BH102" s="69">
        <v>0</v>
      </c>
      <c r="BI102" s="31">
        <f>=AH102</f>
        <v>2</v>
      </c>
      <c r="BJ102" s="32" t="e">
        <f>=BI102/M102</f>
        <v>#DIV/0!</v>
      </c>
      <c r="BK102" s="32">
        <f>=AK102/AH102</f>
        <v>1</v>
      </c>
      <c r="BL102" s="33">
        <f>=IF(BI102=0,0,AL102/BI102)</f>
        <v>0</v>
      </c>
      <c r="BM102" s="33">
        <f>=IF(BI102=0,0,AM102/BI102)</f>
        <v>1</v>
      </c>
      <c r="BN102" s="33">
        <f>=IF(BI102=0,0,AN102/BI102)</f>
        <v>0</v>
      </c>
      <c r="BO102" s="33">
        <f>=IF(BI102=0,0,AO102/BI102)</f>
        <v>0</v>
      </c>
      <c r="BP102" s="32">
        <f>=-IF(BL102=0,0,BL102*LN(BL102))-IF(BM102=0,0,BM102*LN(BM102))-IF(BN102=0,0,BN102*LN(BN102))-IF(BO102=0,0,BO102*LN(BO102))</f>
        <v>0</v>
      </c>
      <c r="BQ102" s="34">
        <f>=IF(BI102=0,0,BP102/LN(4)*100)</f>
        <v>0</v>
      </c>
      <c r="BR102" s="35">
        <f>=_xlfn.XLOOKUP(C102,点位均值!$A:$A,点位均值!$B:$B,"无匹配")</f>
        <v>0.1</v>
      </c>
      <c r="BS102" s="35">
        <f>=_xlfn.XLOOKUP(C102,点位均值!$A:$A,点位均值!$C:$C,"无匹配")</f>
        <v>4.00313315926893</v>
      </c>
    </row>
    <row r="103" spans="1:71" ht="33.75" customHeight="1">
      <c r="A103" s="26">
        <v>100</v>
      </c>
      <c r="B103" s="27" t="s">
        <v>580</v>
      </c>
      <c r="C103" s="28" t="s">
        <v>581</v>
      </c>
      <c r="D103" s="67" t="s">
        <v>582</v>
      </c>
      <c r="E103" s="38" t="s"/>
      <c r="F103" s="38" t="s"/>
      <c r="G103" s="38" t="s"/>
      <c r="H103" s="38" t="s"/>
      <c r="I103" s="38" t="s"/>
      <c r="J103" s="38" t="s"/>
      <c r="K103" s="69">
        <v>28</v>
      </c>
      <c r="L103" s="69">
        <v>2</v>
      </c>
      <c r="M103" s="69">
        <v>20</v>
      </c>
      <c r="N103" s="68" t="s">
        <v>583</v>
      </c>
      <c r="O103" s="69">
        <v>2</v>
      </c>
      <c r="P103" s="69">
        <v>3</v>
      </c>
      <c r="Q103" s="69">
        <v>36</v>
      </c>
      <c r="R103" s="69">
        <v>20</v>
      </c>
      <c r="S103" s="69">
        <v>9</v>
      </c>
      <c r="T103" s="69">
        <v>5</v>
      </c>
      <c r="U103" s="69">
        <v>4</v>
      </c>
      <c r="V103" s="69">
        <v>5</v>
      </c>
      <c r="W103" s="68" t="s">
        <v>584</v>
      </c>
      <c r="X103" s="38" t="s"/>
      <c r="Y103" s="69">
        <v>5</v>
      </c>
      <c r="Z103" s="69">
        <v>5</v>
      </c>
      <c r="AA103" s="69">
        <v>5</v>
      </c>
      <c r="AB103" s="68" t="s">
        <v>585</v>
      </c>
      <c r="AC103" s="67" t="s">
        <v>586</v>
      </c>
      <c r="AD103" s="68" t="s">
        <v>132</v>
      </c>
      <c r="AE103" s="69">
        <v>50</v>
      </c>
      <c r="AF103" s="69">
        <v>4</v>
      </c>
      <c r="AG103" s="69">
        <v>4</v>
      </c>
      <c r="AH103" s="69">
        <v>10</v>
      </c>
      <c r="AI103" s="69">
        <v>4</v>
      </c>
      <c r="AJ103" s="69">
        <v>1</v>
      </c>
      <c r="AK103" s="69">
        <v>9</v>
      </c>
      <c r="AL103" s="69">
        <v>0</v>
      </c>
      <c r="AM103" s="69">
        <v>7</v>
      </c>
      <c r="AN103" s="69">
        <v>2</v>
      </c>
      <c r="AO103" s="69">
        <v>1</v>
      </c>
      <c r="AP103" s="69">
        <v>1</v>
      </c>
      <c r="AQ103" s="69">
        <v>9</v>
      </c>
      <c r="AR103" s="69">
        <v>0</v>
      </c>
      <c r="AS103" s="69">
        <v>0</v>
      </c>
      <c r="AT103" s="69">
        <v>10</v>
      </c>
      <c r="AU103" s="69">
        <v>5</v>
      </c>
      <c r="AV103" s="69">
        <v>2</v>
      </c>
      <c r="AW103" s="69">
        <v>0</v>
      </c>
      <c r="AX103" s="69">
        <v>3</v>
      </c>
      <c r="AY103" s="69">
        <v>2</v>
      </c>
      <c r="AZ103" s="69">
        <v>0</v>
      </c>
      <c r="BA103" s="69">
        <v>0</v>
      </c>
      <c r="BB103" s="69">
        <v>0</v>
      </c>
      <c r="BC103" s="69">
        <v>0</v>
      </c>
      <c r="BD103" s="69">
        <v>0</v>
      </c>
      <c r="BE103" s="69">
        <v>0</v>
      </c>
      <c r="BF103" s="69">
        <v>0</v>
      </c>
      <c r="BG103" s="69">
        <v>0</v>
      </c>
      <c r="BH103" s="69">
        <v>0</v>
      </c>
      <c r="BI103" s="31">
        <f>=AH103</f>
        <v>10</v>
      </c>
      <c r="BJ103" s="32">
        <f>=BI103/M103</f>
        <v>0.5</v>
      </c>
      <c r="BK103" s="32">
        <f>=AK103/AH103</f>
        <v>0.9</v>
      </c>
      <c r="BL103" s="33">
        <f>=IF(BI103=0,0,AL103/BI103)</f>
        <v>0</v>
      </c>
      <c r="BM103" s="33">
        <f>=IF(BI103=0,0,AM103/BI103)</f>
        <v>0.7</v>
      </c>
      <c r="BN103" s="33">
        <f>=IF(BI103=0,0,AN103/BI103)</f>
        <v>0.2</v>
      </c>
      <c r="BO103" s="33">
        <f>=IF(BI103=0,0,AO103/BI103)</f>
        <v>0.1</v>
      </c>
      <c r="BP103" s="32">
        <f>=-IF(BL103=0,0,BL103*LN(BL103))-IF(BM103=0,0,BM103*LN(BM103))-IF(BN103=0,0,BN103*LN(BN103))-IF(BO103=0,0,BO103*LN(BO103))</f>
        <v>0.801818552543337</v>
      </c>
      <c r="BQ103" s="34">
        <f>=IF(BI103=0,0,BP103/LN(4)*100)</f>
        <v>57.838982472352</v>
      </c>
      <c r="BR103" s="35">
        <f>=_xlfn.XLOOKUP(C103,点位均值!$A:$A,点位均值!$B:$B,"无匹配")</f>
        <v>0.547096774193549</v>
      </c>
      <c r="BS103" s="35">
        <f>=_xlfn.XLOOKUP(C103,点位均值!$A:$A,点位均值!$C:$C,"无匹配")</f>
        <v>2.94851174934726</v>
      </c>
    </row>
    <row r="104" spans="1:71" ht="33.75" customHeight="1">
      <c r="A104" s="26">
        <v>101</v>
      </c>
      <c r="B104" s="27" t="s">
        <v>587</v>
      </c>
      <c r="C104" s="28" t="s">
        <v>588</v>
      </c>
      <c r="D104" s="38" t="s"/>
      <c r="E104" s="38" t="s"/>
      <c r="F104" s="38" t="s"/>
      <c r="G104" s="38" t="s"/>
      <c r="H104" s="38" t="s"/>
      <c r="I104" s="38" t="s"/>
      <c r="J104" s="38" t="s"/>
      <c r="K104" s="69">
        <v>24</v>
      </c>
      <c r="L104" s="69">
        <v>0</v>
      </c>
      <c r="M104" s="69">
        <v>48</v>
      </c>
      <c r="N104" s="68" t="s">
        <v>175</v>
      </c>
      <c r="O104" s="69">
        <v>3</v>
      </c>
      <c r="P104" s="69">
        <v>4</v>
      </c>
      <c r="Q104" s="69">
        <v>15</v>
      </c>
      <c r="R104" s="69">
        <v>40</v>
      </c>
      <c r="S104" s="69">
        <v>15</v>
      </c>
      <c r="T104" s="69">
        <v>3.5</v>
      </c>
      <c r="U104" s="69">
        <v>4</v>
      </c>
      <c r="V104" s="69">
        <v>3.5</v>
      </c>
      <c r="W104" s="68" t="s">
        <v>589</v>
      </c>
      <c r="X104" s="38" t="s"/>
      <c r="Y104" s="69">
        <v>3</v>
      </c>
      <c r="Z104" s="69">
        <v>3</v>
      </c>
      <c r="AA104" s="69">
        <v>3.5</v>
      </c>
      <c r="AB104" s="68" t="s">
        <v>590</v>
      </c>
      <c r="AC104" s="38" t="s"/>
      <c r="AD104" s="68" t="s">
        <v>132</v>
      </c>
      <c r="AE104" s="69">
        <v>40</v>
      </c>
      <c r="AF104" s="69">
        <v>2.5</v>
      </c>
      <c r="AG104" s="69">
        <v>2.5</v>
      </c>
      <c r="AH104" s="69">
        <v>12</v>
      </c>
      <c r="AI104" s="69">
        <v>3</v>
      </c>
      <c r="AJ104" s="69">
        <v>4</v>
      </c>
      <c r="AK104" s="69">
        <v>8</v>
      </c>
      <c r="AL104" s="69">
        <v>1</v>
      </c>
      <c r="AM104" s="69">
        <v>9</v>
      </c>
      <c r="AN104" s="69">
        <v>1</v>
      </c>
      <c r="AO104" s="69">
        <v>1</v>
      </c>
      <c r="AP104" s="69">
        <v>6</v>
      </c>
      <c r="AQ104" s="69">
        <v>6</v>
      </c>
      <c r="AR104" s="69">
        <v>0</v>
      </c>
      <c r="AS104" s="69">
        <v>1</v>
      </c>
      <c r="AT104" s="69">
        <v>11</v>
      </c>
      <c r="AU104" s="69">
        <v>0</v>
      </c>
      <c r="AV104" s="69">
        <v>2</v>
      </c>
      <c r="AW104" s="69">
        <v>0</v>
      </c>
      <c r="AX104" s="69">
        <v>9</v>
      </c>
      <c r="AY104" s="69">
        <v>0</v>
      </c>
      <c r="AZ104" s="69">
        <v>0</v>
      </c>
      <c r="BA104" s="69">
        <v>1</v>
      </c>
      <c r="BB104" s="69">
        <v>0</v>
      </c>
      <c r="BC104" s="69">
        <v>0</v>
      </c>
      <c r="BD104" s="69">
        <v>0</v>
      </c>
      <c r="BE104" s="69">
        <v>0</v>
      </c>
      <c r="BF104" s="69">
        <v>0</v>
      </c>
      <c r="BG104" s="69">
        <v>0</v>
      </c>
      <c r="BH104" s="69">
        <v>0</v>
      </c>
      <c r="BI104" s="31">
        <f>=AH104</f>
        <v>12</v>
      </c>
      <c r="BJ104" s="32">
        <f>=BI104/M104</f>
        <v>0.25</v>
      </c>
      <c r="BK104" s="32">
        <f>=AK104/AH104</f>
        <v>0.666666666666667</v>
      </c>
      <c r="BL104" s="33">
        <f>=IF(BI104=0,0,AL104/BI104)</f>
        <v>0.0833333333333333</v>
      </c>
      <c r="BM104" s="33">
        <f>=IF(BI104=0,0,AM104/BI104)</f>
        <v>0.75</v>
      </c>
      <c r="BN104" s="33">
        <f>=IF(BI104=0,0,AN104/BI104)</f>
        <v>0.0833333333333333</v>
      </c>
      <c r="BO104" s="33">
        <f>=IF(BI104=0,0,AO104/BI104)</f>
        <v>0.0833333333333333</v>
      </c>
      <c r="BP104" s="32">
        <f>=-IF(BL104=0,0,BL104*LN(BL104))-IF(BM104=0,0,BM104*LN(BM104))-IF(BN104=0,0,BN104*LN(BN104))-IF(BO104=0,0,BO104*LN(BO104))</f>
        <v>0.836988216785836</v>
      </c>
      <c r="BQ104" s="34">
        <f>=IF(BI104=0,0,BP104/LN(4)*100)</f>
        <v>60.3759374819711</v>
      </c>
      <c r="BR104" s="35">
        <f>=_xlfn.XLOOKUP(C104,点位均值!$A:$A,点位均值!$B:$B,"无匹配")</f>
        <v>0.239205955334988</v>
      </c>
      <c r="BS104" s="35">
        <f>=_xlfn.XLOOKUP(C104,点位均值!$A:$A,点位均值!$C:$C,"无匹配")</f>
        <v>3.24490861618799</v>
      </c>
    </row>
    <row r="105" spans="1:71" ht="33.75" customHeight="1">
      <c r="A105" s="26">
        <v>102</v>
      </c>
      <c r="B105" s="27" t="s">
        <v>591</v>
      </c>
      <c r="C105" s="28" t="s">
        <v>592</v>
      </c>
      <c r="D105" s="67" t="s">
        <v>593</v>
      </c>
      <c r="E105" s="38" t="s"/>
      <c r="F105" s="38" t="s"/>
      <c r="G105" s="38" t="s"/>
      <c r="H105" s="38" t="s"/>
      <c r="I105" s="38" t="s"/>
      <c r="J105" s="38" t="s"/>
      <c r="K105" s="69">
        <v>4</v>
      </c>
      <c r="L105" s="69">
        <v>0</v>
      </c>
      <c r="M105" s="69">
        <v>2</v>
      </c>
      <c r="N105" s="68" t="s">
        <v>594</v>
      </c>
      <c r="O105" s="69">
        <v>1</v>
      </c>
      <c r="P105" s="69">
        <v>3</v>
      </c>
      <c r="Q105" s="69">
        <v>0</v>
      </c>
      <c r="R105" s="69">
        <v>0</v>
      </c>
      <c r="S105" s="69">
        <v>4</v>
      </c>
      <c r="T105" s="69">
        <v>5</v>
      </c>
      <c r="U105" s="69">
        <v>3</v>
      </c>
      <c r="V105" s="69">
        <v>4</v>
      </c>
      <c r="W105" s="68" t="s">
        <v>595</v>
      </c>
      <c r="X105" s="39" t="s"/>
      <c r="Y105" s="69">
        <v>5</v>
      </c>
      <c r="Z105" s="69">
        <v>5</v>
      </c>
      <c r="AA105" s="69">
        <v>5</v>
      </c>
      <c r="AB105" s="68" t="s">
        <v>596</v>
      </c>
      <c r="AC105" s="39" t="s"/>
      <c r="AD105" s="68" t="s">
        <v>132</v>
      </c>
      <c r="AE105" s="69">
        <v>40</v>
      </c>
      <c r="AF105" s="69">
        <v>4</v>
      </c>
      <c r="AG105" s="69">
        <v>3</v>
      </c>
      <c r="AH105" s="69">
        <v>7</v>
      </c>
      <c r="AI105" s="69">
        <v>1</v>
      </c>
      <c r="AJ105" s="69">
        <v>5</v>
      </c>
      <c r="AK105" s="69">
        <v>2</v>
      </c>
      <c r="AL105" s="69">
        <v>0</v>
      </c>
      <c r="AM105" s="69">
        <v>6</v>
      </c>
      <c r="AN105" s="69">
        <v>1</v>
      </c>
      <c r="AO105" s="69">
        <v>0</v>
      </c>
      <c r="AP105" s="69">
        <v>1</v>
      </c>
      <c r="AQ105" s="69">
        <v>6</v>
      </c>
      <c r="AR105" s="69">
        <v>0</v>
      </c>
      <c r="AS105" s="69">
        <v>1</v>
      </c>
      <c r="AT105" s="69">
        <v>6</v>
      </c>
      <c r="AU105" s="69">
        <v>2</v>
      </c>
      <c r="AV105" s="69">
        <v>0</v>
      </c>
      <c r="AW105" s="69">
        <v>0</v>
      </c>
      <c r="AX105" s="69">
        <v>3</v>
      </c>
      <c r="AY105" s="69">
        <v>0</v>
      </c>
      <c r="AZ105" s="69">
        <v>0</v>
      </c>
      <c r="BA105" s="69">
        <v>0</v>
      </c>
      <c r="BB105" s="69">
        <v>2</v>
      </c>
      <c r="BC105" s="69">
        <v>0</v>
      </c>
      <c r="BD105" s="69">
        <v>0</v>
      </c>
      <c r="BE105" s="69">
        <v>0</v>
      </c>
      <c r="BF105" s="69">
        <v>0</v>
      </c>
      <c r="BG105" s="69">
        <v>1</v>
      </c>
      <c r="BH105" s="69">
        <v>0</v>
      </c>
      <c r="BI105" s="31">
        <f>=AH105</f>
        <v>7</v>
      </c>
      <c r="BJ105" s="32">
        <f>=BI105/M105</f>
        <v>3.5</v>
      </c>
      <c r="BK105" s="32">
        <f>=AK105/AH105</f>
        <v>0.285714285714286</v>
      </c>
      <c r="BL105" s="33">
        <f>=IF(BI105=0,0,AL105/BI105)</f>
        <v>0</v>
      </c>
      <c r="BM105" s="33">
        <f>=IF(BI105=0,0,AM105/BI105)</f>
        <v>0.857142857142857</v>
      </c>
      <c r="BN105" s="33">
        <f>=IF(BI105=0,0,AN105/BI105)</f>
        <v>0.142857142857143</v>
      </c>
      <c r="BO105" s="33">
        <f>=IF(BI105=0,0,AO105/BI105)</f>
        <v>0</v>
      </c>
      <c r="BP105" s="32">
        <f>=-IF(BL105=0,0,BL105*LN(BL105))-IF(BM105=0,0,BM105*LN(BM105))-IF(BN105=0,0,BN105*LN(BN105))-IF(BO105=0,0,BO105*LN(BO105))</f>
        <v>0.410116318288409</v>
      </c>
      <c r="BQ105" s="34">
        <f>=IF(BI105=0,0,BP105/LN(4)*100)</f>
        <v>29.5836389291164</v>
      </c>
      <c r="BR105" s="35">
        <f>=_xlfn.XLOOKUP(C105,点位均值!$A:$A,点位均值!$B:$B,"无匹配")</f>
        <v>0.443920595533499</v>
      </c>
      <c r="BS105" s="35">
        <f>=_xlfn.XLOOKUP(C105,点位均值!$A:$A,点位均值!$C:$C,"无匹配")</f>
        <v>3.14643789630735</v>
      </c>
    </row>
    <row r="106" spans="1:71" ht="33.75" customHeight="1">
      <c r="A106" s="26">
        <v>103</v>
      </c>
      <c r="B106" s="27" t="s">
        <v>597</v>
      </c>
      <c r="C106" s="28" t="s">
        <v>598</v>
      </c>
      <c r="D106" s="67" t="s">
        <v>599</v>
      </c>
      <c r="E106" s="38" t="s"/>
      <c r="F106" s="38" t="s"/>
      <c r="G106" s="38" t="s"/>
      <c r="H106" s="38" t="s"/>
      <c r="I106" s="38" t="s"/>
      <c r="J106" s="38" t="s"/>
      <c r="K106" s="69">
        <v>24</v>
      </c>
      <c r="L106" s="69">
        <v>1.6</v>
      </c>
      <c r="M106" s="69">
        <v>43</v>
      </c>
      <c r="N106" s="68" t="s">
        <v>600</v>
      </c>
      <c r="O106" s="69">
        <v>3</v>
      </c>
      <c r="P106" s="69">
        <v>4</v>
      </c>
      <c r="Q106" s="69">
        <v>800</v>
      </c>
      <c r="R106" s="69">
        <v>80</v>
      </c>
      <c r="S106" s="69">
        <v>30</v>
      </c>
      <c r="T106" s="69">
        <v>5</v>
      </c>
      <c r="U106" s="69">
        <v>3</v>
      </c>
      <c r="V106" s="69">
        <v>3</v>
      </c>
      <c r="W106" s="68" t="s">
        <v>601</v>
      </c>
      <c r="X106" s="38" t="s"/>
      <c r="Y106" s="69">
        <v>5</v>
      </c>
      <c r="Z106" s="69">
        <v>5</v>
      </c>
      <c r="AA106" s="69">
        <v>5</v>
      </c>
      <c r="AB106" s="68" t="s">
        <v>602</v>
      </c>
      <c r="AC106" s="38" t="s"/>
      <c r="AD106" s="68" t="s">
        <v>159</v>
      </c>
      <c r="AE106" s="69">
        <v>50</v>
      </c>
      <c r="AF106" s="69">
        <v>4</v>
      </c>
      <c r="AG106" s="69">
        <v>4</v>
      </c>
      <c r="AH106" s="69">
        <v>10</v>
      </c>
      <c r="AI106" s="69">
        <v>1</v>
      </c>
      <c r="AJ106" s="69">
        <v>8</v>
      </c>
      <c r="AK106" s="69">
        <v>2</v>
      </c>
      <c r="AL106" s="69">
        <v>0</v>
      </c>
      <c r="AM106" s="69">
        <v>8</v>
      </c>
      <c r="AN106" s="69">
        <v>0</v>
      </c>
      <c r="AO106" s="69">
        <v>2</v>
      </c>
      <c r="AP106" s="69">
        <v>3</v>
      </c>
      <c r="AQ106" s="69">
        <v>7</v>
      </c>
      <c r="AR106" s="69">
        <v>0</v>
      </c>
      <c r="AS106" s="69">
        <v>0</v>
      </c>
      <c r="AT106" s="69">
        <v>10</v>
      </c>
      <c r="AU106" s="69">
        <v>0</v>
      </c>
      <c r="AV106" s="69">
        <v>2</v>
      </c>
      <c r="AW106" s="69">
        <v>6</v>
      </c>
      <c r="AX106" s="69">
        <v>1</v>
      </c>
      <c r="AY106" s="69">
        <v>0</v>
      </c>
      <c r="AZ106" s="69">
        <v>0</v>
      </c>
      <c r="BA106" s="69">
        <v>0</v>
      </c>
      <c r="BB106" s="69">
        <v>1</v>
      </c>
      <c r="BC106" s="69">
        <v>0</v>
      </c>
      <c r="BD106" s="69">
        <v>0</v>
      </c>
      <c r="BE106" s="69">
        <v>0</v>
      </c>
      <c r="BF106" s="69">
        <v>0</v>
      </c>
      <c r="BG106" s="69">
        <v>0</v>
      </c>
      <c r="BH106" s="69">
        <v>0</v>
      </c>
      <c r="BI106" s="31">
        <f>=AH106</f>
        <v>10</v>
      </c>
      <c r="BJ106" s="32">
        <f>=BI106/M106</f>
        <v>0.232558139534884</v>
      </c>
      <c r="BK106" s="32">
        <f>=AK106/AH106</f>
        <v>0.2</v>
      </c>
      <c r="BL106" s="33">
        <f>=IF(BI106=0,0,AL106/BI106)</f>
        <v>0</v>
      </c>
      <c r="BM106" s="33">
        <f>=IF(BI106=0,0,AM106/BI106)</f>
        <v>0.8</v>
      </c>
      <c r="BN106" s="33">
        <f>=IF(BI106=0,0,AN106/BI106)</f>
        <v>0</v>
      </c>
      <c r="BO106" s="33">
        <f>=IF(BI106=0,0,AO106/BI106)</f>
        <v>0.2</v>
      </c>
      <c r="BP106" s="32">
        <f>=-IF(BL106=0,0,BL106*LN(BL106))-IF(BM106=0,0,BM106*LN(BM106))-IF(BN106=0,0,BN106*LN(BN106))-IF(BO106=0,0,BO106*LN(BO106))</f>
        <v>0.500402423538188</v>
      </c>
      <c r="BQ106" s="34">
        <f>=IF(BI106=0,0,BP106/LN(4)*100)</f>
        <v>36.0964047443681</v>
      </c>
      <c r="BR106" s="35">
        <f>=_xlfn.XLOOKUP(C106,点位均值!$A:$A,点位均值!$B:$B,"无匹配")</f>
        <v>0.841885856079405</v>
      </c>
      <c r="BS106" s="35">
        <f>=_xlfn.XLOOKUP(C106,点位均值!$A:$A,点位均值!$C:$C,"无匹配")</f>
        <v>1.96626631853786</v>
      </c>
    </row>
    <row r="107" spans="1:71" ht="33.75" customHeight="1">
      <c r="A107" s="26">
        <v>104</v>
      </c>
      <c r="B107" s="27" t="s">
        <v>603</v>
      </c>
      <c r="C107" s="28" t="s">
        <v>604</v>
      </c>
      <c r="D107" s="67" t="s">
        <v>605</v>
      </c>
      <c r="E107" s="38" t="s"/>
      <c r="F107" s="38" t="s"/>
      <c r="G107" s="38" t="s"/>
      <c r="H107" s="38" t="s"/>
      <c r="I107" s="38" t="s"/>
      <c r="J107" s="38" t="s"/>
      <c r="K107" s="69">
        <v>4</v>
      </c>
      <c r="L107" s="69">
        <v>0.1</v>
      </c>
      <c r="M107" s="69">
        <v>0</v>
      </c>
      <c r="N107" s="68" t="s">
        <v>606</v>
      </c>
      <c r="O107" s="69">
        <v>1</v>
      </c>
      <c r="P107" s="69">
        <v>1</v>
      </c>
      <c r="Q107" s="69">
        <v>0</v>
      </c>
      <c r="R107" s="69">
        <v>0</v>
      </c>
      <c r="S107" s="69">
        <v>0</v>
      </c>
      <c r="T107" s="69">
        <v>5</v>
      </c>
      <c r="U107" s="69">
        <v>2</v>
      </c>
      <c r="V107" s="69">
        <v>1</v>
      </c>
      <c r="W107" s="68" t="s">
        <v>607</v>
      </c>
      <c r="X107" s="68" t="s">
        <v>608</v>
      </c>
      <c r="Y107" s="69">
        <v>1</v>
      </c>
      <c r="Z107" s="69">
        <v>3</v>
      </c>
      <c r="AA107" s="69">
        <v>5</v>
      </c>
      <c r="AB107" s="68" t="s">
        <v>609</v>
      </c>
      <c r="AC107" s="68" t="s">
        <v>608</v>
      </c>
      <c r="AD107" s="68" t="s">
        <v>132</v>
      </c>
      <c r="AE107" s="69">
        <v>100</v>
      </c>
      <c r="AF107" s="69">
        <v>3</v>
      </c>
      <c r="AG107" s="69">
        <v>5</v>
      </c>
      <c r="AH107" s="30" t="s"/>
      <c r="AI107" s="30" t="s"/>
      <c r="AJ107" s="30" t="s"/>
      <c r="AK107" s="30" t="s"/>
      <c r="AL107" s="30" t="s"/>
      <c r="AM107" s="30" t="s"/>
      <c r="AN107" s="30" t="s"/>
      <c r="AO107" s="30" t="s"/>
      <c r="AP107" s="30" t="s"/>
      <c r="AQ107" s="30" t="s"/>
      <c r="AR107" s="30" t="s"/>
      <c r="AS107" s="30" t="s"/>
      <c r="AT107" s="30" t="s"/>
      <c r="AU107" s="30" t="s"/>
      <c r="AV107" s="30" t="s"/>
      <c r="AW107" s="30" t="s"/>
      <c r="AX107" s="30" t="s"/>
      <c r="AY107" s="30" t="s"/>
      <c r="AZ107" s="30" t="s"/>
      <c r="BA107" s="30" t="s"/>
      <c r="BB107" s="30" t="s"/>
      <c r="BC107" s="30" t="s"/>
      <c r="BD107" s="30" t="s"/>
      <c r="BE107" s="30" t="s"/>
      <c r="BF107" s="30" t="s"/>
      <c r="BG107" s="30" t="s"/>
      <c r="BH107" s="30" t="s"/>
      <c r="BI107" s="31">
        <f>=AH107</f>
        <v>0</v>
      </c>
      <c r="BJ107" s="32" t="e">
        <f>=BI107/M107</f>
        <v>#DIV/0!</v>
      </c>
      <c r="BK107" s="32" t="e">
        <f>=AK107/AH107</f>
        <v>#DIV/0!</v>
      </c>
      <c r="BL107" s="33">
        <f>=IF(BI107=0,0,AL107/BI107)</f>
        <v>0</v>
      </c>
      <c r="BM107" s="33">
        <f>=IF(BI107=0,0,AM107/BI107)</f>
        <v>0</v>
      </c>
      <c r="BN107" s="33">
        <f>=IF(BI107=0,0,AN107/BI107)</f>
        <v>0</v>
      </c>
      <c r="BO107" s="33">
        <f>=IF(BI107=0,0,AO107/BI107)</f>
        <v>0</v>
      </c>
      <c r="BP107" s="32">
        <f>=-IF(BL107=0,0,BL107*LN(BL107))-IF(BM107=0,0,BM107*LN(BM107))-IF(BN107=0,0,BN107*LN(BN107))-IF(BO107=0,0,BO107*LN(BO107))</f>
        <v>0</v>
      </c>
      <c r="BQ107" s="34">
        <f>=IF(BI107=0,0,BP107/LN(4)*100)</f>
        <v>0</v>
      </c>
      <c r="BR107" s="35" t="str">
        <f>=_xlfn.XLOOKUP(C107,点位均值!$A:$A,点位均值!$B:$B,"无匹配")</f>
        <v>无匹配</v>
      </c>
      <c r="BS107" s="35" t="str">
        <f>=_xlfn.XLOOKUP(C107,点位均值!$A:$A,点位均值!$C:$C,"无匹配")</f>
        <v>无匹配</v>
      </c>
    </row>
    <row r="108" spans="1:71" ht="33.75" customHeight="1">
      <c r="A108" s="26">
        <v>105</v>
      </c>
      <c r="B108" s="27" t="s">
        <v>610</v>
      </c>
      <c r="C108" s="28" t="s">
        <v>611</v>
      </c>
      <c r="D108" s="67" t="s">
        <v>612</v>
      </c>
      <c r="E108" s="39" t="s"/>
      <c r="F108" s="38" t="s"/>
      <c r="G108" s="38" t="s"/>
      <c r="H108" s="38" t="s"/>
      <c r="I108" s="38" t="s"/>
      <c r="J108" s="38" t="s"/>
      <c r="K108" s="69">
        <v>18</v>
      </c>
      <c r="L108" s="69">
        <v>0</v>
      </c>
      <c r="M108" s="69">
        <v>36</v>
      </c>
      <c r="N108" s="68" t="s">
        <v>101</v>
      </c>
      <c r="O108" s="69">
        <v>2</v>
      </c>
      <c r="P108" s="69">
        <v>3</v>
      </c>
      <c r="Q108" s="69">
        <v>74</v>
      </c>
      <c r="R108" s="69">
        <v>50</v>
      </c>
      <c r="S108" s="69">
        <v>10</v>
      </c>
      <c r="T108" s="69">
        <v>5</v>
      </c>
      <c r="U108" s="69">
        <v>2</v>
      </c>
      <c r="V108" s="69">
        <v>3</v>
      </c>
      <c r="W108" s="68" t="s">
        <v>613</v>
      </c>
      <c r="X108" s="38" t="s"/>
      <c r="Y108" s="69">
        <v>4</v>
      </c>
      <c r="Z108" s="69">
        <v>3</v>
      </c>
      <c r="AA108" s="69">
        <v>5</v>
      </c>
      <c r="AB108" s="68" t="s">
        <v>614</v>
      </c>
      <c r="AC108" s="38" t="s"/>
      <c r="AD108" s="68" t="s">
        <v>132</v>
      </c>
      <c r="AE108" s="69">
        <v>90</v>
      </c>
      <c r="AF108" s="69">
        <v>4</v>
      </c>
      <c r="AG108" s="69">
        <v>4</v>
      </c>
      <c r="AH108" s="69">
        <v>1</v>
      </c>
      <c r="AI108" s="69">
        <v>0</v>
      </c>
      <c r="AJ108" s="69">
        <v>1</v>
      </c>
      <c r="AK108" s="69">
        <v>0</v>
      </c>
      <c r="AL108" s="69">
        <v>0</v>
      </c>
      <c r="AM108" s="69">
        <v>0</v>
      </c>
      <c r="AN108" s="69">
        <v>1</v>
      </c>
      <c r="AO108" s="69">
        <v>0</v>
      </c>
      <c r="AP108" s="69">
        <v>0</v>
      </c>
      <c r="AQ108" s="69">
        <v>1</v>
      </c>
      <c r="AR108" s="69">
        <v>0</v>
      </c>
      <c r="AS108" s="69">
        <v>1</v>
      </c>
      <c r="AT108" s="69">
        <v>0</v>
      </c>
      <c r="AU108" s="69">
        <v>0</v>
      </c>
      <c r="AV108" s="69">
        <v>0</v>
      </c>
      <c r="AW108" s="69">
        <v>0</v>
      </c>
      <c r="AX108" s="69">
        <v>0</v>
      </c>
      <c r="AY108" s="69">
        <v>0</v>
      </c>
      <c r="AZ108" s="69">
        <v>0</v>
      </c>
      <c r="BA108" s="69">
        <v>0</v>
      </c>
      <c r="BB108" s="69">
        <v>1</v>
      </c>
      <c r="BC108" s="69">
        <v>0</v>
      </c>
      <c r="BD108" s="69">
        <v>0</v>
      </c>
      <c r="BE108" s="69">
        <v>0</v>
      </c>
      <c r="BF108" s="69">
        <v>0</v>
      </c>
      <c r="BG108" s="69">
        <v>0</v>
      </c>
      <c r="BH108" s="69">
        <v>0</v>
      </c>
      <c r="BI108" s="31">
        <f>=AH108</f>
        <v>1</v>
      </c>
      <c r="BJ108" s="32">
        <f>=BI108/M108</f>
        <v>0.0277777777777778</v>
      </c>
      <c r="BK108" s="32">
        <f>=AK108/AH108</f>
        <v>0</v>
      </c>
      <c r="BL108" s="33">
        <f>=IF(BI108=0,0,AL108/BI108)</f>
        <v>0</v>
      </c>
      <c r="BM108" s="33">
        <f>=IF(BI108=0,0,AM108/BI108)</f>
        <v>0</v>
      </c>
      <c r="BN108" s="33">
        <f>=IF(BI108=0,0,AN108/BI108)</f>
        <v>1</v>
      </c>
      <c r="BO108" s="33">
        <f>=IF(BI108=0,0,AO108/BI108)</f>
        <v>0</v>
      </c>
      <c r="BP108" s="32">
        <f>=-IF(BL108=0,0,BL108*LN(BL108))-IF(BM108=0,0,BM108*LN(BM108))-IF(BN108=0,0,BN108*LN(BN108))-IF(BO108=0,0,BO108*LN(BO108))</f>
        <v>0</v>
      </c>
      <c r="BQ108" s="34">
        <f>=IF(BI108=0,0,BP108/LN(4)*100)</f>
        <v>0</v>
      </c>
      <c r="BR108" s="35">
        <f>=_xlfn.XLOOKUP(C108,点位均值!$A:$A,点位均值!$B:$B,"无匹配")</f>
        <v>1.27915632754342</v>
      </c>
      <c r="BS108" s="35">
        <f>=_xlfn.XLOOKUP(C108,点位均值!$A:$A,点位均值!$C:$C,"无匹配")</f>
        <v>1.36657963446475</v>
      </c>
    </row>
    <row r="109" spans="1:71" ht="33.75" customHeight="1">
      <c r="A109" s="26">
        <v>106</v>
      </c>
      <c r="B109" s="27" t="s">
        <v>615</v>
      </c>
      <c r="C109" s="28" t="s">
        <v>616</v>
      </c>
      <c r="D109" s="67" t="s">
        <v>617</v>
      </c>
      <c r="E109" s="67" t="s">
        <v>94</v>
      </c>
      <c r="F109" s="67" t="s">
        <v>95</v>
      </c>
      <c r="G109" s="67" t="s">
        <v>137</v>
      </c>
      <c r="H109" s="67" t="s">
        <v>1550</v>
      </c>
      <c r="I109" s="67" t="s">
        <v>121</v>
      </c>
      <c r="J109" s="38" t="s"/>
      <c r="K109" s="69">
        <v>6</v>
      </c>
      <c r="L109" s="69">
        <v>0</v>
      </c>
      <c r="M109" s="69">
        <v>2</v>
      </c>
      <c r="N109" s="68" t="s">
        <v>175</v>
      </c>
      <c r="O109" s="69">
        <v>1</v>
      </c>
      <c r="P109" s="69">
        <v>5</v>
      </c>
      <c r="Q109" s="69">
        <v>20</v>
      </c>
      <c r="R109" s="69">
        <v>100</v>
      </c>
      <c r="S109" s="69">
        <v>4</v>
      </c>
      <c r="T109" s="69">
        <v>3</v>
      </c>
      <c r="U109" s="69">
        <v>5</v>
      </c>
      <c r="V109" s="69">
        <v>5</v>
      </c>
      <c r="W109" s="68" t="s">
        <v>233</v>
      </c>
      <c r="X109" s="38" t="s"/>
      <c r="Y109" s="69">
        <v>4</v>
      </c>
      <c r="Z109" s="69">
        <v>3</v>
      </c>
      <c r="AA109" s="69">
        <v>4</v>
      </c>
      <c r="AB109" s="68" t="s">
        <v>233</v>
      </c>
      <c r="AC109" s="38" t="s"/>
      <c r="AD109" s="68" t="s">
        <v>140</v>
      </c>
      <c r="AE109" s="69">
        <v>80</v>
      </c>
      <c r="AF109" s="69">
        <v>3</v>
      </c>
      <c r="AG109" s="69">
        <v>4</v>
      </c>
      <c r="AH109" s="69">
        <v>2</v>
      </c>
      <c r="AI109" s="69">
        <v>0</v>
      </c>
      <c r="AJ109" s="69">
        <v>2</v>
      </c>
      <c r="AK109" s="69">
        <v>0</v>
      </c>
      <c r="AL109" s="69">
        <v>0</v>
      </c>
      <c r="AM109" s="69">
        <v>1</v>
      </c>
      <c r="AN109" s="69">
        <v>1</v>
      </c>
      <c r="AO109" s="69">
        <v>0</v>
      </c>
      <c r="AP109" s="69">
        <v>1</v>
      </c>
      <c r="AQ109" s="69">
        <v>1</v>
      </c>
      <c r="AR109" s="69">
        <v>0</v>
      </c>
      <c r="AS109" s="69">
        <v>0</v>
      </c>
      <c r="AT109" s="69">
        <v>2</v>
      </c>
      <c r="AU109" s="69">
        <v>2</v>
      </c>
      <c r="AV109" s="69">
        <v>1</v>
      </c>
      <c r="AW109" s="69">
        <v>0</v>
      </c>
      <c r="AX109" s="69">
        <v>0</v>
      </c>
      <c r="AY109" s="69">
        <v>0</v>
      </c>
      <c r="AZ109" s="69">
        <v>0</v>
      </c>
      <c r="BA109" s="69">
        <v>0</v>
      </c>
      <c r="BB109" s="69">
        <v>1</v>
      </c>
      <c r="BC109" s="69">
        <v>0</v>
      </c>
      <c r="BD109" s="69">
        <v>0</v>
      </c>
      <c r="BE109" s="69">
        <v>0</v>
      </c>
      <c r="BF109" s="69">
        <v>0</v>
      </c>
      <c r="BG109" s="69">
        <v>0</v>
      </c>
      <c r="BH109" s="69">
        <v>0</v>
      </c>
      <c r="BI109" s="31">
        <f>=AH109</f>
        <v>2</v>
      </c>
      <c r="BJ109" s="32">
        <f>=BI109/M109</f>
        <v>1</v>
      </c>
      <c r="BK109" s="32">
        <f>=AK109/AH109</f>
        <v>0</v>
      </c>
      <c r="BL109" s="33">
        <f>=IF(BI109=0,0,AL109/BI109)</f>
        <v>0</v>
      </c>
      <c r="BM109" s="33">
        <f>=IF(BI109=0,0,AM109/BI109)</f>
        <v>0.5</v>
      </c>
      <c r="BN109" s="33">
        <f>=IF(BI109=0,0,AN109/BI109)</f>
        <v>0.5</v>
      </c>
      <c r="BO109" s="33">
        <f>=IF(BI109=0,0,AO109/BI109)</f>
        <v>0</v>
      </c>
      <c r="BP109" s="32">
        <f>=-IF(BL109=0,0,BL109*LN(BL109))-IF(BM109=0,0,BM109*LN(BM109))-IF(BN109=0,0,BN109*LN(BN109))-IF(BO109=0,0,BO109*LN(BO109))</f>
        <v>0.693147180559945</v>
      </c>
      <c r="BQ109" s="34">
        <f>=IF(BI109=0,0,BP109/LN(4)*100)</f>
        <v>50</v>
      </c>
      <c r="BR109" s="35">
        <f>=_xlfn.XLOOKUP(C109,点位均值!$A:$A,点位均值!$B:$B,"无匹配")</f>
        <v>1.2545905707196</v>
      </c>
      <c r="BS109" s="35">
        <f>=_xlfn.XLOOKUP(C109,点位均值!$A:$A,点位均值!$C:$C,"无匹配")</f>
        <v>4.44255874673629</v>
      </c>
    </row>
    <row r="110" spans="1:71" ht="33.75" customHeight="1">
      <c r="A110" s="26">
        <v>107</v>
      </c>
      <c r="B110" s="27" t="s">
        <v>618</v>
      </c>
      <c r="C110" s="28" t="s">
        <v>619</v>
      </c>
      <c r="D110" s="67" t="s">
        <v>620</v>
      </c>
      <c r="E110" s="68" t="s">
        <v>94</v>
      </c>
      <c r="F110" s="67" t="s">
        <v>95</v>
      </c>
      <c r="G110" s="67" t="s">
        <v>96</v>
      </c>
      <c r="H110" s="67" t="s">
        <v>1542</v>
      </c>
      <c r="I110" s="67" t="s">
        <v>121</v>
      </c>
      <c r="J110" s="67" t="s">
        <v>145</v>
      </c>
      <c r="K110" s="69">
        <v>1.5</v>
      </c>
      <c r="L110" s="69">
        <v>0</v>
      </c>
      <c r="M110" s="69">
        <v>1.5</v>
      </c>
      <c r="N110" s="68" t="s">
        <v>241</v>
      </c>
      <c r="O110" s="69">
        <v>1</v>
      </c>
      <c r="P110" s="69">
        <v>1</v>
      </c>
      <c r="Q110" s="69">
        <v>0</v>
      </c>
      <c r="R110" s="69">
        <v>0</v>
      </c>
      <c r="S110" s="69">
        <v>4</v>
      </c>
      <c r="T110" s="69">
        <v>3</v>
      </c>
      <c r="U110" s="69">
        <v>3</v>
      </c>
      <c r="V110" s="69">
        <v>3</v>
      </c>
      <c r="W110" s="68" t="s">
        <v>157</v>
      </c>
      <c r="X110" s="39" t="s"/>
      <c r="Y110" s="69">
        <v>4</v>
      </c>
      <c r="Z110" s="69">
        <v>2</v>
      </c>
      <c r="AA110" s="69">
        <v>3</v>
      </c>
      <c r="AB110" s="68" t="s">
        <v>158</v>
      </c>
      <c r="AC110" s="39" t="s"/>
      <c r="AD110" s="68" t="s">
        <v>132</v>
      </c>
      <c r="AE110" s="69">
        <v>50</v>
      </c>
      <c r="AF110" s="69">
        <v>3</v>
      </c>
      <c r="AG110" s="69">
        <v>3</v>
      </c>
      <c r="AH110" s="30" t="s"/>
      <c r="AI110" s="30" t="s"/>
      <c r="AJ110" s="30" t="s"/>
      <c r="AK110" s="30" t="s"/>
      <c r="AL110" s="30" t="s"/>
      <c r="AM110" s="30" t="s"/>
      <c r="AN110" s="30" t="s"/>
      <c r="AO110" s="30" t="s"/>
      <c r="AP110" s="30" t="s"/>
      <c r="AQ110" s="30" t="s"/>
      <c r="AR110" s="30" t="s"/>
      <c r="AS110" s="30" t="s"/>
      <c r="AT110" s="30" t="s"/>
      <c r="AU110" s="30" t="s"/>
      <c r="AV110" s="30" t="s"/>
      <c r="AW110" s="30" t="s"/>
      <c r="AX110" s="30" t="s"/>
      <c r="AY110" s="30" t="s"/>
      <c r="AZ110" s="30" t="s"/>
      <c r="BA110" s="30" t="s"/>
      <c r="BB110" s="30" t="s"/>
      <c r="BC110" s="30" t="s"/>
      <c r="BD110" s="30" t="s"/>
      <c r="BE110" s="30" t="s"/>
      <c r="BF110" s="30" t="s"/>
      <c r="BG110" s="30" t="s"/>
      <c r="BH110" s="30" t="s"/>
      <c r="BI110" s="31">
        <f>=AH110</f>
        <v>0</v>
      </c>
      <c r="BJ110" s="32">
        <f>=BI110/M110</f>
        <v>0</v>
      </c>
      <c r="BK110" s="32" t="e">
        <f>=AK110/AH110</f>
        <v>#DIV/0!</v>
      </c>
      <c r="BL110" s="33">
        <f>=IF(BI110=0,0,AL110/BI110)</f>
        <v>0</v>
      </c>
      <c r="BM110" s="33">
        <f>=IF(BI110=0,0,AM110/BI110)</f>
        <v>0</v>
      </c>
      <c r="BN110" s="33">
        <f>=IF(BI110=0,0,AN110/BI110)</f>
        <v>0</v>
      </c>
      <c r="BO110" s="33">
        <f>=IF(BI110=0,0,AO110/BI110)</f>
        <v>0</v>
      </c>
      <c r="BP110" s="32">
        <f>=-IF(BL110=0,0,BL110*LN(BL110))-IF(BM110=0,0,BM110*LN(BM110))-IF(BN110=0,0,BN110*LN(BN110))-IF(BO110=0,0,BO110*LN(BO110))</f>
        <v>0</v>
      </c>
      <c r="BQ110" s="34">
        <f>=IF(BI110=0,0,BP110/LN(4)*100)</f>
        <v>0</v>
      </c>
      <c r="BR110" s="35" t="str">
        <f>=_xlfn.XLOOKUP(C110,点位均值!$A:$A,点位均值!$B:$B,"无匹配")</f>
        <v>无匹配</v>
      </c>
      <c r="BS110" s="35" t="str">
        <f>=_xlfn.XLOOKUP(C110,点位均值!$A:$A,点位均值!$C:$C,"无匹配")</f>
        <v>无匹配</v>
      </c>
    </row>
    <row r="111" spans="1:71" ht="33.75" customHeight="1">
      <c r="A111" s="26">
        <v>108</v>
      </c>
      <c r="B111" s="27" t="s">
        <v>621</v>
      </c>
      <c r="C111" s="28" t="s">
        <v>622</v>
      </c>
      <c r="D111" s="67" t="s">
        <v>623</v>
      </c>
      <c r="E111" s="68" t="s">
        <v>94</v>
      </c>
      <c r="F111" s="67" t="s">
        <v>95</v>
      </c>
      <c r="G111" s="67" t="s">
        <v>96</v>
      </c>
      <c r="H111" s="67" t="s">
        <v>97</v>
      </c>
      <c r="I111" s="67" t="s">
        <v>121</v>
      </c>
      <c r="J111" s="67" t="s">
        <v>100</v>
      </c>
      <c r="K111" s="69">
        <v>4</v>
      </c>
      <c r="L111" s="69">
        <v>0</v>
      </c>
      <c r="M111" s="69">
        <v>0</v>
      </c>
      <c r="N111" s="68" t="s">
        <v>175</v>
      </c>
      <c r="O111" s="69">
        <v>1</v>
      </c>
      <c r="P111" s="69">
        <v>5</v>
      </c>
      <c r="Q111" s="69">
        <v>0</v>
      </c>
      <c r="R111" s="69">
        <v>0</v>
      </c>
      <c r="S111" s="69">
        <v>0</v>
      </c>
      <c r="T111" s="69">
        <v>3.2</v>
      </c>
      <c r="U111" s="69">
        <v>3.4</v>
      </c>
      <c r="V111" s="69">
        <v>3</v>
      </c>
      <c r="W111" s="68" t="s">
        <v>624</v>
      </c>
      <c r="X111" s="39" t="s"/>
      <c r="Y111" s="69">
        <v>3</v>
      </c>
      <c r="Z111" s="69">
        <v>2.4</v>
      </c>
      <c r="AA111" s="69">
        <v>3.6</v>
      </c>
      <c r="AB111" s="68" t="s">
        <v>158</v>
      </c>
      <c r="AC111" s="39" t="s"/>
      <c r="AD111" s="68" t="s">
        <v>132</v>
      </c>
      <c r="AE111" s="69">
        <v>50</v>
      </c>
      <c r="AF111" s="69">
        <v>3</v>
      </c>
      <c r="AG111" s="69">
        <v>3.2</v>
      </c>
      <c r="AH111" s="30" t="s"/>
      <c r="AI111" s="30" t="s"/>
      <c r="AJ111" s="30" t="s"/>
      <c r="AK111" s="30" t="s"/>
      <c r="AL111" s="30" t="s"/>
      <c r="AM111" s="30" t="s"/>
      <c r="AN111" s="30" t="s"/>
      <c r="AO111" s="30" t="s"/>
      <c r="AP111" s="30" t="s"/>
      <c r="AQ111" s="30" t="s"/>
      <c r="AR111" s="30" t="s"/>
      <c r="AS111" s="30" t="s"/>
      <c r="AT111" s="30" t="s"/>
      <c r="AU111" s="30" t="s"/>
      <c r="AV111" s="30" t="s"/>
      <c r="AW111" s="30" t="s"/>
      <c r="AX111" s="30" t="s"/>
      <c r="AY111" s="30" t="s"/>
      <c r="AZ111" s="30" t="s"/>
      <c r="BA111" s="30" t="s"/>
      <c r="BB111" s="30" t="s"/>
      <c r="BC111" s="30" t="s"/>
      <c r="BD111" s="30" t="s"/>
      <c r="BE111" s="30" t="s"/>
      <c r="BF111" s="30" t="s"/>
      <c r="BG111" s="30" t="s"/>
      <c r="BH111" s="30" t="s"/>
      <c r="BI111" s="31">
        <f>=AH111</f>
        <v>0</v>
      </c>
      <c r="BJ111" s="32" t="e">
        <f>=BI111/M111</f>
        <v>#DIV/0!</v>
      </c>
      <c r="BK111" s="32" t="e">
        <f>=AK111/AH111</f>
        <v>#DIV/0!</v>
      </c>
      <c r="BL111" s="33">
        <f>=IF(BI111=0,0,AL111/BI111)</f>
        <v>0</v>
      </c>
      <c r="BM111" s="33">
        <f>=IF(BI111=0,0,AM111/BI111)</f>
        <v>0</v>
      </c>
      <c r="BN111" s="33">
        <f>=IF(BI111=0,0,AN111/BI111)</f>
        <v>0</v>
      </c>
      <c r="BO111" s="33">
        <f>=IF(BI111=0,0,AO111/BI111)</f>
        <v>0</v>
      </c>
      <c r="BP111" s="32">
        <f>=-IF(BL111=0,0,BL111*LN(BL111))-IF(BM111=0,0,BM111*LN(BM111))-IF(BN111=0,0,BN111*LN(BN111))-IF(BO111=0,0,BO111*LN(BO111))</f>
        <v>0</v>
      </c>
      <c r="BQ111" s="34">
        <f>=IF(BI111=0,0,BP111/LN(4)*100)</f>
        <v>0</v>
      </c>
      <c r="BR111" s="35" t="str">
        <f>=_xlfn.XLOOKUP(C111,点位均值!$A:$A,点位均值!$B:$B,"无匹配")</f>
        <v>无匹配</v>
      </c>
      <c r="BS111" s="35" t="str">
        <f>=_xlfn.XLOOKUP(C111,点位均值!$A:$A,点位均值!$C:$C,"无匹配")</f>
        <v>无匹配</v>
      </c>
    </row>
    <row r="112" spans="1:71" ht="33.75" customHeight="1">
      <c r="A112" s="26">
        <v>109</v>
      </c>
      <c r="B112" s="27" t="s">
        <v>625</v>
      </c>
      <c r="C112" s="28" t="s">
        <v>626</v>
      </c>
      <c r="D112" s="67" t="s">
        <v>627</v>
      </c>
      <c r="E112" s="38" t="s"/>
      <c r="F112" s="38" t="s"/>
      <c r="G112" s="38" t="s"/>
      <c r="H112" s="38" t="s"/>
      <c r="I112" s="38" t="s"/>
      <c r="J112" s="38" t="s"/>
      <c r="K112" s="69">
        <v>4.5</v>
      </c>
      <c r="L112" s="69">
        <v>1</v>
      </c>
      <c r="M112" s="69">
        <v>4</v>
      </c>
      <c r="N112" s="68" t="s">
        <v>101</v>
      </c>
      <c r="O112" s="69">
        <v>1</v>
      </c>
      <c r="P112" s="69">
        <v>5</v>
      </c>
      <c r="Q112" s="69">
        <v>34</v>
      </c>
      <c r="R112" s="69">
        <v>85</v>
      </c>
      <c r="S112" s="69">
        <v>6</v>
      </c>
      <c r="T112" s="69">
        <v>3.4</v>
      </c>
      <c r="U112" s="69">
        <v>3.4</v>
      </c>
      <c r="V112" s="69">
        <v>3.8</v>
      </c>
      <c r="W112" s="68" t="s">
        <v>628</v>
      </c>
      <c r="X112" s="68" t="s">
        <v>629</v>
      </c>
      <c r="Y112" s="69">
        <v>3.4</v>
      </c>
      <c r="Z112" s="69">
        <v>3.2</v>
      </c>
      <c r="AA112" s="69">
        <v>3.4</v>
      </c>
      <c r="AB112" s="68" t="s">
        <v>630</v>
      </c>
      <c r="AC112" s="68" t="s">
        <v>631</v>
      </c>
      <c r="AD112" s="68" t="s">
        <v>115</v>
      </c>
      <c r="AE112" s="69">
        <v>100</v>
      </c>
      <c r="AF112" s="69">
        <v>4</v>
      </c>
      <c r="AG112" s="69">
        <v>4</v>
      </c>
      <c r="AH112" s="69">
        <v>2</v>
      </c>
      <c r="AI112" s="69">
        <v>1</v>
      </c>
      <c r="AJ112" s="69">
        <v>0</v>
      </c>
      <c r="AK112" s="69">
        <v>2</v>
      </c>
      <c r="AL112" s="69">
        <v>0</v>
      </c>
      <c r="AM112" s="69">
        <v>0</v>
      </c>
      <c r="AN112" s="69">
        <v>2</v>
      </c>
      <c r="AO112" s="69">
        <v>0</v>
      </c>
      <c r="AP112" s="69">
        <v>1</v>
      </c>
      <c r="AQ112" s="69">
        <v>1</v>
      </c>
      <c r="AR112" s="69">
        <v>0</v>
      </c>
      <c r="AS112" s="69">
        <v>2</v>
      </c>
      <c r="AT112" s="69">
        <v>0</v>
      </c>
      <c r="AU112" s="69">
        <v>0</v>
      </c>
      <c r="AV112" s="69">
        <v>0</v>
      </c>
      <c r="AW112" s="69">
        <v>0</v>
      </c>
      <c r="AX112" s="69">
        <v>0</v>
      </c>
      <c r="AY112" s="69">
        <v>2</v>
      </c>
      <c r="AZ112" s="69">
        <v>0</v>
      </c>
      <c r="BA112" s="69">
        <v>2</v>
      </c>
      <c r="BB112" s="69">
        <v>0</v>
      </c>
      <c r="BC112" s="69">
        <v>0</v>
      </c>
      <c r="BD112" s="69">
        <v>0</v>
      </c>
      <c r="BE112" s="69">
        <v>0</v>
      </c>
      <c r="BF112" s="69">
        <v>0</v>
      </c>
      <c r="BG112" s="69">
        <v>0</v>
      </c>
      <c r="BH112" s="69">
        <v>0</v>
      </c>
      <c r="BI112" s="31">
        <f>=AH112</f>
        <v>2</v>
      </c>
      <c r="BJ112" s="32">
        <f>=BI112/M112</f>
        <v>0.5</v>
      </c>
      <c r="BK112" s="32">
        <f>=AK112/AH112</f>
        <v>1</v>
      </c>
      <c r="BL112" s="33">
        <f>=IF(BI112=0,0,AL112/BI112)</f>
        <v>0</v>
      </c>
      <c r="BM112" s="33">
        <f>=IF(BI112=0,0,AM112/BI112)</f>
        <v>0</v>
      </c>
      <c r="BN112" s="33">
        <f>=IF(BI112=0,0,AN112/BI112)</f>
        <v>1</v>
      </c>
      <c r="BO112" s="33">
        <f>=IF(BI112=0,0,AO112/BI112)</f>
        <v>0</v>
      </c>
      <c r="BP112" s="32">
        <f>=-IF(BL112=0,0,BL112*LN(BL112))-IF(BM112=0,0,BM112*LN(BM112))-IF(BN112=0,0,BN112*LN(BN112))-IF(BO112=0,0,BO112*LN(BO112))</f>
        <v>0</v>
      </c>
      <c r="BQ112" s="34">
        <f>=IF(BI112=0,0,BP112/LN(4)*100)</f>
        <v>0</v>
      </c>
      <c r="BR112" s="35">
        <f>=_xlfn.XLOOKUP(C112,点位均值!$A:$A,点位均值!$B:$B,"无匹配")</f>
        <v>2.99875930521092</v>
      </c>
      <c r="BS112" s="35">
        <f>=_xlfn.XLOOKUP(C112,点位均值!$A:$A,点位均值!$C:$C,"无匹配")</f>
        <v>2.1420365535248</v>
      </c>
    </row>
    <row r="113" spans="1:71" ht="33.75" customHeight="1">
      <c r="A113" s="26">
        <v>110</v>
      </c>
      <c r="B113" s="27" t="s">
        <v>632</v>
      </c>
      <c r="C113" s="28" t="s">
        <v>633</v>
      </c>
      <c r="D113" s="67" t="s">
        <v>634</v>
      </c>
      <c r="E113" s="38" t="s"/>
      <c r="F113" s="38" t="s"/>
      <c r="G113" s="38" t="s"/>
      <c r="H113" s="38" t="s"/>
      <c r="I113" s="38" t="s"/>
      <c r="J113" s="38" t="s"/>
      <c r="K113" s="69">
        <v>3</v>
      </c>
      <c r="L113" s="69">
        <v>0</v>
      </c>
      <c r="M113" s="69">
        <v>4</v>
      </c>
      <c r="N113" s="68" t="s">
        <v>101</v>
      </c>
      <c r="O113" s="69">
        <v>1</v>
      </c>
      <c r="P113" s="69">
        <v>5</v>
      </c>
      <c r="Q113" s="69">
        <v>81</v>
      </c>
      <c r="R113" s="69">
        <v>100</v>
      </c>
      <c r="S113" s="69">
        <v>8</v>
      </c>
      <c r="T113" s="69">
        <v>3.8</v>
      </c>
      <c r="U113" s="69">
        <v>3.6</v>
      </c>
      <c r="V113" s="69">
        <v>3.2</v>
      </c>
      <c r="W113" s="68" t="s">
        <v>635</v>
      </c>
      <c r="X113" s="68" t="s">
        <v>636</v>
      </c>
      <c r="Y113" s="69">
        <v>2.8</v>
      </c>
      <c r="Z113" s="69">
        <v>3.6</v>
      </c>
      <c r="AA113" s="69">
        <v>2.8</v>
      </c>
      <c r="AB113" s="68" t="s">
        <v>637</v>
      </c>
      <c r="AC113" s="68" t="s">
        <v>638</v>
      </c>
      <c r="AD113" s="68" t="s">
        <v>132</v>
      </c>
      <c r="AE113" s="69">
        <v>50</v>
      </c>
      <c r="AF113" s="69">
        <v>3.4</v>
      </c>
      <c r="AG113" s="69">
        <v>3.2</v>
      </c>
      <c r="AH113" s="69">
        <v>8</v>
      </c>
      <c r="AI113" s="69">
        <v>2</v>
      </c>
      <c r="AJ113" s="69">
        <v>1</v>
      </c>
      <c r="AK113" s="69">
        <v>7</v>
      </c>
      <c r="AL113" s="69">
        <v>0</v>
      </c>
      <c r="AM113" s="69">
        <v>0</v>
      </c>
      <c r="AN113" s="69">
        <v>8</v>
      </c>
      <c r="AO113" s="69">
        <v>0</v>
      </c>
      <c r="AP113" s="69">
        <v>2</v>
      </c>
      <c r="AQ113" s="69">
        <v>6</v>
      </c>
      <c r="AR113" s="69">
        <v>0</v>
      </c>
      <c r="AS113" s="69">
        <v>0</v>
      </c>
      <c r="AT113" s="69">
        <v>8</v>
      </c>
      <c r="AU113" s="69">
        <v>0</v>
      </c>
      <c r="AV113" s="69">
        <v>7</v>
      </c>
      <c r="AW113" s="69">
        <v>4</v>
      </c>
      <c r="AX113" s="69">
        <v>0</v>
      </c>
      <c r="AY113" s="69">
        <v>0</v>
      </c>
      <c r="AZ113" s="69">
        <v>0</v>
      </c>
      <c r="BA113" s="69">
        <v>0</v>
      </c>
      <c r="BB113" s="69">
        <v>1</v>
      </c>
      <c r="BC113" s="69">
        <v>0</v>
      </c>
      <c r="BD113" s="69">
        <v>0</v>
      </c>
      <c r="BE113" s="69">
        <v>0</v>
      </c>
      <c r="BF113" s="69">
        <v>0</v>
      </c>
      <c r="BG113" s="69">
        <v>0</v>
      </c>
      <c r="BH113" s="69">
        <v>0</v>
      </c>
      <c r="BI113" s="31">
        <f>=AH113</f>
        <v>8</v>
      </c>
      <c r="BJ113" s="32">
        <f>=BI113/M113</f>
        <v>2</v>
      </c>
      <c r="BK113" s="32">
        <f>=AK113/AH113</f>
        <v>0.875</v>
      </c>
      <c r="BL113" s="33">
        <f>=IF(BI113=0,0,AL113/BI113)</f>
        <v>0</v>
      </c>
      <c r="BM113" s="33">
        <f>=IF(BI113=0,0,AM113/BI113)</f>
        <v>0</v>
      </c>
      <c r="BN113" s="33">
        <f>=IF(BI113=0,0,AN113/BI113)</f>
        <v>1</v>
      </c>
      <c r="BO113" s="33">
        <f>=IF(BI113=0,0,AO113/BI113)</f>
        <v>0</v>
      </c>
      <c r="BP113" s="32">
        <f>=-IF(BL113=0,0,BL113*LN(BL113))-IF(BM113=0,0,BM113*LN(BM113))-IF(BN113=0,0,BN113*LN(BN113))-IF(BO113=0,0,BO113*LN(BO113))</f>
        <v>0</v>
      </c>
      <c r="BQ113" s="34">
        <f>=IF(BI113=0,0,BP113/LN(4)*100)</f>
        <v>0</v>
      </c>
      <c r="BR113" s="35">
        <f>=_xlfn.XLOOKUP(C113,点位均值!$A:$A,点位均值!$B:$B,"无匹配")</f>
        <v>1.89330024813896</v>
      </c>
      <c r="BS113" s="35">
        <f>=_xlfn.XLOOKUP(C113,点位均值!$A:$A,点位均值!$C:$C,"无匹配")</f>
        <v>2.01279373368146</v>
      </c>
    </row>
    <row r="114" spans="1:71" ht="33.75" customHeight="1">
      <c r="A114" s="26">
        <v>111</v>
      </c>
      <c r="B114" s="27" t="s">
        <v>639</v>
      </c>
      <c r="C114" s="28" t="s">
        <v>640</v>
      </c>
      <c r="D114" s="67" t="s">
        <v>641</v>
      </c>
      <c r="E114" s="38" t="s"/>
      <c r="F114" s="38" t="s"/>
      <c r="G114" s="38" t="s"/>
      <c r="H114" s="38" t="s"/>
      <c r="I114" s="38" t="s"/>
      <c r="J114" s="38" t="s"/>
      <c r="K114" s="69">
        <v>4</v>
      </c>
      <c r="L114" s="69">
        <v>0.5</v>
      </c>
      <c r="M114" s="69">
        <v>3</v>
      </c>
      <c r="N114" s="68" t="s">
        <v>101</v>
      </c>
      <c r="O114" s="69">
        <v>1</v>
      </c>
      <c r="P114" s="69">
        <v>5</v>
      </c>
      <c r="Q114" s="69">
        <v>33</v>
      </c>
      <c r="R114" s="69">
        <v>100</v>
      </c>
      <c r="S114" s="69">
        <v>10</v>
      </c>
      <c r="T114" s="69">
        <v>3.83</v>
      </c>
      <c r="U114" s="69">
        <v>3.17</v>
      </c>
      <c r="V114" s="69">
        <v>3.67</v>
      </c>
      <c r="W114" s="68" t="s">
        <v>642</v>
      </c>
      <c r="X114" s="68" t="s">
        <v>641</v>
      </c>
      <c r="Y114" s="69">
        <v>3.33</v>
      </c>
      <c r="Z114" s="69">
        <v>3.67</v>
      </c>
      <c r="AA114" s="69">
        <v>2.67</v>
      </c>
      <c r="AB114" s="68" t="s">
        <v>643</v>
      </c>
      <c r="AC114" s="67" t="s">
        <v>641</v>
      </c>
      <c r="AD114" s="68" t="s">
        <v>140</v>
      </c>
      <c r="AE114" s="69">
        <v>80</v>
      </c>
      <c r="AF114" s="69">
        <v>3.5</v>
      </c>
      <c r="AG114" s="69">
        <v>3.67</v>
      </c>
      <c r="AH114" s="69">
        <v>3</v>
      </c>
      <c r="AI114" s="69">
        <v>1</v>
      </c>
      <c r="AJ114" s="69">
        <v>1</v>
      </c>
      <c r="AK114" s="69">
        <v>2</v>
      </c>
      <c r="AL114" s="69">
        <v>0</v>
      </c>
      <c r="AM114" s="69">
        <v>3</v>
      </c>
      <c r="AN114" s="69">
        <v>0</v>
      </c>
      <c r="AO114" s="69">
        <v>0</v>
      </c>
      <c r="AP114" s="69">
        <v>3</v>
      </c>
      <c r="AQ114" s="69">
        <v>0</v>
      </c>
      <c r="AR114" s="69">
        <v>0</v>
      </c>
      <c r="AS114" s="69">
        <v>0</v>
      </c>
      <c r="AT114" s="69">
        <v>3</v>
      </c>
      <c r="AU114" s="69">
        <v>3</v>
      </c>
      <c r="AV114" s="69">
        <v>0</v>
      </c>
      <c r="AW114" s="69">
        <v>0</v>
      </c>
      <c r="AX114" s="69">
        <v>0</v>
      </c>
      <c r="AY114" s="69">
        <v>0</v>
      </c>
      <c r="AZ114" s="69">
        <v>0</v>
      </c>
      <c r="BA114" s="69">
        <v>0</v>
      </c>
      <c r="BB114" s="69">
        <v>0</v>
      </c>
      <c r="BC114" s="69">
        <v>0</v>
      </c>
      <c r="BD114" s="69">
        <v>0</v>
      </c>
      <c r="BE114" s="69">
        <v>0</v>
      </c>
      <c r="BF114" s="69">
        <v>0</v>
      </c>
      <c r="BG114" s="69">
        <v>0</v>
      </c>
      <c r="BH114" s="69">
        <v>0</v>
      </c>
      <c r="BI114" s="31">
        <f>=AH114</f>
        <v>3</v>
      </c>
      <c r="BJ114" s="32">
        <f>=BI114/M114</f>
        <v>1</v>
      </c>
      <c r="BK114" s="32">
        <f>=AK114/AH114</f>
        <v>0.666666666666667</v>
      </c>
      <c r="BL114" s="33">
        <f>=IF(BI114=0,0,AL114/BI114)</f>
        <v>0</v>
      </c>
      <c r="BM114" s="33">
        <f>=IF(BI114=0,0,AM114/BI114)</f>
        <v>1</v>
      </c>
      <c r="BN114" s="33">
        <f>=IF(BI114=0,0,AN114/BI114)</f>
        <v>0</v>
      </c>
      <c r="BO114" s="33">
        <f>=IF(BI114=0,0,AO114/BI114)</f>
        <v>0</v>
      </c>
      <c r="BP114" s="32">
        <f>=-IF(BL114=0,0,BL114*LN(BL114))-IF(BM114=0,0,BM114*LN(BM114))-IF(BN114=0,0,BN114*LN(BN114))-IF(BO114=0,0,BO114*LN(BO114))</f>
        <v>0</v>
      </c>
      <c r="BQ114" s="34">
        <f>=IF(BI114=0,0,BP114/LN(4)*100)</f>
        <v>0</v>
      </c>
      <c r="BR114" s="35">
        <f>=_xlfn.XLOOKUP(C114,点位均值!$A:$A,点位均值!$B:$B,"无匹配")</f>
        <v>0.247394540942928</v>
      </c>
      <c r="BS114" s="35">
        <f>=_xlfn.XLOOKUP(C114,点位均值!$A:$A,点位均值!$C:$C,"无匹配")</f>
        <v>3.38276762402089</v>
      </c>
    </row>
    <row r="115" spans="1:71" ht="33.75" customHeight="1">
      <c r="A115" s="26">
        <v>112</v>
      </c>
      <c r="B115" s="27" t="s">
        <v>644</v>
      </c>
      <c r="C115" s="28" t="s">
        <v>645</v>
      </c>
      <c r="D115" s="67" t="s">
        <v>646</v>
      </c>
      <c r="E115" s="38" t="s"/>
      <c r="F115" s="38" t="s"/>
      <c r="G115" s="38" t="s"/>
      <c r="H115" s="38" t="s"/>
      <c r="I115" s="38" t="s"/>
      <c r="J115" s="38" t="s"/>
      <c r="K115" s="69">
        <v>3.5</v>
      </c>
      <c r="L115" s="69">
        <v>0</v>
      </c>
      <c r="M115" s="69">
        <v>20</v>
      </c>
      <c r="N115" s="68" t="s">
        <v>101</v>
      </c>
      <c r="O115" s="69">
        <v>1</v>
      </c>
      <c r="P115" s="69">
        <v>5</v>
      </c>
      <c r="Q115" s="69">
        <v>109</v>
      </c>
      <c r="R115" s="69">
        <v>60</v>
      </c>
      <c r="S115" s="69">
        <v>30</v>
      </c>
      <c r="T115" s="69">
        <v>3.2</v>
      </c>
      <c r="U115" s="69">
        <v>3.2</v>
      </c>
      <c r="V115" s="69">
        <v>3</v>
      </c>
      <c r="W115" s="68" t="s">
        <v>648</v>
      </c>
      <c r="X115" s="68" t="s">
        <v>649</v>
      </c>
      <c r="Y115" s="69">
        <v>2.6</v>
      </c>
      <c r="Z115" s="69">
        <v>3</v>
      </c>
      <c r="AA115" s="69">
        <v>3.4</v>
      </c>
      <c r="AB115" s="68" t="s">
        <v>650</v>
      </c>
      <c r="AC115" s="68" t="s">
        <v>649</v>
      </c>
      <c r="AD115" s="68" t="s">
        <v>651</v>
      </c>
      <c r="AE115" s="69">
        <v>90</v>
      </c>
      <c r="AF115" s="69">
        <v>3.8</v>
      </c>
      <c r="AG115" s="69">
        <v>3.2</v>
      </c>
      <c r="AH115" s="69">
        <v>1</v>
      </c>
      <c r="AI115" s="69">
        <v>1</v>
      </c>
      <c r="AJ115" s="69">
        <v>0</v>
      </c>
      <c r="AK115" s="69">
        <v>1</v>
      </c>
      <c r="AL115" s="69">
        <v>0</v>
      </c>
      <c r="AM115" s="69">
        <v>1</v>
      </c>
      <c r="AN115" s="69">
        <v>0</v>
      </c>
      <c r="AO115" s="69">
        <v>0</v>
      </c>
      <c r="AP115" s="69">
        <v>0</v>
      </c>
      <c r="AQ115" s="69">
        <v>0</v>
      </c>
      <c r="AR115" s="69">
        <v>1</v>
      </c>
      <c r="AS115" s="69">
        <v>1</v>
      </c>
      <c r="AT115" s="69">
        <v>0</v>
      </c>
      <c r="AU115" s="69">
        <v>0</v>
      </c>
      <c r="AV115" s="69">
        <v>1</v>
      </c>
      <c r="AW115" s="69">
        <v>1</v>
      </c>
      <c r="AX115" s="69">
        <v>1</v>
      </c>
      <c r="AY115" s="69">
        <v>1</v>
      </c>
      <c r="AZ115" s="69">
        <v>0</v>
      </c>
      <c r="BA115" s="69">
        <v>0</v>
      </c>
      <c r="BB115" s="69">
        <v>0</v>
      </c>
      <c r="BC115" s="69">
        <v>0</v>
      </c>
      <c r="BD115" s="69">
        <v>0</v>
      </c>
      <c r="BE115" s="69">
        <v>0</v>
      </c>
      <c r="BF115" s="69">
        <v>0</v>
      </c>
      <c r="BG115" s="69">
        <v>0</v>
      </c>
      <c r="BH115" s="69">
        <v>0</v>
      </c>
      <c r="BI115" s="31">
        <f>=AH115</f>
        <v>1</v>
      </c>
      <c r="BJ115" s="32">
        <f>=BI115/M115</f>
        <v>0.05</v>
      </c>
      <c r="BK115" s="32">
        <f>=AK115/AH115</f>
        <v>1</v>
      </c>
      <c r="BL115" s="33">
        <f>=IF(BI115=0,0,AL115/BI115)</f>
        <v>0</v>
      </c>
      <c r="BM115" s="33">
        <f>=IF(BI115=0,0,AM115/BI115)</f>
        <v>1</v>
      </c>
      <c r="BN115" s="33">
        <f>=IF(BI115=0,0,AN115/BI115)</f>
        <v>0</v>
      </c>
      <c r="BO115" s="33">
        <f>=IF(BI115=0,0,AO115/BI115)</f>
        <v>0</v>
      </c>
      <c r="BP115" s="32">
        <f>=-IF(BL115=0,0,BL115*LN(BL115))-IF(BM115=0,0,BM115*LN(BM115))-IF(BN115=0,0,BN115*LN(BN115))-IF(BO115=0,0,BO115*LN(BO115))</f>
        <v>0</v>
      </c>
      <c r="BQ115" s="34">
        <f>=IF(BI115=0,0,BP115/LN(4)*100)</f>
        <v>0</v>
      </c>
      <c r="BR115" s="35">
        <f>=_xlfn.XLOOKUP(C115,点位均值!$A:$A,点位均值!$B:$B,"无匹配")</f>
        <v>1.86873449131514</v>
      </c>
      <c r="BS115" s="35">
        <f>=_xlfn.XLOOKUP(C115,点位均值!$A:$A,点位均值!$C:$C,"无匹配")</f>
        <v>8.96605744125326</v>
      </c>
    </row>
    <row r="116" spans="1:71" ht="33.75" customHeight="1">
      <c r="A116" s="26">
        <v>113</v>
      </c>
      <c r="B116" s="27" t="s">
        <v>652</v>
      </c>
      <c r="C116" s="28" t="s">
        <v>653</v>
      </c>
      <c r="D116" s="67" t="s">
        <v>654</v>
      </c>
      <c r="E116" s="38" t="s"/>
      <c r="F116" s="38" t="s"/>
      <c r="G116" s="38" t="s"/>
      <c r="H116" s="38" t="s"/>
      <c r="I116" s="38" t="s"/>
      <c r="J116" s="38" t="s"/>
      <c r="K116" s="69">
        <v>5</v>
      </c>
      <c r="L116" s="69">
        <v>1.5</v>
      </c>
      <c r="M116" s="69">
        <v>7.5</v>
      </c>
      <c r="N116" s="68" t="s">
        <v>269</v>
      </c>
      <c r="O116" s="69">
        <v>3</v>
      </c>
      <c r="P116" s="69">
        <v>5</v>
      </c>
      <c r="Q116" s="69">
        <v>0</v>
      </c>
      <c r="R116" s="69">
        <v>0</v>
      </c>
      <c r="S116" s="69">
        <v>10</v>
      </c>
      <c r="T116" s="69">
        <v>3.2</v>
      </c>
      <c r="U116" s="69">
        <v>2.4</v>
      </c>
      <c r="V116" s="69">
        <v>2.4</v>
      </c>
      <c r="W116" s="68" t="s">
        <v>655</v>
      </c>
      <c r="X116" s="30" t="s"/>
      <c r="Y116" s="69">
        <v>3</v>
      </c>
      <c r="Z116" s="69">
        <v>3.4</v>
      </c>
      <c r="AA116" s="69">
        <v>3.4</v>
      </c>
      <c r="AB116" s="68" t="s">
        <v>656</v>
      </c>
      <c r="AC116" s="39" t="s"/>
      <c r="AD116" s="68" t="s">
        <v>159</v>
      </c>
      <c r="AE116" s="69">
        <v>100</v>
      </c>
      <c r="AF116" s="69">
        <v>3.2</v>
      </c>
      <c r="AG116" s="69">
        <v>3.2</v>
      </c>
      <c r="AH116" s="69">
        <v>2</v>
      </c>
      <c r="AI116" s="69">
        <v>2</v>
      </c>
      <c r="AJ116" s="69">
        <v>0</v>
      </c>
      <c r="AK116" s="69">
        <v>2</v>
      </c>
      <c r="AL116" s="69">
        <v>0</v>
      </c>
      <c r="AM116" s="69">
        <v>0</v>
      </c>
      <c r="AN116" s="69">
        <v>2</v>
      </c>
      <c r="AO116" s="69">
        <v>0</v>
      </c>
      <c r="AP116" s="69">
        <v>2</v>
      </c>
      <c r="AQ116" s="69">
        <v>0</v>
      </c>
      <c r="AR116" s="69">
        <v>0</v>
      </c>
      <c r="AS116" s="69">
        <v>2</v>
      </c>
      <c r="AT116" s="69">
        <v>0</v>
      </c>
      <c r="AU116" s="69">
        <v>0</v>
      </c>
      <c r="AV116" s="69">
        <v>0</v>
      </c>
      <c r="AW116" s="69">
        <v>0</v>
      </c>
      <c r="AX116" s="69">
        <v>0</v>
      </c>
      <c r="AY116" s="69">
        <v>0</v>
      </c>
      <c r="AZ116" s="69">
        <v>0</v>
      </c>
      <c r="BA116" s="69">
        <v>0</v>
      </c>
      <c r="BB116" s="69">
        <v>2</v>
      </c>
      <c r="BC116" s="69">
        <v>0</v>
      </c>
      <c r="BD116" s="69">
        <v>0</v>
      </c>
      <c r="BE116" s="69">
        <v>0</v>
      </c>
      <c r="BF116" s="69">
        <v>0</v>
      </c>
      <c r="BG116" s="69">
        <v>0</v>
      </c>
      <c r="BH116" s="69">
        <v>0</v>
      </c>
      <c r="BI116" s="31">
        <f>=AH116</f>
        <v>2</v>
      </c>
      <c r="BJ116" s="32">
        <f>=BI116/M116</f>
        <v>0.266666666666667</v>
      </c>
      <c r="BK116" s="32">
        <f>=AK116/AH116</f>
        <v>1</v>
      </c>
      <c r="BL116" s="33">
        <f>=IF(BI116=0,0,AL116/BI116)</f>
        <v>0</v>
      </c>
      <c r="BM116" s="33">
        <f>=IF(BI116=0,0,AM116/BI116)</f>
        <v>0</v>
      </c>
      <c r="BN116" s="33">
        <f>=IF(BI116=0,0,AN116/BI116)</f>
        <v>1</v>
      </c>
      <c r="BO116" s="33">
        <f>=IF(BI116=0,0,AO116/BI116)</f>
        <v>0</v>
      </c>
      <c r="BP116" s="32">
        <f>=-IF(BL116=0,0,BL116*LN(BL116))-IF(BM116=0,0,BM116*LN(BM116))-IF(BN116=0,0,BN116*LN(BN116))-IF(BO116=0,0,BO116*LN(BO116))</f>
        <v>0</v>
      </c>
      <c r="BQ116" s="34">
        <f>=IF(BI116=0,0,BP116/LN(4)*100)</f>
        <v>0</v>
      </c>
      <c r="BR116" s="35">
        <f>=_xlfn.XLOOKUP(C116,点位均值!$A:$A,点位均值!$B:$B,"无匹配")</f>
        <v>1.27915632754342</v>
      </c>
      <c r="BS116" s="35">
        <f>=_xlfn.XLOOKUP(C116,点位均值!$A:$A,点位均值!$C:$C,"无匹配")</f>
        <v>1.36657963446475</v>
      </c>
    </row>
    <row r="117" spans="1:71" ht="33.75" customHeight="1">
      <c r="A117" s="26">
        <v>114</v>
      </c>
      <c r="B117" s="27" t="s">
        <v>657</v>
      </c>
      <c r="C117" s="28" t="s">
        <v>658</v>
      </c>
      <c r="D117" s="67" t="s">
        <v>659</v>
      </c>
      <c r="E117" s="38" t="s"/>
      <c r="F117" s="38" t="s"/>
      <c r="G117" s="38" t="s"/>
      <c r="H117" s="38" t="s"/>
      <c r="I117" s="38" t="s"/>
      <c r="J117" s="38" t="s"/>
      <c r="K117" s="69">
        <v>7</v>
      </c>
      <c r="L117" s="69">
        <v>4</v>
      </c>
      <c r="M117" s="69">
        <v>30</v>
      </c>
      <c r="N117" s="68" t="s">
        <v>101</v>
      </c>
      <c r="O117" s="69">
        <v>1</v>
      </c>
      <c r="P117" s="69">
        <v>5</v>
      </c>
      <c r="Q117" s="69">
        <v>125</v>
      </c>
      <c r="R117" s="69">
        <v>100</v>
      </c>
      <c r="S117" s="69">
        <v>30</v>
      </c>
      <c r="T117" s="69">
        <v>4</v>
      </c>
      <c r="U117" s="69">
        <v>3</v>
      </c>
      <c r="V117" s="69">
        <v>4</v>
      </c>
      <c r="W117" s="68" t="s">
        <v>660</v>
      </c>
      <c r="X117" s="67" t="s">
        <v>661</v>
      </c>
      <c r="Y117" s="69">
        <v>3</v>
      </c>
      <c r="Z117" s="69">
        <v>3</v>
      </c>
      <c r="AA117" s="69">
        <v>5</v>
      </c>
      <c r="AB117" s="68" t="s">
        <v>662</v>
      </c>
      <c r="AC117" s="67" t="s">
        <v>661</v>
      </c>
      <c r="AD117" s="68" t="s">
        <v>223</v>
      </c>
      <c r="AE117" s="69">
        <v>100</v>
      </c>
      <c r="AF117" s="69">
        <v>4</v>
      </c>
      <c r="AG117" s="69">
        <v>4</v>
      </c>
      <c r="AH117" s="69">
        <v>6</v>
      </c>
      <c r="AI117" s="69">
        <v>6</v>
      </c>
      <c r="AJ117" s="69">
        <v>0</v>
      </c>
      <c r="AK117" s="69">
        <v>6</v>
      </c>
      <c r="AL117" s="69">
        <v>0</v>
      </c>
      <c r="AM117" s="69">
        <v>6</v>
      </c>
      <c r="AN117" s="69">
        <v>0</v>
      </c>
      <c r="AO117" s="69">
        <v>0</v>
      </c>
      <c r="AP117" s="69">
        <v>2</v>
      </c>
      <c r="AQ117" s="69">
        <v>4</v>
      </c>
      <c r="AR117" s="69">
        <v>0</v>
      </c>
      <c r="AS117" s="69">
        <v>6</v>
      </c>
      <c r="AT117" s="69">
        <v>0</v>
      </c>
      <c r="AU117" s="69">
        <v>0</v>
      </c>
      <c r="AV117" s="69">
        <v>0</v>
      </c>
      <c r="AW117" s="69">
        <v>1</v>
      </c>
      <c r="AX117" s="69">
        <v>0</v>
      </c>
      <c r="AY117" s="69">
        <v>6</v>
      </c>
      <c r="AZ117" s="69">
        <v>0</v>
      </c>
      <c r="BA117" s="69">
        <v>5</v>
      </c>
      <c r="BB117" s="69">
        <v>0</v>
      </c>
      <c r="BC117" s="69">
        <v>0</v>
      </c>
      <c r="BD117" s="69">
        <v>0</v>
      </c>
      <c r="BE117" s="69">
        <v>0</v>
      </c>
      <c r="BF117" s="69">
        <v>0</v>
      </c>
      <c r="BG117" s="69">
        <v>0</v>
      </c>
      <c r="BH117" s="69">
        <v>0</v>
      </c>
      <c r="BI117" s="31">
        <f>=AH117</f>
        <v>6</v>
      </c>
      <c r="BJ117" s="32">
        <f>=BI117/M117</f>
        <v>0.2</v>
      </c>
      <c r="BK117" s="32">
        <f>=AK117/AH117</f>
        <v>1</v>
      </c>
      <c r="BL117" s="33">
        <f>=IF(BI117=0,0,AL117/BI117)</f>
        <v>0</v>
      </c>
      <c r="BM117" s="33">
        <f>=IF(BI117=0,0,AM117/BI117)</f>
        <v>1</v>
      </c>
      <c r="BN117" s="33">
        <f>=IF(BI117=0,0,AN117/BI117)</f>
        <v>0</v>
      </c>
      <c r="BO117" s="33">
        <f>=IF(BI117=0,0,AO117/BI117)</f>
        <v>0</v>
      </c>
      <c r="BP117" s="32">
        <f>=-IF(BL117=0,0,BL117*LN(BL117))-IF(BM117=0,0,BM117*LN(BM117))-IF(BN117=0,0,BN117*LN(BN117))-IF(BO117=0,0,BO117*LN(BO117))</f>
        <v>0</v>
      </c>
      <c r="BQ117" s="34">
        <f>=IF(BI117=0,0,BP117/LN(4)*100)</f>
        <v>0</v>
      </c>
      <c r="BR117" s="35">
        <f>=_xlfn.XLOOKUP(C117,点位均值!$A:$A,点位均值!$B:$B,"无匹配")</f>
        <v>1.24640198511166</v>
      </c>
      <c r="BS117" s="35">
        <f>=_xlfn.XLOOKUP(C117,点位均值!$A:$A,点位均值!$C:$C,"无匹配")</f>
        <v>3.31383812010444</v>
      </c>
    </row>
    <row r="118" spans="1:71" ht="33.75" customHeight="1">
      <c r="A118" s="26">
        <v>115</v>
      </c>
      <c r="B118" s="27" t="s">
        <v>663</v>
      </c>
      <c r="C118" s="28" t="s">
        <v>664</v>
      </c>
      <c r="D118" s="67" t="s">
        <v>665</v>
      </c>
      <c r="E118" s="38" t="s"/>
      <c r="F118" s="38" t="s"/>
      <c r="G118" s="38" t="s"/>
      <c r="H118" s="38" t="s"/>
      <c r="I118" s="38" t="s"/>
      <c r="J118" s="38" t="s"/>
      <c r="K118" s="69">
        <v>4</v>
      </c>
      <c r="L118" s="69">
        <v>0</v>
      </c>
      <c r="M118" s="69">
        <v>1.5</v>
      </c>
      <c r="N118" s="68" t="s">
        <v>101</v>
      </c>
      <c r="O118" s="69">
        <v>1</v>
      </c>
      <c r="P118" s="69">
        <v>5</v>
      </c>
      <c r="Q118" s="69">
        <v>43</v>
      </c>
      <c r="R118" s="69">
        <v>100</v>
      </c>
      <c r="S118" s="69">
        <v>3</v>
      </c>
      <c r="T118" s="69">
        <v>4</v>
      </c>
      <c r="U118" s="69">
        <v>4</v>
      </c>
      <c r="V118" s="69">
        <v>4</v>
      </c>
      <c r="W118" s="68" t="s">
        <v>666</v>
      </c>
      <c r="X118" s="68" t="s">
        <v>667</v>
      </c>
      <c r="Y118" s="69">
        <v>5</v>
      </c>
      <c r="Z118" s="69">
        <v>5</v>
      </c>
      <c r="AA118" s="69">
        <v>5</v>
      </c>
      <c r="AB118" s="68" t="s">
        <v>158</v>
      </c>
      <c r="AC118" s="68" t="s">
        <v>667</v>
      </c>
      <c r="AD118" s="68" t="s">
        <v>132</v>
      </c>
      <c r="AE118" s="69">
        <v>70</v>
      </c>
      <c r="AF118" s="69">
        <v>3</v>
      </c>
      <c r="AG118" s="69">
        <v>3</v>
      </c>
      <c r="AH118" s="69">
        <v>4</v>
      </c>
      <c r="AI118" s="69">
        <v>1</v>
      </c>
      <c r="AJ118" s="69">
        <v>0</v>
      </c>
      <c r="AK118" s="69">
        <v>4</v>
      </c>
      <c r="AL118" s="69">
        <v>1</v>
      </c>
      <c r="AM118" s="69">
        <v>3</v>
      </c>
      <c r="AN118" s="69">
        <v>0</v>
      </c>
      <c r="AO118" s="69">
        <v>0</v>
      </c>
      <c r="AP118" s="69">
        <v>3</v>
      </c>
      <c r="AQ118" s="69">
        <v>1</v>
      </c>
      <c r="AR118" s="69">
        <v>0</v>
      </c>
      <c r="AS118" s="69">
        <v>4</v>
      </c>
      <c r="AT118" s="69">
        <v>0</v>
      </c>
      <c r="AU118" s="69">
        <v>0</v>
      </c>
      <c r="AV118" s="69">
        <v>0</v>
      </c>
      <c r="AW118" s="69">
        <v>0</v>
      </c>
      <c r="AX118" s="69">
        <v>0</v>
      </c>
      <c r="AY118" s="69">
        <v>0</v>
      </c>
      <c r="AZ118" s="69">
        <v>0</v>
      </c>
      <c r="BA118" s="69">
        <v>1</v>
      </c>
      <c r="BB118" s="69">
        <v>4</v>
      </c>
      <c r="BC118" s="69">
        <v>0</v>
      </c>
      <c r="BD118" s="69">
        <v>0</v>
      </c>
      <c r="BE118" s="69">
        <v>0</v>
      </c>
      <c r="BF118" s="69">
        <v>0</v>
      </c>
      <c r="BG118" s="69">
        <v>0</v>
      </c>
      <c r="BH118" s="69">
        <v>0</v>
      </c>
      <c r="BI118" s="31">
        <f>=AH118</f>
        <v>4</v>
      </c>
      <c r="BJ118" s="32">
        <f>=BI118/M118</f>
        <v>2.66666666666667</v>
      </c>
      <c r="BK118" s="32">
        <f>=AK118/AH118</f>
        <v>1</v>
      </c>
      <c r="BL118" s="33">
        <f>=IF(BI118=0,0,AL118/BI118)</f>
        <v>0.25</v>
      </c>
      <c r="BM118" s="33">
        <f>=IF(BI118=0,0,AM118/BI118)</f>
        <v>0.75</v>
      </c>
      <c r="BN118" s="33">
        <f>=IF(BI118=0,0,AN118/BI118)</f>
        <v>0</v>
      </c>
      <c r="BO118" s="33">
        <f>=IF(BI118=0,0,AO118/BI118)</f>
        <v>0</v>
      </c>
      <c r="BP118" s="32">
        <f>=-IF(BL118=0,0,BL118*LN(BL118))-IF(BM118=0,0,BM118*LN(BM118))-IF(BN118=0,0,BN118*LN(BN118))-IF(BO118=0,0,BO118*LN(BO118))</f>
        <v>0.562335144618808</v>
      </c>
      <c r="BQ118" s="34">
        <f>=IF(BI118=0,0,BP118/LN(4)*100)</f>
        <v>40.5639062229566</v>
      </c>
      <c r="BR118" s="35">
        <f>=_xlfn.XLOOKUP(C118,点位均值!$A:$A,点位均值!$B:$B,"无匹配")</f>
        <v>1.52481389578164</v>
      </c>
      <c r="BS118" s="35">
        <f>=_xlfn.XLOOKUP(C118,点位均值!$A:$A,点位均值!$C:$C,"无匹配")</f>
        <v>3.0467362924282</v>
      </c>
    </row>
    <row r="119" spans="1:71" ht="33.75" customHeight="1">
      <c r="A119" s="26">
        <v>116</v>
      </c>
      <c r="B119" s="27" t="s">
        <v>668</v>
      </c>
      <c r="C119" s="28" t="s">
        <v>669</v>
      </c>
      <c r="D119" s="67" t="s">
        <v>670</v>
      </c>
      <c r="E119" s="38" t="s"/>
      <c r="F119" s="38" t="s"/>
      <c r="G119" s="38" t="s"/>
      <c r="H119" s="38" t="s"/>
      <c r="I119" s="38" t="s"/>
      <c r="J119" s="38" t="s"/>
      <c r="K119" s="69">
        <v>12</v>
      </c>
      <c r="L119" s="69">
        <v>0</v>
      </c>
      <c r="M119" s="69">
        <v>1</v>
      </c>
      <c r="N119" s="68" t="s">
        <v>175</v>
      </c>
      <c r="O119" s="69">
        <v>1</v>
      </c>
      <c r="P119" s="69">
        <v>5</v>
      </c>
      <c r="Q119" s="69">
        <v>0</v>
      </c>
      <c r="R119" s="69">
        <v>0</v>
      </c>
      <c r="S119" s="69">
        <v>3</v>
      </c>
      <c r="T119" s="69">
        <v>4</v>
      </c>
      <c r="U119" s="69">
        <v>4</v>
      </c>
      <c r="V119" s="69">
        <v>4</v>
      </c>
      <c r="W119" s="68" t="s">
        <v>671</v>
      </c>
      <c r="X119" s="39" t="s"/>
      <c r="Y119" s="69">
        <v>1</v>
      </c>
      <c r="Z119" s="69">
        <v>2</v>
      </c>
      <c r="AA119" s="69">
        <v>5</v>
      </c>
      <c r="AB119" s="68" t="s">
        <v>158</v>
      </c>
      <c r="AC119" s="39" t="s"/>
      <c r="AD119" s="68" t="s">
        <v>140</v>
      </c>
      <c r="AE119" s="69">
        <v>50</v>
      </c>
      <c r="AF119" s="69">
        <v>3</v>
      </c>
      <c r="AG119" s="69">
        <v>3</v>
      </c>
      <c r="AH119" s="30" t="s"/>
      <c r="AI119" s="30" t="s"/>
      <c r="AJ119" s="30" t="s"/>
      <c r="AK119" s="30" t="s"/>
      <c r="AL119" s="30" t="s"/>
      <c r="AM119" s="30" t="s"/>
      <c r="AN119" s="30" t="s"/>
      <c r="AO119" s="30" t="s"/>
      <c r="AP119" s="30" t="s"/>
      <c r="AQ119" s="30" t="s"/>
      <c r="AR119" s="30" t="s"/>
      <c r="AS119" s="30" t="s"/>
      <c r="AT119" s="30" t="s"/>
      <c r="AU119" s="30" t="s"/>
      <c r="AV119" s="30" t="s"/>
      <c r="AW119" s="30" t="s"/>
      <c r="AX119" s="30" t="s"/>
      <c r="AY119" s="30" t="s"/>
      <c r="AZ119" s="30" t="s"/>
      <c r="BA119" s="30" t="s"/>
      <c r="BB119" s="30" t="s"/>
      <c r="BC119" s="30" t="s"/>
      <c r="BD119" s="30" t="s"/>
      <c r="BE119" s="30" t="s"/>
      <c r="BF119" s="30" t="s"/>
      <c r="BG119" s="30" t="s"/>
      <c r="BH119" s="30" t="s"/>
      <c r="BI119" s="31">
        <f>=AH119</f>
        <v>0</v>
      </c>
      <c r="BJ119" s="32">
        <f>=BI119/M119</f>
        <v>0</v>
      </c>
      <c r="BK119" s="32" t="e">
        <f>=AK119/AH119</f>
        <v>#DIV/0!</v>
      </c>
      <c r="BL119" s="33">
        <f>=IF(BI119=0,0,AL119/BI119)</f>
        <v>0</v>
      </c>
      <c r="BM119" s="33">
        <f>=IF(BI119=0,0,AM119/BI119)</f>
        <v>0</v>
      </c>
      <c r="BN119" s="33">
        <f>=IF(BI119=0,0,AN119/BI119)</f>
        <v>0</v>
      </c>
      <c r="BO119" s="33">
        <f>=IF(BI119=0,0,AO119/BI119)</f>
        <v>0</v>
      </c>
      <c r="BP119" s="32">
        <f>=-IF(BL119=0,0,BL119*LN(BL119))-IF(BM119=0,0,BM119*LN(BM119))-IF(BN119=0,0,BN119*LN(BN119))-IF(BO119=0,0,BO119*LN(BO119))</f>
        <v>0</v>
      </c>
      <c r="BQ119" s="34">
        <f>=IF(BI119=0,0,BP119/LN(4)*100)</f>
        <v>0</v>
      </c>
      <c r="BR119" s="35" t="str">
        <f>=_xlfn.XLOOKUP(C119,点位均值!$A:$A,点位均值!$B:$B,"无匹配")</f>
        <v>无匹配</v>
      </c>
      <c r="BS119" s="35" t="str">
        <f>=_xlfn.XLOOKUP(C119,点位均值!$A:$A,点位均值!$C:$C,"无匹配")</f>
        <v>无匹配</v>
      </c>
    </row>
    <row r="120" spans="1:71" ht="33.75" customHeight="1">
      <c r="A120" s="26">
        <v>117</v>
      </c>
      <c r="B120" s="27" t="s">
        <v>672</v>
      </c>
      <c r="C120" s="28" t="s">
        <v>673</v>
      </c>
      <c r="D120" s="67" t="s">
        <v>674</v>
      </c>
      <c r="E120" s="38" t="s"/>
      <c r="F120" s="38" t="s"/>
      <c r="G120" s="38" t="s"/>
      <c r="H120" s="38" t="s"/>
      <c r="I120" s="38" t="s"/>
      <c r="J120" s="38" t="s"/>
      <c r="K120" s="69">
        <v>4</v>
      </c>
      <c r="L120" s="69">
        <v>1</v>
      </c>
      <c r="M120" s="69">
        <v>4</v>
      </c>
      <c r="N120" s="68" t="s">
        <v>151</v>
      </c>
      <c r="O120" s="69">
        <v>1</v>
      </c>
      <c r="P120" s="69">
        <v>5</v>
      </c>
      <c r="Q120" s="69">
        <v>81</v>
      </c>
      <c r="R120" s="69">
        <v>100</v>
      </c>
      <c r="S120" s="69">
        <v>4</v>
      </c>
      <c r="T120" s="69">
        <v>3</v>
      </c>
      <c r="U120" s="69">
        <v>2</v>
      </c>
      <c r="V120" s="69">
        <v>4</v>
      </c>
      <c r="W120" s="68" t="s">
        <v>675</v>
      </c>
      <c r="X120" s="67" t="s">
        <v>676</v>
      </c>
      <c r="Y120" s="69">
        <v>3</v>
      </c>
      <c r="Z120" s="69">
        <v>2</v>
      </c>
      <c r="AA120" s="69">
        <v>5</v>
      </c>
      <c r="AB120" s="68" t="s">
        <v>677</v>
      </c>
      <c r="AC120" s="67" t="s">
        <v>676</v>
      </c>
      <c r="AD120" s="68" t="s">
        <v>115</v>
      </c>
      <c r="AE120" s="69">
        <v>100</v>
      </c>
      <c r="AF120" s="69">
        <v>3</v>
      </c>
      <c r="AG120" s="69">
        <v>3</v>
      </c>
      <c r="AH120" s="69">
        <v>1</v>
      </c>
      <c r="AI120" s="69">
        <v>0</v>
      </c>
      <c r="AJ120" s="69">
        <v>1</v>
      </c>
      <c r="AK120" s="69">
        <v>0</v>
      </c>
      <c r="AL120" s="69">
        <v>0</v>
      </c>
      <c r="AM120" s="69">
        <v>0</v>
      </c>
      <c r="AN120" s="69">
        <v>0</v>
      </c>
      <c r="AO120" s="69">
        <v>1</v>
      </c>
      <c r="AP120" s="69">
        <v>1</v>
      </c>
      <c r="AQ120" s="69">
        <v>0</v>
      </c>
      <c r="AR120" s="69">
        <v>0</v>
      </c>
      <c r="AS120" s="69">
        <v>1</v>
      </c>
      <c r="AT120" s="69">
        <v>0</v>
      </c>
      <c r="AU120" s="69">
        <v>0</v>
      </c>
      <c r="AV120" s="69">
        <v>0</v>
      </c>
      <c r="AW120" s="69">
        <v>0</v>
      </c>
      <c r="AX120" s="69">
        <v>0</v>
      </c>
      <c r="AY120" s="69">
        <v>0</v>
      </c>
      <c r="AZ120" s="69">
        <v>0</v>
      </c>
      <c r="BA120" s="69">
        <v>0</v>
      </c>
      <c r="BB120" s="69">
        <v>1</v>
      </c>
      <c r="BC120" s="69">
        <v>0</v>
      </c>
      <c r="BD120" s="69">
        <v>0</v>
      </c>
      <c r="BE120" s="69">
        <v>0</v>
      </c>
      <c r="BF120" s="69">
        <v>0</v>
      </c>
      <c r="BG120" s="69">
        <v>0</v>
      </c>
      <c r="BH120" s="69">
        <v>0</v>
      </c>
      <c r="BI120" s="31">
        <f>=AH120</f>
        <v>1</v>
      </c>
      <c r="BJ120" s="32">
        <f>=BI120/M120</f>
        <v>0.25</v>
      </c>
      <c r="BK120" s="32">
        <f>=AK120/AH120</f>
        <v>0</v>
      </c>
      <c r="BL120" s="33">
        <f>=IF(BI120=0,0,AL120/BI120)</f>
        <v>0</v>
      </c>
      <c r="BM120" s="33">
        <f>=IF(BI120=0,0,AM120/BI120)</f>
        <v>0</v>
      </c>
      <c r="BN120" s="33">
        <f>=IF(BI120=0,0,AN120/BI120)</f>
        <v>0</v>
      </c>
      <c r="BO120" s="33">
        <f>=IF(BI120=0,0,AO120/BI120)</f>
        <v>1</v>
      </c>
      <c r="BP120" s="32">
        <f>=-IF(BL120=0,0,BL120*LN(BL120))-IF(BM120=0,0,BM120*LN(BM120))-IF(BN120=0,0,BN120*LN(BN120))-IF(BO120=0,0,BO120*LN(BO120))</f>
        <v>0</v>
      </c>
      <c r="BQ120" s="34">
        <f>=IF(BI120=0,0,BP120/LN(4)*100)</f>
        <v>0</v>
      </c>
      <c r="BR120" s="35">
        <f>=_xlfn.XLOOKUP(C120,点位均值!$A:$A,点位均值!$B:$B,"无匹配")</f>
        <v>2.26178660049628</v>
      </c>
      <c r="BS120" s="35">
        <f>=_xlfn.XLOOKUP(C120,点位均值!$A:$A,点位均值!$C:$C,"无匹配")</f>
        <v>0.332637075718016</v>
      </c>
    </row>
    <row r="121" spans="1:71" ht="33.75" customHeight="1">
      <c r="A121" s="26">
        <v>118</v>
      </c>
      <c r="B121" s="27" t="s">
        <v>678</v>
      </c>
      <c r="C121" s="28" t="s">
        <v>679</v>
      </c>
      <c r="D121" s="67" t="s">
        <v>680</v>
      </c>
      <c r="E121" s="38" t="s"/>
      <c r="F121" s="38" t="s"/>
      <c r="G121" s="38" t="s"/>
      <c r="H121" s="38" t="s"/>
      <c r="I121" s="38" t="s"/>
      <c r="J121" s="38" t="s"/>
      <c r="K121" s="69">
        <v>10</v>
      </c>
      <c r="L121" s="69">
        <v>0.5</v>
      </c>
      <c r="M121" s="69">
        <v>2</v>
      </c>
      <c r="N121" s="68" t="s">
        <v>101</v>
      </c>
      <c r="O121" s="69">
        <v>1</v>
      </c>
      <c r="P121" s="69">
        <v>5</v>
      </c>
      <c r="Q121" s="69">
        <v>125</v>
      </c>
      <c r="R121" s="69">
        <v>50</v>
      </c>
      <c r="S121" s="69">
        <v>4</v>
      </c>
      <c r="T121" s="69">
        <v>3.5</v>
      </c>
      <c r="U121" s="69">
        <v>2.83</v>
      </c>
      <c r="V121" s="69">
        <v>3.5</v>
      </c>
      <c r="W121" s="68" t="s">
        <v>681</v>
      </c>
      <c r="X121" s="67" t="s">
        <v>682</v>
      </c>
      <c r="Y121" s="69">
        <v>3.67</v>
      </c>
      <c r="Z121" s="69">
        <v>3.17</v>
      </c>
      <c r="AA121" s="69">
        <v>2.83</v>
      </c>
      <c r="AB121" s="68" t="s">
        <v>158</v>
      </c>
      <c r="AC121" s="67" t="s">
        <v>683</v>
      </c>
      <c r="AD121" s="68" t="s">
        <v>132</v>
      </c>
      <c r="AE121" s="69">
        <v>50</v>
      </c>
      <c r="AF121" s="69">
        <v>3.5</v>
      </c>
      <c r="AG121" s="69">
        <v>3.17</v>
      </c>
      <c r="AH121" s="69">
        <v>12</v>
      </c>
      <c r="AI121" s="69">
        <v>3</v>
      </c>
      <c r="AJ121" s="69">
        <v>2</v>
      </c>
      <c r="AK121" s="69">
        <v>10</v>
      </c>
      <c r="AL121" s="69">
        <v>0</v>
      </c>
      <c r="AM121" s="69">
        <v>12</v>
      </c>
      <c r="AN121" s="69">
        <v>0</v>
      </c>
      <c r="AO121" s="69">
        <v>0</v>
      </c>
      <c r="AP121" s="69">
        <v>4</v>
      </c>
      <c r="AQ121" s="69">
        <v>8</v>
      </c>
      <c r="AR121" s="69">
        <v>0</v>
      </c>
      <c r="AS121" s="69">
        <v>3</v>
      </c>
      <c r="AT121" s="69">
        <v>9</v>
      </c>
      <c r="AU121" s="69">
        <v>2</v>
      </c>
      <c r="AV121" s="69">
        <v>0</v>
      </c>
      <c r="AW121" s="69">
        <v>0</v>
      </c>
      <c r="AX121" s="69">
        <v>6</v>
      </c>
      <c r="AY121" s="69">
        <v>3</v>
      </c>
      <c r="AZ121" s="69">
        <v>0</v>
      </c>
      <c r="BA121" s="69">
        <v>0</v>
      </c>
      <c r="BB121" s="69">
        <v>4</v>
      </c>
      <c r="BC121" s="69">
        <v>0</v>
      </c>
      <c r="BD121" s="69">
        <v>0</v>
      </c>
      <c r="BE121" s="69">
        <v>0</v>
      </c>
      <c r="BF121" s="69">
        <v>0</v>
      </c>
      <c r="BG121" s="69">
        <v>0</v>
      </c>
      <c r="BH121" s="69">
        <v>0</v>
      </c>
      <c r="BI121" s="31">
        <f>=AH121</f>
        <v>12</v>
      </c>
      <c r="BJ121" s="32">
        <f>=BI121/M121</f>
        <v>6</v>
      </c>
      <c r="BK121" s="32">
        <f>=AK121/AH121</f>
        <v>0.833333333333334</v>
      </c>
      <c r="BL121" s="33">
        <f>=IF(BI121=0,0,AL121/BI121)</f>
        <v>0</v>
      </c>
      <c r="BM121" s="33">
        <f>=IF(BI121=0,0,AM121/BI121)</f>
        <v>1</v>
      </c>
      <c r="BN121" s="33">
        <f>=IF(BI121=0,0,AN121/BI121)</f>
        <v>0</v>
      </c>
      <c r="BO121" s="33">
        <f>=IF(BI121=0,0,AO121/BI121)</f>
        <v>0</v>
      </c>
      <c r="BP121" s="32">
        <f>=-IF(BL121=0,0,BL121*LN(BL121))-IF(BM121=0,0,BM121*LN(BM121))-IF(BN121=0,0,BN121*LN(BN121))-IF(BO121=0,0,BO121*LN(BO121))</f>
        <v>0</v>
      </c>
      <c r="BQ121" s="34">
        <f>=IF(BI121=0,0,BP121/LN(4)*100)</f>
        <v>0</v>
      </c>
      <c r="BR121" s="35">
        <f>=_xlfn.XLOOKUP(C121,点位均值!$A:$A,点位均值!$B:$B,"无匹配")</f>
        <v>0.468486352357321</v>
      </c>
      <c r="BS121" s="35">
        <f>=_xlfn.XLOOKUP(C121,点位均值!$A:$A,点位均值!$C:$C,"无匹配")</f>
        <v>3.48616187989556</v>
      </c>
    </row>
    <row r="122" spans="1:71" ht="33.75" customHeight="1">
      <c r="A122" s="26">
        <v>119</v>
      </c>
      <c r="B122" s="27" t="s">
        <v>684</v>
      </c>
      <c r="C122" s="28" t="s">
        <v>685</v>
      </c>
      <c r="D122" s="67" t="s">
        <v>686</v>
      </c>
      <c r="E122" s="38" t="s"/>
      <c r="F122" s="38" t="s"/>
      <c r="G122" s="38" t="s"/>
      <c r="H122" s="38" t="s"/>
      <c r="I122" s="38" t="s"/>
      <c r="J122" s="38" t="s"/>
      <c r="K122" s="69">
        <v>3</v>
      </c>
      <c r="L122" s="69">
        <v>0</v>
      </c>
      <c r="M122" s="69">
        <v>0</v>
      </c>
      <c r="N122" s="68" t="s">
        <v>175</v>
      </c>
      <c r="O122" s="69">
        <v>1</v>
      </c>
      <c r="P122" s="69">
        <v>5</v>
      </c>
      <c r="Q122" s="69">
        <v>0</v>
      </c>
      <c r="R122" s="69">
        <v>0</v>
      </c>
      <c r="S122" s="69">
        <v>0</v>
      </c>
      <c r="T122" s="69">
        <v>3</v>
      </c>
      <c r="U122" s="69">
        <v>5</v>
      </c>
      <c r="V122" s="69">
        <v>5</v>
      </c>
      <c r="W122" s="68" t="s">
        <v>687</v>
      </c>
      <c r="X122" s="38" t="s"/>
      <c r="Y122" s="69">
        <v>1</v>
      </c>
      <c r="Z122" s="69">
        <v>3</v>
      </c>
      <c r="AA122" s="69">
        <v>3</v>
      </c>
      <c r="AB122" s="68" t="s">
        <v>688</v>
      </c>
      <c r="AC122" s="38" t="s"/>
      <c r="AD122" s="68" t="s">
        <v>140</v>
      </c>
      <c r="AE122" s="69">
        <v>70</v>
      </c>
      <c r="AF122" s="69">
        <v>2</v>
      </c>
      <c r="AG122" s="69">
        <v>3</v>
      </c>
      <c r="AH122" s="69">
        <v>7</v>
      </c>
      <c r="AI122" s="69">
        <v>2</v>
      </c>
      <c r="AJ122" s="69">
        <v>3</v>
      </c>
      <c r="AK122" s="69">
        <v>4</v>
      </c>
      <c r="AL122" s="69">
        <v>0</v>
      </c>
      <c r="AM122" s="69">
        <v>0</v>
      </c>
      <c r="AN122" s="69">
        <v>5</v>
      </c>
      <c r="AO122" s="69">
        <v>2</v>
      </c>
      <c r="AP122" s="69">
        <v>4</v>
      </c>
      <c r="AQ122" s="69">
        <v>3</v>
      </c>
      <c r="AR122" s="69">
        <v>0</v>
      </c>
      <c r="AS122" s="69">
        <v>0</v>
      </c>
      <c r="AT122" s="69">
        <v>7</v>
      </c>
      <c r="AU122" s="69">
        <v>2</v>
      </c>
      <c r="AV122" s="69">
        <v>3</v>
      </c>
      <c r="AW122" s="69">
        <v>0</v>
      </c>
      <c r="AX122" s="69">
        <v>0</v>
      </c>
      <c r="AY122" s="69">
        <v>0</v>
      </c>
      <c r="AZ122" s="69">
        <v>0</v>
      </c>
      <c r="BA122" s="69">
        <v>0</v>
      </c>
      <c r="BB122" s="69">
        <v>1</v>
      </c>
      <c r="BC122" s="69">
        <v>0</v>
      </c>
      <c r="BD122" s="69">
        <v>0</v>
      </c>
      <c r="BE122" s="69">
        <v>0</v>
      </c>
      <c r="BF122" s="69">
        <v>0</v>
      </c>
      <c r="BG122" s="69">
        <v>1</v>
      </c>
      <c r="BH122" s="69">
        <v>0</v>
      </c>
      <c r="BI122" s="31">
        <f>=AH122</f>
        <v>7</v>
      </c>
      <c r="BJ122" s="32" t="e">
        <f>=BI122/M122</f>
        <v>#DIV/0!</v>
      </c>
      <c r="BK122" s="32">
        <f>=AK122/AH122</f>
        <v>0.571428571428572</v>
      </c>
      <c r="BL122" s="33">
        <f>=IF(BI122=0,0,AL122/BI122)</f>
        <v>0</v>
      </c>
      <c r="BM122" s="33">
        <f>=IF(BI122=0,0,AM122/BI122)</f>
        <v>0</v>
      </c>
      <c r="BN122" s="33">
        <f>=IF(BI122=0,0,AN122/BI122)</f>
        <v>0.714285714285714</v>
      </c>
      <c r="BO122" s="33">
        <f>=IF(BI122=0,0,AO122/BI122)</f>
        <v>0.285714285714286</v>
      </c>
      <c r="BP122" s="32">
        <f>=-IF(BL122=0,0,BL122*LN(BL122))-IF(BM122=0,0,BM122*LN(BM122))-IF(BN122=0,0,BN122*LN(BN122))-IF(BO122=0,0,BO122*LN(BO122))</f>
        <v>0.598269588585257</v>
      </c>
      <c r="BQ122" s="34">
        <f>=IF(BI122=0,0,BP122/LN(4)*100)</f>
        <v>43.1560284283316</v>
      </c>
      <c r="BR122" s="35">
        <f>=_xlfn.XLOOKUP(C122,点位均值!$A:$A,点位均值!$B:$B,"无匹配")</f>
        <v>1.33881602268699</v>
      </c>
      <c r="BS122" s="35">
        <f>=_xlfn.XLOOKUP(C122,点位均值!$A:$A,点位均值!$C:$C,"无匹配")</f>
        <v>0.949309958970532</v>
      </c>
    </row>
    <row r="123" spans="1:71" ht="33.75" customHeight="1">
      <c r="A123" s="26">
        <v>120</v>
      </c>
      <c r="B123" s="27" t="s">
        <v>689</v>
      </c>
      <c r="C123" s="28" t="s">
        <v>690</v>
      </c>
      <c r="D123" s="67" t="s">
        <v>691</v>
      </c>
      <c r="E123" s="38" t="s"/>
      <c r="F123" s="38" t="s"/>
      <c r="G123" s="38" t="s"/>
      <c r="H123" s="38" t="s"/>
      <c r="I123" s="38" t="s"/>
      <c r="J123" s="38" t="s"/>
      <c r="K123" s="69">
        <v>22</v>
      </c>
      <c r="L123" s="69">
        <v>1.6</v>
      </c>
      <c r="M123" s="69">
        <v>34</v>
      </c>
      <c r="N123" s="68" t="s">
        <v>101</v>
      </c>
      <c r="O123" s="69">
        <v>1</v>
      </c>
      <c r="P123" s="69">
        <v>4</v>
      </c>
      <c r="Q123" s="69">
        <v>42</v>
      </c>
      <c r="R123" s="69">
        <v>40</v>
      </c>
      <c r="S123" s="69">
        <v>14</v>
      </c>
      <c r="T123" s="69">
        <v>3.8</v>
      </c>
      <c r="U123" s="69">
        <v>3.6</v>
      </c>
      <c r="V123" s="69">
        <v>3.4</v>
      </c>
      <c r="W123" s="68" t="s">
        <v>692</v>
      </c>
      <c r="X123" s="38" t="s"/>
      <c r="Y123" s="69">
        <v>3.6</v>
      </c>
      <c r="Z123" s="69">
        <v>3.6</v>
      </c>
      <c r="AA123" s="69">
        <v>3.6</v>
      </c>
      <c r="AB123" s="68" t="s">
        <v>693</v>
      </c>
      <c r="AC123" s="38" t="s"/>
      <c r="AD123" s="68" t="s">
        <v>132</v>
      </c>
      <c r="AE123" s="69">
        <v>60</v>
      </c>
      <c r="AF123" s="69">
        <v>4.6</v>
      </c>
      <c r="AG123" s="69">
        <v>4.6</v>
      </c>
      <c r="AH123" s="69">
        <v>5</v>
      </c>
      <c r="AI123" s="69">
        <v>4</v>
      </c>
      <c r="AJ123" s="69">
        <v>1</v>
      </c>
      <c r="AK123" s="69">
        <v>4</v>
      </c>
      <c r="AL123" s="69">
        <v>0</v>
      </c>
      <c r="AM123" s="69">
        <v>4</v>
      </c>
      <c r="AN123" s="69">
        <v>0</v>
      </c>
      <c r="AO123" s="69">
        <v>1</v>
      </c>
      <c r="AP123" s="69">
        <v>1</v>
      </c>
      <c r="AQ123" s="69">
        <v>4</v>
      </c>
      <c r="AR123" s="69">
        <v>0</v>
      </c>
      <c r="AS123" s="69">
        <v>5</v>
      </c>
      <c r="AT123" s="69">
        <v>0</v>
      </c>
      <c r="AU123" s="69">
        <v>0</v>
      </c>
      <c r="AV123" s="69">
        <v>0</v>
      </c>
      <c r="AW123" s="69">
        <v>1</v>
      </c>
      <c r="AX123" s="69">
        <v>0</v>
      </c>
      <c r="AY123" s="69">
        <v>3</v>
      </c>
      <c r="AZ123" s="69">
        <v>0</v>
      </c>
      <c r="BA123" s="69">
        <v>0</v>
      </c>
      <c r="BB123" s="69">
        <v>4</v>
      </c>
      <c r="BC123" s="69">
        <v>0</v>
      </c>
      <c r="BD123" s="69">
        <v>0</v>
      </c>
      <c r="BE123" s="69">
        <v>0</v>
      </c>
      <c r="BF123" s="69">
        <v>0</v>
      </c>
      <c r="BG123" s="69">
        <v>0</v>
      </c>
      <c r="BH123" s="69">
        <v>0</v>
      </c>
      <c r="BI123" s="31">
        <f>=AH123</f>
        <v>5</v>
      </c>
      <c r="BJ123" s="32">
        <f>=BI123/M123</f>
        <v>0.147058823529412</v>
      </c>
      <c r="BK123" s="32">
        <f>=AK123/AH123</f>
        <v>0.8</v>
      </c>
      <c r="BL123" s="33">
        <f>=IF(BI123=0,0,AL123/BI123)</f>
        <v>0</v>
      </c>
      <c r="BM123" s="33">
        <f>=IF(BI123=0,0,AM123/BI123)</f>
        <v>0.8</v>
      </c>
      <c r="BN123" s="33">
        <f>=IF(BI123=0,0,AN123/BI123)</f>
        <v>0</v>
      </c>
      <c r="BO123" s="33">
        <f>=IF(BI123=0,0,AO123/BI123)</f>
        <v>0.2</v>
      </c>
      <c r="BP123" s="32">
        <f>=-IF(BL123=0,0,BL123*LN(BL123))-IF(BM123=0,0,BM123*LN(BM123))-IF(BN123=0,0,BN123*LN(BN123))-IF(BO123=0,0,BO123*LN(BO123))</f>
        <v>0.500402423538188</v>
      </c>
      <c r="BQ123" s="34">
        <f>=IF(BI123=0,0,BP123/LN(4)*100)</f>
        <v>36.0964047443681</v>
      </c>
      <c r="BR123" s="35">
        <f>=_xlfn.XLOOKUP(C123,点位均值!$A:$A,点位均值!$B:$B,"无匹配")</f>
        <v>1.35776674937966</v>
      </c>
      <c r="BS123" s="35">
        <f>=_xlfn.XLOOKUP(C123,点位均值!$A:$A,点位均值!$C:$C,"无匹配")</f>
        <v>2.27644908616188</v>
      </c>
    </row>
    <row r="124" spans="1:71" ht="33.75" customHeight="1">
      <c r="A124" s="26">
        <v>121</v>
      </c>
      <c r="B124" s="27" t="s">
        <v>694</v>
      </c>
      <c r="C124" s="28" t="s">
        <v>695</v>
      </c>
      <c r="D124" s="67" t="s">
        <v>696</v>
      </c>
      <c r="E124" s="38" t="s"/>
      <c r="F124" s="38" t="s"/>
      <c r="G124" s="38" t="s"/>
      <c r="H124" s="38" t="s"/>
      <c r="I124" s="38" t="s"/>
      <c r="J124" s="38" t="s"/>
      <c r="K124" s="69">
        <v>3</v>
      </c>
      <c r="L124" s="69">
        <v>0</v>
      </c>
      <c r="M124" s="69">
        <v>3</v>
      </c>
      <c r="N124" s="68" t="s">
        <v>353</v>
      </c>
      <c r="O124" s="69">
        <v>1</v>
      </c>
      <c r="P124" s="69">
        <v>5</v>
      </c>
      <c r="Q124" s="69">
        <v>0</v>
      </c>
      <c r="R124" s="69">
        <v>0</v>
      </c>
      <c r="S124" s="69">
        <v>4</v>
      </c>
      <c r="T124" s="69">
        <v>3</v>
      </c>
      <c r="U124" s="69">
        <v>3.6</v>
      </c>
      <c r="V124" s="69">
        <v>3.4</v>
      </c>
      <c r="W124" s="68" t="s">
        <v>697</v>
      </c>
      <c r="X124" s="38" t="s"/>
      <c r="Y124" s="69">
        <v>3</v>
      </c>
      <c r="Z124" s="69">
        <v>3</v>
      </c>
      <c r="AA124" s="69">
        <v>3.6</v>
      </c>
      <c r="AB124" s="68" t="s">
        <v>158</v>
      </c>
      <c r="AC124" s="39" t="s"/>
      <c r="AD124" s="68" t="s">
        <v>132</v>
      </c>
      <c r="AE124" s="69">
        <v>50</v>
      </c>
      <c r="AF124" s="69">
        <v>3</v>
      </c>
      <c r="AG124" s="69">
        <v>3.2</v>
      </c>
      <c r="AH124" s="69">
        <v>3</v>
      </c>
      <c r="AI124" s="69">
        <v>3</v>
      </c>
      <c r="AJ124" s="69">
        <v>0</v>
      </c>
      <c r="AK124" s="69">
        <v>3</v>
      </c>
      <c r="AL124" s="69">
        <v>0</v>
      </c>
      <c r="AM124" s="69">
        <v>3</v>
      </c>
      <c r="AN124" s="69">
        <v>0</v>
      </c>
      <c r="AO124" s="69">
        <v>0</v>
      </c>
      <c r="AP124" s="69">
        <v>0</v>
      </c>
      <c r="AQ124" s="69">
        <v>3</v>
      </c>
      <c r="AR124" s="69">
        <v>0</v>
      </c>
      <c r="AS124" s="69">
        <v>3</v>
      </c>
      <c r="AT124" s="69">
        <v>0</v>
      </c>
      <c r="AU124" s="69">
        <v>0</v>
      </c>
      <c r="AV124" s="69">
        <v>0</v>
      </c>
      <c r="AW124" s="69">
        <v>0</v>
      </c>
      <c r="AX124" s="69">
        <v>0</v>
      </c>
      <c r="AY124" s="69">
        <v>0</v>
      </c>
      <c r="AZ124" s="69">
        <v>0</v>
      </c>
      <c r="BA124" s="69">
        <v>0</v>
      </c>
      <c r="BB124" s="69">
        <v>3</v>
      </c>
      <c r="BC124" s="69">
        <v>0</v>
      </c>
      <c r="BD124" s="69">
        <v>0</v>
      </c>
      <c r="BE124" s="69">
        <v>0</v>
      </c>
      <c r="BF124" s="69">
        <v>0</v>
      </c>
      <c r="BG124" s="69">
        <v>0</v>
      </c>
      <c r="BH124" s="69">
        <v>0</v>
      </c>
      <c r="BI124" s="31">
        <f>=AH124</f>
        <v>3</v>
      </c>
      <c r="BJ124" s="32">
        <f>=BI124/M124</f>
        <v>1</v>
      </c>
      <c r="BK124" s="32">
        <f>=AK124/AH124</f>
        <v>1</v>
      </c>
      <c r="BL124" s="33">
        <f>=IF(BI124=0,0,AL124/BI124)</f>
        <v>0</v>
      </c>
      <c r="BM124" s="33">
        <f>=IF(BI124=0,0,AM124/BI124)</f>
        <v>1</v>
      </c>
      <c r="BN124" s="33">
        <f>=IF(BI124=0,0,AN124/BI124)</f>
        <v>0</v>
      </c>
      <c r="BO124" s="33">
        <f>=IF(BI124=0,0,AO124/BI124)</f>
        <v>0</v>
      </c>
      <c r="BP124" s="32">
        <f>=-IF(BL124=0,0,BL124*LN(BL124))-IF(BM124=0,0,BM124*LN(BM124))-IF(BN124=0,0,BN124*LN(BN124))-IF(BO124=0,0,BO124*LN(BO124))</f>
        <v>0</v>
      </c>
      <c r="BQ124" s="34">
        <f>=IF(BI124=0,0,BP124/LN(4)*100)</f>
        <v>0</v>
      </c>
      <c r="BR124" s="35">
        <f>=_xlfn.XLOOKUP(C124,点位均值!$A:$A,点位均值!$B:$B,"无匹配")</f>
        <v>0.542183622828784</v>
      </c>
      <c r="BS124" s="35">
        <f>=_xlfn.XLOOKUP(C124,点位均值!$A:$A,点位均值!$C:$C,"无匹配")</f>
        <v>2.1420365535248</v>
      </c>
    </row>
    <row r="125" spans="1:71" ht="33.75" customHeight="1">
      <c r="A125" s="26">
        <v>122</v>
      </c>
      <c r="B125" s="27" t="s">
        <v>698</v>
      </c>
      <c r="C125" s="28" t="s">
        <v>699</v>
      </c>
      <c r="D125" s="67" t="s">
        <v>700</v>
      </c>
      <c r="E125" s="38" t="s"/>
      <c r="F125" s="38" t="s"/>
      <c r="G125" s="38" t="s"/>
      <c r="H125" s="38" t="s"/>
      <c r="I125" s="38" t="s"/>
      <c r="J125" s="38" t="s"/>
      <c r="K125" s="69">
        <v>4</v>
      </c>
      <c r="L125" s="69">
        <v>4</v>
      </c>
      <c r="M125" s="69">
        <v>16</v>
      </c>
      <c r="N125" s="68" t="s">
        <v>241</v>
      </c>
      <c r="O125" s="69">
        <v>1</v>
      </c>
      <c r="P125" s="69">
        <v>1</v>
      </c>
      <c r="Q125" s="69">
        <v>0</v>
      </c>
      <c r="R125" s="69">
        <v>0</v>
      </c>
      <c r="S125" s="69">
        <v>0</v>
      </c>
      <c r="T125" s="69">
        <v>3</v>
      </c>
      <c r="U125" s="69">
        <v>3</v>
      </c>
      <c r="V125" s="69">
        <v>3.4</v>
      </c>
      <c r="W125" s="68" t="s">
        <v>701</v>
      </c>
      <c r="X125" s="39" t="s"/>
      <c r="Y125" s="69">
        <v>2.6</v>
      </c>
      <c r="Z125" s="69">
        <v>2.8</v>
      </c>
      <c r="AA125" s="69">
        <v>3.6</v>
      </c>
      <c r="AB125" s="68" t="s">
        <v>158</v>
      </c>
      <c r="AC125" s="39" t="s"/>
      <c r="AD125" s="68" t="s">
        <v>115</v>
      </c>
      <c r="AE125" s="69">
        <v>100</v>
      </c>
      <c r="AF125" s="69">
        <v>3.4</v>
      </c>
      <c r="AG125" s="69">
        <v>3.4</v>
      </c>
      <c r="AH125" s="69">
        <v>3</v>
      </c>
      <c r="AI125" s="69">
        <v>0</v>
      </c>
      <c r="AJ125" s="69">
        <v>3</v>
      </c>
      <c r="AK125" s="69">
        <v>0</v>
      </c>
      <c r="AL125" s="69">
        <v>0</v>
      </c>
      <c r="AM125" s="69">
        <v>0</v>
      </c>
      <c r="AN125" s="69">
        <v>1</v>
      </c>
      <c r="AO125" s="69">
        <v>2</v>
      </c>
      <c r="AP125" s="69">
        <v>2</v>
      </c>
      <c r="AQ125" s="69">
        <v>1</v>
      </c>
      <c r="AR125" s="69">
        <v>0</v>
      </c>
      <c r="AS125" s="69">
        <v>2</v>
      </c>
      <c r="AT125" s="69">
        <v>1</v>
      </c>
      <c r="AU125" s="69">
        <v>0</v>
      </c>
      <c r="AV125" s="69">
        <v>0</v>
      </c>
      <c r="AW125" s="69">
        <v>1</v>
      </c>
      <c r="AX125" s="69">
        <v>0</v>
      </c>
      <c r="AY125" s="69">
        <v>0</v>
      </c>
      <c r="AZ125" s="69">
        <v>0</v>
      </c>
      <c r="BA125" s="69">
        <v>0</v>
      </c>
      <c r="BB125" s="69">
        <v>2</v>
      </c>
      <c r="BC125" s="69">
        <v>0</v>
      </c>
      <c r="BD125" s="69">
        <v>0</v>
      </c>
      <c r="BE125" s="69">
        <v>0</v>
      </c>
      <c r="BF125" s="69">
        <v>0</v>
      </c>
      <c r="BG125" s="69">
        <v>0</v>
      </c>
      <c r="BH125" s="69">
        <v>0</v>
      </c>
      <c r="BI125" s="31">
        <f>=AH125</f>
        <v>3</v>
      </c>
      <c r="BJ125" s="32">
        <f>=BI125/M125</f>
        <v>0.1875</v>
      </c>
      <c r="BK125" s="32">
        <f>=AK125/AH125</f>
        <v>0</v>
      </c>
      <c r="BL125" s="33">
        <f>=IF(BI125=0,0,AL125/BI125)</f>
        <v>0</v>
      </c>
      <c r="BM125" s="33">
        <f>=IF(BI125=0,0,AM125/BI125)</f>
        <v>0</v>
      </c>
      <c r="BN125" s="33">
        <f>=IF(BI125=0,0,AN125/BI125)</f>
        <v>0.333333333333333</v>
      </c>
      <c r="BO125" s="33">
        <f>=IF(BI125=0,0,AO125/BI125)</f>
        <v>0.666666666666667</v>
      </c>
      <c r="BP125" s="32">
        <f>=-IF(BL125=0,0,BL125*LN(BL125))-IF(BM125=0,0,BM125*LN(BM125))-IF(BN125=0,0,BN125*LN(BN125))-IF(BO125=0,0,BO125*LN(BO125))</f>
        <v>0.636514168294813</v>
      </c>
      <c r="BQ125" s="34">
        <f>=IF(BI125=0,0,BP125/LN(4)*100)</f>
        <v>45.9147917027245</v>
      </c>
      <c r="BR125" s="35">
        <f>=_xlfn.XLOOKUP(C125,点位均值!$A:$A,点位均值!$B:$B,"无匹配")</f>
        <v>1.93424317617866</v>
      </c>
      <c r="BS125" s="35">
        <f>=_xlfn.XLOOKUP(C125,点位均值!$A:$A,点位均值!$C:$C,"无匹配")</f>
        <v>0.677284595300261</v>
      </c>
    </row>
    <row r="126" spans="1:71" ht="33.75" customHeight="1">
      <c r="A126" s="26">
        <v>123</v>
      </c>
      <c r="B126" s="27" t="s">
        <v>702</v>
      </c>
      <c r="C126" s="28" t="s">
        <v>703</v>
      </c>
      <c r="D126" s="67" t="s">
        <v>704</v>
      </c>
      <c r="E126" s="38" t="s"/>
      <c r="F126" s="38" t="s"/>
      <c r="G126" s="38" t="s"/>
      <c r="H126" s="38" t="s"/>
      <c r="I126" s="38" t="s"/>
      <c r="J126" s="38" t="s"/>
      <c r="K126" s="69">
        <v>6</v>
      </c>
      <c r="L126" s="69">
        <v>0</v>
      </c>
      <c r="M126" s="69">
        <v>2</v>
      </c>
      <c r="N126" s="68" t="s">
        <v>175</v>
      </c>
      <c r="O126" s="69">
        <v>1</v>
      </c>
      <c r="P126" s="69">
        <v>5</v>
      </c>
      <c r="Q126" s="69">
        <v>0</v>
      </c>
      <c r="R126" s="69">
        <v>0</v>
      </c>
      <c r="S126" s="69">
        <v>2</v>
      </c>
      <c r="T126" s="69">
        <v>3.4</v>
      </c>
      <c r="U126" s="69">
        <v>3.4</v>
      </c>
      <c r="V126" s="69">
        <v>3</v>
      </c>
      <c r="W126" s="68" t="s">
        <v>164</v>
      </c>
      <c r="X126" s="38" t="s"/>
      <c r="Y126" s="69">
        <v>3.8</v>
      </c>
      <c r="Z126" s="69">
        <v>3.8</v>
      </c>
      <c r="AA126" s="69">
        <v>3.6</v>
      </c>
      <c r="AB126" s="68" t="s">
        <v>705</v>
      </c>
      <c r="AC126" s="38" t="s"/>
      <c r="AD126" s="68" t="s">
        <v>132</v>
      </c>
      <c r="AE126" s="69">
        <v>50</v>
      </c>
      <c r="AF126" s="69">
        <v>3.2</v>
      </c>
      <c r="AG126" s="69">
        <v>3.4</v>
      </c>
      <c r="AH126" s="69">
        <v>2</v>
      </c>
      <c r="AI126" s="69">
        <v>1</v>
      </c>
      <c r="AJ126" s="69">
        <v>0</v>
      </c>
      <c r="AK126" s="69">
        <v>2</v>
      </c>
      <c r="AL126" s="69">
        <v>0</v>
      </c>
      <c r="AM126" s="69">
        <v>0</v>
      </c>
      <c r="AN126" s="69">
        <v>0</v>
      </c>
      <c r="AO126" s="69">
        <v>2</v>
      </c>
      <c r="AP126" s="69">
        <v>0</v>
      </c>
      <c r="AQ126" s="69">
        <v>2</v>
      </c>
      <c r="AR126" s="69">
        <v>0</v>
      </c>
      <c r="AS126" s="69">
        <v>0</v>
      </c>
      <c r="AT126" s="69">
        <v>2</v>
      </c>
      <c r="AU126" s="69">
        <v>0</v>
      </c>
      <c r="AV126" s="69">
        <v>0</v>
      </c>
      <c r="AW126" s="69">
        <v>0</v>
      </c>
      <c r="AX126" s="69">
        <v>0</v>
      </c>
      <c r="AY126" s="69">
        <v>2</v>
      </c>
      <c r="AZ126" s="69">
        <v>0</v>
      </c>
      <c r="BA126" s="69">
        <v>0</v>
      </c>
      <c r="BB126" s="69">
        <v>0</v>
      </c>
      <c r="BC126" s="69">
        <v>0</v>
      </c>
      <c r="BD126" s="69">
        <v>0</v>
      </c>
      <c r="BE126" s="69">
        <v>0</v>
      </c>
      <c r="BF126" s="69">
        <v>0</v>
      </c>
      <c r="BG126" s="69">
        <v>0</v>
      </c>
      <c r="BH126" s="69">
        <v>0</v>
      </c>
      <c r="BI126" s="31">
        <f>=AH126</f>
        <v>2</v>
      </c>
      <c r="BJ126" s="32">
        <f>=BI126/M126</f>
        <v>1</v>
      </c>
      <c r="BK126" s="32">
        <f>=AK126/AH126</f>
        <v>1</v>
      </c>
      <c r="BL126" s="33">
        <f>=IF(BI126=0,0,AL126/BI126)</f>
        <v>0</v>
      </c>
      <c r="BM126" s="33">
        <f>=IF(BI126=0,0,AM126/BI126)</f>
        <v>0</v>
      </c>
      <c r="BN126" s="33">
        <f>=IF(BI126=0,0,AN126/BI126)</f>
        <v>0</v>
      </c>
      <c r="BO126" s="33">
        <f>=IF(BI126=0,0,AO126/BI126)</f>
        <v>1</v>
      </c>
      <c r="BP126" s="32">
        <f>=-IF(BL126=0,0,BL126*LN(BL126))-IF(BM126=0,0,BM126*LN(BM126))-IF(BN126=0,0,BN126*LN(BN126))-IF(BO126=0,0,BO126*LN(BO126))</f>
        <v>0</v>
      </c>
      <c r="BQ126" s="34">
        <f>=IF(BI126=0,0,BP126/LN(4)*100)</f>
        <v>0</v>
      </c>
      <c r="BR126" s="35">
        <f>=_xlfn.XLOOKUP(C126,点位均值!$A:$A,点位均值!$B:$B,"无匹配")</f>
        <v>3.58833746898263</v>
      </c>
      <c r="BS126" s="35">
        <f>=_xlfn.XLOOKUP(C126,点位均值!$A:$A,点位均值!$C:$C,"无匹配")</f>
        <v>0.177545691906005</v>
      </c>
    </row>
    <row r="127" spans="1:71" ht="33.75" customHeight="1">
      <c r="A127" s="26">
        <v>124</v>
      </c>
      <c r="B127" s="27" t="s">
        <v>706</v>
      </c>
      <c r="C127" s="28" t="s">
        <v>707</v>
      </c>
      <c r="D127" s="67" t="s">
        <v>708</v>
      </c>
      <c r="E127" s="38" t="s"/>
      <c r="F127" s="38" t="s"/>
      <c r="G127" s="38" t="s"/>
      <c r="H127" s="38" t="s"/>
      <c r="I127" s="38" t="s"/>
      <c r="J127" s="38" t="s"/>
      <c r="K127" s="69">
        <v>5</v>
      </c>
      <c r="L127" s="69">
        <v>0.5</v>
      </c>
      <c r="M127" s="69">
        <v>2.5</v>
      </c>
      <c r="N127" s="68" t="s">
        <v>151</v>
      </c>
      <c r="O127" s="69">
        <v>1</v>
      </c>
      <c r="P127" s="69">
        <v>3</v>
      </c>
      <c r="Q127" s="69">
        <v>142</v>
      </c>
      <c r="R127" s="69">
        <v>100</v>
      </c>
      <c r="S127" s="69">
        <v>2</v>
      </c>
      <c r="T127" s="69">
        <v>3.8</v>
      </c>
      <c r="U127" s="69">
        <v>3.6</v>
      </c>
      <c r="V127" s="69">
        <v>3.4</v>
      </c>
      <c r="W127" s="68" t="s">
        <v>710</v>
      </c>
      <c r="X127" s="67" t="s">
        <v>711</v>
      </c>
      <c r="Y127" s="69">
        <v>3.6</v>
      </c>
      <c r="Z127" s="69">
        <v>3.8</v>
      </c>
      <c r="AA127" s="69">
        <v>3.4</v>
      </c>
      <c r="AB127" s="68" t="s">
        <v>712</v>
      </c>
      <c r="AC127" s="67" t="s">
        <v>713</v>
      </c>
      <c r="AD127" s="68" t="s">
        <v>140</v>
      </c>
      <c r="AE127" s="69">
        <v>80</v>
      </c>
      <c r="AF127" s="69">
        <v>3.8</v>
      </c>
      <c r="AG127" s="69">
        <v>3.6</v>
      </c>
      <c r="AH127" s="69">
        <v>12</v>
      </c>
      <c r="AI127" s="69">
        <v>3</v>
      </c>
      <c r="AJ127" s="69">
        <v>4</v>
      </c>
      <c r="AK127" s="69">
        <v>8</v>
      </c>
      <c r="AL127" s="69">
        <v>0</v>
      </c>
      <c r="AM127" s="69">
        <v>6</v>
      </c>
      <c r="AN127" s="69">
        <v>3</v>
      </c>
      <c r="AO127" s="69">
        <v>3</v>
      </c>
      <c r="AP127" s="69">
        <v>10</v>
      </c>
      <c r="AQ127" s="69">
        <v>2</v>
      </c>
      <c r="AR127" s="69">
        <v>0</v>
      </c>
      <c r="AS127" s="69">
        <v>6</v>
      </c>
      <c r="AT127" s="69">
        <v>6</v>
      </c>
      <c r="AU127" s="69">
        <v>1</v>
      </c>
      <c r="AV127" s="69">
        <v>0</v>
      </c>
      <c r="AW127" s="69">
        <v>1</v>
      </c>
      <c r="AX127" s="69">
        <v>0</v>
      </c>
      <c r="AY127" s="69">
        <v>5</v>
      </c>
      <c r="AZ127" s="69">
        <v>0</v>
      </c>
      <c r="BA127" s="69">
        <v>0</v>
      </c>
      <c r="BB127" s="69">
        <v>5</v>
      </c>
      <c r="BC127" s="69">
        <v>0</v>
      </c>
      <c r="BD127" s="69">
        <v>3</v>
      </c>
      <c r="BE127" s="69">
        <v>0</v>
      </c>
      <c r="BF127" s="69">
        <v>1</v>
      </c>
      <c r="BG127" s="69">
        <v>0</v>
      </c>
      <c r="BH127" s="69">
        <v>0</v>
      </c>
      <c r="BI127" s="31">
        <f>=AH127</f>
        <v>12</v>
      </c>
      <c r="BJ127" s="32">
        <f>=BI127/M127</f>
        <v>4.8</v>
      </c>
      <c r="BK127" s="32">
        <f>=AK127/AH127</f>
        <v>0.666666666666667</v>
      </c>
      <c r="BL127" s="33">
        <f>=IF(BI127=0,0,AL127/BI127)</f>
        <v>0</v>
      </c>
      <c r="BM127" s="33">
        <f>=IF(BI127=0,0,AM127/BI127)</f>
        <v>0.5</v>
      </c>
      <c r="BN127" s="33">
        <f>=IF(BI127=0,0,AN127/BI127)</f>
        <v>0.25</v>
      </c>
      <c r="BO127" s="33">
        <f>=IF(BI127=0,0,AO127/BI127)</f>
        <v>0.25</v>
      </c>
      <c r="BP127" s="32">
        <f>=-IF(BL127=0,0,BL127*LN(BL127))-IF(BM127=0,0,BM127*LN(BM127))-IF(BN127=0,0,BN127*LN(BN127))-IF(BO127=0,0,BO127*LN(BO127))</f>
        <v>1.03972077083992</v>
      </c>
      <c r="BQ127" s="34">
        <f>=IF(BI127=0,0,BP127/LN(4)*100)</f>
        <v>75</v>
      </c>
      <c r="BR127" s="35">
        <f>=_xlfn.XLOOKUP(C127,点位均值!$A:$A,点位均值!$B:$B,"无匹配")</f>
        <v>2.16557071960298</v>
      </c>
      <c r="BS127" s="35">
        <f>=_xlfn.XLOOKUP(C127,点位均值!$A:$A,点位均值!$C:$C,"无匹配")</f>
        <v>1.76077023498694</v>
      </c>
    </row>
    <row r="128" spans="1:71" ht="33.75" customHeight="1">
      <c r="A128" s="26">
        <v>125</v>
      </c>
      <c r="B128" s="27" t="s">
        <v>714</v>
      </c>
      <c r="C128" s="28" t="s">
        <v>715</v>
      </c>
      <c r="D128" s="67" t="s">
        <v>716</v>
      </c>
      <c r="E128" s="38" t="s"/>
      <c r="F128" s="38" t="s"/>
      <c r="G128" s="38" t="s"/>
      <c r="H128" s="38" t="s"/>
      <c r="I128" s="38" t="s"/>
      <c r="J128" s="38" t="s"/>
      <c r="K128" s="69">
        <v>10</v>
      </c>
      <c r="L128" s="69">
        <v>0</v>
      </c>
      <c r="M128" s="69">
        <v>5</v>
      </c>
      <c r="N128" s="68" t="s">
        <v>101</v>
      </c>
      <c r="O128" s="69">
        <v>1</v>
      </c>
      <c r="P128" s="69">
        <v>5</v>
      </c>
      <c r="Q128" s="69">
        <v>115</v>
      </c>
      <c r="R128" s="69">
        <v>100</v>
      </c>
      <c r="S128" s="69">
        <v>8</v>
      </c>
      <c r="T128" s="69">
        <v>3.75</v>
      </c>
      <c r="U128" s="69">
        <v>3</v>
      </c>
      <c r="V128" s="69">
        <v>3.25</v>
      </c>
      <c r="W128" s="68" t="s">
        <v>164</v>
      </c>
      <c r="X128" s="38" t="s"/>
      <c r="Y128" s="69">
        <v>3.25</v>
      </c>
      <c r="Z128" s="69">
        <v>3.75</v>
      </c>
      <c r="AA128" s="69">
        <v>4.25</v>
      </c>
      <c r="AB128" s="68" t="s">
        <v>712</v>
      </c>
      <c r="AC128" s="38" t="s"/>
      <c r="AD128" s="68" t="s">
        <v>132</v>
      </c>
      <c r="AE128" s="69">
        <v>50</v>
      </c>
      <c r="AF128" s="69">
        <v>3.5</v>
      </c>
      <c r="AG128" s="69">
        <v>3.25</v>
      </c>
      <c r="AH128" s="69">
        <v>1</v>
      </c>
      <c r="AI128" s="69">
        <v>0</v>
      </c>
      <c r="AJ128" s="69">
        <v>1</v>
      </c>
      <c r="AK128" s="69">
        <v>0</v>
      </c>
      <c r="AL128" s="69">
        <v>0</v>
      </c>
      <c r="AM128" s="69">
        <v>1</v>
      </c>
      <c r="AN128" s="69">
        <v>0</v>
      </c>
      <c r="AO128" s="69">
        <v>0</v>
      </c>
      <c r="AP128" s="69">
        <v>1</v>
      </c>
      <c r="AQ128" s="69">
        <v>0</v>
      </c>
      <c r="AR128" s="69">
        <v>0</v>
      </c>
      <c r="AS128" s="69">
        <v>1</v>
      </c>
      <c r="AT128" s="69">
        <v>0</v>
      </c>
      <c r="AU128" s="69">
        <v>0</v>
      </c>
      <c r="AV128" s="69">
        <v>0</v>
      </c>
      <c r="AW128" s="69">
        <v>0</v>
      </c>
      <c r="AX128" s="69">
        <v>0</v>
      </c>
      <c r="AY128" s="69">
        <v>0</v>
      </c>
      <c r="AZ128" s="69">
        <v>0</v>
      </c>
      <c r="BA128" s="69">
        <v>0</v>
      </c>
      <c r="BB128" s="69">
        <v>1</v>
      </c>
      <c r="BC128" s="69">
        <v>0</v>
      </c>
      <c r="BD128" s="69">
        <v>0</v>
      </c>
      <c r="BE128" s="69">
        <v>0</v>
      </c>
      <c r="BF128" s="69">
        <v>0</v>
      </c>
      <c r="BG128" s="69">
        <v>0</v>
      </c>
      <c r="BH128" s="69">
        <v>0</v>
      </c>
      <c r="BI128" s="31">
        <f>=AH128</f>
        <v>1</v>
      </c>
      <c r="BJ128" s="32">
        <f>=BI128/M128</f>
        <v>0.2</v>
      </c>
      <c r="BK128" s="32">
        <f>=AK128/AH128</f>
        <v>0</v>
      </c>
      <c r="BL128" s="33">
        <f>=IF(BI128=0,0,AL128/BI128)</f>
        <v>0</v>
      </c>
      <c r="BM128" s="33">
        <f>=IF(BI128=0,0,AM128/BI128)</f>
        <v>1</v>
      </c>
      <c r="BN128" s="33">
        <f>=IF(BI128=0,0,AN128/BI128)</f>
        <v>0</v>
      </c>
      <c r="BO128" s="33">
        <f>=IF(BI128=0,0,AO128/BI128)</f>
        <v>0</v>
      </c>
      <c r="BP128" s="32">
        <f>=-IF(BL128=0,0,BL128*LN(BL128))-IF(BM128=0,0,BM128*LN(BM128))-IF(BN128=0,0,BN128*LN(BN128))-IF(BO128=0,0,BO128*LN(BO128))</f>
        <v>0</v>
      </c>
      <c r="BQ128" s="34">
        <f>=IF(BI128=0,0,BP128/LN(4)*100)</f>
        <v>0</v>
      </c>
      <c r="BR128" s="35">
        <f>=_xlfn.XLOOKUP(C128,点位均值!$A:$A,点位均值!$B:$B,"无匹配")</f>
        <v>0.542183622828784</v>
      </c>
      <c r="BS128" s="35">
        <f>=_xlfn.XLOOKUP(C128,点位均值!$A:$A,点位均值!$C:$C,"无匹配")</f>
        <v>2.1420365535248</v>
      </c>
    </row>
    <row r="129" spans="1:71" ht="33.75" customHeight="1">
      <c r="A129" s="26">
        <v>126</v>
      </c>
      <c r="B129" s="27" t="s">
        <v>717</v>
      </c>
      <c r="C129" s="28" t="s">
        <v>718</v>
      </c>
      <c r="D129" s="67" t="s">
        <v>700</v>
      </c>
      <c r="E129" s="38" t="s"/>
      <c r="F129" s="38" t="s"/>
      <c r="G129" s="38" t="s"/>
      <c r="H129" s="38" t="s"/>
      <c r="I129" s="38" t="s"/>
      <c r="J129" s="38" t="s"/>
      <c r="K129" s="69">
        <v>3</v>
      </c>
      <c r="L129" s="69">
        <v>0</v>
      </c>
      <c r="M129" s="69">
        <v>3</v>
      </c>
      <c r="N129" s="68" t="s">
        <v>241</v>
      </c>
      <c r="O129" s="69">
        <v>1</v>
      </c>
      <c r="P129" s="69">
        <v>5</v>
      </c>
      <c r="Q129" s="69">
        <v>0</v>
      </c>
      <c r="R129" s="69">
        <v>0</v>
      </c>
      <c r="S129" s="69">
        <v>4</v>
      </c>
      <c r="T129" s="69">
        <v>3</v>
      </c>
      <c r="U129" s="69">
        <v>4</v>
      </c>
      <c r="V129" s="69">
        <v>4</v>
      </c>
      <c r="W129" s="68" t="s">
        <v>157</v>
      </c>
      <c r="X129" s="38" t="s"/>
      <c r="Y129" s="69">
        <v>3</v>
      </c>
      <c r="Z129" s="69">
        <v>3</v>
      </c>
      <c r="AA129" s="69">
        <v>5</v>
      </c>
      <c r="AB129" s="68" t="s">
        <v>158</v>
      </c>
      <c r="AC129" s="39" t="s"/>
      <c r="AD129" s="68" t="s">
        <v>140</v>
      </c>
      <c r="AE129" s="69">
        <v>100</v>
      </c>
      <c r="AF129" s="69">
        <v>4</v>
      </c>
      <c r="AG129" s="69">
        <v>3</v>
      </c>
      <c r="AH129" s="69">
        <v>2</v>
      </c>
      <c r="AI129" s="69">
        <v>2</v>
      </c>
      <c r="AJ129" s="69">
        <v>0</v>
      </c>
      <c r="AK129" s="69">
        <v>2</v>
      </c>
      <c r="AL129" s="69">
        <v>0</v>
      </c>
      <c r="AM129" s="69">
        <v>2</v>
      </c>
      <c r="AN129" s="69">
        <v>0</v>
      </c>
      <c r="AO129" s="69">
        <v>0</v>
      </c>
      <c r="AP129" s="69">
        <v>2</v>
      </c>
      <c r="AQ129" s="69">
        <v>0</v>
      </c>
      <c r="AR129" s="69">
        <v>0</v>
      </c>
      <c r="AS129" s="69">
        <v>2</v>
      </c>
      <c r="AT129" s="69">
        <v>0</v>
      </c>
      <c r="AU129" s="69">
        <v>0</v>
      </c>
      <c r="AV129" s="69">
        <v>0</v>
      </c>
      <c r="AW129" s="69">
        <v>0</v>
      </c>
      <c r="AX129" s="69">
        <v>0</v>
      </c>
      <c r="AY129" s="69">
        <v>0</v>
      </c>
      <c r="AZ129" s="69">
        <v>0</v>
      </c>
      <c r="BA129" s="69">
        <v>0</v>
      </c>
      <c r="BB129" s="69">
        <v>2</v>
      </c>
      <c r="BC129" s="69">
        <v>0</v>
      </c>
      <c r="BD129" s="69">
        <v>0</v>
      </c>
      <c r="BE129" s="69">
        <v>0</v>
      </c>
      <c r="BF129" s="69">
        <v>0</v>
      </c>
      <c r="BG129" s="69">
        <v>0</v>
      </c>
      <c r="BH129" s="69">
        <v>0</v>
      </c>
      <c r="BI129" s="31">
        <f>=AH129</f>
        <v>2</v>
      </c>
      <c r="BJ129" s="32">
        <f>=BI129/M129</f>
        <v>0.666666666666667</v>
      </c>
      <c r="BK129" s="32">
        <f>=AK129/AH129</f>
        <v>1</v>
      </c>
      <c r="BL129" s="33">
        <f>=IF(BI129=0,0,AL129/BI129)</f>
        <v>0</v>
      </c>
      <c r="BM129" s="33">
        <f>=IF(BI129=0,0,AM129/BI129)</f>
        <v>1</v>
      </c>
      <c r="BN129" s="33">
        <f>=IF(BI129=0,0,AN129/BI129)</f>
        <v>0</v>
      </c>
      <c r="BO129" s="33">
        <f>=IF(BI129=0,0,AO129/BI129)</f>
        <v>0</v>
      </c>
      <c r="BP129" s="32">
        <f>=-IF(BL129=0,0,BL129*LN(BL129))-IF(BM129=0,0,BM129*LN(BM129))-IF(BN129=0,0,BN129*LN(BN129))-IF(BO129=0,0,BO129*LN(BO129))</f>
        <v>0</v>
      </c>
      <c r="BQ129" s="34">
        <f>=IF(BI129=0,0,BP129/LN(4)*100)</f>
        <v>0</v>
      </c>
      <c r="BR129" s="35">
        <f>=_xlfn.XLOOKUP(C129,点位均值!$A:$A,点位均值!$B:$B,"无匹配")</f>
        <v>0.542183622828784</v>
      </c>
      <c r="BS129" s="35">
        <f>=_xlfn.XLOOKUP(C129,点位均值!$A:$A,点位均值!$C:$C,"无匹配")</f>
        <v>2.1420365535248</v>
      </c>
    </row>
    <row r="130" spans="1:71" ht="33.75" customHeight="1">
      <c r="A130" s="26">
        <v>127</v>
      </c>
      <c r="B130" s="27" t="s">
        <v>719</v>
      </c>
      <c r="C130" s="28" t="s">
        <v>720</v>
      </c>
      <c r="D130" s="67" t="s">
        <v>721</v>
      </c>
      <c r="E130" s="38" t="s"/>
      <c r="F130" s="38" t="s"/>
      <c r="G130" s="38" t="s"/>
      <c r="H130" s="38" t="s"/>
      <c r="I130" s="38" t="s"/>
      <c r="J130" s="38" t="s"/>
      <c r="K130" s="69">
        <v>4</v>
      </c>
      <c r="L130" s="69">
        <v>0</v>
      </c>
      <c r="M130" s="69">
        <v>0</v>
      </c>
      <c r="N130" s="68" t="s">
        <v>101</v>
      </c>
      <c r="O130" s="69">
        <v>1</v>
      </c>
      <c r="P130" s="69">
        <v>5</v>
      </c>
      <c r="Q130" s="69">
        <v>25</v>
      </c>
      <c r="R130" s="69">
        <v>100</v>
      </c>
      <c r="S130" s="69">
        <v>2</v>
      </c>
      <c r="T130" s="69">
        <v>3</v>
      </c>
      <c r="U130" s="69">
        <v>2</v>
      </c>
      <c r="V130" s="69">
        <v>3</v>
      </c>
      <c r="W130" s="68" t="s">
        <v>157</v>
      </c>
      <c r="X130" s="39" t="s"/>
      <c r="Y130" s="69">
        <v>3</v>
      </c>
      <c r="Z130" s="69">
        <v>3</v>
      </c>
      <c r="AA130" s="69">
        <v>5</v>
      </c>
      <c r="AB130" s="68" t="s">
        <v>158</v>
      </c>
      <c r="AC130" s="39" t="s"/>
      <c r="AD130" s="68" t="s">
        <v>132</v>
      </c>
      <c r="AE130" s="69">
        <v>50</v>
      </c>
      <c r="AF130" s="69">
        <v>3</v>
      </c>
      <c r="AG130" s="69">
        <v>3</v>
      </c>
      <c r="AH130" s="30" t="s"/>
      <c r="AI130" s="30" t="s"/>
      <c r="AJ130" s="30" t="s"/>
      <c r="AK130" s="30" t="s"/>
      <c r="AL130" s="30" t="s"/>
      <c r="AM130" s="30" t="s"/>
      <c r="AN130" s="30" t="s"/>
      <c r="AO130" s="30" t="s"/>
      <c r="AP130" s="30" t="s"/>
      <c r="AQ130" s="30" t="s"/>
      <c r="AR130" s="30" t="s"/>
      <c r="AS130" s="30" t="s"/>
      <c r="AT130" s="30" t="s"/>
      <c r="AU130" s="30" t="s"/>
      <c r="AV130" s="30" t="s"/>
      <c r="AW130" s="30" t="s"/>
      <c r="AX130" s="30" t="s"/>
      <c r="AY130" s="30" t="s"/>
      <c r="AZ130" s="30" t="s"/>
      <c r="BA130" s="30" t="s"/>
      <c r="BB130" s="30" t="s"/>
      <c r="BC130" s="30" t="s"/>
      <c r="BD130" s="30" t="s"/>
      <c r="BE130" s="30" t="s"/>
      <c r="BF130" s="30" t="s"/>
      <c r="BG130" s="30" t="s"/>
      <c r="BH130" s="30" t="s"/>
      <c r="BI130" s="31">
        <f>=AH130</f>
        <v>0</v>
      </c>
      <c r="BJ130" s="32" t="e">
        <f>=BI130/M130</f>
        <v>#DIV/0!</v>
      </c>
      <c r="BK130" s="32" t="e">
        <f>=AK130/AH130</f>
        <v>#DIV/0!</v>
      </c>
      <c r="BL130" s="33">
        <f>=IF(BI130=0,0,AL130/BI130)</f>
        <v>0</v>
      </c>
      <c r="BM130" s="33">
        <f>=IF(BI130=0,0,AM130/BI130)</f>
        <v>0</v>
      </c>
      <c r="BN130" s="33">
        <f>=IF(BI130=0,0,AN130/BI130)</f>
        <v>0</v>
      </c>
      <c r="BO130" s="33">
        <f>=IF(BI130=0,0,AO130/BI130)</f>
        <v>0</v>
      </c>
      <c r="BP130" s="32">
        <f>=-IF(BL130=0,0,BL130*LN(BL130))-IF(BM130=0,0,BM130*LN(BM130))-IF(BN130=0,0,BN130*LN(BN130))-IF(BO130=0,0,BO130*LN(BO130))</f>
        <v>0</v>
      </c>
      <c r="BQ130" s="34">
        <f>=IF(BI130=0,0,BP130/LN(4)*100)</f>
        <v>0</v>
      </c>
      <c r="BR130" s="35" t="str">
        <f>=_xlfn.XLOOKUP(C130,点位均值!$A:$A,点位均值!$B:$B,"无匹配")</f>
        <v>无匹配</v>
      </c>
      <c r="BS130" s="35" t="str">
        <f>=_xlfn.XLOOKUP(C130,点位均值!$A:$A,点位均值!$C:$C,"无匹配")</f>
        <v>无匹配</v>
      </c>
    </row>
    <row r="131" spans="1:71" ht="33.75" customHeight="1">
      <c r="A131" s="26">
        <v>128</v>
      </c>
      <c r="B131" s="27" t="s">
        <v>722</v>
      </c>
      <c r="C131" s="28" t="s">
        <v>723</v>
      </c>
      <c r="D131" s="67" t="s">
        <v>724</v>
      </c>
      <c r="E131" s="38" t="s"/>
      <c r="F131" s="38" t="s"/>
      <c r="G131" s="38" t="s"/>
      <c r="H131" s="38" t="s"/>
      <c r="I131" s="38" t="s"/>
      <c r="J131" s="38" t="s"/>
      <c r="K131" s="69">
        <v>4</v>
      </c>
      <c r="L131" s="69">
        <v>1</v>
      </c>
      <c r="M131" s="69">
        <v>4</v>
      </c>
      <c r="N131" s="68" t="s">
        <v>151</v>
      </c>
      <c r="O131" s="69">
        <v>1</v>
      </c>
      <c r="P131" s="69">
        <v>5</v>
      </c>
      <c r="Q131" s="69">
        <v>89</v>
      </c>
      <c r="R131" s="69">
        <v>100</v>
      </c>
      <c r="S131" s="69">
        <v>4</v>
      </c>
      <c r="T131" s="69">
        <v>4</v>
      </c>
      <c r="U131" s="69">
        <v>4</v>
      </c>
      <c r="V131" s="69">
        <v>4</v>
      </c>
      <c r="W131" s="68" t="s">
        <v>157</v>
      </c>
      <c r="X131" s="38" t="s"/>
      <c r="Y131" s="69">
        <v>5</v>
      </c>
      <c r="Z131" s="69">
        <v>4</v>
      </c>
      <c r="AA131" s="69">
        <v>5</v>
      </c>
      <c r="AB131" s="68" t="s">
        <v>725</v>
      </c>
      <c r="AC131" s="38" t="s"/>
      <c r="AD131" s="68" t="s">
        <v>115</v>
      </c>
      <c r="AE131" s="69">
        <v>100</v>
      </c>
      <c r="AF131" s="69">
        <v>4</v>
      </c>
      <c r="AG131" s="69">
        <v>3</v>
      </c>
      <c r="AH131" s="30" t="s"/>
      <c r="AI131" s="30" t="s"/>
      <c r="AJ131" s="30" t="s"/>
      <c r="AK131" s="30" t="s"/>
      <c r="AL131" s="30" t="s"/>
      <c r="AM131" s="30" t="s"/>
      <c r="AN131" s="30" t="s"/>
      <c r="AO131" s="30" t="s"/>
      <c r="AP131" s="30" t="s"/>
      <c r="AQ131" s="30" t="s"/>
      <c r="AR131" s="30" t="s"/>
      <c r="AS131" s="30" t="s"/>
      <c r="AT131" s="30" t="s"/>
      <c r="AU131" s="30" t="s"/>
      <c r="AV131" s="30" t="s"/>
      <c r="AW131" s="30" t="s"/>
      <c r="AX131" s="30" t="s"/>
      <c r="AY131" s="30" t="s"/>
      <c r="AZ131" s="30" t="s"/>
      <c r="BA131" s="30" t="s"/>
      <c r="BB131" s="30" t="s"/>
      <c r="BC131" s="30" t="s"/>
      <c r="BD131" s="30" t="s"/>
      <c r="BE131" s="30" t="s"/>
      <c r="BF131" s="30" t="s"/>
      <c r="BG131" s="30" t="s"/>
      <c r="BH131" s="30" t="s"/>
      <c r="BI131" s="31">
        <f>=AH131</f>
        <v>0</v>
      </c>
      <c r="BJ131" s="32">
        <f>=BI131/M131</f>
        <v>0</v>
      </c>
      <c r="BK131" s="32" t="e">
        <f>=AK131/AH131</f>
        <v>#DIV/0!</v>
      </c>
      <c r="BL131" s="33">
        <f>=IF(BI131=0,0,AL131/BI131)</f>
        <v>0</v>
      </c>
      <c r="BM131" s="33">
        <f>=IF(BI131=0,0,AM131/BI131)</f>
        <v>0</v>
      </c>
      <c r="BN131" s="33">
        <f>=IF(BI131=0,0,AN131/BI131)</f>
        <v>0</v>
      </c>
      <c r="BO131" s="33">
        <f>=IF(BI131=0,0,AO131/BI131)</f>
        <v>0</v>
      </c>
      <c r="BP131" s="32">
        <f>=-IF(BL131=0,0,BL131*LN(BL131))-IF(BM131=0,0,BM131*LN(BM131))-IF(BN131=0,0,BN131*LN(BN131))-IF(BO131=0,0,BO131*LN(BO131))</f>
        <v>0</v>
      </c>
      <c r="BQ131" s="34">
        <f>=IF(BI131=0,0,BP131/LN(4)*100)</f>
        <v>0</v>
      </c>
      <c r="BR131" s="35" t="str">
        <f>=_xlfn.XLOOKUP(C131,点位均值!$A:$A,点位均值!$B:$B,"无匹配")</f>
        <v>无匹配</v>
      </c>
      <c r="BS131" s="35" t="str">
        <f>=_xlfn.XLOOKUP(C131,点位均值!$A:$A,点位均值!$C:$C,"无匹配")</f>
        <v>无匹配</v>
      </c>
    </row>
    <row r="132" spans="1:71" ht="33.75" customHeight="1">
      <c r="A132" s="26">
        <v>129</v>
      </c>
      <c r="B132" s="27" t="s">
        <v>726</v>
      </c>
      <c r="C132" s="28" t="s">
        <v>727</v>
      </c>
      <c r="D132" s="67" t="s">
        <v>728</v>
      </c>
      <c r="E132" s="38" t="s"/>
      <c r="F132" s="38" t="s"/>
      <c r="G132" s="38" t="s"/>
      <c r="H132" s="38" t="s"/>
      <c r="I132" s="38" t="s"/>
      <c r="J132" s="38" t="s"/>
      <c r="K132" s="30" t="s"/>
      <c r="L132" s="30" t="s"/>
      <c r="M132" s="30" t="s"/>
      <c r="N132" s="30" t="s"/>
      <c r="O132" s="30" t="s"/>
      <c r="P132" s="30" t="s"/>
      <c r="Q132" s="30" t="s"/>
      <c r="R132" s="30" t="s"/>
      <c r="S132" s="30" t="s"/>
      <c r="T132" s="69">
        <v>3</v>
      </c>
      <c r="U132" s="69">
        <v>4</v>
      </c>
      <c r="V132" s="69">
        <v>4</v>
      </c>
      <c r="W132" s="30" t="s"/>
      <c r="X132" s="38" t="s"/>
      <c r="Y132" s="69">
        <v>5</v>
      </c>
      <c r="Z132" s="69">
        <v>4</v>
      </c>
      <c r="AA132" s="69">
        <v>5</v>
      </c>
      <c r="AB132" s="30" t="s"/>
      <c r="AC132" s="38" t="s"/>
      <c r="AD132" s="30" t="s"/>
      <c r="AE132" s="30" t="s"/>
      <c r="AF132" s="69">
        <v>4</v>
      </c>
      <c r="AG132" s="69">
        <v>4</v>
      </c>
      <c r="AH132" s="30" t="s"/>
      <c r="AI132" s="30" t="s"/>
      <c r="AJ132" s="30" t="s"/>
      <c r="AK132" s="30" t="s"/>
      <c r="AL132" s="30" t="s"/>
      <c r="AM132" s="30" t="s"/>
      <c r="AN132" s="30" t="s"/>
      <c r="AO132" s="30" t="s"/>
      <c r="AP132" s="30" t="s"/>
      <c r="AQ132" s="30" t="s"/>
      <c r="AR132" s="30" t="s"/>
      <c r="AS132" s="30" t="s"/>
      <c r="AT132" s="30" t="s"/>
      <c r="AU132" s="30" t="s"/>
      <c r="AV132" s="30" t="s"/>
      <c r="AW132" s="30" t="s"/>
      <c r="AX132" s="30" t="s"/>
      <c r="AY132" s="30" t="s"/>
      <c r="AZ132" s="30" t="s"/>
      <c r="BA132" s="30" t="s"/>
      <c r="BB132" s="30" t="s"/>
      <c r="BC132" s="30" t="s"/>
      <c r="BD132" s="30" t="s"/>
      <c r="BE132" s="30" t="s"/>
      <c r="BF132" s="30" t="s"/>
      <c r="BG132" s="30" t="s"/>
      <c r="BH132" s="30" t="s"/>
      <c r="BI132" s="31">
        <f>=AH132</f>
        <v>0</v>
      </c>
      <c r="BJ132" s="32" t="e">
        <f>=BI132/M132</f>
        <v>#DIV/0!</v>
      </c>
      <c r="BK132" s="32" t="e">
        <f>=AK132/AH132</f>
        <v>#DIV/0!</v>
      </c>
      <c r="BL132" s="33">
        <f>=IF(BI132=0,0,AL132/BI132)</f>
        <v>0</v>
      </c>
      <c r="BM132" s="33">
        <f>=IF(BI132=0,0,AM132/BI132)</f>
        <v>0</v>
      </c>
      <c r="BN132" s="33">
        <f>=IF(BI132=0,0,AN132/BI132)</f>
        <v>0</v>
      </c>
      <c r="BO132" s="33">
        <f>=IF(BI132=0,0,AO132/BI132)</f>
        <v>0</v>
      </c>
      <c r="BP132" s="32">
        <f>=-IF(BL132=0,0,BL132*LN(BL132))-IF(BM132=0,0,BM132*LN(BM132))-IF(BN132=0,0,BN132*LN(BN132))-IF(BO132=0,0,BO132*LN(BO132))</f>
        <v>0</v>
      </c>
      <c r="BQ132" s="34">
        <f>=IF(BI132=0,0,BP132/LN(4)*100)</f>
        <v>0</v>
      </c>
      <c r="BR132" s="35" t="str">
        <f>=_xlfn.XLOOKUP(C132,点位均值!$A:$A,点位均值!$B:$B,"无匹配")</f>
        <v>无匹配</v>
      </c>
      <c r="BS132" s="35" t="str">
        <f>=_xlfn.XLOOKUP(C132,点位均值!$A:$A,点位均值!$C:$C,"无匹配")</f>
        <v>无匹配</v>
      </c>
    </row>
    <row r="133" spans="1:71" ht="33.75" customHeight="1">
      <c r="A133" s="26">
        <v>130</v>
      </c>
      <c r="B133" s="27" t="s">
        <v>729</v>
      </c>
      <c r="C133" s="28" t="s">
        <v>730</v>
      </c>
      <c r="D133" s="67" t="s">
        <v>731</v>
      </c>
      <c r="E133" s="38" t="s"/>
      <c r="F133" s="38" t="s"/>
      <c r="G133" s="38" t="s"/>
      <c r="H133" s="38" t="s"/>
      <c r="I133" s="38" t="s"/>
      <c r="J133" s="38" t="s"/>
      <c r="K133" s="69">
        <v>15</v>
      </c>
      <c r="L133" s="69">
        <v>1.7</v>
      </c>
      <c r="M133" s="69">
        <v>22</v>
      </c>
      <c r="N133" s="68" t="s">
        <v>101</v>
      </c>
      <c r="O133" s="69">
        <v>1</v>
      </c>
      <c r="P133" s="69">
        <v>4</v>
      </c>
      <c r="Q133" s="69">
        <v>72</v>
      </c>
      <c r="R133" s="69">
        <v>70</v>
      </c>
      <c r="S133" s="69">
        <v>9</v>
      </c>
      <c r="T133" s="69">
        <v>5</v>
      </c>
      <c r="U133" s="69">
        <v>3</v>
      </c>
      <c r="V133" s="69">
        <v>3</v>
      </c>
      <c r="W133" s="68" t="s">
        <v>732</v>
      </c>
      <c r="X133" s="39" t="s"/>
      <c r="Y133" s="69">
        <v>4</v>
      </c>
      <c r="Z133" s="69">
        <v>5</v>
      </c>
      <c r="AA133" s="69">
        <v>5</v>
      </c>
      <c r="AB133" s="68" t="s">
        <v>733</v>
      </c>
      <c r="AC133" s="39" t="s"/>
      <c r="AD133" s="68" t="s">
        <v>140</v>
      </c>
      <c r="AE133" s="69">
        <v>70</v>
      </c>
      <c r="AF133" s="69">
        <v>4</v>
      </c>
      <c r="AG133" s="69">
        <v>4</v>
      </c>
      <c r="AH133" s="69">
        <v>2</v>
      </c>
      <c r="AI133" s="69">
        <v>0</v>
      </c>
      <c r="AJ133" s="69">
        <v>2</v>
      </c>
      <c r="AK133" s="69">
        <v>0</v>
      </c>
      <c r="AL133" s="69">
        <v>0</v>
      </c>
      <c r="AM133" s="69">
        <v>0</v>
      </c>
      <c r="AN133" s="69">
        <v>2</v>
      </c>
      <c r="AO133" s="69">
        <v>0</v>
      </c>
      <c r="AP133" s="69">
        <v>1</v>
      </c>
      <c r="AQ133" s="69">
        <v>1</v>
      </c>
      <c r="AR133" s="69">
        <v>0</v>
      </c>
      <c r="AS133" s="69">
        <v>2</v>
      </c>
      <c r="AT133" s="69">
        <v>0</v>
      </c>
      <c r="AU133" s="69">
        <v>0</v>
      </c>
      <c r="AV133" s="69">
        <v>0</v>
      </c>
      <c r="AW133" s="69">
        <v>0</v>
      </c>
      <c r="AX133" s="69">
        <v>0</v>
      </c>
      <c r="AY133" s="69">
        <v>0</v>
      </c>
      <c r="AZ133" s="69">
        <v>0</v>
      </c>
      <c r="BA133" s="69">
        <v>0</v>
      </c>
      <c r="BB133" s="69">
        <v>2</v>
      </c>
      <c r="BC133" s="69">
        <v>0</v>
      </c>
      <c r="BD133" s="69">
        <v>0</v>
      </c>
      <c r="BE133" s="69">
        <v>0</v>
      </c>
      <c r="BF133" s="69">
        <v>0</v>
      </c>
      <c r="BG133" s="69">
        <v>0</v>
      </c>
      <c r="BH133" s="69">
        <v>0</v>
      </c>
      <c r="BI133" s="31">
        <f>=AH133</f>
        <v>2</v>
      </c>
      <c r="BJ133" s="32">
        <f>=BI133/M133</f>
        <v>0.0909090909090909</v>
      </c>
      <c r="BK133" s="32">
        <f>=AK133/AH133</f>
        <v>0</v>
      </c>
      <c r="BL133" s="33">
        <f>=IF(BI133=0,0,AL133/BI133)</f>
        <v>0</v>
      </c>
      <c r="BM133" s="33">
        <f>=IF(BI133=0,0,AM133/BI133)</f>
        <v>0</v>
      </c>
      <c r="BN133" s="33">
        <f>=IF(BI133=0,0,AN133/BI133)</f>
        <v>1</v>
      </c>
      <c r="BO133" s="33">
        <f>=IF(BI133=0,0,AO133/BI133)</f>
        <v>0</v>
      </c>
      <c r="BP133" s="32">
        <f>=-IF(BL133=0,0,BL133*LN(BL133))-IF(BM133=0,0,BM133*LN(BM133))-IF(BN133=0,0,BN133*LN(BN133))-IF(BO133=0,0,BO133*LN(BO133))</f>
        <v>0</v>
      </c>
      <c r="BQ133" s="34">
        <f>=IF(BI133=0,0,BP133/LN(4)*100)</f>
        <v>0</v>
      </c>
      <c r="BR133" s="35">
        <f>=_xlfn.XLOOKUP(C133,点位均值!$A:$A,点位均值!$B:$B,"无匹配")</f>
        <v>1.27915632754342</v>
      </c>
      <c r="BS133" s="35">
        <f>=_xlfn.XLOOKUP(C133,点位均值!$A:$A,点位均值!$C:$C,"无匹配")</f>
        <v>1.36657963446475</v>
      </c>
    </row>
    <row r="134" spans="1:71" ht="33.75" customHeight="1">
      <c r="A134" s="26">
        <v>131</v>
      </c>
      <c r="B134" s="27" t="s">
        <v>734</v>
      </c>
      <c r="C134" s="28" t="s">
        <v>735</v>
      </c>
      <c r="D134" s="67" t="s">
        <v>736</v>
      </c>
      <c r="E134" s="38" t="s"/>
      <c r="F134" s="38" t="s"/>
      <c r="G134" s="38" t="s"/>
      <c r="H134" s="38" t="s"/>
      <c r="I134" s="38" t="s"/>
      <c r="J134" s="38" t="s"/>
      <c r="K134" s="69">
        <v>30</v>
      </c>
      <c r="L134" s="69">
        <v>5</v>
      </c>
      <c r="M134" s="69">
        <v>150</v>
      </c>
      <c r="N134" s="68" t="s">
        <v>737</v>
      </c>
      <c r="O134" s="69">
        <v>3</v>
      </c>
      <c r="P134" s="69">
        <v>1</v>
      </c>
      <c r="Q134" s="69">
        <v>0</v>
      </c>
      <c r="R134" s="69">
        <v>0</v>
      </c>
      <c r="S134" s="69">
        <v>30</v>
      </c>
      <c r="T134" s="69">
        <v>5</v>
      </c>
      <c r="U134" s="69">
        <v>1</v>
      </c>
      <c r="V134" s="69">
        <v>2</v>
      </c>
      <c r="W134" s="68" t="s">
        <v>164</v>
      </c>
      <c r="X134" s="39" t="s"/>
      <c r="Y134" s="69">
        <v>4</v>
      </c>
      <c r="Z134" s="69">
        <v>5</v>
      </c>
      <c r="AA134" s="69">
        <v>5</v>
      </c>
      <c r="AB134" s="68" t="s">
        <v>738</v>
      </c>
      <c r="AC134" s="39" t="s"/>
      <c r="AD134" s="68" t="s">
        <v>132</v>
      </c>
      <c r="AE134" s="69">
        <v>80</v>
      </c>
      <c r="AF134" s="69">
        <v>5</v>
      </c>
      <c r="AG134" s="69">
        <v>4</v>
      </c>
      <c r="AH134" s="69">
        <v>2</v>
      </c>
      <c r="AI134" s="69">
        <v>1</v>
      </c>
      <c r="AJ134" s="69">
        <v>0</v>
      </c>
      <c r="AK134" s="69">
        <v>2</v>
      </c>
      <c r="AL134" s="69">
        <v>0</v>
      </c>
      <c r="AM134" s="69">
        <v>2</v>
      </c>
      <c r="AN134" s="69">
        <v>0</v>
      </c>
      <c r="AO134" s="69">
        <v>0</v>
      </c>
      <c r="AP134" s="69">
        <v>1</v>
      </c>
      <c r="AQ134" s="69">
        <v>1</v>
      </c>
      <c r="AR134" s="69">
        <v>0</v>
      </c>
      <c r="AS134" s="69">
        <v>0</v>
      </c>
      <c r="AT134" s="69">
        <v>2</v>
      </c>
      <c r="AU134" s="69">
        <v>0</v>
      </c>
      <c r="AV134" s="69">
        <v>0</v>
      </c>
      <c r="AW134" s="69">
        <v>0</v>
      </c>
      <c r="AX134" s="69">
        <v>2</v>
      </c>
      <c r="AY134" s="69">
        <v>0</v>
      </c>
      <c r="AZ134" s="69">
        <v>0</v>
      </c>
      <c r="BA134" s="69">
        <v>0</v>
      </c>
      <c r="BB134" s="69">
        <v>0</v>
      </c>
      <c r="BC134" s="69">
        <v>0</v>
      </c>
      <c r="BD134" s="69">
        <v>0</v>
      </c>
      <c r="BE134" s="69">
        <v>0</v>
      </c>
      <c r="BF134" s="69">
        <v>0</v>
      </c>
      <c r="BG134" s="69">
        <v>0</v>
      </c>
      <c r="BH134" s="69">
        <v>0</v>
      </c>
      <c r="BI134" s="31">
        <f>=AH134</f>
        <v>2</v>
      </c>
      <c r="BJ134" s="32">
        <f>=BI134/M134</f>
        <v>0.0133333333333333</v>
      </c>
      <c r="BK134" s="32">
        <f>=AK134/AH134</f>
        <v>1</v>
      </c>
      <c r="BL134" s="33">
        <f>=IF(BI134=0,0,AL134/BI134)</f>
        <v>0</v>
      </c>
      <c r="BM134" s="33">
        <f>=IF(BI134=0,0,AM134/BI134)</f>
        <v>1</v>
      </c>
      <c r="BN134" s="33">
        <f>=IF(BI134=0,0,AN134/BI134)</f>
        <v>0</v>
      </c>
      <c r="BO134" s="33">
        <f>=IF(BI134=0,0,AO134/BI134)</f>
        <v>0</v>
      </c>
      <c r="BP134" s="32">
        <f>=-IF(BL134=0,0,BL134*LN(BL134))-IF(BM134=0,0,BM134*LN(BM134))-IF(BN134=0,0,BN134*LN(BN134))-IF(BO134=0,0,BO134*LN(BO134))</f>
        <v>0</v>
      </c>
      <c r="BQ134" s="34">
        <f>=IF(BI134=0,0,BP134/LN(4)*100)</f>
        <v>0</v>
      </c>
      <c r="BR134" s="35">
        <f>=_xlfn.XLOOKUP(C134,点位均值!$A:$A,点位均值!$B:$B,"无匹配")</f>
        <v>0.1</v>
      </c>
      <c r="BS134" s="35">
        <f>=_xlfn.XLOOKUP(C134,点位均值!$A:$A,点位均值!$C:$C,"无匹配")</f>
        <v>4.00313315926893</v>
      </c>
    </row>
    <row r="135" spans="1:71" ht="33.75" customHeight="1">
      <c r="A135" s="26">
        <v>132</v>
      </c>
      <c r="B135" s="27" t="s">
        <v>739</v>
      </c>
      <c r="C135" s="28" t="s">
        <v>740</v>
      </c>
      <c r="D135" s="67" t="s">
        <v>741</v>
      </c>
      <c r="E135" s="38" t="s"/>
      <c r="F135" s="38" t="s"/>
      <c r="G135" s="38" t="s"/>
      <c r="H135" s="38" t="s"/>
      <c r="I135" s="38" t="s"/>
      <c r="J135" s="38" t="s"/>
      <c r="K135" s="69">
        <v>15</v>
      </c>
      <c r="L135" s="69">
        <v>0.5</v>
      </c>
      <c r="M135" s="69">
        <v>10</v>
      </c>
      <c r="N135" s="68" t="s">
        <v>743</v>
      </c>
      <c r="O135" s="69">
        <v>2</v>
      </c>
      <c r="P135" s="69">
        <v>5</v>
      </c>
      <c r="Q135" s="69">
        <v>41</v>
      </c>
      <c r="R135" s="69">
        <v>80</v>
      </c>
      <c r="S135" s="69">
        <v>10</v>
      </c>
      <c r="T135" s="69">
        <v>4</v>
      </c>
      <c r="U135" s="69">
        <v>4</v>
      </c>
      <c r="V135" s="69">
        <v>5</v>
      </c>
      <c r="W135" s="68" t="s">
        <v>744</v>
      </c>
      <c r="X135" s="68" t="s">
        <v>745</v>
      </c>
      <c r="Y135" s="69">
        <v>5</v>
      </c>
      <c r="Z135" s="69">
        <v>4</v>
      </c>
      <c r="AA135" s="69">
        <v>5</v>
      </c>
      <c r="AB135" s="68" t="s">
        <v>746</v>
      </c>
      <c r="AC135" s="68" t="s">
        <v>745</v>
      </c>
      <c r="AD135" s="68" t="s">
        <v>115</v>
      </c>
      <c r="AE135" s="69">
        <v>50</v>
      </c>
      <c r="AF135" s="69">
        <v>4</v>
      </c>
      <c r="AG135" s="69">
        <v>4</v>
      </c>
      <c r="AH135" s="69">
        <v>8</v>
      </c>
      <c r="AI135" s="69">
        <v>0</v>
      </c>
      <c r="AJ135" s="69">
        <v>8</v>
      </c>
      <c r="AK135" s="69">
        <v>0</v>
      </c>
      <c r="AL135" s="69">
        <v>0</v>
      </c>
      <c r="AM135" s="69">
        <v>8</v>
      </c>
      <c r="AN135" s="69">
        <v>0</v>
      </c>
      <c r="AO135" s="69">
        <v>0</v>
      </c>
      <c r="AP135" s="69">
        <v>1</v>
      </c>
      <c r="AQ135" s="69">
        <v>7</v>
      </c>
      <c r="AR135" s="69">
        <v>0</v>
      </c>
      <c r="AS135" s="69">
        <v>0</v>
      </c>
      <c r="AT135" s="69">
        <v>8</v>
      </c>
      <c r="AU135" s="69">
        <v>0</v>
      </c>
      <c r="AV135" s="69">
        <v>4</v>
      </c>
      <c r="AW135" s="69">
        <v>0</v>
      </c>
      <c r="AX135" s="69">
        <v>8</v>
      </c>
      <c r="AY135" s="69">
        <v>0</v>
      </c>
      <c r="AZ135" s="69">
        <v>0</v>
      </c>
      <c r="BA135" s="69">
        <v>0</v>
      </c>
      <c r="BB135" s="69">
        <v>0</v>
      </c>
      <c r="BC135" s="69">
        <v>0</v>
      </c>
      <c r="BD135" s="69">
        <v>0</v>
      </c>
      <c r="BE135" s="69">
        <v>0</v>
      </c>
      <c r="BF135" s="69">
        <v>0</v>
      </c>
      <c r="BG135" s="69">
        <v>0</v>
      </c>
      <c r="BH135" s="69">
        <v>0</v>
      </c>
      <c r="BI135" s="31">
        <f>=AH135</f>
        <v>8</v>
      </c>
      <c r="BJ135" s="32">
        <f>=BI135/M135</f>
        <v>0.8</v>
      </c>
      <c r="BK135" s="32">
        <f>=AK135/AH135</f>
        <v>0</v>
      </c>
      <c r="BL135" s="33">
        <f>=IF(BI135=0,0,AL135/BI135)</f>
        <v>0</v>
      </c>
      <c r="BM135" s="33">
        <f>=IF(BI135=0,0,AM135/BI135)</f>
        <v>1</v>
      </c>
      <c r="BN135" s="33">
        <f>=IF(BI135=0,0,AN135/BI135)</f>
        <v>0</v>
      </c>
      <c r="BO135" s="33">
        <f>=IF(BI135=0,0,AO135/BI135)</f>
        <v>0</v>
      </c>
      <c r="BP135" s="32">
        <f>=-IF(BL135=0,0,BL135*LN(BL135))-IF(BM135=0,0,BM135*LN(BM135))-IF(BN135=0,0,BN135*LN(BN135))-IF(BO135=0,0,BO135*LN(BO135))</f>
        <v>0</v>
      </c>
      <c r="BQ135" s="34">
        <f>=IF(BI135=0,0,BP135/LN(4)*100)</f>
        <v>0</v>
      </c>
      <c r="BR135" s="35">
        <f>=_xlfn.XLOOKUP(C135,点位均值!$A:$A,点位均值!$B:$B,"无匹配")</f>
        <v>0.345657568238214</v>
      </c>
      <c r="BS135" s="35">
        <f>=_xlfn.XLOOKUP(C135,点位均值!$A:$A,点位均值!$C:$C,"无匹配")</f>
        <v>5.03707571801567</v>
      </c>
    </row>
    <row r="136" spans="1:71" ht="33.75" customHeight="1">
      <c r="A136" s="26">
        <v>133</v>
      </c>
      <c r="B136" s="27" t="s">
        <v>747</v>
      </c>
      <c r="C136" s="28" t="s">
        <v>748</v>
      </c>
      <c r="D136" s="67" t="s">
        <v>749</v>
      </c>
      <c r="E136" s="38" t="s"/>
      <c r="F136" s="38" t="s"/>
      <c r="G136" s="38" t="s"/>
      <c r="H136" s="38" t="s"/>
      <c r="I136" s="38" t="s"/>
      <c r="J136" s="38" t="s"/>
      <c r="K136" s="69">
        <v>7.5</v>
      </c>
      <c r="L136" s="69">
        <v>0</v>
      </c>
      <c r="M136" s="69">
        <v>5</v>
      </c>
      <c r="N136" s="68" t="s">
        <v>151</v>
      </c>
      <c r="O136" s="69">
        <v>1</v>
      </c>
      <c r="P136" s="69">
        <v>5</v>
      </c>
      <c r="Q136" s="69">
        <v>100</v>
      </c>
      <c r="R136" s="69">
        <v>100</v>
      </c>
      <c r="S136" s="69">
        <v>6</v>
      </c>
      <c r="T136" s="69">
        <v>5</v>
      </c>
      <c r="U136" s="69">
        <v>4</v>
      </c>
      <c r="V136" s="69">
        <v>5</v>
      </c>
      <c r="W136" s="68" t="s">
        <v>744</v>
      </c>
      <c r="X136" s="67" t="s">
        <v>750</v>
      </c>
      <c r="Y136" s="69">
        <v>5</v>
      </c>
      <c r="Z136" s="69">
        <v>3</v>
      </c>
      <c r="AA136" s="69">
        <v>5</v>
      </c>
      <c r="AB136" s="68" t="s">
        <v>746</v>
      </c>
      <c r="AC136" s="67" t="s">
        <v>750</v>
      </c>
      <c r="AD136" s="68" t="s">
        <v>223</v>
      </c>
      <c r="AE136" s="69">
        <v>100</v>
      </c>
      <c r="AF136" s="69">
        <v>4</v>
      </c>
      <c r="AG136" s="69">
        <v>4</v>
      </c>
      <c r="AH136" s="69">
        <v>5</v>
      </c>
      <c r="AI136" s="69">
        <v>2</v>
      </c>
      <c r="AJ136" s="69">
        <v>3</v>
      </c>
      <c r="AK136" s="69">
        <v>2</v>
      </c>
      <c r="AL136" s="69">
        <v>1</v>
      </c>
      <c r="AM136" s="69">
        <v>4</v>
      </c>
      <c r="AN136" s="69">
        <v>0</v>
      </c>
      <c r="AO136" s="69">
        <v>0</v>
      </c>
      <c r="AP136" s="69">
        <v>1</v>
      </c>
      <c r="AQ136" s="69">
        <v>4</v>
      </c>
      <c r="AR136" s="69">
        <v>0</v>
      </c>
      <c r="AS136" s="69">
        <v>1</v>
      </c>
      <c r="AT136" s="69">
        <v>4</v>
      </c>
      <c r="AU136" s="69">
        <v>0</v>
      </c>
      <c r="AV136" s="69">
        <v>0</v>
      </c>
      <c r="AW136" s="69">
        <v>2</v>
      </c>
      <c r="AX136" s="69">
        <v>0</v>
      </c>
      <c r="AY136" s="69">
        <v>0</v>
      </c>
      <c r="AZ136" s="69">
        <v>0</v>
      </c>
      <c r="BA136" s="69">
        <v>3</v>
      </c>
      <c r="BB136" s="69">
        <v>1</v>
      </c>
      <c r="BC136" s="69">
        <v>0</v>
      </c>
      <c r="BD136" s="69">
        <v>0</v>
      </c>
      <c r="BE136" s="69">
        <v>0</v>
      </c>
      <c r="BF136" s="69">
        <v>0</v>
      </c>
      <c r="BG136" s="69">
        <v>0</v>
      </c>
      <c r="BH136" s="69">
        <v>0</v>
      </c>
      <c r="BI136" s="31">
        <f>=AH136</f>
        <v>5</v>
      </c>
      <c r="BJ136" s="32">
        <f>=BI136/M136</f>
        <v>1</v>
      </c>
      <c r="BK136" s="32">
        <f>=AK136/AH136</f>
        <v>0.4</v>
      </c>
      <c r="BL136" s="33">
        <f>=IF(BI136=0,0,AL136/BI136)</f>
        <v>0.2</v>
      </c>
      <c r="BM136" s="33">
        <f>=IF(BI136=0,0,AM136/BI136)</f>
        <v>0.8</v>
      </c>
      <c r="BN136" s="33">
        <f>=IF(BI136=0,0,AN136/BI136)</f>
        <v>0</v>
      </c>
      <c r="BO136" s="33">
        <f>=IF(BI136=0,0,AO136/BI136)</f>
        <v>0</v>
      </c>
      <c r="BP136" s="32">
        <f>=-IF(BL136=0,0,BL136*LN(BL136))-IF(BM136=0,0,BM136*LN(BM136))-IF(BN136=0,0,BN136*LN(BN136))-IF(BO136=0,0,BO136*LN(BO136))</f>
        <v>0.500402423538188</v>
      </c>
      <c r="BQ136" s="34">
        <f>=IF(BI136=0,0,BP136/LN(4)*100)</f>
        <v>36.0964047443681</v>
      </c>
      <c r="BR136" s="35">
        <f>=_xlfn.XLOOKUP(C136,点位均值!$A:$A,点位均值!$B:$B,"无匹配")</f>
        <v>0.895930521091811</v>
      </c>
      <c r="BS136" s="35">
        <f>=_xlfn.XLOOKUP(C136,点位均值!$A:$A,点位均值!$C:$C,"无匹配")</f>
        <v>2.92783289817232</v>
      </c>
    </row>
    <row r="137" spans="1:71" ht="33.75" customHeight="1">
      <c r="A137" s="26">
        <v>134</v>
      </c>
      <c r="B137" s="27" t="s">
        <v>751</v>
      </c>
      <c r="C137" s="28" t="s">
        <v>752</v>
      </c>
      <c r="D137" s="67" t="s">
        <v>753</v>
      </c>
      <c r="E137" s="72" t="s"/>
      <c r="F137" s="72" t="s"/>
      <c r="G137" s="72" t="s"/>
      <c r="H137" s="38" t="s"/>
      <c r="I137" s="38" t="s"/>
      <c r="J137" s="38" t="s"/>
      <c r="K137" s="69">
        <v>3.5</v>
      </c>
      <c r="L137" s="69">
        <v>0.5</v>
      </c>
      <c r="M137" s="69">
        <v>2</v>
      </c>
      <c r="N137" s="68" t="s">
        <v>101</v>
      </c>
      <c r="O137" s="69">
        <v>2</v>
      </c>
      <c r="P137" s="69">
        <v>5</v>
      </c>
      <c r="Q137" s="69">
        <v>38</v>
      </c>
      <c r="R137" s="69">
        <v>50</v>
      </c>
      <c r="S137" s="69">
        <v>4</v>
      </c>
      <c r="T137" s="69">
        <v>4</v>
      </c>
      <c r="U137" s="69">
        <v>4</v>
      </c>
      <c r="V137" s="69">
        <v>5</v>
      </c>
      <c r="W137" s="68" t="s">
        <v>744</v>
      </c>
      <c r="X137" s="68" t="s">
        <v>754</v>
      </c>
      <c r="Y137" s="69">
        <v>5</v>
      </c>
      <c r="Z137" s="69">
        <v>4</v>
      </c>
      <c r="AA137" s="69">
        <v>5</v>
      </c>
      <c r="AB137" s="68" t="s">
        <v>158</v>
      </c>
      <c r="AC137" s="68" t="s">
        <v>755</v>
      </c>
      <c r="AD137" s="68" t="s">
        <v>115</v>
      </c>
      <c r="AE137" s="69">
        <v>50</v>
      </c>
      <c r="AF137" s="69">
        <v>4</v>
      </c>
      <c r="AG137" s="69">
        <v>4</v>
      </c>
      <c r="AH137" s="69">
        <v>4</v>
      </c>
      <c r="AI137" s="69">
        <v>3</v>
      </c>
      <c r="AJ137" s="69">
        <v>1</v>
      </c>
      <c r="AK137" s="69">
        <v>3</v>
      </c>
      <c r="AL137" s="69">
        <v>0</v>
      </c>
      <c r="AM137" s="69">
        <v>3</v>
      </c>
      <c r="AN137" s="69">
        <v>1</v>
      </c>
      <c r="AO137" s="69">
        <v>0</v>
      </c>
      <c r="AP137" s="69">
        <v>3</v>
      </c>
      <c r="AQ137" s="69">
        <v>1</v>
      </c>
      <c r="AR137" s="69">
        <v>0</v>
      </c>
      <c r="AS137" s="69">
        <v>4</v>
      </c>
      <c r="AT137" s="69">
        <v>0</v>
      </c>
      <c r="AU137" s="69">
        <v>0</v>
      </c>
      <c r="AV137" s="69">
        <v>0</v>
      </c>
      <c r="AW137" s="69">
        <v>0</v>
      </c>
      <c r="AX137" s="69">
        <v>0</v>
      </c>
      <c r="AY137" s="69">
        <v>0</v>
      </c>
      <c r="AZ137" s="69">
        <v>0</v>
      </c>
      <c r="BA137" s="69">
        <v>4</v>
      </c>
      <c r="BB137" s="69">
        <v>4</v>
      </c>
      <c r="BC137" s="69">
        <v>0</v>
      </c>
      <c r="BD137" s="69">
        <v>0</v>
      </c>
      <c r="BE137" s="69">
        <v>0</v>
      </c>
      <c r="BF137" s="69">
        <v>0</v>
      </c>
      <c r="BG137" s="69">
        <v>0</v>
      </c>
      <c r="BH137" s="69">
        <v>0</v>
      </c>
      <c r="BI137" s="31">
        <f>=AH137</f>
        <v>4</v>
      </c>
      <c r="BJ137" s="32">
        <f>=BI137/M137</f>
        <v>2</v>
      </c>
      <c r="BK137" s="32">
        <f>=AK137/AH137</f>
        <v>0.75</v>
      </c>
      <c r="BL137" s="33">
        <f>=IF(BI137=0,0,AL137/BI137)</f>
        <v>0</v>
      </c>
      <c r="BM137" s="33">
        <f>=IF(BI137=0,0,AM137/BI137)</f>
        <v>0.75</v>
      </c>
      <c r="BN137" s="33">
        <f>=IF(BI137=0,0,AN137/BI137)</f>
        <v>0.25</v>
      </c>
      <c r="BO137" s="33">
        <f>=IF(BI137=0,0,AO137/BI137)</f>
        <v>0</v>
      </c>
      <c r="BP137" s="32">
        <f>=-IF(BL137=0,0,BL137*LN(BL137))-IF(BM137=0,0,BM137*LN(BM137))-IF(BN137=0,0,BN137*LN(BN137))-IF(BO137=0,0,BO137*LN(BO137))</f>
        <v>0.562335144618808</v>
      </c>
      <c r="BQ137" s="34">
        <f>=IF(BI137=0,0,BP137/LN(4)*100)</f>
        <v>40.5639062229566</v>
      </c>
      <c r="BR137" s="35">
        <f>=_xlfn.XLOOKUP(C137,点位均值!$A:$A,点位均值!$B:$B,"无匹配")</f>
        <v>1.26687344913151</v>
      </c>
      <c r="BS137" s="35">
        <f>=_xlfn.XLOOKUP(C137,点位均值!$A:$A,点位均值!$C:$C,"无匹配")</f>
        <v>4.19699738903394</v>
      </c>
    </row>
    <row r="138" spans="1:71" ht="33.75" customHeight="1">
      <c r="A138" s="26">
        <v>135</v>
      </c>
      <c r="B138" s="27" t="s">
        <v>756</v>
      </c>
      <c r="C138" s="28" t="s">
        <v>757</v>
      </c>
      <c r="D138" s="67" t="s">
        <v>758</v>
      </c>
      <c r="E138" s="72" t="s"/>
      <c r="F138" s="72" t="s"/>
      <c r="G138" s="38" t="s"/>
      <c r="H138" s="38" t="s"/>
      <c r="I138" s="38" t="s"/>
      <c r="J138" s="38" t="s"/>
      <c r="K138" s="69">
        <v>6</v>
      </c>
      <c r="L138" s="69">
        <v>0</v>
      </c>
      <c r="M138" s="69">
        <v>2</v>
      </c>
      <c r="N138" s="68" t="s">
        <v>151</v>
      </c>
      <c r="O138" s="69">
        <v>1</v>
      </c>
      <c r="P138" s="69">
        <v>5</v>
      </c>
      <c r="Q138" s="69">
        <v>63</v>
      </c>
      <c r="R138" s="69">
        <v>100</v>
      </c>
      <c r="S138" s="69">
        <v>3</v>
      </c>
      <c r="T138" s="69">
        <v>5</v>
      </c>
      <c r="U138" s="69">
        <v>3</v>
      </c>
      <c r="V138" s="69">
        <v>3</v>
      </c>
      <c r="W138" s="68" t="s">
        <v>759</v>
      </c>
      <c r="X138" s="72" t="s"/>
      <c r="Y138" s="69">
        <v>4</v>
      </c>
      <c r="Z138" s="69">
        <v>2</v>
      </c>
      <c r="AA138" s="69">
        <v>5</v>
      </c>
      <c r="AB138" s="68" t="s">
        <v>158</v>
      </c>
      <c r="AC138" s="72" t="s"/>
      <c r="AD138" s="68" t="s">
        <v>159</v>
      </c>
      <c r="AE138" s="69">
        <v>70</v>
      </c>
      <c r="AF138" s="69">
        <v>4</v>
      </c>
      <c r="AG138" s="69">
        <v>5</v>
      </c>
      <c r="AH138" s="69">
        <v>5</v>
      </c>
      <c r="AI138" s="69">
        <v>2</v>
      </c>
      <c r="AJ138" s="69">
        <v>0</v>
      </c>
      <c r="AK138" s="69">
        <v>5</v>
      </c>
      <c r="AL138" s="69">
        <v>0</v>
      </c>
      <c r="AM138" s="69">
        <v>4</v>
      </c>
      <c r="AN138" s="69">
        <v>1</v>
      </c>
      <c r="AO138" s="69">
        <v>0</v>
      </c>
      <c r="AP138" s="69">
        <v>2</v>
      </c>
      <c r="AQ138" s="69">
        <v>3</v>
      </c>
      <c r="AR138" s="69">
        <v>0</v>
      </c>
      <c r="AS138" s="69">
        <v>5</v>
      </c>
      <c r="AT138" s="69">
        <v>0</v>
      </c>
      <c r="AU138" s="69">
        <v>0</v>
      </c>
      <c r="AV138" s="69">
        <v>0</v>
      </c>
      <c r="AW138" s="69">
        <v>0</v>
      </c>
      <c r="AX138" s="69">
        <v>0</v>
      </c>
      <c r="AY138" s="69">
        <v>0</v>
      </c>
      <c r="AZ138" s="69">
        <v>0</v>
      </c>
      <c r="BA138" s="69">
        <v>0</v>
      </c>
      <c r="BB138" s="69">
        <v>5</v>
      </c>
      <c r="BC138" s="69">
        <v>0</v>
      </c>
      <c r="BD138" s="69">
        <v>0</v>
      </c>
      <c r="BE138" s="69">
        <v>0</v>
      </c>
      <c r="BF138" s="69">
        <v>0</v>
      </c>
      <c r="BG138" s="69">
        <v>0</v>
      </c>
      <c r="BH138" s="69">
        <v>0</v>
      </c>
      <c r="BI138" s="31">
        <f>=AH138</f>
        <v>5</v>
      </c>
      <c r="BJ138" s="32">
        <f>=BI138/M138</f>
        <v>2.5</v>
      </c>
      <c r="BK138" s="32">
        <f>=AK138/AH138</f>
        <v>1</v>
      </c>
      <c r="BL138" s="33">
        <f>=IF(BI138=0,0,AL138/BI138)</f>
        <v>0</v>
      </c>
      <c r="BM138" s="33">
        <f>=IF(BI138=0,0,AM138/BI138)</f>
        <v>0.8</v>
      </c>
      <c r="BN138" s="33">
        <f>=IF(BI138=0,0,AN138/BI138)</f>
        <v>0.2</v>
      </c>
      <c r="BO138" s="33">
        <f>=IF(BI138=0,0,AO138/BI138)</f>
        <v>0</v>
      </c>
      <c r="BP138" s="32">
        <f>=-IF(BL138=0,0,BL138*LN(BL138))-IF(BM138=0,0,BM138*LN(BM138))-IF(BN138=0,0,BN138*LN(BN138))-IF(BO138=0,0,BO138*LN(BO138))</f>
        <v>0.500402423538188</v>
      </c>
      <c r="BQ138" s="34">
        <f>=IF(BI138=0,0,BP138/LN(4)*100)</f>
        <v>36.0964047443681</v>
      </c>
      <c r="BR138" s="35">
        <f>=_xlfn.XLOOKUP(C138,点位均值!$A:$A,点位均值!$B:$B,"无匹配")</f>
        <v>0.689578163771711</v>
      </c>
      <c r="BS138" s="35">
        <f>=_xlfn.XLOOKUP(C138,点位均值!$A:$A,点位均值!$C:$C,"无匹配")</f>
        <v>1.98694516971279</v>
      </c>
    </row>
    <row r="139" spans="1:71" ht="34" customHeight="1">
      <c r="A139" s="44" t="s"/>
      <c r="B139" s="45" t="s"/>
      <c r="C139" s="46" t="s"/>
      <c r="D139" s="47" t="s"/>
      <c r="E139" s="46" t="s"/>
      <c r="F139" s="47" t="s"/>
      <c r="G139" s="47" t="s"/>
      <c r="H139" s="47" t="s"/>
      <c r="I139" s="47" t="s"/>
      <c r="J139" s="47" t="s"/>
      <c r="K139" s="46" t="s"/>
      <c r="L139" s="46" t="s"/>
      <c r="M139" s="46" t="s"/>
      <c r="N139" s="46" t="s"/>
      <c r="O139" s="46" t="s"/>
      <c r="P139" s="46" t="s"/>
      <c r="Q139" s="46" t="s"/>
      <c r="R139" s="46" t="s"/>
      <c r="S139" s="46" t="s"/>
      <c r="T139" s="46" t="s"/>
      <c r="U139" s="46" t="s"/>
      <c r="V139" s="46" t="s"/>
      <c r="W139" s="46" t="s"/>
      <c r="X139" s="46" t="s"/>
      <c r="Y139" s="46" t="s"/>
      <c r="Z139" s="46" t="s"/>
      <c r="AA139" s="46" t="s"/>
      <c r="AB139" s="46" t="s"/>
      <c r="AC139" s="46" t="s"/>
      <c r="AD139" s="46" t="s"/>
      <c r="AE139" s="46" t="s"/>
      <c r="AF139" s="46" t="s"/>
      <c r="AG139" s="46" t="s"/>
      <c r="AH139" s="46" t="s"/>
      <c r="AI139" s="46" t="s"/>
      <c r="AJ139" s="46" t="s"/>
      <c r="AK139" s="46" t="s"/>
      <c r="AL139" s="46" t="s"/>
      <c r="AM139" s="46" t="s"/>
      <c r="AN139" s="46" t="s"/>
      <c r="AO139" s="46" t="s"/>
      <c r="AP139" s="46" t="s"/>
      <c r="AQ139" s="46" t="s"/>
      <c r="AR139" s="46" t="s"/>
      <c r="AS139" s="46" t="s"/>
      <c r="AT139" s="46" t="s"/>
      <c r="AU139" s="46" t="s"/>
      <c r="AV139" s="46" t="s"/>
      <c r="AW139" s="46" t="s"/>
      <c r="AX139" s="46" t="s"/>
      <c r="AY139" s="46" t="s"/>
      <c r="AZ139" s="46" t="s"/>
      <c r="BA139" s="46" t="s"/>
      <c r="BB139" s="46" t="s"/>
      <c r="BC139" s="46" t="s"/>
      <c r="BD139" s="46" t="s"/>
      <c r="BE139" s="46" t="s"/>
      <c r="BF139" s="46" t="s"/>
      <c r="BG139" s="46" t="s"/>
      <c r="BH139" s="46" t="s"/>
      <c r="BI139" s="31" t="s"/>
      <c r="BJ139" s="32" t="s"/>
      <c r="BK139" s="32" t="s"/>
      <c r="BL139" s="33" t="s"/>
      <c r="BM139" s="33" t="s"/>
      <c r="BN139" s="33" t="s"/>
      <c r="BO139" s="33" t="s"/>
      <c r="BP139" s="32" t="s"/>
      <c r="BQ139" s="34" t="s"/>
      <c r="BR139" s="35" t="s"/>
      <c r="BS139" s="35" t="s"/>
    </row>
    <row r="140" spans="1:71" ht="34" customHeight="1">
      <c r="A140" s="44" t="s"/>
      <c r="B140" s="45" t="s"/>
      <c r="C140" s="46" t="s"/>
      <c r="D140" s="47" t="s"/>
      <c r="E140" s="46" t="s"/>
      <c r="F140" s="47" t="s"/>
      <c r="G140" s="47" t="s"/>
      <c r="H140" s="47" t="s"/>
      <c r="I140" s="47" t="s"/>
      <c r="J140" s="47" t="s"/>
      <c r="K140" s="46" t="s"/>
      <c r="L140" s="46" t="s"/>
      <c r="M140" s="46" t="s"/>
      <c r="N140" s="46" t="s"/>
      <c r="O140" s="46" t="s"/>
      <c r="P140" s="46" t="s"/>
      <c r="Q140" s="46" t="s"/>
      <c r="R140" s="46" t="s"/>
      <c r="S140" s="46" t="s"/>
      <c r="T140" s="46" t="s"/>
      <c r="U140" s="46" t="s"/>
      <c r="V140" s="46" t="s"/>
      <c r="W140" s="46" t="s"/>
      <c r="X140" s="46" t="s"/>
      <c r="Y140" s="46" t="s"/>
      <c r="Z140" s="46" t="s"/>
      <c r="AA140" s="46" t="s"/>
      <c r="AB140" s="46" t="s"/>
      <c r="AC140" s="46" t="s"/>
      <c r="AD140" s="46" t="s"/>
      <c r="AE140" s="46" t="s"/>
      <c r="AF140" s="46" t="s"/>
      <c r="AG140" s="46" t="s"/>
      <c r="AH140" s="46" t="s"/>
      <c r="AI140" s="46" t="s"/>
      <c r="AJ140" s="46" t="s"/>
      <c r="AK140" s="46" t="s"/>
      <c r="AL140" s="46" t="s"/>
      <c r="AM140" s="46" t="s"/>
      <c r="AN140" s="46" t="s"/>
      <c r="AO140" s="46" t="s"/>
      <c r="AP140" s="46" t="s"/>
      <c r="AQ140" s="46" t="s"/>
      <c r="AR140" s="46" t="s"/>
      <c r="AS140" s="46" t="s"/>
      <c r="AT140" s="46" t="s"/>
      <c r="AU140" s="46" t="s"/>
      <c r="AV140" s="46" t="s"/>
      <c r="AW140" s="46" t="s"/>
      <c r="AX140" s="46" t="s"/>
      <c r="AY140" s="46" t="s"/>
      <c r="AZ140" s="46" t="s"/>
      <c r="BA140" s="46" t="s"/>
      <c r="BB140" s="46" t="s"/>
      <c r="BC140" s="46" t="s"/>
      <c r="BD140" s="46" t="s"/>
      <c r="BE140" s="46" t="s"/>
      <c r="BF140" s="46" t="s"/>
      <c r="BG140" s="46" t="s"/>
      <c r="BH140" s="46" t="s"/>
      <c r="BI140" s="31" t="s"/>
      <c r="BJ140" s="32" t="s"/>
      <c r="BK140" s="32" t="s"/>
      <c r="BL140" s="33" t="s"/>
      <c r="BM140" s="33" t="s"/>
      <c r="BN140" s="33" t="s"/>
      <c r="BO140" s="33" t="s"/>
      <c r="BP140" s="32" t="s"/>
      <c r="BQ140" s="34" t="s"/>
      <c r="BR140" s="35" t="s"/>
      <c r="BS140" s="35" t="s"/>
    </row>
    <row r="141" spans="1:71" ht="34" customHeight="1">
      <c r="A141" s="44" t="s"/>
      <c r="B141" s="45" t="s"/>
      <c r="C141" s="46" t="s"/>
      <c r="D141" s="47" t="s"/>
      <c r="E141" s="46" t="s"/>
      <c r="F141" s="47" t="s"/>
      <c r="G141" s="47" t="s"/>
      <c r="H141" s="47" t="s"/>
      <c r="I141" s="47" t="s"/>
      <c r="J141" s="47" t="s"/>
      <c r="K141" s="46" t="s"/>
      <c r="L141" s="46" t="s"/>
      <c r="M141" s="46" t="s"/>
      <c r="N141" s="46" t="s"/>
      <c r="O141" s="46" t="s"/>
      <c r="P141" s="46" t="s"/>
      <c r="Q141" s="46" t="s"/>
      <c r="R141" s="46" t="s"/>
      <c r="S141" s="46" t="s"/>
      <c r="T141" s="46" t="s"/>
      <c r="U141" s="46" t="s"/>
      <c r="V141" s="46" t="s"/>
      <c r="W141" s="46" t="s"/>
      <c r="X141" s="46" t="s"/>
      <c r="Y141" s="46" t="s"/>
      <c r="Z141" s="46" t="s"/>
      <c r="AA141" s="46" t="s"/>
      <c r="AB141" s="46" t="s"/>
      <c r="AC141" s="46" t="s"/>
      <c r="AD141" s="46" t="s"/>
      <c r="AE141" s="46" t="s"/>
      <c r="AF141" s="46" t="s"/>
      <c r="AG141" s="46" t="s"/>
      <c r="AH141" s="46" t="s"/>
      <c r="AI141" s="46" t="s"/>
      <c r="AJ141" s="46" t="s"/>
      <c r="AK141" s="46" t="s"/>
      <c r="AL141" s="46" t="s"/>
      <c r="AM141" s="46" t="s"/>
      <c r="AN141" s="46" t="s"/>
      <c r="AO141" s="46" t="s"/>
      <c r="AP141" s="46" t="s"/>
      <c r="AQ141" s="46" t="s"/>
      <c r="AR141" s="46" t="s"/>
      <c r="AS141" s="46" t="s"/>
      <c r="AT141" s="46" t="s"/>
      <c r="AU141" s="46" t="s"/>
      <c r="AV141" s="46" t="s"/>
      <c r="AW141" s="46" t="s"/>
      <c r="AX141" s="46" t="s"/>
      <c r="AY141" s="46" t="s"/>
      <c r="AZ141" s="46" t="s"/>
      <c r="BA141" s="46" t="s"/>
      <c r="BB141" s="46" t="s"/>
      <c r="BC141" s="46" t="s"/>
      <c r="BD141" s="46" t="s"/>
      <c r="BE141" s="46" t="s"/>
      <c r="BF141" s="46" t="s"/>
      <c r="BG141" s="46" t="s"/>
      <c r="BH141" s="46" t="s"/>
      <c r="BI141" s="31" t="s"/>
      <c r="BJ141" s="32" t="s"/>
      <c r="BK141" s="32" t="s"/>
      <c r="BL141" s="33" t="s"/>
      <c r="BM141" s="33" t="s"/>
      <c r="BN141" s="33" t="s"/>
      <c r="BO141" s="33" t="s"/>
      <c r="BP141" s="32" t="s"/>
      <c r="BQ141" s="34" t="s"/>
      <c r="BR141" s="35" t="s"/>
      <c r="BS141" s="35" t="s"/>
    </row>
    <row r="142" spans="1:71" ht="34" customHeight="1">
      <c r="A142" s="44" t="s"/>
      <c r="B142" s="45" t="s"/>
      <c r="C142" s="46" t="s"/>
      <c r="D142" s="47" t="s"/>
      <c r="E142" s="46" t="s"/>
      <c r="F142" s="47" t="s"/>
      <c r="G142" s="47" t="s"/>
      <c r="H142" s="47" t="s"/>
      <c r="I142" s="47" t="s"/>
      <c r="J142" s="47" t="s"/>
      <c r="K142" s="46" t="s"/>
      <c r="L142" s="46" t="s"/>
      <c r="M142" s="46" t="s"/>
      <c r="N142" s="46" t="s"/>
      <c r="O142" s="46" t="s"/>
      <c r="P142" s="46" t="s"/>
      <c r="Q142" s="46" t="s"/>
      <c r="R142" s="46" t="s"/>
      <c r="S142" s="46" t="s"/>
      <c r="T142" s="46" t="s"/>
      <c r="U142" s="46" t="s"/>
      <c r="V142" s="46" t="s"/>
      <c r="W142" s="46" t="s"/>
      <c r="X142" s="46" t="s"/>
      <c r="Y142" s="46" t="s"/>
      <c r="Z142" s="46" t="s"/>
      <c r="AA142" s="46" t="s"/>
      <c r="AB142" s="46" t="s"/>
      <c r="AC142" s="46" t="s"/>
      <c r="AD142" s="46" t="s"/>
      <c r="AE142" s="46" t="s"/>
      <c r="AF142" s="46" t="s"/>
      <c r="AG142" s="46" t="s"/>
      <c r="AH142" s="46" t="s"/>
      <c r="AI142" s="46" t="s"/>
      <c r="AJ142" s="46" t="s"/>
      <c r="AK142" s="46" t="s"/>
      <c r="AL142" s="46" t="s"/>
      <c r="AM142" s="46" t="s"/>
      <c r="AN142" s="46" t="s"/>
      <c r="AO142" s="46" t="s"/>
      <c r="AP142" s="46" t="s"/>
      <c r="AQ142" s="46" t="s"/>
      <c r="AR142" s="46" t="s"/>
      <c r="AS142" s="46" t="s"/>
      <c r="AT142" s="46" t="s"/>
      <c r="AU142" s="46" t="s"/>
      <c r="AV142" s="46" t="s"/>
      <c r="AW142" s="46" t="s"/>
      <c r="AX142" s="46" t="s"/>
      <c r="AY142" s="46" t="s"/>
      <c r="AZ142" s="46" t="s"/>
      <c r="BA142" s="46" t="s"/>
      <c r="BB142" s="46" t="s"/>
      <c r="BC142" s="46" t="s"/>
      <c r="BD142" s="46" t="s"/>
      <c r="BE142" s="46" t="s"/>
      <c r="BF142" s="46" t="s"/>
      <c r="BG142" s="46" t="s"/>
      <c r="BH142" s="46" t="s"/>
      <c r="BI142" s="31" t="s"/>
      <c r="BJ142" s="32" t="s"/>
      <c r="BK142" s="32" t="s"/>
      <c r="BL142" s="33" t="s"/>
      <c r="BM142" s="33" t="s"/>
      <c r="BN142" s="33" t="s"/>
      <c r="BO142" s="33" t="s"/>
      <c r="BP142" s="32" t="s"/>
      <c r="BQ142" s="34" t="s"/>
      <c r="BR142" s="35" t="s"/>
      <c r="BS142" s="35" t="s"/>
    </row>
    <row r="143" spans="1:71" ht="34" customHeight="1">
      <c r="A143" s="44" t="s"/>
      <c r="B143" s="45" t="s"/>
      <c r="C143" s="46" t="s"/>
      <c r="D143" s="47" t="s"/>
      <c r="E143" s="46" t="s"/>
      <c r="F143" s="47" t="s"/>
      <c r="G143" s="47" t="s"/>
      <c r="H143" s="47" t="s"/>
      <c r="I143" s="47" t="s"/>
      <c r="J143" s="47" t="s"/>
      <c r="K143" s="46" t="s"/>
      <c r="L143" s="46" t="s"/>
      <c r="M143" s="46" t="s"/>
      <c r="N143" s="46" t="s"/>
      <c r="O143" s="46" t="s"/>
      <c r="P143" s="46" t="s"/>
      <c r="Q143" s="46" t="s"/>
      <c r="R143" s="46" t="s"/>
      <c r="S143" s="46" t="s"/>
      <c r="T143" s="46" t="s"/>
      <c r="U143" s="46" t="s"/>
      <c r="V143" s="46" t="s"/>
      <c r="W143" s="46" t="s"/>
      <c r="X143" s="46" t="s"/>
      <c r="Y143" s="46" t="s"/>
      <c r="Z143" s="46" t="s"/>
      <c r="AA143" s="46" t="s"/>
      <c r="AB143" s="46" t="s"/>
      <c r="AC143" s="46" t="s"/>
      <c r="AD143" s="46" t="s"/>
      <c r="AE143" s="46" t="s"/>
      <c r="AF143" s="46" t="s"/>
      <c r="AG143" s="46" t="s"/>
      <c r="AH143" s="44" t="s"/>
      <c r="AI143" s="44" t="s"/>
      <c r="AJ143" s="44" t="s"/>
      <c r="AK143" s="44" t="s"/>
      <c r="AL143" s="44" t="s"/>
      <c r="AM143" s="44" t="s"/>
      <c r="AN143" s="44" t="s"/>
      <c r="AO143" s="44" t="s"/>
      <c r="AP143" s="44" t="s"/>
      <c r="AQ143" s="44" t="s"/>
      <c r="AR143" s="44" t="s"/>
      <c r="AS143" s="44" t="s"/>
      <c r="AT143" s="44" t="s"/>
      <c r="AU143" s="44" t="s"/>
      <c r="AV143" s="44" t="s"/>
      <c r="AW143" s="44" t="s"/>
      <c r="AX143" s="44" t="s"/>
      <c r="AY143" s="44" t="s"/>
      <c r="AZ143" s="44" t="s"/>
      <c r="BA143" s="44" t="s"/>
      <c r="BB143" s="44" t="s"/>
      <c r="BC143" s="44" t="s"/>
      <c r="BD143" s="44" t="s"/>
      <c r="BE143" s="44" t="s"/>
      <c r="BF143" s="44" t="s"/>
      <c r="BG143" s="44" t="s"/>
      <c r="BH143" s="44" t="s"/>
      <c r="BI143" s="31" t="s"/>
      <c r="BJ143" s="32" t="s"/>
      <c r="BK143" s="32" t="s"/>
      <c r="BL143" s="33" t="s"/>
      <c r="BM143" s="33" t="s"/>
      <c r="BN143" s="33" t="s"/>
      <c r="BO143" s="33" t="s"/>
      <c r="BP143" s="32" t="s"/>
      <c r="BQ143" s="34" t="s"/>
      <c r="BR143" s="35" t="s"/>
      <c r="BS143" s="35" t="s"/>
    </row>
    <row r="144" spans="1:71" ht="34" customHeight="1">
      <c r="A144" s="44" t="s"/>
      <c r="B144" s="45" t="s"/>
      <c r="C144" s="46" t="s"/>
      <c r="D144" s="47" t="s"/>
      <c r="E144" s="46" t="s"/>
      <c r="F144" s="47" t="s"/>
      <c r="G144" s="47" t="s"/>
      <c r="H144" s="47" t="s"/>
      <c r="I144" s="47" t="s"/>
      <c r="J144" s="47" t="s"/>
      <c r="K144" s="46" t="s"/>
      <c r="L144" s="46" t="s"/>
      <c r="M144" s="46" t="s"/>
      <c r="N144" s="46" t="s"/>
      <c r="O144" s="46" t="s"/>
      <c r="P144" s="46" t="s"/>
      <c r="Q144" s="46" t="s"/>
      <c r="R144" s="46" t="s"/>
      <c r="S144" s="46" t="s"/>
      <c r="T144" s="46" t="s"/>
      <c r="U144" s="46" t="s"/>
      <c r="V144" s="46" t="s"/>
      <c r="W144" s="46" t="s"/>
      <c r="X144" s="46" t="s"/>
      <c r="Y144" s="46" t="s"/>
      <c r="Z144" s="46" t="s"/>
      <c r="AA144" s="46" t="s"/>
      <c r="AB144" s="46" t="s"/>
      <c r="AC144" s="46" t="s"/>
      <c r="AD144" s="46" t="s"/>
      <c r="AE144" s="46" t="s"/>
      <c r="AF144" s="46" t="s"/>
      <c r="AG144" s="46" t="s"/>
      <c r="AH144" s="44" t="s"/>
      <c r="AI144" s="44" t="s"/>
      <c r="AJ144" s="44" t="s"/>
      <c r="AK144" s="44" t="s"/>
      <c r="AL144" s="44" t="s"/>
      <c r="AM144" s="44" t="s"/>
      <c r="AN144" s="44" t="s"/>
      <c r="AO144" s="44" t="s"/>
      <c r="AP144" s="44" t="s"/>
      <c r="AQ144" s="44" t="s"/>
      <c r="AR144" s="44" t="s"/>
      <c r="AS144" s="44" t="s"/>
      <c r="AT144" s="44" t="s"/>
      <c r="AU144" s="44" t="s"/>
      <c r="AV144" s="44" t="s"/>
      <c r="AW144" s="44" t="s"/>
      <c r="AX144" s="44" t="s"/>
      <c r="AY144" s="44" t="s"/>
      <c r="AZ144" s="44" t="s"/>
      <c r="BA144" s="44" t="s"/>
      <c r="BB144" s="44" t="s"/>
      <c r="BC144" s="44" t="s"/>
      <c r="BD144" s="44" t="s"/>
      <c r="BE144" s="44" t="s"/>
      <c r="BF144" s="44" t="s"/>
      <c r="BG144" s="44" t="s"/>
      <c r="BH144" s="44" t="s"/>
      <c r="BI144" s="31" t="s"/>
      <c r="BJ144" s="32" t="s"/>
      <c r="BK144" s="32" t="s"/>
      <c r="BL144" s="33" t="s"/>
      <c r="BM144" s="33" t="s"/>
      <c r="BN144" s="33" t="s"/>
      <c r="BO144" s="33" t="s"/>
      <c r="BP144" s="32" t="s"/>
      <c r="BQ144" s="34" t="s"/>
      <c r="BR144" s="35" t="s"/>
      <c r="BS144" s="35" t="s"/>
    </row>
    <row r="145" spans="1:71" ht="34" customHeight="1">
      <c r="A145" s="44" t="s"/>
      <c r="B145" s="45" t="s"/>
      <c r="C145" s="46" t="s"/>
      <c r="D145" s="47" t="s"/>
      <c r="E145" s="46" t="s"/>
      <c r="F145" s="47" t="s"/>
      <c r="G145" s="47" t="s"/>
      <c r="H145" s="47" t="s"/>
      <c r="I145" s="47" t="s"/>
      <c r="J145" s="47" t="s"/>
      <c r="K145" s="46" t="s"/>
      <c r="L145" s="46" t="s"/>
      <c r="M145" s="46" t="s"/>
      <c r="N145" s="46" t="s"/>
      <c r="O145" s="46" t="s"/>
      <c r="P145" s="46" t="s"/>
      <c r="Q145" s="46" t="s"/>
      <c r="R145" s="46" t="s"/>
      <c r="S145" s="46" t="s"/>
      <c r="T145" s="46" t="s"/>
      <c r="U145" s="46" t="s"/>
      <c r="V145" s="46" t="s"/>
      <c r="W145" s="46" t="s"/>
      <c r="X145" s="46" t="s"/>
      <c r="Y145" s="46" t="s"/>
      <c r="Z145" s="46" t="s"/>
      <c r="AA145" s="46" t="s"/>
      <c r="AB145" s="46" t="s"/>
      <c r="AC145" s="46" t="s"/>
      <c r="AD145" s="46" t="s"/>
      <c r="AE145" s="46" t="s"/>
      <c r="AF145" s="46" t="s"/>
      <c r="AG145" s="46" t="s"/>
      <c r="AH145" s="44" t="s"/>
      <c r="AI145" s="44" t="s"/>
      <c r="AJ145" s="44" t="s"/>
      <c r="AK145" s="44" t="s"/>
      <c r="AL145" s="44" t="s"/>
      <c r="AM145" s="44" t="s"/>
      <c r="AN145" s="44" t="s"/>
      <c r="AO145" s="44" t="s"/>
      <c r="AP145" s="44" t="s"/>
      <c r="AQ145" s="44" t="s"/>
      <c r="AR145" s="44" t="s"/>
      <c r="AS145" s="44" t="s"/>
      <c r="AT145" s="44" t="s"/>
      <c r="AU145" s="44" t="s"/>
      <c r="AV145" s="44" t="s"/>
      <c r="AW145" s="44" t="s"/>
      <c r="AX145" s="44" t="s"/>
      <c r="AY145" s="44" t="s"/>
      <c r="AZ145" s="44" t="s"/>
      <c r="BA145" s="44" t="s"/>
      <c r="BB145" s="44" t="s"/>
      <c r="BC145" s="44" t="s"/>
      <c r="BD145" s="44" t="s"/>
      <c r="BE145" s="44" t="s"/>
      <c r="BF145" s="44" t="s"/>
      <c r="BG145" s="44" t="s"/>
      <c r="BH145" s="44" t="s"/>
      <c r="BI145" s="31" t="s"/>
      <c r="BJ145" s="32" t="s"/>
      <c r="BK145" s="32" t="s"/>
      <c r="BL145" s="33" t="s"/>
      <c r="BM145" s="33" t="s"/>
      <c r="BN145" s="33" t="s"/>
      <c r="BO145" s="33" t="s"/>
      <c r="BP145" s="32" t="s"/>
      <c r="BQ145" s="34" t="s"/>
      <c r="BR145" s="35" t="s"/>
      <c r="BS145" s="35" t="s"/>
    </row>
    <row r="146" spans="1:71" ht="34" customHeight="1">
      <c r="A146" s="44" t="s"/>
      <c r="B146" s="45" t="s"/>
      <c r="C146" s="46" t="s"/>
      <c r="D146" s="47" t="s"/>
      <c r="E146" s="46" t="s"/>
      <c r="F146" s="47" t="s"/>
      <c r="G146" s="47" t="s"/>
      <c r="H146" s="47" t="s"/>
      <c r="I146" s="47" t="s"/>
      <c r="J146" s="47" t="s"/>
      <c r="K146" s="46" t="s"/>
      <c r="L146" s="46" t="s"/>
      <c r="M146" s="46" t="s"/>
      <c r="N146" s="46" t="s"/>
      <c r="O146" s="46" t="s"/>
      <c r="P146" s="46" t="s"/>
      <c r="Q146" s="46" t="s"/>
      <c r="R146" s="46" t="s"/>
      <c r="S146" s="46" t="s"/>
      <c r="T146" s="46" t="s"/>
      <c r="U146" s="46" t="s"/>
      <c r="V146" s="46" t="s"/>
      <c r="W146" s="46" t="s"/>
      <c r="X146" s="46" t="s"/>
      <c r="Y146" s="46" t="s"/>
      <c r="Z146" s="46" t="s"/>
      <c r="AA146" s="46" t="s"/>
      <c r="AB146" s="46" t="s"/>
      <c r="AC146" s="46" t="s"/>
      <c r="AD146" s="46" t="s"/>
      <c r="AE146" s="46" t="s"/>
      <c r="AF146" s="46" t="s"/>
      <c r="AG146" s="46" t="s"/>
      <c r="AH146" s="44" t="s"/>
      <c r="AI146" s="44" t="s"/>
      <c r="AJ146" s="44" t="s"/>
      <c r="AK146" s="44" t="s"/>
      <c r="AL146" s="44" t="s"/>
      <c r="AM146" s="44" t="s"/>
      <c r="AN146" s="44" t="s"/>
      <c r="AO146" s="44" t="s"/>
      <c r="AP146" s="44" t="s"/>
      <c r="AQ146" s="44" t="s"/>
      <c r="AR146" s="44" t="s"/>
      <c r="AS146" s="44" t="s"/>
      <c r="AT146" s="44" t="s"/>
      <c r="AU146" s="44" t="s"/>
      <c r="AV146" s="44" t="s"/>
      <c r="AW146" s="44" t="s"/>
      <c r="AX146" s="44" t="s"/>
      <c r="AY146" s="44" t="s"/>
      <c r="AZ146" s="44" t="s"/>
      <c r="BA146" s="44" t="s"/>
      <c r="BB146" s="44" t="s"/>
      <c r="BC146" s="44" t="s"/>
      <c r="BD146" s="44" t="s"/>
      <c r="BE146" s="44" t="s"/>
      <c r="BF146" s="44" t="s"/>
      <c r="BG146" s="44" t="s"/>
      <c r="BH146" s="44" t="s"/>
      <c r="BI146" s="31" t="s"/>
      <c r="BJ146" s="32" t="s"/>
      <c r="BK146" s="32" t="s"/>
      <c r="BL146" s="33" t="s"/>
      <c r="BM146" s="33" t="s"/>
      <c r="BN146" s="33" t="s"/>
      <c r="BO146" s="33" t="s"/>
      <c r="BP146" s="32" t="s"/>
      <c r="BQ146" s="34" t="s"/>
      <c r="BR146" s="35" t="s"/>
      <c r="BS146" s="35" t="s"/>
    </row>
    <row r="147" spans="1:71" ht="34" customHeight="1">
      <c r="A147" s="44" t="s"/>
      <c r="B147" s="45" t="s"/>
      <c r="C147" s="46" t="s"/>
      <c r="D147" s="47" t="s"/>
      <c r="E147" s="46" t="s"/>
      <c r="F147" s="47" t="s"/>
      <c r="G147" s="47" t="s"/>
      <c r="H147" s="47" t="s"/>
      <c r="I147" s="47" t="s"/>
      <c r="J147" s="47" t="s"/>
      <c r="K147" s="46" t="s"/>
      <c r="L147" s="46" t="s"/>
      <c r="M147" s="46" t="s"/>
      <c r="N147" s="46" t="s"/>
      <c r="O147" s="46" t="s"/>
      <c r="P147" s="46" t="s"/>
      <c r="Q147" s="46" t="s"/>
      <c r="R147" s="46" t="s"/>
      <c r="S147" s="46" t="s"/>
      <c r="T147" s="46" t="s"/>
      <c r="U147" s="46" t="s"/>
      <c r="V147" s="46" t="s"/>
      <c r="W147" s="46" t="s"/>
      <c r="X147" s="46" t="s"/>
      <c r="Y147" s="46" t="s"/>
      <c r="Z147" s="46" t="s"/>
      <c r="AA147" s="46" t="s"/>
      <c r="AB147" s="46" t="s"/>
      <c r="AC147" s="46" t="s"/>
      <c r="AD147" s="46" t="s"/>
      <c r="AE147" s="46" t="s"/>
      <c r="AF147" s="46" t="s"/>
      <c r="AG147" s="46" t="s"/>
      <c r="AH147" s="44" t="s"/>
      <c r="AI147" s="44" t="s"/>
      <c r="AJ147" s="44" t="s"/>
      <c r="AK147" s="44" t="s"/>
      <c r="AL147" s="44" t="s"/>
      <c r="AM147" s="44" t="s"/>
      <c r="AN147" s="44" t="s"/>
      <c r="AO147" s="44" t="s"/>
      <c r="AP147" s="44" t="s"/>
      <c r="AQ147" s="44" t="s"/>
      <c r="AR147" s="44" t="s"/>
      <c r="AS147" s="44" t="s"/>
      <c r="AT147" s="44" t="s"/>
      <c r="AU147" s="44" t="s"/>
      <c r="AV147" s="44" t="s"/>
      <c r="AW147" s="44" t="s"/>
      <c r="AX147" s="44" t="s"/>
      <c r="AY147" s="44" t="s"/>
      <c r="AZ147" s="44" t="s"/>
      <c r="BA147" s="44" t="s"/>
      <c r="BB147" s="44" t="s"/>
      <c r="BC147" s="44" t="s"/>
      <c r="BD147" s="44" t="s"/>
      <c r="BE147" s="44" t="s"/>
      <c r="BF147" s="44" t="s"/>
      <c r="BG147" s="44" t="s"/>
      <c r="BH147" s="44" t="s"/>
      <c r="BI147" s="31" t="s"/>
      <c r="BJ147" s="32" t="s"/>
      <c r="BK147" s="32" t="s"/>
      <c r="BL147" s="33" t="s"/>
      <c r="BM147" s="33" t="s"/>
      <c r="BN147" s="33" t="s"/>
      <c r="BO147" s="33" t="s"/>
      <c r="BP147" s="32" t="s"/>
      <c r="BQ147" s="34" t="s"/>
      <c r="BR147" s="35" t="s"/>
      <c r="BS147" s="35" t="s"/>
    </row>
    <row r="148" spans="1:71" ht="34" customHeight="1">
      <c r="A148" s="44" t="s"/>
      <c r="B148" s="45" t="s"/>
      <c r="C148" s="46" t="s"/>
      <c r="D148" s="47" t="s"/>
      <c r="E148" s="46" t="s"/>
      <c r="F148" s="47" t="s"/>
      <c r="G148" s="47" t="s"/>
      <c r="H148" s="47" t="s"/>
      <c r="I148" s="47" t="s"/>
      <c r="J148" s="47" t="s"/>
      <c r="K148" s="46" t="s"/>
      <c r="L148" s="46" t="s"/>
      <c r="M148" s="46" t="s"/>
      <c r="N148" s="46" t="s"/>
      <c r="O148" s="46" t="s"/>
      <c r="P148" s="46" t="s"/>
      <c r="Q148" s="46" t="s"/>
      <c r="R148" s="46" t="s"/>
      <c r="S148" s="46" t="s"/>
      <c r="T148" s="46" t="s"/>
      <c r="U148" s="46" t="s"/>
      <c r="V148" s="46" t="s"/>
      <c r="W148" s="46" t="s"/>
      <c r="X148" s="46" t="s"/>
      <c r="Y148" s="46" t="s"/>
      <c r="Z148" s="46" t="s"/>
      <c r="AA148" s="46" t="s"/>
      <c r="AB148" s="46" t="s"/>
      <c r="AC148" s="46" t="s"/>
      <c r="AD148" s="46" t="s"/>
      <c r="AE148" s="46" t="s"/>
      <c r="AF148" s="46" t="s"/>
      <c r="AG148" s="46" t="s"/>
      <c r="AH148" s="46" t="s"/>
      <c r="AI148" s="46" t="s"/>
      <c r="AJ148" s="46" t="s"/>
      <c r="AK148" s="46" t="s"/>
      <c r="AL148" s="46" t="s"/>
      <c r="AM148" s="46" t="s"/>
      <c r="AN148" s="46" t="s"/>
      <c r="AO148" s="46" t="s"/>
      <c r="AP148" s="46" t="s"/>
      <c r="AQ148" s="46" t="s"/>
      <c r="AR148" s="46" t="s"/>
      <c r="AS148" s="46" t="s"/>
      <c r="AT148" s="46" t="s"/>
      <c r="AU148" s="46" t="s"/>
      <c r="AV148" s="46" t="s"/>
      <c r="AW148" s="46" t="s"/>
      <c r="AX148" s="46" t="s"/>
      <c r="AY148" s="46" t="s"/>
      <c r="AZ148" s="46" t="s"/>
      <c r="BA148" s="46" t="s"/>
      <c r="BB148" s="46" t="s"/>
      <c r="BC148" s="46" t="s"/>
      <c r="BD148" s="46" t="s"/>
      <c r="BE148" s="46" t="s"/>
      <c r="BF148" s="46" t="s"/>
      <c r="BG148" s="46" t="s"/>
      <c r="BH148" s="46" t="s"/>
      <c r="BI148" s="31" t="s"/>
      <c r="BJ148" s="32" t="s"/>
      <c r="BK148" s="32" t="s"/>
      <c r="BL148" s="33" t="s"/>
      <c r="BM148" s="33" t="s"/>
      <c r="BN148" s="33" t="s"/>
      <c r="BO148" s="33" t="s"/>
      <c r="BP148" s="32" t="s"/>
      <c r="BQ148" s="34" t="s"/>
      <c r="BR148" s="35" t="s"/>
      <c r="BS148" s="35" t="s"/>
    </row>
  </sheetData>
  <autoFilter ref="A3:BH148"/>
  <mergeCells count="15">
    <mergeCell ref="BK2:BP2"/>
    <mergeCell ref="BI1:BQ1"/>
    <mergeCell ref="AU2:BH2"/>
    <mergeCell ref="AS2:AT2"/>
    <mergeCell ref="AP2:AR2"/>
    <mergeCell ref="AL2:AO2"/>
    <mergeCell ref="AH2:AK2"/>
    <mergeCell ref="AD2:AG2"/>
    <mergeCell ref="U2:AC2"/>
    <mergeCell ref="N2:T2"/>
    <mergeCell ref="K2:M2"/>
    <mergeCell ref="AH1:BH1"/>
    <mergeCell ref="K1:AG1"/>
    <mergeCell ref="A2:E2"/>
    <mergeCell ref="A1:E1"/>
  </mergeCells>
  <pageMargins left="0.25" right="0.25" top="0.5" bottom="0.5" header="0.2" footer="0.2"/>
  <pageSetup fitToWidth="1" fitToHeight="0" orientation="landscape"/>
</worksheet>
</file>

<file path=xl/worksheets/sheet6.xml><?xml version="1.0" encoding="utf-8"?>
<worksheet xmlns="http://schemas.openxmlformats.org/spreadsheetml/2006/main">
  <sheetPr codeName="行人信息总表（0905）">
    <tabColor/>
  </sheetPr>
  <dimension ref="AE595"/>
  <sheetViews>
    <sheetView showGridLines="1" workbookViewId="0"/>
  </sheetViews>
  <sheetFormatPr baseColWidth="13" defaultRowHeight="18" customHeight="1"/>
  <cols>
    <col min="1" max="3" width="8.71094" customWidth="1"/>
    <col min="4" max="4" width="34.7109" customWidth="1"/>
    <col min="5" max="26" width="8.71094" customWidth="1"/>
    <col min="27" max="27" width="24.7109" customWidth="1"/>
    <col min="28" max="28" width="17.7109" customWidth="1"/>
    <col min="29" max="29" width="12.7109" customWidth="1"/>
    <col min="30" max="30" width="9.84375" style="171" customWidth="1"/>
    <col min="31" max="31" width="9.98438" style="171" customWidth="1"/>
  </cols>
  <sheetData>
    <row r="1" spans="1:31">
      <c r="A1" s="73" t="s">
        <v>18</v>
      </c>
      <c r="B1" s="73" t="s">
        <v>760</v>
      </c>
      <c r="C1" s="73" t="s">
        <v>19</v>
      </c>
      <c r="D1" s="73" t="s">
        <v>20</v>
      </c>
      <c r="E1" s="73" t="s">
        <v>761</v>
      </c>
      <c r="F1" s="73" t="s">
        <v>762</v>
      </c>
      <c r="G1" s="73" t="s">
        <v>763</v>
      </c>
      <c r="H1" s="73" t="s">
        <v>13</v>
      </c>
      <c r="I1" s="73" t="s">
        <v>14</v>
      </c>
      <c r="J1" s="73" t="s">
        <v>764</v>
      </c>
      <c r="K1" s="73" t="s">
        <v>765</v>
      </c>
      <c r="L1" s="73" t="s">
        <v>766</v>
      </c>
      <c r="M1" s="73" t="s">
        <v>767</v>
      </c>
      <c r="N1" s="73" t="s">
        <v>768</v>
      </c>
      <c r="O1" s="73" t="s">
        <v>769</v>
      </c>
      <c r="P1" s="73" t="s">
        <v>770</v>
      </c>
      <c r="Q1" s="73" t="s">
        <v>771</v>
      </c>
      <c r="R1" s="73" t="s">
        <v>772</v>
      </c>
      <c r="S1" s="73" t="s">
        <v>773</v>
      </c>
      <c r="T1" s="73" t="s">
        <v>774</v>
      </c>
      <c r="U1" s="73" t="s">
        <v>775</v>
      </c>
      <c r="V1" s="73" t="s">
        <v>776</v>
      </c>
      <c r="W1" s="73" t="s">
        <v>777</v>
      </c>
      <c r="X1" s="73" t="s">
        <v>778</v>
      </c>
      <c r="Y1" s="73" t="s">
        <v>779</v>
      </c>
      <c r="Z1" s="73" t="s">
        <v>780</v>
      </c>
      <c r="AA1" s="73" t="s">
        <v>781</v>
      </c>
      <c r="AB1" s="74" t="s">
        <v>782</v>
      </c>
      <c r="AC1" s="74" t="s">
        <v>783</v>
      </c>
      <c r="AD1" s="75" t="s">
        <v>784</v>
      </c>
      <c r="AE1" s="75" t="s">
        <v>785</v>
      </c>
    </row>
    <row r="2" spans="1:31">
      <c r="A2" s="73">
        <v>1</v>
      </c>
      <c r="B2" s="76" t="s">
        <v>786</v>
      </c>
      <c r="C2" s="76" t="s">
        <v>91</v>
      </c>
      <c r="D2" s="73" t="s">
        <v>92</v>
      </c>
      <c r="E2" s="73">
        <v>1</v>
      </c>
      <c r="F2" s="77" t="s"/>
      <c r="G2" s="73" t="s">
        <v>787</v>
      </c>
      <c r="H2" s="73" t="s">
        <v>788</v>
      </c>
      <c r="I2" s="73" t="s">
        <v>789</v>
      </c>
      <c r="J2" s="73" t="s">
        <v>790</v>
      </c>
      <c r="K2" s="73" t="s">
        <v>791</v>
      </c>
      <c r="L2" s="78">
        <v>1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1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7" t="s"/>
      <c r="AA2" s="79">
        <v>46265.1911689815</v>
      </c>
      <c r="AB2" s="80">
        <f>=IFERROR((L2*20+M2*50+N2*50+O2*5+P2*80+Q2*80+R2*40+S2*50+T2*50+U2*50+V2*95+W2*95+X2*95+Y2*50)/800*IF(H2="青年",0.2,IF(H2="老年",0.9,IF(H2="中年",0.5,1))),0)</f>
        <v>0.0175</v>
      </c>
      <c r="AC2" s="80">
        <f>=IFERROR((L2*80+M2*50+N2*50+O2*95+P2*20+Q2*20+R2*60+S2*50+T2*50+U2*50+V2*5+W2*5+X2*5+Y2*50)/540*IF(H2="青年",0.8,IF(H2="老年",0.1,IF(H2="中年",0.5,1))),0)</f>
        <v>0.192592592592593</v>
      </c>
      <c r="AD2" s="81">
        <f>=IFERROR(0.01+(AB2-MIN($AB$2:$AB$595))/(MAX($AB$2:$AB$595)-MIN($AB$2:$AB$595))*(1-0.01),0)*10</f>
        <v>0.738709677419355</v>
      </c>
      <c r="AE2" s="81">
        <f>=IFERROR(0.01+(AC2-MIN($AC$2:$AC$595))/(MAX($AC$2:$AC$595)-MIN($AC$2:$AC$595))*(1-0.01),0)*10</f>
        <v>5.45065274151436</v>
      </c>
    </row>
    <row r="3" spans="1:31">
      <c r="A3" s="73">
        <v>2</v>
      </c>
      <c r="B3" s="76" t="s">
        <v>792</v>
      </c>
      <c r="C3" s="76" t="s">
        <v>91</v>
      </c>
      <c r="D3" s="73" t="s">
        <v>92</v>
      </c>
      <c r="E3" s="73">
        <v>2</v>
      </c>
      <c r="F3" s="73">
        <v>1</v>
      </c>
      <c r="G3" s="76" t="s">
        <v>793</v>
      </c>
      <c r="H3" s="76" t="s">
        <v>788</v>
      </c>
      <c r="I3" s="76" t="s">
        <v>789</v>
      </c>
      <c r="J3" s="76" t="s">
        <v>790</v>
      </c>
      <c r="K3" s="76" t="s">
        <v>794</v>
      </c>
      <c r="L3" s="73">
        <v>1</v>
      </c>
      <c r="M3" s="73">
        <v>1</v>
      </c>
      <c r="N3" s="73">
        <v>0</v>
      </c>
      <c r="O3" s="73">
        <v>0</v>
      </c>
      <c r="P3" s="73">
        <v>0</v>
      </c>
      <c r="Q3" s="73">
        <v>0</v>
      </c>
      <c r="R3" s="73">
        <v>0</v>
      </c>
      <c r="S3" s="73">
        <v>1</v>
      </c>
      <c r="T3" s="73">
        <v>0</v>
      </c>
      <c r="U3" s="73">
        <v>0</v>
      </c>
      <c r="V3" s="73">
        <v>0</v>
      </c>
      <c r="W3" s="73">
        <v>0</v>
      </c>
      <c r="X3" s="73">
        <v>0</v>
      </c>
      <c r="Y3" s="73">
        <v>0</v>
      </c>
      <c r="Z3" s="77" t="s"/>
      <c r="AA3" s="79">
        <v>46265.1914236111</v>
      </c>
      <c r="AB3" s="80">
        <f>=IFERROR((L3*20+M3*50+N3*50+O3*5+P3*80+Q3*80+R3*40+S3*50+T3*50+U3*50+V3*95+W3*95+X3*95+Y3*50)/800*IF(H3="青年",0.2,IF(H3="老年",0.9,IF(H3="中年",0.5,1))),0)</f>
        <v>0.03</v>
      </c>
      <c r="AC3" s="80">
        <f>=IFERROR((L3*80+M3*50+N3*50+O3*95+P3*20+Q3*20+R3*60+S3*50+T3*50+U3*50+V3*5+W3*5+X3*5+Y3*50)/540*IF(H3="青年",0.8,IF(H3="老年",0.1,IF(H3="中年",0.5,1))),0)</f>
        <v>0.266666666666667</v>
      </c>
      <c r="AD3" s="81">
        <f>=IFERROR(0.01+(AB3-MIN($AB$2:$AB$595))/(MAX($AB$2:$AB$595)-MIN($AB$2:$AB$595))*(1-0.01),0)*10</f>
        <v>1.23002481389578</v>
      </c>
      <c r="AE3" s="81">
        <f>=IFERROR(0.01+(AC3-MIN($AC$2:$AC$595))/(MAX($AC$2:$AC$595)-MIN($AC$2:$AC$595))*(1-0.01),0)*10</f>
        <v>7.51853785900783</v>
      </c>
    </row>
    <row r="4" spans="1:31">
      <c r="A4" s="73">
        <v>3</v>
      </c>
      <c r="B4" s="76" t="s">
        <v>795</v>
      </c>
      <c r="C4" s="76" t="s">
        <v>91</v>
      </c>
      <c r="D4" s="73" t="s">
        <v>92</v>
      </c>
      <c r="E4" s="73">
        <v>3</v>
      </c>
      <c r="F4" s="73">
        <v>1</v>
      </c>
      <c r="G4" s="76" t="s">
        <v>793</v>
      </c>
      <c r="H4" s="76" t="s">
        <v>788</v>
      </c>
      <c r="I4" s="76" t="s">
        <v>789</v>
      </c>
      <c r="J4" s="76" t="s">
        <v>790</v>
      </c>
      <c r="K4" s="76" t="s">
        <v>796</v>
      </c>
      <c r="L4" s="73">
        <v>1</v>
      </c>
      <c r="M4" s="73">
        <v>0</v>
      </c>
      <c r="N4" s="73">
        <v>0</v>
      </c>
      <c r="O4" s="73">
        <v>0</v>
      </c>
      <c r="P4" s="73">
        <v>1</v>
      </c>
      <c r="Q4" s="73">
        <v>0</v>
      </c>
      <c r="R4" s="73">
        <v>0</v>
      </c>
      <c r="S4" s="73">
        <v>1</v>
      </c>
      <c r="T4" s="73">
        <v>0</v>
      </c>
      <c r="U4" s="73">
        <v>0</v>
      </c>
      <c r="V4" s="73">
        <v>0</v>
      </c>
      <c r="W4" s="73">
        <v>0</v>
      </c>
      <c r="X4" s="73">
        <v>0</v>
      </c>
      <c r="Y4" s="73">
        <v>0</v>
      </c>
      <c r="Z4" s="77" t="s"/>
      <c r="AA4" s="79">
        <v>46265.1916550926</v>
      </c>
      <c r="AB4" s="80">
        <f>=IFERROR((L4*20+M4*50+N4*50+O4*5+P4*80+Q4*80+R4*40+S4*50+T4*50+U4*50+V4*95+W4*95+X4*95+Y4*50)/800*IF(H4="青年",0.2,IF(H4="老年",0.9,IF(H4="中年",0.5,1))),0)</f>
        <v>0.0375</v>
      </c>
      <c r="AC4" s="80">
        <f>=IFERROR((L4*80+M4*50+N4*50+O4*95+P4*20+Q4*20+R4*60+S4*50+T4*50+U4*50+V4*5+W4*5+X4*5+Y4*50)/540*IF(H4="青年",0.8,IF(H4="老年",0.1,IF(H4="中年",0.5,1))),0)</f>
        <v>0.222222222222222</v>
      </c>
      <c r="AD4" s="81">
        <f>=IFERROR(0.01+(AB4-MIN($AB$2:$AB$595))/(MAX($AB$2:$AB$595)-MIN($AB$2:$AB$595))*(1-0.01),0)*10</f>
        <v>1.52481389578164</v>
      </c>
      <c r="AE4" s="81">
        <f>=IFERROR(0.01+(AC4-MIN($AC$2:$AC$595))/(MAX($AC$2:$AC$595)-MIN($AC$2:$AC$595))*(1-0.01),0)*10</f>
        <v>6.27780678851175</v>
      </c>
    </row>
    <row r="5" spans="1:31">
      <c r="A5" s="73">
        <v>4</v>
      </c>
      <c r="B5" s="76" t="s">
        <v>797</v>
      </c>
      <c r="C5" s="76" t="s">
        <v>91</v>
      </c>
      <c r="D5" s="73" t="s">
        <v>92</v>
      </c>
      <c r="E5" s="73">
        <v>4</v>
      </c>
      <c r="F5" s="73">
        <v>1</v>
      </c>
      <c r="G5" s="76" t="s">
        <v>793</v>
      </c>
      <c r="H5" s="76" t="s">
        <v>788</v>
      </c>
      <c r="I5" s="76" t="s">
        <v>789</v>
      </c>
      <c r="J5" s="76" t="s">
        <v>790</v>
      </c>
      <c r="K5" s="76" t="s">
        <v>796</v>
      </c>
      <c r="L5" s="73">
        <v>1</v>
      </c>
      <c r="M5" s="73">
        <v>0</v>
      </c>
      <c r="N5" s="73">
        <v>0</v>
      </c>
      <c r="O5" s="73">
        <v>0</v>
      </c>
      <c r="P5" s="73">
        <v>1</v>
      </c>
      <c r="Q5" s="73">
        <v>0</v>
      </c>
      <c r="R5" s="73">
        <v>0</v>
      </c>
      <c r="S5" s="73">
        <v>1</v>
      </c>
      <c r="T5" s="73">
        <v>0</v>
      </c>
      <c r="U5" s="73">
        <v>0</v>
      </c>
      <c r="V5" s="73">
        <v>0</v>
      </c>
      <c r="W5" s="73">
        <v>0</v>
      </c>
      <c r="X5" s="73">
        <v>0</v>
      </c>
      <c r="Y5" s="73">
        <v>0</v>
      </c>
      <c r="Z5" s="77" t="s"/>
      <c r="AA5" s="79">
        <v>46265.1917361111</v>
      </c>
      <c r="AB5" s="80">
        <f>=IFERROR((L5*20+M5*50+N5*50+O5*5+P5*80+Q5*80+R5*40+S5*50+T5*50+U5*50+V5*95+W5*95+X5*95+Y5*50)/800*IF(H5="青年",0.2,IF(H5="老年",0.9,IF(H5="中年",0.5,1))),0)</f>
        <v>0.0375</v>
      </c>
      <c r="AC5" s="80">
        <f>=IFERROR((L5*80+M5*50+N5*50+O5*95+P5*20+Q5*20+R5*60+S5*50+T5*50+U5*50+V5*5+W5*5+X5*5+Y5*50)/540*IF(H5="青年",0.8,IF(H5="老年",0.1,IF(H5="中年",0.5,1))),0)</f>
        <v>0.222222222222222</v>
      </c>
      <c r="AD5" s="81">
        <f>=IFERROR(0.01+(AB5-MIN($AB$2:$AB$595))/(MAX($AB$2:$AB$595)-MIN($AB$2:$AB$595))*(1-0.01),0)*10</f>
        <v>1.52481389578164</v>
      </c>
      <c r="AE5" s="81">
        <f>=IFERROR(0.01+(AC5-MIN($AC$2:$AC$595))/(MAX($AC$2:$AC$595)-MIN($AC$2:$AC$595))*(1-0.01),0)*10</f>
        <v>6.27780678851175</v>
      </c>
    </row>
    <row r="6" spans="1:31">
      <c r="A6" s="73">
        <v>5</v>
      </c>
      <c r="B6" s="76" t="s">
        <v>798</v>
      </c>
      <c r="C6" s="76" t="s">
        <v>91</v>
      </c>
      <c r="D6" s="73" t="s">
        <v>92</v>
      </c>
      <c r="E6" s="73">
        <v>5</v>
      </c>
      <c r="F6" s="73">
        <v>1</v>
      </c>
      <c r="G6" s="76" t="s">
        <v>793</v>
      </c>
      <c r="H6" s="76" t="s">
        <v>788</v>
      </c>
      <c r="I6" s="76" t="s">
        <v>799</v>
      </c>
      <c r="J6" s="76" t="s">
        <v>790</v>
      </c>
      <c r="K6" s="76" t="s">
        <v>796</v>
      </c>
      <c r="L6" s="73">
        <v>1</v>
      </c>
      <c r="M6" s="73">
        <v>0</v>
      </c>
      <c r="N6" s="73">
        <v>0</v>
      </c>
      <c r="O6" s="73">
        <v>0</v>
      </c>
      <c r="P6" s="73">
        <v>1</v>
      </c>
      <c r="Q6" s="73">
        <v>0</v>
      </c>
      <c r="R6" s="73">
        <v>0</v>
      </c>
      <c r="S6" s="73">
        <v>1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7" t="s"/>
      <c r="AA6" s="79">
        <v>46265.1918865741</v>
      </c>
      <c r="AB6" s="80">
        <f>=IFERROR((L6*20+M6*50+N6*50+O6*5+P6*80+Q6*80+R6*40+S6*50+T6*50+U6*50+V6*95+W6*95+X6*95+Y6*50)/800*IF(H6="青年",0.2,IF(H6="老年",0.9,IF(H6="中年",0.5,1))),0)</f>
        <v>0.0375</v>
      </c>
      <c r="AC6" s="80">
        <f>=IFERROR((L6*80+M6*50+N6*50+O6*95+P6*20+Q6*20+R6*60+S6*50+T6*50+U6*50+V6*5+W6*5+X6*5+Y6*50)/540*IF(H6="青年",0.8,IF(H6="老年",0.1,IF(H6="中年",0.5,1))),0)</f>
        <v>0.222222222222222</v>
      </c>
      <c r="AD6" s="81">
        <f>=IFERROR(0.01+(AB6-MIN($AB$2:$AB$595))/(MAX($AB$2:$AB$595)-MIN($AB$2:$AB$595))*(1-0.01),0)*10</f>
        <v>1.52481389578164</v>
      </c>
      <c r="AE6" s="81">
        <f>=IFERROR(0.01+(AC6-MIN($AC$2:$AC$595))/(MAX($AC$2:$AC$595)-MIN($AC$2:$AC$595))*(1-0.01),0)*10</f>
        <v>6.27780678851175</v>
      </c>
    </row>
    <row r="7" spans="1:31">
      <c r="A7" s="73">
        <v>6</v>
      </c>
      <c r="B7" s="76" t="s">
        <v>800</v>
      </c>
      <c r="C7" s="76" t="s">
        <v>91</v>
      </c>
      <c r="D7" s="73" t="s">
        <v>92</v>
      </c>
      <c r="E7" s="73">
        <v>6</v>
      </c>
      <c r="F7" s="73">
        <v>1</v>
      </c>
      <c r="G7" s="76" t="s">
        <v>793</v>
      </c>
      <c r="H7" s="76" t="s">
        <v>788</v>
      </c>
      <c r="I7" s="76" t="s">
        <v>799</v>
      </c>
      <c r="J7" s="76" t="s">
        <v>790</v>
      </c>
      <c r="K7" s="76" t="s">
        <v>796</v>
      </c>
      <c r="L7" s="73">
        <v>1</v>
      </c>
      <c r="M7" s="73">
        <v>0</v>
      </c>
      <c r="N7" s="73">
        <v>0</v>
      </c>
      <c r="O7" s="73">
        <v>0</v>
      </c>
      <c r="P7" s="73">
        <v>1</v>
      </c>
      <c r="Q7" s="73">
        <v>0</v>
      </c>
      <c r="R7" s="73">
        <v>0</v>
      </c>
      <c r="S7" s="73">
        <v>1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7" t="s"/>
      <c r="AA7" s="79">
        <v>46265.1919791667</v>
      </c>
      <c r="AB7" s="80">
        <f>=IFERROR((L7*20+M7*50+N7*50+O7*5+P7*80+Q7*80+R7*40+S7*50+T7*50+U7*50+V7*95+W7*95+X7*95+Y7*50)/800*IF(H7="青年",0.2,IF(H7="老年",0.9,IF(H7="中年",0.5,1))),0)</f>
        <v>0.0375</v>
      </c>
      <c r="AC7" s="80">
        <f>=IFERROR((L7*80+M7*50+N7*50+O7*95+P7*20+Q7*20+R7*60+S7*50+T7*50+U7*50+V7*5+W7*5+X7*5+Y7*50)/540*IF(H7="青年",0.8,IF(H7="老年",0.1,IF(H7="中年",0.5,1))),0)</f>
        <v>0.222222222222222</v>
      </c>
      <c r="AD7" s="81">
        <f>=IFERROR(0.01+(AB7-MIN($AB$2:$AB$595))/(MAX($AB$2:$AB$595)-MIN($AB$2:$AB$595))*(1-0.01),0)*10</f>
        <v>1.52481389578164</v>
      </c>
      <c r="AE7" s="81">
        <f>=IFERROR(0.01+(AC7-MIN($AC$2:$AC$595))/(MAX($AC$2:$AC$595)-MIN($AC$2:$AC$595))*(1-0.01),0)*10</f>
        <v>6.27780678851175</v>
      </c>
    </row>
    <row r="8" spans="1:31">
      <c r="A8" s="73">
        <v>7</v>
      </c>
      <c r="B8" s="76" t="s">
        <v>801</v>
      </c>
      <c r="C8" s="76" t="s">
        <v>103</v>
      </c>
      <c r="D8" s="73" t="s">
        <v>104</v>
      </c>
      <c r="E8" s="73">
        <v>1</v>
      </c>
      <c r="F8" s="77" t="s"/>
      <c r="G8" s="76" t="s">
        <v>787</v>
      </c>
      <c r="H8" s="76" t="s">
        <v>802</v>
      </c>
      <c r="I8" s="76" t="s">
        <v>789</v>
      </c>
      <c r="J8" s="76" t="s">
        <v>790</v>
      </c>
      <c r="K8" s="76" t="s">
        <v>791</v>
      </c>
      <c r="L8" s="73">
        <v>1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1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7" t="s"/>
      <c r="AA8" s="79">
        <v>46265.1903356482</v>
      </c>
      <c r="AB8" s="80">
        <f>=IFERROR((L8*20+M8*50+N8*50+O8*5+P8*80+Q8*80+R8*40+S8*50+T8*50+U8*50+V8*95+W8*95+X8*95+Y8*50)/800*IF(H8="青年",0.2,IF(H8="老年",0.9,IF(H8="中年",0.5,1))),0)</f>
        <v>0.04375</v>
      </c>
      <c r="AC8" s="80">
        <f>=IFERROR((L8*80+M8*50+N8*50+O8*95+P8*20+Q8*20+R8*60+S8*50+T8*50+U8*50+V8*5+W8*5+X8*5+Y8*50)/540*IF(H8="青年",0.8,IF(H8="老年",0.1,IF(H8="中年",0.5,1))),0)</f>
        <v>0.12037037037037</v>
      </c>
      <c r="AD8" s="81">
        <f>=IFERROR(0.01+(AB8-MIN($AB$2:$AB$595))/(MAX($AB$2:$AB$595)-MIN($AB$2:$AB$595))*(1-0.01),0)*10</f>
        <v>1.77047146401985</v>
      </c>
      <c r="AE8" s="81">
        <f>=IFERROR(0.01+(AC8-MIN($AC$2:$AC$595))/(MAX($AC$2:$AC$595)-MIN($AC$2:$AC$595))*(1-0.01),0)*10</f>
        <v>3.43446475195823</v>
      </c>
    </row>
    <row r="9" spans="1:31">
      <c r="A9" s="73">
        <v>8</v>
      </c>
      <c r="B9" s="76" t="s">
        <v>803</v>
      </c>
      <c r="C9" s="76" t="s">
        <v>103</v>
      </c>
      <c r="D9" s="73" t="s">
        <v>104</v>
      </c>
      <c r="E9" s="73">
        <v>2</v>
      </c>
      <c r="F9" s="73">
        <v>1</v>
      </c>
      <c r="G9" s="76" t="s">
        <v>793</v>
      </c>
      <c r="H9" s="76" t="s">
        <v>788</v>
      </c>
      <c r="I9" s="76" t="s">
        <v>799</v>
      </c>
      <c r="J9" s="76" t="s">
        <v>790</v>
      </c>
      <c r="K9" s="76" t="s">
        <v>804</v>
      </c>
      <c r="L9" s="73">
        <v>0</v>
      </c>
      <c r="M9" s="73">
        <v>1</v>
      </c>
      <c r="N9" s="73">
        <v>0</v>
      </c>
      <c r="O9" s="73">
        <v>1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0</v>
      </c>
      <c r="X9" s="73">
        <v>0</v>
      </c>
      <c r="Y9" s="73">
        <v>0</v>
      </c>
      <c r="Z9" s="77" t="s"/>
      <c r="AA9" s="79">
        <v>46265.1904513889</v>
      </c>
      <c r="AB9" s="80">
        <f>=IFERROR((L9*20+M9*50+N9*50+O9*5+P9*80+Q9*80+R9*40+S9*50+T9*50+U9*50+V9*95+W9*95+X9*95+Y9*50)/800*IF(H9="青年",0.2,IF(H9="老年",0.9,IF(H9="中年",0.5,1))),0)</f>
        <v>0.01375</v>
      </c>
      <c r="AC9" s="80">
        <f>=IFERROR((L9*80+M9*50+N9*50+O9*95+P9*20+Q9*20+R9*60+S9*50+T9*50+U9*50+V9*5+W9*5+X9*5+Y9*50)/540*IF(H9="青年",0.8,IF(H9="老年",0.1,IF(H9="中年",0.5,1))),0)</f>
        <v>0.214814814814815</v>
      </c>
      <c r="AD9" s="81">
        <f>=IFERROR(0.01+(AB9-MIN($AB$2:$AB$595))/(MAX($AB$2:$AB$595)-MIN($AB$2:$AB$595))*(1-0.01),0)*10</f>
        <v>0.591315136476427</v>
      </c>
      <c r="AE9" s="81">
        <f>=IFERROR(0.01+(AC9-MIN($AC$2:$AC$595))/(MAX($AC$2:$AC$595)-MIN($AC$2:$AC$595))*(1-0.01),0)*10</f>
        <v>6.07101827676241</v>
      </c>
    </row>
    <row r="10" spans="1:31">
      <c r="A10" s="73">
        <v>9</v>
      </c>
      <c r="B10" s="76" t="s">
        <v>805</v>
      </c>
      <c r="C10" s="76" t="s">
        <v>103</v>
      </c>
      <c r="D10" s="73" t="s">
        <v>104</v>
      </c>
      <c r="E10" s="73">
        <v>3</v>
      </c>
      <c r="F10" s="73">
        <v>1</v>
      </c>
      <c r="G10" s="76" t="s">
        <v>793</v>
      </c>
      <c r="H10" s="76" t="s">
        <v>788</v>
      </c>
      <c r="I10" s="76" t="s">
        <v>799</v>
      </c>
      <c r="J10" s="76" t="s">
        <v>790</v>
      </c>
      <c r="K10" s="76" t="s">
        <v>804</v>
      </c>
      <c r="L10" s="73">
        <v>0</v>
      </c>
      <c r="M10" s="73">
        <v>1</v>
      </c>
      <c r="N10" s="73">
        <v>0</v>
      </c>
      <c r="O10" s="73">
        <v>1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0</v>
      </c>
      <c r="Z10" s="77" t="s"/>
      <c r="AA10" s="79">
        <v>46265.1905324074</v>
      </c>
      <c r="AB10" s="80">
        <f>=IFERROR((L10*20+M10*50+N10*50+O10*5+P10*80+Q10*80+R10*40+S10*50+T10*50+U10*50+V10*95+W10*95+X10*95+Y10*50)/800*IF(H10="青年",0.2,IF(H10="老年",0.9,IF(H10="中年",0.5,1))),0)</f>
        <v>0.01375</v>
      </c>
      <c r="AC10" s="80">
        <f>=IFERROR((L10*80+M10*50+N10*50+O10*95+P10*20+Q10*20+R10*60+S10*50+T10*50+U10*50+V10*5+W10*5+X10*5+Y10*50)/540*IF(H10="青年",0.8,IF(H10="老年",0.1,IF(H10="中年",0.5,1))),0)</f>
        <v>0.214814814814815</v>
      </c>
      <c r="AD10" s="81">
        <f>=IFERROR(0.01+(AB10-MIN($AB$2:$AB$595))/(MAX($AB$2:$AB$595)-MIN($AB$2:$AB$595))*(1-0.01),0)*10</f>
        <v>0.591315136476427</v>
      </c>
      <c r="AE10" s="81">
        <f>=IFERROR(0.01+(AC10-MIN($AC$2:$AC$595))/(MAX($AC$2:$AC$595)-MIN($AC$2:$AC$595))*(1-0.01),0)*10</f>
        <v>6.07101827676241</v>
      </c>
    </row>
    <row r="11" spans="1:31">
      <c r="A11" s="73">
        <v>10</v>
      </c>
      <c r="B11" s="76" t="s">
        <v>806</v>
      </c>
      <c r="C11" s="76" t="s">
        <v>103</v>
      </c>
      <c r="D11" s="73" t="s">
        <v>104</v>
      </c>
      <c r="E11" s="73">
        <v>4</v>
      </c>
      <c r="F11" s="73">
        <v>2</v>
      </c>
      <c r="G11" s="76" t="s">
        <v>793</v>
      </c>
      <c r="H11" s="76" t="s">
        <v>788</v>
      </c>
      <c r="I11" s="76" t="s">
        <v>789</v>
      </c>
      <c r="J11" s="76" t="s">
        <v>790</v>
      </c>
      <c r="K11" s="76" t="s">
        <v>791</v>
      </c>
      <c r="L11" s="73">
        <v>1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1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7" t="s"/>
      <c r="AA11" s="79">
        <v>46265.190775463</v>
      </c>
      <c r="AB11" s="80">
        <f>=IFERROR((L11*20+M11*50+N11*50+O11*5+P11*80+Q11*80+R11*40+S11*50+T11*50+U11*50+V11*95+W11*95+X11*95+Y11*50)/800*IF(H11="青年",0.2,IF(H11="老年",0.9,IF(H11="中年",0.5,1))),0)</f>
        <v>0.0175</v>
      </c>
      <c r="AC11" s="80">
        <f>=IFERROR((L11*80+M11*50+N11*50+O11*95+P11*20+Q11*20+R11*60+S11*50+T11*50+U11*50+V11*5+W11*5+X11*5+Y11*50)/540*IF(H11="青年",0.8,IF(H11="老年",0.1,IF(H11="中年",0.5,1))),0)</f>
        <v>0.192592592592593</v>
      </c>
      <c r="AD11" s="81">
        <f>=IFERROR(0.01+(AB11-MIN($AB$2:$AB$595))/(MAX($AB$2:$AB$595)-MIN($AB$2:$AB$595))*(1-0.01),0)*10</f>
        <v>0.738709677419355</v>
      </c>
      <c r="AE11" s="81">
        <f>=IFERROR(0.01+(AC11-MIN($AC$2:$AC$595))/(MAX($AC$2:$AC$595)-MIN($AC$2:$AC$595))*(1-0.01),0)*10</f>
        <v>5.45065274151436</v>
      </c>
    </row>
    <row r="12" spans="1:31">
      <c r="A12" s="73">
        <v>11</v>
      </c>
      <c r="B12" s="76" t="s">
        <v>807</v>
      </c>
      <c r="C12" s="76" t="s">
        <v>103</v>
      </c>
      <c r="D12" s="73" t="s">
        <v>104</v>
      </c>
      <c r="E12" s="73">
        <v>5</v>
      </c>
      <c r="F12" s="73">
        <v>2</v>
      </c>
      <c r="G12" s="76" t="s">
        <v>793</v>
      </c>
      <c r="H12" s="76" t="s">
        <v>788</v>
      </c>
      <c r="I12" s="76" t="s">
        <v>799</v>
      </c>
      <c r="J12" s="76" t="s">
        <v>790</v>
      </c>
      <c r="K12" s="76" t="s">
        <v>791</v>
      </c>
      <c r="L12" s="73">
        <v>1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1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7" t="s"/>
      <c r="AA12" s="79">
        <v>46265.1908680556</v>
      </c>
      <c r="AB12" s="80">
        <f>=IFERROR((L12*20+M12*50+N12*50+O12*5+P12*80+Q12*80+R12*40+S12*50+T12*50+U12*50+V12*95+W12*95+X12*95+Y12*50)/800*IF(H12="青年",0.2,IF(H12="老年",0.9,IF(H12="中年",0.5,1))),0)</f>
        <v>0.0175</v>
      </c>
      <c r="AC12" s="80">
        <f>=IFERROR((L12*80+M12*50+N12*50+O12*95+P12*20+Q12*20+R12*60+S12*50+T12*50+U12*50+V12*5+W12*5+X12*5+Y12*50)/540*IF(H12="青年",0.8,IF(H12="老年",0.1,IF(H12="中年",0.5,1))),0)</f>
        <v>0.192592592592593</v>
      </c>
      <c r="AD12" s="81">
        <f>=IFERROR(0.01+(AB12-MIN($AB$2:$AB$595))/(MAX($AB$2:$AB$595)-MIN($AB$2:$AB$595))*(1-0.01),0)*10</f>
        <v>0.738709677419355</v>
      </c>
      <c r="AE12" s="81">
        <f>=IFERROR(0.01+(AC12-MIN($AC$2:$AC$595))/(MAX($AC$2:$AC$595)-MIN($AC$2:$AC$595))*(1-0.01),0)*10</f>
        <v>5.45065274151436</v>
      </c>
    </row>
    <row r="13" spans="1:31">
      <c r="A13" s="73">
        <v>12</v>
      </c>
      <c r="B13" s="76" t="s">
        <v>808</v>
      </c>
      <c r="C13" s="76" t="s">
        <v>110</v>
      </c>
      <c r="D13" s="73" t="s">
        <v>111</v>
      </c>
      <c r="E13" s="73">
        <v>1</v>
      </c>
      <c r="F13" s="73">
        <v>1</v>
      </c>
      <c r="G13" s="76" t="s">
        <v>793</v>
      </c>
      <c r="H13" s="76" t="s">
        <v>788</v>
      </c>
      <c r="I13" s="76" t="s">
        <v>789</v>
      </c>
      <c r="J13" s="76" t="s">
        <v>809</v>
      </c>
      <c r="K13" s="76" t="s">
        <v>810</v>
      </c>
      <c r="L13" s="73">
        <v>0</v>
      </c>
      <c r="M13" s="73">
        <v>0</v>
      </c>
      <c r="N13" s="73">
        <v>0</v>
      </c>
      <c r="O13" s="73">
        <v>0</v>
      </c>
      <c r="P13" s="73">
        <v>1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7" t="s"/>
      <c r="AA13" s="79">
        <v>46264.3819560185</v>
      </c>
      <c r="AB13" s="80">
        <f>=IFERROR((L13*20+M13*50+N13*50+O13*5+P13*80+Q13*80+R13*40+S13*50+T13*50+U13*50+V13*95+W13*95+X13*95+Y13*50)/800*IF(H13="青年",0.2,IF(H13="老年",0.9,IF(H13="中年",0.5,1))),0)</f>
        <v>0.02</v>
      </c>
      <c r="AC13" s="80">
        <f>=IFERROR((L13*80+M13*50+N13*50+O13*95+P13*20+Q13*20+R13*60+S13*50+T13*50+U13*50+V13*5+W13*5+X13*5+Y13*50)/540*IF(H13="青年",0.8,IF(H13="老年",0.1,IF(H13="中年",0.5,1))),0)</f>
        <v>0.0296296296296296</v>
      </c>
      <c r="AD13" s="81">
        <f>=IFERROR(0.01+(AB13-MIN($AB$2:$AB$595))/(MAX($AB$2:$AB$595)-MIN($AB$2:$AB$595))*(1-0.01),0)*10</f>
        <v>0.83697270471464</v>
      </c>
      <c r="AE13" s="81">
        <f>=IFERROR(0.01+(AC13-MIN($AC$2:$AC$595))/(MAX($AC$2:$AC$595)-MIN($AC$2:$AC$595))*(1-0.01),0)*10</f>
        <v>0.901305483028721</v>
      </c>
    </row>
    <row r="14" spans="1:31">
      <c r="A14" s="73">
        <v>13</v>
      </c>
      <c r="B14" s="76" t="s">
        <v>811</v>
      </c>
      <c r="C14" s="76" t="s">
        <v>110</v>
      </c>
      <c r="D14" s="73" t="s">
        <v>111</v>
      </c>
      <c r="E14" s="73">
        <v>2</v>
      </c>
      <c r="F14" s="73">
        <v>1</v>
      </c>
      <c r="G14" s="76" t="s">
        <v>793</v>
      </c>
      <c r="H14" s="76" t="s">
        <v>788</v>
      </c>
      <c r="I14" s="76" t="s">
        <v>799</v>
      </c>
      <c r="J14" s="76" t="s">
        <v>809</v>
      </c>
      <c r="K14" s="76" t="s">
        <v>810</v>
      </c>
      <c r="L14" s="73">
        <v>0</v>
      </c>
      <c r="M14" s="73">
        <v>0</v>
      </c>
      <c r="N14" s="73">
        <v>0</v>
      </c>
      <c r="O14" s="73">
        <v>0</v>
      </c>
      <c r="P14" s="73">
        <v>1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7" t="s"/>
      <c r="AA14" s="79">
        <v>46264.382037037</v>
      </c>
      <c r="AB14" s="80">
        <f>=IFERROR((L14*20+M14*50+N14*50+O14*5+P14*80+Q14*80+R14*40+S14*50+T14*50+U14*50+V14*95+W14*95+X14*95+Y14*50)/800*IF(H14="青年",0.2,IF(H14="老年",0.9,IF(H14="中年",0.5,1))),0)</f>
        <v>0.02</v>
      </c>
      <c r="AC14" s="80">
        <f>=IFERROR((L14*80+M14*50+N14*50+O14*95+P14*20+Q14*20+R14*60+S14*50+T14*50+U14*50+V14*5+W14*5+X14*5+Y14*50)/540*IF(H14="青年",0.8,IF(H14="老年",0.1,IF(H14="中年",0.5,1))),0)</f>
        <v>0.0296296296296296</v>
      </c>
      <c r="AD14" s="81">
        <f>=IFERROR(0.01+(AB14-MIN($AB$2:$AB$595))/(MAX($AB$2:$AB$595)-MIN($AB$2:$AB$595))*(1-0.01),0)*10</f>
        <v>0.83697270471464</v>
      </c>
      <c r="AE14" s="81">
        <f>=IFERROR(0.01+(AC14-MIN($AC$2:$AC$595))/(MAX($AC$2:$AC$595)-MIN($AC$2:$AC$595))*(1-0.01),0)*10</f>
        <v>0.901305483028721</v>
      </c>
    </row>
    <row r="15" spans="1:31">
      <c r="A15" s="73">
        <v>14</v>
      </c>
      <c r="B15" s="76" t="s">
        <v>812</v>
      </c>
      <c r="C15" s="76" t="s">
        <v>110</v>
      </c>
      <c r="D15" s="73" t="s">
        <v>111</v>
      </c>
      <c r="E15" s="73">
        <v>3</v>
      </c>
      <c r="F15" s="73">
        <v>1</v>
      </c>
      <c r="G15" s="76" t="s">
        <v>793</v>
      </c>
      <c r="H15" s="76" t="s">
        <v>813</v>
      </c>
      <c r="I15" s="76" t="s">
        <v>799</v>
      </c>
      <c r="J15" s="76" t="s">
        <v>809</v>
      </c>
      <c r="K15" s="76" t="s">
        <v>810</v>
      </c>
      <c r="L15" s="73">
        <v>0</v>
      </c>
      <c r="M15" s="73">
        <v>0</v>
      </c>
      <c r="N15" s="73">
        <v>0</v>
      </c>
      <c r="O15" s="73">
        <v>0</v>
      </c>
      <c r="P15" s="73">
        <v>1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  <c r="Z15" s="77" t="s"/>
      <c r="AA15" s="79">
        <v>46264.3821990741</v>
      </c>
      <c r="AB15" s="80">
        <f>=IFERROR((L15*20+M15*50+N15*50+O15*5+P15*80+Q15*80+R15*40+S15*50+T15*50+U15*50+V15*95+W15*95+X15*95+Y15*50)/800*IF(H15="青年",0.2,IF(H15="老年",0.9,IF(H15="中年",0.5,1))),0)</f>
        <v>0.1</v>
      </c>
      <c r="AC15" s="80">
        <f>=IFERROR((L15*80+M15*50+N15*50+O15*95+P15*20+Q15*20+R15*60+S15*50+T15*50+U15*50+V15*5+W15*5+X15*5+Y15*50)/540*IF(H15="青年",0.8,IF(H15="老年",0.1,IF(H15="中年",0.5,1))),0)</f>
        <v>0.037037037037037</v>
      </c>
      <c r="AD15" s="81">
        <f>=IFERROR(0.01+(AB15-MIN($AB$2:$AB$595))/(MAX($AB$2:$AB$595)-MIN($AB$2:$AB$595))*(1-0.01),0)*10</f>
        <v>3.98138957816377</v>
      </c>
      <c r="AE15" s="81">
        <f>=IFERROR(0.01+(AC15-MIN($AC$2:$AC$595))/(MAX($AC$2:$AC$595)-MIN($AC$2:$AC$595))*(1-0.01),0)*10</f>
        <v>1.10809399477807</v>
      </c>
    </row>
    <row r="16" spans="1:31">
      <c r="A16" s="73">
        <v>15</v>
      </c>
      <c r="B16" s="76" t="s">
        <v>814</v>
      </c>
      <c r="C16" s="76" t="s">
        <v>116</v>
      </c>
      <c r="D16" s="73" t="s">
        <v>117</v>
      </c>
      <c r="E16" s="73">
        <v>1</v>
      </c>
      <c r="F16" s="73">
        <v>1</v>
      </c>
      <c r="G16" s="76" t="s">
        <v>793</v>
      </c>
      <c r="H16" s="76" t="s">
        <v>788</v>
      </c>
      <c r="I16" s="76" t="s">
        <v>799</v>
      </c>
      <c r="J16" s="76" t="s">
        <v>790</v>
      </c>
      <c r="K16" s="76" t="s">
        <v>815</v>
      </c>
      <c r="L16" s="73">
        <v>1</v>
      </c>
      <c r="M16" s="73">
        <v>0</v>
      </c>
      <c r="N16" s="73">
        <v>0</v>
      </c>
      <c r="O16" s="73">
        <v>0</v>
      </c>
      <c r="P16" s="73">
        <v>1</v>
      </c>
      <c r="Q16" s="73">
        <v>0</v>
      </c>
      <c r="R16" s="73">
        <v>1</v>
      </c>
      <c r="S16" s="73">
        <v>1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  <c r="Z16" s="77" t="s"/>
      <c r="AA16" s="79">
        <v>46264.3800578704</v>
      </c>
      <c r="AB16" s="80">
        <f>=IFERROR((L16*20+M16*50+N16*50+O16*5+P16*80+Q16*80+R16*40+S16*50+T16*50+U16*50+V16*95+W16*95+X16*95+Y16*50)/800*IF(H16="青年",0.2,IF(H16="老年",0.9,IF(H16="中年",0.5,1))),0)</f>
        <v>0.0475</v>
      </c>
      <c r="AC16" s="80">
        <f>=IFERROR((L16*80+M16*50+N16*50+O16*95+P16*20+Q16*20+R16*60+S16*50+T16*50+U16*50+V16*5+W16*5+X16*5+Y16*50)/540*IF(H16="青年",0.8,IF(H16="老年",0.1,IF(H16="中年",0.5,1))),0)</f>
        <v>0.311111111111111</v>
      </c>
      <c r="AD16" s="81">
        <f>=IFERROR(0.01+(AB16-MIN($AB$2:$AB$595))/(MAX($AB$2:$AB$595)-MIN($AB$2:$AB$595))*(1-0.01),0)*10</f>
        <v>1.91786600496278</v>
      </c>
      <c r="AE16" s="81">
        <f>=IFERROR(0.01+(AC16-MIN($AC$2:$AC$595))/(MAX($AC$2:$AC$595)-MIN($AC$2:$AC$595))*(1-0.01),0)*10</f>
        <v>8.75926892950392</v>
      </c>
    </row>
    <row r="17" spans="1:31">
      <c r="A17" s="73">
        <v>16</v>
      </c>
      <c r="B17" s="76" t="s">
        <v>816</v>
      </c>
      <c r="C17" s="76" t="s">
        <v>116</v>
      </c>
      <c r="D17" s="73" t="s">
        <v>117</v>
      </c>
      <c r="E17" s="73">
        <v>2</v>
      </c>
      <c r="F17" s="73">
        <v>1</v>
      </c>
      <c r="G17" s="76" t="s">
        <v>793</v>
      </c>
      <c r="H17" s="76" t="s">
        <v>788</v>
      </c>
      <c r="I17" s="76" t="s">
        <v>799</v>
      </c>
      <c r="J17" s="76" t="s">
        <v>790</v>
      </c>
      <c r="K17" s="76" t="s">
        <v>815</v>
      </c>
      <c r="L17" s="73">
        <v>1</v>
      </c>
      <c r="M17" s="73">
        <v>0</v>
      </c>
      <c r="N17" s="73">
        <v>0</v>
      </c>
      <c r="O17" s="73">
        <v>0</v>
      </c>
      <c r="P17" s="73">
        <v>1</v>
      </c>
      <c r="Q17" s="73">
        <v>0</v>
      </c>
      <c r="R17" s="73">
        <v>1</v>
      </c>
      <c r="S17" s="73">
        <v>1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  <c r="Z17" s="77" t="s"/>
      <c r="AA17" s="79">
        <v>46264.3802893519</v>
      </c>
      <c r="AB17" s="80">
        <f>=IFERROR((L17*20+M17*50+N17*50+O17*5+P17*80+Q17*80+R17*40+S17*50+T17*50+U17*50+V17*95+W17*95+X17*95+Y17*50)/800*IF(H17="青年",0.2,IF(H17="老年",0.9,IF(H17="中年",0.5,1))),0)</f>
        <v>0.0475</v>
      </c>
      <c r="AC17" s="80">
        <f>=IFERROR((L17*80+M17*50+N17*50+O17*95+P17*20+Q17*20+R17*60+S17*50+T17*50+U17*50+V17*5+W17*5+X17*5+Y17*50)/540*IF(H17="青年",0.8,IF(H17="老年",0.1,IF(H17="中年",0.5,1))),0)</f>
        <v>0.311111111111111</v>
      </c>
      <c r="AD17" s="81">
        <f>=IFERROR(0.01+(AB17-MIN($AB$2:$AB$595))/(MAX($AB$2:$AB$595)-MIN($AB$2:$AB$595))*(1-0.01),0)*10</f>
        <v>1.91786600496278</v>
      </c>
      <c r="AE17" s="81">
        <f>=IFERROR(0.01+(AC17-MIN($AC$2:$AC$595))/(MAX($AC$2:$AC$595)-MIN($AC$2:$AC$595))*(1-0.01),0)*10</f>
        <v>8.75926892950392</v>
      </c>
    </row>
    <row r="18" spans="1:31">
      <c r="A18" s="73">
        <v>17</v>
      </c>
      <c r="B18" s="76" t="s">
        <v>817</v>
      </c>
      <c r="C18" s="76" t="s">
        <v>125</v>
      </c>
      <c r="D18" s="73" t="s">
        <v>126</v>
      </c>
      <c r="E18" s="73">
        <v>1</v>
      </c>
      <c r="F18" s="73">
        <v>1</v>
      </c>
      <c r="G18" s="76" t="s">
        <v>793</v>
      </c>
      <c r="H18" s="76" t="s">
        <v>788</v>
      </c>
      <c r="I18" s="76" t="s">
        <v>799</v>
      </c>
      <c r="J18" s="76" t="s">
        <v>809</v>
      </c>
      <c r="K18" s="76" t="s">
        <v>818</v>
      </c>
      <c r="L18" s="73">
        <v>0</v>
      </c>
      <c r="M18" s="73">
        <v>1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  <c r="Z18" s="77" t="s"/>
      <c r="AA18" s="79">
        <v>46264.374212963</v>
      </c>
      <c r="AB18" s="80">
        <f>=IFERROR((L18*20+M18*50+N18*50+O18*5+P18*80+Q18*80+R18*40+S18*50+T18*50+U18*50+V18*95+W18*95+X18*95+Y18*50)/800*IF(H18="青年",0.2,IF(H18="老年",0.9,IF(H18="中年",0.5,1))),0)</f>
        <v>0.0125</v>
      </c>
      <c r="AC18" s="80">
        <f>=IFERROR((L18*80+M18*50+N18*50+O18*95+P18*20+Q18*20+R18*60+S18*50+T18*50+U18*50+V18*5+W18*5+X18*5+Y18*50)/540*IF(H18="青年",0.8,IF(H18="老年",0.1,IF(H18="中年",0.5,1))),0)</f>
        <v>0.0740740740740741</v>
      </c>
      <c r="AD18" s="81">
        <f>=IFERROR(0.01+(AB18-MIN($AB$2:$AB$595))/(MAX($AB$2:$AB$595)-MIN($AB$2:$AB$595))*(1-0.01),0)*10</f>
        <v>0.542183622828784</v>
      </c>
      <c r="AE18" s="81">
        <f>=IFERROR(0.01+(AC18-MIN($AC$2:$AC$595))/(MAX($AC$2:$AC$595)-MIN($AC$2:$AC$595))*(1-0.01),0)*10</f>
        <v>2.1420365535248</v>
      </c>
    </row>
    <row r="19" spans="1:31">
      <c r="A19" s="73">
        <v>18</v>
      </c>
      <c r="B19" s="76" t="s">
        <v>819</v>
      </c>
      <c r="C19" s="76" t="s">
        <v>125</v>
      </c>
      <c r="D19" s="73" t="s">
        <v>126</v>
      </c>
      <c r="E19" s="73">
        <v>2</v>
      </c>
      <c r="F19" s="73">
        <v>1</v>
      </c>
      <c r="G19" s="76" t="s">
        <v>793</v>
      </c>
      <c r="H19" s="76" t="s">
        <v>788</v>
      </c>
      <c r="I19" s="76" t="s">
        <v>799</v>
      </c>
      <c r="J19" s="76" t="s">
        <v>809</v>
      </c>
      <c r="K19" s="76" t="s">
        <v>818</v>
      </c>
      <c r="L19" s="73">
        <v>0</v>
      </c>
      <c r="M19" s="73">
        <v>1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  <c r="Z19" s="77" t="s"/>
      <c r="AA19" s="79">
        <v>46264.3743287037</v>
      </c>
      <c r="AB19" s="80">
        <f>=IFERROR((L19*20+M19*50+N19*50+O19*5+P19*80+Q19*80+R19*40+S19*50+T19*50+U19*50+V19*95+W19*95+X19*95+Y19*50)/800*IF(H19="青年",0.2,IF(H19="老年",0.9,IF(H19="中年",0.5,1))),0)</f>
        <v>0.0125</v>
      </c>
      <c r="AC19" s="80">
        <f>=IFERROR((L19*80+M19*50+N19*50+O19*95+P19*20+Q19*20+R19*60+S19*50+T19*50+U19*50+V19*5+W19*5+X19*5+Y19*50)/540*IF(H19="青年",0.8,IF(H19="老年",0.1,IF(H19="中年",0.5,1))),0)</f>
        <v>0.0740740740740741</v>
      </c>
      <c r="AD19" s="81">
        <f>=IFERROR(0.01+(AB19-MIN($AB$2:$AB$595))/(MAX($AB$2:$AB$595)-MIN($AB$2:$AB$595))*(1-0.01),0)*10</f>
        <v>0.542183622828784</v>
      </c>
      <c r="AE19" s="81">
        <f>=IFERROR(0.01+(AC19-MIN($AC$2:$AC$595))/(MAX($AC$2:$AC$595)-MIN($AC$2:$AC$595))*(1-0.01),0)*10</f>
        <v>2.1420365535248</v>
      </c>
    </row>
    <row r="20" spans="1:31">
      <c r="A20" s="73">
        <v>19</v>
      </c>
      <c r="B20" s="76" t="s">
        <v>820</v>
      </c>
      <c r="C20" s="76" t="s">
        <v>133</v>
      </c>
      <c r="D20" s="73" t="s">
        <v>134</v>
      </c>
      <c r="E20" s="73">
        <v>1</v>
      </c>
      <c r="F20" s="73">
        <v>1</v>
      </c>
      <c r="G20" s="76" t="s">
        <v>793</v>
      </c>
      <c r="H20" s="76" t="s">
        <v>788</v>
      </c>
      <c r="I20" s="76" t="s">
        <v>799</v>
      </c>
      <c r="J20" s="76" t="s">
        <v>790</v>
      </c>
      <c r="K20" s="76" t="s">
        <v>791</v>
      </c>
      <c r="L20" s="73">
        <v>1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1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  <c r="Z20" s="77" t="s"/>
      <c r="AA20" s="79">
        <v>46264.3645833333</v>
      </c>
      <c r="AB20" s="80">
        <f>=IFERROR((L20*20+M20*50+N20*50+O20*5+P20*80+Q20*80+R20*40+S20*50+T20*50+U20*50+V20*95+W20*95+X20*95+Y20*50)/800*IF(H20="青年",0.2,IF(H20="老年",0.9,IF(H20="中年",0.5,1))),0)</f>
        <v>0.0175</v>
      </c>
      <c r="AC20" s="80">
        <f>=IFERROR((L20*80+M20*50+N20*50+O20*95+P20*20+Q20*20+R20*60+S20*50+T20*50+U20*50+V20*5+W20*5+X20*5+Y20*50)/540*IF(H20="青年",0.8,IF(H20="老年",0.1,IF(H20="中年",0.5,1))),0)</f>
        <v>0.192592592592593</v>
      </c>
      <c r="AD20" s="81">
        <f>=IFERROR(0.01+(AB20-MIN($AB$2:$AB$595))/(MAX($AB$2:$AB$595)-MIN($AB$2:$AB$595))*(1-0.01),0)*10</f>
        <v>0.738709677419355</v>
      </c>
      <c r="AE20" s="81">
        <f>=IFERROR(0.01+(AC20-MIN($AC$2:$AC$595))/(MAX($AC$2:$AC$595)-MIN($AC$2:$AC$595))*(1-0.01),0)*10</f>
        <v>5.45065274151436</v>
      </c>
    </row>
    <row r="21" spans="1:31">
      <c r="A21" s="73">
        <v>20</v>
      </c>
      <c r="B21" s="76" t="s">
        <v>821</v>
      </c>
      <c r="C21" s="76" t="s">
        <v>133</v>
      </c>
      <c r="D21" s="73" t="s">
        <v>134</v>
      </c>
      <c r="E21" s="73">
        <v>2</v>
      </c>
      <c r="F21" s="73">
        <v>1</v>
      </c>
      <c r="G21" s="76" t="s">
        <v>793</v>
      </c>
      <c r="H21" s="76" t="s">
        <v>788</v>
      </c>
      <c r="I21" s="76" t="s">
        <v>799</v>
      </c>
      <c r="J21" s="76" t="s">
        <v>790</v>
      </c>
      <c r="K21" s="76" t="s">
        <v>822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1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  <c r="Z21" s="77" t="s"/>
      <c r="AA21" s="79">
        <v>46264.3646759259</v>
      </c>
      <c r="AB21" s="80">
        <f>=IFERROR((L21*20+M21*50+N21*50+O21*5+P21*80+Q21*80+R21*40+S21*50+T21*50+U21*50+V21*95+W21*95+X21*95+Y21*50)/800*IF(H21="青年",0.2,IF(H21="老年",0.9,IF(H21="中年",0.5,1))),0)</f>
        <v>0.0125</v>
      </c>
      <c r="AC21" s="80">
        <f>=IFERROR((L21*80+M21*50+N21*50+O21*95+P21*20+Q21*20+R21*60+S21*50+T21*50+U21*50+V21*5+W21*5+X21*5+Y21*50)/540*IF(H21="青年",0.8,IF(H21="老年",0.1,IF(H21="中年",0.5,1))),0)</f>
        <v>0.0740740740740741</v>
      </c>
      <c r="AD21" s="81">
        <f>=IFERROR(0.01+(AB21-MIN($AB$2:$AB$595))/(MAX($AB$2:$AB$595)-MIN($AB$2:$AB$595))*(1-0.01),0)*10</f>
        <v>0.542183622828784</v>
      </c>
      <c r="AE21" s="81">
        <f>=IFERROR(0.01+(AC21-MIN($AC$2:$AC$595))/(MAX($AC$2:$AC$595)-MIN($AC$2:$AC$595))*(1-0.01),0)*10</f>
        <v>2.1420365535248</v>
      </c>
    </row>
    <row r="22" spans="1:31">
      <c r="A22" s="73">
        <v>21</v>
      </c>
      <c r="B22" s="76" t="s">
        <v>823</v>
      </c>
      <c r="C22" s="76" t="s">
        <v>133</v>
      </c>
      <c r="D22" s="73" t="s">
        <v>134</v>
      </c>
      <c r="E22" s="73">
        <v>3</v>
      </c>
      <c r="F22" s="73">
        <v>1</v>
      </c>
      <c r="G22" s="76" t="s">
        <v>793</v>
      </c>
      <c r="H22" s="76" t="s">
        <v>788</v>
      </c>
      <c r="I22" s="76" t="s">
        <v>799</v>
      </c>
      <c r="J22" s="76" t="s">
        <v>790</v>
      </c>
      <c r="K22" s="76" t="s">
        <v>822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1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  <c r="Z22" s="77" t="s"/>
      <c r="AA22" s="79">
        <v>46264.3647685185</v>
      </c>
      <c r="AB22" s="80">
        <f>=IFERROR((L22*20+M22*50+N22*50+O22*5+P22*80+Q22*80+R22*40+S22*50+T22*50+U22*50+V22*95+W22*95+X22*95+Y22*50)/800*IF(H22="青年",0.2,IF(H22="老年",0.9,IF(H22="中年",0.5,1))),0)</f>
        <v>0.0125</v>
      </c>
      <c r="AC22" s="80">
        <f>=IFERROR((L22*80+M22*50+N22*50+O22*95+P22*20+Q22*20+R22*60+S22*50+T22*50+U22*50+V22*5+W22*5+X22*5+Y22*50)/540*IF(H22="青年",0.8,IF(H22="老年",0.1,IF(H22="中年",0.5,1))),0)</f>
        <v>0.0740740740740741</v>
      </c>
      <c r="AD22" s="81">
        <f>=IFERROR(0.01+(AB22-MIN($AB$2:$AB$595))/(MAX($AB$2:$AB$595)-MIN($AB$2:$AB$595))*(1-0.01),0)*10</f>
        <v>0.542183622828784</v>
      </c>
      <c r="AE22" s="81">
        <f>=IFERROR(0.01+(AC22-MIN($AC$2:$AC$595))/(MAX($AC$2:$AC$595)-MIN($AC$2:$AC$595))*(1-0.01),0)*10</f>
        <v>2.1420365535248</v>
      </c>
    </row>
    <row r="23" spans="1:31">
      <c r="A23" s="73">
        <v>22</v>
      </c>
      <c r="B23" s="76" t="s">
        <v>824</v>
      </c>
      <c r="C23" s="76" t="s">
        <v>133</v>
      </c>
      <c r="D23" s="73" t="s">
        <v>134</v>
      </c>
      <c r="E23" s="73">
        <v>4</v>
      </c>
      <c r="F23" s="73">
        <v>2</v>
      </c>
      <c r="G23" s="76" t="s">
        <v>793</v>
      </c>
      <c r="H23" s="76" t="s">
        <v>788</v>
      </c>
      <c r="I23" s="76" t="s">
        <v>799</v>
      </c>
      <c r="J23" s="76" t="s">
        <v>809</v>
      </c>
      <c r="K23" s="76" t="s">
        <v>822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1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  <c r="Z23" s="77" t="s"/>
      <c r="AA23" s="79">
        <v>46264.3649189815</v>
      </c>
      <c r="AB23" s="80">
        <f>=IFERROR((L23*20+M23*50+N23*50+O23*5+P23*80+Q23*80+R23*40+S23*50+T23*50+U23*50+V23*95+W23*95+X23*95+Y23*50)/800*IF(H23="青年",0.2,IF(H23="老年",0.9,IF(H23="中年",0.5,1))),0)</f>
        <v>0.0125</v>
      </c>
      <c r="AC23" s="80">
        <f>=IFERROR((L23*80+M23*50+N23*50+O23*95+P23*20+Q23*20+R23*60+S23*50+T23*50+U23*50+V23*5+W23*5+X23*5+Y23*50)/540*IF(H23="青年",0.8,IF(H23="老年",0.1,IF(H23="中年",0.5,1))),0)</f>
        <v>0.0740740740740741</v>
      </c>
      <c r="AD23" s="81">
        <f>=IFERROR(0.01+(AB23-MIN($AB$2:$AB$595))/(MAX($AB$2:$AB$595)-MIN($AB$2:$AB$595))*(1-0.01),0)*10</f>
        <v>0.542183622828784</v>
      </c>
      <c r="AE23" s="81">
        <f>=IFERROR(0.01+(AC23-MIN($AC$2:$AC$595))/(MAX($AC$2:$AC$595)-MIN($AC$2:$AC$595))*(1-0.01),0)*10</f>
        <v>2.1420365535248</v>
      </c>
    </row>
    <row r="24" spans="1:31">
      <c r="A24" s="73">
        <v>23</v>
      </c>
      <c r="B24" s="76" t="s">
        <v>825</v>
      </c>
      <c r="C24" s="76" t="s">
        <v>133</v>
      </c>
      <c r="D24" s="73" t="s">
        <v>134</v>
      </c>
      <c r="E24" s="73">
        <v>5</v>
      </c>
      <c r="F24" s="73">
        <v>2</v>
      </c>
      <c r="G24" s="76" t="s">
        <v>793</v>
      </c>
      <c r="H24" s="76" t="s">
        <v>788</v>
      </c>
      <c r="I24" s="76" t="s">
        <v>799</v>
      </c>
      <c r="J24" s="76" t="s">
        <v>809</v>
      </c>
      <c r="K24" s="76" t="s">
        <v>822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1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  <c r="Z24" s="77" t="s"/>
      <c r="AA24" s="79">
        <v>46264.3650115741</v>
      </c>
      <c r="AB24" s="80">
        <f>=IFERROR((L24*20+M24*50+N24*50+O24*5+P24*80+Q24*80+R24*40+S24*50+T24*50+U24*50+V24*95+W24*95+X24*95+Y24*50)/800*IF(H24="青年",0.2,IF(H24="老年",0.9,IF(H24="中年",0.5,1))),0)</f>
        <v>0.0125</v>
      </c>
      <c r="AC24" s="80">
        <f>=IFERROR((L24*80+M24*50+N24*50+O24*95+P24*20+Q24*20+R24*60+S24*50+T24*50+U24*50+V24*5+W24*5+X24*5+Y24*50)/540*IF(H24="青年",0.8,IF(H24="老年",0.1,IF(H24="中年",0.5,1))),0)</f>
        <v>0.0740740740740741</v>
      </c>
      <c r="AD24" s="81">
        <f>=IFERROR(0.01+(AB24-MIN($AB$2:$AB$595))/(MAX($AB$2:$AB$595)-MIN($AB$2:$AB$595))*(1-0.01),0)*10</f>
        <v>0.542183622828784</v>
      </c>
      <c r="AE24" s="81">
        <f>=IFERROR(0.01+(AC24-MIN($AC$2:$AC$595))/(MAX($AC$2:$AC$595)-MIN($AC$2:$AC$595))*(1-0.01),0)*10</f>
        <v>2.1420365535248</v>
      </c>
    </row>
    <row r="25" spans="1:31">
      <c r="A25" s="73">
        <v>24</v>
      </c>
      <c r="B25" s="76" t="s">
        <v>826</v>
      </c>
      <c r="C25" s="76" t="s">
        <v>133</v>
      </c>
      <c r="D25" s="73" t="s">
        <v>134</v>
      </c>
      <c r="E25" s="73">
        <v>6</v>
      </c>
      <c r="F25" s="77" t="s"/>
      <c r="G25" s="76" t="s">
        <v>787</v>
      </c>
      <c r="H25" s="76" t="s">
        <v>788</v>
      </c>
      <c r="I25" s="76" t="s">
        <v>799</v>
      </c>
      <c r="J25" s="76" t="s">
        <v>790</v>
      </c>
      <c r="K25" s="76" t="s">
        <v>822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1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  <c r="Z25" s="77" t="s"/>
      <c r="AA25" s="79">
        <v>46264.365150463</v>
      </c>
      <c r="AB25" s="80">
        <f>=IFERROR((L25*20+M25*50+N25*50+O25*5+P25*80+Q25*80+R25*40+S25*50+T25*50+U25*50+V25*95+W25*95+X25*95+Y25*50)/800*IF(H25="青年",0.2,IF(H25="老年",0.9,IF(H25="中年",0.5,1))),0)</f>
        <v>0.0125</v>
      </c>
      <c r="AC25" s="80">
        <f>=IFERROR((L25*80+M25*50+N25*50+O25*95+P25*20+Q25*20+R25*60+S25*50+T25*50+U25*50+V25*5+W25*5+X25*5+Y25*50)/540*IF(H25="青年",0.8,IF(H25="老年",0.1,IF(H25="中年",0.5,1))),0)</f>
        <v>0.0740740740740741</v>
      </c>
      <c r="AD25" s="81">
        <f>=IFERROR(0.01+(AB25-MIN($AB$2:$AB$595))/(MAX($AB$2:$AB$595)-MIN($AB$2:$AB$595))*(1-0.01),0)*10</f>
        <v>0.542183622828784</v>
      </c>
      <c r="AE25" s="81">
        <f>=IFERROR(0.01+(AC25-MIN($AC$2:$AC$595))/(MAX($AC$2:$AC$595)-MIN($AC$2:$AC$595))*(1-0.01),0)*10</f>
        <v>2.1420365535248</v>
      </c>
    </row>
    <row r="26" spans="1:31">
      <c r="A26" s="73">
        <v>25</v>
      </c>
      <c r="B26" s="76" t="s">
        <v>827</v>
      </c>
      <c r="C26" s="76" t="s">
        <v>133</v>
      </c>
      <c r="D26" s="73" t="s">
        <v>134</v>
      </c>
      <c r="E26" s="73">
        <v>7</v>
      </c>
      <c r="F26" s="77" t="s"/>
      <c r="G26" s="76" t="s">
        <v>787</v>
      </c>
      <c r="H26" s="76" t="s">
        <v>788</v>
      </c>
      <c r="I26" s="76" t="s">
        <v>789</v>
      </c>
      <c r="J26" s="76" t="s">
        <v>790</v>
      </c>
      <c r="K26" s="76" t="s">
        <v>822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1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  <c r="Z26" s="77" t="s"/>
      <c r="AA26" s="79">
        <v>46264.3652777778</v>
      </c>
      <c r="AB26" s="80">
        <f>=IFERROR((L26*20+M26*50+N26*50+O26*5+P26*80+Q26*80+R26*40+S26*50+T26*50+U26*50+V26*95+W26*95+X26*95+Y26*50)/800*IF(H26="青年",0.2,IF(H26="老年",0.9,IF(H26="中年",0.5,1))),0)</f>
        <v>0.0125</v>
      </c>
      <c r="AC26" s="80">
        <f>=IFERROR((L26*80+M26*50+N26*50+O26*95+P26*20+Q26*20+R26*60+S26*50+T26*50+U26*50+V26*5+W26*5+X26*5+Y26*50)/540*IF(H26="青年",0.8,IF(H26="老年",0.1,IF(H26="中年",0.5,1))),0)</f>
        <v>0.0740740740740741</v>
      </c>
      <c r="AD26" s="81">
        <f>=IFERROR(0.01+(AB26-MIN($AB$2:$AB$595))/(MAX($AB$2:$AB$595)-MIN($AB$2:$AB$595))*(1-0.01),0)*10</f>
        <v>0.542183622828784</v>
      </c>
      <c r="AE26" s="81">
        <f>=IFERROR(0.01+(AC26-MIN($AC$2:$AC$595))/(MAX($AC$2:$AC$595)-MIN($AC$2:$AC$595))*(1-0.01),0)*10</f>
        <v>2.1420365535248</v>
      </c>
    </row>
    <row r="27" spans="1:31">
      <c r="A27" s="73">
        <v>26</v>
      </c>
      <c r="B27" s="76" t="s">
        <v>828</v>
      </c>
      <c r="C27" s="76" t="s">
        <v>133</v>
      </c>
      <c r="D27" s="73" t="s">
        <v>134</v>
      </c>
      <c r="E27" s="73">
        <v>8</v>
      </c>
      <c r="F27" s="73">
        <v>3</v>
      </c>
      <c r="G27" s="76" t="s">
        <v>793</v>
      </c>
      <c r="H27" s="76" t="s">
        <v>788</v>
      </c>
      <c r="I27" s="76" t="s">
        <v>799</v>
      </c>
      <c r="J27" s="76" t="s">
        <v>790</v>
      </c>
      <c r="K27" s="76" t="s">
        <v>822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1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  <c r="Z27" s="77" t="s"/>
      <c r="AA27" s="79">
        <v>46264.3659606482</v>
      </c>
      <c r="AB27" s="80">
        <f>=IFERROR((L27*20+M27*50+N27*50+O27*5+P27*80+Q27*80+R27*40+S27*50+T27*50+U27*50+V27*95+W27*95+X27*95+Y27*50)/800*IF(H27="青年",0.2,IF(H27="老年",0.9,IF(H27="中年",0.5,1))),0)</f>
        <v>0.0125</v>
      </c>
      <c r="AC27" s="80">
        <f>=IFERROR((L27*80+M27*50+N27*50+O27*95+P27*20+Q27*20+R27*60+S27*50+T27*50+U27*50+V27*5+W27*5+X27*5+Y27*50)/540*IF(H27="青年",0.8,IF(H27="老年",0.1,IF(H27="中年",0.5,1))),0)</f>
        <v>0.0740740740740741</v>
      </c>
      <c r="AD27" s="81">
        <f>=IFERROR(0.01+(AB27-MIN($AB$2:$AB$595))/(MAX($AB$2:$AB$595)-MIN($AB$2:$AB$595))*(1-0.01),0)*10</f>
        <v>0.542183622828784</v>
      </c>
      <c r="AE27" s="81">
        <f>=IFERROR(0.01+(AC27-MIN($AC$2:$AC$595))/(MAX($AC$2:$AC$595)-MIN($AC$2:$AC$595))*(1-0.01),0)*10</f>
        <v>2.1420365535248</v>
      </c>
    </row>
    <row r="28" spans="1:31">
      <c r="A28" s="73">
        <v>27</v>
      </c>
      <c r="B28" s="76" t="s">
        <v>829</v>
      </c>
      <c r="C28" s="76" t="s">
        <v>133</v>
      </c>
      <c r="D28" s="73" t="s">
        <v>134</v>
      </c>
      <c r="E28" s="73">
        <v>9</v>
      </c>
      <c r="F28" s="73">
        <v>3</v>
      </c>
      <c r="G28" s="76" t="s">
        <v>793</v>
      </c>
      <c r="H28" s="76" t="s">
        <v>788</v>
      </c>
      <c r="I28" s="76" t="s">
        <v>789</v>
      </c>
      <c r="J28" s="76" t="s">
        <v>790</v>
      </c>
      <c r="K28" s="76" t="s">
        <v>822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  <c r="Z28" s="77" t="s"/>
      <c r="AA28" s="79">
        <v>46264.3660648148</v>
      </c>
      <c r="AB28" s="80">
        <f>=IFERROR((L28*20+M28*50+N28*50+O28*5+P28*80+Q28*80+R28*40+S28*50+T28*50+U28*50+V28*95+W28*95+X28*95+Y28*50)/800*IF(H28="青年",0.2,IF(H28="老年",0.9,IF(H28="中年",0.5,1))),0)</f>
        <v>0.0125</v>
      </c>
      <c r="AC28" s="80">
        <f>=IFERROR((L28*80+M28*50+N28*50+O28*95+P28*20+Q28*20+R28*60+S28*50+T28*50+U28*50+V28*5+W28*5+X28*5+Y28*50)/540*IF(H28="青年",0.8,IF(H28="老年",0.1,IF(H28="中年",0.5,1))),0)</f>
        <v>0.0740740740740741</v>
      </c>
      <c r="AD28" s="81">
        <f>=IFERROR(0.01+(AB28-MIN($AB$2:$AB$595))/(MAX($AB$2:$AB$595)-MIN($AB$2:$AB$595))*(1-0.01),0)*10</f>
        <v>0.542183622828784</v>
      </c>
      <c r="AE28" s="81">
        <f>=IFERROR(0.01+(AC28-MIN($AC$2:$AC$595))/(MAX($AC$2:$AC$595)-MIN($AC$2:$AC$595))*(1-0.01),0)*10</f>
        <v>2.1420365535248</v>
      </c>
    </row>
    <row r="29" spans="1:31">
      <c r="A29" s="73">
        <v>28</v>
      </c>
      <c r="B29" s="76" t="s">
        <v>830</v>
      </c>
      <c r="C29" s="76" t="s">
        <v>133</v>
      </c>
      <c r="D29" s="73" t="s">
        <v>134</v>
      </c>
      <c r="E29" s="73">
        <v>10</v>
      </c>
      <c r="F29" s="73">
        <v>4</v>
      </c>
      <c r="G29" s="76" t="s">
        <v>793</v>
      </c>
      <c r="H29" s="76" t="s">
        <v>788</v>
      </c>
      <c r="I29" s="76" t="s">
        <v>789</v>
      </c>
      <c r="J29" s="76" t="s">
        <v>790</v>
      </c>
      <c r="K29" s="76" t="s">
        <v>791</v>
      </c>
      <c r="L29" s="73">
        <v>1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7" t="s"/>
      <c r="AA29" s="79">
        <v>46264.3682407407</v>
      </c>
      <c r="AB29" s="80">
        <f>=IFERROR((L29*20+M29*50+N29*50+O29*5+P29*80+Q29*80+R29*40+S29*50+T29*50+U29*50+V29*95+W29*95+X29*95+Y29*50)/800*IF(H29="青年",0.2,IF(H29="老年",0.9,IF(H29="中年",0.5,1))),0)</f>
        <v>0.0175</v>
      </c>
      <c r="AC29" s="80">
        <f>=IFERROR((L29*80+M29*50+N29*50+O29*95+P29*20+Q29*20+R29*60+S29*50+T29*50+U29*50+V29*5+W29*5+X29*5+Y29*50)/540*IF(H29="青年",0.8,IF(H29="老年",0.1,IF(H29="中年",0.5,1))),0)</f>
        <v>0.192592592592593</v>
      </c>
      <c r="AD29" s="81">
        <f>=IFERROR(0.01+(AB29-MIN($AB$2:$AB$595))/(MAX($AB$2:$AB$595)-MIN($AB$2:$AB$595))*(1-0.01),0)*10</f>
        <v>0.738709677419355</v>
      </c>
      <c r="AE29" s="81">
        <f>=IFERROR(0.01+(AC29-MIN($AC$2:$AC$595))/(MAX($AC$2:$AC$595)-MIN($AC$2:$AC$595))*(1-0.01),0)*10</f>
        <v>5.45065274151436</v>
      </c>
    </row>
    <row r="30" spans="1:31">
      <c r="A30" s="73">
        <v>29</v>
      </c>
      <c r="B30" s="76" t="s">
        <v>831</v>
      </c>
      <c r="C30" s="76" t="s">
        <v>133</v>
      </c>
      <c r="D30" s="73" t="s">
        <v>134</v>
      </c>
      <c r="E30" s="73">
        <v>11</v>
      </c>
      <c r="F30" s="73">
        <v>4</v>
      </c>
      <c r="G30" s="76" t="s">
        <v>793</v>
      </c>
      <c r="H30" s="76" t="s">
        <v>788</v>
      </c>
      <c r="I30" s="76" t="s">
        <v>789</v>
      </c>
      <c r="J30" s="76" t="s">
        <v>790</v>
      </c>
      <c r="K30" s="76" t="s">
        <v>832</v>
      </c>
      <c r="L30" s="73">
        <v>1</v>
      </c>
      <c r="M30" s="73">
        <v>0</v>
      </c>
      <c r="N30" s="73">
        <v>0</v>
      </c>
      <c r="O30" s="73">
        <v>0</v>
      </c>
      <c r="P30" s="73">
        <v>1</v>
      </c>
      <c r="Q30" s="73">
        <v>0</v>
      </c>
      <c r="R30" s="73">
        <v>0</v>
      </c>
      <c r="S30" s="73">
        <v>1</v>
      </c>
      <c r="T30" s="73">
        <v>0</v>
      </c>
      <c r="U30" s="73">
        <v>0</v>
      </c>
      <c r="V30" s="73">
        <v>0</v>
      </c>
      <c r="W30" s="73">
        <v>0</v>
      </c>
      <c r="X30" s="73">
        <v>1</v>
      </c>
      <c r="Y30" s="73">
        <v>0</v>
      </c>
      <c r="Z30" s="77" t="s"/>
      <c r="AA30" s="79">
        <v>46264.3683564815</v>
      </c>
      <c r="AB30" s="80">
        <f>=IFERROR((L30*20+M30*50+N30*50+O30*5+P30*80+Q30*80+R30*40+S30*50+T30*50+U30*50+V30*95+W30*95+X30*95+Y30*50)/800*IF(H30="青年",0.2,IF(H30="老年",0.9,IF(H30="中年",0.5,1))),0)</f>
        <v>0.06125</v>
      </c>
      <c r="AC30" s="80">
        <f>=IFERROR((L30*80+M30*50+N30*50+O30*95+P30*20+Q30*20+R30*60+S30*50+T30*50+U30*50+V30*5+W30*5+X30*5+Y30*50)/540*IF(H30="青年",0.8,IF(H30="老年",0.1,IF(H30="中年",0.5,1))),0)</f>
        <v>0.22962962962963</v>
      </c>
      <c r="AD30" s="81">
        <f>=IFERROR(0.01+(AB30-MIN($AB$2:$AB$595))/(MAX($AB$2:$AB$595)-MIN($AB$2:$AB$595))*(1-0.01),0)*10</f>
        <v>2.45831265508685</v>
      </c>
      <c r="AE30" s="81">
        <f>=IFERROR(0.01+(AC30-MIN($AC$2:$AC$595))/(MAX($AC$2:$AC$595)-MIN($AC$2:$AC$595))*(1-0.01),0)*10</f>
        <v>6.4845953002611</v>
      </c>
    </row>
    <row r="31" spans="1:31">
      <c r="A31" s="73">
        <v>30</v>
      </c>
      <c r="B31" s="76" t="s">
        <v>833</v>
      </c>
      <c r="C31" s="76" t="s">
        <v>141</v>
      </c>
      <c r="D31" s="73" t="s">
        <v>142</v>
      </c>
      <c r="E31" s="73">
        <v>1</v>
      </c>
      <c r="F31" s="73">
        <v>1</v>
      </c>
      <c r="G31" s="76" t="s">
        <v>793</v>
      </c>
      <c r="H31" s="76" t="s">
        <v>788</v>
      </c>
      <c r="I31" s="76" t="s">
        <v>799</v>
      </c>
      <c r="J31" s="76" t="s">
        <v>790</v>
      </c>
      <c r="K31" s="76" t="s">
        <v>822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1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  <c r="Z31" s="77" t="s"/>
      <c r="AA31" s="79">
        <v>46264.2683449074</v>
      </c>
      <c r="AB31" s="80">
        <f>=IFERROR((L31*20+M31*50+N31*50+O31*5+P31*80+Q31*80+R31*40+S31*50+T31*50+U31*50+V31*95+W31*95+X31*95+Y31*50)/800*IF(H31="青年",0.2,IF(H31="老年",0.9,IF(H31="中年",0.5,1))),0)</f>
        <v>0.0125</v>
      </c>
      <c r="AC31" s="80">
        <f>=IFERROR((L31*80+M31*50+N31*50+O31*95+P31*20+Q31*20+R31*60+S31*50+T31*50+U31*50+V31*5+W31*5+X31*5+Y31*50)/540*IF(H31="青年",0.8,IF(H31="老年",0.1,IF(H31="中年",0.5,1))),0)</f>
        <v>0.0740740740740741</v>
      </c>
      <c r="AD31" s="81">
        <f>=IFERROR(0.01+(AB31-MIN($AB$2:$AB$595))/(MAX($AB$2:$AB$595)-MIN($AB$2:$AB$595))*(1-0.01),0)*10</f>
        <v>0.542183622828784</v>
      </c>
      <c r="AE31" s="81">
        <f>=IFERROR(0.01+(AC31-MIN($AC$2:$AC$595))/(MAX($AC$2:$AC$595)-MIN($AC$2:$AC$595))*(1-0.01),0)*10</f>
        <v>2.1420365535248</v>
      </c>
    </row>
    <row r="32" spans="1:31">
      <c r="A32" s="73">
        <v>31</v>
      </c>
      <c r="B32" s="76" t="s">
        <v>834</v>
      </c>
      <c r="C32" s="76" t="s">
        <v>141</v>
      </c>
      <c r="D32" s="73" t="s">
        <v>142</v>
      </c>
      <c r="E32" s="73">
        <v>2</v>
      </c>
      <c r="F32" s="73">
        <v>1</v>
      </c>
      <c r="G32" s="76" t="s">
        <v>793</v>
      </c>
      <c r="H32" s="76" t="s">
        <v>788</v>
      </c>
      <c r="I32" s="76" t="s">
        <v>789</v>
      </c>
      <c r="J32" s="76" t="s">
        <v>790</v>
      </c>
      <c r="K32" s="76" t="s">
        <v>822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1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  <c r="Z32" s="77" t="s"/>
      <c r="AA32" s="79">
        <v>46264.2684375</v>
      </c>
      <c r="AB32" s="80">
        <f>=IFERROR((L32*20+M32*50+N32*50+O32*5+P32*80+Q32*80+R32*40+S32*50+T32*50+U32*50+V32*95+W32*95+X32*95+Y32*50)/800*IF(H32="青年",0.2,IF(H32="老年",0.9,IF(H32="中年",0.5,1))),0)</f>
        <v>0.0125</v>
      </c>
      <c r="AC32" s="80">
        <f>=IFERROR((L32*80+M32*50+N32*50+O32*95+P32*20+Q32*20+R32*60+S32*50+T32*50+U32*50+V32*5+W32*5+X32*5+Y32*50)/540*IF(H32="青年",0.8,IF(H32="老年",0.1,IF(H32="中年",0.5,1))),0)</f>
        <v>0.0740740740740741</v>
      </c>
      <c r="AD32" s="81">
        <f>=IFERROR(0.01+(AB32-MIN($AB$2:$AB$595))/(MAX($AB$2:$AB$595)-MIN($AB$2:$AB$595))*(1-0.01),0)*10</f>
        <v>0.542183622828784</v>
      </c>
      <c r="AE32" s="81">
        <f>=IFERROR(0.01+(AC32-MIN($AC$2:$AC$595))/(MAX($AC$2:$AC$595)-MIN($AC$2:$AC$595))*(1-0.01),0)*10</f>
        <v>2.1420365535248</v>
      </c>
    </row>
    <row r="33" spans="1:31">
      <c r="A33" s="73">
        <v>32</v>
      </c>
      <c r="B33" s="76" t="s">
        <v>835</v>
      </c>
      <c r="C33" s="76" t="s">
        <v>141</v>
      </c>
      <c r="D33" s="73" t="s">
        <v>142</v>
      </c>
      <c r="E33" s="73">
        <v>3</v>
      </c>
      <c r="F33" s="77" t="s"/>
      <c r="G33" s="76" t="s">
        <v>787</v>
      </c>
      <c r="H33" s="76" t="s">
        <v>788</v>
      </c>
      <c r="I33" s="76" t="s">
        <v>799</v>
      </c>
      <c r="J33" s="76" t="s">
        <v>790</v>
      </c>
      <c r="K33" s="76" t="s">
        <v>822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1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  <c r="Z33" s="77" t="s"/>
      <c r="AA33" s="79">
        <v>46264.2685185185</v>
      </c>
      <c r="AB33" s="80">
        <f>=IFERROR((L33*20+M33*50+N33*50+O33*5+P33*80+Q33*80+R33*40+S33*50+T33*50+U33*50+V33*95+W33*95+X33*95+Y33*50)/800*IF(H33="青年",0.2,IF(H33="老年",0.9,IF(H33="中年",0.5,1))),0)</f>
        <v>0.0125</v>
      </c>
      <c r="AC33" s="80">
        <f>=IFERROR((L33*80+M33*50+N33*50+O33*95+P33*20+Q33*20+R33*60+S33*50+T33*50+U33*50+V33*5+W33*5+X33*5+Y33*50)/540*IF(H33="青年",0.8,IF(H33="老年",0.1,IF(H33="中年",0.5,1))),0)</f>
        <v>0.0740740740740741</v>
      </c>
      <c r="AD33" s="81">
        <f>=IFERROR(0.01+(AB33-MIN($AB$2:$AB$595))/(MAX($AB$2:$AB$595)-MIN($AB$2:$AB$595))*(1-0.01),0)*10</f>
        <v>0.542183622828784</v>
      </c>
      <c r="AE33" s="81">
        <f>=IFERROR(0.01+(AC33-MIN($AC$2:$AC$595))/(MAX($AC$2:$AC$595)-MIN($AC$2:$AC$595))*(1-0.01),0)*10</f>
        <v>2.1420365535248</v>
      </c>
    </row>
    <row r="34" spans="1:31">
      <c r="A34" s="73">
        <v>33</v>
      </c>
      <c r="B34" s="76" t="s">
        <v>836</v>
      </c>
      <c r="C34" s="76" t="s">
        <v>141</v>
      </c>
      <c r="D34" s="73" t="s">
        <v>142</v>
      </c>
      <c r="E34" s="73">
        <v>4</v>
      </c>
      <c r="F34" s="73">
        <v>2</v>
      </c>
      <c r="G34" s="76" t="s">
        <v>793</v>
      </c>
      <c r="H34" s="76" t="s">
        <v>802</v>
      </c>
      <c r="I34" s="76" t="s">
        <v>799</v>
      </c>
      <c r="J34" s="76" t="s">
        <v>809</v>
      </c>
      <c r="K34" s="76" t="s">
        <v>837</v>
      </c>
      <c r="L34" s="73">
        <v>0</v>
      </c>
      <c r="M34" s="73">
        <v>0</v>
      </c>
      <c r="N34" s="73">
        <v>0</v>
      </c>
      <c r="O34" s="73">
        <v>0</v>
      </c>
      <c r="P34" s="73">
        <v>1</v>
      </c>
      <c r="Q34" s="73">
        <v>0</v>
      </c>
      <c r="R34" s="73">
        <v>0</v>
      </c>
      <c r="S34" s="73">
        <v>1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  <c r="Z34" s="77" t="s"/>
      <c r="AA34" s="79">
        <v>46264.2685995371</v>
      </c>
      <c r="AB34" s="80">
        <f>=IFERROR((L34*20+M34*50+N34*50+O34*5+P34*80+Q34*80+R34*40+S34*50+T34*50+U34*50+V34*95+W34*95+X34*95+Y34*50)/800*IF(H34="青年",0.2,IF(H34="老年",0.9,IF(H34="中年",0.5,1))),0)</f>
        <v>0.08125</v>
      </c>
      <c r="AC34" s="80">
        <f>=IFERROR((L34*80+M34*50+N34*50+O34*95+P34*20+Q34*20+R34*60+S34*50+T34*50+U34*50+V34*5+W34*5+X34*5+Y34*50)/540*IF(H34="青年",0.8,IF(H34="老年",0.1,IF(H34="中年",0.5,1))),0)</f>
        <v>0.0648148148148148</v>
      </c>
      <c r="AD34" s="81">
        <f>=IFERROR(0.01+(AB34-MIN($AB$2:$AB$595))/(MAX($AB$2:$AB$595)-MIN($AB$2:$AB$595))*(1-0.01),0)*10</f>
        <v>3.24441687344913</v>
      </c>
      <c r="AE34" s="81">
        <f>=IFERROR(0.01+(AC34-MIN($AC$2:$AC$595))/(MAX($AC$2:$AC$595)-MIN($AC$2:$AC$595))*(1-0.01),0)*10</f>
        <v>1.88355091383812</v>
      </c>
    </row>
    <row r="35" spans="1:31">
      <c r="A35" s="73">
        <v>34</v>
      </c>
      <c r="B35" s="76" t="s">
        <v>838</v>
      </c>
      <c r="C35" s="76" t="s">
        <v>141</v>
      </c>
      <c r="D35" s="73" t="s">
        <v>142</v>
      </c>
      <c r="E35" s="73">
        <v>5</v>
      </c>
      <c r="F35" s="73">
        <v>2</v>
      </c>
      <c r="G35" s="76" t="s">
        <v>793</v>
      </c>
      <c r="H35" s="76" t="s">
        <v>802</v>
      </c>
      <c r="I35" s="76" t="s">
        <v>789</v>
      </c>
      <c r="J35" s="76" t="s">
        <v>790</v>
      </c>
      <c r="K35" s="76" t="s">
        <v>837</v>
      </c>
      <c r="L35" s="73">
        <v>0</v>
      </c>
      <c r="M35" s="73">
        <v>0</v>
      </c>
      <c r="N35" s="73">
        <v>0</v>
      </c>
      <c r="O35" s="73">
        <v>0</v>
      </c>
      <c r="P35" s="73">
        <v>1</v>
      </c>
      <c r="Q35" s="73">
        <v>0</v>
      </c>
      <c r="R35" s="73">
        <v>0</v>
      </c>
      <c r="S35" s="73">
        <v>1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7" t="s"/>
      <c r="AA35" s="79">
        <v>46264.2687615741</v>
      </c>
      <c r="AB35" s="80">
        <f>=IFERROR((L35*20+M35*50+N35*50+O35*5+P35*80+Q35*80+R35*40+S35*50+T35*50+U35*50+V35*95+W35*95+X35*95+Y35*50)/800*IF(H35="青年",0.2,IF(H35="老年",0.9,IF(H35="中年",0.5,1))),0)</f>
        <v>0.08125</v>
      </c>
      <c r="AC35" s="80">
        <f>=IFERROR((L35*80+M35*50+N35*50+O35*95+P35*20+Q35*20+R35*60+S35*50+T35*50+U35*50+V35*5+W35*5+X35*5+Y35*50)/540*IF(H35="青年",0.8,IF(H35="老年",0.1,IF(H35="中年",0.5,1))),0)</f>
        <v>0.0648148148148148</v>
      </c>
      <c r="AD35" s="81">
        <f>=IFERROR(0.01+(AB35-MIN($AB$2:$AB$595))/(MAX($AB$2:$AB$595)-MIN($AB$2:$AB$595))*(1-0.01),0)*10</f>
        <v>3.24441687344913</v>
      </c>
      <c r="AE35" s="81">
        <f>=IFERROR(0.01+(AC35-MIN($AC$2:$AC$595))/(MAX($AC$2:$AC$595)-MIN($AC$2:$AC$595))*(1-0.01),0)*10</f>
        <v>1.88355091383812</v>
      </c>
    </row>
    <row r="36" spans="1:31">
      <c r="A36" s="73">
        <v>35</v>
      </c>
      <c r="B36" s="76" t="s">
        <v>839</v>
      </c>
      <c r="C36" s="76" t="s">
        <v>141</v>
      </c>
      <c r="D36" s="73" t="s">
        <v>142</v>
      </c>
      <c r="E36" s="73">
        <v>6</v>
      </c>
      <c r="F36" s="77" t="s"/>
      <c r="G36" s="76" t="s">
        <v>787</v>
      </c>
      <c r="H36" s="76" t="s">
        <v>788</v>
      </c>
      <c r="I36" s="76" t="s">
        <v>799</v>
      </c>
      <c r="J36" s="76" t="s">
        <v>809</v>
      </c>
      <c r="K36" s="76" t="s">
        <v>840</v>
      </c>
      <c r="L36" s="73">
        <v>1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7" t="s"/>
      <c r="AA36" s="79">
        <v>46264.2691319445</v>
      </c>
      <c r="AB36" s="80">
        <f>=IFERROR((L36*20+M36*50+N36*50+O36*5+P36*80+Q36*80+R36*40+S36*50+T36*50+U36*50+V36*95+W36*95+X36*95+Y36*50)/800*IF(H36="青年",0.2,IF(H36="老年",0.9,IF(H36="中年",0.5,1))),0)</f>
        <v>0.005</v>
      </c>
      <c r="AC36" s="80">
        <f>=IFERROR((L36*80+M36*50+N36*50+O36*95+P36*20+Q36*20+R36*60+S36*50+T36*50+U36*50+V36*5+W36*5+X36*5+Y36*50)/540*IF(H36="青年",0.8,IF(H36="老年",0.1,IF(H36="中年",0.5,1))),0)</f>
        <v>0.118518518518519</v>
      </c>
      <c r="AD36" s="81">
        <f>=IFERROR(0.01+(AB36-MIN($AB$2:$AB$595))/(MAX($AB$2:$AB$595)-MIN($AB$2:$AB$595))*(1-0.01),0)*10</f>
        <v>0.247394540942928</v>
      </c>
      <c r="AE36" s="81">
        <f>=IFERROR(0.01+(AC36-MIN($AC$2:$AC$595))/(MAX($AC$2:$AC$595)-MIN($AC$2:$AC$595))*(1-0.01),0)*10</f>
        <v>3.38276762402089</v>
      </c>
    </row>
    <row r="37" spans="1:31">
      <c r="A37" s="73">
        <v>36</v>
      </c>
      <c r="B37" s="76" t="s">
        <v>841</v>
      </c>
      <c r="C37" s="76" t="s">
        <v>141</v>
      </c>
      <c r="D37" s="73" t="s">
        <v>142</v>
      </c>
      <c r="E37" s="73">
        <v>7</v>
      </c>
      <c r="F37" s="73">
        <v>3</v>
      </c>
      <c r="G37" s="76" t="s">
        <v>793</v>
      </c>
      <c r="H37" s="76" t="s">
        <v>802</v>
      </c>
      <c r="I37" s="76" t="s">
        <v>799</v>
      </c>
      <c r="J37" s="76" t="s">
        <v>809</v>
      </c>
      <c r="K37" s="76" t="s">
        <v>840</v>
      </c>
      <c r="L37" s="73">
        <v>1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7" t="s"/>
      <c r="AA37" s="79">
        <v>46264.2719907407</v>
      </c>
      <c r="AB37" s="80">
        <f>=IFERROR((L37*20+M37*50+N37*50+O37*5+P37*80+Q37*80+R37*40+S37*50+T37*50+U37*50+V37*95+W37*95+X37*95+Y37*50)/800*IF(H37="青年",0.2,IF(H37="老年",0.9,IF(H37="中年",0.5,1))),0)</f>
        <v>0.0125</v>
      </c>
      <c r="AC37" s="80">
        <f>=IFERROR((L37*80+M37*50+N37*50+O37*95+P37*20+Q37*20+R37*60+S37*50+T37*50+U37*50+V37*5+W37*5+X37*5+Y37*50)/540*IF(H37="青年",0.8,IF(H37="老年",0.1,IF(H37="中年",0.5,1))),0)</f>
        <v>0.0740740740740741</v>
      </c>
      <c r="AD37" s="81">
        <f>=IFERROR(0.01+(AB37-MIN($AB$2:$AB$595))/(MAX($AB$2:$AB$595)-MIN($AB$2:$AB$595))*(1-0.01),0)*10</f>
        <v>0.542183622828784</v>
      </c>
      <c r="AE37" s="81">
        <f>=IFERROR(0.01+(AC37-MIN($AC$2:$AC$595))/(MAX($AC$2:$AC$595)-MIN($AC$2:$AC$595))*(1-0.01),0)*10</f>
        <v>2.1420365535248</v>
      </c>
    </row>
    <row r="38" spans="1:31">
      <c r="A38" s="73">
        <v>37</v>
      </c>
      <c r="B38" s="76" t="s">
        <v>842</v>
      </c>
      <c r="C38" s="76" t="s">
        <v>141</v>
      </c>
      <c r="D38" s="73" t="s">
        <v>142</v>
      </c>
      <c r="E38" s="73">
        <v>8</v>
      </c>
      <c r="F38" s="73">
        <v>3</v>
      </c>
      <c r="G38" s="76" t="s">
        <v>793</v>
      </c>
      <c r="H38" s="76" t="s">
        <v>802</v>
      </c>
      <c r="I38" s="76" t="s">
        <v>789</v>
      </c>
      <c r="J38" s="76" t="s">
        <v>809</v>
      </c>
      <c r="K38" s="76" t="s">
        <v>840</v>
      </c>
      <c r="L38" s="73">
        <v>1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7" t="s"/>
      <c r="AA38" s="79">
        <v>46264.2721412037</v>
      </c>
      <c r="AB38" s="80">
        <f>=IFERROR((L38*20+M38*50+N38*50+O38*5+P38*80+Q38*80+R38*40+S38*50+T38*50+U38*50+V38*95+W38*95+X38*95+Y38*50)/800*IF(H38="青年",0.2,IF(H38="老年",0.9,IF(H38="中年",0.5,1))),0)</f>
        <v>0.0125</v>
      </c>
      <c r="AC38" s="80">
        <f>=IFERROR((L38*80+M38*50+N38*50+O38*95+P38*20+Q38*20+R38*60+S38*50+T38*50+U38*50+V38*5+W38*5+X38*5+Y38*50)/540*IF(H38="青年",0.8,IF(H38="老年",0.1,IF(H38="中年",0.5,1))),0)</f>
        <v>0.0740740740740741</v>
      </c>
      <c r="AD38" s="81">
        <f>=IFERROR(0.01+(AB38-MIN($AB$2:$AB$595))/(MAX($AB$2:$AB$595)-MIN($AB$2:$AB$595))*(1-0.01),0)*10</f>
        <v>0.542183622828784</v>
      </c>
      <c r="AE38" s="81">
        <f>=IFERROR(0.01+(AC38-MIN($AC$2:$AC$595))/(MAX($AC$2:$AC$595)-MIN($AC$2:$AC$595))*(1-0.01),0)*10</f>
        <v>2.1420365535248</v>
      </c>
    </row>
    <row r="39" spans="1:31">
      <c r="A39" s="73">
        <v>38</v>
      </c>
      <c r="B39" s="76" t="s">
        <v>843</v>
      </c>
      <c r="C39" s="76" t="s">
        <v>148</v>
      </c>
      <c r="D39" s="73" t="s">
        <v>149</v>
      </c>
      <c r="E39" s="73">
        <v>1</v>
      </c>
      <c r="F39" s="73">
        <v>1</v>
      </c>
      <c r="G39" s="76" t="s">
        <v>793</v>
      </c>
      <c r="H39" s="76" t="s">
        <v>788</v>
      </c>
      <c r="I39" s="76" t="s">
        <v>799</v>
      </c>
      <c r="J39" s="76" t="s">
        <v>809</v>
      </c>
      <c r="K39" s="76" t="s">
        <v>818</v>
      </c>
      <c r="L39" s="73">
        <v>0</v>
      </c>
      <c r="M39" s="73">
        <v>1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7" t="s"/>
      <c r="AA39" s="79">
        <v>46264.2768402778</v>
      </c>
      <c r="AB39" s="80">
        <f>=IFERROR((L39*20+M39*50+N39*50+O39*5+P39*80+Q39*80+R39*40+S39*50+T39*50+U39*50+V39*95+W39*95+X39*95+Y39*50)/800*IF(H39="青年",0.2,IF(H39="老年",0.9,IF(H39="中年",0.5,1))),0)</f>
        <v>0.0125</v>
      </c>
      <c r="AC39" s="80">
        <f>=IFERROR((L39*80+M39*50+N39*50+O39*95+P39*20+Q39*20+R39*60+S39*50+T39*50+U39*50+V39*5+W39*5+X39*5+Y39*50)/540*IF(H39="青年",0.8,IF(H39="老年",0.1,IF(H39="中年",0.5,1))),0)</f>
        <v>0.0740740740740741</v>
      </c>
      <c r="AD39" s="81">
        <f>=IFERROR(0.01+(AB39-MIN($AB$2:$AB$595))/(MAX($AB$2:$AB$595)-MIN($AB$2:$AB$595))*(1-0.01),0)*10</f>
        <v>0.542183622828784</v>
      </c>
      <c r="AE39" s="81">
        <f>=IFERROR(0.01+(AC39-MIN($AC$2:$AC$595))/(MAX($AC$2:$AC$595)-MIN($AC$2:$AC$595))*(1-0.01),0)*10</f>
        <v>2.1420365535248</v>
      </c>
    </row>
    <row r="40" spans="1:31">
      <c r="A40" s="73">
        <v>39</v>
      </c>
      <c r="B40" s="76" t="s">
        <v>844</v>
      </c>
      <c r="C40" s="76" t="s">
        <v>148</v>
      </c>
      <c r="D40" s="73" t="s">
        <v>149</v>
      </c>
      <c r="E40" s="73">
        <v>2</v>
      </c>
      <c r="F40" s="73">
        <v>1</v>
      </c>
      <c r="G40" s="76" t="s">
        <v>793</v>
      </c>
      <c r="H40" s="76" t="s">
        <v>788</v>
      </c>
      <c r="I40" s="76" t="s">
        <v>789</v>
      </c>
      <c r="J40" s="76" t="s">
        <v>809</v>
      </c>
      <c r="K40" s="76" t="s">
        <v>818</v>
      </c>
      <c r="L40" s="73">
        <v>0</v>
      </c>
      <c r="M40" s="73">
        <v>1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7" t="s"/>
      <c r="AA40" s="79">
        <v>46264.2768981482</v>
      </c>
      <c r="AB40" s="80">
        <f>=IFERROR((L40*20+M40*50+N40*50+O40*5+P40*80+Q40*80+R40*40+S40*50+T40*50+U40*50+V40*95+W40*95+X40*95+Y40*50)/800*IF(H40="青年",0.2,IF(H40="老年",0.9,IF(H40="中年",0.5,1))),0)</f>
        <v>0.0125</v>
      </c>
      <c r="AC40" s="80">
        <f>=IFERROR((L40*80+M40*50+N40*50+O40*95+P40*20+Q40*20+R40*60+S40*50+T40*50+U40*50+V40*5+W40*5+X40*5+Y40*50)/540*IF(H40="青年",0.8,IF(H40="老年",0.1,IF(H40="中年",0.5,1))),0)</f>
        <v>0.0740740740740741</v>
      </c>
      <c r="AD40" s="81">
        <f>=IFERROR(0.01+(AB40-MIN($AB$2:$AB$595))/(MAX($AB$2:$AB$595)-MIN($AB$2:$AB$595))*(1-0.01),0)*10</f>
        <v>0.542183622828784</v>
      </c>
      <c r="AE40" s="81">
        <f>=IFERROR(0.01+(AC40-MIN($AC$2:$AC$595))/(MAX($AC$2:$AC$595)-MIN($AC$2:$AC$595))*(1-0.01),0)*10</f>
        <v>2.1420365535248</v>
      </c>
    </row>
    <row r="41" spans="1:31">
      <c r="A41" s="73">
        <v>40</v>
      </c>
      <c r="B41" s="76" t="s">
        <v>845</v>
      </c>
      <c r="C41" s="76" t="s">
        <v>148</v>
      </c>
      <c r="D41" s="73" t="s">
        <v>149</v>
      </c>
      <c r="E41" s="73">
        <v>3</v>
      </c>
      <c r="F41" s="73">
        <v>2</v>
      </c>
      <c r="G41" s="76" t="s">
        <v>793</v>
      </c>
      <c r="H41" s="76" t="s">
        <v>802</v>
      </c>
      <c r="I41" s="76" t="s">
        <v>789</v>
      </c>
      <c r="J41" s="76" t="s">
        <v>809</v>
      </c>
      <c r="K41" s="76" t="s">
        <v>818</v>
      </c>
      <c r="L41" s="73">
        <v>0</v>
      </c>
      <c r="M41" s="73">
        <v>1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  <c r="Z41" s="77" t="s"/>
      <c r="AA41" s="79">
        <v>46264.2770949074</v>
      </c>
      <c r="AB41" s="80">
        <f>=IFERROR((L41*20+M41*50+N41*50+O41*5+P41*80+Q41*80+R41*40+S41*50+T41*50+U41*50+V41*95+W41*95+X41*95+Y41*50)/800*IF(H41="青年",0.2,IF(H41="老年",0.9,IF(H41="中年",0.5,1))),0)</f>
        <v>0.03125</v>
      </c>
      <c r="AC41" s="80">
        <f>=IFERROR((L41*80+M41*50+N41*50+O41*95+P41*20+Q41*20+R41*60+S41*50+T41*50+U41*50+V41*5+W41*5+X41*5+Y41*50)/540*IF(H41="青年",0.8,IF(H41="老年",0.1,IF(H41="中年",0.5,1))),0)</f>
        <v>0.0462962962962963</v>
      </c>
      <c r="AD41" s="81">
        <f>=IFERROR(0.01+(AB41-MIN($AB$2:$AB$595))/(MAX($AB$2:$AB$595)-MIN($AB$2:$AB$595))*(1-0.01),0)*10</f>
        <v>1.27915632754342</v>
      </c>
      <c r="AE41" s="81">
        <f>=IFERROR(0.01+(AC41-MIN($AC$2:$AC$595))/(MAX($AC$2:$AC$595)-MIN($AC$2:$AC$595))*(1-0.01),0)*10</f>
        <v>1.36657963446475</v>
      </c>
    </row>
    <row r="42" spans="1:31">
      <c r="A42" s="73">
        <v>41</v>
      </c>
      <c r="B42" s="76" t="s">
        <v>846</v>
      </c>
      <c r="C42" s="76" t="s">
        <v>148</v>
      </c>
      <c r="D42" s="73" t="s">
        <v>149</v>
      </c>
      <c r="E42" s="73">
        <v>4</v>
      </c>
      <c r="F42" s="73">
        <v>2</v>
      </c>
      <c r="G42" s="76" t="s">
        <v>793</v>
      </c>
      <c r="H42" s="76" t="s">
        <v>802</v>
      </c>
      <c r="I42" s="76" t="s">
        <v>799</v>
      </c>
      <c r="J42" s="76" t="s">
        <v>809</v>
      </c>
      <c r="K42" s="76" t="s">
        <v>818</v>
      </c>
      <c r="L42" s="73">
        <v>0</v>
      </c>
      <c r="M42" s="73">
        <v>1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  <c r="Z42" s="77" t="s"/>
      <c r="AA42" s="79">
        <v>46264.2772569445</v>
      </c>
      <c r="AB42" s="80">
        <f>=IFERROR((L42*20+M42*50+N42*50+O42*5+P42*80+Q42*80+R42*40+S42*50+T42*50+U42*50+V42*95+W42*95+X42*95+Y42*50)/800*IF(H42="青年",0.2,IF(H42="老年",0.9,IF(H42="中年",0.5,1))),0)</f>
        <v>0.03125</v>
      </c>
      <c r="AC42" s="80">
        <f>=IFERROR((L42*80+M42*50+N42*50+O42*95+P42*20+Q42*20+R42*60+S42*50+T42*50+U42*50+V42*5+W42*5+X42*5+Y42*50)/540*IF(H42="青年",0.8,IF(H42="老年",0.1,IF(H42="中年",0.5,1))),0)</f>
        <v>0.0462962962962963</v>
      </c>
      <c r="AD42" s="81">
        <f>=IFERROR(0.01+(AB42-MIN($AB$2:$AB$595))/(MAX($AB$2:$AB$595)-MIN($AB$2:$AB$595))*(1-0.01),0)*10</f>
        <v>1.27915632754342</v>
      </c>
      <c r="AE42" s="81">
        <f>=IFERROR(0.01+(AC42-MIN($AC$2:$AC$595))/(MAX($AC$2:$AC$595)-MIN($AC$2:$AC$595))*(1-0.01),0)*10</f>
        <v>1.36657963446475</v>
      </c>
    </row>
    <row r="43" spans="1:31">
      <c r="A43" s="73">
        <v>42</v>
      </c>
      <c r="B43" s="76" t="s">
        <v>847</v>
      </c>
      <c r="C43" s="76" t="s">
        <v>148</v>
      </c>
      <c r="D43" s="73" t="s">
        <v>149</v>
      </c>
      <c r="E43" s="73">
        <v>5</v>
      </c>
      <c r="F43" s="73">
        <v>2</v>
      </c>
      <c r="G43" s="76" t="s">
        <v>793</v>
      </c>
      <c r="H43" s="76" t="s">
        <v>813</v>
      </c>
      <c r="I43" s="76" t="s">
        <v>789</v>
      </c>
      <c r="J43" s="76" t="s">
        <v>809</v>
      </c>
      <c r="K43" s="76" t="s">
        <v>818</v>
      </c>
      <c r="L43" s="73">
        <v>0</v>
      </c>
      <c r="M43" s="73">
        <v>1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  <c r="Z43" s="77" t="s"/>
      <c r="AA43" s="79">
        <v>46264.277337963</v>
      </c>
      <c r="AB43" s="80">
        <f>=IFERROR((L43*20+M43*50+N43*50+O43*5+P43*80+Q43*80+R43*40+S43*50+T43*50+U43*50+V43*95+W43*95+X43*95+Y43*50)/800*IF(H43="青年",0.2,IF(H43="老年",0.9,IF(H43="中年",0.5,1))),0)</f>
        <v>0.0625</v>
      </c>
      <c r="AC43" s="80">
        <f>=IFERROR((L43*80+M43*50+N43*50+O43*95+P43*20+Q43*20+R43*60+S43*50+T43*50+U43*50+V43*5+W43*5+X43*5+Y43*50)/540*IF(H43="青年",0.8,IF(H43="老年",0.1,IF(H43="中年",0.5,1))),0)</f>
        <v>0.0925925925925926</v>
      </c>
      <c r="AD43" s="81">
        <f>=IFERROR(0.01+(AB43-MIN($AB$2:$AB$595))/(MAX($AB$2:$AB$595)-MIN($AB$2:$AB$595))*(1-0.01),0)*10</f>
        <v>2.50744416873449</v>
      </c>
      <c r="AE43" s="81">
        <f>=IFERROR(0.01+(AC43-MIN($AC$2:$AC$595))/(MAX($AC$2:$AC$595)-MIN($AC$2:$AC$595))*(1-0.01),0)*10</f>
        <v>2.65900783289817</v>
      </c>
    </row>
    <row r="44" spans="1:31">
      <c r="A44" s="73">
        <v>43</v>
      </c>
      <c r="B44" s="76" t="s">
        <v>848</v>
      </c>
      <c r="C44" s="76" t="s">
        <v>148</v>
      </c>
      <c r="D44" s="73" t="s">
        <v>149</v>
      </c>
      <c r="E44" s="73">
        <v>6</v>
      </c>
      <c r="F44" s="73">
        <v>2</v>
      </c>
      <c r="G44" s="76" t="s">
        <v>793</v>
      </c>
      <c r="H44" s="76" t="s">
        <v>813</v>
      </c>
      <c r="I44" s="76" t="s">
        <v>799</v>
      </c>
      <c r="J44" s="76" t="s">
        <v>809</v>
      </c>
      <c r="K44" s="76" t="s">
        <v>818</v>
      </c>
      <c r="L44" s="73">
        <v>0</v>
      </c>
      <c r="M44" s="73">
        <v>1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  <c r="Z44" s="77" t="s"/>
      <c r="AA44" s="79">
        <v>46264.2774768519</v>
      </c>
      <c r="AB44" s="80">
        <f>=IFERROR((L44*20+M44*50+N44*50+O44*5+P44*80+Q44*80+R44*40+S44*50+T44*50+U44*50+V44*95+W44*95+X44*95+Y44*50)/800*IF(H44="青年",0.2,IF(H44="老年",0.9,IF(H44="中年",0.5,1))),0)</f>
        <v>0.0625</v>
      </c>
      <c r="AC44" s="80">
        <f>=IFERROR((L44*80+M44*50+N44*50+O44*95+P44*20+Q44*20+R44*60+S44*50+T44*50+U44*50+V44*5+W44*5+X44*5+Y44*50)/540*IF(H44="青年",0.8,IF(H44="老年",0.1,IF(H44="中年",0.5,1))),0)</f>
        <v>0.0925925925925926</v>
      </c>
      <c r="AD44" s="81">
        <f>=IFERROR(0.01+(AB44-MIN($AB$2:$AB$595))/(MAX($AB$2:$AB$595)-MIN($AB$2:$AB$595))*(1-0.01),0)*10</f>
        <v>2.50744416873449</v>
      </c>
      <c r="AE44" s="81">
        <f>=IFERROR(0.01+(AC44-MIN($AC$2:$AC$595))/(MAX($AC$2:$AC$595)-MIN($AC$2:$AC$595))*(1-0.01),0)*10</f>
        <v>2.65900783289817</v>
      </c>
    </row>
    <row r="45" spans="1:31">
      <c r="A45" s="73">
        <v>44</v>
      </c>
      <c r="B45" s="76" t="s">
        <v>849</v>
      </c>
      <c r="C45" s="76" t="s">
        <v>148</v>
      </c>
      <c r="D45" s="73" t="s">
        <v>149</v>
      </c>
      <c r="E45" s="73">
        <v>7</v>
      </c>
      <c r="F45" s="77" t="s"/>
      <c r="G45" s="76" t="s">
        <v>787</v>
      </c>
      <c r="H45" s="76" t="s">
        <v>788</v>
      </c>
      <c r="I45" s="76" t="s">
        <v>799</v>
      </c>
      <c r="J45" s="76" t="s">
        <v>809</v>
      </c>
      <c r="K45" s="76" t="s">
        <v>818</v>
      </c>
      <c r="L45" s="73">
        <v>0</v>
      </c>
      <c r="M45" s="73">
        <v>1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  <c r="Z45" s="77" t="s"/>
      <c r="AA45" s="79">
        <v>46264.2780439815</v>
      </c>
      <c r="AB45" s="80">
        <f>=IFERROR((L45*20+M45*50+N45*50+O45*5+P45*80+Q45*80+R45*40+S45*50+T45*50+U45*50+V45*95+W45*95+X45*95+Y45*50)/800*IF(H45="青年",0.2,IF(H45="老年",0.9,IF(H45="中年",0.5,1))),0)</f>
        <v>0.0125</v>
      </c>
      <c r="AC45" s="80">
        <f>=IFERROR((L45*80+M45*50+N45*50+O45*95+P45*20+Q45*20+R45*60+S45*50+T45*50+U45*50+V45*5+W45*5+X45*5+Y45*50)/540*IF(H45="青年",0.8,IF(H45="老年",0.1,IF(H45="中年",0.5,1))),0)</f>
        <v>0.0740740740740741</v>
      </c>
      <c r="AD45" s="81">
        <f>=IFERROR(0.01+(AB45-MIN($AB$2:$AB$595))/(MAX($AB$2:$AB$595)-MIN($AB$2:$AB$595))*(1-0.01),0)*10</f>
        <v>0.542183622828784</v>
      </c>
      <c r="AE45" s="81">
        <f>=IFERROR(0.01+(AC45-MIN($AC$2:$AC$595))/(MAX($AC$2:$AC$595)-MIN($AC$2:$AC$595))*(1-0.01),0)*10</f>
        <v>2.1420365535248</v>
      </c>
    </row>
    <row r="46" spans="1:31">
      <c r="A46" s="73">
        <v>45</v>
      </c>
      <c r="B46" s="76" t="s">
        <v>850</v>
      </c>
      <c r="C46" s="76" t="s">
        <v>148</v>
      </c>
      <c r="D46" s="73" t="s">
        <v>149</v>
      </c>
      <c r="E46" s="73">
        <v>8</v>
      </c>
      <c r="F46" s="73">
        <v>3</v>
      </c>
      <c r="G46" s="76" t="s">
        <v>793</v>
      </c>
      <c r="H46" s="76" t="s">
        <v>788</v>
      </c>
      <c r="I46" s="76" t="s">
        <v>789</v>
      </c>
      <c r="J46" s="76" t="s">
        <v>809</v>
      </c>
      <c r="K46" s="76" t="s">
        <v>818</v>
      </c>
      <c r="L46" s="73">
        <v>0</v>
      </c>
      <c r="M46" s="73">
        <v>1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  <c r="Z46" s="77" t="s"/>
      <c r="AA46" s="79">
        <v>46264.2781828704</v>
      </c>
      <c r="AB46" s="80">
        <f>=IFERROR((L46*20+M46*50+N46*50+O46*5+P46*80+Q46*80+R46*40+S46*50+T46*50+U46*50+V46*95+W46*95+X46*95+Y46*50)/800*IF(H46="青年",0.2,IF(H46="老年",0.9,IF(H46="中年",0.5,1))),0)</f>
        <v>0.0125</v>
      </c>
      <c r="AC46" s="80">
        <f>=IFERROR((L46*80+M46*50+N46*50+O46*95+P46*20+Q46*20+R46*60+S46*50+T46*50+U46*50+V46*5+W46*5+X46*5+Y46*50)/540*IF(H46="青年",0.8,IF(H46="老年",0.1,IF(H46="中年",0.5,1))),0)</f>
        <v>0.0740740740740741</v>
      </c>
      <c r="AD46" s="81">
        <f>=IFERROR(0.01+(AB46-MIN($AB$2:$AB$595))/(MAX($AB$2:$AB$595)-MIN($AB$2:$AB$595))*(1-0.01),0)*10</f>
        <v>0.542183622828784</v>
      </c>
      <c r="AE46" s="81">
        <f>=IFERROR(0.01+(AC46-MIN($AC$2:$AC$595))/(MAX($AC$2:$AC$595)-MIN($AC$2:$AC$595))*(1-0.01),0)*10</f>
        <v>2.1420365535248</v>
      </c>
    </row>
    <row r="47" spans="1:31">
      <c r="A47" s="73">
        <v>46</v>
      </c>
      <c r="B47" s="76" t="s">
        <v>851</v>
      </c>
      <c r="C47" s="76" t="s">
        <v>148</v>
      </c>
      <c r="D47" s="73" t="s">
        <v>149</v>
      </c>
      <c r="E47" s="73">
        <v>9</v>
      </c>
      <c r="F47" s="73">
        <v>3</v>
      </c>
      <c r="G47" s="76" t="s">
        <v>793</v>
      </c>
      <c r="H47" s="76" t="s">
        <v>788</v>
      </c>
      <c r="I47" s="76" t="s">
        <v>799</v>
      </c>
      <c r="J47" s="76" t="s">
        <v>809</v>
      </c>
      <c r="K47" s="76" t="s">
        <v>818</v>
      </c>
      <c r="L47" s="73">
        <v>0</v>
      </c>
      <c r="M47" s="73">
        <v>1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7" t="s"/>
      <c r="AA47" s="79">
        <v>46264.2783217593</v>
      </c>
      <c r="AB47" s="80">
        <f>=IFERROR((L47*20+M47*50+N47*50+O47*5+P47*80+Q47*80+R47*40+S47*50+T47*50+U47*50+V47*95+W47*95+X47*95+Y47*50)/800*IF(H47="青年",0.2,IF(H47="老年",0.9,IF(H47="中年",0.5,1))),0)</f>
        <v>0.0125</v>
      </c>
      <c r="AC47" s="80">
        <f>=IFERROR((L47*80+M47*50+N47*50+O47*95+P47*20+Q47*20+R47*60+S47*50+T47*50+U47*50+V47*5+W47*5+X47*5+Y47*50)/540*IF(H47="青年",0.8,IF(H47="老年",0.1,IF(H47="中年",0.5,1))),0)</f>
        <v>0.0740740740740741</v>
      </c>
      <c r="AD47" s="81">
        <f>=IFERROR(0.01+(AB47-MIN($AB$2:$AB$595))/(MAX($AB$2:$AB$595)-MIN($AB$2:$AB$595))*(1-0.01),0)*10</f>
        <v>0.542183622828784</v>
      </c>
      <c r="AE47" s="81">
        <f>=IFERROR(0.01+(AC47-MIN($AC$2:$AC$595))/(MAX($AC$2:$AC$595)-MIN($AC$2:$AC$595))*(1-0.01),0)*10</f>
        <v>2.1420365535248</v>
      </c>
    </row>
    <row r="48" spans="1:31">
      <c r="A48" s="73">
        <v>47</v>
      </c>
      <c r="B48" s="76" t="s">
        <v>852</v>
      </c>
      <c r="C48" s="76" t="s">
        <v>148</v>
      </c>
      <c r="D48" s="73" t="s">
        <v>149</v>
      </c>
      <c r="E48" s="73">
        <v>10</v>
      </c>
      <c r="F48" s="73">
        <v>4</v>
      </c>
      <c r="G48" s="76" t="s">
        <v>793</v>
      </c>
      <c r="H48" s="76" t="s">
        <v>802</v>
      </c>
      <c r="I48" s="76" t="s">
        <v>799</v>
      </c>
      <c r="J48" s="76" t="s">
        <v>809</v>
      </c>
      <c r="K48" s="76" t="s">
        <v>853</v>
      </c>
      <c r="L48" s="73">
        <v>0</v>
      </c>
      <c r="M48" s="73">
        <v>0</v>
      </c>
      <c r="N48" s="73">
        <v>0</v>
      </c>
      <c r="O48" s="73">
        <v>1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v>0</v>
      </c>
      <c r="V48" s="73">
        <v>0</v>
      </c>
      <c r="W48" s="73">
        <v>0</v>
      </c>
      <c r="X48" s="73">
        <v>0</v>
      </c>
      <c r="Y48" s="73">
        <v>0</v>
      </c>
      <c r="Z48" s="77" t="s"/>
      <c r="AA48" s="79">
        <v>46264.2789583333</v>
      </c>
      <c r="AB48" s="80">
        <f>=IFERROR((L48*20+M48*50+N48*50+O48*5+P48*80+Q48*80+R48*40+S48*50+T48*50+U48*50+V48*95+W48*95+X48*95+Y48*50)/800*IF(H48="青年",0.2,IF(H48="老年",0.9,IF(H48="中年",0.5,1))),0)</f>
        <v>0.003125</v>
      </c>
      <c r="AC48" s="80">
        <f>=IFERROR((L48*80+M48*50+N48*50+O48*95+P48*20+Q48*20+R48*60+S48*50+T48*50+U48*50+V48*5+W48*5+X48*5+Y48*50)/540*IF(H48="青年",0.8,IF(H48="老年",0.1,IF(H48="中年",0.5,1))),0)</f>
        <v>0.087962962962963</v>
      </c>
      <c r="AD48" s="81">
        <f>=IFERROR(0.01+(AB48-MIN($AB$2:$AB$595))/(MAX($AB$2:$AB$595)-MIN($AB$2:$AB$595))*(1-0.01),0)*10</f>
        <v>0.173697270471464</v>
      </c>
      <c r="AE48" s="81">
        <f>=IFERROR(0.01+(AC48-MIN($AC$2:$AC$595))/(MAX($AC$2:$AC$595)-MIN($AC$2:$AC$595))*(1-0.01),0)*10</f>
        <v>2.52976501305483</v>
      </c>
    </row>
    <row r="49" spans="1:31">
      <c r="A49" s="73">
        <v>48</v>
      </c>
      <c r="B49" s="76" t="s">
        <v>854</v>
      </c>
      <c r="C49" s="76" t="s">
        <v>148</v>
      </c>
      <c r="D49" s="73" t="s">
        <v>149</v>
      </c>
      <c r="E49" s="73">
        <v>11</v>
      </c>
      <c r="F49" s="73">
        <v>5</v>
      </c>
      <c r="G49" s="76" t="s">
        <v>793</v>
      </c>
      <c r="H49" s="76" t="s">
        <v>788</v>
      </c>
      <c r="I49" s="76" t="s">
        <v>799</v>
      </c>
      <c r="J49" s="76" t="s">
        <v>809</v>
      </c>
      <c r="K49" s="76" t="s">
        <v>818</v>
      </c>
      <c r="L49" s="73">
        <v>0</v>
      </c>
      <c r="M49" s="73">
        <v>1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7" t="s"/>
      <c r="AA49" s="79">
        <v>46264.279525463</v>
      </c>
      <c r="AB49" s="80">
        <f>=IFERROR((L49*20+M49*50+N49*50+O49*5+P49*80+Q49*80+R49*40+S49*50+T49*50+U49*50+V49*95+W49*95+X49*95+Y49*50)/800*IF(H49="青年",0.2,IF(H49="老年",0.9,IF(H49="中年",0.5,1))),0)</f>
        <v>0.0125</v>
      </c>
      <c r="AC49" s="80">
        <f>=IFERROR((L49*80+M49*50+N49*50+O49*95+P49*20+Q49*20+R49*60+S49*50+T49*50+U49*50+V49*5+W49*5+X49*5+Y49*50)/540*IF(H49="青年",0.8,IF(H49="老年",0.1,IF(H49="中年",0.5,1))),0)</f>
        <v>0.0740740740740741</v>
      </c>
      <c r="AD49" s="81">
        <f>=IFERROR(0.01+(AB49-MIN($AB$2:$AB$595))/(MAX($AB$2:$AB$595)-MIN($AB$2:$AB$595))*(1-0.01),0)*10</f>
        <v>0.542183622828784</v>
      </c>
      <c r="AE49" s="81">
        <f>=IFERROR(0.01+(AC49-MIN($AC$2:$AC$595))/(MAX($AC$2:$AC$595)-MIN($AC$2:$AC$595))*(1-0.01),0)*10</f>
        <v>2.1420365535248</v>
      </c>
    </row>
    <row r="50" spans="1:31">
      <c r="A50" s="73">
        <v>49</v>
      </c>
      <c r="B50" s="76" t="s">
        <v>855</v>
      </c>
      <c r="C50" s="76" t="s">
        <v>148</v>
      </c>
      <c r="D50" s="73" t="s">
        <v>149</v>
      </c>
      <c r="E50" s="73">
        <v>12</v>
      </c>
      <c r="F50" s="73">
        <v>5</v>
      </c>
      <c r="G50" s="76" t="s">
        <v>793</v>
      </c>
      <c r="H50" s="76" t="s">
        <v>788</v>
      </c>
      <c r="I50" s="76" t="s">
        <v>789</v>
      </c>
      <c r="J50" s="76" t="s">
        <v>809</v>
      </c>
      <c r="K50" s="76" t="s">
        <v>818</v>
      </c>
      <c r="L50" s="73">
        <v>0</v>
      </c>
      <c r="M50" s="73">
        <v>1</v>
      </c>
      <c r="N50" s="73">
        <v>0</v>
      </c>
      <c r="O50" s="73">
        <v>0</v>
      </c>
      <c r="P50" s="73">
        <v>0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0</v>
      </c>
      <c r="X50" s="73">
        <v>0</v>
      </c>
      <c r="Y50" s="73">
        <v>0</v>
      </c>
      <c r="Z50" s="77" t="s"/>
      <c r="AA50" s="79">
        <v>46264.2795833333</v>
      </c>
      <c r="AB50" s="80">
        <f>=IFERROR((L50*20+M50*50+N50*50+O50*5+P50*80+Q50*80+R50*40+S50*50+T50*50+U50*50+V50*95+W50*95+X50*95+Y50*50)/800*IF(H50="青年",0.2,IF(H50="老年",0.9,IF(H50="中年",0.5,1))),0)</f>
        <v>0.0125</v>
      </c>
      <c r="AC50" s="80">
        <f>=IFERROR((L50*80+M50*50+N50*50+O50*95+P50*20+Q50*20+R50*60+S50*50+T50*50+U50*50+V50*5+W50*5+X50*5+Y50*50)/540*IF(H50="青年",0.8,IF(H50="老年",0.1,IF(H50="中年",0.5,1))),0)</f>
        <v>0.0740740740740741</v>
      </c>
      <c r="AD50" s="81">
        <f>=IFERROR(0.01+(AB50-MIN($AB$2:$AB$595))/(MAX($AB$2:$AB$595)-MIN($AB$2:$AB$595))*(1-0.01),0)*10</f>
        <v>0.542183622828784</v>
      </c>
      <c r="AE50" s="81">
        <f>=IFERROR(0.01+(AC50-MIN($AC$2:$AC$595))/(MAX($AC$2:$AC$595)-MIN($AC$2:$AC$595))*(1-0.01),0)*10</f>
        <v>2.1420365535248</v>
      </c>
    </row>
    <row r="51" spans="1:31">
      <c r="A51" s="73">
        <v>50</v>
      </c>
      <c r="B51" s="76" t="s">
        <v>856</v>
      </c>
      <c r="C51" s="76" t="s">
        <v>148</v>
      </c>
      <c r="D51" s="73" t="s">
        <v>149</v>
      </c>
      <c r="E51" s="73">
        <v>13</v>
      </c>
      <c r="F51" s="73">
        <v>6</v>
      </c>
      <c r="G51" s="76" t="s">
        <v>793</v>
      </c>
      <c r="H51" s="76" t="s">
        <v>813</v>
      </c>
      <c r="I51" s="76" t="s">
        <v>799</v>
      </c>
      <c r="J51" s="76" t="s">
        <v>809</v>
      </c>
      <c r="K51" s="76" t="s">
        <v>818</v>
      </c>
      <c r="L51" s="73">
        <v>0</v>
      </c>
      <c r="M51" s="73">
        <v>1</v>
      </c>
      <c r="N51" s="73">
        <v>0</v>
      </c>
      <c r="O51" s="73">
        <v>0</v>
      </c>
      <c r="P51" s="73">
        <v>0</v>
      </c>
      <c r="Q51" s="73">
        <v>0</v>
      </c>
      <c r="R51" s="73">
        <v>0</v>
      </c>
      <c r="S51" s="73">
        <v>0</v>
      </c>
      <c r="T51" s="73">
        <v>0</v>
      </c>
      <c r="U51" s="73">
        <v>0</v>
      </c>
      <c r="V51" s="73">
        <v>0</v>
      </c>
      <c r="W51" s="73">
        <v>0</v>
      </c>
      <c r="X51" s="73">
        <v>0</v>
      </c>
      <c r="Y51" s="73">
        <v>0</v>
      </c>
      <c r="Z51" s="77" t="s"/>
      <c r="AA51" s="79">
        <v>46264.2807407407</v>
      </c>
      <c r="AB51" s="80">
        <f>=IFERROR((L51*20+M51*50+N51*50+O51*5+P51*80+Q51*80+R51*40+S51*50+T51*50+U51*50+V51*95+W51*95+X51*95+Y51*50)/800*IF(H51="青年",0.2,IF(H51="老年",0.9,IF(H51="中年",0.5,1))),0)</f>
        <v>0.0625</v>
      </c>
      <c r="AC51" s="80">
        <f>=IFERROR((L51*80+M51*50+N51*50+O51*95+P51*20+Q51*20+R51*60+S51*50+T51*50+U51*50+V51*5+W51*5+X51*5+Y51*50)/540*IF(H51="青年",0.8,IF(H51="老年",0.1,IF(H51="中年",0.5,1))),0)</f>
        <v>0.0925925925925926</v>
      </c>
      <c r="AD51" s="81">
        <f>=IFERROR(0.01+(AB51-MIN($AB$2:$AB$595))/(MAX($AB$2:$AB$595)-MIN($AB$2:$AB$595))*(1-0.01),0)*10</f>
        <v>2.50744416873449</v>
      </c>
      <c r="AE51" s="81">
        <f>=IFERROR(0.01+(AC51-MIN($AC$2:$AC$595))/(MAX($AC$2:$AC$595)-MIN($AC$2:$AC$595))*(1-0.01),0)*10</f>
        <v>2.65900783289817</v>
      </c>
    </row>
    <row r="52" spans="1:31">
      <c r="A52" s="73">
        <v>51</v>
      </c>
      <c r="B52" s="76" t="s">
        <v>857</v>
      </c>
      <c r="C52" s="76" t="s">
        <v>148</v>
      </c>
      <c r="D52" s="73" t="s">
        <v>149</v>
      </c>
      <c r="E52" s="73">
        <v>14</v>
      </c>
      <c r="F52" s="73">
        <v>6</v>
      </c>
      <c r="G52" s="76" t="s">
        <v>793</v>
      </c>
      <c r="H52" s="76" t="s">
        <v>813</v>
      </c>
      <c r="I52" s="76" t="s">
        <v>799</v>
      </c>
      <c r="J52" s="76" t="s">
        <v>809</v>
      </c>
      <c r="K52" s="76" t="s">
        <v>818</v>
      </c>
      <c r="L52" s="73">
        <v>0</v>
      </c>
      <c r="M52" s="73">
        <v>1</v>
      </c>
      <c r="N52" s="73">
        <v>0</v>
      </c>
      <c r="O52" s="73">
        <v>0</v>
      </c>
      <c r="P52" s="73">
        <v>0</v>
      </c>
      <c r="Q52" s="73">
        <v>0</v>
      </c>
      <c r="R52" s="73">
        <v>0</v>
      </c>
      <c r="S52" s="73">
        <v>0</v>
      </c>
      <c r="T52" s="73">
        <v>0</v>
      </c>
      <c r="U52" s="73">
        <v>0</v>
      </c>
      <c r="V52" s="73">
        <v>0</v>
      </c>
      <c r="W52" s="73">
        <v>0</v>
      </c>
      <c r="X52" s="73">
        <v>0</v>
      </c>
      <c r="Y52" s="73">
        <v>0</v>
      </c>
      <c r="Z52" s="77" t="s"/>
      <c r="AA52" s="79">
        <v>46264.2808101852</v>
      </c>
      <c r="AB52" s="80">
        <f>=IFERROR((L52*20+M52*50+N52*50+O52*5+P52*80+Q52*80+R52*40+S52*50+T52*50+U52*50+V52*95+W52*95+X52*95+Y52*50)/800*IF(H52="青年",0.2,IF(H52="老年",0.9,IF(H52="中年",0.5,1))),0)</f>
        <v>0.0625</v>
      </c>
      <c r="AC52" s="80">
        <f>=IFERROR((L52*80+M52*50+N52*50+O52*95+P52*20+Q52*20+R52*60+S52*50+T52*50+U52*50+V52*5+W52*5+X52*5+Y52*50)/540*IF(H52="青年",0.8,IF(H52="老年",0.1,IF(H52="中年",0.5,1))),0)</f>
        <v>0.0925925925925926</v>
      </c>
      <c r="AD52" s="81">
        <f>=IFERROR(0.01+(AB52-MIN($AB$2:$AB$595))/(MAX($AB$2:$AB$595)-MIN($AB$2:$AB$595))*(1-0.01),0)*10</f>
        <v>2.50744416873449</v>
      </c>
      <c r="AE52" s="81">
        <f>=IFERROR(0.01+(AC52-MIN($AC$2:$AC$595))/(MAX($AC$2:$AC$595)-MIN($AC$2:$AC$595))*(1-0.01),0)*10</f>
        <v>2.65900783289817</v>
      </c>
    </row>
    <row r="53" spans="1:31">
      <c r="A53" s="73">
        <v>52</v>
      </c>
      <c r="B53" s="76" t="s">
        <v>858</v>
      </c>
      <c r="C53" s="76" t="s">
        <v>148</v>
      </c>
      <c r="D53" s="73" t="s">
        <v>149</v>
      </c>
      <c r="E53" s="73">
        <v>15</v>
      </c>
      <c r="F53" s="73">
        <v>6</v>
      </c>
      <c r="G53" s="76" t="s">
        <v>793</v>
      </c>
      <c r="H53" s="76" t="s">
        <v>788</v>
      </c>
      <c r="I53" s="76" t="s">
        <v>799</v>
      </c>
      <c r="J53" s="76" t="s">
        <v>809</v>
      </c>
      <c r="K53" s="76" t="s">
        <v>818</v>
      </c>
      <c r="L53" s="73">
        <v>0</v>
      </c>
      <c r="M53" s="73">
        <v>1</v>
      </c>
      <c r="N53" s="73">
        <v>0</v>
      </c>
      <c r="O53" s="73">
        <v>0</v>
      </c>
      <c r="P53" s="73">
        <v>0</v>
      </c>
      <c r="Q53" s="73">
        <v>0</v>
      </c>
      <c r="R53" s="73">
        <v>0</v>
      </c>
      <c r="S53" s="73">
        <v>0</v>
      </c>
      <c r="T53" s="73">
        <v>0</v>
      </c>
      <c r="U53" s="73">
        <v>0</v>
      </c>
      <c r="V53" s="73">
        <v>0</v>
      </c>
      <c r="W53" s="73">
        <v>0</v>
      </c>
      <c r="X53" s="73">
        <v>0</v>
      </c>
      <c r="Y53" s="73">
        <v>0</v>
      </c>
      <c r="Z53" s="77" t="s"/>
      <c r="AA53" s="79">
        <v>46264.2808912037</v>
      </c>
      <c r="AB53" s="80">
        <f>=IFERROR((L53*20+M53*50+N53*50+O53*5+P53*80+Q53*80+R53*40+S53*50+T53*50+U53*50+V53*95+W53*95+X53*95+Y53*50)/800*IF(H53="青年",0.2,IF(H53="老年",0.9,IF(H53="中年",0.5,1))),0)</f>
        <v>0.0125</v>
      </c>
      <c r="AC53" s="80">
        <f>=IFERROR((L53*80+M53*50+N53*50+O53*95+P53*20+Q53*20+R53*60+S53*50+T53*50+U53*50+V53*5+W53*5+X53*5+Y53*50)/540*IF(H53="青年",0.8,IF(H53="老年",0.1,IF(H53="中年",0.5,1))),0)</f>
        <v>0.0740740740740741</v>
      </c>
      <c r="AD53" s="81">
        <f>=IFERROR(0.01+(AB53-MIN($AB$2:$AB$595))/(MAX($AB$2:$AB$595)-MIN($AB$2:$AB$595))*(1-0.01),0)*10</f>
        <v>0.542183622828784</v>
      </c>
      <c r="AE53" s="81">
        <f>=IFERROR(0.01+(AC53-MIN($AC$2:$AC$595))/(MAX($AC$2:$AC$595)-MIN($AC$2:$AC$595))*(1-0.01),0)*10</f>
        <v>2.1420365535248</v>
      </c>
    </row>
    <row r="54" spans="1:31">
      <c r="A54" s="73">
        <v>53</v>
      </c>
      <c r="B54" s="76" t="s">
        <v>859</v>
      </c>
      <c r="C54" s="76" t="s">
        <v>148</v>
      </c>
      <c r="D54" s="73" t="s">
        <v>149</v>
      </c>
      <c r="E54" s="73">
        <v>16</v>
      </c>
      <c r="F54" s="73">
        <v>6</v>
      </c>
      <c r="G54" s="76" t="s">
        <v>793</v>
      </c>
      <c r="H54" s="76" t="s">
        <v>788</v>
      </c>
      <c r="I54" s="76" t="s">
        <v>799</v>
      </c>
      <c r="J54" s="76" t="s">
        <v>809</v>
      </c>
      <c r="K54" s="76" t="s">
        <v>818</v>
      </c>
      <c r="L54" s="73">
        <v>0</v>
      </c>
      <c r="M54" s="73">
        <v>1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  <c r="T54" s="73">
        <v>0</v>
      </c>
      <c r="U54" s="73">
        <v>0</v>
      </c>
      <c r="V54" s="73">
        <v>0</v>
      </c>
      <c r="W54" s="73">
        <v>0</v>
      </c>
      <c r="X54" s="73">
        <v>0</v>
      </c>
      <c r="Y54" s="73">
        <v>0</v>
      </c>
      <c r="Z54" s="77" t="s"/>
      <c r="AA54" s="79">
        <v>46264.2809606482</v>
      </c>
      <c r="AB54" s="80">
        <f>=IFERROR((L54*20+M54*50+N54*50+O54*5+P54*80+Q54*80+R54*40+S54*50+T54*50+U54*50+V54*95+W54*95+X54*95+Y54*50)/800*IF(H54="青年",0.2,IF(H54="老年",0.9,IF(H54="中年",0.5,1))),0)</f>
        <v>0.0125</v>
      </c>
      <c r="AC54" s="80">
        <f>=IFERROR((L54*80+M54*50+N54*50+O54*95+P54*20+Q54*20+R54*60+S54*50+T54*50+U54*50+V54*5+W54*5+X54*5+Y54*50)/540*IF(H54="青年",0.8,IF(H54="老年",0.1,IF(H54="中年",0.5,1))),0)</f>
        <v>0.0740740740740741</v>
      </c>
      <c r="AD54" s="81">
        <f>=IFERROR(0.01+(AB54-MIN($AB$2:$AB$595))/(MAX($AB$2:$AB$595)-MIN($AB$2:$AB$595))*(1-0.01),0)*10</f>
        <v>0.542183622828784</v>
      </c>
      <c r="AE54" s="81">
        <f>=IFERROR(0.01+(AC54-MIN($AC$2:$AC$595))/(MAX($AC$2:$AC$595)-MIN($AC$2:$AC$595))*(1-0.01),0)*10</f>
        <v>2.1420365535248</v>
      </c>
    </row>
    <row r="55" spans="1:31">
      <c r="A55" s="73">
        <v>54</v>
      </c>
      <c r="B55" s="76" t="s">
        <v>860</v>
      </c>
      <c r="C55" s="76" t="s">
        <v>160</v>
      </c>
      <c r="D55" s="73" t="s">
        <v>161</v>
      </c>
      <c r="E55" s="73">
        <v>1</v>
      </c>
      <c r="F55" s="73">
        <v>1</v>
      </c>
      <c r="G55" s="76" t="s">
        <v>793</v>
      </c>
      <c r="H55" s="76" t="s">
        <v>861</v>
      </c>
      <c r="I55" s="76" t="s">
        <v>799</v>
      </c>
      <c r="J55" s="76" t="s">
        <v>790</v>
      </c>
      <c r="K55" s="76" t="s">
        <v>837</v>
      </c>
      <c r="L55" s="73">
        <v>0</v>
      </c>
      <c r="M55" s="73">
        <v>0</v>
      </c>
      <c r="N55" s="73">
        <v>0</v>
      </c>
      <c r="O55" s="73">
        <v>0</v>
      </c>
      <c r="P55" s="73">
        <v>1</v>
      </c>
      <c r="Q55" s="73">
        <v>0</v>
      </c>
      <c r="R55" s="73">
        <v>0</v>
      </c>
      <c r="S55" s="73">
        <v>1</v>
      </c>
      <c r="T55" s="73">
        <v>0</v>
      </c>
      <c r="U55" s="73">
        <v>0</v>
      </c>
      <c r="V55" s="73">
        <v>0</v>
      </c>
      <c r="W55" s="73">
        <v>0</v>
      </c>
      <c r="X55" s="73">
        <v>0</v>
      </c>
      <c r="Y55" s="73">
        <v>0</v>
      </c>
      <c r="Z55" s="77" t="s"/>
      <c r="AA55" s="79">
        <v>46263.3912847222</v>
      </c>
      <c r="AB55" s="80">
        <f>=IFERROR((L55*20+M55*50+N55*50+O55*5+P55*80+Q55*80+R55*40+S55*50+T55*50+U55*50+V55*95+W55*95+X55*95+Y55*50)/800*IF(H55="青年",0.2,IF(H55="老年",0.9,IF(H55="中年",0.5,1))),0)</f>
        <v>0.14625</v>
      </c>
      <c r="AC55" s="80">
        <f>=IFERROR((L55*80+M55*50+N55*50+O55*95+P55*20+Q55*20+R55*60+S55*50+T55*50+U55*50+V55*5+W55*5+X55*5+Y55*50)/540*IF(H55="青年",0.8,IF(H55="老年",0.1,IF(H55="中年",0.5,1))),0)</f>
        <v>0.012962962962963</v>
      </c>
      <c r="AD55" s="81">
        <f>=IFERROR(0.01+(AB55-MIN($AB$2:$AB$595))/(MAX($AB$2:$AB$595)-MIN($AB$2:$AB$595))*(1-0.01),0)*10</f>
        <v>5.79925558312655</v>
      </c>
      <c r="AE55" s="81">
        <f>=IFERROR(0.01+(AC55-MIN($AC$2:$AC$595))/(MAX($AC$2:$AC$595)-MIN($AC$2:$AC$595))*(1-0.01),0)*10</f>
        <v>0.436031331592689</v>
      </c>
    </row>
    <row r="56" spans="1:31">
      <c r="A56" s="73">
        <v>55</v>
      </c>
      <c r="B56" s="76" t="s">
        <v>862</v>
      </c>
      <c r="C56" s="76" t="s">
        <v>160</v>
      </c>
      <c r="D56" s="73" t="s">
        <v>161</v>
      </c>
      <c r="E56" s="73">
        <v>2</v>
      </c>
      <c r="F56" s="73">
        <v>2</v>
      </c>
      <c r="G56" s="76" t="s">
        <v>793</v>
      </c>
      <c r="H56" s="76" t="s">
        <v>861</v>
      </c>
      <c r="I56" s="76" t="s">
        <v>789</v>
      </c>
      <c r="J56" s="76" t="s">
        <v>790</v>
      </c>
      <c r="K56" s="76" t="s">
        <v>837</v>
      </c>
      <c r="L56" s="73">
        <v>0</v>
      </c>
      <c r="M56" s="73">
        <v>0</v>
      </c>
      <c r="N56" s="73">
        <v>0</v>
      </c>
      <c r="O56" s="73">
        <v>0</v>
      </c>
      <c r="P56" s="73">
        <v>1</v>
      </c>
      <c r="Q56" s="73">
        <v>0</v>
      </c>
      <c r="R56" s="73">
        <v>0</v>
      </c>
      <c r="S56" s="73">
        <v>1</v>
      </c>
      <c r="T56" s="73">
        <v>0</v>
      </c>
      <c r="U56" s="73">
        <v>0</v>
      </c>
      <c r="V56" s="73">
        <v>0</v>
      </c>
      <c r="W56" s="73">
        <v>0</v>
      </c>
      <c r="X56" s="73">
        <v>0</v>
      </c>
      <c r="Y56" s="73">
        <v>0</v>
      </c>
      <c r="Z56" s="77" t="s"/>
      <c r="AA56" s="79">
        <v>46263.391412037</v>
      </c>
      <c r="AB56" s="80">
        <f>=IFERROR((L56*20+M56*50+N56*50+O56*5+P56*80+Q56*80+R56*40+S56*50+T56*50+U56*50+V56*95+W56*95+X56*95+Y56*50)/800*IF(H56="青年",0.2,IF(H56="老年",0.9,IF(H56="中年",0.5,1))),0)</f>
        <v>0.14625</v>
      </c>
      <c r="AC56" s="80">
        <f>=IFERROR((L56*80+M56*50+N56*50+O56*95+P56*20+Q56*20+R56*60+S56*50+T56*50+U56*50+V56*5+W56*5+X56*5+Y56*50)/540*IF(H56="青年",0.8,IF(H56="老年",0.1,IF(H56="中年",0.5,1))),0)</f>
        <v>0.012962962962963</v>
      </c>
      <c r="AD56" s="81">
        <f>=IFERROR(0.01+(AB56-MIN($AB$2:$AB$595))/(MAX($AB$2:$AB$595)-MIN($AB$2:$AB$595))*(1-0.01),0)*10</f>
        <v>5.79925558312655</v>
      </c>
      <c r="AE56" s="81">
        <f>=IFERROR(0.01+(AC56-MIN($AC$2:$AC$595))/(MAX($AC$2:$AC$595)-MIN($AC$2:$AC$595))*(1-0.01),0)*10</f>
        <v>0.436031331592689</v>
      </c>
    </row>
    <row r="57" spans="1:31">
      <c r="A57" s="73">
        <v>56</v>
      </c>
      <c r="B57" s="76" t="s">
        <v>863</v>
      </c>
      <c r="C57" s="76" t="s">
        <v>160</v>
      </c>
      <c r="D57" s="73" t="s">
        <v>161</v>
      </c>
      <c r="E57" s="73">
        <v>3</v>
      </c>
      <c r="F57" s="73">
        <v>3</v>
      </c>
      <c r="G57" s="76" t="s">
        <v>793</v>
      </c>
      <c r="H57" s="76" t="s">
        <v>802</v>
      </c>
      <c r="I57" s="76" t="s">
        <v>799</v>
      </c>
      <c r="J57" s="76" t="s">
        <v>809</v>
      </c>
      <c r="K57" s="76" t="s">
        <v>864</v>
      </c>
      <c r="L57" s="73">
        <v>0</v>
      </c>
      <c r="M57" s="73">
        <v>0</v>
      </c>
      <c r="N57" s="73">
        <v>1</v>
      </c>
      <c r="O57" s="73">
        <v>0</v>
      </c>
      <c r="P57" s="73">
        <v>0</v>
      </c>
      <c r="Q57" s="73">
        <v>0</v>
      </c>
      <c r="R57" s="73">
        <v>0</v>
      </c>
      <c r="S57" s="73">
        <v>0</v>
      </c>
      <c r="T57" s="73">
        <v>0</v>
      </c>
      <c r="U57" s="73">
        <v>0</v>
      </c>
      <c r="V57" s="73">
        <v>0</v>
      </c>
      <c r="W57" s="73">
        <v>0</v>
      </c>
      <c r="X57" s="73">
        <v>0</v>
      </c>
      <c r="Y57" s="73">
        <v>0</v>
      </c>
      <c r="Z57" s="77" t="s"/>
      <c r="AA57" s="79">
        <v>46263.3916435185</v>
      </c>
      <c r="AB57" s="80">
        <f>=IFERROR((L57*20+M57*50+N57*50+O57*5+P57*80+Q57*80+R57*40+S57*50+T57*50+U57*50+V57*95+W57*95+X57*95+Y57*50)/800*IF(H57="青年",0.2,IF(H57="老年",0.9,IF(H57="中年",0.5,1))),0)</f>
        <v>0.03125</v>
      </c>
      <c r="AC57" s="80">
        <f>=IFERROR((L57*80+M57*50+N57*50+O57*95+P57*20+Q57*20+R57*60+S57*50+T57*50+U57*50+V57*5+W57*5+X57*5+Y57*50)/540*IF(H57="青年",0.8,IF(H57="老年",0.1,IF(H57="中年",0.5,1))),0)</f>
        <v>0.0462962962962963</v>
      </c>
      <c r="AD57" s="81">
        <f>=IFERROR(0.01+(AB57-MIN($AB$2:$AB$595))/(MAX($AB$2:$AB$595)-MIN($AB$2:$AB$595))*(1-0.01),0)*10</f>
        <v>1.27915632754342</v>
      </c>
      <c r="AE57" s="81">
        <f>=IFERROR(0.01+(AC57-MIN($AC$2:$AC$595))/(MAX($AC$2:$AC$595)-MIN($AC$2:$AC$595))*(1-0.01),0)*10</f>
        <v>1.36657963446475</v>
      </c>
    </row>
    <row r="58" spans="1:31">
      <c r="A58" s="73">
        <v>57</v>
      </c>
      <c r="B58" s="76" t="s">
        <v>865</v>
      </c>
      <c r="C58" s="76" t="s">
        <v>160</v>
      </c>
      <c r="D58" s="73" t="s">
        <v>161</v>
      </c>
      <c r="E58" s="73">
        <v>4</v>
      </c>
      <c r="F58" s="73">
        <v>4</v>
      </c>
      <c r="G58" s="76" t="s">
        <v>793</v>
      </c>
      <c r="H58" s="76" t="s">
        <v>813</v>
      </c>
      <c r="I58" s="76" t="s">
        <v>799</v>
      </c>
      <c r="J58" s="76" t="s">
        <v>809</v>
      </c>
      <c r="K58" s="76" t="s">
        <v>864</v>
      </c>
      <c r="L58" s="73">
        <v>0</v>
      </c>
      <c r="M58" s="73">
        <v>0</v>
      </c>
      <c r="N58" s="73">
        <v>1</v>
      </c>
      <c r="O58" s="73">
        <v>0</v>
      </c>
      <c r="P58" s="73">
        <v>0</v>
      </c>
      <c r="Q58" s="73">
        <v>0</v>
      </c>
      <c r="R58" s="73">
        <v>0</v>
      </c>
      <c r="S58" s="73">
        <v>0</v>
      </c>
      <c r="T58" s="73">
        <v>0</v>
      </c>
      <c r="U58" s="73">
        <v>0</v>
      </c>
      <c r="V58" s="73">
        <v>0</v>
      </c>
      <c r="W58" s="73">
        <v>0</v>
      </c>
      <c r="X58" s="73">
        <v>0</v>
      </c>
      <c r="Y58" s="73">
        <v>0</v>
      </c>
      <c r="Z58" s="77" t="s"/>
      <c r="AA58" s="79">
        <v>46263.3917824074</v>
      </c>
      <c r="AB58" s="80">
        <f>=IFERROR((L58*20+M58*50+N58*50+O58*5+P58*80+Q58*80+R58*40+S58*50+T58*50+U58*50+V58*95+W58*95+X58*95+Y58*50)/800*IF(H58="青年",0.2,IF(H58="老年",0.9,IF(H58="中年",0.5,1))),0)</f>
        <v>0.0625</v>
      </c>
      <c r="AC58" s="80">
        <f>=IFERROR((L58*80+M58*50+N58*50+O58*95+P58*20+Q58*20+R58*60+S58*50+T58*50+U58*50+V58*5+W58*5+X58*5+Y58*50)/540*IF(H58="青年",0.8,IF(H58="老年",0.1,IF(H58="中年",0.5,1))),0)</f>
        <v>0.0925925925925926</v>
      </c>
      <c r="AD58" s="81">
        <f>=IFERROR(0.01+(AB58-MIN($AB$2:$AB$595))/(MAX($AB$2:$AB$595)-MIN($AB$2:$AB$595))*(1-0.01),0)*10</f>
        <v>2.50744416873449</v>
      </c>
      <c r="AE58" s="81">
        <f>=IFERROR(0.01+(AC58-MIN($AC$2:$AC$595))/(MAX($AC$2:$AC$595)-MIN($AC$2:$AC$595))*(1-0.01),0)*10</f>
        <v>2.65900783289817</v>
      </c>
    </row>
    <row r="59" spans="1:31">
      <c r="A59" s="73">
        <v>58</v>
      </c>
      <c r="B59" s="76" t="s">
        <v>866</v>
      </c>
      <c r="C59" s="76" t="s">
        <v>165</v>
      </c>
      <c r="D59" s="73" t="s">
        <v>166</v>
      </c>
      <c r="E59" s="73">
        <v>1</v>
      </c>
      <c r="F59" s="73">
        <v>1</v>
      </c>
      <c r="G59" s="76" t="s">
        <v>793</v>
      </c>
      <c r="H59" s="76" t="s">
        <v>788</v>
      </c>
      <c r="I59" s="76" t="s">
        <v>799</v>
      </c>
      <c r="J59" s="76" t="s">
        <v>790</v>
      </c>
      <c r="K59" s="76" t="s">
        <v>867</v>
      </c>
      <c r="L59" s="73">
        <v>0</v>
      </c>
      <c r="M59" s="73">
        <v>0</v>
      </c>
      <c r="N59" s="73">
        <v>0</v>
      </c>
      <c r="O59" s="73">
        <v>0</v>
      </c>
      <c r="P59" s="73">
        <v>0</v>
      </c>
      <c r="Q59" s="73">
        <v>0</v>
      </c>
      <c r="R59" s="73">
        <v>1</v>
      </c>
      <c r="S59" s="73">
        <v>1</v>
      </c>
      <c r="T59" s="73">
        <v>0</v>
      </c>
      <c r="U59" s="73">
        <v>0</v>
      </c>
      <c r="V59" s="73">
        <v>0</v>
      </c>
      <c r="W59" s="73">
        <v>0</v>
      </c>
      <c r="X59" s="73">
        <v>0</v>
      </c>
      <c r="Y59" s="73">
        <v>0</v>
      </c>
      <c r="Z59" s="77" t="s"/>
      <c r="AA59" s="79">
        <v>46264.3372453704</v>
      </c>
      <c r="AB59" s="80">
        <f>=IFERROR((L59*20+M59*50+N59*50+O59*5+P59*80+Q59*80+R59*40+S59*50+T59*50+U59*50+V59*95+W59*95+X59*95+Y59*50)/800*IF(H59="青年",0.2,IF(H59="老年",0.9,IF(H59="中年",0.5,1))),0)</f>
        <v>0.0225</v>
      </c>
      <c r="AC59" s="80">
        <f>=IFERROR((L59*80+M59*50+N59*50+O59*95+P59*20+Q59*20+R59*60+S59*50+T59*50+U59*50+V59*5+W59*5+X59*5+Y59*50)/540*IF(H59="青年",0.8,IF(H59="老年",0.1,IF(H59="中年",0.5,1))),0)</f>
        <v>0.162962962962963</v>
      </c>
      <c r="AD59" s="81">
        <f>=IFERROR(0.01+(AB59-MIN($AB$2:$AB$595))/(MAX($AB$2:$AB$595)-MIN($AB$2:$AB$595))*(1-0.01),0)*10</f>
        <v>0.935235732009926</v>
      </c>
      <c r="AE59" s="81">
        <f>=IFERROR(0.01+(AC59-MIN($AC$2:$AC$595))/(MAX($AC$2:$AC$595)-MIN($AC$2:$AC$595))*(1-0.01),0)*10</f>
        <v>4.62349869451697</v>
      </c>
    </row>
    <row r="60" spans="1:31">
      <c r="A60" s="73">
        <v>59</v>
      </c>
      <c r="B60" s="76" t="s">
        <v>868</v>
      </c>
      <c r="C60" s="76" t="s">
        <v>165</v>
      </c>
      <c r="D60" s="73" t="s">
        <v>166</v>
      </c>
      <c r="E60" s="73">
        <v>2</v>
      </c>
      <c r="F60" s="73">
        <v>1</v>
      </c>
      <c r="G60" s="76" t="s">
        <v>793</v>
      </c>
      <c r="H60" s="76" t="s">
        <v>788</v>
      </c>
      <c r="I60" s="76" t="s">
        <v>789</v>
      </c>
      <c r="J60" s="76" t="s">
        <v>790</v>
      </c>
      <c r="K60" s="76" t="s">
        <v>867</v>
      </c>
      <c r="L60" s="73">
        <v>0</v>
      </c>
      <c r="M60" s="73">
        <v>0</v>
      </c>
      <c r="N60" s="73">
        <v>0</v>
      </c>
      <c r="O60" s="73">
        <v>0</v>
      </c>
      <c r="P60" s="73">
        <v>0</v>
      </c>
      <c r="Q60" s="73">
        <v>0</v>
      </c>
      <c r="R60" s="73">
        <v>1</v>
      </c>
      <c r="S60" s="73">
        <v>1</v>
      </c>
      <c r="T60" s="73">
        <v>0</v>
      </c>
      <c r="U60" s="73">
        <v>0</v>
      </c>
      <c r="V60" s="73">
        <v>0</v>
      </c>
      <c r="W60" s="73">
        <v>0</v>
      </c>
      <c r="X60" s="73">
        <v>0</v>
      </c>
      <c r="Y60" s="73">
        <v>0</v>
      </c>
      <c r="Z60" s="77" t="s"/>
      <c r="AA60" s="79">
        <v>46264.3373726852</v>
      </c>
      <c r="AB60" s="80">
        <f>=IFERROR((L60*20+M60*50+N60*50+O60*5+P60*80+Q60*80+R60*40+S60*50+T60*50+U60*50+V60*95+W60*95+X60*95+Y60*50)/800*IF(H60="青年",0.2,IF(H60="老年",0.9,IF(H60="中年",0.5,1))),0)</f>
        <v>0.0225</v>
      </c>
      <c r="AC60" s="80">
        <f>=IFERROR((L60*80+M60*50+N60*50+O60*95+P60*20+Q60*20+R60*60+S60*50+T60*50+U60*50+V60*5+W60*5+X60*5+Y60*50)/540*IF(H60="青年",0.8,IF(H60="老年",0.1,IF(H60="中年",0.5,1))),0)</f>
        <v>0.162962962962963</v>
      </c>
      <c r="AD60" s="81">
        <f>=IFERROR(0.01+(AB60-MIN($AB$2:$AB$595))/(MAX($AB$2:$AB$595)-MIN($AB$2:$AB$595))*(1-0.01),0)*10</f>
        <v>0.935235732009926</v>
      </c>
      <c r="AE60" s="81">
        <f>=IFERROR(0.01+(AC60-MIN($AC$2:$AC$595))/(MAX($AC$2:$AC$595)-MIN($AC$2:$AC$595))*(1-0.01),0)*10</f>
        <v>4.62349869451697</v>
      </c>
    </row>
    <row r="61" spans="1:31">
      <c r="A61" s="73">
        <v>60</v>
      </c>
      <c r="B61" s="76" t="s">
        <v>869</v>
      </c>
      <c r="C61" s="76" t="s">
        <v>165</v>
      </c>
      <c r="D61" s="73" t="s">
        <v>166</v>
      </c>
      <c r="E61" s="73">
        <v>3</v>
      </c>
      <c r="F61" s="77" t="s"/>
      <c r="G61" s="76" t="s">
        <v>787</v>
      </c>
      <c r="H61" s="76" t="s">
        <v>788</v>
      </c>
      <c r="I61" s="76" t="s">
        <v>799</v>
      </c>
      <c r="J61" s="76" t="s">
        <v>790</v>
      </c>
      <c r="K61" s="76" t="s">
        <v>822</v>
      </c>
      <c r="L61" s="73">
        <v>0</v>
      </c>
      <c r="M61" s="73">
        <v>0</v>
      </c>
      <c r="N61" s="73">
        <v>0</v>
      </c>
      <c r="O61" s="73">
        <v>0</v>
      </c>
      <c r="P61" s="73">
        <v>0</v>
      </c>
      <c r="Q61" s="73">
        <v>0</v>
      </c>
      <c r="R61" s="73">
        <v>0</v>
      </c>
      <c r="S61" s="73">
        <v>1</v>
      </c>
      <c r="T61" s="73">
        <v>0</v>
      </c>
      <c r="U61" s="73">
        <v>0</v>
      </c>
      <c r="V61" s="73">
        <v>0</v>
      </c>
      <c r="W61" s="73">
        <v>0</v>
      </c>
      <c r="X61" s="73">
        <v>0</v>
      </c>
      <c r="Y61" s="73">
        <v>0</v>
      </c>
      <c r="Z61" s="77" t="s"/>
      <c r="AA61" s="79">
        <v>46264.3374421296</v>
      </c>
      <c r="AB61" s="80">
        <f>=IFERROR((L61*20+M61*50+N61*50+O61*5+P61*80+Q61*80+R61*40+S61*50+T61*50+U61*50+V61*95+W61*95+X61*95+Y61*50)/800*IF(H61="青年",0.2,IF(H61="老年",0.9,IF(H61="中年",0.5,1))),0)</f>
        <v>0.0125</v>
      </c>
      <c r="AC61" s="80">
        <f>=IFERROR((L61*80+M61*50+N61*50+O61*95+P61*20+Q61*20+R61*60+S61*50+T61*50+U61*50+V61*5+W61*5+X61*5+Y61*50)/540*IF(H61="青年",0.8,IF(H61="老年",0.1,IF(H61="中年",0.5,1))),0)</f>
        <v>0.0740740740740741</v>
      </c>
      <c r="AD61" s="81">
        <f>=IFERROR(0.01+(AB61-MIN($AB$2:$AB$595))/(MAX($AB$2:$AB$595)-MIN($AB$2:$AB$595))*(1-0.01),0)*10</f>
        <v>0.542183622828784</v>
      </c>
      <c r="AE61" s="81">
        <f>=IFERROR(0.01+(AC61-MIN($AC$2:$AC$595))/(MAX($AC$2:$AC$595)-MIN($AC$2:$AC$595))*(1-0.01),0)*10</f>
        <v>2.1420365535248</v>
      </c>
    </row>
    <row r="62" spans="1:31">
      <c r="A62" s="73">
        <v>61</v>
      </c>
      <c r="B62" s="76" t="s">
        <v>870</v>
      </c>
      <c r="C62" s="76" t="s">
        <v>165</v>
      </c>
      <c r="D62" s="73" t="s">
        <v>166</v>
      </c>
      <c r="E62" s="73">
        <v>4</v>
      </c>
      <c r="F62" s="73">
        <v>2</v>
      </c>
      <c r="G62" s="76" t="s">
        <v>793</v>
      </c>
      <c r="H62" s="76" t="s">
        <v>788</v>
      </c>
      <c r="I62" s="76" t="s">
        <v>799</v>
      </c>
      <c r="J62" s="76" t="s">
        <v>790</v>
      </c>
      <c r="K62" s="76" t="s">
        <v>822</v>
      </c>
      <c r="L62" s="73">
        <v>0</v>
      </c>
      <c r="M62" s="73">
        <v>0</v>
      </c>
      <c r="N62" s="73">
        <v>0</v>
      </c>
      <c r="O62" s="73">
        <v>0</v>
      </c>
      <c r="P62" s="73">
        <v>0</v>
      </c>
      <c r="Q62" s="73">
        <v>0</v>
      </c>
      <c r="R62" s="73">
        <v>0</v>
      </c>
      <c r="S62" s="73">
        <v>1</v>
      </c>
      <c r="T62" s="73">
        <v>0</v>
      </c>
      <c r="U62" s="73">
        <v>0</v>
      </c>
      <c r="V62" s="73">
        <v>0</v>
      </c>
      <c r="W62" s="73">
        <v>0</v>
      </c>
      <c r="X62" s="73">
        <v>0</v>
      </c>
      <c r="Y62" s="73">
        <v>0</v>
      </c>
      <c r="Z62" s="77" t="s"/>
      <c r="AA62" s="79">
        <v>46264.3384490741</v>
      </c>
      <c r="AB62" s="80">
        <f>=IFERROR((L62*20+M62*50+N62*50+O62*5+P62*80+Q62*80+R62*40+S62*50+T62*50+U62*50+V62*95+W62*95+X62*95+Y62*50)/800*IF(H62="青年",0.2,IF(H62="老年",0.9,IF(H62="中年",0.5,1))),0)</f>
        <v>0.0125</v>
      </c>
      <c r="AC62" s="80">
        <f>=IFERROR((L62*80+M62*50+N62*50+O62*95+P62*20+Q62*20+R62*60+S62*50+T62*50+U62*50+V62*5+W62*5+X62*5+Y62*50)/540*IF(H62="青年",0.8,IF(H62="老年",0.1,IF(H62="中年",0.5,1))),0)</f>
        <v>0.0740740740740741</v>
      </c>
      <c r="AD62" s="81">
        <f>=IFERROR(0.01+(AB62-MIN($AB$2:$AB$595))/(MAX($AB$2:$AB$595)-MIN($AB$2:$AB$595))*(1-0.01),0)*10</f>
        <v>0.542183622828784</v>
      </c>
      <c r="AE62" s="81">
        <f>=IFERROR(0.01+(AC62-MIN($AC$2:$AC$595))/(MAX($AC$2:$AC$595)-MIN($AC$2:$AC$595))*(1-0.01),0)*10</f>
        <v>2.1420365535248</v>
      </c>
    </row>
    <row r="63" spans="1:31">
      <c r="A63" s="73">
        <v>62</v>
      </c>
      <c r="B63" s="76" t="s">
        <v>871</v>
      </c>
      <c r="C63" s="76" t="s">
        <v>165</v>
      </c>
      <c r="D63" s="73" t="s">
        <v>166</v>
      </c>
      <c r="E63" s="73">
        <v>5</v>
      </c>
      <c r="F63" s="73">
        <v>2</v>
      </c>
      <c r="G63" s="76" t="s">
        <v>793</v>
      </c>
      <c r="H63" s="76" t="s">
        <v>788</v>
      </c>
      <c r="I63" s="76" t="s">
        <v>799</v>
      </c>
      <c r="J63" s="76" t="s">
        <v>790</v>
      </c>
      <c r="K63" s="76" t="s">
        <v>822</v>
      </c>
      <c r="L63" s="73">
        <v>0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1</v>
      </c>
      <c r="T63" s="73">
        <v>0</v>
      </c>
      <c r="U63" s="73">
        <v>0</v>
      </c>
      <c r="V63" s="73">
        <v>0</v>
      </c>
      <c r="W63" s="73">
        <v>0</v>
      </c>
      <c r="X63" s="73">
        <v>0</v>
      </c>
      <c r="Y63" s="73">
        <v>0</v>
      </c>
      <c r="Z63" s="77" t="s"/>
      <c r="AA63" s="79">
        <v>46264.3385185185</v>
      </c>
      <c r="AB63" s="80">
        <f>=IFERROR((L63*20+M63*50+N63*50+O63*5+P63*80+Q63*80+R63*40+S63*50+T63*50+U63*50+V63*95+W63*95+X63*95+Y63*50)/800*IF(H63="青年",0.2,IF(H63="老年",0.9,IF(H63="中年",0.5,1))),0)</f>
        <v>0.0125</v>
      </c>
      <c r="AC63" s="80">
        <f>=IFERROR((L63*80+M63*50+N63*50+O63*95+P63*20+Q63*20+R63*60+S63*50+T63*50+U63*50+V63*5+W63*5+X63*5+Y63*50)/540*IF(H63="青年",0.8,IF(H63="老年",0.1,IF(H63="中年",0.5,1))),0)</f>
        <v>0.0740740740740741</v>
      </c>
      <c r="AD63" s="81">
        <f>=IFERROR(0.01+(AB63-MIN($AB$2:$AB$595))/(MAX($AB$2:$AB$595)-MIN($AB$2:$AB$595))*(1-0.01),0)*10</f>
        <v>0.542183622828784</v>
      </c>
      <c r="AE63" s="81">
        <f>=IFERROR(0.01+(AC63-MIN($AC$2:$AC$595))/(MAX($AC$2:$AC$595)-MIN($AC$2:$AC$595))*(1-0.01),0)*10</f>
        <v>2.1420365535248</v>
      </c>
    </row>
    <row r="64" spans="1:31">
      <c r="A64" s="73">
        <v>63</v>
      </c>
      <c r="B64" s="76" t="s">
        <v>872</v>
      </c>
      <c r="C64" s="76" t="s">
        <v>165</v>
      </c>
      <c r="D64" s="73" t="s">
        <v>166</v>
      </c>
      <c r="E64" s="73">
        <v>6</v>
      </c>
      <c r="F64" s="73">
        <v>3</v>
      </c>
      <c r="G64" s="76" t="s">
        <v>793</v>
      </c>
      <c r="H64" s="76" t="s">
        <v>788</v>
      </c>
      <c r="I64" s="76" t="s">
        <v>789</v>
      </c>
      <c r="J64" s="76" t="s">
        <v>790</v>
      </c>
      <c r="K64" s="76" t="s">
        <v>822</v>
      </c>
      <c r="L64" s="73">
        <v>0</v>
      </c>
      <c r="M64" s="73">
        <v>0</v>
      </c>
      <c r="N64" s="73">
        <v>0</v>
      </c>
      <c r="O64" s="73">
        <v>0</v>
      </c>
      <c r="P64" s="73">
        <v>0</v>
      </c>
      <c r="Q64" s="73">
        <v>0</v>
      </c>
      <c r="R64" s="73">
        <v>0</v>
      </c>
      <c r="S64" s="73">
        <v>1</v>
      </c>
      <c r="T64" s="73">
        <v>0</v>
      </c>
      <c r="U64" s="73">
        <v>0</v>
      </c>
      <c r="V64" s="73">
        <v>0</v>
      </c>
      <c r="W64" s="73">
        <v>0</v>
      </c>
      <c r="X64" s="73">
        <v>0</v>
      </c>
      <c r="Y64" s="73">
        <v>0</v>
      </c>
      <c r="Z64" s="76" t="s">
        <v>873</v>
      </c>
      <c r="AA64" s="79">
        <v>46264.3391550926</v>
      </c>
      <c r="AB64" s="80">
        <f>=IFERROR((L64*20+M64*50+N64*50+O64*5+P64*80+Q64*80+R64*40+S64*50+T64*50+U64*50+V64*95+W64*95+X64*95+Y64*50)/800*IF(H64="青年",0.2,IF(H64="老年",0.9,IF(H64="中年",0.5,1))),0)</f>
        <v>0.0125</v>
      </c>
      <c r="AC64" s="80">
        <f>=IFERROR((L64*80+M64*50+N64*50+O64*95+P64*20+Q64*20+R64*60+S64*50+T64*50+U64*50+V64*5+W64*5+X64*5+Y64*50)/540*IF(H64="青年",0.8,IF(H64="老年",0.1,IF(H64="中年",0.5,1))),0)</f>
        <v>0.0740740740740741</v>
      </c>
      <c r="AD64" s="81">
        <f>=IFERROR(0.01+(AB64-MIN($AB$2:$AB$595))/(MAX($AB$2:$AB$595)-MIN($AB$2:$AB$595))*(1-0.01),0)*10</f>
        <v>0.542183622828784</v>
      </c>
      <c r="AE64" s="81">
        <f>=IFERROR(0.01+(AC64-MIN($AC$2:$AC$595))/(MAX($AC$2:$AC$595)-MIN($AC$2:$AC$595))*(1-0.01),0)*10</f>
        <v>2.1420365535248</v>
      </c>
    </row>
    <row r="65" spans="1:31">
      <c r="A65" s="73">
        <v>64</v>
      </c>
      <c r="B65" s="76" t="s">
        <v>874</v>
      </c>
      <c r="C65" s="76" t="s">
        <v>165</v>
      </c>
      <c r="D65" s="73" t="s">
        <v>166</v>
      </c>
      <c r="E65" s="73">
        <v>7</v>
      </c>
      <c r="F65" s="73">
        <v>3</v>
      </c>
      <c r="G65" s="76" t="s">
        <v>793</v>
      </c>
      <c r="H65" s="76" t="s">
        <v>788</v>
      </c>
      <c r="I65" s="76" t="s">
        <v>799</v>
      </c>
      <c r="J65" s="76" t="s">
        <v>790</v>
      </c>
      <c r="K65" s="76" t="s">
        <v>822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1</v>
      </c>
      <c r="T65" s="73">
        <v>0</v>
      </c>
      <c r="U65" s="73">
        <v>0</v>
      </c>
      <c r="V65" s="73">
        <v>0</v>
      </c>
      <c r="W65" s="73">
        <v>0</v>
      </c>
      <c r="X65" s="73">
        <v>0</v>
      </c>
      <c r="Y65" s="73">
        <v>0</v>
      </c>
      <c r="Z65" s="77" t="s"/>
      <c r="AA65" s="79">
        <v>46264.3392592593</v>
      </c>
      <c r="AB65" s="80">
        <f>=IFERROR((L65*20+M65*50+N65*50+O65*5+P65*80+Q65*80+R65*40+S65*50+T65*50+U65*50+V65*95+W65*95+X65*95+Y65*50)/800*IF(H65="青年",0.2,IF(H65="老年",0.9,IF(H65="中年",0.5,1))),0)</f>
        <v>0.0125</v>
      </c>
      <c r="AC65" s="80">
        <f>=IFERROR((L65*80+M65*50+N65*50+O65*95+P65*20+Q65*20+R65*60+S65*50+T65*50+U65*50+V65*5+W65*5+X65*5+Y65*50)/540*IF(H65="青年",0.8,IF(H65="老年",0.1,IF(H65="中年",0.5,1))),0)</f>
        <v>0.0740740740740741</v>
      </c>
      <c r="AD65" s="81">
        <f>=IFERROR(0.01+(AB65-MIN($AB$2:$AB$595))/(MAX($AB$2:$AB$595)-MIN($AB$2:$AB$595))*(1-0.01),0)*10</f>
        <v>0.542183622828784</v>
      </c>
      <c r="AE65" s="81">
        <f>=IFERROR(0.01+(AC65-MIN($AC$2:$AC$595))/(MAX($AC$2:$AC$595)-MIN($AC$2:$AC$595))*(1-0.01),0)*10</f>
        <v>2.1420365535248</v>
      </c>
    </row>
    <row r="66" spans="1:31">
      <c r="A66" s="73">
        <v>65</v>
      </c>
      <c r="B66" s="76" t="s">
        <v>875</v>
      </c>
      <c r="C66" s="76" t="s">
        <v>171</v>
      </c>
      <c r="D66" s="73" t="s">
        <v>172</v>
      </c>
      <c r="E66" s="73">
        <v>1</v>
      </c>
      <c r="F66" s="77" t="s"/>
      <c r="G66" s="76" t="s">
        <v>787</v>
      </c>
      <c r="H66" s="76" t="s">
        <v>788</v>
      </c>
      <c r="I66" s="76" t="s">
        <v>789</v>
      </c>
      <c r="J66" s="76" t="s">
        <v>790</v>
      </c>
      <c r="K66" s="76" t="s">
        <v>822</v>
      </c>
      <c r="L66" s="73">
        <v>0</v>
      </c>
      <c r="M66" s="73">
        <v>0</v>
      </c>
      <c r="N66" s="73">
        <v>0</v>
      </c>
      <c r="O66" s="73">
        <v>0</v>
      </c>
      <c r="P66" s="73">
        <v>0</v>
      </c>
      <c r="Q66" s="73">
        <v>0</v>
      </c>
      <c r="R66" s="73">
        <v>0</v>
      </c>
      <c r="S66" s="73">
        <v>1</v>
      </c>
      <c r="T66" s="73">
        <v>0</v>
      </c>
      <c r="U66" s="73">
        <v>0</v>
      </c>
      <c r="V66" s="73">
        <v>0</v>
      </c>
      <c r="W66" s="73">
        <v>0</v>
      </c>
      <c r="X66" s="73">
        <v>0</v>
      </c>
      <c r="Y66" s="73">
        <v>0</v>
      </c>
      <c r="Z66" s="77" t="s"/>
      <c r="AA66" s="79">
        <v>46264.3502314815</v>
      </c>
      <c r="AB66" s="80">
        <f>=IFERROR((L66*20+M66*50+N66*50+O66*5+P66*80+Q66*80+R66*40+S66*50+T66*50+U66*50+V66*95+W66*95+X66*95+Y66*50)/800*IF(H66="青年",0.2,IF(H66="老年",0.9,IF(H66="中年",0.5,1))),0)</f>
        <v>0.0125</v>
      </c>
      <c r="AC66" s="80">
        <f>=IFERROR((L66*80+M66*50+N66*50+O66*95+P66*20+Q66*20+R66*60+S66*50+T66*50+U66*50+V66*5+W66*5+X66*5+Y66*50)/540*IF(H66="青年",0.8,IF(H66="老年",0.1,IF(H66="中年",0.5,1))),0)</f>
        <v>0.0740740740740741</v>
      </c>
      <c r="AD66" s="81">
        <f>=IFERROR(0.01+(AB66-MIN($AB$2:$AB$595))/(MAX($AB$2:$AB$595)-MIN($AB$2:$AB$595))*(1-0.01),0)*10</f>
        <v>0.542183622828784</v>
      </c>
      <c r="AE66" s="81">
        <f>=IFERROR(0.01+(AC66-MIN($AC$2:$AC$595))/(MAX($AC$2:$AC$595)-MIN($AC$2:$AC$595))*(1-0.01),0)*10</f>
        <v>2.1420365535248</v>
      </c>
    </row>
    <row r="67" spans="1:31">
      <c r="A67" s="73">
        <v>66</v>
      </c>
      <c r="B67" s="76" t="s">
        <v>876</v>
      </c>
      <c r="C67" s="76" t="s">
        <v>171</v>
      </c>
      <c r="D67" s="73" t="s">
        <v>172</v>
      </c>
      <c r="E67" s="73">
        <v>2</v>
      </c>
      <c r="F67" s="73">
        <v>1</v>
      </c>
      <c r="G67" s="76" t="s">
        <v>793</v>
      </c>
      <c r="H67" s="76" t="s">
        <v>788</v>
      </c>
      <c r="I67" s="76" t="s">
        <v>799</v>
      </c>
      <c r="J67" s="76" t="s">
        <v>809</v>
      </c>
      <c r="K67" s="76" t="s">
        <v>864</v>
      </c>
      <c r="L67" s="73">
        <v>0</v>
      </c>
      <c r="M67" s="73">
        <v>0</v>
      </c>
      <c r="N67" s="73">
        <v>1</v>
      </c>
      <c r="O67" s="73">
        <v>0</v>
      </c>
      <c r="P67" s="73">
        <v>0</v>
      </c>
      <c r="Q67" s="73">
        <v>0</v>
      </c>
      <c r="R67" s="73">
        <v>0</v>
      </c>
      <c r="S67" s="73">
        <v>0</v>
      </c>
      <c r="T67" s="73">
        <v>0</v>
      </c>
      <c r="U67" s="73">
        <v>0</v>
      </c>
      <c r="V67" s="73">
        <v>0</v>
      </c>
      <c r="W67" s="73">
        <v>0</v>
      </c>
      <c r="X67" s="73">
        <v>0</v>
      </c>
      <c r="Y67" s="73">
        <v>0</v>
      </c>
      <c r="Z67" s="77" t="s"/>
      <c r="AA67" s="79">
        <v>46264.3508912037</v>
      </c>
      <c r="AB67" s="80">
        <f>=IFERROR((L67*20+M67*50+N67*50+O67*5+P67*80+Q67*80+R67*40+S67*50+T67*50+U67*50+V67*95+W67*95+X67*95+Y67*50)/800*IF(H67="青年",0.2,IF(H67="老年",0.9,IF(H67="中年",0.5,1))),0)</f>
        <v>0.0125</v>
      </c>
      <c r="AC67" s="80">
        <f>=IFERROR((L67*80+M67*50+N67*50+O67*95+P67*20+Q67*20+R67*60+S67*50+T67*50+U67*50+V67*5+W67*5+X67*5+Y67*50)/540*IF(H67="青年",0.8,IF(H67="老年",0.1,IF(H67="中年",0.5,1))),0)</f>
        <v>0.0740740740740741</v>
      </c>
      <c r="AD67" s="81">
        <f>=IFERROR(0.01+(AB67-MIN($AB$2:$AB$595))/(MAX($AB$2:$AB$595)-MIN($AB$2:$AB$595))*(1-0.01),0)*10</f>
        <v>0.542183622828784</v>
      </c>
      <c r="AE67" s="81">
        <f>=IFERROR(0.01+(AC67-MIN($AC$2:$AC$595))/(MAX($AC$2:$AC$595)-MIN($AC$2:$AC$595))*(1-0.01),0)*10</f>
        <v>2.1420365535248</v>
      </c>
    </row>
    <row r="68" spans="1:31">
      <c r="A68" s="73">
        <v>67</v>
      </c>
      <c r="B68" s="76" t="s">
        <v>877</v>
      </c>
      <c r="C68" s="76" t="s">
        <v>171</v>
      </c>
      <c r="D68" s="73" t="s">
        <v>172</v>
      </c>
      <c r="E68" s="73">
        <v>3</v>
      </c>
      <c r="F68" s="73">
        <v>1</v>
      </c>
      <c r="G68" s="76" t="s">
        <v>793</v>
      </c>
      <c r="H68" s="76" t="s">
        <v>788</v>
      </c>
      <c r="I68" s="76" t="s">
        <v>789</v>
      </c>
      <c r="J68" s="76" t="s">
        <v>809</v>
      </c>
      <c r="K68" s="76" t="s">
        <v>864</v>
      </c>
      <c r="L68" s="73">
        <v>0</v>
      </c>
      <c r="M68" s="73">
        <v>0</v>
      </c>
      <c r="N68" s="73">
        <v>1</v>
      </c>
      <c r="O68" s="73">
        <v>0</v>
      </c>
      <c r="P68" s="73">
        <v>0</v>
      </c>
      <c r="Q68" s="73">
        <v>0</v>
      </c>
      <c r="R68" s="73">
        <v>0</v>
      </c>
      <c r="S68" s="73">
        <v>0</v>
      </c>
      <c r="T68" s="73">
        <v>0</v>
      </c>
      <c r="U68" s="73">
        <v>0</v>
      </c>
      <c r="V68" s="73">
        <v>0</v>
      </c>
      <c r="W68" s="73">
        <v>0</v>
      </c>
      <c r="X68" s="73">
        <v>0</v>
      </c>
      <c r="Y68" s="73">
        <v>0</v>
      </c>
      <c r="Z68" s="77" t="s"/>
      <c r="AA68" s="79">
        <v>46264.3509953704</v>
      </c>
      <c r="AB68" s="80">
        <f>=IFERROR((L68*20+M68*50+N68*50+O68*5+P68*80+Q68*80+R68*40+S68*50+T68*50+U68*50+V68*95+W68*95+X68*95+Y68*50)/800*IF(H68="青年",0.2,IF(H68="老年",0.9,IF(H68="中年",0.5,1))),0)</f>
        <v>0.0125</v>
      </c>
      <c r="AC68" s="80">
        <f>=IFERROR((L68*80+M68*50+N68*50+O68*95+P68*20+Q68*20+R68*60+S68*50+T68*50+U68*50+V68*5+W68*5+X68*5+Y68*50)/540*IF(H68="青年",0.8,IF(H68="老年",0.1,IF(H68="中年",0.5,1))),0)</f>
        <v>0.0740740740740741</v>
      </c>
      <c r="AD68" s="81">
        <f>=IFERROR(0.01+(AB68-MIN($AB$2:$AB$595))/(MAX($AB$2:$AB$595)-MIN($AB$2:$AB$595))*(1-0.01),0)*10</f>
        <v>0.542183622828784</v>
      </c>
      <c r="AE68" s="81">
        <f>=IFERROR(0.01+(AC68-MIN($AC$2:$AC$595))/(MAX($AC$2:$AC$595)-MIN($AC$2:$AC$595))*(1-0.01),0)*10</f>
        <v>2.1420365535248</v>
      </c>
    </row>
    <row r="69" spans="1:31">
      <c r="A69" s="73">
        <v>68</v>
      </c>
      <c r="B69" s="76" t="s">
        <v>878</v>
      </c>
      <c r="C69" s="76" t="s">
        <v>171</v>
      </c>
      <c r="D69" s="73" t="s">
        <v>172</v>
      </c>
      <c r="E69" s="73">
        <v>4</v>
      </c>
      <c r="F69" s="73">
        <v>2</v>
      </c>
      <c r="G69" s="76" t="s">
        <v>793</v>
      </c>
      <c r="H69" s="76" t="s">
        <v>813</v>
      </c>
      <c r="I69" s="76" t="s">
        <v>799</v>
      </c>
      <c r="J69" s="76" t="s">
        <v>809</v>
      </c>
      <c r="K69" s="76" t="s">
        <v>853</v>
      </c>
      <c r="L69" s="73">
        <v>0</v>
      </c>
      <c r="M69" s="73">
        <v>0</v>
      </c>
      <c r="N69" s="73">
        <v>0</v>
      </c>
      <c r="O69" s="73">
        <v>1</v>
      </c>
      <c r="P69" s="73">
        <v>0</v>
      </c>
      <c r="Q69" s="73">
        <v>0</v>
      </c>
      <c r="R69" s="73">
        <v>0</v>
      </c>
      <c r="S69" s="73">
        <v>0</v>
      </c>
      <c r="T69" s="73">
        <v>0</v>
      </c>
      <c r="U69" s="73">
        <v>0</v>
      </c>
      <c r="V69" s="73">
        <v>0</v>
      </c>
      <c r="W69" s="73">
        <v>0</v>
      </c>
      <c r="X69" s="73">
        <v>0</v>
      </c>
      <c r="Y69" s="73">
        <v>0</v>
      </c>
      <c r="Z69" s="77" t="s"/>
      <c r="AA69" s="79">
        <v>46264.3514351852</v>
      </c>
      <c r="AB69" s="80">
        <f>=IFERROR((L69*20+M69*50+N69*50+O69*5+P69*80+Q69*80+R69*40+S69*50+T69*50+U69*50+V69*95+W69*95+X69*95+Y69*50)/800*IF(H69="青年",0.2,IF(H69="老年",0.9,IF(H69="中年",0.5,1))),0)</f>
        <v>0.00625</v>
      </c>
      <c r="AC69" s="80">
        <f>=IFERROR((L69*80+M69*50+N69*50+O69*95+P69*20+Q69*20+R69*60+S69*50+T69*50+U69*50+V69*5+W69*5+X69*5+Y69*50)/540*IF(H69="青年",0.8,IF(H69="老年",0.1,IF(H69="中年",0.5,1))),0)</f>
        <v>0.175925925925926</v>
      </c>
      <c r="AD69" s="81">
        <f>=IFERROR(0.01+(AB69-MIN($AB$2:$AB$595))/(MAX($AB$2:$AB$595)-MIN($AB$2:$AB$595))*(1-0.01),0)*10</f>
        <v>0.296526054590571</v>
      </c>
      <c r="AE69" s="81">
        <f>=IFERROR(0.01+(AC69-MIN($AC$2:$AC$595))/(MAX($AC$2:$AC$595)-MIN($AC$2:$AC$595))*(1-0.01),0)*10</f>
        <v>4.98537859007833</v>
      </c>
    </row>
    <row r="70" spans="1:31">
      <c r="A70" s="73">
        <v>69</v>
      </c>
      <c r="B70" s="76" t="s">
        <v>879</v>
      </c>
      <c r="C70" s="76" t="s">
        <v>171</v>
      </c>
      <c r="D70" s="73" t="s">
        <v>172</v>
      </c>
      <c r="E70" s="73">
        <v>5</v>
      </c>
      <c r="F70" s="73">
        <v>2</v>
      </c>
      <c r="G70" s="76" t="s">
        <v>793</v>
      </c>
      <c r="H70" s="76" t="s">
        <v>788</v>
      </c>
      <c r="I70" s="76" t="s">
        <v>799</v>
      </c>
      <c r="J70" s="76" t="s">
        <v>809</v>
      </c>
      <c r="K70" s="76" t="s">
        <v>853</v>
      </c>
      <c r="L70" s="73">
        <v>0</v>
      </c>
      <c r="M70" s="73">
        <v>0</v>
      </c>
      <c r="N70" s="73">
        <v>0</v>
      </c>
      <c r="O70" s="73">
        <v>1</v>
      </c>
      <c r="P70" s="73">
        <v>0</v>
      </c>
      <c r="Q70" s="73">
        <v>0</v>
      </c>
      <c r="R70" s="73">
        <v>0</v>
      </c>
      <c r="S70" s="73">
        <v>0</v>
      </c>
      <c r="T70" s="73">
        <v>0</v>
      </c>
      <c r="U70" s="73">
        <v>0</v>
      </c>
      <c r="V70" s="73">
        <v>0</v>
      </c>
      <c r="W70" s="73">
        <v>0</v>
      </c>
      <c r="X70" s="73">
        <v>0</v>
      </c>
      <c r="Y70" s="73">
        <v>0</v>
      </c>
      <c r="Z70" s="77" t="s"/>
      <c r="AA70" s="79">
        <v>46264.3515046296</v>
      </c>
      <c r="AB70" s="80">
        <f>=IFERROR((L70*20+M70*50+N70*50+O70*5+P70*80+Q70*80+R70*40+S70*50+T70*50+U70*50+V70*95+W70*95+X70*95+Y70*50)/800*IF(H70="青年",0.2,IF(H70="老年",0.9,IF(H70="中年",0.5,1))),0)</f>
        <v>0.00125</v>
      </c>
      <c r="AC70" s="80">
        <f>=IFERROR((L70*80+M70*50+N70*50+O70*95+P70*20+Q70*20+R70*60+S70*50+T70*50+U70*50+V70*5+W70*5+X70*5+Y70*50)/540*IF(H70="青年",0.8,IF(H70="老年",0.1,IF(H70="中年",0.5,1))),0)</f>
        <v>0.140740740740741</v>
      </c>
      <c r="AD70" s="81">
        <f>=IFERROR(0.01+(AB70-MIN($AB$2:$AB$595))/(MAX($AB$2:$AB$595)-MIN($AB$2:$AB$595))*(1-0.01),0)*10</f>
        <v>0.1</v>
      </c>
      <c r="AE70" s="81">
        <f>=IFERROR(0.01+(AC70-MIN($AC$2:$AC$595))/(MAX($AC$2:$AC$595)-MIN($AC$2:$AC$595))*(1-0.01),0)*10</f>
        <v>4.00313315926893</v>
      </c>
    </row>
    <row r="71" spans="1:31">
      <c r="A71" s="73">
        <v>70</v>
      </c>
      <c r="B71" s="76" t="s">
        <v>880</v>
      </c>
      <c r="C71" s="76" t="s">
        <v>171</v>
      </c>
      <c r="D71" s="73" t="s">
        <v>172</v>
      </c>
      <c r="E71" s="73">
        <v>6</v>
      </c>
      <c r="F71" s="73">
        <v>3</v>
      </c>
      <c r="G71" s="76" t="s">
        <v>793</v>
      </c>
      <c r="H71" s="76" t="s">
        <v>788</v>
      </c>
      <c r="I71" s="76" t="s">
        <v>799</v>
      </c>
      <c r="J71" s="76" t="s">
        <v>809</v>
      </c>
      <c r="K71" s="76" t="s">
        <v>853</v>
      </c>
      <c r="L71" s="73">
        <v>0</v>
      </c>
      <c r="M71" s="73">
        <v>0</v>
      </c>
      <c r="N71" s="73">
        <v>0</v>
      </c>
      <c r="O71" s="73">
        <v>1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  <c r="V71" s="73">
        <v>0</v>
      </c>
      <c r="W71" s="73">
        <v>0</v>
      </c>
      <c r="X71" s="73">
        <v>0</v>
      </c>
      <c r="Y71" s="73">
        <v>0</v>
      </c>
      <c r="Z71" s="77" t="s"/>
      <c r="AA71" s="79">
        <v>46264.3521064815</v>
      </c>
      <c r="AB71" s="80">
        <f>=IFERROR((L71*20+M71*50+N71*50+O71*5+P71*80+Q71*80+R71*40+S71*50+T71*50+U71*50+V71*95+W71*95+X71*95+Y71*50)/800*IF(H71="青年",0.2,IF(H71="老年",0.9,IF(H71="中年",0.5,1))),0)</f>
        <v>0.00125</v>
      </c>
      <c r="AC71" s="80">
        <f>=IFERROR((L71*80+M71*50+N71*50+O71*95+P71*20+Q71*20+R71*60+S71*50+T71*50+U71*50+V71*5+W71*5+X71*5+Y71*50)/540*IF(H71="青年",0.8,IF(H71="老年",0.1,IF(H71="中年",0.5,1))),0)</f>
        <v>0.140740740740741</v>
      </c>
      <c r="AD71" s="81">
        <f>=IFERROR(0.01+(AB71-MIN($AB$2:$AB$595))/(MAX($AB$2:$AB$595)-MIN($AB$2:$AB$595))*(1-0.01),0)*10</f>
        <v>0.1</v>
      </c>
      <c r="AE71" s="81">
        <f>=IFERROR(0.01+(AC71-MIN($AC$2:$AC$595))/(MAX($AC$2:$AC$595)-MIN($AC$2:$AC$595))*(1-0.01),0)*10</f>
        <v>4.00313315926893</v>
      </c>
    </row>
    <row r="72" spans="1:31">
      <c r="A72" s="73">
        <v>71</v>
      </c>
      <c r="B72" s="76" t="s">
        <v>881</v>
      </c>
      <c r="C72" s="76" t="s">
        <v>171</v>
      </c>
      <c r="D72" s="73" t="s">
        <v>172</v>
      </c>
      <c r="E72" s="73">
        <v>7</v>
      </c>
      <c r="F72" s="73">
        <v>3</v>
      </c>
      <c r="G72" s="76" t="s">
        <v>793</v>
      </c>
      <c r="H72" s="76" t="s">
        <v>788</v>
      </c>
      <c r="I72" s="76" t="s">
        <v>789</v>
      </c>
      <c r="J72" s="76" t="s">
        <v>809</v>
      </c>
      <c r="K72" s="76" t="s">
        <v>853</v>
      </c>
      <c r="L72" s="73">
        <v>0</v>
      </c>
      <c r="M72" s="73">
        <v>0</v>
      </c>
      <c r="N72" s="73">
        <v>0</v>
      </c>
      <c r="O72" s="73">
        <v>1</v>
      </c>
      <c r="P72" s="73">
        <v>0</v>
      </c>
      <c r="Q72" s="73">
        <v>0</v>
      </c>
      <c r="R72" s="73">
        <v>0</v>
      </c>
      <c r="S72" s="73">
        <v>0</v>
      </c>
      <c r="T72" s="73">
        <v>0</v>
      </c>
      <c r="U72" s="73">
        <v>0</v>
      </c>
      <c r="V72" s="73">
        <v>0</v>
      </c>
      <c r="W72" s="73">
        <v>0</v>
      </c>
      <c r="X72" s="73">
        <v>0</v>
      </c>
      <c r="Y72" s="73">
        <v>0</v>
      </c>
      <c r="Z72" s="77" t="s"/>
      <c r="AA72" s="79">
        <v>46264.3522222222</v>
      </c>
      <c r="AB72" s="80">
        <f>=IFERROR((L72*20+M72*50+N72*50+O72*5+P72*80+Q72*80+R72*40+S72*50+T72*50+U72*50+V72*95+W72*95+X72*95+Y72*50)/800*IF(H72="青年",0.2,IF(H72="老年",0.9,IF(H72="中年",0.5,1))),0)</f>
        <v>0.00125</v>
      </c>
      <c r="AC72" s="80">
        <f>=IFERROR((L72*80+M72*50+N72*50+O72*95+P72*20+Q72*20+R72*60+S72*50+T72*50+U72*50+V72*5+W72*5+X72*5+Y72*50)/540*IF(H72="青年",0.8,IF(H72="老年",0.1,IF(H72="中年",0.5,1))),0)</f>
        <v>0.140740740740741</v>
      </c>
      <c r="AD72" s="81">
        <f>=IFERROR(0.01+(AB72-MIN($AB$2:$AB$595))/(MAX($AB$2:$AB$595)-MIN($AB$2:$AB$595))*(1-0.01),0)*10</f>
        <v>0.1</v>
      </c>
      <c r="AE72" s="81">
        <f>=IFERROR(0.01+(AC72-MIN($AC$2:$AC$595))/(MAX($AC$2:$AC$595)-MIN($AC$2:$AC$595))*(1-0.01),0)*10</f>
        <v>4.00313315926893</v>
      </c>
    </row>
    <row r="73" spans="1:31">
      <c r="A73" s="73">
        <v>72</v>
      </c>
      <c r="B73" s="76" t="s">
        <v>882</v>
      </c>
      <c r="C73" s="76" t="s">
        <v>171</v>
      </c>
      <c r="D73" s="73" t="s">
        <v>172</v>
      </c>
      <c r="E73" s="73">
        <v>8</v>
      </c>
      <c r="F73" s="73">
        <v>3</v>
      </c>
      <c r="G73" s="76" t="s">
        <v>793</v>
      </c>
      <c r="H73" s="76" t="s">
        <v>788</v>
      </c>
      <c r="I73" s="76" t="s">
        <v>799</v>
      </c>
      <c r="J73" s="76" t="s">
        <v>809</v>
      </c>
      <c r="K73" s="76" t="s">
        <v>853</v>
      </c>
      <c r="L73" s="73">
        <v>0</v>
      </c>
      <c r="M73" s="73">
        <v>0</v>
      </c>
      <c r="N73" s="73">
        <v>0</v>
      </c>
      <c r="O73" s="73">
        <v>1</v>
      </c>
      <c r="P73" s="73">
        <v>0</v>
      </c>
      <c r="Q73" s="73">
        <v>0</v>
      </c>
      <c r="R73" s="73">
        <v>0</v>
      </c>
      <c r="S73" s="73">
        <v>0</v>
      </c>
      <c r="T73" s="73">
        <v>0</v>
      </c>
      <c r="U73" s="73">
        <v>0</v>
      </c>
      <c r="V73" s="73">
        <v>0</v>
      </c>
      <c r="W73" s="73">
        <v>0</v>
      </c>
      <c r="X73" s="73">
        <v>0</v>
      </c>
      <c r="Y73" s="73">
        <v>0</v>
      </c>
      <c r="Z73" s="77" t="s"/>
      <c r="AA73" s="79">
        <v>46264.3523032407</v>
      </c>
      <c r="AB73" s="80">
        <f>=IFERROR((L73*20+M73*50+N73*50+O73*5+P73*80+Q73*80+R73*40+S73*50+T73*50+U73*50+V73*95+W73*95+X73*95+Y73*50)/800*IF(H73="青年",0.2,IF(H73="老年",0.9,IF(H73="中年",0.5,1))),0)</f>
        <v>0.00125</v>
      </c>
      <c r="AC73" s="80">
        <f>=IFERROR((L73*80+M73*50+N73*50+O73*95+P73*20+Q73*20+R73*60+S73*50+T73*50+U73*50+V73*5+W73*5+X73*5+Y73*50)/540*IF(H73="青年",0.8,IF(H73="老年",0.1,IF(H73="中年",0.5,1))),0)</f>
        <v>0.140740740740741</v>
      </c>
      <c r="AD73" s="81">
        <f>=IFERROR(0.01+(AB73-MIN($AB$2:$AB$595))/(MAX($AB$2:$AB$595)-MIN($AB$2:$AB$595))*(1-0.01),0)*10</f>
        <v>0.1</v>
      </c>
      <c r="AE73" s="81">
        <f>=IFERROR(0.01+(AC73-MIN($AC$2:$AC$595))/(MAX($AC$2:$AC$595)-MIN($AC$2:$AC$595))*(1-0.01),0)*10</f>
        <v>4.00313315926893</v>
      </c>
    </row>
    <row r="74" spans="1:31">
      <c r="A74" s="73">
        <v>73</v>
      </c>
      <c r="B74" s="76" t="s">
        <v>883</v>
      </c>
      <c r="C74" s="76" t="s">
        <v>171</v>
      </c>
      <c r="D74" s="73" t="s">
        <v>172</v>
      </c>
      <c r="E74" s="73">
        <v>9</v>
      </c>
      <c r="F74" s="73">
        <v>3</v>
      </c>
      <c r="G74" s="76" t="s">
        <v>793</v>
      </c>
      <c r="H74" s="76" t="s">
        <v>788</v>
      </c>
      <c r="I74" s="76" t="s">
        <v>799</v>
      </c>
      <c r="J74" s="76" t="s">
        <v>809</v>
      </c>
      <c r="K74" s="76" t="s">
        <v>853</v>
      </c>
      <c r="L74" s="73">
        <v>0</v>
      </c>
      <c r="M74" s="73">
        <v>0</v>
      </c>
      <c r="N74" s="73">
        <v>0</v>
      </c>
      <c r="O74" s="73">
        <v>1</v>
      </c>
      <c r="P74" s="73">
        <v>0</v>
      </c>
      <c r="Q74" s="73">
        <v>0</v>
      </c>
      <c r="R74" s="73">
        <v>0</v>
      </c>
      <c r="S74" s="73">
        <v>0</v>
      </c>
      <c r="T74" s="73">
        <v>0</v>
      </c>
      <c r="U74" s="73">
        <v>0</v>
      </c>
      <c r="V74" s="73">
        <v>0</v>
      </c>
      <c r="W74" s="73">
        <v>0</v>
      </c>
      <c r="X74" s="73">
        <v>0</v>
      </c>
      <c r="Y74" s="73">
        <v>0</v>
      </c>
      <c r="Z74" s="77" t="s"/>
      <c r="AA74" s="79">
        <v>46264.3523958333</v>
      </c>
      <c r="AB74" s="80">
        <f>=IFERROR((L74*20+M74*50+N74*50+O74*5+P74*80+Q74*80+R74*40+S74*50+T74*50+U74*50+V74*95+W74*95+X74*95+Y74*50)/800*IF(H74="青年",0.2,IF(H74="老年",0.9,IF(H74="中年",0.5,1))),0)</f>
        <v>0.00125</v>
      </c>
      <c r="AC74" s="80">
        <f>=IFERROR((L74*80+M74*50+N74*50+O74*95+P74*20+Q74*20+R74*60+S74*50+T74*50+U74*50+V74*5+W74*5+X74*5+Y74*50)/540*IF(H74="青年",0.8,IF(H74="老年",0.1,IF(H74="中年",0.5,1))),0)</f>
        <v>0.140740740740741</v>
      </c>
      <c r="AD74" s="81">
        <f>=IFERROR(0.01+(AB74-MIN($AB$2:$AB$595))/(MAX($AB$2:$AB$595)-MIN($AB$2:$AB$595))*(1-0.01),0)*10</f>
        <v>0.1</v>
      </c>
      <c r="AE74" s="81">
        <f>=IFERROR(0.01+(AC74-MIN($AC$2:$AC$595))/(MAX($AC$2:$AC$595)-MIN($AC$2:$AC$595))*(1-0.01),0)*10</f>
        <v>4.00313315926893</v>
      </c>
    </row>
    <row r="75" spans="1:31">
      <c r="A75" s="73">
        <v>74</v>
      </c>
      <c r="B75" s="76" t="s">
        <v>884</v>
      </c>
      <c r="C75" s="76" t="s">
        <v>171</v>
      </c>
      <c r="D75" s="73" t="s">
        <v>172</v>
      </c>
      <c r="E75" s="73">
        <v>10</v>
      </c>
      <c r="F75" s="77" t="s"/>
      <c r="G75" s="76" t="s">
        <v>787</v>
      </c>
      <c r="H75" s="76" t="s">
        <v>861</v>
      </c>
      <c r="I75" s="76" t="s">
        <v>789</v>
      </c>
      <c r="J75" s="76" t="s">
        <v>809</v>
      </c>
      <c r="K75" s="76" t="s">
        <v>840</v>
      </c>
      <c r="L75" s="73">
        <v>1</v>
      </c>
      <c r="M75" s="73">
        <v>0</v>
      </c>
      <c r="N75" s="73">
        <v>0</v>
      </c>
      <c r="O75" s="73">
        <v>0</v>
      </c>
      <c r="P75" s="73">
        <v>0</v>
      </c>
      <c r="Q75" s="73">
        <v>0</v>
      </c>
      <c r="R75" s="73">
        <v>0</v>
      </c>
      <c r="S75" s="73">
        <v>0</v>
      </c>
      <c r="T75" s="73">
        <v>0</v>
      </c>
      <c r="U75" s="73">
        <v>0</v>
      </c>
      <c r="V75" s="73">
        <v>0</v>
      </c>
      <c r="W75" s="73">
        <v>0</v>
      </c>
      <c r="X75" s="73">
        <v>0</v>
      </c>
      <c r="Y75" s="73">
        <v>0</v>
      </c>
      <c r="Z75" s="77" t="s"/>
      <c r="AA75" s="79">
        <v>46264.3526041667</v>
      </c>
      <c r="AB75" s="80">
        <f>=IFERROR((L75*20+M75*50+N75*50+O75*5+P75*80+Q75*80+R75*40+S75*50+T75*50+U75*50+V75*95+W75*95+X75*95+Y75*50)/800*IF(H75="青年",0.2,IF(H75="老年",0.9,IF(H75="中年",0.5,1))),0)</f>
        <v>0.0225</v>
      </c>
      <c r="AC75" s="80">
        <f>=IFERROR((L75*80+M75*50+N75*50+O75*95+P75*20+Q75*20+R75*60+S75*50+T75*50+U75*50+V75*5+W75*5+X75*5+Y75*50)/540*IF(H75="青年",0.8,IF(H75="老年",0.1,IF(H75="中年",0.5,1))),0)</f>
        <v>0.0148148148148148</v>
      </c>
      <c r="AD75" s="81">
        <f>=IFERROR(0.01+(AB75-MIN($AB$2:$AB$595))/(MAX($AB$2:$AB$595)-MIN($AB$2:$AB$595))*(1-0.01),0)*10</f>
        <v>0.935235732009926</v>
      </c>
      <c r="AE75" s="81">
        <f>=IFERROR(0.01+(AC75-MIN($AC$2:$AC$595))/(MAX($AC$2:$AC$595)-MIN($AC$2:$AC$595))*(1-0.01),0)*10</f>
        <v>0.487728459530026</v>
      </c>
    </row>
    <row r="76" spans="1:31">
      <c r="A76" s="73">
        <v>75</v>
      </c>
      <c r="B76" s="76" t="s">
        <v>885</v>
      </c>
      <c r="C76" s="76" t="s">
        <v>178</v>
      </c>
      <c r="D76" s="73" t="s">
        <v>179</v>
      </c>
      <c r="E76" s="73">
        <v>1</v>
      </c>
      <c r="F76" s="77" t="s"/>
      <c r="G76" s="76" t="s">
        <v>787</v>
      </c>
      <c r="H76" s="76" t="s">
        <v>788</v>
      </c>
      <c r="I76" s="76" t="s">
        <v>799</v>
      </c>
      <c r="J76" s="76" t="s">
        <v>790</v>
      </c>
      <c r="K76" s="76" t="s">
        <v>886</v>
      </c>
      <c r="L76" s="73">
        <v>1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1</v>
      </c>
      <c r="S76" s="73">
        <v>1</v>
      </c>
      <c r="T76" s="73">
        <v>0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7" t="s"/>
      <c r="AA76" s="79">
        <v>46265.1926620371</v>
      </c>
      <c r="AB76" s="80">
        <f>=IFERROR((L76*20+M76*50+N76*50+O76*5+P76*80+Q76*80+R76*40+S76*50+T76*50+U76*50+V76*95+W76*95+X76*95+Y76*50)/800*IF(H76="青年",0.2,IF(H76="老年",0.9,IF(H76="中年",0.5,1))),0)</f>
        <v>0.0275</v>
      </c>
      <c r="AC76" s="80">
        <f>=IFERROR((L76*80+M76*50+N76*50+O76*95+P76*20+Q76*20+R76*60+S76*50+T76*50+U76*50+V76*5+W76*5+X76*5+Y76*50)/540*IF(H76="青年",0.8,IF(H76="老年",0.1,IF(H76="中年",0.5,1))),0)</f>
        <v>0.281481481481482</v>
      </c>
      <c r="AD76" s="81">
        <f>=IFERROR(0.01+(AB76-MIN($AB$2:$AB$595))/(MAX($AB$2:$AB$595)-MIN($AB$2:$AB$595))*(1-0.01),0)*10</f>
        <v>1.1317617866005</v>
      </c>
      <c r="AE76" s="81">
        <f>=IFERROR(0.01+(AC76-MIN($AC$2:$AC$595))/(MAX($AC$2:$AC$595)-MIN($AC$2:$AC$595))*(1-0.01),0)*10</f>
        <v>7.93211488250653</v>
      </c>
    </row>
    <row r="77" spans="1:31">
      <c r="A77" s="73">
        <v>76</v>
      </c>
      <c r="B77" s="76" t="s">
        <v>887</v>
      </c>
      <c r="C77" s="76" t="s">
        <v>178</v>
      </c>
      <c r="D77" s="73" t="s">
        <v>179</v>
      </c>
      <c r="E77" s="73">
        <v>2</v>
      </c>
      <c r="F77" s="77" t="s"/>
      <c r="G77" s="76" t="s">
        <v>787</v>
      </c>
      <c r="H77" s="76" t="s">
        <v>802</v>
      </c>
      <c r="I77" s="76" t="s">
        <v>789</v>
      </c>
      <c r="J77" s="76" t="s">
        <v>790</v>
      </c>
      <c r="K77" s="76" t="s">
        <v>886</v>
      </c>
      <c r="L77" s="73">
        <v>1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1</v>
      </c>
      <c r="S77" s="73">
        <v>1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7" t="s"/>
      <c r="AA77" s="79">
        <v>46265.1927546296</v>
      </c>
      <c r="AB77" s="80">
        <f>=IFERROR((L77*20+M77*50+N77*50+O77*5+P77*80+Q77*80+R77*40+S77*50+T77*50+U77*50+V77*95+W77*95+X77*95+Y77*50)/800*IF(H77="青年",0.2,IF(H77="老年",0.9,IF(H77="中年",0.5,1))),0)</f>
        <v>0.06875</v>
      </c>
      <c r="AC77" s="80">
        <f>=IFERROR((L77*80+M77*50+N77*50+O77*95+P77*20+Q77*20+R77*60+S77*50+T77*50+U77*50+V77*5+W77*5+X77*5+Y77*50)/540*IF(H77="青年",0.8,IF(H77="老年",0.1,IF(H77="中年",0.5,1))),0)</f>
        <v>0.175925925925926</v>
      </c>
      <c r="AD77" s="81">
        <f>=IFERROR(0.01+(AB77-MIN($AB$2:$AB$595))/(MAX($AB$2:$AB$595)-MIN($AB$2:$AB$595))*(1-0.01),0)*10</f>
        <v>2.75310173697271</v>
      </c>
      <c r="AE77" s="81">
        <f>=IFERROR(0.01+(AC77-MIN($AC$2:$AC$595))/(MAX($AC$2:$AC$595)-MIN($AC$2:$AC$595))*(1-0.01),0)*10</f>
        <v>4.98537859007833</v>
      </c>
    </row>
    <row r="78" spans="1:31">
      <c r="A78" s="73">
        <v>77</v>
      </c>
      <c r="B78" s="76" t="s">
        <v>888</v>
      </c>
      <c r="C78" s="76" t="s">
        <v>178</v>
      </c>
      <c r="D78" s="73" t="s">
        <v>179</v>
      </c>
      <c r="E78" s="73">
        <v>3</v>
      </c>
      <c r="F78" s="77" t="s"/>
      <c r="G78" s="76" t="s">
        <v>787</v>
      </c>
      <c r="H78" s="76" t="s">
        <v>788</v>
      </c>
      <c r="I78" s="76" t="s">
        <v>789</v>
      </c>
      <c r="J78" s="76" t="s">
        <v>809</v>
      </c>
      <c r="K78" s="76" t="s">
        <v>864</v>
      </c>
      <c r="L78" s="73">
        <v>0</v>
      </c>
      <c r="M78" s="73">
        <v>0</v>
      </c>
      <c r="N78" s="73">
        <v>1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7" t="s"/>
      <c r="AA78" s="79">
        <v>46265.1929050926</v>
      </c>
      <c r="AB78" s="80">
        <f>=IFERROR((L78*20+M78*50+N78*50+O78*5+P78*80+Q78*80+R78*40+S78*50+T78*50+U78*50+V78*95+W78*95+X78*95+Y78*50)/800*IF(H78="青年",0.2,IF(H78="老年",0.9,IF(H78="中年",0.5,1))),0)</f>
        <v>0.0125</v>
      </c>
      <c r="AC78" s="80">
        <f>=IFERROR((L78*80+M78*50+N78*50+O78*95+P78*20+Q78*20+R78*60+S78*50+T78*50+U78*50+V78*5+W78*5+X78*5+Y78*50)/540*IF(H78="青年",0.8,IF(H78="老年",0.1,IF(H78="中年",0.5,1))),0)</f>
        <v>0.0740740740740741</v>
      </c>
      <c r="AD78" s="81">
        <f>=IFERROR(0.01+(AB78-MIN($AB$2:$AB$595))/(MAX($AB$2:$AB$595)-MIN($AB$2:$AB$595))*(1-0.01),0)*10</f>
        <v>0.542183622828784</v>
      </c>
      <c r="AE78" s="81">
        <f>=IFERROR(0.01+(AC78-MIN($AC$2:$AC$595))/(MAX($AC$2:$AC$595)-MIN($AC$2:$AC$595))*(1-0.01),0)*10</f>
        <v>2.1420365535248</v>
      </c>
    </row>
    <row r="79" spans="1:31">
      <c r="A79" s="73">
        <v>78</v>
      </c>
      <c r="B79" s="76" t="s">
        <v>889</v>
      </c>
      <c r="C79" s="76" t="s">
        <v>178</v>
      </c>
      <c r="D79" s="73" t="s">
        <v>179</v>
      </c>
      <c r="E79" s="73">
        <v>4</v>
      </c>
      <c r="F79" s="77" t="s"/>
      <c r="G79" s="76" t="s">
        <v>787</v>
      </c>
      <c r="H79" s="76" t="s">
        <v>788</v>
      </c>
      <c r="I79" s="76" t="s">
        <v>799</v>
      </c>
      <c r="J79" s="76" t="s">
        <v>809</v>
      </c>
      <c r="K79" s="76" t="s">
        <v>864</v>
      </c>
      <c r="L79" s="73">
        <v>0</v>
      </c>
      <c r="M79" s="73">
        <v>0</v>
      </c>
      <c r="N79" s="73">
        <v>1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7" t="s"/>
      <c r="AA79" s="79">
        <v>46265.1930671296</v>
      </c>
      <c r="AB79" s="80">
        <f>=IFERROR((L79*20+M79*50+N79*50+O79*5+P79*80+Q79*80+R79*40+S79*50+T79*50+U79*50+V79*95+W79*95+X79*95+Y79*50)/800*IF(H79="青年",0.2,IF(H79="老年",0.9,IF(H79="中年",0.5,1))),0)</f>
        <v>0.0125</v>
      </c>
      <c r="AC79" s="80">
        <f>=IFERROR((L79*80+M79*50+N79*50+O79*95+P79*20+Q79*20+R79*60+S79*50+T79*50+U79*50+V79*5+W79*5+X79*5+Y79*50)/540*IF(H79="青年",0.8,IF(H79="老年",0.1,IF(H79="中年",0.5,1))),0)</f>
        <v>0.0740740740740741</v>
      </c>
      <c r="AD79" s="81">
        <f>=IFERROR(0.01+(AB79-MIN($AB$2:$AB$595))/(MAX($AB$2:$AB$595)-MIN($AB$2:$AB$595))*(1-0.01),0)*10</f>
        <v>0.542183622828784</v>
      </c>
      <c r="AE79" s="81">
        <f>=IFERROR(0.01+(AC79-MIN($AC$2:$AC$595))/(MAX($AC$2:$AC$595)-MIN($AC$2:$AC$595))*(1-0.01),0)*10</f>
        <v>2.1420365535248</v>
      </c>
    </row>
    <row r="80" spans="1:31">
      <c r="A80" s="73">
        <v>79</v>
      </c>
      <c r="B80" s="76" t="s">
        <v>890</v>
      </c>
      <c r="C80" s="76" t="s">
        <v>178</v>
      </c>
      <c r="D80" s="73" t="s">
        <v>179</v>
      </c>
      <c r="E80" s="73">
        <v>5</v>
      </c>
      <c r="F80" s="77" t="s"/>
      <c r="G80" s="76" t="s">
        <v>787</v>
      </c>
      <c r="H80" s="76" t="s">
        <v>788</v>
      </c>
      <c r="I80" s="76" t="s">
        <v>799</v>
      </c>
      <c r="J80" s="76" t="s">
        <v>809</v>
      </c>
      <c r="K80" s="76" t="s">
        <v>864</v>
      </c>
      <c r="L80" s="73">
        <v>0</v>
      </c>
      <c r="M80" s="73">
        <v>0</v>
      </c>
      <c r="N80" s="73">
        <v>1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  <c r="X80" s="73">
        <v>0</v>
      </c>
      <c r="Y80" s="73">
        <v>0</v>
      </c>
      <c r="Z80" s="77" t="s"/>
      <c r="AA80" s="79">
        <v>46265.1934375</v>
      </c>
      <c r="AB80" s="80">
        <f>=IFERROR((L80*20+M80*50+N80*50+O80*5+P80*80+Q80*80+R80*40+S80*50+T80*50+U80*50+V80*95+W80*95+X80*95+Y80*50)/800*IF(H80="青年",0.2,IF(H80="老年",0.9,IF(H80="中年",0.5,1))),0)</f>
        <v>0.0125</v>
      </c>
      <c r="AC80" s="80">
        <f>=IFERROR((L80*80+M80*50+N80*50+O80*95+P80*20+Q80*20+R80*60+S80*50+T80*50+U80*50+V80*5+W80*5+X80*5+Y80*50)/540*IF(H80="青年",0.8,IF(H80="老年",0.1,IF(H80="中年",0.5,1))),0)</f>
        <v>0.0740740740740741</v>
      </c>
      <c r="AD80" s="81">
        <f>=IFERROR(0.01+(AB80-MIN($AB$2:$AB$595))/(MAX($AB$2:$AB$595)-MIN($AB$2:$AB$595))*(1-0.01),0)*10</f>
        <v>0.542183622828784</v>
      </c>
      <c r="AE80" s="81">
        <f>=IFERROR(0.01+(AC80-MIN($AC$2:$AC$595))/(MAX($AC$2:$AC$595)-MIN($AC$2:$AC$595))*(1-0.01),0)*10</f>
        <v>2.1420365535248</v>
      </c>
    </row>
    <row r="81" spans="1:31">
      <c r="A81" s="73">
        <v>80</v>
      </c>
      <c r="B81" s="76" t="s">
        <v>891</v>
      </c>
      <c r="C81" s="76" t="s">
        <v>185</v>
      </c>
      <c r="D81" s="73" t="s">
        <v>186</v>
      </c>
      <c r="E81" s="73">
        <v>1</v>
      </c>
      <c r="F81" s="73">
        <v>1</v>
      </c>
      <c r="G81" s="76" t="s">
        <v>793</v>
      </c>
      <c r="H81" s="76" t="s">
        <v>802</v>
      </c>
      <c r="I81" s="76" t="s">
        <v>799</v>
      </c>
      <c r="J81" s="76" t="s">
        <v>790</v>
      </c>
      <c r="K81" s="76" t="s">
        <v>796</v>
      </c>
      <c r="L81" s="73">
        <v>1</v>
      </c>
      <c r="M81" s="73">
        <v>0</v>
      </c>
      <c r="N81" s="73">
        <v>0</v>
      </c>
      <c r="O81" s="73">
        <v>0</v>
      </c>
      <c r="P81" s="73">
        <v>1</v>
      </c>
      <c r="Q81" s="73">
        <v>0</v>
      </c>
      <c r="R81" s="73">
        <v>0</v>
      </c>
      <c r="S81" s="73">
        <v>1</v>
      </c>
      <c r="T81" s="73">
        <v>0</v>
      </c>
      <c r="U81" s="73">
        <v>0</v>
      </c>
      <c r="V81" s="73">
        <v>0</v>
      </c>
      <c r="W81" s="73">
        <v>0</v>
      </c>
      <c r="X81" s="73">
        <v>0</v>
      </c>
      <c r="Y81" s="73">
        <v>0</v>
      </c>
      <c r="Z81" s="77" t="s"/>
      <c r="AA81" s="79">
        <v>46265.1936921296</v>
      </c>
      <c r="AB81" s="80">
        <f>=IFERROR((L81*20+M81*50+N81*50+O81*5+P81*80+Q81*80+R81*40+S81*50+T81*50+U81*50+V81*95+W81*95+X81*95+Y81*50)/800*IF(H81="青年",0.2,IF(H81="老年",0.9,IF(H81="中年",0.5,1))),0)</f>
        <v>0.09375</v>
      </c>
      <c r="AC81" s="80">
        <f>=IFERROR((L81*80+M81*50+N81*50+O81*95+P81*20+Q81*20+R81*60+S81*50+T81*50+U81*50+V81*5+W81*5+X81*5+Y81*50)/540*IF(H81="青年",0.8,IF(H81="老年",0.1,IF(H81="中年",0.5,1))),0)</f>
        <v>0.138888888888889</v>
      </c>
      <c r="AD81" s="81">
        <f>=IFERROR(0.01+(AB81-MIN($AB$2:$AB$595))/(MAX($AB$2:$AB$595)-MIN($AB$2:$AB$595))*(1-0.01),0)*10</f>
        <v>3.73573200992556</v>
      </c>
      <c r="AE81" s="81">
        <f>=IFERROR(0.01+(AC81-MIN($AC$2:$AC$595))/(MAX($AC$2:$AC$595)-MIN($AC$2:$AC$595))*(1-0.01),0)*10</f>
        <v>3.95143603133159</v>
      </c>
    </row>
    <row r="82" spans="1:31">
      <c r="A82" s="73">
        <v>81</v>
      </c>
      <c r="B82" s="76" t="s">
        <v>892</v>
      </c>
      <c r="C82" s="76" t="s">
        <v>185</v>
      </c>
      <c r="D82" s="73" t="s">
        <v>186</v>
      </c>
      <c r="E82" s="73">
        <v>2</v>
      </c>
      <c r="F82" s="73">
        <v>1</v>
      </c>
      <c r="G82" s="76" t="s">
        <v>793</v>
      </c>
      <c r="H82" s="76" t="s">
        <v>788</v>
      </c>
      <c r="I82" s="76" t="s">
        <v>789</v>
      </c>
      <c r="J82" s="76" t="s">
        <v>809</v>
      </c>
      <c r="K82" s="76" t="s">
        <v>796</v>
      </c>
      <c r="L82" s="73">
        <v>1</v>
      </c>
      <c r="M82" s="73">
        <v>0</v>
      </c>
      <c r="N82" s="73">
        <v>0</v>
      </c>
      <c r="O82" s="73">
        <v>0</v>
      </c>
      <c r="P82" s="73">
        <v>1</v>
      </c>
      <c r="Q82" s="73">
        <v>0</v>
      </c>
      <c r="R82" s="73">
        <v>0</v>
      </c>
      <c r="S82" s="73">
        <v>1</v>
      </c>
      <c r="T82" s="73">
        <v>0</v>
      </c>
      <c r="U82" s="73">
        <v>0</v>
      </c>
      <c r="V82" s="73">
        <v>0</v>
      </c>
      <c r="W82" s="73">
        <v>0</v>
      </c>
      <c r="X82" s="73">
        <v>0</v>
      </c>
      <c r="Y82" s="73">
        <v>0</v>
      </c>
      <c r="Z82" s="77" t="s"/>
      <c r="AA82" s="79">
        <v>46265.1938078704</v>
      </c>
      <c r="AB82" s="80">
        <f>=IFERROR((L82*20+M82*50+N82*50+O82*5+P82*80+Q82*80+R82*40+S82*50+T82*50+U82*50+V82*95+W82*95+X82*95+Y82*50)/800*IF(H82="青年",0.2,IF(H82="老年",0.9,IF(H82="中年",0.5,1))),0)</f>
        <v>0.0375</v>
      </c>
      <c r="AC82" s="80">
        <f>=IFERROR((L82*80+M82*50+N82*50+O82*95+P82*20+Q82*20+R82*60+S82*50+T82*50+U82*50+V82*5+W82*5+X82*5+Y82*50)/540*IF(H82="青年",0.8,IF(H82="老年",0.1,IF(H82="中年",0.5,1))),0)</f>
        <v>0.222222222222222</v>
      </c>
      <c r="AD82" s="81">
        <f>=IFERROR(0.01+(AB82-MIN($AB$2:$AB$595))/(MAX($AB$2:$AB$595)-MIN($AB$2:$AB$595))*(1-0.01),0)*10</f>
        <v>1.52481389578164</v>
      </c>
      <c r="AE82" s="81">
        <f>=IFERROR(0.01+(AC82-MIN($AC$2:$AC$595))/(MAX($AC$2:$AC$595)-MIN($AC$2:$AC$595))*(1-0.01),0)*10</f>
        <v>6.27780678851175</v>
      </c>
    </row>
    <row r="83" spans="1:31">
      <c r="A83" s="73">
        <v>82</v>
      </c>
      <c r="B83" s="76" t="s">
        <v>893</v>
      </c>
      <c r="C83" s="76" t="s">
        <v>185</v>
      </c>
      <c r="D83" s="73" t="s">
        <v>186</v>
      </c>
      <c r="E83" s="73">
        <v>3</v>
      </c>
      <c r="F83" s="73">
        <v>1</v>
      </c>
      <c r="G83" s="76" t="s">
        <v>793</v>
      </c>
      <c r="H83" s="76" t="s">
        <v>813</v>
      </c>
      <c r="I83" s="76" t="s">
        <v>799</v>
      </c>
      <c r="J83" s="76" t="s">
        <v>790</v>
      </c>
      <c r="K83" s="76" t="s">
        <v>837</v>
      </c>
      <c r="L83" s="73">
        <v>0</v>
      </c>
      <c r="M83" s="73">
        <v>0</v>
      </c>
      <c r="N83" s="73">
        <v>0</v>
      </c>
      <c r="O83" s="73">
        <v>0</v>
      </c>
      <c r="P83" s="73">
        <v>1</v>
      </c>
      <c r="Q83" s="73">
        <v>0</v>
      </c>
      <c r="R83" s="73">
        <v>0</v>
      </c>
      <c r="S83" s="73">
        <v>1</v>
      </c>
      <c r="T83" s="73">
        <v>0</v>
      </c>
      <c r="U83" s="73">
        <v>0</v>
      </c>
      <c r="V83" s="73">
        <v>0</v>
      </c>
      <c r="W83" s="73">
        <v>0</v>
      </c>
      <c r="X83" s="73">
        <v>0</v>
      </c>
      <c r="Y83" s="73">
        <v>0</v>
      </c>
      <c r="Z83" s="77" t="s"/>
      <c r="AA83" s="79">
        <v>46265.1939583333</v>
      </c>
      <c r="AB83" s="80">
        <f>=IFERROR((L83*20+M83*50+N83*50+O83*5+P83*80+Q83*80+R83*40+S83*50+T83*50+U83*50+V83*95+W83*95+X83*95+Y83*50)/800*IF(H83="青年",0.2,IF(H83="老年",0.9,IF(H83="中年",0.5,1))),0)</f>
        <v>0.1625</v>
      </c>
      <c r="AC83" s="80">
        <f>=IFERROR((L83*80+M83*50+N83*50+O83*95+P83*20+Q83*20+R83*60+S83*50+T83*50+U83*50+V83*5+W83*5+X83*5+Y83*50)/540*IF(H83="青年",0.8,IF(H83="老年",0.1,IF(H83="中年",0.5,1))),0)</f>
        <v>0.12962962962963</v>
      </c>
      <c r="AD83" s="81">
        <f>=IFERROR(0.01+(AB83-MIN($AB$2:$AB$595))/(MAX($AB$2:$AB$595)-MIN($AB$2:$AB$595))*(1-0.01),0)*10</f>
        <v>6.43796526054591</v>
      </c>
      <c r="AE83" s="81">
        <f>=IFERROR(0.01+(AC83-MIN($AC$2:$AC$595))/(MAX($AC$2:$AC$595)-MIN($AC$2:$AC$595))*(1-0.01),0)*10</f>
        <v>3.69295039164491</v>
      </c>
    </row>
    <row r="84" spans="1:31">
      <c r="A84" s="73">
        <v>83</v>
      </c>
      <c r="B84" s="76" t="s">
        <v>894</v>
      </c>
      <c r="C84" s="76" t="s">
        <v>204</v>
      </c>
      <c r="D84" s="73" t="s">
        <v>205</v>
      </c>
      <c r="E84" s="73">
        <v>1</v>
      </c>
      <c r="F84" s="73">
        <v>1</v>
      </c>
      <c r="G84" s="76" t="s">
        <v>793</v>
      </c>
      <c r="H84" s="76" t="s">
        <v>788</v>
      </c>
      <c r="I84" s="76" t="s">
        <v>789</v>
      </c>
      <c r="J84" s="76" t="s">
        <v>809</v>
      </c>
      <c r="K84" s="76" t="s">
        <v>791</v>
      </c>
      <c r="L84" s="73">
        <v>1</v>
      </c>
      <c r="M84" s="73">
        <v>0</v>
      </c>
      <c r="N84" s="73">
        <v>0</v>
      </c>
      <c r="O84" s="73">
        <v>0</v>
      </c>
      <c r="P84" s="73">
        <v>0</v>
      </c>
      <c r="Q84" s="73">
        <v>0</v>
      </c>
      <c r="R84" s="73">
        <v>0</v>
      </c>
      <c r="S84" s="73">
        <v>1</v>
      </c>
      <c r="T84" s="73">
        <v>0</v>
      </c>
      <c r="U84" s="73">
        <v>0</v>
      </c>
      <c r="V84" s="73">
        <v>0</v>
      </c>
      <c r="W84" s="73">
        <v>0</v>
      </c>
      <c r="X84" s="73">
        <v>0</v>
      </c>
      <c r="Y84" s="73">
        <v>0</v>
      </c>
      <c r="Z84" s="77" t="s"/>
      <c r="AA84" s="79">
        <v>46265.1873726852</v>
      </c>
      <c r="AB84" s="80">
        <f>=IFERROR((L84*20+M84*50+N84*50+O84*5+P84*80+Q84*80+R84*40+S84*50+T84*50+U84*50+V84*95+W84*95+X84*95+Y84*50)/800*IF(H84="青年",0.2,IF(H84="老年",0.9,IF(H84="中年",0.5,1))),0)</f>
        <v>0.0175</v>
      </c>
      <c r="AC84" s="80">
        <f>=IFERROR((L84*80+M84*50+N84*50+O84*95+P84*20+Q84*20+R84*60+S84*50+T84*50+U84*50+V84*5+W84*5+X84*5+Y84*50)/540*IF(H84="青年",0.8,IF(H84="老年",0.1,IF(H84="中年",0.5,1))),0)</f>
        <v>0.192592592592593</v>
      </c>
      <c r="AD84" s="81">
        <f>=IFERROR(0.01+(AB84-MIN($AB$2:$AB$595))/(MAX($AB$2:$AB$595)-MIN($AB$2:$AB$595))*(1-0.01),0)*10</f>
        <v>0.738709677419355</v>
      </c>
      <c r="AE84" s="81">
        <f>=IFERROR(0.01+(AC84-MIN($AC$2:$AC$595))/(MAX($AC$2:$AC$595)-MIN($AC$2:$AC$595))*(1-0.01),0)*10</f>
        <v>5.45065274151436</v>
      </c>
    </row>
    <row r="85" spans="1:31">
      <c r="A85" s="73">
        <v>84</v>
      </c>
      <c r="B85" s="76" t="s">
        <v>895</v>
      </c>
      <c r="C85" s="76" t="s">
        <v>204</v>
      </c>
      <c r="D85" s="73" t="s">
        <v>205</v>
      </c>
      <c r="E85" s="73">
        <v>2</v>
      </c>
      <c r="F85" s="73">
        <v>1</v>
      </c>
      <c r="G85" s="76" t="s">
        <v>793</v>
      </c>
      <c r="H85" s="76" t="s">
        <v>788</v>
      </c>
      <c r="I85" s="76" t="s">
        <v>799</v>
      </c>
      <c r="J85" s="76" t="s">
        <v>809</v>
      </c>
      <c r="K85" s="76" t="s">
        <v>791</v>
      </c>
      <c r="L85" s="73">
        <v>1</v>
      </c>
      <c r="M85" s="73">
        <v>0</v>
      </c>
      <c r="N85" s="73">
        <v>0</v>
      </c>
      <c r="O85" s="73">
        <v>0</v>
      </c>
      <c r="P85" s="73">
        <v>0</v>
      </c>
      <c r="Q85" s="73">
        <v>0</v>
      </c>
      <c r="R85" s="73">
        <v>0</v>
      </c>
      <c r="S85" s="73">
        <v>1</v>
      </c>
      <c r="T85" s="73">
        <v>0</v>
      </c>
      <c r="U85" s="73">
        <v>0</v>
      </c>
      <c r="V85" s="73">
        <v>0</v>
      </c>
      <c r="W85" s="73">
        <v>0</v>
      </c>
      <c r="X85" s="73">
        <v>0</v>
      </c>
      <c r="Y85" s="73">
        <v>0</v>
      </c>
      <c r="Z85" s="77" t="s"/>
      <c r="AA85" s="79">
        <v>46265.1881944444</v>
      </c>
      <c r="AB85" s="80">
        <f>=IFERROR((L85*20+M85*50+N85*50+O85*5+P85*80+Q85*80+R85*40+S85*50+T85*50+U85*50+V85*95+W85*95+X85*95+Y85*50)/800*IF(H85="青年",0.2,IF(H85="老年",0.9,IF(H85="中年",0.5,1))),0)</f>
        <v>0.0175</v>
      </c>
      <c r="AC85" s="80">
        <f>=IFERROR((L85*80+M85*50+N85*50+O85*95+P85*20+Q85*20+R85*60+S85*50+T85*50+U85*50+V85*5+W85*5+X85*5+Y85*50)/540*IF(H85="青年",0.8,IF(H85="老年",0.1,IF(H85="中年",0.5,1))),0)</f>
        <v>0.192592592592593</v>
      </c>
      <c r="AD85" s="81">
        <f>=IFERROR(0.01+(AB85-MIN($AB$2:$AB$595))/(MAX($AB$2:$AB$595)-MIN($AB$2:$AB$595))*(1-0.01),0)*10</f>
        <v>0.738709677419355</v>
      </c>
      <c r="AE85" s="81">
        <f>=IFERROR(0.01+(AC85-MIN($AC$2:$AC$595))/(MAX($AC$2:$AC$595)-MIN($AC$2:$AC$595))*(1-0.01),0)*10</f>
        <v>5.45065274151436</v>
      </c>
    </row>
    <row r="86" spans="1:31">
      <c r="A86" s="73">
        <v>85</v>
      </c>
      <c r="B86" s="76" t="s">
        <v>896</v>
      </c>
      <c r="C86" s="76" t="s">
        <v>216</v>
      </c>
      <c r="D86" s="73" t="s">
        <v>217</v>
      </c>
      <c r="E86" s="73">
        <v>1</v>
      </c>
      <c r="F86" s="77" t="s"/>
      <c r="G86" s="76" t="s">
        <v>787</v>
      </c>
      <c r="H86" s="76" t="s">
        <v>802</v>
      </c>
      <c r="I86" s="76" t="s">
        <v>799</v>
      </c>
      <c r="J86" s="76" t="s">
        <v>809</v>
      </c>
      <c r="K86" s="76" t="s">
        <v>897</v>
      </c>
      <c r="L86" s="73">
        <v>0</v>
      </c>
      <c r="M86" s="73">
        <v>1</v>
      </c>
      <c r="N86" s="73">
        <v>1</v>
      </c>
      <c r="O86" s="73">
        <v>0</v>
      </c>
      <c r="P86" s="73">
        <v>0</v>
      </c>
      <c r="Q86" s="73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3">
        <v>0</v>
      </c>
      <c r="Y86" s="73">
        <v>0</v>
      </c>
      <c r="Z86" s="77" t="s"/>
      <c r="AA86" s="79">
        <v>46265.1895138889</v>
      </c>
      <c r="AB86" s="80">
        <f>=IFERROR((L86*20+M86*50+N86*50+O86*5+P86*80+Q86*80+R86*40+S86*50+T86*50+U86*50+V86*95+W86*95+X86*95+Y86*50)/800*IF(H86="青年",0.2,IF(H86="老年",0.9,IF(H86="中年",0.5,1))),0)</f>
        <v>0.0625</v>
      </c>
      <c r="AC86" s="80">
        <f>=IFERROR((L86*80+M86*50+N86*50+O86*95+P86*20+Q86*20+R86*60+S86*50+T86*50+U86*50+V86*5+W86*5+X86*5+Y86*50)/540*IF(H86="青年",0.8,IF(H86="老年",0.1,IF(H86="中年",0.5,1))),0)</f>
        <v>0.0925925925925926</v>
      </c>
      <c r="AD86" s="81">
        <f>=IFERROR(0.01+(AB86-MIN($AB$2:$AB$595))/(MAX($AB$2:$AB$595)-MIN($AB$2:$AB$595))*(1-0.01),0)*10</f>
        <v>2.50744416873449</v>
      </c>
      <c r="AE86" s="81">
        <f>=IFERROR(0.01+(AC86-MIN($AC$2:$AC$595))/(MAX($AC$2:$AC$595)-MIN($AC$2:$AC$595))*(1-0.01),0)*10</f>
        <v>2.65900783289817</v>
      </c>
    </row>
    <row r="87" spans="1:31">
      <c r="A87" s="73">
        <v>86</v>
      </c>
      <c r="B87" s="76" t="s">
        <v>898</v>
      </c>
      <c r="C87" s="76" t="s">
        <v>216</v>
      </c>
      <c r="D87" s="73" t="s">
        <v>217</v>
      </c>
      <c r="E87" s="73">
        <v>2</v>
      </c>
      <c r="F87" s="77" t="s"/>
      <c r="G87" s="76" t="s">
        <v>787</v>
      </c>
      <c r="H87" s="76" t="s">
        <v>788</v>
      </c>
      <c r="I87" s="76" t="s">
        <v>789</v>
      </c>
      <c r="J87" s="76" t="s">
        <v>809</v>
      </c>
      <c r="K87" s="76" t="s">
        <v>899</v>
      </c>
      <c r="L87" s="73">
        <v>1</v>
      </c>
      <c r="M87" s="73">
        <v>1</v>
      </c>
      <c r="N87" s="73">
        <v>1</v>
      </c>
      <c r="O87" s="73">
        <v>0</v>
      </c>
      <c r="P87" s="73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  <c r="V87" s="73">
        <v>0</v>
      </c>
      <c r="W87" s="73">
        <v>0</v>
      </c>
      <c r="X87" s="73">
        <v>0</v>
      </c>
      <c r="Y87" s="73">
        <v>0</v>
      </c>
      <c r="Z87" s="77" t="s"/>
      <c r="AA87" s="79">
        <v>46265.1896759259</v>
      </c>
      <c r="AB87" s="80">
        <f>=IFERROR((L87*20+M87*50+N87*50+O87*5+P87*80+Q87*80+R87*40+S87*50+T87*50+U87*50+V87*95+W87*95+X87*95+Y87*50)/800*IF(H87="青年",0.2,IF(H87="老年",0.9,IF(H87="中年",0.5,1))),0)</f>
        <v>0.03</v>
      </c>
      <c r="AC87" s="80">
        <f>=IFERROR((L87*80+M87*50+N87*50+O87*95+P87*20+Q87*20+R87*60+S87*50+T87*50+U87*50+V87*5+W87*5+X87*5+Y87*50)/540*IF(H87="青年",0.8,IF(H87="老年",0.1,IF(H87="中年",0.5,1))),0)</f>
        <v>0.266666666666667</v>
      </c>
      <c r="AD87" s="81">
        <f>=IFERROR(0.01+(AB87-MIN($AB$2:$AB$595))/(MAX($AB$2:$AB$595)-MIN($AB$2:$AB$595))*(1-0.01),0)*10</f>
        <v>1.23002481389578</v>
      </c>
      <c r="AE87" s="81">
        <f>=IFERROR(0.01+(AC87-MIN($AC$2:$AC$595))/(MAX($AC$2:$AC$595)-MIN($AC$2:$AC$595))*(1-0.01),0)*10</f>
        <v>7.51853785900783</v>
      </c>
    </row>
    <row r="88" spans="1:31">
      <c r="A88" s="73">
        <v>87</v>
      </c>
      <c r="B88" s="76" t="s">
        <v>900</v>
      </c>
      <c r="C88" s="76" t="s">
        <v>230</v>
      </c>
      <c r="D88" s="73" t="s">
        <v>231</v>
      </c>
      <c r="E88" s="73">
        <v>1</v>
      </c>
      <c r="F88" s="73">
        <v>1</v>
      </c>
      <c r="G88" s="76" t="s">
        <v>793</v>
      </c>
      <c r="H88" s="76" t="s">
        <v>788</v>
      </c>
      <c r="I88" s="76" t="s">
        <v>789</v>
      </c>
      <c r="J88" s="76" t="s">
        <v>790</v>
      </c>
      <c r="K88" s="76" t="s">
        <v>791</v>
      </c>
      <c r="L88" s="73">
        <v>1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1</v>
      </c>
      <c r="T88" s="73">
        <v>0</v>
      </c>
      <c r="U88" s="73">
        <v>0</v>
      </c>
      <c r="V88" s="73">
        <v>0</v>
      </c>
      <c r="W88" s="73">
        <v>0</v>
      </c>
      <c r="X88" s="73">
        <v>0</v>
      </c>
      <c r="Y88" s="73">
        <v>0</v>
      </c>
      <c r="Z88" s="77" t="s"/>
      <c r="AA88" s="79">
        <v>46265.1887037037</v>
      </c>
      <c r="AB88" s="80">
        <f>=IFERROR((L88*20+M88*50+N88*50+O88*5+P88*80+Q88*80+R88*40+S88*50+T88*50+U88*50+V88*95+W88*95+X88*95+Y88*50)/800*IF(H88="青年",0.2,IF(H88="老年",0.9,IF(H88="中年",0.5,1))),0)</f>
        <v>0.0175</v>
      </c>
      <c r="AC88" s="80">
        <f>=IFERROR((L88*80+M88*50+N88*50+O88*95+P88*20+Q88*20+R88*60+S88*50+T88*50+U88*50+V88*5+W88*5+X88*5+Y88*50)/540*IF(H88="青年",0.8,IF(H88="老年",0.1,IF(H88="中年",0.5,1))),0)</f>
        <v>0.192592592592593</v>
      </c>
      <c r="AD88" s="81">
        <f>=IFERROR(0.01+(AB88-MIN($AB$2:$AB$595))/(MAX($AB$2:$AB$595)-MIN($AB$2:$AB$595))*(1-0.01),0)*10</f>
        <v>0.738709677419355</v>
      </c>
      <c r="AE88" s="81">
        <f>=IFERROR(0.01+(AC88-MIN($AC$2:$AC$595))/(MAX($AC$2:$AC$595)-MIN($AC$2:$AC$595))*(1-0.01),0)*10</f>
        <v>5.45065274151436</v>
      </c>
    </row>
    <row r="89" spans="1:31">
      <c r="A89" s="73">
        <v>88</v>
      </c>
      <c r="B89" s="76" t="s">
        <v>901</v>
      </c>
      <c r="C89" s="76" t="s">
        <v>230</v>
      </c>
      <c r="D89" s="73" t="s">
        <v>231</v>
      </c>
      <c r="E89" s="73">
        <v>2</v>
      </c>
      <c r="F89" s="73">
        <v>1</v>
      </c>
      <c r="G89" s="76" t="s">
        <v>793</v>
      </c>
      <c r="H89" s="76" t="s">
        <v>788</v>
      </c>
      <c r="I89" s="76" t="s">
        <v>799</v>
      </c>
      <c r="J89" s="76" t="s">
        <v>790</v>
      </c>
      <c r="K89" s="76" t="s">
        <v>791</v>
      </c>
      <c r="L89" s="73">
        <v>1</v>
      </c>
      <c r="M89" s="73">
        <v>0</v>
      </c>
      <c r="N89" s="73">
        <v>0</v>
      </c>
      <c r="O89" s="73">
        <v>0</v>
      </c>
      <c r="P89" s="73">
        <v>0</v>
      </c>
      <c r="Q89" s="73">
        <v>0</v>
      </c>
      <c r="R89" s="73">
        <v>0</v>
      </c>
      <c r="S89" s="73">
        <v>1</v>
      </c>
      <c r="T89" s="73">
        <v>0</v>
      </c>
      <c r="U89" s="73">
        <v>0</v>
      </c>
      <c r="V89" s="73">
        <v>0</v>
      </c>
      <c r="W89" s="73">
        <v>0</v>
      </c>
      <c r="X89" s="73">
        <v>0</v>
      </c>
      <c r="Y89" s="73">
        <v>0</v>
      </c>
      <c r="Z89" s="77" t="s"/>
      <c r="AA89" s="79">
        <v>46265.1887847222</v>
      </c>
      <c r="AB89" s="80">
        <f>=IFERROR((L89*20+M89*50+N89*50+O89*5+P89*80+Q89*80+R89*40+S89*50+T89*50+U89*50+V89*95+W89*95+X89*95+Y89*50)/800*IF(H89="青年",0.2,IF(H89="老年",0.9,IF(H89="中年",0.5,1))),0)</f>
        <v>0.0175</v>
      </c>
      <c r="AC89" s="80">
        <f>=IFERROR((L89*80+M89*50+N89*50+O89*95+P89*20+Q89*20+R89*60+S89*50+T89*50+U89*50+V89*5+W89*5+X89*5+Y89*50)/540*IF(H89="青年",0.8,IF(H89="老年",0.1,IF(H89="中年",0.5,1))),0)</f>
        <v>0.192592592592593</v>
      </c>
      <c r="AD89" s="81">
        <f>=IFERROR(0.01+(AB89-MIN($AB$2:$AB$595))/(MAX($AB$2:$AB$595)-MIN($AB$2:$AB$595))*(1-0.01),0)*10</f>
        <v>0.738709677419355</v>
      </c>
      <c r="AE89" s="81">
        <f>=IFERROR(0.01+(AC89-MIN($AC$2:$AC$595))/(MAX($AC$2:$AC$595)-MIN($AC$2:$AC$595))*(1-0.01),0)*10</f>
        <v>5.45065274151436</v>
      </c>
    </row>
    <row r="90" spans="1:31">
      <c r="A90" s="73">
        <v>89</v>
      </c>
      <c r="B90" s="76" t="s">
        <v>902</v>
      </c>
      <c r="C90" s="76" t="s">
        <v>234</v>
      </c>
      <c r="D90" s="73" t="s">
        <v>235</v>
      </c>
      <c r="E90" s="73">
        <v>1</v>
      </c>
      <c r="F90" s="77" t="s"/>
      <c r="G90" s="76" t="s">
        <v>787</v>
      </c>
      <c r="H90" s="76" t="s">
        <v>802</v>
      </c>
      <c r="I90" s="76" t="s">
        <v>799</v>
      </c>
      <c r="J90" s="76" t="s">
        <v>790</v>
      </c>
      <c r="K90" s="76" t="s">
        <v>791</v>
      </c>
      <c r="L90" s="73">
        <v>1</v>
      </c>
      <c r="M90" s="73">
        <v>0</v>
      </c>
      <c r="N90" s="73">
        <v>0</v>
      </c>
      <c r="O90" s="73">
        <v>0</v>
      </c>
      <c r="P90" s="73">
        <v>0</v>
      </c>
      <c r="Q90" s="73">
        <v>0</v>
      </c>
      <c r="R90" s="73">
        <v>0</v>
      </c>
      <c r="S90" s="73">
        <v>1</v>
      </c>
      <c r="T90" s="73">
        <v>0</v>
      </c>
      <c r="U90" s="73">
        <v>0</v>
      </c>
      <c r="V90" s="73">
        <v>0</v>
      </c>
      <c r="W90" s="73">
        <v>0</v>
      </c>
      <c r="X90" s="73">
        <v>0</v>
      </c>
      <c r="Y90" s="73">
        <v>0</v>
      </c>
      <c r="Z90" s="77" t="s"/>
      <c r="AA90" s="79">
        <v>46265.1883564815</v>
      </c>
      <c r="AB90" s="80">
        <f>=IFERROR((L90*20+M90*50+N90*50+O90*5+P90*80+Q90*80+R90*40+S90*50+T90*50+U90*50+V90*95+W90*95+X90*95+Y90*50)/800*IF(H90="青年",0.2,IF(H90="老年",0.9,IF(H90="中年",0.5,1))),0)</f>
        <v>0.04375</v>
      </c>
      <c r="AC90" s="80">
        <f>=IFERROR((L90*80+M90*50+N90*50+O90*95+P90*20+Q90*20+R90*60+S90*50+T90*50+U90*50+V90*5+W90*5+X90*5+Y90*50)/540*IF(H90="青年",0.8,IF(H90="老年",0.1,IF(H90="中年",0.5,1))),0)</f>
        <v>0.12037037037037</v>
      </c>
      <c r="AD90" s="81">
        <f>=IFERROR(0.01+(AB90-MIN($AB$2:$AB$595))/(MAX($AB$2:$AB$595)-MIN($AB$2:$AB$595))*(1-0.01),0)*10</f>
        <v>1.77047146401985</v>
      </c>
      <c r="AE90" s="81">
        <f>=IFERROR(0.01+(AC90-MIN($AC$2:$AC$595))/(MAX($AC$2:$AC$595)-MIN($AC$2:$AC$595))*(1-0.01),0)*10</f>
        <v>3.43446475195823</v>
      </c>
    </row>
    <row r="91" spans="1:31">
      <c r="A91" s="73">
        <v>90</v>
      </c>
      <c r="B91" s="76" t="s">
        <v>903</v>
      </c>
      <c r="C91" s="76" t="s">
        <v>242</v>
      </c>
      <c r="D91" s="73" t="s">
        <v>243</v>
      </c>
      <c r="E91" s="73">
        <v>1</v>
      </c>
      <c r="F91" s="73">
        <v>1</v>
      </c>
      <c r="G91" s="76" t="s">
        <v>793</v>
      </c>
      <c r="H91" s="76" t="s">
        <v>788</v>
      </c>
      <c r="I91" s="76" t="s">
        <v>799</v>
      </c>
      <c r="J91" s="76" t="s">
        <v>790</v>
      </c>
      <c r="K91" s="76" t="s">
        <v>904</v>
      </c>
      <c r="L91" s="73">
        <v>0</v>
      </c>
      <c r="M91" s="73">
        <v>0</v>
      </c>
      <c r="N91" s="73">
        <v>0</v>
      </c>
      <c r="O91" s="73">
        <v>0</v>
      </c>
      <c r="P91" s="73">
        <v>1</v>
      </c>
      <c r="Q91" s="73">
        <v>0</v>
      </c>
      <c r="R91" s="73">
        <v>1</v>
      </c>
      <c r="S91" s="73">
        <v>0</v>
      </c>
      <c r="T91" s="73">
        <v>0</v>
      </c>
      <c r="U91" s="73">
        <v>0</v>
      </c>
      <c r="V91" s="73">
        <v>0</v>
      </c>
      <c r="W91" s="73">
        <v>0</v>
      </c>
      <c r="X91" s="73">
        <v>0</v>
      </c>
      <c r="Y91" s="73">
        <v>0</v>
      </c>
      <c r="Z91" s="77" t="s"/>
      <c r="AA91" s="79">
        <v>46265.180474537</v>
      </c>
      <c r="AB91" s="80">
        <f>=IFERROR((L91*20+M91*50+N91*50+O91*5+P91*80+Q91*80+R91*40+S91*50+T91*50+U91*50+V91*95+W91*95+X91*95+Y91*50)/800*IF(H91="青年",0.2,IF(H91="老年",0.9,IF(H91="中年",0.5,1))),0)</f>
        <v>0.03</v>
      </c>
      <c r="AC91" s="80">
        <f>=IFERROR((L91*80+M91*50+N91*50+O91*95+P91*20+Q91*20+R91*60+S91*50+T91*50+U91*50+V91*5+W91*5+X91*5+Y91*50)/540*IF(H91="青年",0.8,IF(H91="老年",0.1,IF(H91="中年",0.5,1))),0)</f>
        <v>0.118518518518519</v>
      </c>
      <c r="AD91" s="81">
        <f>=IFERROR(0.01+(AB91-MIN($AB$2:$AB$595))/(MAX($AB$2:$AB$595)-MIN($AB$2:$AB$595))*(1-0.01),0)*10</f>
        <v>1.23002481389578</v>
      </c>
      <c r="AE91" s="81">
        <f>=IFERROR(0.01+(AC91-MIN($AC$2:$AC$595))/(MAX($AC$2:$AC$595)-MIN($AC$2:$AC$595))*(1-0.01),0)*10</f>
        <v>3.38276762402089</v>
      </c>
    </row>
    <row r="92" spans="1:31">
      <c r="A92" s="73">
        <v>91</v>
      </c>
      <c r="B92" s="76" t="s">
        <v>905</v>
      </c>
      <c r="C92" s="76" t="s">
        <v>242</v>
      </c>
      <c r="D92" s="73" t="s">
        <v>243</v>
      </c>
      <c r="E92" s="73">
        <v>2</v>
      </c>
      <c r="F92" s="73">
        <v>1</v>
      </c>
      <c r="G92" s="76" t="s">
        <v>793</v>
      </c>
      <c r="H92" s="76" t="s">
        <v>788</v>
      </c>
      <c r="I92" s="76" t="s">
        <v>789</v>
      </c>
      <c r="J92" s="76" t="s">
        <v>790</v>
      </c>
      <c r="K92" s="76" t="s">
        <v>904</v>
      </c>
      <c r="L92" s="73">
        <v>0</v>
      </c>
      <c r="M92" s="73">
        <v>0</v>
      </c>
      <c r="N92" s="73">
        <v>0</v>
      </c>
      <c r="O92" s="73">
        <v>0</v>
      </c>
      <c r="P92" s="73">
        <v>1</v>
      </c>
      <c r="Q92" s="73">
        <v>0</v>
      </c>
      <c r="R92" s="73">
        <v>1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7" t="s"/>
      <c r="AA92" s="79">
        <v>46265.1805671296</v>
      </c>
      <c r="AB92" s="80">
        <f>=IFERROR((L92*20+M92*50+N92*50+O92*5+P92*80+Q92*80+R92*40+S92*50+T92*50+U92*50+V92*95+W92*95+X92*95+Y92*50)/800*IF(H92="青年",0.2,IF(H92="老年",0.9,IF(H92="中年",0.5,1))),0)</f>
        <v>0.03</v>
      </c>
      <c r="AC92" s="80">
        <f>=IFERROR((L92*80+M92*50+N92*50+O92*95+P92*20+Q92*20+R92*60+S92*50+T92*50+U92*50+V92*5+W92*5+X92*5+Y92*50)/540*IF(H92="青年",0.8,IF(H92="老年",0.1,IF(H92="中年",0.5,1))),0)</f>
        <v>0.118518518518519</v>
      </c>
      <c r="AD92" s="81">
        <f>=IFERROR(0.01+(AB92-MIN($AB$2:$AB$595))/(MAX($AB$2:$AB$595)-MIN($AB$2:$AB$595))*(1-0.01),0)*10</f>
        <v>1.23002481389578</v>
      </c>
      <c r="AE92" s="81">
        <f>=IFERROR(0.01+(AC92-MIN($AC$2:$AC$595))/(MAX($AC$2:$AC$595)-MIN($AC$2:$AC$595))*(1-0.01),0)*10</f>
        <v>3.38276762402089</v>
      </c>
    </row>
    <row r="93" spans="1:31">
      <c r="A93" s="73">
        <v>92</v>
      </c>
      <c r="B93" s="76" t="s">
        <v>906</v>
      </c>
      <c r="C93" s="76" t="s">
        <v>242</v>
      </c>
      <c r="D93" s="73" t="s">
        <v>243</v>
      </c>
      <c r="E93" s="73">
        <v>3</v>
      </c>
      <c r="F93" s="73">
        <v>2</v>
      </c>
      <c r="G93" s="76" t="s">
        <v>793</v>
      </c>
      <c r="H93" s="76" t="s">
        <v>788</v>
      </c>
      <c r="I93" s="76" t="s">
        <v>789</v>
      </c>
      <c r="J93" s="76" t="s">
        <v>790</v>
      </c>
      <c r="K93" s="76" t="s">
        <v>904</v>
      </c>
      <c r="L93" s="73">
        <v>0</v>
      </c>
      <c r="M93" s="73">
        <v>0</v>
      </c>
      <c r="N93" s="73">
        <v>0</v>
      </c>
      <c r="O93" s="73">
        <v>0</v>
      </c>
      <c r="P93" s="73">
        <v>1</v>
      </c>
      <c r="Q93" s="73">
        <v>0</v>
      </c>
      <c r="R93" s="73">
        <v>1</v>
      </c>
      <c r="S93" s="73">
        <v>0</v>
      </c>
      <c r="T93" s="73">
        <v>0</v>
      </c>
      <c r="U93" s="73">
        <v>0</v>
      </c>
      <c r="V93" s="73">
        <v>0</v>
      </c>
      <c r="W93" s="73">
        <v>0</v>
      </c>
      <c r="X93" s="73">
        <v>0</v>
      </c>
      <c r="Y93" s="73">
        <v>0</v>
      </c>
      <c r="Z93" s="77" t="s"/>
      <c r="AA93" s="79">
        <v>46265.1806712962</v>
      </c>
      <c r="AB93" s="80">
        <f>=IFERROR((L93*20+M93*50+N93*50+O93*5+P93*80+Q93*80+R93*40+S93*50+T93*50+U93*50+V93*95+W93*95+X93*95+Y93*50)/800*IF(H93="青年",0.2,IF(H93="老年",0.9,IF(H93="中年",0.5,1))),0)</f>
        <v>0.03</v>
      </c>
      <c r="AC93" s="80">
        <f>=IFERROR((L93*80+M93*50+N93*50+O93*95+P93*20+Q93*20+R93*60+S93*50+T93*50+U93*50+V93*5+W93*5+X93*5+Y93*50)/540*IF(H93="青年",0.8,IF(H93="老年",0.1,IF(H93="中年",0.5,1))),0)</f>
        <v>0.118518518518519</v>
      </c>
      <c r="AD93" s="81">
        <f>=IFERROR(0.01+(AB93-MIN($AB$2:$AB$595))/(MAX($AB$2:$AB$595)-MIN($AB$2:$AB$595))*(1-0.01),0)*10</f>
        <v>1.23002481389578</v>
      </c>
      <c r="AE93" s="81">
        <f>=IFERROR(0.01+(AC93-MIN($AC$2:$AC$595))/(MAX($AC$2:$AC$595)-MIN($AC$2:$AC$595))*(1-0.01),0)*10</f>
        <v>3.38276762402089</v>
      </c>
    </row>
    <row r="94" spans="1:31">
      <c r="A94" s="73">
        <v>93</v>
      </c>
      <c r="B94" s="76" t="s">
        <v>907</v>
      </c>
      <c r="C94" s="76" t="s">
        <v>242</v>
      </c>
      <c r="D94" s="73" t="s">
        <v>243</v>
      </c>
      <c r="E94" s="73">
        <v>4</v>
      </c>
      <c r="F94" s="73">
        <v>2</v>
      </c>
      <c r="G94" s="76" t="s">
        <v>793</v>
      </c>
      <c r="H94" s="76" t="s">
        <v>802</v>
      </c>
      <c r="I94" s="76" t="s">
        <v>789</v>
      </c>
      <c r="J94" s="76" t="s">
        <v>790</v>
      </c>
      <c r="K94" s="76" t="s">
        <v>908</v>
      </c>
      <c r="L94" s="73">
        <v>0</v>
      </c>
      <c r="M94" s="73">
        <v>0</v>
      </c>
      <c r="N94" s="73">
        <v>0</v>
      </c>
      <c r="O94" s="73">
        <v>0</v>
      </c>
      <c r="P94" s="73">
        <v>1</v>
      </c>
      <c r="Q94" s="73">
        <v>0</v>
      </c>
      <c r="R94" s="73">
        <v>1</v>
      </c>
      <c r="S94" s="73">
        <v>1</v>
      </c>
      <c r="T94" s="73">
        <v>0</v>
      </c>
      <c r="U94" s="73">
        <v>0</v>
      </c>
      <c r="V94" s="73">
        <v>0</v>
      </c>
      <c r="W94" s="73">
        <v>0</v>
      </c>
      <c r="X94" s="73">
        <v>0</v>
      </c>
      <c r="Y94" s="73">
        <v>0</v>
      </c>
      <c r="Z94" s="77" t="s"/>
      <c r="AA94" s="79">
        <v>46265.1808449074</v>
      </c>
      <c r="AB94" s="80">
        <f>=IFERROR((L94*20+M94*50+N94*50+O94*5+P94*80+Q94*80+R94*40+S94*50+T94*50+U94*50+V94*95+W94*95+X94*95+Y94*50)/800*IF(H94="青年",0.2,IF(H94="老年",0.9,IF(H94="中年",0.5,1))),0)</f>
        <v>0.10625</v>
      </c>
      <c r="AC94" s="80">
        <f>=IFERROR((L94*80+M94*50+N94*50+O94*95+P94*20+Q94*20+R94*60+S94*50+T94*50+U94*50+V94*5+W94*5+X94*5+Y94*50)/540*IF(H94="青年",0.8,IF(H94="老年",0.1,IF(H94="中年",0.5,1))),0)</f>
        <v>0.12037037037037</v>
      </c>
      <c r="AD94" s="81">
        <f>=IFERROR(0.01+(AB94-MIN($AB$2:$AB$595))/(MAX($AB$2:$AB$595)-MIN($AB$2:$AB$595))*(1-0.01),0)*10</f>
        <v>4.22704714640199</v>
      </c>
      <c r="AE94" s="81">
        <f>=IFERROR(0.01+(AC94-MIN($AC$2:$AC$595))/(MAX($AC$2:$AC$595)-MIN($AC$2:$AC$595))*(1-0.01),0)*10</f>
        <v>3.43446475195823</v>
      </c>
    </row>
    <row r="95" spans="1:31">
      <c r="A95" s="73">
        <v>94</v>
      </c>
      <c r="B95" s="76" t="s">
        <v>909</v>
      </c>
      <c r="C95" s="76" t="s">
        <v>242</v>
      </c>
      <c r="D95" s="73" t="s">
        <v>243</v>
      </c>
      <c r="E95" s="73">
        <v>5</v>
      </c>
      <c r="F95" s="73">
        <v>2</v>
      </c>
      <c r="G95" s="76" t="s">
        <v>793</v>
      </c>
      <c r="H95" s="76" t="s">
        <v>802</v>
      </c>
      <c r="I95" s="76" t="s">
        <v>799</v>
      </c>
      <c r="J95" s="76" t="s">
        <v>790</v>
      </c>
      <c r="K95" s="76" t="s">
        <v>904</v>
      </c>
      <c r="L95" s="73">
        <v>0</v>
      </c>
      <c r="M95" s="73">
        <v>0</v>
      </c>
      <c r="N95" s="73">
        <v>0</v>
      </c>
      <c r="O95" s="73">
        <v>0</v>
      </c>
      <c r="P95" s="73">
        <v>1</v>
      </c>
      <c r="Q95" s="73">
        <v>0</v>
      </c>
      <c r="R95" s="73">
        <v>1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3">
        <v>0</v>
      </c>
      <c r="Y95" s="73">
        <v>0</v>
      </c>
      <c r="Z95" s="77" t="s"/>
      <c r="AA95" s="79">
        <v>46265.1809375</v>
      </c>
      <c r="AB95" s="80">
        <f>=IFERROR((L95*20+M95*50+N95*50+O95*5+P95*80+Q95*80+R95*40+S95*50+T95*50+U95*50+V95*95+W95*95+X95*95+Y95*50)/800*IF(H95="青年",0.2,IF(H95="老年",0.9,IF(H95="中年",0.5,1))),0)</f>
        <v>0.075</v>
      </c>
      <c r="AC95" s="80">
        <f>=IFERROR((L95*80+M95*50+N95*50+O95*95+P95*20+Q95*20+R95*60+S95*50+T95*50+U95*50+V95*5+W95*5+X95*5+Y95*50)/540*IF(H95="青年",0.8,IF(H95="老年",0.1,IF(H95="中年",0.5,1))),0)</f>
        <v>0.0740740740740741</v>
      </c>
      <c r="AD95" s="81">
        <f>=IFERROR(0.01+(AB95-MIN($AB$2:$AB$595))/(MAX($AB$2:$AB$595)-MIN($AB$2:$AB$595))*(1-0.01),0)*10</f>
        <v>2.99875930521092</v>
      </c>
      <c r="AE95" s="81">
        <f>=IFERROR(0.01+(AC95-MIN($AC$2:$AC$595))/(MAX($AC$2:$AC$595)-MIN($AC$2:$AC$595))*(1-0.01),0)*10</f>
        <v>2.1420365535248</v>
      </c>
    </row>
    <row r="96" spans="1:31">
      <c r="A96" s="73">
        <v>95</v>
      </c>
      <c r="B96" s="76" t="s">
        <v>911</v>
      </c>
      <c r="C96" s="76" t="s">
        <v>250</v>
      </c>
      <c r="D96" s="73" t="s">
        <v>251</v>
      </c>
      <c r="E96" s="73">
        <v>1</v>
      </c>
      <c r="F96" s="73">
        <v>1</v>
      </c>
      <c r="G96" s="76" t="s">
        <v>793</v>
      </c>
      <c r="H96" s="76" t="s">
        <v>788</v>
      </c>
      <c r="I96" s="76" t="s">
        <v>789</v>
      </c>
      <c r="J96" s="76" t="s">
        <v>790</v>
      </c>
      <c r="K96" s="76" t="s">
        <v>853</v>
      </c>
      <c r="L96" s="73">
        <v>0</v>
      </c>
      <c r="M96" s="73">
        <v>0</v>
      </c>
      <c r="N96" s="73">
        <v>0</v>
      </c>
      <c r="O96" s="73">
        <v>1</v>
      </c>
      <c r="P96" s="73">
        <v>0</v>
      </c>
      <c r="Q96" s="73">
        <v>0</v>
      </c>
      <c r="R96" s="73">
        <v>0</v>
      </c>
      <c r="S96" s="73">
        <v>0</v>
      </c>
      <c r="T96" s="73">
        <v>0</v>
      </c>
      <c r="U96" s="73">
        <v>0</v>
      </c>
      <c r="V96" s="73">
        <v>0</v>
      </c>
      <c r="W96" s="73">
        <v>0</v>
      </c>
      <c r="X96" s="73">
        <v>0</v>
      </c>
      <c r="Y96" s="73">
        <v>0</v>
      </c>
      <c r="Z96" s="77" t="s"/>
      <c r="AA96" s="79">
        <v>46265.1799421296</v>
      </c>
      <c r="AB96" s="80">
        <f>=IFERROR((L96*20+M96*50+N96*50+O96*5+P96*80+Q96*80+R96*40+S96*50+T96*50+U96*50+V96*95+W96*95+X96*95+Y96*50)/800*IF(H96="青年",0.2,IF(H96="老年",0.9,IF(H96="中年",0.5,1))),0)</f>
        <v>0.00125</v>
      </c>
      <c r="AC96" s="80">
        <f>=IFERROR((L96*80+M96*50+N96*50+O96*95+P96*20+Q96*20+R96*60+S96*50+T96*50+U96*50+V96*5+W96*5+X96*5+Y96*50)/540*IF(H96="青年",0.8,IF(H96="老年",0.1,IF(H96="中年",0.5,1))),0)</f>
        <v>0.140740740740741</v>
      </c>
      <c r="AD96" s="81">
        <f>=IFERROR(0.01+(AB96-MIN($AB$2:$AB$595))/(MAX($AB$2:$AB$595)-MIN($AB$2:$AB$595))*(1-0.01),0)*10</f>
        <v>0.1</v>
      </c>
      <c r="AE96" s="81">
        <f>=IFERROR(0.01+(AC96-MIN($AC$2:$AC$595))/(MAX($AC$2:$AC$595)-MIN($AC$2:$AC$595))*(1-0.01),0)*10</f>
        <v>4.00313315926893</v>
      </c>
    </row>
    <row r="97" spans="1:31">
      <c r="A97" s="73">
        <v>96</v>
      </c>
      <c r="B97" s="76" t="s">
        <v>912</v>
      </c>
      <c r="C97" s="76" t="s">
        <v>250</v>
      </c>
      <c r="D97" s="73" t="s">
        <v>251</v>
      </c>
      <c r="E97" s="73">
        <v>2</v>
      </c>
      <c r="F97" s="73">
        <v>1</v>
      </c>
      <c r="G97" s="76" t="s">
        <v>793</v>
      </c>
      <c r="H97" s="76" t="s">
        <v>788</v>
      </c>
      <c r="I97" s="76" t="s">
        <v>799</v>
      </c>
      <c r="J97" s="76" t="s">
        <v>790</v>
      </c>
      <c r="K97" s="76" t="s">
        <v>853</v>
      </c>
      <c r="L97" s="73">
        <v>0</v>
      </c>
      <c r="M97" s="73">
        <v>0</v>
      </c>
      <c r="N97" s="73">
        <v>0</v>
      </c>
      <c r="O97" s="73">
        <v>1</v>
      </c>
      <c r="P97" s="73">
        <v>0</v>
      </c>
      <c r="Q97" s="73">
        <v>0</v>
      </c>
      <c r="R97" s="73">
        <v>0</v>
      </c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3">
        <v>0</v>
      </c>
      <c r="Y97" s="73">
        <v>0</v>
      </c>
      <c r="Z97" s="77" t="s"/>
      <c r="AA97" s="79">
        <v>46265.1800694444</v>
      </c>
      <c r="AB97" s="80">
        <f>=IFERROR((L97*20+M97*50+N97*50+O97*5+P97*80+Q97*80+R97*40+S97*50+T97*50+U97*50+V97*95+W97*95+X97*95+Y97*50)/800*IF(H97="青年",0.2,IF(H97="老年",0.9,IF(H97="中年",0.5,1))),0)</f>
        <v>0.00125</v>
      </c>
      <c r="AC97" s="80">
        <f>=IFERROR((L97*80+M97*50+N97*50+O97*95+P97*20+Q97*20+R97*60+S97*50+T97*50+U97*50+V97*5+W97*5+X97*5+Y97*50)/540*IF(H97="青年",0.8,IF(H97="老年",0.1,IF(H97="中年",0.5,1))),0)</f>
        <v>0.140740740740741</v>
      </c>
      <c r="AD97" s="81">
        <f>=IFERROR(0.01+(AB97-MIN($AB$2:$AB$595))/(MAX($AB$2:$AB$595)-MIN($AB$2:$AB$595))*(1-0.01),0)*10</f>
        <v>0.1</v>
      </c>
      <c r="AE97" s="81">
        <f>=IFERROR(0.01+(AC97-MIN($AC$2:$AC$595))/(MAX($AC$2:$AC$595)-MIN($AC$2:$AC$595))*(1-0.01),0)*10</f>
        <v>4.00313315926893</v>
      </c>
    </row>
    <row r="98" spans="1:31">
      <c r="A98" s="73">
        <v>97</v>
      </c>
      <c r="B98" s="76" t="s">
        <v>913</v>
      </c>
      <c r="C98" s="76" t="s">
        <v>250</v>
      </c>
      <c r="D98" s="73" t="s">
        <v>251</v>
      </c>
      <c r="E98" s="73">
        <v>3</v>
      </c>
      <c r="F98" s="73">
        <v>1</v>
      </c>
      <c r="G98" s="76" t="s">
        <v>793</v>
      </c>
      <c r="H98" s="76" t="s">
        <v>788</v>
      </c>
      <c r="I98" s="76" t="s">
        <v>799</v>
      </c>
      <c r="J98" s="76" t="s">
        <v>809</v>
      </c>
      <c r="K98" s="76" t="s">
        <v>853</v>
      </c>
      <c r="L98" s="73">
        <v>0</v>
      </c>
      <c r="M98" s="73">
        <v>0</v>
      </c>
      <c r="N98" s="73">
        <v>0</v>
      </c>
      <c r="O98" s="73">
        <v>1</v>
      </c>
      <c r="P98" s="73">
        <v>0</v>
      </c>
      <c r="Q98" s="73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3">
        <v>0</v>
      </c>
      <c r="Y98" s="73">
        <v>0</v>
      </c>
      <c r="Z98" s="77" t="s"/>
      <c r="AA98" s="79">
        <v>46265.1801851852</v>
      </c>
      <c r="AB98" s="80">
        <f>=IFERROR((L98*20+M98*50+N98*50+O98*5+P98*80+Q98*80+R98*40+S98*50+T98*50+U98*50+V98*95+W98*95+X98*95+Y98*50)/800*IF(H98="青年",0.2,IF(H98="老年",0.9,IF(H98="中年",0.5,1))),0)</f>
        <v>0.00125</v>
      </c>
      <c r="AC98" s="80">
        <f>=IFERROR((L98*80+M98*50+N98*50+O98*95+P98*20+Q98*20+R98*60+S98*50+T98*50+U98*50+V98*5+W98*5+X98*5+Y98*50)/540*IF(H98="青年",0.8,IF(H98="老年",0.1,IF(H98="中年",0.5,1))),0)</f>
        <v>0.140740740740741</v>
      </c>
      <c r="AD98" s="81">
        <f>=IFERROR(0.01+(AB98-MIN($AB$2:$AB$595))/(MAX($AB$2:$AB$595)-MIN($AB$2:$AB$595))*(1-0.01),0)*10</f>
        <v>0.1</v>
      </c>
      <c r="AE98" s="81">
        <f>=IFERROR(0.01+(AC98-MIN($AC$2:$AC$595))/(MAX($AC$2:$AC$595)-MIN($AC$2:$AC$595))*(1-0.01),0)*10</f>
        <v>4.00313315926893</v>
      </c>
    </row>
    <row r="99" spans="1:31">
      <c r="A99" s="73">
        <v>98</v>
      </c>
      <c r="B99" s="76" t="s">
        <v>914</v>
      </c>
      <c r="C99" s="76" t="s">
        <v>257</v>
      </c>
      <c r="D99" s="73" t="s">
        <v>258</v>
      </c>
      <c r="E99" s="73">
        <v>1</v>
      </c>
      <c r="F99" s="73">
        <v>1</v>
      </c>
      <c r="G99" s="76" t="s">
        <v>793</v>
      </c>
      <c r="H99" s="76" t="s">
        <v>788</v>
      </c>
      <c r="I99" s="76" t="s">
        <v>799</v>
      </c>
      <c r="J99" s="76" t="s">
        <v>809</v>
      </c>
      <c r="K99" s="76" t="s">
        <v>915</v>
      </c>
      <c r="L99" s="73">
        <v>0</v>
      </c>
      <c r="M99" s="73">
        <v>0</v>
      </c>
      <c r="N99" s="73">
        <v>0</v>
      </c>
      <c r="O99" s="73">
        <v>0</v>
      </c>
      <c r="P99" s="73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3">
        <v>0</v>
      </c>
      <c r="Y99" s="73">
        <v>1</v>
      </c>
      <c r="Z99" s="77" t="s"/>
      <c r="AA99" s="79">
        <v>46265.1813773148</v>
      </c>
      <c r="AB99" s="80">
        <f>=IFERROR((L99*20+M99*50+N99*50+O99*5+P99*80+Q99*80+R99*40+S99*50+T99*50+U99*50+V99*95+W99*95+X99*95+Y99*50)/800*IF(H99="青年",0.2,IF(H99="老年",0.9,IF(H99="中年",0.5,1))),0)</f>
        <v>0.0125</v>
      </c>
      <c r="AC99" s="80">
        <f>=IFERROR((L99*80+M99*50+N99*50+O99*95+P99*20+Q99*20+R99*60+S99*50+T99*50+U99*50+V99*5+W99*5+X99*5+Y99*50)/540*IF(H99="青年",0.8,IF(H99="老年",0.1,IF(H99="中年",0.5,1))),0)</f>
        <v>0.0740740740740741</v>
      </c>
      <c r="AD99" s="81">
        <f>=IFERROR(0.01+(AB99-MIN($AB$2:$AB$595))/(MAX($AB$2:$AB$595)-MIN($AB$2:$AB$595))*(1-0.01),0)*10</f>
        <v>0.542183622828784</v>
      </c>
      <c r="AE99" s="81">
        <f>=IFERROR(0.01+(AC99-MIN($AC$2:$AC$595))/(MAX($AC$2:$AC$595)-MIN($AC$2:$AC$595))*(1-0.01),0)*10</f>
        <v>2.1420365535248</v>
      </c>
    </row>
    <row r="100" spans="1:31">
      <c r="A100" s="73">
        <v>99</v>
      </c>
      <c r="B100" s="76" t="s">
        <v>916</v>
      </c>
      <c r="C100" s="76" t="s">
        <v>265</v>
      </c>
      <c r="D100" s="73" t="s">
        <v>266</v>
      </c>
      <c r="E100" s="73">
        <v>1</v>
      </c>
      <c r="F100" s="73">
        <v>1</v>
      </c>
      <c r="G100" s="76" t="s">
        <v>793</v>
      </c>
      <c r="H100" s="76" t="s">
        <v>788</v>
      </c>
      <c r="I100" s="76" t="s">
        <v>799</v>
      </c>
      <c r="J100" s="76" t="s">
        <v>809</v>
      </c>
      <c r="K100" s="76" t="s">
        <v>864</v>
      </c>
      <c r="L100" s="73">
        <v>0</v>
      </c>
      <c r="M100" s="73">
        <v>0</v>
      </c>
      <c r="N100" s="73">
        <v>1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7" t="s"/>
      <c r="AA100" s="79">
        <v>46265.1823726852</v>
      </c>
      <c r="AB100" s="80">
        <f>=IFERROR((L100*20+M100*50+N100*50+O100*5+P100*80+Q100*80+R100*40+S100*50+T100*50+U100*50+V100*95+W100*95+X100*95+Y100*50)/800*IF(H100="青年",0.2,IF(H100="老年",0.9,IF(H100="中年",0.5,1))),0)</f>
        <v>0.0125</v>
      </c>
      <c r="AC100" s="80">
        <f>=IFERROR((L100*80+M100*50+N100*50+O100*95+P100*20+Q100*20+R100*60+S100*50+T100*50+U100*50+V100*5+W100*5+X100*5+Y100*50)/540*IF(H100="青年",0.8,IF(H100="老年",0.1,IF(H100="中年",0.5,1))),0)</f>
        <v>0.0740740740740741</v>
      </c>
      <c r="AD100" s="81">
        <f>=IFERROR(0.01+(AB100-MIN($AB$2:$AB$595))/(MAX($AB$2:$AB$595)-MIN($AB$2:$AB$595))*(1-0.01),0)*10</f>
        <v>0.542183622828784</v>
      </c>
      <c r="AE100" s="81">
        <f>=IFERROR(0.01+(AC100-MIN($AC$2:$AC$595))/(MAX($AC$2:$AC$595)-MIN($AC$2:$AC$595))*(1-0.01),0)*10</f>
        <v>2.1420365535248</v>
      </c>
    </row>
    <row r="101" spans="1:31">
      <c r="A101" s="73">
        <v>100</v>
      </c>
      <c r="B101" s="76" t="s">
        <v>917</v>
      </c>
      <c r="C101" s="76" t="s">
        <v>265</v>
      </c>
      <c r="D101" s="73" t="s">
        <v>266</v>
      </c>
      <c r="E101" s="73">
        <v>2</v>
      </c>
      <c r="F101" s="73">
        <v>1</v>
      </c>
      <c r="G101" s="76" t="s">
        <v>793</v>
      </c>
      <c r="H101" s="76" t="s">
        <v>788</v>
      </c>
      <c r="I101" s="76" t="s">
        <v>799</v>
      </c>
      <c r="J101" s="76" t="s">
        <v>809</v>
      </c>
      <c r="K101" s="76" t="s">
        <v>864</v>
      </c>
      <c r="L101" s="73">
        <v>0</v>
      </c>
      <c r="M101" s="73">
        <v>0</v>
      </c>
      <c r="N101" s="73">
        <v>1</v>
      </c>
      <c r="O101" s="73">
        <v>0</v>
      </c>
      <c r="P101" s="73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3">
        <v>0</v>
      </c>
      <c r="Y101" s="73">
        <v>0</v>
      </c>
      <c r="Z101" s="77" t="s"/>
      <c r="AA101" s="79">
        <v>46265.1836226852</v>
      </c>
      <c r="AB101" s="80">
        <f>=IFERROR((L101*20+M101*50+N101*50+O101*5+P101*80+Q101*80+R101*40+S101*50+T101*50+U101*50+V101*95+W101*95+X101*95+Y101*50)/800*IF(H101="青年",0.2,IF(H101="老年",0.9,IF(H101="中年",0.5,1))),0)</f>
        <v>0.0125</v>
      </c>
      <c r="AC101" s="80">
        <f>=IFERROR((L101*80+M101*50+N101*50+O101*95+P101*20+Q101*20+R101*60+S101*50+T101*50+U101*50+V101*5+W101*5+X101*5+Y101*50)/540*IF(H101="青年",0.8,IF(H101="老年",0.1,IF(H101="中年",0.5,1))),0)</f>
        <v>0.0740740740740741</v>
      </c>
      <c r="AD101" s="81">
        <f>=IFERROR(0.01+(AB101-MIN($AB$2:$AB$595))/(MAX($AB$2:$AB$595)-MIN($AB$2:$AB$595))*(1-0.01),0)*10</f>
        <v>0.542183622828784</v>
      </c>
      <c r="AE101" s="81">
        <f>=IFERROR(0.01+(AC101-MIN($AC$2:$AC$595))/(MAX($AC$2:$AC$595)-MIN($AC$2:$AC$595))*(1-0.01),0)*10</f>
        <v>2.1420365535248</v>
      </c>
    </row>
    <row r="102" spans="1:31">
      <c r="A102" s="73">
        <v>101</v>
      </c>
      <c r="B102" s="76" t="s">
        <v>918</v>
      </c>
      <c r="C102" s="76" t="s">
        <v>265</v>
      </c>
      <c r="D102" s="73" t="s">
        <v>266</v>
      </c>
      <c r="E102" s="73">
        <v>3</v>
      </c>
      <c r="F102" s="73">
        <v>1</v>
      </c>
      <c r="G102" s="76" t="s">
        <v>793</v>
      </c>
      <c r="H102" s="76" t="s">
        <v>788</v>
      </c>
      <c r="I102" s="76" t="s">
        <v>799</v>
      </c>
      <c r="J102" s="76" t="s">
        <v>809</v>
      </c>
      <c r="K102" s="76" t="s">
        <v>864</v>
      </c>
      <c r="L102" s="73">
        <v>0</v>
      </c>
      <c r="M102" s="73">
        <v>0</v>
      </c>
      <c r="N102" s="73">
        <v>1</v>
      </c>
      <c r="O102" s="73">
        <v>0</v>
      </c>
      <c r="P102" s="73">
        <v>0</v>
      </c>
      <c r="Q102" s="73">
        <v>0</v>
      </c>
      <c r="R102" s="73">
        <v>0</v>
      </c>
      <c r="S102" s="73">
        <v>0</v>
      </c>
      <c r="T102" s="73">
        <v>0</v>
      </c>
      <c r="U102" s="73">
        <v>0</v>
      </c>
      <c r="V102" s="73">
        <v>0</v>
      </c>
      <c r="W102" s="73">
        <v>0</v>
      </c>
      <c r="X102" s="73">
        <v>0</v>
      </c>
      <c r="Y102" s="73">
        <v>0</v>
      </c>
      <c r="Z102" s="77" t="s"/>
      <c r="AA102" s="79">
        <v>46265.18375</v>
      </c>
      <c r="AB102" s="80">
        <f>=IFERROR((L102*20+M102*50+N102*50+O102*5+P102*80+Q102*80+R102*40+S102*50+T102*50+U102*50+V102*95+W102*95+X102*95+Y102*50)/800*IF(H102="青年",0.2,IF(H102="老年",0.9,IF(H102="中年",0.5,1))),0)</f>
        <v>0.0125</v>
      </c>
      <c r="AC102" s="80">
        <f>=IFERROR((L102*80+M102*50+N102*50+O102*95+P102*20+Q102*20+R102*60+S102*50+T102*50+U102*50+V102*5+W102*5+X102*5+Y102*50)/540*IF(H102="青年",0.8,IF(H102="老年",0.1,IF(H102="中年",0.5,1))),0)</f>
        <v>0.0740740740740741</v>
      </c>
      <c r="AD102" s="81">
        <f>=IFERROR(0.01+(AB102-MIN($AB$2:$AB$595))/(MAX($AB$2:$AB$595)-MIN($AB$2:$AB$595))*(1-0.01),0)*10</f>
        <v>0.542183622828784</v>
      </c>
      <c r="AE102" s="81">
        <f>=IFERROR(0.01+(AC102-MIN($AC$2:$AC$595))/(MAX($AC$2:$AC$595)-MIN($AC$2:$AC$595))*(1-0.01),0)*10</f>
        <v>2.1420365535248</v>
      </c>
    </row>
    <row r="103" spans="1:31">
      <c r="A103" s="73">
        <v>102</v>
      </c>
      <c r="B103" s="76" t="s">
        <v>919</v>
      </c>
      <c r="C103" s="76" t="s">
        <v>273</v>
      </c>
      <c r="D103" s="73" t="s">
        <v>274</v>
      </c>
      <c r="E103" s="73">
        <v>1</v>
      </c>
      <c r="F103" s="73">
        <v>1</v>
      </c>
      <c r="G103" s="76" t="s">
        <v>793</v>
      </c>
      <c r="H103" s="76" t="s">
        <v>788</v>
      </c>
      <c r="I103" s="76" t="s">
        <v>789</v>
      </c>
      <c r="J103" s="76" t="s">
        <v>790</v>
      </c>
      <c r="K103" s="76" t="s">
        <v>822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73">
        <v>0</v>
      </c>
      <c r="R103" s="73">
        <v>0</v>
      </c>
      <c r="S103" s="73">
        <v>1</v>
      </c>
      <c r="T103" s="73">
        <v>0</v>
      </c>
      <c r="U103" s="73">
        <v>0</v>
      </c>
      <c r="V103" s="73">
        <v>0</v>
      </c>
      <c r="W103" s="73">
        <v>0</v>
      </c>
      <c r="X103" s="73">
        <v>0</v>
      </c>
      <c r="Y103" s="73">
        <v>0</v>
      </c>
      <c r="Z103" s="77" t="s"/>
      <c r="AA103" s="79">
        <v>46265.1839930556</v>
      </c>
      <c r="AB103" s="80">
        <f>=IFERROR((L103*20+M103*50+N103*50+O103*5+P103*80+Q103*80+R103*40+S103*50+T103*50+U103*50+V103*95+W103*95+X103*95+Y103*50)/800*IF(H103="青年",0.2,IF(H103="老年",0.9,IF(H103="中年",0.5,1))),0)</f>
        <v>0.0125</v>
      </c>
      <c r="AC103" s="80">
        <f>=IFERROR((L103*80+M103*50+N103*50+O103*95+P103*20+Q103*20+R103*60+S103*50+T103*50+U103*50+V103*5+W103*5+X103*5+Y103*50)/540*IF(H103="青年",0.8,IF(H103="老年",0.1,IF(H103="中年",0.5,1))),0)</f>
        <v>0.0740740740740741</v>
      </c>
      <c r="AD103" s="81">
        <f>=IFERROR(0.01+(AB103-MIN($AB$2:$AB$595))/(MAX($AB$2:$AB$595)-MIN($AB$2:$AB$595))*(1-0.01),0)*10</f>
        <v>0.542183622828784</v>
      </c>
      <c r="AE103" s="81">
        <f>=IFERROR(0.01+(AC103-MIN($AC$2:$AC$595))/(MAX($AC$2:$AC$595)-MIN($AC$2:$AC$595))*(1-0.01),0)*10</f>
        <v>2.1420365535248</v>
      </c>
    </row>
    <row r="104" spans="1:31">
      <c r="A104" s="73">
        <v>103</v>
      </c>
      <c r="B104" s="76" t="s">
        <v>920</v>
      </c>
      <c r="C104" s="76" t="s">
        <v>273</v>
      </c>
      <c r="D104" s="73" t="s">
        <v>274</v>
      </c>
      <c r="E104" s="73">
        <v>2</v>
      </c>
      <c r="F104" s="73">
        <v>1</v>
      </c>
      <c r="G104" s="76" t="s">
        <v>793</v>
      </c>
      <c r="H104" s="76" t="s">
        <v>788</v>
      </c>
      <c r="I104" s="76" t="s">
        <v>789</v>
      </c>
      <c r="J104" s="76" t="s">
        <v>790</v>
      </c>
      <c r="K104" s="76" t="s">
        <v>822</v>
      </c>
      <c r="L104" s="73">
        <v>0</v>
      </c>
      <c r="M104" s="73">
        <v>0</v>
      </c>
      <c r="N104" s="73">
        <v>0</v>
      </c>
      <c r="O104" s="73">
        <v>0</v>
      </c>
      <c r="P104" s="73">
        <v>0</v>
      </c>
      <c r="Q104" s="73">
        <v>0</v>
      </c>
      <c r="R104" s="73">
        <v>0</v>
      </c>
      <c r="S104" s="73">
        <v>1</v>
      </c>
      <c r="T104" s="73">
        <v>0</v>
      </c>
      <c r="U104" s="73">
        <v>0</v>
      </c>
      <c r="V104" s="73">
        <v>0</v>
      </c>
      <c r="W104" s="73">
        <v>0</v>
      </c>
      <c r="X104" s="73">
        <v>0</v>
      </c>
      <c r="Y104" s="73">
        <v>0</v>
      </c>
      <c r="Z104" s="77" t="s"/>
      <c r="AA104" s="79">
        <v>46265.1841319445</v>
      </c>
      <c r="AB104" s="80">
        <f>=IFERROR((L104*20+M104*50+N104*50+O104*5+P104*80+Q104*80+R104*40+S104*50+T104*50+U104*50+V104*95+W104*95+X104*95+Y104*50)/800*IF(H104="青年",0.2,IF(H104="老年",0.9,IF(H104="中年",0.5,1))),0)</f>
        <v>0.0125</v>
      </c>
      <c r="AC104" s="80">
        <f>=IFERROR((L104*80+M104*50+N104*50+O104*95+P104*20+Q104*20+R104*60+S104*50+T104*50+U104*50+V104*5+W104*5+X104*5+Y104*50)/540*IF(H104="青年",0.8,IF(H104="老年",0.1,IF(H104="中年",0.5,1))),0)</f>
        <v>0.0740740740740741</v>
      </c>
      <c r="AD104" s="81">
        <f>=IFERROR(0.01+(AB104-MIN($AB$2:$AB$595))/(MAX($AB$2:$AB$595)-MIN($AB$2:$AB$595))*(1-0.01),0)*10</f>
        <v>0.542183622828784</v>
      </c>
      <c r="AE104" s="81">
        <f>=IFERROR(0.01+(AC104-MIN($AC$2:$AC$595))/(MAX($AC$2:$AC$595)-MIN($AC$2:$AC$595))*(1-0.01),0)*10</f>
        <v>2.1420365535248</v>
      </c>
    </row>
    <row r="105" spans="1:31">
      <c r="A105" s="73">
        <v>104</v>
      </c>
      <c r="B105" s="76" t="s">
        <v>921</v>
      </c>
      <c r="C105" s="76" t="s">
        <v>273</v>
      </c>
      <c r="D105" s="73" t="s">
        <v>274</v>
      </c>
      <c r="E105" s="73">
        <v>3</v>
      </c>
      <c r="F105" s="73">
        <v>2</v>
      </c>
      <c r="G105" s="76" t="s">
        <v>793</v>
      </c>
      <c r="H105" s="76" t="s">
        <v>788</v>
      </c>
      <c r="I105" s="76" t="s">
        <v>799</v>
      </c>
      <c r="J105" s="76" t="s">
        <v>809</v>
      </c>
      <c r="K105" s="76" t="s">
        <v>853</v>
      </c>
      <c r="L105" s="73">
        <v>0</v>
      </c>
      <c r="M105" s="73">
        <v>0</v>
      </c>
      <c r="N105" s="73">
        <v>0</v>
      </c>
      <c r="O105" s="73">
        <v>1</v>
      </c>
      <c r="P105" s="73">
        <v>0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3">
        <v>0</v>
      </c>
      <c r="Y105" s="73">
        <v>0</v>
      </c>
      <c r="Z105" s="77" t="s"/>
      <c r="AA105" s="79">
        <v>46265.1842476852</v>
      </c>
      <c r="AB105" s="80">
        <f>=IFERROR((L105*20+M105*50+N105*50+O105*5+P105*80+Q105*80+R105*40+S105*50+T105*50+U105*50+V105*95+W105*95+X105*95+Y105*50)/800*IF(H105="青年",0.2,IF(H105="老年",0.9,IF(H105="中年",0.5,1))),0)</f>
        <v>0.00125</v>
      </c>
      <c r="AC105" s="80">
        <f>=IFERROR((L105*80+M105*50+N105*50+O105*95+P105*20+Q105*20+R105*60+S105*50+T105*50+U105*50+V105*5+W105*5+X105*5+Y105*50)/540*IF(H105="青年",0.8,IF(H105="老年",0.1,IF(H105="中年",0.5,1))),0)</f>
        <v>0.140740740740741</v>
      </c>
      <c r="AD105" s="81">
        <f>=IFERROR(0.01+(AB105-MIN($AB$2:$AB$595))/(MAX($AB$2:$AB$595)-MIN($AB$2:$AB$595))*(1-0.01),0)*10</f>
        <v>0.1</v>
      </c>
      <c r="AE105" s="81">
        <f>=IFERROR(0.01+(AC105-MIN($AC$2:$AC$595))/(MAX($AC$2:$AC$595)-MIN($AC$2:$AC$595))*(1-0.01),0)*10</f>
        <v>4.00313315926893</v>
      </c>
    </row>
    <row r="106" spans="1:31">
      <c r="A106" s="73">
        <v>105</v>
      </c>
      <c r="B106" s="76" t="s">
        <v>922</v>
      </c>
      <c r="C106" s="76" t="s">
        <v>273</v>
      </c>
      <c r="D106" s="73" t="s">
        <v>274</v>
      </c>
      <c r="E106" s="73">
        <v>4</v>
      </c>
      <c r="F106" s="73">
        <v>2</v>
      </c>
      <c r="G106" s="76" t="s">
        <v>793</v>
      </c>
      <c r="H106" s="76" t="s">
        <v>788</v>
      </c>
      <c r="I106" s="76" t="s">
        <v>799</v>
      </c>
      <c r="J106" s="76" t="s">
        <v>809</v>
      </c>
      <c r="K106" s="76" t="s">
        <v>853</v>
      </c>
      <c r="L106" s="73">
        <v>0</v>
      </c>
      <c r="M106" s="73">
        <v>0</v>
      </c>
      <c r="N106" s="73">
        <v>0</v>
      </c>
      <c r="O106" s="73">
        <v>1</v>
      </c>
      <c r="P106" s="73">
        <v>0</v>
      </c>
      <c r="Q106" s="73">
        <v>0</v>
      </c>
      <c r="R106" s="73">
        <v>0</v>
      </c>
      <c r="S106" s="73">
        <v>0</v>
      </c>
      <c r="T106" s="73">
        <v>0</v>
      </c>
      <c r="U106" s="73">
        <v>0</v>
      </c>
      <c r="V106" s="73">
        <v>0</v>
      </c>
      <c r="W106" s="73">
        <v>0</v>
      </c>
      <c r="X106" s="73">
        <v>0</v>
      </c>
      <c r="Y106" s="73">
        <v>0</v>
      </c>
      <c r="Z106" s="77" t="s"/>
      <c r="AA106" s="79">
        <v>46265.1843171296</v>
      </c>
      <c r="AB106" s="80">
        <f>=IFERROR((L106*20+M106*50+N106*50+O106*5+P106*80+Q106*80+R106*40+S106*50+T106*50+U106*50+V106*95+W106*95+X106*95+Y106*50)/800*IF(H106="青年",0.2,IF(H106="老年",0.9,IF(H106="中年",0.5,1))),0)</f>
        <v>0.00125</v>
      </c>
      <c r="AC106" s="80">
        <f>=IFERROR((L106*80+M106*50+N106*50+O106*95+P106*20+Q106*20+R106*60+S106*50+T106*50+U106*50+V106*5+W106*5+X106*5+Y106*50)/540*IF(H106="青年",0.8,IF(H106="老年",0.1,IF(H106="中年",0.5,1))),0)</f>
        <v>0.140740740740741</v>
      </c>
      <c r="AD106" s="81">
        <f>=IFERROR(0.01+(AB106-MIN($AB$2:$AB$595))/(MAX($AB$2:$AB$595)-MIN($AB$2:$AB$595))*(1-0.01),0)*10</f>
        <v>0.1</v>
      </c>
      <c r="AE106" s="81">
        <f>=IFERROR(0.01+(AC106-MIN($AC$2:$AC$595))/(MAX($AC$2:$AC$595)-MIN($AC$2:$AC$595))*(1-0.01),0)*10</f>
        <v>4.00313315926893</v>
      </c>
    </row>
    <row r="107" spans="1:31">
      <c r="A107" s="73">
        <v>106</v>
      </c>
      <c r="B107" s="76" t="s">
        <v>923</v>
      </c>
      <c r="C107" s="76" t="s">
        <v>273</v>
      </c>
      <c r="D107" s="73" t="s">
        <v>274</v>
      </c>
      <c r="E107" s="73">
        <v>5</v>
      </c>
      <c r="F107" s="73">
        <v>3</v>
      </c>
      <c r="G107" s="76" t="s">
        <v>793</v>
      </c>
      <c r="H107" s="76" t="s">
        <v>788</v>
      </c>
      <c r="I107" s="76" t="s">
        <v>799</v>
      </c>
      <c r="J107" s="76" t="s">
        <v>809</v>
      </c>
      <c r="K107" s="76" t="s">
        <v>818</v>
      </c>
      <c r="L107" s="73">
        <v>0</v>
      </c>
      <c r="M107" s="73">
        <v>1</v>
      </c>
      <c r="N107" s="73">
        <v>0</v>
      </c>
      <c r="O107" s="73">
        <v>0</v>
      </c>
      <c r="P107" s="73">
        <v>0</v>
      </c>
      <c r="Q107" s="73">
        <v>0</v>
      </c>
      <c r="R107" s="73">
        <v>0</v>
      </c>
      <c r="S107" s="73">
        <v>0</v>
      </c>
      <c r="T107" s="73">
        <v>0</v>
      </c>
      <c r="U107" s="73">
        <v>0</v>
      </c>
      <c r="V107" s="73">
        <v>0</v>
      </c>
      <c r="W107" s="73">
        <v>0</v>
      </c>
      <c r="X107" s="73">
        <v>0</v>
      </c>
      <c r="Y107" s="73">
        <v>0</v>
      </c>
      <c r="Z107" s="77" t="s"/>
      <c r="AA107" s="79">
        <v>46265.1844328704</v>
      </c>
      <c r="AB107" s="80">
        <f>=IFERROR((L107*20+M107*50+N107*50+O107*5+P107*80+Q107*80+R107*40+S107*50+T107*50+U107*50+V107*95+W107*95+X107*95+Y107*50)/800*IF(H107="青年",0.2,IF(H107="老年",0.9,IF(H107="中年",0.5,1))),0)</f>
        <v>0.0125</v>
      </c>
      <c r="AC107" s="80">
        <f>=IFERROR((L107*80+M107*50+N107*50+O107*95+P107*20+Q107*20+R107*60+S107*50+T107*50+U107*50+V107*5+W107*5+X107*5+Y107*50)/540*IF(H107="青年",0.8,IF(H107="老年",0.1,IF(H107="中年",0.5,1))),0)</f>
        <v>0.0740740740740741</v>
      </c>
      <c r="AD107" s="81">
        <f>=IFERROR(0.01+(AB107-MIN($AB$2:$AB$595))/(MAX($AB$2:$AB$595)-MIN($AB$2:$AB$595))*(1-0.01),0)*10</f>
        <v>0.542183622828784</v>
      </c>
      <c r="AE107" s="81">
        <f>=IFERROR(0.01+(AC107-MIN($AC$2:$AC$595))/(MAX($AC$2:$AC$595)-MIN($AC$2:$AC$595))*(1-0.01),0)*10</f>
        <v>2.1420365535248</v>
      </c>
    </row>
    <row r="108" spans="1:31">
      <c r="A108" s="73">
        <v>107</v>
      </c>
      <c r="B108" s="76" t="s">
        <v>924</v>
      </c>
      <c r="C108" s="76" t="s">
        <v>273</v>
      </c>
      <c r="D108" s="73" t="s">
        <v>274</v>
      </c>
      <c r="E108" s="73">
        <v>6</v>
      </c>
      <c r="F108" s="73">
        <v>3</v>
      </c>
      <c r="G108" s="76" t="s">
        <v>793</v>
      </c>
      <c r="H108" s="76" t="s">
        <v>788</v>
      </c>
      <c r="I108" s="76" t="s">
        <v>799</v>
      </c>
      <c r="J108" s="76" t="s">
        <v>809</v>
      </c>
      <c r="K108" s="76" t="s">
        <v>925</v>
      </c>
      <c r="L108" s="73">
        <v>0</v>
      </c>
      <c r="M108" s="73">
        <v>1</v>
      </c>
      <c r="N108" s="73">
        <v>0</v>
      </c>
      <c r="O108" s="73">
        <v>0</v>
      </c>
      <c r="P108" s="73">
        <v>0</v>
      </c>
      <c r="Q108" s="73">
        <v>0</v>
      </c>
      <c r="R108" s="73">
        <v>0</v>
      </c>
      <c r="S108" s="73">
        <v>1</v>
      </c>
      <c r="T108" s="73">
        <v>0</v>
      </c>
      <c r="U108" s="73">
        <v>0</v>
      </c>
      <c r="V108" s="73">
        <v>0</v>
      </c>
      <c r="W108" s="73">
        <v>0</v>
      </c>
      <c r="X108" s="73">
        <v>0</v>
      </c>
      <c r="Y108" s="73">
        <v>0</v>
      </c>
      <c r="Z108" s="77" t="s"/>
      <c r="AA108" s="79">
        <v>46265.1845486111</v>
      </c>
      <c r="AB108" s="80">
        <f>=IFERROR((L108*20+M108*50+N108*50+O108*5+P108*80+Q108*80+R108*40+S108*50+T108*50+U108*50+V108*95+W108*95+X108*95+Y108*50)/800*IF(H108="青年",0.2,IF(H108="老年",0.9,IF(H108="中年",0.5,1))),0)</f>
        <v>0.025</v>
      </c>
      <c r="AC108" s="80">
        <f>=IFERROR((L108*80+M108*50+N108*50+O108*95+P108*20+Q108*20+R108*60+S108*50+T108*50+U108*50+V108*5+W108*5+X108*5+Y108*50)/540*IF(H108="青年",0.8,IF(H108="老年",0.1,IF(H108="中年",0.5,1))),0)</f>
        <v>0.148148148148148</v>
      </c>
      <c r="AD108" s="81">
        <f>=IFERROR(0.01+(AB108-MIN($AB$2:$AB$595))/(MAX($AB$2:$AB$595)-MIN($AB$2:$AB$595))*(1-0.01),0)*10</f>
        <v>1.03349875930521</v>
      </c>
      <c r="AE108" s="81">
        <f>=IFERROR(0.01+(AC108-MIN($AC$2:$AC$595))/(MAX($AC$2:$AC$595)-MIN($AC$2:$AC$595))*(1-0.01),0)*10</f>
        <v>4.20992167101828</v>
      </c>
    </row>
    <row r="109" spans="1:31">
      <c r="A109" s="73">
        <v>108</v>
      </c>
      <c r="B109" s="76" t="s">
        <v>926</v>
      </c>
      <c r="C109" s="76" t="s">
        <v>273</v>
      </c>
      <c r="D109" s="73" t="s">
        <v>274</v>
      </c>
      <c r="E109" s="73">
        <v>7</v>
      </c>
      <c r="F109" s="73">
        <v>3</v>
      </c>
      <c r="G109" s="76" t="s">
        <v>793</v>
      </c>
      <c r="H109" s="76" t="s">
        <v>788</v>
      </c>
      <c r="I109" s="76" t="s">
        <v>799</v>
      </c>
      <c r="J109" s="76" t="s">
        <v>809</v>
      </c>
      <c r="K109" s="76" t="s">
        <v>818</v>
      </c>
      <c r="L109" s="73">
        <v>0</v>
      </c>
      <c r="M109" s="73">
        <v>1</v>
      </c>
      <c r="N109" s="73">
        <v>0</v>
      </c>
      <c r="O109" s="73">
        <v>0</v>
      </c>
      <c r="P109" s="73">
        <v>0</v>
      </c>
      <c r="Q109" s="73">
        <v>0</v>
      </c>
      <c r="R109" s="73">
        <v>0</v>
      </c>
      <c r="S109" s="73">
        <v>0</v>
      </c>
      <c r="T109" s="73">
        <v>0</v>
      </c>
      <c r="U109" s="73">
        <v>0</v>
      </c>
      <c r="V109" s="73">
        <v>0</v>
      </c>
      <c r="W109" s="73">
        <v>0</v>
      </c>
      <c r="X109" s="73">
        <v>0</v>
      </c>
      <c r="Y109" s="73">
        <v>0</v>
      </c>
      <c r="Z109" s="77" t="s"/>
      <c r="AA109" s="79">
        <v>46265.1846180556</v>
      </c>
      <c r="AB109" s="80">
        <f>=IFERROR((L109*20+M109*50+N109*50+O109*5+P109*80+Q109*80+R109*40+S109*50+T109*50+U109*50+V109*95+W109*95+X109*95+Y109*50)/800*IF(H109="青年",0.2,IF(H109="老年",0.9,IF(H109="中年",0.5,1))),0)</f>
        <v>0.0125</v>
      </c>
      <c r="AC109" s="80">
        <f>=IFERROR((L109*80+M109*50+N109*50+O109*95+P109*20+Q109*20+R109*60+S109*50+T109*50+U109*50+V109*5+W109*5+X109*5+Y109*50)/540*IF(H109="青年",0.8,IF(H109="老年",0.1,IF(H109="中年",0.5,1))),0)</f>
        <v>0.0740740740740741</v>
      </c>
      <c r="AD109" s="81">
        <f>=IFERROR(0.01+(AB109-MIN($AB$2:$AB$595))/(MAX($AB$2:$AB$595)-MIN($AB$2:$AB$595))*(1-0.01),0)*10</f>
        <v>0.542183622828784</v>
      </c>
      <c r="AE109" s="81">
        <f>=IFERROR(0.01+(AC109-MIN($AC$2:$AC$595))/(MAX($AC$2:$AC$595)-MIN($AC$2:$AC$595))*(1-0.01),0)*10</f>
        <v>2.1420365535248</v>
      </c>
    </row>
    <row r="110" spans="1:31">
      <c r="A110" s="73">
        <v>109</v>
      </c>
      <c r="B110" s="76" t="s">
        <v>927</v>
      </c>
      <c r="C110" s="76" t="s">
        <v>281</v>
      </c>
      <c r="D110" s="73" t="s">
        <v>282</v>
      </c>
      <c r="E110" s="73">
        <v>1</v>
      </c>
      <c r="F110" s="77" t="s"/>
      <c r="G110" s="76" t="s">
        <v>787</v>
      </c>
      <c r="H110" s="76" t="s">
        <v>861</v>
      </c>
      <c r="I110" s="76" t="s">
        <v>789</v>
      </c>
      <c r="J110" s="76" t="s">
        <v>790</v>
      </c>
      <c r="K110" s="76" t="s">
        <v>840</v>
      </c>
      <c r="L110" s="73">
        <v>1</v>
      </c>
      <c r="M110" s="73">
        <v>0</v>
      </c>
      <c r="N110" s="73">
        <v>0</v>
      </c>
      <c r="O110" s="73">
        <v>0</v>
      </c>
      <c r="P110" s="73">
        <v>0</v>
      </c>
      <c r="Q110" s="73">
        <v>0</v>
      </c>
      <c r="R110" s="73">
        <v>0</v>
      </c>
      <c r="S110" s="73">
        <v>0</v>
      </c>
      <c r="T110" s="73">
        <v>0</v>
      </c>
      <c r="U110" s="73">
        <v>0</v>
      </c>
      <c r="V110" s="73">
        <v>0</v>
      </c>
      <c r="W110" s="73">
        <v>0</v>
      </c>
      <c r="X110" s="73">
        <v>0</v>
      </c>
      <c r="Y110" s="73">
        <v>0</v>
      </c>
      <c r="Z110" s="77" t="s"/>
      <c r="AA110" s="79">
        <v>46264.3584027778</v>
      </c>
      <c r="AB110" s="80">
        <f>=IFERROR((L110*20+M110*50+N110*50+O110*5+P110*80+Q110*80+R110*40+S110*50+T110*50+U110*50+V110*95+W110*95+X110*95+Y110*50)/800*IF(H110="青年",0.2,IF(H110="老年",0.9,IF(H110="中年",0.5,1))),0)</f>
        <v>0.0225</v>
      </c>
      <c r="AC110" s="80">
        <f>=IFERROR((L110*80+M110*50+N110*50+O110*95+P110*20+Q110*20+R110*60+S110*50+T110*50+U110*50+V110*5+W110*5+X110*5+Y110*50)/540*IF(H110="青年",0.8,IF(H110="老年",0.1,IF(H110="中年",0.5,1))),0)</f>
        <v>0.0148148148148148</v>
      </c>
      <c r="AD110" s="81">
        <f>=IFERROR(0.01+(AB110-MIN($AB$2:$AB$595))/(MAX($AB$2:$AB$595)-MIN($AB$2:$AB$595))*(1-0.01),0)*10</f>
        <v>0.935235732009926</v>
      </c>
      <c r="AE110" s="81">
        <f>=IFERROR(0.01+(AC110-MIN($AC$2:$AC$595))/(MAX($AC$2:$AC$595)-MIN($AC$2:$AC$595))*(1-0.01),0)*10</f>
        <v>0.487728459530026</v>
      </c>
    </row>
    <row r="111" spans="1:31">
      <c r="A111" s="73">
        <v>110</v>
      </c>
      <c r="B111" s="76" t="s">
        <v>928</v>
      </c>
      <c r="C111" s="76" t="s">
        <v>281</v>
      </c>
      <c r="D111" s="73" t="s">
        <v>282</v>
      </c>
      <c r="E111" s="73">
        <v>2</v>
      </c>
      <c r="F111" s="73">
        <v>1</v>
      </c>
      <c r="G111" s="76" t="s">
        <v>793</v>
      </c>
      <c r="H111" s="76" t="s">
        <v>802</v>
      </c>
      <c r="I111" s="76" t="s">
        <v>789</v>
      </c>
      <c r="J111" s="76" t="s">
        <v>790</v>
      </c>
      <c r="K111" s="76" t="s">
        <v>840</v>
      </c>
      <c r="L111" s="73">
        <v>1</v>
      </c>
      <c r="M111" s="73">
        <v>0</v>
      </c>
      <c r="N111" s="73">
        <v>0</v>
      </c>
      <c r="O111" s="73">
        <v>0</v>
      </c>
      <c r="P111" s="73">
        <v>0</v>
      </c>
      <c r="Q111" s="73">
        <v>0</v>
      </c>
      <c r="R111" s="73">
        <v>0</v>
      </c>
      <c r="S111" s="73">
        <v>0</v>
      </c>
      <c r="T111" s="73">
        <v>0</v>
      </c>
      <c r="U111" s="73">
        <v>0</v>
      </c>
      <c r="V111" s="73">
        <v>0</v>
      </c>
      <c r="W111" s="73">
        <v>0</v>
      </c>
      <c r="X111" s="73">
        <v>0</v>
      </c>
      <c r="Y111" s="73">
        <v>0</v>
      </c>
      <c r="Z111" s="77" t="s"/>
      <c r="AA111" s="79">
        <v>46264.3592476852</v>
      </c>
      <c r="AB111" s="80">
        <f>=IFERROR((L111*20+M111*50+N111*50+O111*5+P111*80+Q111*80+R111*40+S111*50+T111*50+U111*50+V111*95+W111*95+X111*95+Y111*50)/800*IF(H111="青年",0.2,IF(H111="老年",0.9,IF(H111="中年",0.5,1))),0)</f>
        <v>0.0125</v>
      </c>
      <c r="AC111" s="80">
        <f>=IFERROR((L111*80+M111*50+N111*50+O111*95+P111*20+Q111*20+R111*60+S111*50+T111*50+U111*50+V111*5+W111*5+X111*5+Y111*50)/540*IF(H111="青年",0.8,IF(H111="老年",0.1,IF(H111="中年",0.5,1))),0)</f>
        <v>0.0740740740740741</v>
      </c>
      <c r="AD111" s="81">
        <f>=IFERROR(0.01+(AB111-MIN($AB$2:$AB$595))/(MAX($AB$2:$AB$595)-MIN($AB$2:$AB$595))*(1-0.01),0)*10</f>
        <v>0.542183622828784</v>
      </c>
      <c r="AE111" s="81">
        <f>=IFERROR(0.01+(AC111-MIN($AC$2:$AC$595))/(MAX($AC$2:$AC$595)-MIN($AC$2:$AC$595))*(1-0.01),0)*10</f>
        <v>2.1420365535248</v>
      </c>
    </row>
    <row r="112" spans="1:31">
      <c r="A112" s="73">
        <v>111</v>
      </c>
      <c r="B112" s="76" t="s">
        <v>929</v>
      </c>
      <c r="C112" s="76" t="s">
        <v>281</v>
      </c>
      <c r="D112" s="73" t="s">
        <v>282</v>
      </c>
      <c r="E112" s="73">
        <v>3</v>
      </c>
      <c r="F112" s="73">
        <v>1</v>
      </c>
      <c r="G112" s="76" t="s">
        <v>793</v>
      </c>
      <c r="H112" s="76" t="s">
        <v>788</v>
      </c>
      <c r="I112" s="76" t="s">
        <v>789</v>
      </c>
      <c r="J112" s="76" t="s">
        <v>790</v>
      </c>
      <c r="K112" s="76" t="s">
        <v>840</v>
      </c>
      <c r="L112" s="73">
        <v>1</v>
      </c>
      <c r="M112" s="73">
        <v>0</v>
      </c>
      <c r="N112" s="73">
        <v>0</v>
      </c>
      <c r="O112" s="73">
        <v>0</v>
      </c>
      <c r="P112" s="73">
        <v>0</v>
      </c>
      <c r="Q112" s="73">
        <v>0</v>
      </c>
      <c r="R112" s="73">
        <v>0</v>
      </c>
      <c r="S112" s="73">
        <v>0</v>
      </c>
      <c r="T112" s="73">
        <v>0</v>
      </c>
      <c r="U112" s="73">
        <v>0</v>
      </c>
      <c r="V112" s="73">
        <v>0</v>
      </c>
      <c r="W112" s="73">
        <v>0</v>
      </c>
      <c r="X112" s="73">
        <v>0</v>
      </c>
      <c r="Y112" s="73">
        <v>0</v>
      </c>
      <c r="Z112" s="77" t="s"/>
      <c r="AA112" s="79">
        <v>46264.3593518519</v>
      </c>
      <c r="AB112" s="80">
        <f>=IFERROR((L112*20+M112*50+N112*50+O112*5+P112*80+Q112*80+R112*40+S112*50+T112*50+U112*50+V112*95+W112*95+X112*95+Y112*50)/800*IF(H112="青年",0.2,IF(H112="老年",0.9,IF(H112="中年",0.5,1))),0)</f>
        <v>0.005</v>
      </c>
      <c r="AC112" s="80">
        <f>=IFERROR((L112*80+M112*50+N112*50+O112*95+P112*20+Q112*20+R112*60+S112*50+T112*50+U112*50+V112*5+W112*5+X112*5+Y112*50)/540*IF(H112="青年",0.8,IF(H112="老年",0.1,IF(H112="中年",0.5,1))),0)</f>
        <v>0.118518518518519</v>
      </c>
      <c r="AD112" s="81">
        <f>=IFERROR(0.01+(AB112-MIN($AB$2:$AB$595))/(MAX($AB$2:$AB$595)-MIN($AB$2:$AB$595))*(1-0.01),0)*10</f>
        <v>0.247394540942928</v>
      </c>
      <c r="AE112" s="81">
        <f>=IFERROR(0.01+(AC112-MIN($AC$2:$AC$595))/(MAX($AC$2:$AC$595)-MIN($AC$2:$AC$595))*(1-0.01),0)*10</f>
        <v>3.38276762402089</v>
      </c>
    </row>
    <row r="113" spans="1:31">
      <c r="A113" s="73">
        <v>112</v>
      </c>
      <c r="B113" s="76" t="s">
        <v>930</v>
      </c>
      <c r="C113" s="76" t="s">
        <v>281</v>
      </c>
      <c r="D113" s="73" t="s">
        <v>282</v>
      </c>
      <c r="E113" s="73">
        <v>4</v>
      </c>
      <c r="F113" s="73">
        <v>2</v>
      </c>
      <c r="G113" s="76" t="s">
        <v>793</v>
      </c>
      <c r="H113" s="76" t="s">
        <v>788</v>
      </c>
      <c r="I113" s="76" t="s">
        <v>789</v>
      </c>
      <c r="J113" s="76" t="s">
        <v>809</v>
      </c>
      <c r="K113" s="76" t="s">
        <v>864</v>
      </c>
      <c r="L113" s="73">
        <v>0</v>
      </c>
      <c r="M113" s="73">
        <v>0</v>
      </c>
      <c r="N113" s="73">
        <v>1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7" t="s"/>
      <c r="AA113" s="79">
        <v>46264.3601157407</v>
      </c>
      <c r="AB113" s="80">
        <f>=IFERROR((L113*20+M113*50+N113*50+O113*5+P113*80+Q113*80+R113*40+S113*50+T113*50+U113*50+V113*95+W113*95+X113*95+Y113*50)/800*IF(H113="青年",0.2,IF(H113="老年",0.9,IF(H113="中年",0.5,1))),0)</f>
        <v>0.0125</v>
      </c>
      <c r="AC113" s="80">
        <f>=IFERROR((L113*80+M113*50+N113*50+O113*95+P113*20+Q113*20+R113*60+S113*50+T113*50+U113*50+V113*5+W113*5+X113*5+Y113*50)/540*IF(H113="青年",0.8,IF(H113="老年",0.1,IF(H113="中年",0.5,1))),0)</f>
        <v>0.0740740740740741</v>
      </c>
      <c r="AD113" s="81">
        <f>=IFERROR(0.01+(AB113-MIN($AB$2:$AB$595))/(MAX($AB$2:$AB$595)-MIN($AB$2:$AB$595))*(1-0.01),0)*10</f>
        <v>0.542183622828784</v>
      </c>
      <c r="AE113" s="81">
        <f>=IFERROR(0.01+(AC113-MIN($AC$2:$AC$595))/(MAX($AC$2:$AC$595)-MIN($AC$2:$AC$595))*(1-0.01),0)*10</f>
        <v>2.1420365535248</v>
      </c>
    </row>
    <row r="114" spans="1:31">
      <c r="A114" s="73">
        <v>113</v>
      </c>
      <c r="B114" s="76" t="s">
        <v>931</v>
      </c>
      <c r="C114" s="76" t="s">
        <v>281</v>
      </c>
      <c r="D114" s="73" t="s">
        <v>282</v>
      </c>
      <c r="E114" s="73">
        <v>5</v>
      </c>
      <c r="F114" s="73">
        <v>2</v>
      </c>
      <c r="G114" s="76" t="s">
        <v>793</v>
      </c>
      <c r="H114" s="76" t="s">
        <v>788</v>
      </c>
      <c r="I114" s="76" t="s">
        <v>789</v>
      </c>
      <c r="J114" s="76" t="s">
        <v>809</v>
      </c>
      <c r="K114" s="76" t="s">
        <v>840</v>
      </c>
      <c r="L114" s="73">
        <v>1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7" t="s"/>
      <c r="AA114" s="79">
        <v>46264.3602777778</v>
      </c>
      <c r="AB114" s="80">
        <f>=IFERROR((L114*20+M114*50+N114*50+O114*5+P114*80+Q114*80+R114*40+S114*50+T114*50+U114*50+V114*95+W114*95+X114*95+Y114*50)/800*IF(H114="青年",0.2,IF(H114="老年",0.9,IF(H114="中年",0.5,1))),0)</f>
        <v>0.005</v>
      </c>
      <c r="AC114" s="80">
        <f>=IFERROR((L114*80+M114*50+N114*50+O114*95+P114*20+Q114*20+R114*60+S114*50+T114*50+U114*50+V114*5+W114*5+X114*5+Y114*50)/540*IF(H114="青年",0.8,IF(H114="老年",0.1,IF(H114="中年",0.5,1))),0)</f>
        <v>0.118518518518519</v>
      </c>
      <c r="AD114" s="81">
        <f>=IFERROR(0.01+(AB114-MIN($AB$2:$AB$595))/(MAX($AB$2:$AB$595)-MIN($AB$2:$AB$595))*(1-0.01),0)*10</f>
        <v>0.247394540942928</v>
      </c>
      <c r="AE114" s="81">
        <f>=IFERROR(0.01+(AC114-MIN($AC$2:$AC$595))/(MAX($AC$2:$AC$595)-MIN($AC$2:$AC$595))*(1-0.01),0)*10</f>
        <v>3.38276762402089</v>
      </c>
    </row>
    <row r="115" spans="1:31">
      <c r="A115" s="73">
        <v>114</v>
      </c>
      <c r="B115" s="76" t="s">
        <v>932</v>
      </c>
      <c r="C115" s="76" t="s">
        <v>281</v>
      </c>
      <c r="D115" s="73" t="s">
        <v>282</v>
      </c>
      <c r="E115" s="73">
        <v>6</v>
      </c>
      <c r="F115" s="77" t="s"/>
      <c r="G115" s="76" t="s">
        <v>787</v>
      </c>
      <c r="H115" s="76" t="s">
        <v>861</v>
      </c>
      <c r="I115" s="76" t="s">
        <v>789</v>
      </c>
      <c r="J115" s="76" t="s">
        <v>809</v>
      </c>
      <c r="K115" s="76" t="s">
        <v>853</v>
      </c>
      <c r="L115" s="73">
        <v>0</v>
      </c>
      <c r="M115" s="73">
        <v>0</v>
      </c>
      <c r="N115" s="73">
        <v>0</v>
      </c>
      <c r="O115" s="73">
        <v>1</v>
      </c>
      <c r="P115" s="73">
        <v>0</v>
      </c>
      <c r="Q115" s="73">
        <v>0</v>
      </c>
      <c r="R115" s="73">
        <v>0</v>
      </c>
      <c r="S115" s="73">
        <v>0</v>
      </c>
      <c r="T115" s="73">
        <v>0</v>
      </c>
      <c r="U115" s="73">
        <v>0</v>
      </c>
      <c r="V115" s="73">
        <v>0</v>
      </c>
      <c r="W115" s="73">
        <v>0</v>
      </c>
      <c r="X115" s="73">
        <v>0</v>
      </c>
      <c r="Y115" s="73">
        <v>0</v>
      </c>
      <c r="Z115" s="77" t="s"/>
      <c r="AA115" s="79">
        <v>46264.3603472222</v>
      </c>
      <c r="AB115" s="80">
        <f>=IFERROR((L115*20+M115*50+N115*50+O115*5+P115*80+Q115*80+R115*40+S115*50+T115*50+U115*50+V115*95+W115*95+X115*95+Y115*50)/800*IF(H115="青年",0.2,IF(H115="老年",0.9,IF(H115="中年",0.5,1))),0)</f>
        <v>0.005625</v>
      </c>
      <c r="AC115" s="80">
        <f>=IFERROR((L115*80+M115*50+N115*50+O115*95+P115*20+Q115*20+R115*60+S115*50+T115*50+U115*50+V115*5+W115*5+X115*5+Y115*50)/540*IF(H115="青年",0.8,IF(H115="老年",0.1,IF(H115="中年",0.5,1))),0)</f>
        <v>0.0175925925925926</v>
      </c>
      <c r="AD115" s="81">
        <f>=IFERROR(0.01+(AB115-MIN($AB$2:$AB$595))/(MAX($AB$2:$AB$595)-MIN($AB$2:$AB$595))*(1-0.01),0)*10</f>
        <v>0.271960297766749</v>
      </c>
      <c r="AE115" s="81">
        <f>=IFERROR(0.01+(AC115-MIN($AC$2:$AC$595))/(MAX($AC$2:$AC$595)-MIN($AC$2:$AC$595))*(1-0.01),0)*10</f>
        <v>0.565274151436031</v>
      </c>
    </row>
    <row r="116" spans="1:31">
      <c r="A116" s="73">
        <v>115</v>
      </c>
      <c r="B116" s="76" t="s">
        <v>933</v>
      </c>
      <c r="C116" s="76" t="s">
        <v>281</v>
      </c>
      <c r="D116" s="73" t="s">
        <v>282</v>
      </c>
      <c r="E116" s="73">
        <v>7</v>
      </c>
      <c r="F116" s="73">
        <v>2</v>
      </c>
      <c r="G116" s="76" t="s">
        <v>793</v>
      </c>
      <c r="H116" s="76" t="s">
        <v>802</v>
      </c>
      <c r="I116" s="76" t="s">
        <v>789</v>
      </c>
      <c r="J116" s="76" t="s">
        <v>809</v>
      </c>
      <c r="K116" s="76" t="s">
        <v>853</v>
      </c>
      <c r="L116" s="73">
        <v>0</v>
      </c>
      <c r="M116" s="73">
        <v>0</v>
      </c>
      <c r="N116" s="73">
        <v>0</v>
      </c>
      <c r="O116" s="73">
        <v>1</v>
      </c>
      <c r="P116" s="73">
        <v>0</v>
      </c>
      <c r="Q116" s="73">
        <v>0</v>
      </c>
      <c r="R116" s="73">
        <v>0</v>
      </c>
      <c r="S116" s="73">
        <v>0</v>
      </c>
      <c r="T116" s="73">
        <v>0</v>
      </c>
      <c r="U116" s="73">
        <v>0</v>
      </c>
      <c r="V116" s="73">
        <v>0</v>
      </c>
      <c r="W116" s="73">
        <v>0</v>
      </c>
      <c r="X116" s="73">
        <v>0</v>
      </c>
      <c r="Y116" s="73">
        <v>0</v>
      </c>
      <c r="Z116" s="77" t="s"/>
      <c r="AA116" s="79">
        <v>46264.3606712962</v>
      </c>
      <c r="AB116" s="80">
        <f>=IFERROR((L116*20+M116*50+N116*50+O116*5+P116*80+Q116*80+R116*40+S116*50+T116*50+U116*50+V116*95+W116*95+X116*95+Y116*50)/800*IF(H116="青年",0.2,IF(H116="老年",0.9,IF(H116="中年",0.5,1))),0)</f>
        <v>0.003125</v>
      </c>
      <c r="AC116" s="80">
        <f>=IFERROR((L116*80+M116*50+N116*50+O116*95+P116*20+Q116*20+R116*60+S116*50+T116*50+U116*50+V116*5+W116*5+X116*5+Y116*50)/540*IF(H116="青年",0.8,IF(H116="老年",0.1,IF(H116="中年",0.5,1))),0)</f>
        <v>0.087962962962963</v>
      </c>
      <c r="AD116" s="81">
        <f>=IFERROR(0.01+(AB116-MIN($AB$2:$AB$595))/(MAX($AB$2:$AB$595)-MIN($AB$2:$AB$595))*(1-0.01),0)*10</f>
        <v>0.173697270471464</v>
      </c>
      <c r="AE116" s="81">
        <f>=IFERROR(0.01+(AC116-MIN($AC$2:$AC$595))/(MAX($AC$2:$AC$595)-MIN($AC$2:$AC$595))*(1-0.01),0)*10</f>
        <v>2.52976501305483</v>
      </c>
    </row>
    <row r="117" spans="1:31">
      <c r="A117" s="73">
        <v>116</v>
      </c>
      <c r="B117" s="76" t="s">
        <v>934</v>
      </c>
      <c r="C117" s="76" t="s">
        <v>281</v>
      </c>
      <c r="D117" s="73" t="s">
        <v>282</v>
      </c>
      <c r="E117" s="73">
        <v>8</v>
      </c>
      <c r="F117" s="77" t="s"/>
      <c r="G117" s="76" t="s">
        <v>787</v>
      </c>
      <c r="H117" s="76" t="s">
        <v>802</v>
      </c>
      <c r="I117" s="76" t="s">
        <v>789</v>
      </c>
      <c r="J117" s="76" t="s">
        <v>809</v>
      </c>
      <c r="K117" s="76" t="s">
        <v>853</v>
      </c>
      <c r="L117" s="73">
        <v>0</v>
      </c>
      <c r="M117" s="73">
        <v>0</v>
      </c>
      <c r="N117" s="73">
        <v>0</v>
      </c>
      <c r="O117" s="73">
        <v>1</v>
      </c>
      <c r="P117" s="73">
        <v>0</v>
      </c>
      <c r="Q117" s="73">
        <v>0</v>
      </c>
      <c r="R117" s="73">
        <v>0</v>
      </c>
      <c r="S117" s="73">
        <v>0</v>
      </c>
      <c r="T117" s="73">
        <v>0</v>
      </c>
      <c r="U117" s="73">
        <v>0</v>
      </c>
      <c r="V117" s="73">
        <v>0</v>
      </c>
      <c r="W117" s="73">
        <v>0</v>
      </c>
      <c r="X117" s="73">
        <v>0</v>
      </c>
      <c r="Y117" s="73">
        <v>0</v>
      </c>
      <c r="Z117" s="77" t="s"/>
      <c r="AA117" s="79">
        <v>46264.3611226852</v>
      </c>
      <c r="AB117" s="80">
        <f>=IFERROR((L117*20+M117*50+N117*50+O117*5+P117*80+Q117*80+R117*40+S117*50+T117*50+U117*50+V117*95+W117*95+X117*95+Y117*50)/800*IF(H117="青年",0.2,IF(H117="老年",0.9,IF(H117="中年",0.5,1))),0)</f>
        <v>0.003125</v>
      </c>
      <c r="AC117" s="80">
        <f>=IFERROR((L117*80+M117*50+N117*50+O117*95+P117*20+Q117*20+R117*60+S117*50+T117*50+U117*50+V117*5+W117*5+X117*5+Y117*50)/540*IF(H117="青年",0.8,IF(H117="老年",0.1,IF(H117="中年",0.5,1))),0)</f>
        <v>0.087962962962963</v>
      </c>
      <c r="AD117" s="81">
        <f>=IFERROR(0.01+(AB117-MIN($AB$2:$AB$595))/(MAX($AB$2:$AB$595)-MIN($AB$2:$AB$595))*(1-0.01),0)*10</f>
        <v>0.173697270471464</v>
      </c>
      <c r="AE117" s="81">
        <f>=IFERROR(0.01+(AC117-MIN($AC$2:$AC$595))/(MAX($AC$2:$AC$595)-MIN($AC$2:$AC$595))*(1-0.01),0)*10</f>
        <v>2.52976501305483</v>
      </c>
    </row>
    <row r="118" spans="1:31">
      <c r="A118" s="73">
        <v>117</v>
      </c>
      <c r="B118" s="76" t="s">
        <v>935</v>
      </c>
      <c r="C118" s="76" t="s">
        <v>281</v>
      </c>
      <c r="D118" s="73" t="s">
        <v>282</v>
      </c>
      <c r="E118" s="73">
        <v>9</v>
      </c>
      <c r="F118" s="77" t="s"/>
      <c r="G118" s="76" t="s">
        <v>787</v>
      </c>
      <c r="H118" s="76" t="s">
        <v>802</v>
      </c>
      <c r="I118" s="76" t="s">
        <v>789</v>
      </c>
      <c r="J118" s="76" t="s">
        <v>809</v>
      </c>
      <c r="K118" s="76" t="s">
        <v>853</v>
      </c>
      <c r="L118" s="73">
        <v>0</v>
      </c>
      <c r="M118" s="73">
        <v>0</v>
      </c>
      <c r="N118" s="73">
        <v>0</v>
      </c>
      <c r="O118" s="73">
        <v>1</v>
      </c>
      <c r="P118" s="73">
        <v>0</v>
      </c>
      <c r="Q118" s="73">
        <v>0</v>
      </c>
      <c r="R118" s="73">
        <v>0</v>
      </c>
      <c r="S118" s="73">
        <v>0</v>
      </c>
      <c r="T118" s="73">
        <v>0</v>
      </c>
      <c r="U118" s="73">
        <v>0</v>
      </c>
      <c r="V118" s="73">
        <v>0</v>
      </c>
      <c r="W118" s="73">
        <v>0</v>
      </c>
      <c r="X118" s="73">
        <v>0</v>
      </c>
      <c r="Y118" s="73">
        <v>0</v>
      </c>
      <c r="Z118" s="77" t="s"/>
      <c r="AA118" s="79">
        <v>46264.3611689815</v>
      </c>
      <c r="AB118" s="80">
        <f>=IFERROR((L118*20+M118*50+N118*50+O118*5+P118*80+Q118*80+R118*40+S118*50+T118*50+U118*50+V118*95+W118*95+X118*95+Y118*50)/800*IF(H118="青年",0.2,IF(H118="老年",0.9,IF(H118="中年",0.5,1))),0)</f>
        <v>0.003125</v>
      </c>
      <c r="AC118" s="80">
        <f>=IFERROR((L118*80+M118*50+N118*50+O118*95+P118*20+Q118*20+R118*60+S118*50+T118*50+U118*50+V118*5+W118*5+X118*5+Y118*50)/540*IF(H118="青年",0.8,IF(H118="老年",0.1,IF(H118="中年",0.5,1))),0)</f>
        <v>0.087962962962963</v>
      </c>
      <c r="AD118" s="81">
        <f>=IFERROR(0.01+(AB118-MIN($AB$2:$AB$595))/(MAX($AB$2:$AB$595)-MIN($AB$2:$AB$595))*(1-0.01),0)*10</f>
        <v>0.173697270471464</v>
      </c>
      <c r="AE118" s="81">
        <f>=IFERROR(0.01+(AC118-MIN($AC$2:$AC$595))/(MAX($AC$2:$AC$595)-MIN($AC$2:$AC$595))*(1-0.01),0)*10</f>
        <v>2.52976501305483</v>
      </c>
    </row>
    <row r="119" spans="1:31">
      <c r="A119" s="73">
        <v>118</v>
      </c>
      <c r="B119" s="76" t="s">
        <v>936</v>
      </c>
      <c r="C119" s="76" t="s">
        <v>281</v>
      </c>
      <c r="D119" s="73" t="s">
        <v>282</v>
      </c>
      <c r="E119" s="73">
        <v>10</v>
      </c>
      <c r="F119" s="77" t="s"/>
      <c r="G119" s="76" t="s">
        <v>787</v>
      </c>
      <c r="H119" s="76" t="s">
        <v>802</v>
      </c>
      <c r="I119" s="76" t="s">
        <v>789</v>
      </c>
      <c r="J119" s="76" t="s">
        <v>809</v>
      </c>
      <c r="K119" s="76" t="s">
        <v>853</v>
      </c>
      <c r="L119" s="73">
        <v>0</v>
      </c>
      <c r="M119" s="73">
        <v>0</v>
      </c>
      <c r="N119" s="73">
        <v>0</v>
      </c>
      <c r="O119" s="73">
        <v>1</v>
      </c>
      <c r="P119" s="73">
        <v>0</v>
      </c>
      <c r="Q119" s="73">
        <v>0</v>
      </c>
      <c r="R119" s="73">
        <v>0</v>
      </c>
      <c r="S119" s="73">
        <v>0</v>
      </c>
      <c r="T119" s="73">
        <v>0</v>
      </c>
      <c r="U119" s="73">
        <v>0</v>
      </c>
      <c r="V119" s="73">
        <v>0</v>
      </c>
      <c r="W119" s="73">
        <v>0</v>
      </c>
      <c r="X119" s="73">
        <v>0</v>
      </c>
      <c r="Y119" s="73">
        <v>0</v>
      </c>
      <c r="Z119" s="77" t="s"/>
      <c r="AA119" s="79">
        <v>46264.3612268519</v>
      </c>
      <c r="AB119" s="80">
        <f>=IFERROR((L119*20+M119*50+N119*50+O119*5+P119*80+Q119*80+R119*40+S119*50+T119*50+U119*50+V119*95+W119*95+X119*95+Y119*50)/800*IF(H119="青年",0.2,IF(H119="老年",0.9,IF(H119="中年",0.5,1))),0)</f>
        <v>0.003125</v>
      </c>
      <c r="AC119" s="80">
        <f>=IFERROR((L119*80+M119*50+N119*50+O119*95+P119*20+Q119*20+R119*60+S119*50+T119*50+U119*50+V119*5+W119*5+X119*5+Y119*50)/540*IF(H119="青年",0.8,IF(H119="老年",0.1,IF(H119="中年",0.5,1))),0)</f>
        <v>0.087962962962963</v>
      </c>
      <c r="AD119" s="81">
        <f>=IFERROR(0.01+(AB119-MIN($AB$2:$AB$595))/(MAX($AB$2:$AB$595)-MIN($AB$2:$AB$595))*(1-0.01),0)*10</f>
        <v>0.173697270471464</v>
      </c>
      <c r="AE119" s="81">
        <f>=IFERROR(0.01+(AC119-MIN($AC$2:$AC$595))/(MAX($AC$2:$AC$595)-MIN($AC$2:$AC$595))*(1-0.01),0)*10</f>
        <v>2.52976501305483</v>
      </c>
    </row>
    <row r="120" spans="1:31">
      <c r="A120" s="73">
        <v>119</v>
      </c>
      <c r="B120" s="76" t="s">
        <v>937</v>
      </c>
      <c r="C120" s="76" t="s">
        <v>281</v>
      </c>
      <c r="D120" s="73" t="s">
        <v>282</v>
      </c>
      <c r="E120" s="73">
        <v>11</v>
      </c>
      <c r="F120" s="77" t="s"/>
      <c r="G120" s="76" t="s">
        <v>787</v>
      </c>
      <c r="H120" s="76" t="s">
        <v>788</v>
      </c>
      <c r="I120" s="76" t="s">
        <v>789</v>
      </c>
      <c r="J120" s="76" t="s">
        <v>809</v>
      </c>
      <c r="K120" s="76" t="s">
        <v>853</v>
      </c>
      <c r="L120" s="73">
        <v>0</v>
      </c>
      <c r="M120" s="73">
        <v>0</v>
      </c>
      <c r="N120" s="73">
        <v>0</v>
      </c>
      <c r="O120" s="73">
        <v>1</v>
      </c>
      <c r="P120" s="73">
        <v>0</v>
      </c>
      <c r="Q120" s="73">
        <v>0</v>
      </c>
      <c r="R120" s="73">
        <v>0</v>
      </c>
      <c r="S120" s="73">
        <v>0</v>
      </c>
      <c r="T120" s="73">
        <v>0</v>
      </c>
      <c r="U120" s="73">
        <v>0</v>
      </c>
      <c r="V120" s="73">
        <v>0</v>
      </c>
      <c r="W120" s="73">
        <v>0</v>
      </c>
      <c r="X120" s="73">
        <v>0</v>
      </c>
      <c r="Y120" s="73">
        <v>0</v>
      </c>
      <c r="Z120" s="77" t="s"/>
      <c r="AA120" s="79">
        <v>46264.3615046296</v>
      </c>
      <c r="AB120" s="80">
        <f>=IFERROR((L120*20+M120*50+N120*50+O120*5+P120*80+Q120*80+R120*40+S120*50+T120*50+U120*50+V120*95+W120*95+X120*95+Y120*50)/800*IF(H120="青年",0.2,IF(H120="老年",0.9,IF(H120="中年",0.5,1))),0)</f>
        <v>0.00125</v>
      </c>
      <c r="AC120" s="80">
        <f>=IFERROR((L120*80+M120*50+N120*50+O120*95+P120*20+Q120*20+R120*60+S120*50+T120*50+U120*50+V120*5+W120*5+X120*5+Y120*50)/540*IF(H120="青年",0.8,IF(H120="老年",0.1,IF(H120="中年",0.5,1))),0)</f>
        <v>0.140740740740741</v>
      </c>
      <c r="AD120" s="81">
        <f>=IFERROR(0.01+(AB120-MIN($AB$2:$AB$595))/(MAX($AB$2:$AB$595)-MIN($AB$2:$AB$595))*(1-0.01),0)*10</f>
        <v>0.1</v>
      </c>
      <c r="AE120" s="81">
        <f>=IFERROR(0.01+(AC120-MIN($AC$2:$AC$595))/(MAX($AC$2:$AC$595)-MIN($AC$2:$AC$595))*(1-0.01),0)*10</f>
        <v>4.00313315926893</v>
      </c>
    </row>
    <row r="121" spans="1:31">
      <c r="A121" s="73">
        <v>120</v>
      </c>
      <c r="B121" s="76" t="s">
        <v>938</v>
      </c>
      <c r="C121" s="76" t="s">
        <v>281</v>
      </c>
      <c r="D121" s="73" t="s">
        <v>282</v>
      </c>
      <c r="E121" s="73">
        <v>12</v>
      </c>
      <c r="F121" s="77" t="s"/>
      <c r="G121" s="76" t="s">
        <v>787</v>
      </c>
      <c r="H121" s="76" t="s">
        <v>788</v>
      </c>
      <c r="I121" s="76" t="s">
        <v>789</v>
      </c>
      <c r="J121" s="76" t="s">
        <v>809</v>
      </c>
      <c r="K121" s="76" t="s">
        <v>853</v>
      </c>
      <c r="L121" s="73">
        <v>0</v>
      </c>
      <c r="M121" s="73">
        <v>0</v>
      </c>
      <c r="N121" s="73">
        <v>0</v>
      </c>
      <c r="O121" s="73">
        <v>1</v>
      </c>
      <c r="P121" s="73">
        <v>0</v>
      </c>
      <c r="Q121" s="73">
        <v>0</v>
      </c>
      <c r="R121" s="73">
        <v>0</v>
      </c>
      <c r="S121" s="73">
        <v>0</v>
      </c>
      <c r="T121" s="73">
        <v>0</v>
      </c>
      <c r="U121" s="73">
        <v>0</v>
      </c>
      <c r="V121" s="73">
        <v>0</v>
      </c>
      <c r="W121" s="73">
        <v>0</v>
      </c>
      <c r="X121" s="73">
        <v>0</v>
      </c>
      <c r="Y121" s="73">
        <v>0</v>
      </c>
      <c r="Z121" s="77" t="s"/>
      <c r="AA121" s="79">
        <v>46264.3615509259</v>
      </c>
      <c r="AB121" s="80">
        <f>=IFERROR((L121*20+M121*50+N121*50+O121*5+P121*80+Q121*80+R121*40+S121*50+T121*50+U121*50+V121*95+W121*95+X121*95+Y121*50)/800*IF(H121="青年",0.2,IF(H121="老年",0.9,IF(H121="中年",0.5,1))),0)</f>
        <v>0.00125</v>
      </c>
      <c r="AC121" s="80">
        <f>=IFERROR((L121*80+M121*50+N121*50+O121*95+P121*20+Q121*20+R121*60+S121*50+T121*50+U121*50+V121*5+W121*5+X121*5+Y121*50)/540*IF(H121="青年",0.8,IF(H121="老年",0.1,IF(H121="中年",0.5,1))),0)</f>
        <v>0.140740740740741</v>
      </c>
      <c r="AD121" s="81">
        <f>=IFERROR(0.01+(AB121-MIN($AB$2:$AB$595))/(MAX($AB$2:$AB$595)-MIN($AB$2:$AB$595))*(1-0.01),0)*10</f>
        <v>0.1</v>
      </c>
      <c r="AE121" s="81">
        <f>=IFERROR(0.01+(AC121-MIN($AC$2:$AC$595))/(MAX($AC$2:$AC$595)-MIN($AC$2:$AC$595))*(1-0.01),0)*10</f>
        <v>4.00313315926893</v>
      </c>
    </row>
    <row r="122" spans="1:31">
      <c r="A122" s="73">
        <v>121</v>
      </c>
      <c r="B122" s="76" t="s">
        <v>939</v>
      </c>
      <c r="C122" s="76" t="s">
        <v>281</v>
      </c>
      <c r="D122" s="73" t="s">
        <v>282</v>
      </c>
      <c r="E122" s="73">
        <v>13</v>
      </c>
      <c r="F122" s="73">
        <v>3</v>
      </c>
      <c r="G122" s="76" t="s">
        <v>793</v>
      </c>
      <c r="H122" s="76" t="s">
        <v>802</v>
      </c>
      <c r="I122" s="76" t="s">
        <v>789</v>
      </c>
      <c r="J122" s="76" t="s">
        <v>809</v>
      </c>
      <c r="K122" s="76" t="s">
        <v>853</v>
      </c>
      <c r="L122" s="73">
        <v>0</v>
      </c>
      <c r="M122" s="73">
        <v>0</v>
      </c>
      <c r="N122" s="73">
        <v>0</v>
      </c>
      <c r="O122" s="73">
        <v>1</v>
      </c>
      <c r="P122" s="73">
        <v>0</v>
      </c>
      <c r="Q122" s="73">
        <v>0</v>
      </c>
      <c r="R122" s="73">
        <v>0</v>
      </c>
      <c r="S122" s="73">
        <v>0</v>
      </c>
      <c r="T122" s="73">
        <v>0</v>
      </c>
      <c r="U122" s="73">
        <v>0</v>
      </c>
      <c r="V122" s="73">
        <v>0</v>
      </c>
      <c r="W122" s="73">
        <v>0</v>
      </c>
      <c r="X122" s="73">
        <v>0</v>
      </c>
      <c r="Y122" s="73">
        <v>0</v>
      </c>
      <c r="Z122" s="77" t="s"/>
      <c r="AA122" s="79">
        <v>46264.361712963</v>
      </c>
      <c r="AB122" s="80">
        <f>=IFERROR((L122*20+M122*50+N122*50+O122*5+P122*80+Q122*80+R122*40+S122*50+T122*50+U122*50+V122*95+W122*95+X122*95+Y122*50)/800*IF(H122="青年",0.2,IF(H122="老年",0.9,IF(H122="中年",0.5,1))),0)</f>
        <v>0.003125</v>
      </c>
      <c r="AC122" s="80">
        <f>=IFERROR((L122*80+M122*50+N122*50+O122*95+P122*20+Q122*20+R122*60+S122*50+T122*50+U122*50+V122*5+W122*5+X122*5+Y122*50)/540*IF(H122="青年",0.8,IF(H122="老年",0.1,IF(H122="中年",0.5,1))),0)</f>
        <v>0.087962962962963</v>
      </c>
      <c r="AD122" s="81">
        <f>=IFERROR(0.01+(AB122-MIN($AB$2:$AB$595))/(MAX($AB$2:$AB$595)-MIN($AB$2:$AB$595))*(1-0.01),0)*10</f>
        <v>0.173697270471464</v>
      </c>
      <c r="AE122" s="81">
        <f>=IFERROR(0.01+(AC122-MIN($AC$2:$AC$595))/(MAX($AC$2:$AC$595)-MIN($AC$2:$AC$595))*(1-0.01),0)*10</f>
        <v>2.52976501305483</v>
      </c>
    </row>
    <row r="123" spans="1:31">
      <c r="A123" s="73">
        <v>122</v>
      </c>
      <c r="B123" s="76" t="s">
        <v>940</v>
      </c>
      <c r="C123" s="76" t="s">
        <v>281</v>
      </c>
      <c r="D123" s="73" t="s">
        <v>282</v>
      </c>
      <c r="E123" s="73">
        <v>14</v>
      </c>
      <c r="F123" s="73">
        <v>3</v>
      </c>
      <c r="G123" s="76" t="s">
        <v>793</v>
      </c>
      <c r="H123" s="76" t="s">
        <v>802</v>
      </c>
      <c r="I123" s="76" t="s">
        <v>789</v>
      </c>
      <c r="J123" s="76" t="s">
        <v>809</v>
      </c>
      <c r="K123" s="76" t="s">
        <v>853</v>
      </c>
      <c r="L123" s="73">
        <v>0</v>
      </c>
      <c r="M123" s="73">
        <v>0</v>
      </c>
      <c r="N123" s="73">
        <v>0</v>
      </c>
      <c r="O123" s="73">
        <v>1</v>
      </c>
      <c r="P123" s="73">
        <v>0</v>
      </c>
      <c r="Q123" s="73">
        <v>0</v>
      </c>
      <c r="R123" s="73">
        <v>0</v>
      </c>
      <c r="S123" s="73">
        <v>0</v>
      </c>
      <c r="T123" s="73">
        <v>0</v>
      </c>
      <c r="U123" s="73">
        <v>0</v>
      </c>
      <c r="V123" s="73">
        <v>0</v>
      </c>
      <c r="W123" s="73">
        <v>0</v>
      </c>
      <c r="X123" s="73">
        <v>0</v>
      </c>
      <c r="Y123" s="73">
        <v>0</v>
      </c>
      <c r="Z123" s="77" t="s"/>
      <c r="AA123" s="79">
        <v>46264.3617939815</v>
      </c>
      <c r="AB123" s="80">
        <f>=IFERROR((L123*20+M123*50+N123*50+O123*5+P123*80+Q123*80+R123*40+S123*50+T123*50+U123*50+V123*95+W123*95+X123*95+Y123*50)/800*IF(H123="青年",0.2,IF(H123="老年",0.9,IF(H123="中年",0.5,1))),0)</f>
        <v>0.003125</v>
      </c>
      <c r="AC123" s="80">
        <f>=IFERROR((L123*80+M123*50+N123*50+O123*95+P123*20+Q123*20+R123*60+S123*50+T123*50+U123*50+V123*5+W123*5+X123*5+Y123*50)/540*IF(H123="青年",0.8,IF(H123="老年",0.1,IF(H123="中年",0.5,1))),0)</f>
        <v>0.087962962962963</v>
      </c>
      <c r="AD123" s="81">
        <f>=IFERROR(0.01+(AB123-MIN($AB$2:$AB$595))/(MAX($AB$2:$AB$595)-MIN($AB$2:$AB$595))*(1-0.01),0)*10</f>
        <v>0.173697270471464</v>
      </c>
      <c r="AE123" s="81">
        <f>=IFERROR(0.01+(AC123-MIN($AC$2:$AC$595))/(MAX($AC$2:$AC$595)-MIN($AC$2:$AC$595))*(1-0.01),0)*10</f>
        <v>2.52976501305483</v>
      </c>
    </row>
    <row r="124" spans="1:31">
      <c r="A124" s="73">
        <v>123</v>
      </c>
      <c r="B124" s="76" t="s">
        <v>941</v>
      </c>
      <c r="C124" s="76" t="s">
        <v>281</v>
      </c>
      <c r="D124" s="73" t="s">
        <v>282</v>
      </c>
      <c r="E124" s="73">
        <v>15</v>
      </c>
      <c r="F124" s="73">
        <v>4</v>
      </c>
      <c r="G124" s="76" t="s">
        <v>793</v>
      </c>
      <c r="H124" s="76" t="s">
        <v>788</v>
      </c>
      <c r="I124" s="76" t="s">
        <v>789</v>
      </c>
      <c r="J124" s="76" t="s">
        <v>790</v>
      </c>
      <c r="K124" s="76" t="s">
        <v>840</v>
      </c>
      <c r="L124" s="73">
        <v>1</v>
      </c>
      <c r="M124" s="73">
        <v>0</v>
      </c>
      <c r="N124" s="73">
        <v>0</v>
      </c>
      <c r="O124" s="73">
        <v>0</v>
      </c>
      <c r="P124" s="73">
        <v>0</v>
      </c>
      <c r="Q124" s="73">
        <v>0</v>
      </c>
      <c r="R124" s="73">
        <v>0</v>
      </c>
      <c r="S124" s="73">
        <v>0</v>
      </c>
      <c r="T124" s="73">
        <v>0</v>
      </c>
      <c r="U124" s="73">
        <v>0</v>
      </c>
      <c r="V124" s="73">
        <v>0</v>
      </c>
      <c r="W124" s="73">
        <v>0</v>
      </c>
      <c r="X124" s="73">
        <v>0</v>
      </c>
      <c r="Y124" s="73">
        <v>0</v>
      </c>
      <c r="Z124" s="77" t="s"/>
      <c r="AA124" s="79">
        <v>46264.3619675926</v>
      </c>
      <c r="AB124" s="80">
        <f>=IFERROR((L124*20+M124*50+N124*50+O124*5+P124*80+Q124*80+R124*40+S124*50+T124*50+U124*50+V124*95+W124*95+X124*95+Y124*50)/800*IF(H124="青年",0.2,IF(H124="老年",0.9,IF(H124="中年",0.5,1))),0)</f>
        <v>0.005</v>
      </c>
      <c r="AC124" s="80">
        <f>=IFERROR((L124*80+M124*50+N124*50+O124*95+P124*20+Q124*20+R124*60+S124*50+T124*50+U124*50+V124*5+W124*5+X124*5+Y124*50)/540*IF(H124="青年",0.8,IF(H124="老年",0.1,IF(H124="中年",0.5,1))),0)</f>
        <v>0.118518518518519</v>
      </c>
      <c r="AD124" s="81">
        <f>=IFERROR(0.01+(AB124-MIN($AB$2:$AB$595))/(MAX($AB$2:$AB$595)-MIN($AB$2:$AB$595))*(1-0.01),0)*10</f>
        <v>0.247394540942928</v>
      </c>
      <c r="AE124" s="81">
        <f>=IFERROR(0.01+(AC124-MIN($AC$2:$AC$595))/(MAX($AC$2:$AC$595)-MIN($AC$2:$AC$595))*(1-0.01),0)*10</f>
        <v>3.38276762402089</v>
      </c>
    </row>
    <row r="125" spans="1:31">
      <c r="A125" s="73">
        <v>124</v>
      </c>
      <c r="B125" s="76" t="s">
        <v>942</v>
      </c>
      <c r="C125" s="76" t="s">
        <v>281</v>
      </c>
      <c r="D125" s="73" t="s">
        <v>282</v>
      </c>
      <c r="E125" s="73">
        <v>16</v>
      </c>
      <c r="F125" s="73">
        <v>4</v>
      </c>
      <c r="G125" s="76" t="s">
        <v>793</v>
      </c>
      <c r="H125" s="76" t="s">
        <v>788</v>
      </c>
      <c r="I125" s="76" t="s">
        <v>789</v>
      </c>
      <c r="J125" s="76" t="s">
        <v>790</v>
      </c>
      <c r="K125" s="76" t="s">
        <v>840</v>
      </c>
      <c r="L125" s="73">
        <v>1</v>
      </c>
      <c r="M125" s="73">
        <v>0</v>
      </c>
      <c r="N125" s="73">
        <v>0</v>
      </c>
      <c r="O125" s="73">
        <v>0</v>
      </c>
      <c r="P125" s="73">
        <v>0</v>
      </c>
      <c r="Q125" s="73">
        <v>0</v>
      </c>
      <c r="R125" s="73">
        <v>0</v>
      </c>
      <c r="S125" s="73">
        <v>0</v>
      </c>
      <c r="T125" s="73">
        <v>0</v>
      </c>
      <c r="U125" s="73">
        <v>0</v>
      </c>
      <c r="V125" s="73">
        <v>0</v>
      </c>
      <c r="W125" s="73">
        <v>0</v>
      </c>
      <c r="X125" s="73">
        <v>0</v>
      </c>
      <c r="Y125" s="73">
        <v>0</v>
      </c>
      <c r="Z125" s="77" t="s"/>
      <c r="AA125" s="79">
        <v>46264.3620717593</v>
      </c>
      <c r="AB125" s="80">
        <f>=IFERROR((L125*20+M125*50+N125*50+O125*5+P125*80+Q125*80+R125*40+S125*50+T125*50+U125*50+V125*95+W125*95+X125*95+Y125*50)/800*IF(H125="青年",0.2,IF(H125="老年",0.9,IF(H125="中年",0.5,1))),0)</f>
        <v>0.005</v>
      </c>
      <c r="AC125" s="80">
        <f>=IFERROR((L125*80+M125*50+N125*50+O125*95+P125*20+Q125*20+R125*60+S125*50+T125*50+U125*50+V125*5+W125*5+X125*5+Y125*50)/540*IF(H125="青年",0.8,IF(H125="老年",0.1,IF(H125="中年",0.5,1))),0)</f>
        <v>0.118518518518519</v>
      </c>
      <c r="AD125" s="81">
        <f>=IFERROR(0.01+(AB125-MIN($AB$2:$AB$595))/(MAX($AB$2:$AB$595)-MIN($AB$2:$AB$595))*(1-0.01),0)*10</f>
        <v>0.247394540942928</v>
      </c>
      <c r="AE125" s="81">
        <f>=IFERROR(0.01+(AC125-MIN($AC$2:$AC$595))/(MAX($AC$2:$AC$595)-MIN($AC$2:$AC$595))*(1-0.01),0)*10</f>
        <v>3.38276762402089</v>
      </c>
    </row>
    <row r="126" spans="1:31">
      <c r="A126" s="73">
        <v>125</v>
      </c>
      <c r="B126" s="76" t="s">
        <v>910</v>
      </c>
      <c r="C126" s="76" t="s">
        <v>246</v>
      </c>
      <c r="D126" s="73" t="s">
        <v>1551</v>
      </c>
      <c r="E126" s="73">
        <v>1</v>
      </c>
      <c r="F126" s="77" t="s"/>
      <c r="G126" s="76" t="s">
        <v>787</v>
      </c>
      <c r="H126" s="76" t="s">
        <v>861</v>
      </c>
      <c r="I126" s="76" t="s">
        <v>789</v>
      </c>
      <c r="J126" s="76" t="s">
        <v>790</v>
      </c>
      <c r="K126" s="76" t="s">
        <v>822</v>
      </c>
      <c r="L126" s="73">
        <v>0</v>
      </c>
      <c r="M126" s="73">
        <v>0</v>
      </c>
      <c r="N126" s="73">
        <v>0</v>
      </c>
      <c r="O126" s="73">
        <v>0</v>
      </c>
      <c r="P126" s="73">
        <v>0</v>
      </c>
      <c r="Q126" s="73">
        <v>0</v>
      </c>
      <c r="R126" s="73">
        <v>0</v>
      </c>
      <c r="S126" s="73">
        <v>1</v>
      </c>
      <c r="T126" s="73">
        <v>0</v>
      </c>
      <c r="U126" s="73">
        <v>0</v>
      </c>
      <c r="V126" s="73">
        <v>0</v>
      </c>
      <c r="W126" s="73">
        <v>0</v>
      </c>
      <c r="X126" s="73">
        <v>0</v>
      </c>
      <c r="Y126" s="73">
        <v>0</v>
      </c>
      <c r="Z126" s="77" t="s"/>
      <c r="AA126" s="79">
        <v>46265.181087963</v>
      </c>
      <c r="AB126" s="80">
        <f>=IFERROR((L126*20+M126*50+N126*50+O126*5+P126*80+Q126*80+R126*40+S126*50+T126*50+U126*50+V126*95+W126*95+X126*95+Y126*50)/800*IF(H126="青年",0.2,IF(H126="老年",0.9,IF(H126="中年",0.5,1))),0)</f>
        <v>0.05625</v>
      </c>
      <c r="AC126" s="80">
        <f>=IFERROR((L126*80+M126*50+N126*50+O126*95+P126*20+Q126*20+R126*60+S126*50+T126*50+U126*50+V126*5+W126*5+X126*5+Y126*50)/540*IF(H126="青年",0.8,IF(H126="老年",0.1,IF(H126="中年",0.5,1))),0)</f>
        <v>0.00925925925925926</v>
      </c>
      <c r="AD126" s="81">
        <f>=IFERROR(0.01+(AB126-MIN($AB$2:$AB$595))/(MAX($AB$2:$AB$595)-MIN($AB$2:$AB$595))*(1-0.01),0)*10</f>
        <v>2.26178660049628</v>
      </c>
      <c r="AE126" s="81">
        <f>=IFERROR(0.01+(AC126-MIN($AC$2:$AC$595))/(MAX($AC$2:$AC$595)-MIN($AC$2:$AC$595))*(1-0.01),0)*10</f>
        <v>0.332637075718016</v>
      </c>
    </row>
    <row r="127" spans="1:31">
      <c r="A127" s="73">
        <v>126</v>
      </c>
      <c r="B127" s="76" t="s">
        <v>943</v>
      </c>
      <c r="C127" s="76" t="s">
        <v>284</v>
      </c>
      <c r="D127" s="73" t="s">
        <v>285</v>
      </c>
      <c r="E127" s="73">
        <v>1</v>
      </c>
      <c r="F127" s="73">
        <v>1</v>
      </c>
      <c r="G127" s="76" t="s">
        <v>793</v>
      </c>
      <c r="H127" s="76" t="s">
        <v>788</v>
      </c>
      <c r="I127" s="76" t="s">
        <v>799</v>
      </c>
      <c r="J127" s="76" t="s">
        <v>809</v>
      </c>
      <c r="K127" s="76" t="s">
        <v>840</v>
      </c>
      <c r="L127" s="73">
        <v>1</v>
      </c>
      <c r="M127" s="73">
        <v>0</v>
      </c>
      <c r="N127" s="73">
        <v>0</v>
      </c>
      <c r="O127" s="73">
        <v>0</v>
      </c>
      <c r="P127" s="73">
        <v>0</v>
      </c>
      <c r="Q127" s="73">
        <v>0</v>
      </c>
      <c r="R127" s="73">
        <v>0</v>
      </c>
      <c r="S127" s="73">
        <v>0</v>
      </c>
      <c r="T127" s="73">
        <v>0</v>
      </c>
      <c r="U127" s="73">
        <v>0</v>
      </c>
      <c r="V127" s="73">
        <v>0</v>
      </c>
      <c r="W127" s="73">
        <v>0</v>
      </c>
      <c r="X127" s="73">
        <v>0</v>
      </c>
      <c r="Y127" s="73">
        <v>0</v>
      </c>
      <c r="Z127" s="77" t="s"/>
      <c r="AA127" s="79">
        <v>46269.3573032407</v>
      </c>
      <c r="AB127" s="80">
        <f>=IFERROR((L127*20+M127*50+N127*50+O127*5+P127*80+Q127*80+R127*40+S127*50+T127*50+U127*50+V127*95+W127*95+X127*95+Y127*50)/800*IF(H127="青年",0.2,IF(H127="老年",0.9,IF(H127="中年",0.5,1))),0)</f>
        <v>0.005</v>
      </c>
      <c r="AC127" s="80">
        <f>=IFERROR((L127*80+M127*50+N127*50+O127*95+P127*20+Q127*20+R127*60+S127*50+T127*50+U127*50+V127*5+W127*5+X127*5+Y127*50)/540*IF(H127="青年",0.8,IF(H127="老年",0.1,IF(H127="中年",0.5,1))),0)</f>
        <v>0.118518518518519</v>
      </c>
      <c r="AD127" s="81">
        <f>=IFERROR(0.01+(AB127-MIN($AB$2:$AB$595))/(MAX($AB$2:$AB$595)-MIN($AB$2:$AB$595))*(1-0.01),0)*10</f>
        <v>0.247394540942928</v>
      </c>
      <c r="AE127" s="81">
        <f>=IFERROR(0.01+(AC127-MIN($AC$2:$AC$595))/(MAX($AC$2:$AC$595)-MIN($AC$2:$AC$595))*(1-0.01),0)*10</f>
        <v>3.38276762402089</v>
      </c>
    </row>
    <row r="128" spans="1:31">
      <c r="A128" s="73">
        <v>127</v>
      </c>
      <c r="B128" s="76" t="s">
        <v>944</v>
      </c>
      <c r="C128" s="76" t="s">
        <v>284</v>
      </c>
      <c r="D128" s="73" t="s">
        <v>285</v>
      </c>
      <c r="E128" s="73">
        <v>2</v>
      </c>
      <c r="F128" s="73">
        <v>2</v>
      </c>
      <c r="G128" s="76" t="s">
        <v>793</v>
      </c>
      <c r="H128" s="76" t="s">
        <v>788</v>
      </c>
      <c r="I128" s="76" t="s">
        <v>799</v>
      </c>
      <c r="J128" s="76" t="s">
        <v>809</v>
      </c>
      <c r="K128" s="76" t="s">
        <v>840</v>
      </c>
      <c r="L128" s="73">
        <v>1</v>
      </c>
      <c r="M128" s="73">
        <v>0</v>
      </c>
      <c r="N128" s="73">
        <v>0</v>
      </c>
      <c r="O128" s="73">
        <v>0</v>
      </c>
      <c r="P128" s="73">
        <v>0</v>
      </c>
      <c r="Q128" s="73">
        <v>0</v>
      </c>
      <c r="R128" s="73">
        <v>0</v>
      </c>
      <c r="S128" s="73">
        <v>0</v>
      </c>
      <c r="T128" s="73">
        <v>0</v>
      </c>
      <c r="U128" s="73">
        <v>0</v>
      </c>
      <c r="V128" s="73">
        <v>0</v>
      </c>
      <c r="W128" s="73">
        <v>0</v>
      </c>
      <c r="X128" s="73">
        <v>0</v>
      </c>
      <c r="Y128" s="73">
        <v>0</v>
      </c>
      <c r="Z128" s="77" t="s"/>
      <c r="AA128" s="79">
        <v>46269.3573726852</v>
      </c>
      <c r="AB128" s="80">
        <f>=IFERROR((L128*20+M128*50+N128*50+O128*5+P128*80+Q128*80+R128*40+S128*50+T128*50+U128*50+V128*95+W128*95+X128*95+Y128*50)/800*IF(H128="青年",0.2,IF(H128="老年",0.9,IF(H128="中年",0.5,1))),0)</f>
        <v>0.005</v>
      </c>
      <c r="AC128" s="80">
        <f>=IFERROR((L128*80+M128*50+N128*50+O128*95+P128*20+Q128*20+R128*60+S128*50+T128*50+U128*50+V128*5+W128*5+X128*5+Y128*50)/540*IF(H128="青年",0.8,IF(H128="老年",0.1,IF(H128="中年",0.5,1))),0)</f>
        <v>0.118518518518519</v>
      </c>
      <c r="AD128" s="81">
        <f>=IFERROR(0.01+(AB128-MIN($AB$2:$AB$595))/(MAX($AB$2:$AB$595)-MIN($AB$2:$AB$595))*(1-0.01),0)*10</f>
        <v>0.247394540942928</v>
      </c>
      <c r="AE128" s="81">
        <f>=IFERROR(0.01+(AC128-MIN($AC$2:$AC$595))/(MAX($AC$2:$AC$595)-MIN($AC$2:$AC$595))*(1-0.01),0)*10</f>
        <v>3.38276762402089</v>
      </c>
    </row>
    <row r="129" spans="1:31">
      <c r="A129" s="73">
        <v>128</v>
      </c>
      <c r="B129" s="76" t="s">
        <v>945</v>
      </c>
      <c r="C129" s="76" t="s">
        <v>287</v>
      </c>
      <c r="D129" s="73" t="s">
        <v>285</v>
      </c>
      <c r="E129" s="73">
        <v>1</v>
      </c>
      <c r="F129" s="73">
        <v>1</v>
      </c>
      <c r="G129" s="76" t="s">
        <v>793</v>
      </c>
      <c r="H129" s="76" t="s">
        <v>788</v>
      </c>
      <c r="I129" s="76" t="s">
        <v>789</v>
      </c>
      <c r="J129" s="76" t="s">
        <v>809</v>
      </c>
      <c r="K129" s="76" t="s">
        <v>853</v>
      </c>
      <c r="L129" s="73">
        <v>0</v>
      </c>
      <c r="M129" s="73">
        <v>0</v>
      </c>
      <c r="N129" s="73">
        <v>0</v>
      </c>
      <c r="O129" s="73">
        <v>1</v>
      </c>
      <c r="P129" s="73">
        <v>0</v>
      </c>
      <c r="Q129" s="73">
        <v>0</v>
      </c>
      <c r="R129" s="73">
        <v>0</v>
      </c>
      <c r="S129" s="73">
        <v>0</v>
      </c>
      <c r="T129" s="73">
        <v>0</v>
      </c>
      <c r="U129" s="73">
        <v>0</v>
      </c>
      <c r="V129" s="73">
        <v>0</v>
      </c>
      <c r="W129" s="73">
        <v>0</v>
      </c>
      <c r="X129" s="73">
        <v>0</v>
      </c>
      <c r="Y129" s="73">
        <v>0</v>
      </c>
      <c r="Z129" s="77" t="s"/>
      <c r="AA129" s="79">
        <v>46265.1852777778</v>
      </c>
      <c r="AB129" s="80">
        <f>=IFERROR((L129*20+M129*50+N129*50+O129*5+P129*80+Q129*80+R129*40+S129*50+T129*50+U129*50+V129*95+W129*95+X129*95+Y129*50)/800*IF(H129="青年",0.2,IF(H129="老年",0.9,IF(H129="中年",0.5,1))),0)</f>
        <v>0.00125</v>
      </c>
      <c r="AC129" s="80">
        <f>=IFERROR((L129*80+M129*50+N129*50+O129*95+P129*20+Q129*20+R129*60+S129*50+T129*50+U129*50+V129*5+W129*5+X129*5+Y129*50)/540*IF(H129="青年",0.8,IF(H129="老年",0.1,IF(H129="中年",0.5,1))),0)</f>
        <v>0.140740740740741</v>
      </c>
      <c r="AD129" s="81">
        <f>=IFERROR(0.01+(AB129-MIN($AB$2:$AB$595))/(MAX($AB$2:$AB$595)-MIN($AB$2:$AB$595))*(1-0.01),0)*10</f>
        <v>0.1</v>
      </c>
      <c r="AE129" s="81">
        <f>=IFERROR(0.01+(AC129-MIN($AC$2:$AC$595))/(MAX($AC$2:$AC$595)-MIN($AC$2:$AC$595))*(1-0.01),0)*10</f>
        <v>4.00313315926893</v>
      </c>
    </row>
    <row r="130" spans="1:31">
      <c r="A130" s="73">
        <v>129</v>
      </c>
      <c r="B130" s="76" t="s">
        <v>946</v>
      </c>
      <c r="C130" s="76" t="s">
        <v>287</v>
      </c>
      <c r="D130" s="73" t="s">
        <v>285</v>
      </c>
      <c r="E130" s="73">
        <v>2</v>
      </c>
      <c r="F130" s="73">
        <v>1</v>
      </c>
      <c r="G130" s="76" t="s">
        <v>793</v>
      </c>
      <c r="H130" s="76" t="s">
        <v>788</v>
      </c>
      <c r="I130" s="76" t="s">
        <v>799</v>
      </c>
      <c r="J130" s="76" t="s">
        <v>809</v>
      </c>
      <c r="K130" s="76" t="s">
        <v>853</v>
      </c>
      <c r="L130" s="73">
        <v>0</v>
      </c>
      <c r="M130" s="73">
        <v>0</v>
      </c>
      <c r="N130" s="73">
        <v>0</v>
      </c>
      <c r="O130" s="73">
        <v>1</v>
      </c>
      <c r="P130" s="73">
        <v>0</v>
      </c>
      <c r="Q130" s="73">
        <v>0</v>
      </c>
      <c r="R130" s="73">
        <v>0</v>
      </c>
      <c r="S130" s="73">
        <v>0</v>
      </c>
      <c r="T130" s="73">
        <v>0</v>
      </c>
      <c r="U130" s="73">
        <v>0</v>
      </c>
      <c r="V130" s="73">
        <v>0</v>
      </c>
      <c r="W130" s="73">
        <v>0</v>
      </c>
      <c r="X130" s="73">
        <v>0</v>
      </c>
      <c r="Y130" s="73">
        <v>0</v>
      </c>
      <c r="Z130" s="77" t="s"/>
      <c r="AA130" s="79">
        <v>46265.1853587962</v>
      </c>
      <c r="AB130" s="80">
        <f>=IFERROR((L130*20+M130*50+N130*50+O130*5+P130*80+Q130*80+R130*40+S130*50+T130*50+U130*50+V130*95+W130*95+X130*95+Y130*50)/800*IF(H130="青年",0.2,IF(H130="老年",0.9,IF(H130="中年",0.5,1))),0)</f>
        <v>0.00125</v>
      </c>
      <c r="AC130" s="80">
        <f>=IFERROR((L130*80+M130*50+N130*50+O130*95+P130*20+Q130*20+R130*60+S130*50+T130*50+U130*50+V130*5+W130*5+X130*5+Y130*50)/540*IF(H130="青年",0.8,IF(H130="老年",0.1,IF(H130="中年",0.5,1))),0)</f>
        <v>0.140740740740741</v>
      </c>
      <c r="AD130" s="81">
        <f>=IFERROR(0.01+(AB130-MIN($AB$2:$AB$595))/(MAX($AB$2:$AB$595)-MIN($AB$2:$AB$595))*(1-0.01),0)*10</f>
        <v>0.1</v>
      </c>
      <c r="AE130" s="81">
        <f>=IFERROR(0.01+(AC130-MIN($AC$2:$AC$595))/(MAX($AC$2:$AC$595)-MIN($AC$2:$AC$595))*(1-0.01),0)*10</f>
        <v>4.00313315926893</v>
      </c>
    </row>
    <row r="131" spans="1:31">
      <c r="A131" s="73">
        <v>130</v>
      </c>
      <c r="B131" s="76" t="s">
        <v>947</v>
      </c>
      <c r="C131" s="76" t="s">
        <v>287</v>
      </c>
      <c r="D131" s="73" t="s">
        <v>285</v>
      </c>
      <c r="E131" s="73">
        <v>3</v>
      </c>
      <c r="F131" s="73">
        <v>2</v>
      </c>
      <c r="G131" s="76" t="s">
        <v>793</v>
      </c>
      <c r="H131" s="76" t="s">
        <v>813</v>
      </c>
      <c r="I131" s="76" t="s">
        <v>789</v>
      </c>
      <c r="J131" s="76" t="s">
        <v>790</v>
      </c>
      <c r="K131" s="76" t="s">
        <v>822</v>
      </c>
      <c r="L131" s="73">
        <v>0</v>
      </c>
      <c r="M131" s="73">
        <v>0</v>
      </c>
      <c r="N131" s="73">
        <v>0</v>
      </c>
      <c r="O131" s="73">
        <v>0</v>
      </c>
      <c r="P131" s="73">
        <v>0</v>
      </c>
      <c r="Q131" s="73">
        <v>0</v>
      </c>
      <c r="R131" s="73">
        <v>0</v>
      </c>
      <c r="S131" s="73">
        <v>1</v>
      </c>
      <c r="T131" s="73">
        <v>0</v>
      </c>
      <c r="U131" s="73">
        <v>0</v>
      </c>
      <c r="V131" s="73">
        <v>0</v>
      </c>
      <c r="W131" s="73">
        <v>0</v>
      </c>
      <c r="X131" s="73">
        <v>0</v>
      </c>
      <c r="Y131" s="73">
        <v>0</v>
      </c>
      <c r="Z131" s="77" t="s"/>
      <c r="AA131" s="79">
        <v>46265.1856597222</v>
      </c>
      <c r="AB131" s="80">
        <f>=IFERROR((L131*20+M131*50+N131*50+O131*5+P131*80+Q131*80+R131*40+S131*50+T131*50+U131*50+V131*95+W131*95+X131*95+Y131*50)/800*IF(H131="青年",0.2,IF(H131="老年",0.9,IF(H131="中年",0.5,1))),0)</f>
        <v>0.0625</v>
      </c>
      <c r="AC131" s="80">
        <f>=IFERROR((L131*80+M131*50+N131*50+O131*95+P131*20+Q131*20+R131*60+S131*50+T131*50+U131*50+V131*5+W131*5+X131*5+Y131*50)/540*IF(H131="青年",0.8,IF(H131="老年",0.1,IF(H131="中年",0.5,1))),0)</f>
        <v>0.0925925925925926</v>
      </c>
      <c r="AD131" s="81">
        <f>=IFERROR(0.01+(AB131-MIN($AB$2:$AB$595))/(MAX($AB$2:$AB$595)-MIN($AB$2:$AB$595))*(1-0.01),0)*10</f>
        <v>2.50744416873449</v>
      </c>
      <c r="AE131" s="81">
        <f>=IFERROR(0.01+(AC131-MIN($AC$2:$AC$595))/(MAX($AC$2:$AC$595)-MIN($AC$2:$AC$595))*(1-0.01),0)*10</f>
        <v>2.65900783289817</v>
      </c>
    </row>
    <row r="132" spans="1:31">
      <c r="A132" s="73">
        <v>131</v>
      </c>
      <c r="B132" s="76" t="s">
        <v>948</v>
      </c>
      <c r="C132" s="76" t="s">
        <v>287</v>
      </c>
      <c r="D132" s="73" t="s">
        <v>285</v>
      </c>
      <c r="E132" s="73">
        <v>4</v>
      </c>
      <c r="F132" s="73">
        <v>2</v>
      </c>
      <c r="G132" s="76" t="s">
        <v>793</v>
      </c>
      <c r="H132" s="76" t="s">
        <v>802</v>
      </c>
      <c r="I132" s="76" t="s">
        <v>799</v>
      </c>
      <c r="J132" s="76" t="s">
        <v>790</v>
      </c>
      <c r="K132" s="76" t="s">
        <v>949</v>
      </c>
      <c r="L132" s="73">
        <v>0</v>
      </c>
      <c r="M132" s="73">
        <v>0</v>
      </c>
      <c r="N132" s="73">
        <v>0</v>
      </c>
      <c r="O132" s="73">
        <v>0</v>
      </c>
      <c r="P132" s="73">
        <v>0</v>
      </c>
      <c r="Q132" s="73">
        <v>0</v>
      </c>
      <c r="R132" s="73">
        <v>0</v>
      </c>
      <c r="S132" s="73">
        <v>1</v>
      </c>
      <c r="T132" s="73">
        <v>0</v>
      </c>
      <c r="U132" s="73">
        <v>0</v>
      </c>
      <c r="V132" s="73">
        <v>0</v>
      </c>
      <c r="W132" s="73">
        <v>0</v>
      </c>
      <c r="X132" s="73">
        <v>1</v>
      </c>
      <c r="Y132" s="73">
        <v>0</v>
      </c>
      <c r="Z132" s="77" t="s"/>
      <c r="AA132" s="79">
        <v>46265.1857986111</v>
      </c>
      <c r="AB132" s="80">
        <f>=IFERROR((L132*20+M132*50+N132*50+O132*5+P132*80+Q132*80+R132*40+S132*50+T132*50+U132*50+V132*95+W132*95+X132*95+Y132*50)/800*IF(H132="青年",0.2,IF(H132="老年",0.9,IF(H132="中年",0.5,1))),0)</f>
        <v>0.090625</v>
      </c>
      <c r="AC132" s="80">
        <f>=IFERROR((L132*80+M132*50+N132*50+O132*95+P132*20+Q132*20+R132*60+S132*50+T132*50+U132*50+V132*5+W132*5+X132*5+Y132*50)/540*IF(H132="青年",0.8,IF(H132="老年",0.1,IF(H132="中年",0.5,1))),0)</f>
        <v>0.0509259259259259</v>
      </c>
      <c r="AD132" s="81">
        <f>=IFERROR(0.01+(AB132-MIN($AB$2:$AB$595))/(MAX($AB$2:$AB$595)-MIN($AB$2:$AB$595))*(1-0.01),0)*10</f>
        <v>3.61290322580645</v>
      </c>
      <c r="AE132" s="81">
        <f>=IFERROR(0.01+(AC132-MIN($AC$2:$AC$595))/(MAX($AC$2:$AC$595)-MIN($AC$2:$AC$595))*(1-0.01),0)*10</f>
        <v>1.49582245430809</v>
      </c>
    </row>
    <row r="133" spans="1:31">
      <c r="A133" s="73">
        <v>132</v>
      </c>
      <c r="B133" s="76" t="s">
        <v>950</v>
      </c>
      <c r="C133" s="76" t="s">
        <v>290</v>
      </c>
      <c r="D133" s="73" t="s">
        <v>291</v>
      </c>
      <c r="E133" s="73">
        <v>1</v>
      </c>
      <c r="F133" s="73">
        <v>1</v>
      </c>
      <c r="G133" s="76" t="s">
        <v>793</v>
      </c>
      <c r="H133" s="76" t="s">
        <v>802</v>
      </c>
      <c r="I133" s="76" t="s">
        <v>789</v>
      </c>
      <c r="J133" s="76" t="s">
        <v>809</v>
      </c>
      <c r="K133" s="76" t="s">
        <v>951</v>
      </c>
      <c r="L133" s="73">
        <v>0</v>
      </c>
      <c r="M133" s="73">
        <v>1</v>
      </c>
      <c r="N133" s="73">
        <v>1</v>
      </c>
      <c r="O133" s="73">
        <v>0</v>
      </c>
      <c r="P133" s="73">
        <v>0</v>
      </c>
      <c r="Q133" s="73">
        <v>0</v>
      </c>
      <c r="R133" s="73">
        <v>1</v>
      </c>
      <c r="S133" s="73">
        <v>0</v>
      </c>
      <c r="T133" s="73">
        <v>0</v>
      </c>
      <c r="U133" s="73">
        <v>0</v>
      </c>
      <c r="V133" s="73">
        <v>0</v>
      </c>
      <c r="W133" s="73">
        <v>0</v>
      </c>
      <c r="X133" s="73">
        <v>0</v>
      </c>
      <c r="Y133" s="73">
        <v>0</v>
      </c>
      <c r="Z133" s="77" t="s"/>
      <c r="AA133" s="79">
        <v>46265.1849189815</v>
      </c>
      <c r="AB133" s="80">
        <f>=IFERROR((L133*20+M133*50+N133*50+O133*5+P133*80+Q133*80+R133*40+S133*50+T133*50+U133*50+V133*95+W133*95+X133*95+Y133*50)/800*IF(H133="青年",0.2,IF(H133="老年",0.9,IF(H133="中年",0.5,1))),0)</f>
        <v>0.0875</v>
      </c>
      <c r="AC133" s="80">
        <f>=IFERROR((L133*80+M133*50+N133*50+O133*95+P133*20+Q133*20+R133*60+S133*50+T133*50+U133*50+V133*5+W133*5+X133*5+Y133*50)/540*IF(H133="青年",0.8,IF(H133="老年",0.1,IF(H133="中年",0.5,1))),0)</f>
        <v>0.148148148148148</v>
      </c>
      <c r="AD133" s="81">
        <f>=IFERROR(0.01+(AB133-MIN($AB$2:$AB$595))/(MAX($AB$2:$AB$595)-MIN($AB$2:$AB$595))*(1-0.01),0)*10</f>
        <v>3.49007444168735</v>
      </c>
      <c r="AE133" s="81">
        <f>=IFERROR(0.01+(AC133-MIN($AC$2:$AC$595))/(MAX($AC$2:$AC$595)-MIN($AC$2:$AC$595))*(1-0.01),0)*10</f>
        <v>4.20992167101828</v>
      </c>
    </row>
    <row r="134" spans="1:31">
      <c r="A134" s="73">
        <v>133</v>
      </c>
      <c r="B134" s="76" t="s">
        <v>952</v>
      </c>
      <c r="C134" s="76" t="s">
        <v>290</v>
      </c>
      <c r="D134" s="73" t="s">
        <v>291</v>
      </c>
      <c r="E134" s="73">
        <v>2</v>
      </c>
      <c r="F134" s="73">
        <v>2</v>
      </c>
      <c r="G134" s="76" t="s">
        <v>793</v>
      </c>
      <c r="H134" s="76" t="s">
        <v>813</v>
      </c>
      <c r="I134" s="76" t="s">
        <v>789</v>
      </c>
      <c r="J134" s="76" t="s">
        <v>809</v>
      </c>
      <c r="K134" s="76" t="s">
        <v>953</v>
      </c>
      <c r="L134" s="73">
        <v>0</v>
      </c>
      <c r="M134" s="73">
        <v>1</v>
      </c>
      <c r="N134" s="73">
        <v>0</v>
      </c>
      <c r="O134" s="73">
        <v>0</v>
      </c>
      <c r="P134" s="73">
        <v>0</v>
      </c>
      <c r="Q134" s="73">
        <v>0</v>
      </c>
      <c r="R134" s="73">
        <v>1</v>
      </c>
      <c r="S134" s="73">
        <v>0</v>
      </c>
      <c r="T134" s="73">
        <v>0</v>
      </c>
      <c r="U134" s="73">
        <v>0</v>
      </c>
      <c r="V134" s="73">
        <v>0</v>
      </c>
      <c r="W134" s="73">
        <v>0</v>
      </c>
      <c r="X134" s="73">
        <v>0</v>
      </c>
      <c r="Y134" s="73">
        <v>0</v>
      </c>
      <c r="Z134" s="77" t="s"/>
      <c r="AA134" s="79">
        <v>46265.1850462962</v>
      </c>
      <c r="AB134" s="80">
        <f>=IFERROR((L134*20+M134*50+N134*50+O134*5+P134*80+Q134*80+R134*40+S134*50+T134*50+U134*50+V134*95+W134*95+X134*95+Y134*50)/800*IF(H134="青年",0.2,IF(H134="老年",0.9,IF(H134="中年",0.5,1))),0)</f>
        <v>0.1125</v>
      </c>
      <c r="AC134" s="80">
        <f>=IFERROR((L134*80+M134*50+N134*50+O134*95+P134*20+Q134*20+R134*60+S134*50+T134*50+U134*50+V134*5+W134*5+X134*5+Y134*50)/540*IF(H134="青年",0.8,IF(H134="老年",0.1,IF(H134="中年",0.5,1))),0)</f>
        <v>0.203703703703704</v>
      </c>
      <c r="AD134" s="81">
        <f>=IFERROR(0.01+(AB134-MIN($AB$2:$AB$595))/(MAX($AB$2:$AB$595)-MIN($AB$2:$AB$595))*(1-0.01),0)*10</f>
        <v>4.4727047146402</v>
      </c>
      <c r="AE134" s="81">
        <f>=IFERROR(0.01+(AC134-MIN($AC$2:$AC$595))/(MAX($AC$2:$AC$595)-MIN($AC$2:$AC$595))*(1-0.01),0)*10</f>
        <v>5.76083550913838</v>
      </c>
    </row>
    <row r="135" spans="1:31">
      <c r="A135" s="73">
        <v>134</v>
      </c>
      <c r="B135" s="76" t="s">
        <v>954</v>
      </c>
      <c r="C135" s="76" t="s">
        <v>296</v>
      </c>
      <c r="D135" s="73" t="s">
        <v>297</v>
      </c>
      <c r="E135" s="73">
        <v>1</v>
      </c>
      <c r="F135" s="73">
        <v>1</v>
      </c>
      <c r="G135" s="76" t="s">
        <v>793</v>
      </c>
      <c r="H135" s="76" t="s">
        <v>788</v>
      </c>
      <c r="I135" s="76" t="s">
        <v>799</v>
      </c>
      <c r="J135" s="76" t="s">
        <v>809</v>
      </c>
      <c r="K135" s="76" t="s">
        <v>853</v>
      </c>
      <c r="L135" s="73">
        <v>0</v>
      </c>
      <c r="M135" s="73">
        <v>0</v>
      </c>
      <c r="N135" s="73">
        <v>0</v>
      </c>
      <c r="O135" s="73">
        <v>1</v>
      </c>
      <c r="P135" s="73">
        <v>0</v>
      </c>
      <c r="Q135" s="73">
        <v>0</v>
      </c>
      <c r="R135" s="73">
        <v>0</v>
      </c>
      <c r="S135" s="73">
        <v>0</v>
      </c>
      <c r="T135" s="73">
        <v>0</v>
      </c>
      <c r="U135" s="73">
        <v>0</v>
      </c>
      <c r="V135" s="73">
        <v>0</v>
      </c>
      <c r="W135" s="73">
        <v>0</v>
      </c>
      <c r="X135" s="73">
        <v>0</v>
      </c>
      <c r="Y135" s="73">
        <v>0</v>
      </c>
      <c r="Z135" s="77" t="s"/>
      <c r="AA135" s="79">
        <v>46265.176875</v>
      </c>
      <c r="AB135" s="80">
        <f>=IFERROR((L135*20+M135*50+N135*50+O135*5+P135*80+Q135*80+R135*40+S135*50+T135*50+U135*50+V135*95+W135*95+X135*95+Y135*50)/800*IF(H135="青年",0.2,IF(H135="老年",0.9,IF(H135="中年",0.5,1))),0)</f>
        <v>0.00125</v>
      </c>
      <c r="AC135" s="80">
        <f>=IFERROR((L135*80+M135*50+N135*50+O135*95+P135*20+Q135*20+R135*60+S135*50+T135*50+U135*50+V135*5+W135*5+X135*5+Y135*50)/540*IF(H135="青年",0.8,IF(H135="老年",0.1,IF(H135="中年",0.5,1))),0)</f>
        <v>0.140740740740741</v>
      </c>
      <c r="AD135" s="81">
        <f>=IFERROR(0.01+(AB135-MIN($AB$2:$AB$595))/(MAX($AB$2:$AB$595)-MIN($AB$2:$AB$595))*(1-0.01),0)*10</f>
        <v>0.1</v>
      </c>
      <c r="AE135" s="81">
        <f>=IFERROR(0.01+(AC135-MIN($AC$2:$AC$595))/(MAX($AC$2:$AC$595)-MIN($AC$2:$AC$595))*(1-0.01),0)*10</f>
        <v>4.00313315926893</v>
      </c>
    </row>
    <row r="136" spans="1:31">
      <c r="A136" s="73">
        <v>135</v>
      </c>
      <c r="B136" s="76" t="s">
        <v>955</v>
      </c>
      <c r="C136" s="76" t="s">
        <v>296</v>
      </c>
      <c r="D136" s="73" t="s">
        <v>297</v>
      </c>
      <c r="E136" s="73">
        <v>2</v>
      </c>
      <c r="F136" s="73">
        <v>1</v>
      </c>
      <c r="G136" s="76" t="s">
        <v>793</v>
      </c>
      <c r="H136" s="76" t="s">
        <v>788</v>
      </c>
      <c r="I136" s="76" t="s">
        <v>799</v>
      </c>
      <c r="J136" s="76" t="s">
        <v>809</v>
      </c>
      <c r="K136" s="76" t="s">
        <v>853</v>
      </c>
      <c r="L136" s="73">
        <v>0</v>
      </c>
      <c r="M136" s="73">
        <v>0</v>
      </c>
      <c r="N136" s="73">
        <v>0</v>
      </c>
      <c r="O136" s="73">
        <v>1</v>
      </c>
      <c r="P136" s="73">
        <v>0</v>
      </c>
      <c r="Q136" s="73">
        <v>0</v>
      </c>
      <c r="R136" s="73">
        <v>0</v>
      </c>
      <c r="S136" s="73">
        <v>0</v>
      </c>
      <c r="T136" s="73">
        <v>0</v>
      </c>
      <c r="U136" s="73">
        <v>0</v>
      </c>
      <c r="V136" s="73">
        <v>0</v>
      </c>
      <c r="W136" s="73">
        <v>0</v>
      </c>
      <c r="X136" s="73">
        <v>0</v>
      </c>
      <c r="Y136" s="73">
        <v>0</v>
      </c>
      <c r="Z136" s="77" t="s"/>
      <c r="AA136" s="79">
        <v>46265.1770370371</v>
      </c>
      <c r="AB136" s="80">
        <f>=IFERROR((L136*20+M136*50+N136*50+O136*5+P136*80+Q136*80+R136*40+S136*50+T136*50+U136*50+V136*95+W136*95+X136*95+Y136*50)/800*IF(H136="青年",0.2,IF(H136="老年",0.9,IF(H136="中年",0.5,1))),0)</f>
        <v>0.00125</v>
      </c>
      <c r="AC136" s="80">
        <f>=IFERROR((L136*80+M136*50+N136*50+O136*95+P136*20+Q136*20+R136*60+S136*50+T136*50+U136*50+V136*5+W136*5+X136*5+Y136*50)/540*IF(H136="青年",0.8,IF(H136="老年",0.1,IF(H136="中年",0.5,1))),0)</f>
        <v>0.140740740740741</v>
      </c>
      <c r="AD136" s="81">
        <f>=IFERROR(0.01+(AB136-MIN($AB$2:$AB$595))/(MAX($AB$2:$AB$595)-MIN($AB$2:$AB$595))*(1-0.01),0)*10</f>
        <v>0.1</v>
      </c>
      <c r="AE136" s="81">
        <f>=IFERROR(0.01+(AC136-MIN($AC$2:$AC$595))/(MAX($AC$2:$AC$595)-MIN($AC$2:$AC$595))*(1-0.01),0)*10</f>
        <v>4.00313315926893</v>
      </c>
    </row>
    <row r="137" spans="1:31">
      <c r="A137" s="73">
        <v>136</v>
      </c>
      <c r="B137" s="76" t="s">
        <v>956</v>
      </c>
      <c r="C137" s="76" t="s">
        <v>299</v>
      </c>
      <c r="D137" s="73" t="s">
        <v>300</v>
      </c>
      <c r="E137" s="73">
        <v>1</v>
      </c>
      <c r="F137" s="73">
        <v>1</v>
      </c>
      <c r="G137" s="76" t="s">
        <v>793</v>
      </c>
      <c r="H137" s="76" t="s">
        <v>788</v>
      </c>
      <c r="I137" s="76" t="s">
        <v>789</v>
      </c>
      <c r="J137" s="76" t="s">
        <v>809</v>
      </c>
      <c r="K137" s="76" t="s">
        <v>822</v>
      </c>
      <c r="L137" s="73">
        <v>0</v>
      </c>
      <c r="M137" s="73">
        <v>0</v>
      </c>
      <c r="N137" s="73">
        <v>0</v>
      </c>
      <c r="O137" s="73">
        <v>0</v>
      </c>
      <c r="P137" s="73">
        <v>0</v>
      </c>
      <c r="Q137" s="73">
        <v>0</v>
      </c>
      <c r="R137" s="73">
        <v>0</v>
      </c>
      <c r="S137" s="73">
        <v>1</v>
      </c>
      <c r="T137" s="73">
        <v>0</v>
      </c>
      <c r="U137" s="73">
        <v>0</v>
      </c>
      <c r="V137" s="73">
        <v>0</v>
      </c>
      <c r="W137" s="73">
        <v>0</v>
      </c>
      <c r="X137" s="73">
        <v>0</v>
      </c>
      <c r="Y137" s="73">
        <v>0</v>
      </c>
      <c r="Z137" s="77" t="s"/>
      <c r="AA137" s="79">
        <v>46265.184837963</v>
      </c>
      <c r="AB137" s="80">
        <f>=IFERROR((L137*20+M137*50+N137*50+O137*5+P137*80+Q137*80+R137*40+S137*50+T137*50+U137*50+V137*95+W137*95+X137*95+Y137*50)/800*IF(H137="青年",0.2,IF(H137="老年",0.9,IF(H137="中年",0.5,1))),0)</f>
        <v>0.0125</v>
      </c>
      <c r="AC137" s="80">
        <f>=IFERROR((L137*80+M137*50+N137*50+O137*95+P137*20+Q137*20+R137*60+S137*50+T137*50+U137*50+V137*5+W137*5+X137*5+Y137*50)/540*IF(H137="青年",0.8,IF(H137="老年",0.1,IF(H137="中年",0.5,1))),0)</f>
        <v>0.0740740740740741</v>
      </c>
      <c r="AD137" s="81">
        <f>=IFERROR(0.01+(AB137-MIN($AB$2:$AB$595))/(MAX($AB$2:$AB$595)-MIN($AB$2:$AB$595))*(1-0.01),0)*10</f>
        <v>0.542183622828784</v>
      </c>
      <c r="AE137" s="81">
        <f>=IFERROR(0.01+(AC137-MIN($AC$2:$AC$595))/(MAX($AC$2:$AC$595)-MIN($AC$2:$AC$595))*(1-0.01),0)*10</f>
        <v>2.1420365535248</v>
      </c>
    </row>
    <row r="138" spans="1:31">
      <c r="A138" s="73">
        <v>137</v>
      </c>
      <c r="B138" s="76" t="s">
        <v>957</v>
      </c>
      <c r="C138" s="76" t="s">
        <v>299</v>
      </c>
      <c r="D138" s="73" t="s">
        <v>300</v>
      </c>
      <c r="E138" s="73">
        <v>2</v>
      </c>
      <c r="F138" s="73">
        <v>1</v>
      </c>
      <c r="G138" s="76" t="s">
        <v>793</v>
      </c>
      <c r="H138" s="76" t="s">
        <v>788</v>
      </c>
      <c r="I138" s="76" t="s">
        <v>799</v>
      </c>
      <c r="J138" s="76" t="s">
        <v>809</v>
      </c>
      <c r="K138" s="76" t="s">
        <v>822</v>
      </c>
      <c r="L138" s="73">
        <v>0</v>
      </c>
      <c r="M138" s="73">
        <v>0</v>
      </c>
      <c r="N138" s="73">
        <v>0</v>
      </c>
      <c r="O138" s="73">
        <v>0</v>
      </c>
      <c r="P138" s="73">
        <v>0</v>
      </c>
      <c r="Q138" s="73">
        <v>0</v>
      </c>
      <c r="R138" s="73">
        <v>0</v>
      </c>
      <c r="S138" s="73">
        <v>1</v>
      </c>
      <c r="T138" s="73">
        <v>0</v>
      </c>
      <c r="U138" s="73">
        <v>0</v>
      </c>
      <c r="V138" s="73">
        <v>0</v>
      </c>
      <c r="W138" s="73">
        <v>0</v>
      </c>
      <c r="X138" s="73">
        <v>0</v>
      </c>
      <c r="Y138" s="73">
        <v>0</v>
      </c>
      <c r="Z138" s="77" t="s"/>
      <c r="AA138" s="79">
        <v>46265.1849537037</v>
      </c>
      <c r="AB138" s="80">
        <f>=IFERROR((L138*20+M138*50+N138*50+O138*5+P138*80+Q138*80+R138*40+S138*50+T138*50+U138*50+V138*95+W138*95+X138*95+Y138*50)/800*IF(H138="青年",0.2,IF(H138="老年",0.9,IF(H138="中年",0.5,1))),0)</f>
        <v>0.0125</v>
      </c>
      <c r="AC138" s="80">
        <f>=IFERROR((L138*80+M138*50+N138*50+O138*95+P138*20+Q138*20+R138*60+S138*50+T138*50+U138*50+V138*5+W138*5+X138*5+Y138*50)/540*IF(H138="青年",0.8,IF(H138="老年",0.1,IF(H138="中年",0.5,1))),0)</f>
        <v>0.0740740740740741</v>
      </c>
      <c r="AD138" s="81">
        <f>=IFERROR(0.01+(AB138-MIN($AB$2:$AB$595))/(MAX($AB$2:$AB$595)-MIN($AB$2:$AB$595))*(1-0.01),0)*10</f>
        <v>0.542183622828784</v>
      </c>
      <c r="AE138" s="81">
        <f>=IFERROR(0.01+(AC138-MIN($AC$2:$AC$595))/(MAX($AC$2:$AC$595)-MIN($AC$2:$AC$595))*(1-0.01),0)*10</f>
        <v>2.1420365535248</v>
      </c>
    </row>
    <row r="139" spans="1:31">
      <c r="A139" s="73">
        <v>138</v>
      </c>
      <c r="B139" s="76" t="s">
        <v>958</v>
      </c>
      <c r="C139" s="76" t="s">
        <v>303</v>
      </c>
      <c r="D139" s="73" t="s">
        <v>304</v>
      </c>
      <c r="E139" s="73">
        <v>1</v>
      </c>
      <c r="F139" s="77" t="s"/>
      <c r="G139" s="76" t="s">
        <v>787</v>
      </c>
      <c r="H139" s="76" t="s">
        <v>802</v>
      </c>
      <c r="I139" s="76" t="s">
        <v>799</v>
      </c>
      <c r="J139" s="76" t="s">
        <v>790</v>
      </c>
      <c r="K139" s="76" t="s">
        <v>853</v>
      </c>
      <c r="L139" s="73">
        <v>0</v>
      </c>
      <c r="M139" s="73">
        <v>0</v>
      </c>
      <c r="N139" s="73">
        <v>0</v>
      </c>
      <c r="O139" s="73">
        <v>1</v>
      </c>
      <c r="P139" s="73">
        <v>0</v>
      </c>
      <c r="Q139" s="73">
        <v>0</v>
      </c>
      <c r="R139" s="73">
        <v>0</v>
      </c>
      <c r="S139" s="73">
        <v>0</v>
      </c>
      <c r="T139" s="73">
        <v>0</v>
      </c>
      <c r="U139" s="73">
        <v>0</v>
      </c>
      <c r="V139" s="73">
        <v>0</v>
      </c>
      <c r="W139" s="73">
        <v>0</v>
      </c>
      <c r="X139" s="73">
        <v>0</v>
      </c>
      <c r="Y139" s="73">
        <v>0</v>
      </c>
      <c r="Z139" s="77" t="s"/>
      <c r="AA139" s="79">
        <v>46265.1761921296</v>
      </c>
      <c r="AB139" s="80">
        <f>=IFERROR((L139*20+M139*50+N139*50+O139*5+P139*80+Q139*80+R139*40+S139*50+T139*50+U139*50+V139*95+W139*95+X139*95+Y139*50)/800*IF(H139="青年",0.2,IF(H139="老年",0.9,IF(H139="中年",0.5,1))),0)</f>
        <v>0.003125</v>
      </c>
      <c r="AC139" s="80">
        <f>=IFERROR((L139*80+M139*50+N139*50+O139*95+P139*20+Q139*20+R139*60+S139*50+T139*50+U139*50+V139*5+W139*5+X139*5+Y139*50)/540*IF(H139="青年",0.8,IF(H139="老年",0.1,IF(H139="中年",0.5,1))),0)</f>
        <v>0.087962962962963</v>
      </c>
      <c r="AD139" s="81">
        <f>=IFERROR(0.01+(AB139-MIN($AB$2:$AB$595))/(MAX($AB$2:$AB$595)-MIN($AB$2:$AB$595))*(1-0.01),0)*10</f>
        <v>0.173697270471464</v>
      </c>
      <c r="AE139" s="81">
        <f>=IFERROR(0.01+(AC139-MIN($AC$2:$AC$595))/(MAX($AC$2:$AC$595)-MIN($AC$2:$AC$595))*(1-0.01),0)*10</f>
        <v>2.52976501305483</v>
      </c>
    </row>
    <row r="140" spans="1:31">
      <c r="A140" s="73">
        <v>139</v>
      </c>
      <c r="B140" s="76" t="s">
        <v>959</v>
      </c>
      <c r="C140" s="76" t="s">
        <v>306</v>
      </c>
      <c r="D140" s="73" t="s">
        <v>307</v>
      </c>
      <c r="E140" s="73">
        <v>1</v>
      </c>
      <c r="F140" s="73">
        <v>1</v>
      </c>
      <c r="G140" s="76" t="s">
        <v>793</v>
      </c>
      <c r="H140" s="76" t="s">
        <v>788</v>
      </c>
      <c r="I140" s="76" t="s">
        <v>799</v>
      </c>
      <c r="J140" s="76" t="s">
        <v>809</v>
      </c>
      <c r="K140" s="76" t="s">
        <v>853</v>
      </c>
      <c r="L140" s="73">
        <v>0</v>
      </c>
      <c r="M140" s="73">
        <v>0</v>
      </c>
      <c r="N140" s="73">
        <v>0</v>
      </c>
      <c r="O140" s="73">
        <v>1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7" t="s"/>
      <c r="AA140" s="79">
        <v>46264.340462963</v>
      </c>
      <c r="AB140" s="80">
        <f>=IFERROR((L140*20+M140*50+N140*50+O140*5+P140*80+Q140*80+R140*40+S140*50+T140*50+U140*50+V140*95+W140*95+X140*95+Y140*50)/800*IF(H140="青年",0.2,IF(H140="老年",0.9,IF(H140="中年",0.5,1))),0)</f>
        <v>0.00125</v>
      </c>
      <c r="AC140" s="80">
        <f>=IFERROR((L140*80+M140*50+N140*50+O140*95+P140*20+Q140*20+R140*60+S140*50+T140*50+U140*50+V140*5+W140*5+X140*5+Y140*50)/540*IF(H140="青年",0.8,IF(H140="老年",0.1,IF(H140="中年",0.5,1))),0)</f>
        <v>0.140740740740741</v>
      </c>
      <c r="AD140" s="81">
        <f>=IFERROR(0.01+(AB140-MIN($AB$2:$AB$595))/(MAX($AB$2:$AB$595)-MIN($AB$2:$AB$595))*(1-0.01),0)*10</f>
        <v>0.1</v>
      </c>
      <c r="AE140" s="81">
        <f>=IFERROR(0.01+(AC140-MIN($AC$2:$AC$595))/(MAX($AC$2:$AC$595)-MIN($AC$2:$AC$595))*(1-0.01),0)*10</f>
        <v>4.00313315926893</v>
      </c>
    </row>
    <row r="141" spans="1:31">
      <c r="A141" s="73">
        <v>140</v>
      </c>
      <c r="B141" s="76" t="s">
        <v>960</v>
      </c>
      <c r="C141" s="76" t="s">
        <v>306</v>
      </c>
      <c r="D141" s="73" t="s">
        <v>307</v>
      </c>
      <c r="E141" s="73">
        <v>2</v>
      </c>
      <c r="F141" s="73">
        <v>1</v>
      </c>
      <c r="G141" s="76" t="s">
        <v>793</v>
      </c>
      <c r="H141" s="76" t="s">
        <v>788</v>
      </c>
      <c r="I141" s="76" t="s">
        <v>799</v>
      </c>
      <c r="J141" s="76" t="s">
        <v>809</v>
      </c>
      <c r="K141" s="76" t="s">
        <v>853</v>
      </c>
      <c r="L141" s="73">
        <v>0</v>
      </c>
      <c r="M141" s="73">
        <v>0</v>
      </c>
      <c r="N141" s="73">
        <v>0</v>
      </c>
      <c r="O141" s="73">
        <v>1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7" t="s"/>
      <c r="AA141" s="79">
        <v>46264.3405671296</v>
      </c>
      <c r="AB141" s="80">
        <f>=IFERROR((L141*20+M141*50+N141*50+O141*5+P141*80+Q141*80+R141*40+S141*50+T141*50+U141*50+V141*95+W141*95+X141*95+Y141*50)/800*IF(H141="青年",0.2,IF(H141="老年",0.9,IF(H141="中年",0.5,1))),0)</f>
        <v>0.00125</v>
      </c>
      <c r="AC141" s="80">
        <f>=IFERROR((L141*80+M141*50+N141*50+O141*95+P141*20+Q141*20+R141*60+S141*50+T141*50+U141*50+V141*5+W141*5+X141*5+Y141*50)/540*IF(H141="青年",0.8,IF(H141="老年",0.1,IF(H141="中年",0.5,1))),0)</f>
        <v>0.140740740740741</v>
      </c>
      <c r="AD141" s="81">
        <f>=IFERROR(0.01+(AB141-MIN($AB$2:$AB$595))/(MAX($AB$2:$AB$595)-MIN($AB$2:$AB$595))*(1-0.01),0)*10</f>
        <v>0.1</v>
      </c>
      <c r="AE141" s="81">
        <f>=IFERROR(0.01+(AC141-MIN($AC$2:$AC$595))/(MAX($AC$2:$AC$595)-MIN($AC$2:$AC$595))*(1-0.01),0)*10</f>
        <v>4.00313315926893</v>
      </c>
    </row>
    <row r="142" spans="1:31">
      <c r="A142" s="73">
        <v>141</v>
      </c>
      <c r="B142" s="76" t="s">
        <v>961</v>
      </c>
      <c r="C142" s="76" t="s">
        <v>306</v>
      </c>
      <c r="D142" s="73" t="s">
        <v>307</v>
      </c>
      <c r="E142" s="73">
        <v>3</v>
      </c>
      <c r="F142" s="73">
        <v>2</v>
      </c>
      <c r="G142" s="76" t="s">
        <v>793</v>
      </c>
      <c r="H142" s="76" t="s">
        <v>788</v>
      </c>
      <c r="I142" s="76" t="s">
        <v>799</v>
      </c>
      <c r="J142" s="76" t="s">
        <v>809</v>
      </c>
      <c r="K142" s="76" t="s">
        <v>853</v>
      </c>
      <c r="L142" s="73">
        <v>0</v>
      </c>
      <c r="M142" s="73">
        <v>0</v>
      </c>
      <c r="N142" s="73">
        <v>0</v>
      </c>
      <c r="O142" s="73">
        <v>1</v>
      </c>
      <c r="P142" s="73">
        <v>0</v>
      </c>
      <c r="Q142" s="73">
        <v>0</v>
      </c>
      <c r="R142" s="73">
        <v>0</v>
      </c>
      <c r="S142" s="73">
        <v>0</v>
      </c>
      <c r="T142" s="73">
        <v>0</v>
      </c>
      <c r="U142" s="73">
        <v>0</v>
      </c>
      <c r="V142" s="73">
        <v>0</v>
      </c>
      <c r="W142" s="73">
        <v>0</v>
      </c>
      <c r="X142" s="73">
        <v>0</v>
      </c>
      <c r="Y142" s="73">
        <v>0</v>
      </c>
      <c r="Z142" s="77" t="s"/>
      <c r="AA142" s="79">
        <v>46264.3407407408</v>
      </c>
      <c r="AB142" s="80">
        <f>=IFERROR((L142*20+M142*50+N142*50+O142*5+P142*80+Q142*80+R142*40+S142*50+T142*50+U142*50+V142*95+W142*95+X142*95+Y142*50)/800*IF(H142="青年",0.2,IF(H142="老年",0.9,IF(H142="中年",0.5,1))),0)</f>
        <v>0.00125</v>
      </c>
      <c r="AC142" s="80">
        <f>=IFERROR((L142*80+M142*50+N142*50+O142*95+P142*20+Q142*20+R142*60+S142*50+T142*50+U142*50+V142*5+W142*5+X142*5+Y142*50)/540*IF(H142="青年",0.8,IF(H142="老年",0.1,IF(H142="中年",0.5,1))),0)</f>
        <v>0.140740740740741</v>
      </c>
      <c r="AD142" s="81">
        <f>=IFERROR(0.01+(AB142-MIN($AB$2:$AB$595))/(MAX($AB$2:$AB$595)-MIN($AB$2:$AB$595))*(1-0.01),0)*10</f>
        <v>0.1</v>
      </c>
      <c r="AE142" s="81">
        <f>=IFERROR(0.01+(AC142-MIN($AC$2:$AC$595))/(MAX($AC$2:$AC$595)-MIN($AC$2:$AC$595))*(1-0.01),0)*10</f>
        <v>4.00313315926893</v>
      </c>
    </row>
    <row r="143" spans="1:31">
      <c r="A143" s="73">
        <v>142</v>
      </c>
      <c r="B143" s="76" t="s">
        <v>962</v>
      </c>
      <c r="C143" s="76" t="s">
        <v>306</v>
      </c>
      <c r="D143" s="73" t="s">
        <v>307</v>
      </c>
      <c r="E143" s="73">
        <v>4</v>
      </c>
      <c r="F143" s="73">
        <v>2</v>
      </c>
      <c r="G143" s="76" t="s">
        <v>793</v>
      </c>
      <c r="H143" s="76" t="s">
        <v>788</v>
      </c>
      <c r="I143" s="76" t="s">
        <v>789</v>
      </c>
      <c r="J143" s="76" t="s">
        <v>809</v>
      </c>
      <c r="K143" s="76" t="s">
        <v>853</v>
      </c>
      <c r="L143" s="73">
        <v>0</v>
      </c>
      <c r="M143" s="73">
        <v>0</v>
      </c>
      <c r="N143" s="73">
        <v>0</v>
      </c>
      <c r="O143" s="73">
        <v>1</v>
      </c>
      <c r="P143" s="73">
        <v>0</v>
      </c>
      <c r="Q143" s="73">
        <v>0</v>
      </c>
      <c r="R143" s="73">
        <v>0</v>
      </c>
      <c r="S143" s="73">
        <v>0</v>
      </c>
      <c r="T143" s="73">
        <v>0</v>
      </c>
      <c r="U143" s="73">
        <v>0</v>
      </c>
      <c r="V143" s="73">
        <v>0</v>
      </c>
      <c r="W143" s="73">
        <v>0</v>
      </c>
      <c r="X143" s="73">
        <v>0</v>
      </c>
      <c r="Y143" s="73">
        <v>0</v>
      </c>
      <c r="Z143" s="77" t="s"/>
      <c r="AA143" s="79">
        <v>46264.3408217593</v>
      </c>
      <c r="AB143" s="80">
        <f>=IFERROR((L143*20+M143*50+N143*50+O143*5+P143*80+Q143*80+R143*40+S143*50+T143*50+U143*50+V143*95+W143*95+X143*95+Y143*50)/800*IF(H143="青年",0.2,IF(H143="老年",0.9,IF(H143="中年",0.5,1))),0)</f>
        <v>0.00125</v>
      </c>
      <c r="AC143" s="80">
        <f>=IFERROR((L143*80+M143*50+N143*50+O143*95+P143*20+Q143*20+R143*60+S143*50+T143*50+U143*50+V143*5+W143*5+X143*5+Y143*50)/540*IF(H143="青年",0.8,IF(H143="老年",0.1,IF(H143="中年",0.5,1))),0)</f>
        <v>0.140740740740741</v>
      </c>
      <c r="AD143" s="81">
        <f>=IFERROR(0.01+(AB143-MIN($AB$2:$AB$595))/(MAX($AB$2:$AB$595)-MIN($AB$2:$AB$595))*(1-0.01),0)*10</f>
        <v>0.1</v>
      </c>
      <c r="AE143" s="81">
        <f>=IFERROR(0.01+(AC143-MIN($AC$2:$AC$595))/(MAX($AC$2:$AC$595)-MIN($AC$2:$AC$595))*(1-0.01),0)*10</f>
        <v>4.00313315926893</v>
      </c>
    </row>
    <row r="144" spans="1:31">
      <c r="A144" s="73">
        <v>143</v>
      </c>
      <c r="B144" s="76" t="s">
        <v>963</v>
      </c>
      <c r="C144" s="76" t="s">
        <v>306</v>
      </c>
      <c r="D144" s="73" t="s">
        <v>307</v>
      </c>
      <c r="E144" s="73">
        <v>5</v>
      </c>
      <c r="F144" s="73">
        <v>3</v>
      </c>
      <c r="G144" s="76" t="s">
        <v>793</v>
      </c>
      <c r="H144" s="76" t="s">
        <v>788</v>
      </c>
      <c r="I144" s="76" t="s">
        <v>799</v>
      </c>
      <c r="J144" s="76" t="s">
        <v>790</v>
      </c>
      <c r="K144" s="76" t="s">
        <v>853</v>
      </c>
      <c r="L144" s="73">
        <v>0</v>
      </c>
      <c r="M144" s="73">
        <v>0</v>
      </c>
      <c r="N144" s="73">
        <v>0</v>
      </c>
      <c r="O144" s="73">
        <v>1</v>
      </c>
      <c r="P144" s="73">
        <v>0</v>
      </c>
      <c r="Q144" s="73">
        <v>0</v>
      </c>
      <c r="R144" s="73">
        <v>0</v>
      </c>
      <c r="S144" s="73">
        <v>0</v>
      </c>
      <c r="T144" s="73">
        <v>0</v>
      </c>
      <c r="U144" s="73">
        <v>0</v>
      </c>
      <c r="V144" s="73">
        <v>0</v>
      </c>
      <c r="W144" s="73">
        <v>0</v>
      </c>
      <c r="X144" s="73">
        <v>0</v>
      </c>
      <c r="Y144" s="73">
        <v>0</v>
      </c>
      <c r="Z144" s="77" t="s"/>
      <c r="AA144" s="79">
        <v>46264.3414236111</v>
      </c>
      <c r="AB144" s="80">
        <f>=IFERROR((L144*20+M144*50+N144*50+O144*5+P144*80+Q144*80+R144*40+S144*50+T144*50+U144*50+V144*95+W144*95+X144*95+Y144*50)/800*IF(H144="青年",0.2,IF(H144="老年",0.9,IF(H144="中年",0.5,1))),0)</f>
        <v>0.00125</v>
      </c>
      <c r="AC144" s="80">
        <f>=IFERROR((L144*80+M144*50+N144*50+O144*95+P144*20+Q144*20+R144*60+S144*50+T144*50+U144*50+V144*5+W144*5+X144*5+Y144*50)/540*IF(H144="青年",0.8,IF(H144="老年",0.1,IF(H144="中年",0.5,1))),0)</f>
        <v>0.140740740740741</v>
      </c>
      <c r="AD144" s="81">
        <f>=IFERROR(0.01+(AB144-MIN($AB$2:$AB$595))/(MAX($AB$2:$AB$595)-MIN($AB$2:$AB$595))*(1-0.01),0)*10</f>
        <v>0.1</v>
      </c>
      <c r="AE144" s="81">
        <f>=IFERROR(0.01+(AC144-MIN($AC$2:$AC$595))/(MAX($AC$2:$AC$595)-MIN($AC$2:$AC$595))*(1-0.01),0)*10</f>
        <v>4.00313315926893</v>
      </c>
    </row>
    <row r="145" spans="1:31">
      <c r="A145" s="73">
        <v>144</v>
      </c>
      <c r="B145" s="76" t="s">
        <v>964</v>
      </c>
      <c r="C145" s="76" t="s">
        <v>306</v>
      </c>
      <c r="D145" s="73" t="s">
        <v>307</v>
      </c>
      <c r="E145" s="73">
        <v>6</v>
      </c>
      <c r="F145" s="73">
        <v>3</v>
      </c>
      <c r="G145" s="76" t="s">
        <v>793</v>
      </c>
      <c r="H145" s="76" t="s">
        <v>788</v>
      </c>
      <c r="I145" s="76" t="s">
        <v>799</v>
      </c>
      <c r="J145" s="76" t="s">
        <v>809</v>
      </c>
      <c r="K145" s="76" t="s">
        <v>853</v>
      </c>
      <c r="L145" s="73">
        <v>0</v>
      </c>
      <c r="M145" s="73">
        <v>0</v>
      </c>
      <c r="N145" s="73">
        <v>0</v>
      </c>
      <c r="O145" s="73">
        <v>1</v>
      </c>
      <c r="P145" s="73">
        <v>0</v>
      </c>
      <c r="Q145" s="73">
        <v>0</v>
      </c>
      <c r="R145" s="73">
        <v>0</v>
      </c>
      <c r="S145" s="73">
        <v>0</v>
      </c>
      <c r="T145" s="73">
        <v>0</v>
      </c>
      <c r="U145" s="73">
        <v>0</v>
      </c>
      <c r="V145" s="73">
        <v>0</v>
      </c>
      <c r="W145" s="73">
        <v>0</v>
      </c>
      <c r="X145" s="73">
        <v>0</v>
      </c>
      <c r="Y145" s="73">
        <v>0</v>
      </c>
      <c r="Z145" s="77" t="s"/>
      <c r="AA145" s="79">
        <v>46264.3415740741</v>
      </c>
      <c r="AB145" s="80">
        <f>=IFERROR((L145*20+M145*50+N145*50+O145*5+P145*80+Q145*80+R145*40+S145*50+T145*50+U145*50+V145*95+W145*95+X145*95+Y145*50)/800*IF(H145="青年",0.2,IF(H145="老年",0.9,IF(H145="中年",0.5,1))),0)</f>
        <v>0.00125</v>
      </c>
      <c r="AC145" s="80">
        <f>=IFERROR((L145*80+M145*50+N145*50+O145*95+P145*20+Q145*20+R145*60+S145*50+T145*50+U145*50+V145*5+W145*5+X145*5+Y145*50)/540*IF(H145="青年",0.8,IF(H145="老年",0.1,IF(H145="中年",0.5,1))),0)</f>
        <v>0.140740740740741</v>
      </c>
      <c r="AD145" s="81">
        <f>=IFERROR(0.01+(AB145-MIN($AB$2:$AB$595))/(MAX($AB$2:$AB$595)-MIN($AB$2:$AB$595))*(1-0.01),0)*10</f>
        <v>0.1</v>
      </c>
      <c r="AE145" s="81">
        <f>=IFERROR(0.01+(AC145-MIN($AC$2:$AC$595))/(MAX($AC$2:$AC$595)-MIN($AC$2:$AC$595))*(1-0.01),0)*10</f>
        <v>4.00313315926893</v>
      </c>
    </row>
    <row r="146" spans="1:31">
      <c r="A146" s="73">
        <v>145</v>
      </c>
      <c r="B146" s="76" t="s">
        <v>965</v>
      </c>
      <c r="C146" s="76" t="s">
        <v>306</v>
      </c>
      <c r="D146" s="73" t="s">
        <v>307</v>
      </c>
      <c r="E146" s="73">
        <v>7</v>
      </c>
      <c r="F146" s="73">
        <v>3</v>
      </c>
      <c r="G146" s="76" t="s">
        <v>793</v>
      </c>
      <c r="H146" s="76" t="s">
        <v>788</v>
      </c>
      <c r="I146" s="76" t="s">
        <v>789</v>
      </c>
      <c r="J146" s="76" t="s">
        <v>809</v>
      </c>
      <c r="K146" s="76" t="s">
        <v>853</v>
      </c>
      <c r="L146" s="73">
        <v>0</v>
      </c>
      <c r="M146" s="73">
        <v>0</v>
      </c>
      <c r="N146" s="73">
        <v>0</v>
      </c>
      <c r="O146" s="73">
        <v>1</v>
      </c>
      <c r="P146" s="73">
        <v>0</v>
      </c>
      <c r="Q146" s="73">
        <v>0</v>
      </c>
      <c r="R146" s="73">
        <v>0</v>
      </c>
      <c r="S146" s="73">
        <v>0</v>
      </c>
      <c r="T146" s="73">
        <v>0</v>
      </c>
      <c r="U146" s="73">
        <v>0</v>
      </c>
      <c r="V146" s="73">
        <v>0</v>
      </c>
      <c r="W146" s="73">
        <v>0</v>
      </c>
      <c r="X146" s="73">
        <v>0</v>
      </c>
      <c r="Y146" s="73">
        <v>0</v>
      </c>
      <c r="Z146" s="77" t="s"/>
      <c r="AA146" s="79">
        <v>46264.341712963</v>
      </c>
      <c r="AB146" s="80">
        <f>=IFERROR((L146*20+M146*50+N146*50+O146*5+P146*80+Q146*80+R146*40+S146*50+T146*50+U146*50+V146*95+W146*95+X146*95+Y146*50)/800*IF(H146="青年",0.2,IF(H146="老年",0.9,IF(H146="中年",0.5,1))),0)</f>
        <v>0.00125</v>
      </c>
      <c r="AC146" s="80">
        <f>=IFERROR((L146*80+M146*50+N146*50+O146*95+P146*20+Q146*20+R146*60+S146*50+T146*50+U146*50+V146*5+W146*5+X146*5+Y146*50)/540*IF(H146="青年",0.8,IF(H146="老年",0.1,IF(H146="中年",0.5,1))),0)</f>
        <v>0.140740740740741</v>
      </c>
      <c r="AD146" s="81">
        <f>=IFERROR(0.01+(AB146-MIN($AB$2:$AB$595))/(MAX($AB$2:$AB$595)-MIN($AB$2:$AB$595))*(1-0.01),0)*10</f>
        <v>0.1</v>
      </c>
      <c r="AE146" s="81">
        <f>=IFERROR(0.01+(AC146-MIN($AC$2:$AC$595))/(MAX($AC$2:$AC$595)-MIN($AC$2:$AC$595))*(1-0.01),0)*10</f>
        <v>4.00313315926893</v>
      </c>
    </row>
    <row r="147" spans="1:31">
      <c r="A147" s="73">
        <v>146</v>
      </c>
      <c r="B147" s="76" t="s">
        <v>966</v>
      </c>
      <c r="C147" s="76" t="s">
        <v>306</v>
      </c>
      <c r="D147" s="73" t="s">
        <v>307</v>
      </c>
      <c r="E147" s="73">
        <v>8</v>
      </c>
      <c r="F147" s="73">
        <v>4</v>
      </c>
      <c r="G147" s="76" t="s">
        <v>793</v>
      </c>
      <c r="H147" s="76" t="s">
        <v>802</v>
      </c>
      <c r="I147" s="76" t="s">
        <v>789</v>
      </c>
      <c r="J147" s="76" t="s">
        <v>809</v>
      </c>
      <c r="K147" s="76" t="s">
        <v>853</v>
      </c>
      <c r="L147" s="73">
        <v>0</v>
      </c>
      <c r="M147" s="73">
        <v>0</v>
      </c>
      <c r="N147" s="73">
        <v>0</v>
      </c>
      <c r="O147" s="73">
        <v>1</v>
      </c>
      <c r="P147" s="73">
        <v>0</v>
      </c>
      <c r="Q147" s="73">
        <v>0</v>
      </c>
      <c r="R147" s="73">
        <v>0</v>
      </c>
      <c r="S147" s="73">
        <v>0</v>
      </c>
      <c r="T147" s="73">
        <v>0</v>
      </c>
      <c r="U147" s="73">
        <v>0</v>
      </c>
      <c r="V147" s="73">
        <v>0</v>
      </c>
      <c r="W147" s="73">
        <v>0</v>
      </c>
      <c r="X147" s="73">
        <v>0</v>
      </c>
      <c r="Y147" s="73">
        <v>0</v>
      </c>
      <c r="Z147" s="77" t="s"/>
      <c r="AA147" s="79">
        <v>46264.3422337962</v>
      </c>
      <c r="AB147" s="80">
        <f>=IFERROR((L147*20+M147*50+N147*50+O147*5+P147*80+Q147*80+R147*40+S147*50+T147*50+U147*50+V147*95+W147*95+X147*95+Y147*50)/800*IF(H147="青年",0.2,IF(H147="老年",0.9,IF(H147="中年",0.5,1))),0)</f>
        <v>0.003125</v>
      </c>
      <c r="AC147" s="80">
        <f>=IFERROR((L147*80+M147*50+N147*50+O147*95+P147*20+Q147*20+R147*60+S147*50+T147*50+U147*50+V147*5+W147*5+X147*5+Y147*50)/540*IF(H147="青年",0.8,IF(H147="老年",0.1,IF(H147="中年",0.5,1))),0)</f>
        <v>0.087962962962963</v>
      </c>
      <c r="AD147" s="81">
        <f>=IFERROR(0.01+(AB147-MIN($AB$2:$AB$595))/(MAX($AB$2:$AB$595)-MIN($AB$2:$AB$595))*(1-0.01),0)*10</f>
        <v>0.173697270471464</v>
      </c>
      <c r="AE147" s="81">
        <f>=IFERROR(0.01+(AC147-MIN($AC$2:$AC$595))/(MAX($AC$2:$AC$595)-MIN($AC$2:$AC$595))*(1-0.01),0)*10</f>
        <v>2.52976501305483</v>
      </c>
    </row>
    <row r="148" spans="1:31">
      <c r="A148" s="73">
        <v>147</v>
      </c>
      <c r="B148" s="76" t="s">
        <v>967</v>
      </c>
      <c r="C148" s="76" t="s">
        <v>306</v>
      </c>
      <c r="D148" s="73" t="s">
        <v>307</v>
      </c>
      <c r="E148" s="73">
        <v>9</v>
      </c>
      <c r="F148" s="73">
        <v>4</v>
      </c>
      <c r="G148" s="76" t="s">
        <v>793</v>
      </c>
      <c r="H148" s="76" t="s">
        <v>802</v>
      </c>
      <c r="I148" s="76" t="s">
        <v>789</v>
      </c>
      <c r="J148" s="76" t="s">
        <v>809</v>
      </c>
      <c r="K148" s="76" t="s">
        <v>853</v>
      </c>
      <c r="L148" s="73">
        <v>0</v>
      </c>
      <c r="M148" s="73">
        <v>0</v>
      </c>
      <c r="N148" s="73">
        <v>0</v>
      </c>
      <c r="O148" s="73">
        <v>1</v>
      </c>
      <c r="P148" s="73">
        <v>0</v>
      </c>
      <c r="Q148" s="73">
        <v>0</v>
      </c>
      <c r="R148" s="73">
        <v>0</v>
      </c>
      <c r="S148" s="73">
        <v>0</v>
      </c>
      <c r="T148" s="73">
        <v>0</v>
      </c>
      <c r="U148" s="73">
        <v>0</v>
      </c>
      <c r="V148" s="73">
        <v>0</v>
      </c>
      <c r="W148" s="73">
        <v>0</v>
      </c>
      <c r="X148" s="73">
        <v>0</v>
      </c>
      <c r="Y148" s="73">
        <v>0</v>
      </c>
      <c r="Z148" s="77" t="s"/>
      <c r="AA148" s="79">
        <v>46264.3424305556</v>
      </c>
      <c r="AB148" s="80">
        <f>=IFERROR((L148*20+M148*50+N148*50+O148*5+P148*80+Q148*80+R148*40+S148*50+T148*50+U148*50+V148*95+W148*95+X148*95+Y148*50)/800*IF(H148="青年",0.2,IF(H148="老年",0.9,IF(H148="中年",0.5,1))),0)</f>
        <v>0.003125</v>
      </c>
      <c r="AC148" s="80">
        <f>=IFERROR((L148*80+M148*50+N148*50+O148*95+P148*20+Q148*20+R148*60+S148*50+T148*50+U148*50+V148*5+W148*5+X148*5+Y148*50)/540*IF(H148="青年",0.8,IF(H148="老年",0.1,IF(H148="中年",0.5,1))),0)</f>
        <v>0.087962962962963</v>
      </c>
      <c r="AD148" s="81">
        <f>=IFERROR(0.01+(AB148-MIN($AB$2:$AB$595))/(MAX($AB$2:$AB$595)-MIN($AB$2:$AB$595))*(1-0.01),0)*10</f>
        <v>0.173697270471464</v>
      </c>
      <c r="AE148" s="81">
        <f>=IFERROR(0.01+(AC148-MIN($AC$2:$AC$595))/(MAX($AC$2:$AC$595)-MIN($AC$2:$AC$595))*(1-0.01),0)*10</f>
        <v>2.52976501305483</v>
      </c>
    </row>
    <row r="149" spans="1:31">
      <c r="A149" s="73">
        <v>148</v>
      </c>
      <c r="B149" s="76" t="s">
        <v>968</v>
      </c>
      <c r="C149" s="76" t="s">
        <v>309</v>
      </c>
      <c r="D149" s="73" t="s">
        <v>310</v>
      </c>
      <c r="E149" s="73">
        <v>1</v>
      </c>
      <c r="F149" s="73">
        <v>1</v>
      </c>
      <c r="G149" s="76" t="s">
        <v>793</v>
      </c>
      <c r="H149" s="76" t="s">
        <v>788</v>
      </c>
      <c r="I149" s="76" t="s">
        <v>789</v>
      </c>
      <c r="J149" s="76" t="s">
        <v>809</v>
      </c>
      <c r="K149" s="76" t="s">
        <v>853</v>
      </c>
      <c r="L149" s="73">
        <v>0</v>
      </c>
      <c r="M149" s="73">
        <v>0</v>
      </c>
      <c r="N149" s="73">
        <v>0</v>
      </c>
      <c r="O149" s="73">
        <v>1</v>
      </c>
      <c r="P149" s="73">
        <v>0</v>
      </c>
      <c r="Q149" s="73">
        <v>0</v>
      </c>
      <c r="R149" s="73">
        <v>0</v>
      </c>
      <c r="S149" s="73">
        <v>0</v>
      </c>
      <c r="T149" s="73">
        <v>0</v>
      </c>
      <c r="U149" s="73">
        <v>0</v>
      </c>
      <c r="V149" s="73">
        <v>0</v>
      </c>
      <c r="W149" s="73">
        <v>0</v>
      </c>
      <c r="X149" s="73">
        <v>0</v>
      </c>
      <c r="Y149" s="73">
        <v>0</v>
      </c>
      <c r="Z149" s="77" t="s"/>
      <c r="AA149" s="79">
        <v>46265.1765046296</v>
      </c>
      <c r="AB149" s="80">
        <f>=IFERROR((L149*20+M149*50+N149*50+O149*5+P149*80+Q149*80+R149*40+S149*50+T149*50+U149*50+V149*95+W149*95+X149*95+Y149*50)/800*IF(H149="青年",0.2,IF(H149="老年",0.9,IF(H149="中年",0.5,1))),0)</f>
        <v>0.00125</v>
      </c>
      <c r="AC149" s="80">
        <f>=IFERROR((L149*80+M149*50+N149*50+O149*95+P149*20+Q149*20+R149*60+S149*50+T149*50+U149*50+V149*5+W149*5+X149*5+Y149*50)/540*IF(H149="青年",0.8,IF(H149="老年",0.1,IF(H149="中年",0.5,1))),0)</f>
        <v>0.140740740740741</v>
      </c>
      <c r="AD149" s="81">
        <f>=IFERROR(0.01+(AB149-MIN($AB$2:$AB$595))/(MAX($AB$2:$AB$595)-MIN($AB$2:$AB$595))*(1-0.01),0)*10</f>
        <v>0.1</v>
      </c>
      <c r="AE149" s="81">
        <f>=IFERROR(0.01+(AC149-MIN($AC$2:$AC$595))/(MAX($AC$2:$AC$595)-MIN($AC$2:$AC$595))*(1-0.01),0)*10</f>
        <v>4.00313315926893</v>
      </c>
    </row>
    <row r="150" spans="1:31">
      <c r="A150" s="73">
        <v>149</v>
      </c>
      <c r="B150" s="76" t="s">
        <v>969</v>
      </c>
      <c r="C150" s="76" t="s">
        <v>309</v>
      </c>
      <c r="D150" s="73" t="s">
        <v>310</v>
      </c>
      <c r="E150" s="73">
        <v>2</v>
      </c>
      <c r="F150" s="73">
        <v>1</v>
      </c>
      <c r="G150" s="76" t="s">
        <v>793</v>
      </c>
      <c r="H150" s="76" t="s">
        <v>788</v>
      </c>
      <c r="I150" s="76" t="s">
        <v>799</v>
      </c>
      <c r="J150" s="76" t="s">
        <v>809</v>
      </c>
      <c r="K150" s="76" t="s">
        <v>853</v>
      </c>
      <c r="L150" s="73">
        <v>0</v>
      </c>
      <c r="M150" s="73">
        <v>0</v>
      </c>
      <c r="N150" s="73">
        <v>0</v>
      </c>
      <c r="O150" s="73">
        <v>1</v>
      </c>
      <c r="P150" s="73">
        <v>0</v>
      </c>
      <c r="Q150" s="73">
        <v>0</v>
      </c>
      <c r="R150" s="73">
        <v>0</v>
      </c>
      <c r="S150" s="73">
        <v>0</v>
      </c>
      <c r="T150" s="73">
        <v>0</v>
      </c>
      <c r="U150" s="73">
        <v>0</v>
      </c>
      <c r="V150" s="73">
        <v>0</v>
      </c>
      <c r="W150" s="73">
        <v>0</v>
      </c>
      <c r="X150" s="73">
        <v>0</v>
      </c>
      <c r="Y150" s="73">
        <v>0</v>
      </c>
      <c r="Z150" s="77" t="s"/>
      <c r="AA150" s="79">
        <v>46265.1766319445</v>
      </c>
      <c r="AB150" s="80">
        <f>=IFERROR((L150*20+M150*50+N150*50+O150*5+P150*80+Q150*80+R150*40+S150*50+T150*50+U150*50+V150*95+W150*95+X150*95+Y150*50)/800*IF(H150="青年",0.2,IF(H150="老年",0.9,IF(H150="中年",0.5,1))),0)</f>
        <v>0.00125</v>
      </c>
      <c r="AC150" s="80">
        <f>=IFERROR((L150*80+M150*50+N150*50+O150*95+P150*20+Q150*20+R150*60+S150*50+T150*50+U150*50+V150*5+W150*5+X150*5+Y150*50)/540*IF(H150="青年",0.8,IF(H150="老年",0.1,IF(H150="中年",0.5,1))),0)</f>
        <v>0.140740740740741</v>
      </c>
      <c r="AD150" s="81">
        <f>=IFERROR(0.01+(AB150-MIN($AB$2:$AB$595))/(MAX($AB$2:$AB$595)-MIN($AB$2:$AB$595))*(1-0.01),0)*10</f>
        <v>0.1</v>
      </c>
      <c r="AE150" s="81">
        <f>=IFERROR(0.01+(AC150-MIN($AC$2:$AC$595))/(MAX($AC$2:$AC$595)-MIN($AC$2:$AC$595))*(1-0.01),0)*10</f>
        <v>4.00313315926893</v>
      </c>
    </row>
    <row r="151" spans="1:31">
      <c r="A151" s="73">
        <v>150</v>
      </c>
      <c r="B151" s="76" t="s">
        <v>970</v>
      </c>
      <c r="C151" s="76" t="s">
        <v>312</v>
      </c>
      <c r="D151" s="73" t="s">
        <v>313</v>
      </c>
      <c r="E151" s="73">
        <v>1</v>
      </c>
      <c r="F151" s="73">
        <v>1</v>
      </c>
      <c r="G151" s="76" t="s">
        <v>793</v>
      </c>
      <c r="H151" s="76" t="s">
        <v>802</v>
      </c>
      <c r="I151" s="76" t="s">
        <v>789</v>
      </c>
      <c r="J151" s="76" t="s">
        <v>790</v>
      </c>
      <c r="K151" s="76" t="s">
        <v>822</v>
      </c>
      <c r="L151" s="73">
        <v>0</v>
      </c>
      <c r="M151" s="73">
        <v>0</v>
      </c>
      <c r="N151" s="73">
        <v>0</v>
      </c>
      <c r="O151" s="73">
        <v>0</v>
      </c>
      <c r="P151" s="73">
        <v>0</v>
      </c>
      <c r="Q151" s="73">
        <v>0</v>
      </c>
      <c r="R151" s="73">
        <v>0</v>
      </c>
      <c r="S151" s="73">
        <v>1</v>
      </c>
      <c r="T151" s="73">
        <v>0</v>
      </c>
      <c r="U151" s="73">
        <v>0</v>
      </c>
      <c r="V151" s="73">
        <v>0</v>
      </c>
      <c r="W151" s="73">
        <v>0</v>
      </c>
      <c r="X151" s="73">
        <v>0</v>
      </c>
      <c r="Y151" s="73">
        <v>0</v>
      </c>
      <c r="Z151" s="77" t="s"/>
      <c r="AA151" s="79">
        <v>46264.3369560185</v>
      </c>
      <c r="AB151" s="80">
        <f>=IFERROR((L151*20+M151*50+N151*50+O151*5+P151*80+Q151*80+R151*40+S151*50+T151*50+U151*50+V151*95+W151*95+X151*95+Y151*50)/800*IF(H151="青年",0.2,IF(H151="老年",0.9,IF(H151="中年",0.5,1))),0)</f>
        <v>0.03125</v>
      </c>
      <c r="AC151" s="80">
        <f>=IFERROR((L151*80+M151*50+N151*50+O151*95+P151*20+Q151*20+R151*60+S151*50+T151*50+U151*50+V151*5+W151*5+X151*5+Y151*50)/540*IF(H151="青年",0.8,IF(H151="老年",0.1,IF(H151="中年",0.5,1))),0)</f>
        <v>0.0462962962962963</v>
      </c>
      <c r="AD151" s="81">
        <f>=IFERROR(0.01+(AB151-MIN($AB$2:$AB$595))/(MAX($AB$2:$AB$595)-MIN($AB$2:$AB$595))*(1-0.01),0)*10</f>
        <v>1.27915632754342</v>
      </c>
      <c r="AE151" s="81">
        <f>=IFERROR(0.01+(AC151-MIN($AC$2:$AC$595))/(MAX($AC$2:$AC$595)-MIN($AC$2:$AC$595))*(1-0.01),0)*10</f>
        <v>1.36657963446475</v>
      </c>
    </row>
    <row r="152" spans="1:31">
      <c r="A152" s="73">
        <v>151</v>
      </c>
      <c r="B152" s="76" t="s">
        <v>971</v>
      </c>
      <c r="C152" s="76" t="s">
        <v>312</v>
      </c>
      <c r="D152" s="73" t="s">
        <v>313</v>
      </c>
      <c r="E152" s="73">
        <v>2</v>
      </c>
      <c r="F152" s="73">
        <v>1</v>
      </c>
      <c r="G152" s="76" t="s">
        <v>793</v>
      </c>
      <c r="H152" s="76" t="s">
        <v>802</v>
      </c>
      <c r="I152" s="76" t="s">
        <v>789</v>
      </c>
      <c r="J152" s="76" t="s">
        <v>790</v>
      </c>
      <c r="K152" s="76" t="s">
        <v>822</v>
      </c>
      <c r="L152" s="73">
        <v>0</v>
      </c>
      <c r="M152" s="73">
        <v>0</v>
      </c>
      <c r="N152" s="73">
        <v>0</v>
      </c>
      <c r="O152" s="73">
        <v>0</v>
      </c>
      <c r="P152" s="73">
        <v>0</v>
      </c>
      <c r="Q152" s="73">
        <v>0</v>
      </c>
      <c r="R152" s="73">
        <v>0</v>
      </c>
      <c r="S152" s="73">
        <v>1</v>
      </c>
      <c r="T152" s="73">
        <v>0</v>
      </c>
      <c r="U152" s="73">
        <v>0</v>
      </c>
      <c r="V152" s="73">
        <v>0</v>
      </c>
      <c r="W152" s="73">
        <v>0</v>
      </c>
      <c r="X152" s="73">
        <v>0</v>
      </c>
      <c r="Y152" s="73">
        <v>0</v>
      </c>
      <c r="Z152" s="77" t="s"/>
      <c r="AA152" s="79">
        <v>46264.3371412037</v>
      </c>
      <c r="AB152" s="80">
        <f>=IFERROR((L152*20+M152*50+N152*50+O152*5+P152*80+Q152*80+R152*40+S152*50+T152*50+U152*50+V152*95+W152*95+X152*95+Y152*50)/800*IF(H152="青年",0.2,IF(H152="老年",0.9,IF(H152="中年",0.5,1))),0)</f>
        <v>0.03125</v>
      </c>
      <c r="AC152" s="80">
        <f>=IFERROR((L152*80+M152*50+N152*50+O152*95+P152*20+Q152*20+R152*60+S152*50+T152*50+U152*50+V152*5+W152*5+X152*5+Y152*50)/540*IF(H152="青年",0.8,IF(H152="老年",0.1,IF(H152="中年",0.5,1))),0)</f>
        <v>0.0462962962962963</v>
      </c>
      <c r="AD152" s="81">
        <f>=IFERROR(0.01+(AB152-MIN($AB$2:$AB$595))/(MAX($AB$2:$AB$595)-MIN($AB$2:$AB$595))*(1-0.01),0)*10</f>
        <v>1.27915632754342</v>
      </c>
      <c r="AE152" s="81">
        <f>=IFERROR(0.01+(AC152-MIN($AC$2:$AC$595))/(MAX($AC$2:$AC$595)-MIN($AC$2:$AC$595))*(1-0.01),0)*10</f>
        <v>1.36657963446475</v>
      </c>
    </row>
    <row r="153" spans="1:31">
      <c r="A153" s="73">
        <v>152</v>
      </c>
      <c r="B153" s="76" t="s">
        <v>972</v>
      </c>
      <c r="C153" s="76" t="s">
        <v>312</v>
      </c>
      <c r="D153" s="73" t="s">
        <v>313</v>
      </c>
      <c r="E153" s="73">
        <v>3</v>
      </c>
      <c r="F153" s="73">
        <v>1</v>
      </c>
      <c r="G153" s="76" t="s">
        <v>793</v>
      </c>
      <c r="H153" s="76" t="s">
        <v>788</v>
      </c>
      <c r="I153" s="76" t="s">
        <v>789</v>
      </c>
      <c r="J153" s="76" t="s">
        <v>790</v>
      </c>
      <c r="K153" s="76" t="s">
        <v>822</v>
      </c>
      <c r="L153" s="73">
        <v>0</v>
      </c>
      <c r="M153" s="73">
        <v>0</v>
      </c>
      <c r="N153" s="73">
        <v>0</v>
      </c>
      <c r="O153" s="73">
        <v>0</v>
      </c>
      <c r="P153" s="73">
        <v>0</v>
      </c>
      <c r="Q153" s="73">
        <v>0</v>
      </c>
      <c r="R153" s="73">
        <v>0</v>
      </c>
      <c r="S153" s="73">
        <v>1</v>
      </c>
      <c r="T153" s="73">
        <v>0</v>
      </c>
      <c r="U153" s="73">
        <v>0</v>
      </c>
      <c r="V153" s="73">
        <v>0</v>
      </c>
      <c r="W153" s="73">
        <v>0</v>
      </c>
      <c r="X153" s="73">
        <v>0</v>
      </c>
      <c r="Y153" s="73">
        <v>0</v>
      </c>
      <c r="Z153" s="77" t="s"/>
      <c r="AA153" s="79">
        <v>46264.3373148148</v>
      </c>
      <c r="AB153" s="80">
        <f>=IFERROR((L153*20+M153*50+N153*50+O153*5+P153*80+Q153*80+R153*40+S153*50+T153*50+U153*50+V153*95+W153*95+X153*95+Y153*50)/800*IF(H153="青年",0.2,IF(H153="老年",0.9,IF(H153="中年",0.5,1))),0)</f>
        <v>0.0125</v>
      </c>
      <c r="AC153" s="80">
        <f>=IFERROR((L153*80+M153*50+N153*50+O153*95+P153*20+Q153*20+R153*60+S153*50+T153*50+U153*50+V153*5+W153*5+X153*5+Y153*50)/540*IF(H153="青年",0.8,IF(H153="老年",0.1,IF(H153="中年",0.5,1))),0)</f>
        <v>0.0740740740740741</v>
      </c>
      <c r="AD153" s="81">
        <f>=IFERROR(0.01+(AB153-MIN($AB$2:$AB$595))/(MAX($AB$2:$AB$595)-MIN($AB$2:$AB$595))*(1-0.01),0)*10</f>
        <v>0.542183622828784</v>
      </c>
      <c r="AE153" s="81">
        <f>=IFERROR(0.01+(AC153-MIN($AC$2:$AC$595))/(MAX($AC$2:$AC$595)-MIN($AC$2:$AC$595))*(1-0.01),0)*10</f>
        <v>2.1420365535248</v>
      </c>
    </row>
    <row r="154" spans="1:31">
      <c r="A154" s="73">
        <v>153</v>
      </c>
      <c r="B154" s="76" t="s">
        <v>973</v>
      </c>
      <c r="C154" s="76" t="s">
        <v>312</v>
      </c>
      <c r="D154" s="73" t="s">
        <v>313</v>
      </c>
      <c r="E154" s="73">
        <v>4</v>
      </c>
      <c r="F154" s="73">
        <v>1</v>
      </c>
      <c r="G154" s="76" t="s">
        <v>793</v>
      </c>
      <c r="H154" s="76" t="s">
        <v>802</v>
      </c>
      <c r="I154" s="76" t="s">
        <v>799</v>
      </c>
      <c r="J154" s="76" t="s">
        <v>790</v>
      </c>
      <c r="K154" s="76" t="s">
        <v>822</v>
      </c>
      <c r="L154" s="73">
        <v>0</v>
      </c>
      <c r="M154" s="73">
        <v>0</v>
      </c>
      <c r="N154" s="73">
        <v>0</v>
      </c>
      <c r="O154" s="73">
        <v>0</v>
      </c>
      <c r="P154" s="73">
        <v>0</v>
      </c>
      <c r="Q154" s="73">
        <v>0</v>
      </c>
      <c r="R154" s="73">
        <v>0</v>
      </c>
      <c r="S154" s="73">
        <v>1</v>
      </c>
      <c r="T154" s="73">
        <v>0</v>
      </c>
      <c r="U154" s="73">
        <v>0</v>
      </c>
      <c r="V154" s="73">
        <v>0</v>
      </c>
      <c r="W154" s="73">
        <v>0</v>
      </c>
      <c r="X154" s="73">
        <v>0</v>
      </c>
      <c r="Y154" s="73">
        <v>0</v>
      </c>
      <c r="Z154" s="77" t="s"/>
      <c r="AA154" s="79">
        <v>46264.3374421296</v>
      </c>
      <c r="AB154" s="80">
        <f>=IFERROR((L154*20+M154*50+N154*50+O154*5+P154*80+Q154*80+R154*40+S154*50+T154*50+U154*50+V154*95+W154*95+X154*95+Y154*50)/800*IF(H154="青年",0.2,IF(H154="老年",0.9,IF(H154="中年",0.5,1))),0)</f>
        <v>0.03125</v>
      </c>
      <c r="AC154" s="80">
        <f>=IFERROR((L154*80+M154*50+N154*50+O154*95+P154*20+Q154*20+R154*60+S154*50+T154*50+U154*50+V154*5+W154*5+X154*5+Y154*50)/540*IF(H154="青年",0.8,IF(H154="老年",0.1,IF(H154="中年",0.5,1))),0)</f>
        <v>0.0462962962962963</v>
      </c>
      <c r="AD154" s="81">
        <f>=IFERROR(0.01+(AB154-MIN($AB$2:$AB$595))/(MAX($AB$2:$AB$595)-MIN($AB$2:$AB$595))*(1-0.01),0)*10</f>
        <v>1.27915632754342</v>
      </c>
      <c r="AE154" s="81">
        <f>=IFERROR(0.01+(AC154-MIN($AC$2:$AC$595))/(MAX($AC$2:$AC$595)-MIN($AC$2:$AC$595))*(1-0.01),0)*10</f>
        <v>1.36657963446475</v>
      </c>
    </row>
    <row r="155" spans="1:31">
      <c r="A155" s="73">
        <v>154</v>
      </c>
      <c r="B155" s="76" t="s">
        <v>974</v>
      </c>
      <c r="C155" s="76" t="s">
        <v>312</v>
      </c>
      <c r="D155" s="73" t="s">
        <v>313</v>
      </c>
      <c r="E155" s="73">
        <v>5</v>
      </c>
      <c r="F155" s="73">
        <v>1</v>
      </c>
      <c r="G155" s="76" t="s">
        <v>793</v>
      </c>
      <c r="H155" s="76" t="s">
        <v>802</v>
      </c>
      <c r="I155" s="76" t="s">
        <v>789</v>
      </c>
      <c r="J155" s="76" t="s">
        <v>790</v>
      </c>
      <c r="K155" s="76" t="s">
        <v>822</v>
      </c>
      <c r="L155" s="73">
        <v>0</v>
      </c>
      <c r="M155" s="73">
        <v>0</v>
      </c>
      <c r="N155" s="73">
        <v>0</v>
      </c>
      <c r="O155" s="73">
        <v>0</v>
      </c>
      <c r="P155" s="73">
        <v>0</v>
      </c>
      <c r="Q155" s="73">
        <v>0</v>
      </c>
      <c r="R155" s="73">
        <v>0</v>
      </c>
      <c r="S155" s="73">
        <v>1</v>
      </c>
      <c r="T155" s="73">
        <v>0</v>
      </c>
      <c r="U155" s="73">
        <v>0</v>
      </c>
      <c r="V155" s="73">
        <v>0</v>
      </c>
      <c r="W155" s="73">
        <v>0</v>
      </c>
      <c r="X155" s="73">
        <v>0</v>
      </c>
      <c r="Y155" s="73">
        <v>0</v>
      </c>
      <c r="Z155" s="77" t="s"/>
      <c r="AA155" s="79">
        <v>46264.3376273148</v>
      </c>
      <c r="AB155" s="80">
        <f>=IFERROR((L155*20+M155*50+N155*50+O155*5+P155*80+Q155*80+R155*40+S155*50+T155*50+U155*50+V155*95+W155*95+X155*95+Y155*50)/800*IF(H155="青年",0.2,IF(H155="老年",0.9,IF(H155="中年",0.5,1))),0)</f>
        <v>0.03125</v>
      </c>
      <c r="AC155" s="80">
        <f>=IFERROR((L155*80+M155*50+N155*50+O155*95+P155*20+Q155*20+R155*60+S155*50+T155*50+U155*50+V155*5+W155*5+X155*5+Y155*50)/540*IF(H155="青年",0.8,IF(H155="老年",0.1,IF(H155="中年",0.5,1))),0)</f>
        <v>0.0462962962962963</v>
      </c>
      <c r="AD155" s="81">
        <f>=IFERROR(0.01+(AB155-MIN($AB$2:$AB$595))/(MAX($AB$2:$AB$595)-MIN($AB$2:$AB$595))*(1-0.01),0)*10</f>
        <v>1.27915632754342</v>
      </c>
      <c r="AE155" s="81">
        <f>=IFERROR(0.01+(AC155-MIN($AC$2:$AC$595))/(MAX($AC$2:$AC$595)-MIN($AC$2:$AC$595))*(1-0.01),0)*10</f>
        <v>1.36657963446475</v>
      </c>
    </row>
    <row r="156" spans="1:31">
      <c r="A156" s="73">
        <v>155</v>
      </c>
      <c r="B156" s="76" t="s">
        <v>975</v>
      </c>
      <c r="C156" s="76" t="s">
        <v>312</v>
      </c>
      <c r="D156" s="73" t="s">
        <v>313</v>
      </c>
      <c r="E156" s="73">
        <v>6</v>
      </c>
      <c r="F156" s="73">
        <v>1</v>
      </c>
      <c r="G156" s="76" t="s">
        <v>793</v>
      </c>
      <c r="H156" s="76" t="s">
        <v>802</v>
      </c>
      <c r="I156" s="76" t="s">
        <v>789</v>
      </c>
      <c r="J156" s="76" t="s">
        <v>790</v>
      </c>
      <c r="K156" s="76" t="s">
        <v>822</v>
      </c>
      <c r="L156" s="73">
        <v>0</v>
      </c>
      <c r="M156" s="73">
        <v>0</v>
      </c>
      <c r="N156" s="73">
        <v>0</v>
      </c>
      <c r="O156" s="73">
        <v>0</v>
      </c>
      <c r="P156" s="73">
        <v>0</v>
      </c>
      <c r="Q156" s="73">
        <v>0</v>
      </c>
      <c r="R156" s="73">
        <v>0</v>
      </c>
      <c r="S156" s="73">
        <v>1</v>
      </c>
      <c r="T156" s="73">
        <v>0</v>
      </c>
      <c r="U156" s="73">
        <v>0</v>
      </c>
      <c r="V156" s="73">
        <v>0</v>
      </c>
      <c r="W156" s="73">
        <v>0</v>
      </c>
      <c r="X156" s="73">
        <v>0</v>
      </c>
      <c r="Y156" s="73">
        <v>0</v>
      </c>
      <c r="Z156" s="77" t="s"/>
      <c r="AA156" s="79">
        <v>46264.3377430556</v>
      </c>
      <c r="AB156" s="80">
        <f>=IFERROR((L156*20+M156*50+N156*50+O156*5+P156*80+Q156*80+R156*40+S156*50+T156*50+U156*50+V156*95+W156*95+X156*95+Y156*50)/800*IF(H156="青年",0.2,IF(H156="老年",0.9,IF(H156="中年",0.5,1))),0)</f>
        <v>0.03125</v>
      </c>
      <c r="AC156" s="80">
        <f>=IFERROR((L156*80+M156*50+N156*50+O156*95+P156*20+Q156*20+R156*60+S156*50+T156*50+U156*50+V156*5+W156*5+X156*5+Y156*50)/540*IF(H156="青年",0.8,IF(H156="老年",0.1,IF(H156="中年",0.5,1))),0)</f>
        <v>0.0462962962962963</v>
      </c>
      <c r="AD156" s="81">
        <f>=IFERROR(0.01+(AB156-MIN($AB$2:$AB$595))/(MAX($AB$2:$AB$595)-MIN($AB$2:$AB$595))*(1-0.01),0)*10</f>
        <v>1.27915632754342</v>
      </c>
      <c r="AE156" s="81">
        <f>=IFERROR(0.01+(AC156-MIN($AC$2:$AC$595))/(MAX($AC$2:$AC$595)-MIN($AC$2:$AC$595))*(1-0.01),0)*10</f>
        <v>1.36657963446475</v>
      </c>
    </row>
    <row r="157" spans="1:31">
      <c r="A157" s="73">
        <v>156</v>
      </c>
      <c r="B157" s="76" t="s">
        <v>976</v>
      </c>
      <c r="C157" s="76" t="s">
        <v>312</v>
      </c>
      <c r="D157" s="73" t="s">
        <v>313</v>
      </c>
      <c r="E157" s="73">
        <v>7</v>
      </c>
      <c r="F157" s="73">
        <v>2</v>
      </c>
      <c r="G157" s="76" t="s">
        <v>793</v>
      </c>
      <c r="H157" s="76" t="s">
        <v>802</v>
      </c>
      <c r="I157" s="76" t="s">
        <v>789</v>
      </c>
      <c r="J157" s="76" t="s">
        <v>790</v>
      </c>
      <c r="K157" s="76" t="s">
        <v>822</v>
      </c>
      <c r="L157" s="73">
        <v>0</v>
      </c>
      <c r="M157" s="73">
        <v>0</v>
      </c>
      <c r="N157" s="73">
        <v>0</v>
      </c>
      <c r="O157" s="73">
        <v>0</v>
      </c>
      <c r="P157" s="73">
        <v>0</v>
      </c>
      <c r="Q157" s="73">
        <v>0</v>
      </c>
      <c r="R157" s="73">
        <v>0</v>
      </c>
      <c r="S157" s="73">
        <v>1</v>
      </c>
      <c r="T157" s="73">
        <v>0</v>
      </c>
      <c r="U157" s="73">
        <v>0</v>
      </c>
      <c r="V157" s="73">
        <v>0</v>
      </c>
      <c r="W157" s="73">
        <v>0</v>
      </c>
      <c r="X157" s="73">
        <v>0</v>
      </c>
      <c r="Y157" s="73">
        <v>0</v>
      </c>
      <c r="Z157" s="77" t="s"/>
      <c r="AA157" s="79">
        <v>46264.3383217593</v>
      </c>
      <c r="AB157" s="80">
        <f>=IFERROR((L157*20+M157*50+N157*50+O157*5+P157*80+Q157*80+R157*40+S157*50+T157*50+U157*50+V157*95+W157*95+X157*95+Y157*50)/800*IF(H157="青年",0.2,IF(H157="老年",0.9,IF(H157="中年",0.5,1))),0)</f>
        <v>0.03125</v>
      </c>
      <c r="AC157" s="80">
        <f>=IFERROR((L157*80+M157*50+N157*50+O157*95+P157*20+Q157*20+R157*60+S157*50+T157*50+U157*50+V157*5+W157*5+X157*5+Y157*50)/540*IF(H157="青年",0.8,IF(H157="老年",0.1,IF(H157="中年",0.5,1))),0)</f>
        <v>0.0462962962962963</v>
      </c>
      <c r="AD157" s="81">
        <f>=IFERROR(0.01+(AB157-MIN($AB$2:$AB$595))/(MAX($AB$2:$AB$595)-MIN($AB$2:$AB$595))*(1-0.01),0)*10</f>
        <v>1.27915632754342</v>
      </c>
      <c r="AE157" s="81">
        <f>=IFERROR(0.01+(AC157-MIN($AC$2:$AC$595))/(MAX($AC$2:$AC$595)-MIN($AC$2:$AC$595))*(1-0.01),0)*10</f>
        <v>1.36657963446475</v>
      </c>
    </row>
    <row r="158" spans="1:31">
      <c r="A158" s="73">
        <v>157</v>
      </c>
      <c r="B158" s="76" t="s">
        <v>977</v>
      </c>
      <c r="C158" s="76" t="s">
        <v>312</v>
      </c>
      <c r="D158" s="73" t="s">
        <v>313</v>
      </c>
      <c r="E158" s="73">
        <v>8</v>
      </c>
      <c r="F158" s="73">
        <v>2</v>
      </c>
      <c r="G158" s="76" t="s">
        <v>793</v>
      </c>
      <c r="H158" s="76" t="s">
        <v>802</v>
      </c>
      <c r="I158" s="76" t="s">
        <v>789</v>
      </c>
      <c r="J158" s="76" t="s">
        <v>790</v>
      </c>
      <c r="K158" s="76" t="s">
        <v>822</v>
      </c>
      <c r="L158" s="73">
        <v>0</v>
      </c>
      <c r="M158" s="73">
        <v>0</v>
      </c>
      <c r="N158" s="73">
        <v>0</v>
      </c>
      <c r="O158" s="73">
        <v>0</v>
      </c>
      <c r="P158" s="73">
        <v>0</v>
      </c>
      <c r="Q158" s="73">
        <v>0</v>
      </c>
      <c r="R158" s="73">
        <v>0</v>
      </c>
      <c r="S158" s="73">
        <v>1</v>
      </c>
      <c r="T158" s="73">
        <v>0</v>
      </c>
      <c r="U158" s="73">
        <v>0</v>
      </c>
      <c r="V158" s="73">
        <v>0</v>
      </c>
      <c r="W158" s="73">
        <v>0</v>
      </c>
      <c r="X158" s="73">
        <v>0</v>
      </c>
      <c r="Y158" s="73">
        <v>0</v>
      </c>
      <c r="Z158" s="77" t="s"/>
      <c r="AA158" s="79">
        <v>46264.3384375</v>
      </c>
      <c r="AB158" s="80">
        <f>=IFERROR((L158*20+M158*50+N158*50+O158*5+P158*80+Q158*80+R158*40+S158*50+T158*50+U158*50+V158*95+W158*95+X158*95+Y158*50)/800*IF(H158="青年",0.2,IF(H158="老年",0.9,IF(H158="中年",0.5,1))),0)</f>
        <v>0.03125</v>
      </c>
      <c r="AC158" s="80">
        <f>=IFERROR((L158*80+M158*50+N158*50+O158*95+P158*20+Q158*20+R158*60+S158*50+T158*50+U158*50+V158*5+W158*5+X158*5+Y158*50)/540*IF(H158="青年",0.8,IF(H158="老年",0.1,IF(H158="中年",0.5,1))),0)</f>
        <v>0.0462962962962963</v>
      </c>
      <c r="AD158" s="81">
        <f>=IFERROR(0.01+(AB158-MIN($AB$2:$AB$595))/(MAX($AB$2:$AB$595)-MIN($AB$2:$AB$595))*(1-0.01),0)*10</f>
        <v>1.27915632754342</v>
      </c>
      <c r="AE158" s="81">
        <f>=IFERROR(0.01+(AC158-MIN($AC$2:$AC$595))/(MAX($AC$2:$AC$595)-MIN($AC$2:$AC$595))*(1-0.01),0)*10</f>
        <v>1.36657963446475</v>
      </c>
    </row>
    <row r="159" spans="1:31">
      <c r="A159" s="73">
        <v>158</v>
      </c>
      <c r="B159" s="76" t="s">
        <v>978</v>
      </c>
      <c r="C159" s="76" t="s">
        <v>312</v>
      </c>
      <c r="D159" s="73" t="s">
        <v>313</v>
      </c>
      <c r="E159" s="73">
        <v>9</v>
      </c>
      <c r="F159" s="73">
        <v>2</v>
      </c>
      <c r="G159" s="76" t="s">
        <v>793</v>
      </c>
      <c r="H159" s="76" t="s">
        <v>802</v>
      </c>
      <c r="I159" s="76" t="s">
        <v>789</v>
      </c>
      <c r="J159" s="76" t="s">
        <v>790</v>
      </c>
      <c r="K159" s="76" t="s">
        <v>822</v>
      </c>
      <c r="L159" s="73">
        <v>0</v>
      </c>
      <c r="M159" s="73">
        <v>0</v>
      </c>
      <c r="N159" s="73">
        <v>0</v>
      </c>
      <c r="O159" s="73">
        <v>0</v>
      </c>
      <c r="P159" s="73">
        <v>0</v>
      </c>
      <c r="Q159" s="73">
        <v>0</v>
      </c>
      <c r="R159" s="73">
        <v>0</v>
      </c>
      <c r="S159" s="73">
        <v>1</v>
      </c>
      <c r="T159" s="73">
        <v>0</v>
      </c>
      <c r="U159" s="73">
        <v>0</v>
      </c>
      <c r="V159" s="73">
        <v>0</v>
      </c>
      <c r="W159" s="73">
        <v>0</v>
      </c>
      <c r="X159" s="73">
        <v>0</v>
      </c>
      <c r="Y159" s="73">
        <v>0</v>
      </c>
      <c r="Z159" s="77" t="s"/>
      <c r="AA159" s="79">
        <v>46264.3385300926</v>
      </c>
      <c r="AB159" s="80">
        <f>=IFERROR((L159*20+M159*50+N159*50+O159*5+P159*80+Q159*80+R159*40+S159*50+T159*50+U159*50+V159*95+W159*95+X159*95+Y159*50)/800*IF(H159="青年",0.2,IF(H159="老年",0.9,IF(H159="中年",0.5,1))),0)</f>
        <v>0.03125</v>
      </c>
      <c r="AC159" s="80">
        <f>=IFERROR((L159*80+M159*50+N159*50+O159*95+P159*20+Q159*20+R159*60+S159*50+T159*50+U159*50+V159*5+W159*5+X159*5+Y159*50)/540*IF(H159="青年",0.8,IF(H159="老年",0.1,IF(H159="中年",0.5,1))),0)</f>
        <v>0.0462962962962963</v>
      </c>
      <c r="AD159" s="81">
        <f>=IFERROR(0.01+(AB159-MIN($AB$2:$AB$595))/(MAX($AB$2:$AB$595)-MIN($AB$2:$AB$595))*(1-0.01),0)*10</f>
        <v>1.27915632754342</v>
      </c>
      <c r="AE159" s="81">
        <f>=IFERROR(0.01+(AC159-MIN($AC$2:$AC$595))/(MAX($AC$2:$AC$595)-MIN($AC$2:$AC$595))*(1-0.01),0)*10</f>
        <v>1.36657963446475</v>
      </c>
    </row>
    <row r="160" spans="1:31">
      <c r="A160" s="73">
        <v>159</v>
      </c>
      <c r="B160" s="76" t="s">
        <v>979</v>
      </c>
      <c r="C160" s="76" t="s">
        <v>312</v>
      </c>
      <c r="D160" s="73" t="s">
        <v>313</v>
      </c>
      <c r="E160" s="73">
        <v>10</v>
      </c>
      <c r="F160" s="73">
        <v>2</v>
      </c>
      <c r="G160" s="76" t="s">
        <v>793</v>
      </c>
      <c r="H160" s="76" t="s">
        <v>788</v>
      </c>
      <c r="I160" s="76" t="s">
        <v>789</v>
      </c>
      <c r="J160" s="76" t="s">
        <v>790</v>
      </c>
      <c r="K160" s="76" t="s">
        <v>822</v>
      </c>
      <c r="L160" s="73">
        <v>0</v>
      </c>
      <c r="M160" s="73">
        <v>0</v>
      </c>
      <c r="N160" s="73">
        <v>0</v>
      </c>
      <c r="O160" s="73">
        <v>0</v>
      </c>
      <c r="P160" s="73">
        <v>0</v>
      </c>
      <c r="Q160" s="73">
        <v>0</v>
      </c>
      <c r="R160" s="73">
        <v>0</v>
      </c>
      <c r="S160" s="73">
        <v>1</v>
      </c>
      <c r="T160" s="73">
        <v>0</v>
      </c>
      <c r="U160" s="73">
        <v>0</v>
      </c>
      <c r="V160" s="73">
        <v>0</v>
      </c>
      <c r="W160" s="73">
        <v>0</v>
      </c>
      <c r="X160" s="73">
        <v>0</v>
      </c>
      <c r="Y160" s="73">
        <v>0</v>
      </c>
      <c r="Z160" s="77" t="s"/>
      <c r="AA160" s="79">
        <v>46264.3386921296</v>
      </c>
      <c r="AB160" s="80">
        <f>=IFERROR((L160*20+M160*50+N160*50+O160*5+P160*80+Q160*80+R160*40+S160*50+T160*50+U160*50+V160*95+W160*95+X160*95+Y160*50)/800*IF(H160="青年",0.2,IF(H160="老年",0.9,IF(H160="中年",0.5,1))),0)</f>
        <v>0.0125</v>
      </c>
      <c r="AC160" s="80">
        <f>=IFERROR((L160*80+M160*50+N160*50+O160*95+P160*20+Q160*20+R160*60+S160*50+T160*50+U160*50+V160*5+W160*5+X160*5+Y160*50)/540*IF(H160="青年",0.8,IF(H160="老年",0.1,IF(H160="中年",0.5,1))),0)</f>
        <v>0.0740740740740741</v>
      </c>
      <c r="AD160" s="81">
        <f>=IFERROR(0.01+(AB160-MIN($AB$2:$AB$595))/(MAX($AB$2:$AB$595)-MIN($AB$2:$AB$595))*(1-0.01),0)*10</f>
        <v>0.542183622828784</v>
      </c>
      <c r="AE160" s="81">
        <f>=IFERROR(0.01+(AC160-MIN($AC$2:$AC$595))/(MAX($AC$2:$AC$595)-MIN($AC$2:$AC$595))*(1-0.01),0)*10</f>
        <v>2.1420365535248</v>
      </c>
    </row>
    <row r="161" spans="1:31">
      <c r="A161" s="73">
        <v>160</v>
      </c>
      <c r="B161" s="76" t="s">
        <v>980</v>
      </c>
      <c r="C161" s="76" t="s">
        <v>312</v>
      </c>
      <c r="D161" s="73" t="s">
        <v>313</v>
      </c>
      <c r="E161" s="73">
        <v>11</v>
      </c>
      <c r="F161" s="73">
        <v>2</v>
      </c>
      <c r="G161" s="76" t="s">
        <v>793</v>
      </c>
      <c r="H161" s="76" t="s">
        <v>802</v>
      </c>
      <c r="I161" s="76" t="s">
        <v>799</v>
      </c>
      <c r="J161" s="76" t="s">
        <v>790</v>
      </c>
      <c r="K161" s="76" t="s">
        <v>822</v>
      </c>
      <c r="L161" s="73">
        <v>0</v>
      </c>
      <c r="M161" s="73">
        <v>0</v>
      </c>
      <c r="N161" s="73">
        <v>0</v>
      </c>
      <c r="O161" s="73">
        <v>0</v>
      </c>
      <c r="P161" s="73">
        <v>0</v>
      </c>
      <c r="Q161" s="73">
        <v>0</v>
      </c>
      <c r="R161" s="73">
        <v>0</v>
      </c>
      <c r="S161" s="73">
        <v>1</v>
      </c>
      <c r="T161" s="73">
        <v>0</v>
      </c>
      <c r="U161" s="73">
        <v>0</v>
      </c>
      <c r="V161" s="73">
        <v>0</v>
      </c>
      <c r="W161" s="73">
        <v>0</v>
      </c>
      <c r="X161" s="73">
        <v>0</v>
      </c>
      <c r="Y161" s="73">
        <v>0</v>
      </c>
      <c r="Z161" s="77" t="s"/>
      <c r="AA161" s="79">
        <v>46264.3388425926</v>
      </c>
      <c r="AB161" s="80">
        <f>=IFERROR((L161*20+M161*50+N161*50+O161*5+P161*80+Q161*80+R161*40+S161*50+T161*50+U161*50+V161*95+W161*95+X161*95+Y161*50)/800*IF(H161="青年",0.2,IF(H161="老年",0.9,IF(H161="中年",0.5,1))),0)</f>
        <v>0.03125</v>
      </c>
      <c r="AC161" s="80">
        <f>=IFERROR((L161*80+M161*50+N161*50+O161*95+P161*20+Q161*20+R161*60+S161*50+T161*50+U161*50+V161*5+W161*5+X161*5+Y161*50)/540*IF(H161="青年",0.8,IF(H161="老年",0.1,IF(H161="中年",0.5,1))),0)</f>
        <v>0.0462962962962963</v>
      </c>
      <c r="AD161" s="81">
        <f>=IFERROR(0.01+(AB161-MIN($AB$2:$AB$595))/(MAX($AB$2:$AB$595)-MIN($AB$2:$AB$595))*(1-0.01),0)*10</f>
        <v>1.27915632754342</v>
      </c>
      <c r="AE161" s="81">
        <f>=IFERROR(0.01+(AC161-MIN($AC$2:$AC$595))/(MAX($AC$2:$AC$595)-MIN($AC$2:$AC$595))*(1-0.01),0)*10</f>
        <v>1.36657963446475</v>
      </c>
    </row>
    <row r="162" spans="1:31">
      <c r="A162" s="73">
        <v>161</v>
      </c>
      <c r="B162" s="76" t="s">
        <v>981</v>
      </c>
      <c r="C162" s="76" t="s">
        <v>318</v>
      </c>
      <c r="D162" s="73" t="s">
        <v>319</v>
      </c>
      <c r="E162" s="73">
        <v>1</v>
      </c>
      <c r="F162" s="77" t="s"/>
      <c r="G162" s="76" t="s">
        <v>787</v>
      </c>
      <c r="H162" s="76" t="s">
        <v>802</v>
      </c>
      <c r="I162" s="76" t="s">
        <v>789</v>
      </c>
      <c r="J162" s="76" t="s">
        <v>809</v>
      </c>
      <c r="K162" s="76" t="s">
        <v>822</v>
      </c>
      <c r="L162" s="73">
        <v>0</v>
      </c>
      <c r="M162" s="73">
        <v>0</v>
      </c>
      <c r="N162" s="73">
        <v>0</v>
      </c>
      <c r="O162" s="73">
        <v>0</v>
      </c>
      <c r="P162" s="73">
        <v>0</v>
      </c>
      <c r="Q162" s="73">
        <v>0</v>
      </c>
      <c r="R162" s="73">
        <v>0</v>
      </c>
      <c r="S162" s="73">
        <v>1</v>
      </c>
      <c r="T162" s="73">
        <v>0</v>
      </c>
      <c r="U162" s="73">
        <v>0</v>
      </c>
      <c r="V162" s="73">
        <v>0</v>
      </c>
      <c r="W162" s="73">
        <v>0</v>
      </c>
      <c r="X162" s="73">
        <v>0</v>
      </c>
      <c r="Y162" s="73">
        <v>0</v>
      </c>
      <c r="Z162" s="77" t="s"/>
      <c r="AA162" s="79">
        <v>46264.3326041667</v>
      </c>
      <c r="AB162" s="80">
        <f>=IFERROR((L162*20+M162*50+N162*50+O162*5+P162*80+Q162*80+R162*40+S162*50+T162*50+U162*50+V162*95+W162*95+X162*95+Y162*50)/800*IF(H162="青年",0.2,IF(H162="老年",0.9,IF(H162="中年",0.5,1))),0)</f>
        <v>0.03125</v>
      </c>
      <c r="AC162" s="80">
        <f>=IFERROR((L162*80+M162*50+N162*50+O162*95+P162*20+Q162*20+R162*60+S162*50+T162*50+U162*50+V162*5+W162*5+X162*5+Y162*50)/540*IF(H162="青年",0.8,IF(H162="老年",0.1,IF(H162="中年",0.5,1))),0)</f>
        <v>0.0462962962962963</v>
      </c>
      <c r="AD162" s="81">
        <f>=IFERROR(0.01+(AB162-MIN($AB$2:$AB$595))/(MAX($AB$2:$AB$595)-MIN($AB$2:$AB$595))*(1-0.01),0)*10</f>
        <v>1.27915632754342</v>
      </c>
      <c r="AE162" s="81">
        <f>=IFERROR(0.01+(AC162-MIN($AC$2:$AC$595))/(MAX($AC$2:$AC$595)-MIN($AC$2:$AC$595))*(1-0.01),0)*10</f>
        <v>1.36657963446475</v>
      </c>
    </row>
    <row r="163" spans="1:31">
      <c r="A163" s="73">
        <v>162</v>
      </c>
      <c r="B163" s="76" t="s">
        <v>982</v>
      </c>
      <c r="C163" s="76" t="s">
        <v>321</v>
      </c>
      <c r="D163" s="73" t="s">
        <v>322</v>
      </c>
      <c r="E163" s="73">
        <v>1</v>
      </c>
      <c r="F163" s="77" t="s"/>
      <c r="G163" s="76" t="s">
        <v>787</v>
      </c>
      <c r="H163" s="76" t="s">
        <v>788</v>
      </c>
      <c r="I163" s="76" t="s">
        <v>799</v>
      </c>
      <c r="J163" s="76" t="s">
        <v>790</v>
      </c>
      <c r="K163" s="76" t="s">
        <v>818</v>
      </c>
      <c r="L163" s="73">
        <v>0</v>
      </c>
      <c r="M163" s="73">
        <v>1</v>
      </c>
      <c r="N163" s="73">
        <v>0</v>
      </c>
      <c r="O163" s="73">
        <v>0</v>
      </c>
      <c r="P163" s="73">
        <v>0</v>
      </c>
      <c r="Q163" s="73">
        <v>0</v>
      </c>
      <c r="R163" s="73">
        <v>0</v>
      </c>
      <c r="S163" s="73">
        <v>0</v>
      </c>
      <c r="T163" s="73">
        <v>0</v>
      </c>
      <c r="U163" s="73">
        <v>0</v>
      </c>
      <c r="V163" s="73">
        <v>0</v>
      </c>
      <c r="W163" s="73">
        <v>0</v>
      </c>
      <c r="X163" s="73">
        <v>0</v>
      </c>
      <c r="Y163" s="73">
        <v>0</v>
      </c>
      <c r="Z163" s="77" t="s"/>
      <c r="AA163" s="79">
        <v>46263.3554513889</v>
      </c>
      <c r="AB163" s="80">
        <f>=IFERROR((L163*20+M163*50+N163*50+O163*5+P163*80+Q163*80+R163*40+S163*50+T163*50+U163*50+V163*95+W163*95+X163*95+Y163*50)/800*IF(H163="青年",0.2,IF(H163="老年",0.9,IF(H163="中年",0.5,1))),0)</f>
        <v>0.0125</v>
      </c>
      <c r="AC163" s="80">
        <f>=IFERROR((L163*80+M163*50+N163*50+O163*95+P163*20+Q163*20+R163*60+S163*50+T163*50+U163*50+V163*5+W163*5+X163*5+Y163*50)/540*IF(H163="青年",0.8,IF(H163="老年",0.1,IF(H163="中年",0.5,1))),0)</f>
        <v>0.0740740740740741</v>
      </c>
      <c r="AD163" s="81">
        <f>=IFERROR(0.01+(AB163-MIN($AB$2:$AB$595))/(MAX($AB$2:$AB$595)-MIN($AB$2:$AB$595))*(1-0.01),0)*10</f>
        <v>0.542183622828784</v>
      </c>
      <c r="AE163" s="81">
        <f>=IFERROR(0.01+(AC163-MIN($AC$2:$AC$595))/(MAX($AC$2:$AC$595)-MIN($AC$2:$AC$595))*(1-0.01),0)*10</f>
        <v>2.1420365535248</v>
      </c>
    </row>
    <row r="164" spans="1:31">
      <c r="A164" s="73">
        <v>163</v>
      </c>
      <c r="B164" s="76" t="s">
        <v>983</v>
      </c>
      <c r="C164" s="76" t="s">
        <v>321</v>
      </c>
      <c r="D164" s="73" t="s">
        <v>322</v>
      </c>
      <c r="E164" s="73">
        <v>2</v>
      </c>
      <c r="F164" s="77" t="s"/>
      <c r="G164" s="76" t="s">
        <v>787</v>
      </c>
      <c r="H164" s="76" t="s">
        <v>788</v>
      </c>
      <c r="I164" s="76" t="s">
        <v>799</v>
      </c>
      <c r="J164" s="76" t="s">
        <v>790</v>
      </c>
      <c r="K164" s="76" t="s">
        <v>822</v>
      </c>
      <c r="L164" s="73">
        <v>0</v>
      </c>
      <c r="M164" s="73">
        <v>0</v>
      </c>
      <c r="N164" s="73">
        <v>0</v>
      </c>
      <c r="O164" s="73">
        <v>0</v>
      </c>
      <c r="P164" s="73">
        <v>0</v>
      </c>
      <c r="Q164" s="73">
        <v>0</v>
      </c>
      <c r="R164" s="73">
        <v>0</v>
      </c>
      <c r="S164" s="73">
        <v>1</v>
      </c>
      <c r="T164" s="73">
        <v>0</v>
      </c>
      <c r="U164" s="73">
        <v>0</v>
      </c>
      <c r="V164" s="73">
        <v>0</v>
      </c>
      <c r="W164" s="73">
        <v>0</v>
      </c>
      <c r="X164" s="73">
        <v>0</v>
      </c>
      <c r="Y164" s="73">
        <v>0</v>
      </c>
      <c r="Z164" s="77" t="s"/>
      <c r="AA164" s="79">
        <v>46263.3556944445</v>
      </c>
      <c r="AB164" s="80">
        <f>=IFERROR((L164*20+M164*50+N164*50+O164*5+P164*80+Q164*80+R164*40+S164*50+T164*50+U164*50+V164*95+W164*95+X164*95+Y164*50)/800*IF(H164="青年",0.2,IF(H164="老年",0.9,IF(H164="中年",0.5,1))),0)</f>
        <v>0.0125</v>
      </c>
      <c r="AC164" s="80">
        <f>=IFERROR((L164*80+M164*50+N164*50+O164*95+P164*20+Q164*20+R164*60+S164*50+T164*50+U164*50+V164*5+W164*5+X164*5+Y164*50)/540*IF(H164="青年",0.8,IF(H164="老年",0.1,IF(H164="中年",0.5,1))),0)</f>
        <v>0.0740740740740741</v>
      </c>
      <c r="AD164" s="81">
        <f>=IFERROR(0.01+(AB164-MIN($AB$2:$AB$595))/(MAX($AB$2:$AB$595)-MIN($AB$2:$AB$595))*(1-0.01),0)*10</f>
        <v>0.542183622828784</v>
      </c>
      <c r="AE164" s="81">
        <f>=IFERROR(0.01+(AC164-MIN($AC$2:$AC$595))/(MAX($AC$2:$AC$595)-MIN($AC$2:$AC$595))*(1-0.01),0)*10</f>
        <v>2.1420365535248</v>
      </c>
    </row>
    <row r="165" spans="1:31">
      <c r="A165" s="73">
        <v>164</v>
      </c>
      <c r="B165" s="76" t="s">
        <v>984</v>
      </c>
      <c r="C165" s="76" t="s">
        <v>324</v>
      </c>
      <c r="D165" s="73" t="s">
        <v>325</v>
      </c>
      <c r="E165" s="73">
        <v>1</v>
      </c>
      <c r="F165" s="73">
        <v>1</v>
      </c>
      <c r="G165" s="76" t="s">
        <v>793</v>
      </c>
      <c r="H165" s="76" t="s">
        <v>788</v>
      </c>
      <c r="I165" s="76" t="s">
        <v>799</v>
      </c>
      <c r="J165" s="76" t="s">
        <v>809</v>
      </c>
      <c r="K165" s="76" t="s">
        <v>810</v>
      </c>
      <c r="L165" s="73">
        <v>0</v>
      </c>
      <c r="M165" s="73">
        <v>0</v>
      </c>
      <c r="N165" s="73">
        <v>0</v>
      </c>
      <c r="O165" s="73">
        <v>0</v>
      </c>
      <c r="P165" s="73">
        <v>1</v>
      </c>
      <c r="Q165" s="73">
        <v>0</v>
      </c>
      <c r="R165" s="73">
        <v>0</v>
      </c>
      <c r="S165" s="73">
        <v>0</v>
      </c>
      <c r="T165" s="73">
        <v>0</v>
      </c>
      <c r="U165" s="73">
        <v>0</v>
      </c>
      <c r="V165" s="73">
        <v>0</v>
      </c>
      <c r="W165" s="73">
        <v>0</v>
      </c>
      <c r="X165" s="73">
        <v>0</v>
      </c>
      <c r="Y165" s="73">
        <v>0</v>
      </c>
      <c r="Z165" s="77" t="s"/>
      <c r="AA165" s="79">
        <v>46263.3357407407</v>
      </c>
      <c r="AB165" s="80">
        <f>=IFERROR((L165*20+M165*50+N165*50+O165*5+P165*80+Q165*80+R165*40+S165*50+T165*50+U165*50+V165*95+W165*95+X165*95+Y165*50)/800*IF(H165="青年",0.2,IF(H165="老年",0.9,IF(H165="中年",0.5,1))),0)</f>
        <v>0.02</v>
      </c>
      <c r="AC165" s="80">
        <f>=IFERROR((L165*80+M165*50+N165*50+O165*95+P165*20+Q165*20+R165*60+S165*50+T165*50+U165*50+V165*5+W165*5+X165*5+Y165*50)/540*IF(H165="青年",0.8,IF(H165="老年",0.1,IF(H165="中年",0.5,1))),0)</f>
        <v>0.0296296296296296</v>
      </c>
      <c r="AD165" s="81">
        <f>=IFERROR(0.01+(AB165-MIN($AB$2:$AB$595))/(MAX($AB$2:$AB$595)-MIN($AB$2:$AB$595))*(1-0.01),0)*10</f>
        <v>0.83697270471464</v>
      </c>
      <c r="AE165" s="81">
        <f>=IFERROR(0.01+(AC165-MIN($AC$2:$AC$595))/(MAX($AC$2:$AC$595)-MIN($AC$2:$AC$595))*(1-0.01),0)*10</f>
        <v>0.901305483028721</v>
      </c>
    </row>
    <row r="166" spans="1:31">
      <c r="A166" s="73">
        <v>165</v>
      </c>
      <c r="B166" s="76" t="s">
        <v>985</v>
      </c>
      <c r="C166" s="76" t="s">
        <v>324</v>
      </c>
      <c r="D166" s="73" t="s">
        <v>325</v>
      </c>
      <c r="E166" s="73">
        <v>2</v>
      </c>
      <c r="F166" s="73">
        <v>1</v>
      </c>
      <c r="G166" s="76" t="s">
        <v>793</v>
      </c>
      <c r="H166" s="76" t="s">
        <v>788</v>
      </c>
      <c r="I166" s="76" t="s">
        <v>799</v>
      </c>
      <c r="J166" s="76" t="s">
        <v>809</v>
      </c>
      <c r="K166" s="76" t="s">
        <v>810</v>
      </c>
      <c r="L166" s="73">
        <v>0</v>
      </c>
      <c r="M166" s="73">
        <v>0</v>
      </c>
      <c r="N166" s="73">
        <v>0</v>
      </c>
      <c r="O166" s="73">
        <v>0</v>
      </c>
      <c r="P166" s="73">
        <v>1</v>
      </c>
      <c r="Q166" s="73">
        <v>0</v>
      </c>
      <c r="R166" s="73">
        <v>0</v>
      </c>
      <c r="S166" s="73">
        <v>0</v>
      </c>
      <c r="T166" s="73">
        <v>0</v>
      </c>
      <c r="U166" s="73">
        <v>0</v>
      </c>
      <c r="V166" s="73">
        <v>0</v>
      </c>
      <c r="W166" s="73">
        <v>0</v>
      </c>
      <c r="X166" s="73">
        <v>0</v>
      </c>
      <c r="Y166" s="73">
        <v>0</v>
      </c>
      <c r="Z166" s="77" t="s"/>
      <c r="AA166" s="79">
        <v>46263.3358912037</v>
      </c>
      <c r="AB166" s="80">
        <f>=IFERROR((L166*20+M166*50+N166*50+O166*5+P166*80+Q166*80+R166*40+S166*50+T166*50+U166*50+V166*95+W166*95+X166*95+Y166*50)/800*IF(H166="青年",0.2,IF(H166="老年",0.9,IF(H166="中年",0.5,1))),0)</f>
        <v>0.02</v>
      </c>
      <c r="AC166" s="80">
        <f>=IFERROR((L166*80+M166*50+N166*50+O166*95+P166*20+Q166*20+R166*60+S166*50+T166*50+U166*50+V166*5+W166*5+X166*5+Y166*50)/540*IF(H166="青年",0.8,IF(H166="老年",0.1,IF(H166="中年",0.5,1))),0)</f>
        <v>0.0296296296296296</v>
      </c>
      <c r="AD166" s="81">
        <f>=IFERROR(0.01+(AB166-MIN($AB$2:$AB$595))/(MAX($AB$2:$AB$595)-MIN($AB$2:$AB$595))*(1-0.01),0)*10</f>
        <v>0.83697270471464</v>
      </c>
      <c r="AE166" s="81">
        <f>=IFERROR(0.01+(AC166-MIN($AC$2:$AC$595))/(MAX($AC$2:$AC$595)-MIN($AC$2:$AC$595))*(1-0.01),0)*10</f>
        <v>0.901305483028721</v>
      </c>
    </row>
    <row r="167" spans="1:31">
      <c r="A167" s="73">
        <v>166</v>
      </c>
      <c r="B167" s="76" t="s">
        <v>986</v>
      </c>
      <c r="C167" s="76" t="s">
        <v>324</v>
      </c>
      <c r="D167" s="73" t="s">
        <v>325</v>
      </c>
      <c r="E167" s="73">
        <v>3</v>
      </c>
      <c r="F167" s="73">
        <v>2</v>
      </c>
      <c r="G167" s="76" t="s">
        <v>793</v>
      </c>
      <c r="H167" s="76" t="s">
        <v>788</v>
      </c>
      <c r="I167" s="76" t="s">
        <v>789</v>
      </c>
      <c r="J167" s="76" t="s">
        <v>790</v>
      </c>
      <c r="K167" s="76" t="s">
        <v>904</v>
      </c>
      <c r="L167" s="73">
        <v>0</v>
      </c>
      <c r="M167" s="73">
        <v>0</v>
      </c>
      <c r="N167" s="73">
        <v>0</v>
      </c>
      <c r="O167" s="73">
        <v>0</v>
      </c>
      <c r="P167" s="73">
        <v>1</v>
      </c>
      <c r="Q167" s="73">
        <v>0</v>
      </c>
      <c r="R167" s="73">
        <v>1</v>
      </c>
      <c r="S167" s="73">
        <v>0</v>
      </c>
      <c r="T167" s="73">
        <v>0</v>
      </c>
      <c r="U167" s="73">
        <v>0</v>
      </c>
      <c r="V167" s="73">
        <v>0</v>
      </c>
      <c r="W167" s="73">
        <v>0</v>
      </c>
      <c r="X167" s="73">
        <v>0</v>
      </c>
      <c r="Y167" s="73">
        <v>0</v>
      </c>
      <c r="Z167" s="77" t="s"/>
      <c r="AA167" s="79">
        <v>46263.3364583333</v>
      </c>
      <c r="AB167" s="80">
        <f>=IFERROR((L167*20+M167*50+N167*50+O167*5+P167*80+Q167*80+R167*40+S167*50+T167*50+U167*50+V167*95+W167*95+X167*95+Y167*50)/800*IF(H167="青年",0.2,IF(H167="老年",0.9,IF(H167="中年",0.5,1))),0)</f>
        <v>0.03</v>
      </c>
      <c r="AC167" s="80">
        <f>=IFERROR((L167*80+M167*50+N167*50+O167*95+P167*20+Q167*20+R167*60+S167*50+T167*50+U167*50+V167*5+W167*5+X167*5+Y167*50)/540*IF(H167="青年",0.8,IF(H167="老年",0.1,IF(H167="中年",0.5,1))),0)</f>
        <v>0.118518518518519</v>
      </c>
      <c r="AD167" s="81">
        <f>=IFERROR(0.01+(AB167-MIN($AB$2:$AB$595))/(MAX($AB$2:$AB$595)-MIN($AB$2:$AB$595))*(1-0.01),0)*10</f>
        <v>1.23002481389578</v>
      </c>
      <c r="AE167" s="81">
        <f>=IFERROR(0.01+(AC167-MIN($AC$2:$AC$595))/(MAX($AC$2:$AC$595)-MIN($AC$2:$AC$595))*(1-0.01),0)*10</f>
        <v>3.38276762402089</v>
      </c>
    </row>
    <row r="168" spans="1:31">
      <c r="A168" s="73">
        <v>167</v>
      </c>
      <c r="B168" s="76" t="s">
        <v>987</v>
      </c>
      <c r="C168" s="76" t="s">
        <v>324</v>
      </c>
      <c r="D168" s="73" t="s">
        <v>325</v>
      </c>
      <c r="E168" s="73">
        <v>4</v>
      </c>
      <c r="F168" s="73">
        <v>2</v>
      </c>
      <c r="G168" s="76" t="s">
        <v>793</v>
      </c>
      <c r="H168" s="76" t="s">
        <v>788</v>
      </c>
      <c r="I168" s="76" t="s">
        <v>789</v>
      </c>
      <c r="J168" s="76" t="s">
        <v>790</v>
      </c>
      <c r="K168" s="76" t="s">
        <v>904</v>
      </c>
      <c r="L168" s="73">
        <v>0</v>
      </c>
      <c r="M168" s="73">
        <v>0</v>
      </c>
      <c r="N168" s="73">
        <v>0</v>
      </c>
      <c r="O168" s="73">
        <v>0</v>
      </c>
      <c r="P168" s="73">
        <v>1</v>
      </c>
      <c r="Q168" s="73">
        <v>0</v>
      </c>
      <c r="R168" s="73">
        <v>1</v>
      </c>
      <c r="S168" s="73">
        <v>0</v>
      </c>
      <c r="T168" s="73">
        <v>0</v>
      </c>
      <c r="U168" s="73">
        <v>0</v>
      </c>
      <c r="V168" s="73">
        <v>0</v>
      </c>
      <c r="W168" s="73">
        <v>0</v>
      </c>
      <c r="X168" s="73">
        <v>0</v>
      </c>
      <c r="Y168" s="73">
        <v>0</v>
      </c>
      <c r="Z168" s="77" t="s"/>
      <c r="AA168" s="79">
        <v>46263.3368634259</v>
      </c>
      <c r="AB168" s="80">
        <f>=IFERROR((L168*20+M168*50+N168*50+O168*5+P168*80+Q168*80+R168*40+S168*50+T168*50+U168*50+V168*95+W168*95+X168*95+Y168*50)/800*IF(H168="青年",0.2,IF(H168="老年",0.9,IF(H168="中年",0.5,1))),0)</f>
        <v>0.03</v>
      </c>
      <c r="AC168" s="80">
        <f>=IFERROR((L168*80+M168*50+N168*50+O168*95+P168*20+Q168*20+R168*60+S168*50+T168*50+U168*50+V168*5+W168*5+X168*5+Y168*50)/540*IF(H168="青年",0.8,IF(H168="老年",0.1,IF(H168="中年",0.5,1))),0)</f>
        <v>0.118518518518519</v>
      </c>
      <c r="AD168" s="81">
        <f>=IFERROR(0.01+(AB168-MIN($AB$2:$AB$595))/(MAX($AB$2:$AB$595)-MIN($AB$2:$AB$595))*(1-0.01),0)*10</f>
        <v>1.23002481389578</v>
      </c>
      <c r="AE168" s="81">
        <f>=IFERROR(0.01+(AC168-MIN($AC$2:$AC$595))/(MAX($AC$2:$AC$595)-MIN($AC$2:$AC$595))*(1-0.01),0)*10</f>
        <v>3.38276762402089</v>
      </c>
    </row>
    <row r="169" spans="1:31">
      <c r="A169" s="73">
        <v>168</v>
      </c>
      <c r="B169" s="76" t="s">
        <v>988</v>
      </c>
      <c r="C169" s="76" t="s">
        <v>324</v>
      </c>
      <c r="D169" s="73" t="s">
        <v>325</v>
      </c>
      <c r="E169" s="73">
        <v>5</v>
      </c>
      <c r="F169" s="77" t="s"/>
      <c r="G169" s="76" t="s">
        <v>787</v>
      </c>
      <c r="H169" s="76" t="s">
        <v>861</v>
      </c>
      <c r="I169" s="76" t="s">
        <v>799</v>
      </c>
      <c r="J169" s="76" t="s">
        <v>790</v>
      </c>
      <c r="K169" s="76" t="s">
        <v>822</v>
      </c>
      <c r="L169" s="73">
        <v>0</v>
      </c>
      <c r="M169" s="73">
        <v>0</v>
      </c>
      <c r="N169" s="73">
        <v>0</v>
      </c>
      <c r="O169" s="73">
        <v>0</v>
      </c>
      <c r="P169" s="73">
        <v>0</v>
      </c>
      <c r="Q169" s="73">
        <v>0</v>
      </c>
      <c r="R169" s="73">
        <v>0</v>
      </c>
      <c r="S169" s="73">
        <v>1</v>
      </c>
      <c r="T169" s="73">
        <v>0</v>
      </c>
      <c r="U169" s="73">
        <v>0</v>
      </c>
      <c r="V169" s="73">
        <v>0</v>
      </c>
      <c r="W169" s="73">
        <v>0</v>
      </c>
      <c r="X169" s="73">
        <v>0</v>
      </c>
      <c r="Y169" s="73">
        <v>0</v>
      </c>
      <c r="Z169" s="77" t="s"/>
      <c r="AA169" s="79">
        <v>46263.3380787037</v>
      </c>
      <c r="AB169" s="80">
        <f>=IFERROR((L169*20+M169*50+N169*50+O169*5+P169*80+Q169*80+R169*40+S169*50+T169*50+U169*50+V169*95+W169*95+X169*95+Y169*50)/800*IF(H169="青年",0.2,IF(H169="老年",0.9,IF(H169="中年",0.5,1))),0)</f>
        <v>0.05625</v>
      </c>
      <c r="AC169" s="80">
        <f>=IFERROR((L169*80+M169*50+N169*50+O169*95+P169*20+Q169*20+R169*60+S169*50+T169*50+U169*50+V169*5+W169*5+X169*5+Y169*50)/540*IF(H169="青年",0.8,IF(H169="老年",0.1,IF(H169="中年",0.5,1))),0)</f>
        <v>0.00925925925925926</v>
      </c>
      <c r="AD169" s="81">
        <f>=IFERROR(0.01+(AB169-MIN($AB$2:$AB$595))/(MAX($AB$2:$AB$595)-MIN($AB$2:$AB$595))*(1-0.01),0)*10</f>
        <v>2.26178660049628</v>
      </c>
      <c r="AE169" s="81">
        <f>=IFERROR(0.01+(AC169-MIN($AC$2:$AC$595))/(MAX($AC$2:$AC$595)-MIN($AC$2:$AC$595))*(1-0.01),0)*10</f>
        <v>0.332637075718016</v>
      </c>
    </row>
    <row r="170" spans="1:31">
      <c r="A170" s="73">
        <v>169</v>
      </c>
      <c r="B170" s="76" t="s">
        <v>989</v>
      </c>
      <c r="C170" s="76" t="s">
        <v>324</v>
      </c>
      <c r="D170" s="73" t="s">
        <v>325</v>
      </c>
      <c r="E170" s="73">
        <v>6</v>
      </c>
      <c r="F170" s="77" t="s"/>
      <c r="G170" s="76" t="s">
        <v>787</v>
      </c>
      <c r="H170" s="76" t="s">
        <v>802</v>
      </c>
      <c r="I170" s="76" t="s">
        <v>789</v>
      </c>
      <c r="J170" s="76" t="s">
        <v>790</v>
      </c>
      <c r="K170" s="76" t="s">
        <v>953</v>
      </c>
      <c r="L170" s="73">
        <v>0</v>
      </c>
      <c r="M170" s="73">
        <v>1</v>
      </c>
      <c r="N170" s="73">
        <v>0</v>
      </c>
      <c r="O170" s="73">
        <v>0</v>
      </c>
      <c r="P170" s="73">
        <v>0</v>
      </c>
      <c r="Q170" s="73">
        <v>0</v>
      </c>
      <c r="R170" s="73">
        <v>1</v>
      </c>
      <c r="S170" s="73">
        <v>0</v>
      </c>
      <c r="T170" s="73">
        <v>0</v>
      </c>
      <c r="U170" s="73">
        <v>0</v>
      </c>
      <c r="V170" s="73">
        <v>0</v>
      </c>
      <c r="W170" s="73">
        <v>0</v>
      </c>
      <c r="X170" s="73">
        <v>0</v>
      </c>
      <c r="Y170" s="73">
        <v>0</v>
      </c>
      <c r="Z170" s="77" t="s"/>
      <c r="AA170" s="79">
        <v>46263.3382060185</v>
      </c>
      <c r="AB170" s="80">
        <f>=IFERROR((L170*20+M170*50+N170*50+O170*5+P170*80+Q170*80+R170*40+S170*50+T170*50+U170*50+V170*95+W170*95+X170*95+Y170*50)/800*IF(H170="青年",0.2,IF(H170="老年",0.9,IF(H170="中年",0.5,1))),0)</f>
        <v>0.05625</v>
      </c>
      <c r="AC170" s="80">
        <f>=IFERROR((L170*80+M170*50+N170*50+O170*95+P170*20+Q170*20+R170*60+S170*50+T170*50+U170*50+V170*5+W170*5+X170*5+Y170*50)/540*IF(H170="青年",0.8,IF(H170="老年",0.1,IF(H170="中年",0.5,1))),0)</f>
        <v>0.101851851851852</v>
      </c>
      <c r="AD170" s="81">
        <f>=IFERROR(0.01+(AB170-MIN($AB$2:$AB$595))/(MAX($AB$2:$AB$595)-MIN($AB$2:$AB$595))*(1-0.01),0)*10</f>
        <v>2.26178660049628</v>
      </c>
      <c r="AE170" s="81">
        <f>=IFERROR(0.01+(AC170-MIN($AC$2:$AC$595))/(MAX($AC$2:$AC$595)-MIN($AC$2:$AC$595))*(1-0.01),0)*10</f>
        <v>2.91749347258486</v>
      </c>
    </row>
    <row r="171" spans="1:31">
      <c r="A171" s="73">
        <v>170</v>
      </c>
      <c r="B171" s="76" t="s">
        <v>990</v>
      </c>
      <c r="C171" s="76" t="s">
        <v>324</v>
      </c>
      <c r="D171" s="73" t="s">
        <v>325</v>
      </c>
      <c r="E171" s="73">
        <v>7</v>
      </c>
      <c r="F171" s="73">
        <v>3</v>
      </c>
      <c r="G171" s="76" t="s">
        <v>793</v>
      </c>
      <c r="H171" s="76" t="s">
        <v>788</v>
      </c>
      <c r="I171" s="76" t="s">
        <v>799</v>
      </c>
      <c r="J171" s="76" t="s">
        <v>809</v>
      </c>
      <c r="K171" s="76" t="s">
        <v>991</v>
      </c>
      <c r="L171" s="73">
        <v>1</v>
      </c>
      <c r="M171" s="73">
        <v>1</v>
      </c>
      <c r="N171" s="73">
        <v>0</v>
      </c>
      <c r="O171" s="73">
        <v>0</v>
      </c>
      <c r="P171" s="73">
        <v>0</v>
      </c>
      <c r="Q171" s="73">
        <v>0</v>
      </c>
      <c r="R171" s="73">
        <v>1</v>
      </c>
      <c r="S171" s="73">
        <v>0</v>
      </c>
      <c r="T171" s="73">
        <v>0</v>
      </c>
      <c r="U171" s="73">
        <v>0</v>
      </c>
      <c r="V171" s="73">
        <v>0</v>
      </c>
      <c r="W171" s="73">
        <v>0</v>
      </c>
      <c r="X171" s="73">
        <v>0</v>
      </c>
      <c r="Y171" s="73">
        <v>0</v>
      </c>
      <c r="Z171" s="77" t="s"/>
      <c r="AA171" s="79">
        <v>46263.3387268519</v>
      </c>
      <c r="AB171" s="80">
        <f>=IFERROR((L171*20+M171*50+N171*50+O171*5+P171*80+Q171*80+R171*40+S171*50+T171*50+U171*50+V171*95+W171*95+X171*95+Y171*50)/800*IF(H171="青年",0.2,IF(H171="老年",0.9,IF(H171="中年",0.5,1))),0)</f>
        <v>0.0275</v>
      </c>
      <c r="AC171" s="80">
        <f>=IFERROR((L171*80+M171*50+N171*50+O171*95+P171*20+Q171*20+R171*60+S171*50+T171*50+U171*50+V171*5+W171*5+X171*5+Y171*50)/540*IF(H171="青年",0.8,IF(H171="老年",0.1,IF(H171="中年",0.5,1))),0)</f>
        <v>0.281481481481482</v>
      </c>
      <c r="AD171" s="81">
        <f>=IFERROR(0.01+(AB171-MIN($AB$2:$AB$595))/(MAX($AB$2:$AB$595)-MIN($AB$2:$AB$595))*(1-0.01),0)*10</f>
        <v>1.1317617866005</v>
      </c>
      <c r="AE171" s="81">
        <f>=IFERROR(0.01+(AC171-MIN($AC$2:$AC$595))/(MAX($AC$2:$AC$595)-MIN($AC$2:$AC$595))*(1-0.01),0)*10</f>
        <v>7.93211488250653</v>
      </c>
    </row>
    <row r="172" spans="1:31">
      <c r="A172" s="73">
        <v>171</v>
      </c>
      <c r="B172" s="76" t="s">
        <v>992</v>
      </c>
      <c r="C172" s="76" t="s">
        <v>324</v>
      </c>
      <c r="D172" s="73" t="s">
        <v>325</v>
      </c>
      <c r="E172" s="73">
        <v>8</v>
      </c>
      <c r="F172" s="73">
        <v>3</v>
      </c>
      <c r="G172" s="76" t="s">
        <v>793</v>
      </c>
      <c r="H172" s="76" t="s">
        <v>788</v>
      </c>
      <c r="I172" s="76" t="s">
        <v>799</v>
      </c>
      <c r="J172" s="76" t="s">
        <v>809</v>
      </c>
      <c r="K172" s="76" t="s">
        <v>993</v>
      </c>
      <c r="L172" s="73">
        <v>1</v>
      </c>
      <c r="M172" s="73">
        <v>1</v>
      </c>
      <c r="N172" s="73">
        <v>1</v>
      </c>
      <c r="O172" s="73">
        <v>0</v>
      </c>
      <c r="P172" s="73">
        <v>0</v>
      </c>
      <c r="Q172" s="73">
        <v>0</v>
      </c>
      <c r="R172" s="73">
        <v>1</v>
      </c>
      <c r="S172" s="73">
        <v>0</v>
      </c>
      <c r="T172" s="73">
        <v>0</v>
      </c>
      <c r="U172" s="73">
        <v>0</v>
      </c>
      <c r="V172" s="73">
        <v>0</v>
      </c>
      <c r="W172" s="73">
        <v>0</v>
      </c>
      <c r="X172" s="73">
        <v>0</v>
      </c>
      <c r="Y172" s="73">
        <v>0</v>
      </c>
      <c r="Z172" s="77" t="s"/>
      <c r="AA172" s="79">
        <v>46263.3395833333</v>
      </c>
      <c r="AB172" s="80">
        <f>=IFERROR((L172*20+M172*50+N172*50+O172*5+P172*80+Q172*80+R172*40+S172*50+T172*50+U172*50+V172*95+W172*95+X172*95+Y172*50)/800*IF(H172="青年",0.2,IF(H172="老年",0.9,IF(H172="中年",0.5,1))),0)</f>
        <v>0.04</v>
      </c>
      <c r="AC172" s="80">
        <f>=IFERROR((L172*80+M172*50+N172*50+O172*95+P172*20+Q172*20+R172*60+S172*50+T172*50+U172*50+V172*5+W172*5+X172*5+Y172*50)/540*IF(H172="青年",0.8,IF(H172="老年",0.1,IF(H172="中年",0.5,1))),0)</f>
        <v>0.355555555555556</v>
      </c>
      <c r="AD172" s="81">
        <f>=IFERROR(0.01+(AB172-MIN($AB$2:$AB$595))/(MAX($AB$2:$AB$595)-MIN($AB$2:$AB$595))*(1-0.01),0)*10</f>
        <v>1.62307692307692</v>
      </c>
      <c r="AE172" s="81">
        <f>=IFERROR(0.01+(AC172-MIN($AC$2:$AC$595))/(MAX($AC$2:$AC$595)-MIN($AC$2:$AC$595))*(1-0.01),0)*10</f>
        <v>10</v>
      </c>
    </row>
    <row r="173" spans="1:31">
      <c r="A173" s="73">
        <v>172</v>
      </c>
      <c r="B173" s="76" t="s">
        <v>994</v>
      </c>
      <c r="C173" s="76" t="s">
        <v>324</v>
      </c>
      <c r="D173" s="73" t="s">
        <v>325</v>
      </c>
      <c r="E173" s="73">
        <v>9</v>
      </c>
      <c r="F173" s="77" t="s"/>
      <c r="G173" s="76" t="s">
        <v>787</v>
      </c>
      <c r="H173" s="76" t="s">
        <v>802</v>
      </c>
      <c r="I173" s="76" t="s">
        <v>789</v>
      </c>
      <c r="J173" s="76" t="s">
        <v>790</v>
      </c>
      <c r="K173" s="76" t="s">
        <v>822</v>
      </c>
      <c r="L173" s="73">
        <v>0</v>
      </c>
      <c r="M173" s="73">
        <v>0</v>
      </c>
      <c r="N173" s="73">
        <v>0</v>
      </c>
      <c r="O173" s="73">
        <v>0</v>
      </c>
      <c r="P173" s="73">
        <v>0</v>
      </c>
      <c r="Q173" s="73">
        <v>0</v>
      </c>
      <c r="R173" s="73">
        <v>0</v>
      </c>
      <c r="S173" s="73">
        <v>1</v>
      </c>
      <c r="T173" s="73">
        <v>0</v>
      </c>
      <c r="U173" s="73">
        <v>0</v>
      </c>
      <c r="V173" s="73">
        <v>0</v>
      </c>
      <c r="W173" s="73">
        <v>0</v>
      </c>
      <c r="X173" s="73">
        <v>0</v>
      </c>
      <c r="Y173" s="73">
        <v>0</v>
      </c>
      <c r="Z173" s="77" t="s"/>
      <c r="AA173" s="79">
        <v>46263.3416435185</v>
      </c>
      <c r="AB173" s="80">
        <f>=IFERROR((L173*20+M173*50+N173*50+O173*5+P173*80+Q173*80+R173*40+S173*50+T173*50+U173*50+V173*95+W173*95+X173*95+Y173*50)/800*IF(H173="青年",0.2,IF(H173="老年",0.9,IF(H173="中年",0.5,1))),0)</f>
        <v>0.03125</v>
      </c>
      <c r="AC173" s="80">
        <f>=IFERROR((L173*80+M173*50+N173*50+O173*95+P173*20+Q173*20+R173*60+S173*50+T173*50+U173*50+V173*5+W173*5+X173*5+Y173*50)/540*IF(H173="青年",0.8,IF(H173="老年",0.1,IF(H173="中年",0.5,1))),0)</f>
        <v>0.0462962962962963</v>
      </c>
      <c r="AD173" s="81">
        <f>=IFERROR(0.01+(AB173-MIN($AB$2:$AB$595))/(MAX($AB$2:$AB$595)-MIN($AB$2:$AB$595))*(1-0.01),0)*10</f>
        <v>1.27915632754342</v>
      </c>
      <c r="AE173" s="81">
        <f>=IFERROR(0.01+(AC173-MIN($AC$2:$AC$595))/(MAX($AC$2:$AC$595)-MIN($AC$2:$AC$595))*(1-0.01),0)*10</f>
        <v>1.36657963446475</v>
      </c>
    </row>
    <row r="174" spans="1:31">
      <c r="A174" s="73">
        <v>173</v>
      </c>
      <c r="B174" s="76" t="s">
        <v>995</v>
      </c>
      <c r="C174" s="76" t="s">
        <v>324</v>
      </c>
      <c r="D174" s="73" t="s">
        <v>325</v>
      </c>
      <c r="E174" s="73">
        <v>10</v>
      </c>
      <c r="F174" s="77" t="s"/>
      <c r="G174" s="76" t="s">
        <v>787</v>
      </c>
      <c r="H174" s="76" t="s">
        <v>802</v>
      </c>
      <c r="I174" s="76" t="s">
        <v>799</v>
      </c>
      <c r="J174" s="76" t="s">
        <v>790</v>
      </c>
      <c r="K174" s="76" t="s">
        <v>822</v>
      </c>
      <c r="L174" s="73">
        <v>0</v>
      </c>
      <c r="M174" s="73">
        <v>0</v>
      </c>
      <c r="N174" s="73">
        <v>0</v>
      </c>
      <c r="O174" s="73">
        <v>0</v>
      </c>
      <c r="P174" s="73">
        <v>0</v>
      </c>
      <c r="Q174" s="73">
        <v>0</v>
      </c>
      <c r="R174" s="73">
        <v>0</v>
      </c>
      <c r="S174" s="73">
        <v>1</v>
      </c>
      <c r="T174" s="73">
        <v>0</v>
      </c>
      <c r="U174" s="73">
        <v>0</v>
      </c>
      <c r="V174" s="73">
        <v>0</v>
      </c>
      <c r="W174" s="73">
        <v>0</v>
      </c>
      <c r="X174" s="73">
        <v>0</v>
      </c>
      <c r="Y174" s="73">
        <v>0</v>
      </c>
      <c r="Z174" s="77" t="s"/>
      <c r="AA174" s="79">
        <v>46264.3101388889</v>
      </c>
      <c r="AB174" s="80">
        <f>=IFERROR((L174*20+M174*50+N174*50+O174*5+P174*80+Q174*80+R174*40+S174*50+T174*50+U174*50+V174*95+W174*95+X174*95+Y174*50)/800*IF(H174="青年",0.2,IF(H174="老年",0.9,IF(H174="中年",0.5,1))),0)</f>
        <v>0.03125</v>
      </c>
      <c r="AC174" s="80">
        <f>=IFERROR((L174*80+M174*50+N174*50+O174*95+P174*20+Q174*20+R174*60+S174*50+T174*50+U174*50+V174*5+W174*5+X174*5+Y174*50)/540*IF(H174="青年",0.8,IF(H174="老年",0.1,IF(H174="中年",0.5,1))),0)</f>
        <v>0.0462962962962963</v>
      </c>
      <c r="AD174" s="81">
        <f>=IFERROR(0.01+(AB174-MIN($AB$2:$AB$595))/(MAX($AB$2:$AB$595)-MIN($AB$2:$AB$595))*(1-0.01),0)*10</f>
        <v>1.27915632754342</v>
      </c>
      <c r="AE174" s="81">
        <f>=IFERROR(0.01+(AC174-MIN($AC$2:$AC$595))/(MAX($AC$2:$AC$595)-MIN($AC$2:$AC$595))*(1-0.01),0)*10</f>
        <v>1.36657963446475</v>
      </c>
    </row>
    <row r="175" spans="1:31">
      <c r="A175" s="73">
        <v>174</v>
      </c>
      <c r="B175" s="76" t="s">
        <v>996</v>
      </c>
      <c r="C175" s="76" t="s">
        <v>324</v>
      </c>
      <c r="D175" s="73" t="s">
        <v>325</v>
      </c>
      <c r="E175" s="73">
        <v>11</v>
      </c>
      <c r="F175" s="73">
        <v>4</v>
      </c>
      <c r="G175" s="76" t="s">
        <v>793</v>
      </c>
      <c r="H175" s="76" t="s">
        <v>802</v>
      </c>
      <c r="I175" s="76" t="s">
        <v>799</v>
      </c>
      <c r="J175" s="76" t="s">
        <v>790</v>
      </c>
      <c r="K175" s="76" t="s">
        <v>867</v>
      </c>
      <c r="L175" s="73">
        <v>0</v>
      </c>
      <c r="M175" s="73">
        <v>0</v>
      </c>
      <c r="N175" s="73">
        <v>0</v>
      </c>
      <c r="O175" s="73">
        <v>0</v>
      </c>
      <c r="P175" s="73">
        <v>0</v>
      </c>
      <c r="Q175" s="73">
        <v>0</v>
      </c>
      <c r="R175" s="73">
        <v>1</v>
      </c>
      <c r="S175" s="73">
        <v>1</v>
      </c>
      <c r="T175" s="73">
        <v>0</v>
      </c>
      <c r="U175" s="73">
        <v>0</v>
      </c>
      <c r="V175" s="73">
        <v>0</v>
      </c>
      <c r="W175" s="73">
        <v>0</v>
      </c>
      <c r="X175" s="73">
        <v>0</v>
      </c>
      <c r="Y175" s="73">
        <v>0</v>
      </c>
      <c r="Z175" s="77" t="s"/>
      <c r="AA175" s="79">
        <v>46264.3107523148</v>
      </c>
      <c r="AB175" s="80">
        <f>=IFERROR((L175*20+M175*50+N175*50+O175*5+P175*80+Q175*80+R175*40+S175*50+T175*50+U175*50+V175*95+W175*95+X175*95+Y175*50)/800*IF(H175="青年",0.2,IF(H175="老年",0.9,IF(H175="中年",0.5,1))),0)</f>
        <v>0.05625</v>
      </c>
      <c r="AC175" s="80">
        <f>=IFERROR((L175*80+M175*50+N175*50+O175*95+P175*20+Q175*20+R175*60+S175*50+T175*50+U175*50+V175*5+W175*5+X175*5+Y175*50)/540*IF(H175="青年",0.8,IF(H175="老年",0.1,IF(H175="中年",0.5,1))),0)</f>
        <v>0.101851851851852</v>
      </c>
      <c r="AD175" s="81">
        <f>=IFERROR(0.01+(AB175-MIN($AB$2:$AB$595))/(MAX($AB$2:$AB$595)-MIN($AB$2:$AB$595))*(1-0.01),0)*10</f>
        <v>2.26178660049628</v>
      </c>
      <c r="AE175" s="81">
        <f>=IFERROR(0.01+(AC175-MIN($AC$2:$AC$595))/(MAX($AC$2:$AC$595)-MIN($AC$2:$AC$595))*(1-0.01),0)*10</f>
        <v>2.91749347258486</v>
      </c>
    </row>
    <row r="176" spans="1:31">
      <c r="A176" s="73">
        <v>175</v>
      </c>
      <c r="B176" s="76" t="s">
        <v>997</v>
      </c>
      <c r="C176" s="76" t="s">
        <v>324</v>
      </c>
      <c r="D176" s="73" t="s">
        <v>325</v>
      </c>
      <c r="E176" s="73">
        <v>12</v>
      </c>
      <c r="F176" s="73">
        <v>4</v>
      </c>
      <c r="G176" s="76" t="s">
        <v>793</v>
      </c>
      <c r="H176" s="76" t="s">
        <v>802</v>
      </c>
      <c r="I176" s="76" t="s">
        <v>789</v>
      </c>
      <c r="J176" s="76" t="s">
        <v>790</v>
      </c>
      <c r="K176" s="76" t="s">
        <v>867</v>
      </c>
      <c r="L176" s="73">
        <v>0</v>
      </c>
      <c r="M176" s="73">
        <v>0</v>
      </c>
      <c r="N176" s="73">
        <v>0</v>
      </c>
      <c r="O176" s="73">
        <v>0</v>
      </c>
      <c r="P176" s="73">
        <v>0</v>
      </c>
      <c r="Q176" s="73">
        <v>0</v>
      </c>
      <c r="R176" s="73">
        <v>1</v>
      </c>
      <c r="S176" s="73">
        <v>1</v>
      </c>
      <c r="T176" s="73">
        <v>0</v>
      </c>
      <c r="U176" s="73">
        <v>0</v>
      </c>
      <c r="V176" s="73">
        <v>0</v>
      </c>
      <c r="W176" s="73">
        <v>0</v>
      </c>
      <c r="X176" s="73">
        <v>0</v>
      </c>
      <c r="Y176" s="73">
        <v>0</v>
      </c>
      <c r="Z176" s="77" t="s"/>
      <c r="AA176" s="79">
        <v>46264.3121180556</v>
      </c>
      <c r="AB176" s="80">
        <f>=IFERROR((L176*20+M176*50+N176*50+O176*5+P176*80+Q176*80+R176*40+S176*50+T176*50+U176*50+V176*95+W176*95+X176*95+Y176*50)/800*IF(H176="青年",0.2,IF(H176="老年",0.9,IF(H176="中年",0.5,1))),0)</f>
        <v>0.05625</v>
      </c>
      <c r="AC176" s="80">
        <f>=IFERROR((L176*80+M176*50+N176*50+O176*95+P176*20+Q176*20+R176*60+S176*50+T176*50+U176*50+V176*5+W176*5+X176*5+Y176*50)/540*IF(H176="青年",0.8,IF(H176="老年",0.1,IF(H176="中年",0.5,1))),0)</f>
        <v>0.101851851851852</v>
      </c>
      <c r="AD176" s="81">
        <f>=IFERROR(0.01+(AB176-MIN($AB$2:$AB$595))/(MAX($AB$2:$AB$595)-MIN($AB$2:$AB$595))*(1-0.01),0)*10</f>
        <v>2.26178660049628</v>
      </c>
      <c r="AE176" s="81">
        <f>=IFERROR(0.01+(AC176-MIN($AC$2:$AC$595))/(MAX($AC$2:$AC$595)-MIN($AC$2:$AC$595))*(1-0.01),0)*10</f>
        <v>2.91749347258486</v>
      </c>
    </row>
    <row r="177" spans="1:31">
      <c r="A177" s="73">
        <v>176</v>
      </c>
      <c r="B177" s="76" t="s">
        <v>998</v>
      </c>
      <c r="C177" s="76" t="s">
        <v>332</v>
      </c>
      <c r="D177" s="73" t="s">
        <v>333</v>
      </c>
      <c r="E177" s="73">
        <v>1</v>
      </c>
      <c r="F177" s="73">
        <v>1</v>
      </c>
      <c r="G177" s="76" t="s">
        <v>793</v>
      </c>
      <c r="H177" s="76" t="s">
        <v>788</v>
      </c>
      <c r="I177" s="76" t="s">
        <v>789</v>
      </c>
      <c r="J177" s="76" t="s">
        <v>809</v>
      </c>
      <c r="K177" s="76" t="s">
        <v>897</v>
      </c>
      <c r="L177" s="73">
        <v>0</v>
      </c>
      <c r="M177" s="73">
        <v>1</v>
      </c>
      <c r="N177" s="73">
        <v>1</v>
      </c>
      <c r="O177" s="73">
        <v>0</v>
      </c>
      <c r="P177" s="73">
        <v>0</v>
      </c>
      <c r="Q177" s="73">
        <v>0</v>
      </c>
      <c r="R177" s="73">
        <v>0</v>
      </c>
      <c r="S177" s="73">
        <v>0</v>
      </c>
      <c r="T177" s="73">
        <v>0</v>
      </c>
      <c r="U177" s="73">
        <v>0</v>
      </c>
      <c r="V177" s="73">
        <v>0</v>
      </c>
      <c r="W177" s="73">
        <v>0</v>
      </c>
      <c r="X177" s="73">
        <v>0</v>
      </c>
      <c r="Y177" s="73">
        <v>0</v>
      </c>
      <c r="Z177" s="77" t="s"/>
      <c r="AA177" s="79">
        <v>46263.3654282407</v>
      </c>
      <c r="AB177" s="80">
        <f>=IFERROR((L177*20+M177*50+N177*50+O177*5+P177*80+Q177*80+R177*40+S177*50+T177*50+U177*50+V177*95+W177*95+X177*95+Y177*50)/800*IF(H177="青年",0.2,IF(H177="老年",0.9,IF(H177="中年",0.5,1))),0)</f>
        <v>0.025</v>
      </c>
      <c r="AC177" s="80">
        <f>=IFERROR((L177*80+M177*50+N177*50+O177*95+P177*20+Q177*20+R177*60+S177*50+T177*50+U177*50+V177*5+W177*5+X177*5+Y177*50)/540*IF(H177="青年",0.8,IF(H177="老年",0.1,IF(H177="中年",0.5,1))),0)</f>
        <v>0.148148148148148</v>
      </c>
      <c r="AD177" s="81">
        <f>=IFERROR(0.01+(AB177-MIN($AB$2:$AB$595))/(MAX($AB$2:$AB$595)-MIN($AB$2:$AB$595))*(1-0.01),0)*10</f>
        <v>1.03349875930521</v>
      </c>
      <c r="AE177" s="81">
        <f>=IFERROR(0.01+(AC177-MIN($AC$2:$AC$595))/(MAX($AC$2:$AC$595)-MIN($AC$2:$AC$595))*(1-0.01),0)*10</f>
        <v>4.20992167101828</v>
      </c>
    </row>
    <row r="178" spans="1:31">
      <c r="A178" s="73">
        <v>177</v>
      </c>
      <c r="B178" s="76" t="s">
        <v>999</v>
      </c>
      <c r="C178" s="76" t="s">
        <v>332</v>
      </c>
      <c r="D178" s="73" t="s">
        <v>333</v>
      </c>
      <c r="E178" s="73">
        <v>2</v>
      </c>
      <c r="F178" s="73">
        <v>1</v>
      </c>
      <c r="G178" s="76" t="s">
        <v>793</v>
      </c>
      <c r="H178" s="76" t="s">
        <v>788</v>
      </c>
      <c r="I178" s="76" t="s">
        <v>789</v>
      </c>
      <c r="J178" s="76" t="s">
        <v>809</v>
      </c>
      <c r="K178" s="76" t="s">
        <v>897</v>
      </c>
      <c r="L178" s="73">
        <v>0</v>
      </c>
      <c r="M178" s="73">
        <v>1</v>
      </c>
      <c r="N178" s="73">
        <v>1</v>
      </c>
      <c r="O178" s="73">
        <v>0</v>
      </c>
      <c r="P178" s="73">
        <v>0</v>
      </c>
      <c r="Q178" s="73">
        <v>0</v>
      </c>
      <c r="R178" s="73">
        <v>0</v>
      </c>
      <c r="S178" s="73">
        <v>0</v>
      </c>
      <c r="T178" s="73">
        <v>0</v>
      </c>
      <c r="U178" s="73">
        <v>0</v>
      </c>
      <c r="V178" s="73">
        <v>0</v>
      </c>
      <c r="W178" s="73">
        <v>0</v>
      </c>
      <c r="X178" s="73">
        <v>0</v>
      </c>
      <c r="Y178" s="73">
        <v>0</v>
      </c>
      <c r="Z178" s="77" t="s"/>
      <c r="AA178" s="79">
        <v>46263.3655439815</v>
      </c>
      <c r="AB178" s="80">
        <f>=IFERROR((L178*20+M178*50+N178*50+O178*5+P178*80+Q178*80+R178*40+S178*50+T178*50+U178*50+V178*95+W178*95+X178*95+Y178*50)/800*IF(H178="青年",0.2,IF(H178="老年",0.9,IF(H178="中年",0.5,1))),0)</f>
        <v>0.025</v>
      </c>
      <c r="AC178" s="80">
        <f>=IFERROR((L178*80+M178*50+N178*50+O178*95+P178*20+Q178*20+R178*60+S178*50+T178*50+U178*50+V178*5+W178*5+X178*5+Y178*50)/540*IF(H178="青年",0.8,IF(H178="老年",0.1,IF(H178="中年",0.5,1))),0)</f>
        <v>0.148148148148148</v>
      </c>
      <c r="AD178" s="81">
        <f>=IFERROR(0.01+(AB178-MIN($AB$2:$AB$595))/(MAX($AB$2:$AB$595)-MIN($AB$2:$AB$595))*(1-0.01),0)*10</f>
        <v>1.03349875930521</v>
      </c>
      <c r="AE178" s="81">
        <f>=IFERROR(0.01+(AC178-MIN($AC$2:$AC$595))/(MAX($AC$2:$AC$595)-MIN($AC$2:$AC$595))*(1-0.01),0)*10</f>
        <v>4.20992167101828</v>
      </c>
    </row>
    <row r="179" spans="1:31">
      <c r="A179" s="73">
        <v>178</v>
      </c>
      <c r="B179" s="76" t="s">
        <v>1000</v>
      </c>
      <c r="C179" s="76" t="s">
        <v>332</v>
      </c>
      <c r="D179" s="73" t="s">
        <v>333</v>
      </c>
      <c r="E179" s="73">
        <v>3</v>
      </c>
      <c r="F179" s="77" t="s"/>
      <c r="G179" s="76" t="s">
        <v>787</v>
      </c>
      <c r="H179" s="76" t="s">
        <v>788</v>
      </c>
      <c r="I179" s="76" t="s">
        <v>799</v>
      </c>
      <c r="J179" s="76" t="s">
        <v>809</v>
      </c>
      <c r="K179" s="76" t="s">
        <v>897</v>
      </c>
      <c r="L179" s="73">
        <v>0</v>
      </c>
      <c r="M179" s="73">
        <v>1</v>
      </c>
      <c r="N179" s="73">
        <v>1</v>
      </c>
      <c r="O179" s="73">
        <v>0</v>
      </c>
      <c r="P179" s="73">
        <v>0</v>
      </c>
      <c r="Q179" s="73">
        <v>0</v>
      </c>
      <c r="R179" s="73">
        <v>0</v>
      </c>
      <c r="S179" s="73">
        <v>0</v>
      </c>
      <c r="T179" s="73">
        <v>0</v>
      </c>
      <c r="U179" s="73">
        <v>0</v>
      </c>
      <c r="V179" s="73">
        <v>0</v>
      </c>
      <c r="W179" s="73">
        <v>0</v>
      </c>
      <c r="X179" s="73">
        <v>0</v>
      </c>
      <c r="Y179" s="73">
        <v>0</v>
      </c>
      <c r="Z179" s="77" t="s"/>
      <c r="AA179" s="79">
        <v>46263.3656828704</v>
      </c>
      <c r="AB179" s="80">
        <f>=IFERROR((L179*20+M179*50+N179*50+O179*5+P179*80+Q179*80+R179*40+S179*50+T179*50+U179*50+V179*95+W179*95+X179*95+Y179*50)/800*IF(H179="青年",0.2,IF(H179="老年",0.9,IF(H179="中年",0.5,1))),0)</f>
        <v>0.025</v>
      </c>
      <c r="AC179" s="80">
        <f>=IFERROR((L179*80+M179*50+N179*50+O179*95+P179*20+Q179*20+R179*60+S179*50+T179*50+U179*50+V179*5+W179*5+X179*5+Y179*50)/540*IF(H179="青年",0.8,IF(H179="老年",0.1,IF(H179="中年",0.5,1))),0)</f>
        <v>0.148148148148148</v>
      </c>
      <c r="AD179" s="81">
        <f>=IFERROR(0.01+(AB179-MIN($AB$2:$AB$595))/(MAX($AB$2:$AB$595)-MIN($AB$2:$AB$595))*(1-0.01),0)*10</f>
        <v>1.03349875930521</v>
      </c>
      <c r="AE179" s="81">
        <f>=IFERROR(0.01+(AC179-MIN($AC$2:$AC$595))/(MAX($AC$2:$AC$595)-MIN($AC$2:$AC$595))*(1-0.01),0)*10</f>
        <v>4.20992167101828</v>
      </c>
    </row>
    <row r="180" spans="1:31">
      <c r="A180" s="73">
        <v>179</v>
      </c>
      <c r="B180" s="76" t="s">
        <v>1001</v>
      </c>
      <c r="C180" s="76" t="s">
        <v>332</v>
      </c>
      <c r="D180" s="73" t="s">
        <v>333</v>
      </c>
      <c r="E180" s="73">
        <v>4</v>
      </c>
      <c r="F180" s="73">
        <v>2</v>
      </c>
      <c r="G180" s="76" t="s">
        <v>793</v>
      </c>
      <c r="H180" s="76" t="s">
        <v>802</v>
      </c>
      <c r="I180" s="76" t="s">
        <v>799</v>
      </c>
      <c r="J180" s="76" t="s">
        <v>809</v>
      </c>
      <c r="K180" s="76" t="s">
        <v>1002</v>
      </c>
      <c r="L180" s="73">
        <v>0</v>
      </c>
      <c r="M180" s="73">
        <v>0</v>
      </c>
      <c r="N180" s="73">
        <v>1</v>
      </c>
      <c r="O180" s="73">
        <v>0</v>
      </c>
      <c r="P180" s="73">
        <v>1</v>
      </c>
      <c r="Q180" s="73">
        <v>0</v>
      </c>
      <c r="R180" s="73">
        <v>0</v>
      </c>
      <c r="S180" s="73">
        <v>0</v>
      </c>
      <c r="T180" s="73">
        <v>0</v>
      </c>
      <c r="U180" s="73">
        <v>0</v>
      </c>
      <c r="V180" s="73">
        <v>0</v>
      </c>
      <c r="W180" s="73">
        <v>0</v>
      </c>
      <c r="X180" s="73">
        <v>0</v>
      </c>
      <c r="Y180" s="73">
        <v>0</v>
      </c>
      <c r="Z180" s="77" t="s"/>
      <c r="AA180" s="79">
        <v>46263.3659027778</v>
      </c>
      <c r="AB180" s="80">
        <f>=IFERROR((L180*20+M180*50+N180*50+O180*5+P180*80+Q180*80+R180*40+S180*50+T180*50+U180*50+V180*95+W180*95+X180*95+Y180*50)/800*IF(H180="青年",0.2,IF(H180="老年",0.9,IF(H180="中年",0.5,1))),0)</f>
        <v>0.08125</v>
      </c>
      <c r="AC180" s="80">
        <f>=IFERROR((L180*80+M180*50+N180*50+O180*95+P180*20+Q180*20+R180*60+S180*50+T180*50+U180*50+V180*5+W180*5+X180*5+Y180*50)/540*IF(H180="青年",0.8,IF(H180="老年",0.1,IF(H180="中年",0.5,1))),0)</f>
        <v>0.0648148148148148</v>
      </c>
      <c r="AD180" s="81">
        <f>=IFERROR(0.01+(AB180-MIN($AB$2:$AB$595))/(MAX($AB$2:$AB$595)-MIN($AB$2:$AB$595))*(1-0.01),0)*10</f>
        <v>3.24441687344913</v>
      </c>
      <c r="AE180" s="81">
        <f>=IFERROR(0.01+(AC180-MIN($AC$2:$AC$595))/(MAX($AC$2:$AC$595)-MIN($AC$2:$AC$595))*(1-0.01),0)*10</f>
        <v>1.88355091383812</v>
      </c>
    </row>
    <row r="181" spans="1:31">
      <c r="A181" s="73">
        <v>180</v>
      </c>
      <c r="B181" s="76" t="s">
        <v>1003</v>
      </c>
      <c r="C181" s="76" t="s">
        <v>332</v>
      </c>
      <c r="D181" s="73" t="s">
        <v>333</v>
      </c>
      <c r="E181" s="73">
        <v>5</v>
      </c>
      <c r="F181" s="73">
        <v>2</v>
      </c>
      <c r="G181" s="76" t="s">
        <v>793</v>
      </c>
      <c r="H181" s="76" t="s">
        <v>802</v>
      </c>
      <c r="I181" s="76" t="s">
        <v>789</v>
      </c>
      <c r="J181" s="76" t="s">
        <v>809</v>
      </c>
      <c r="K181" s="76" t="s">
        <v>1004</v>
      </c>
      <c r="L181" s="73">
        <v>0</v>
      </c>
      <c r="M181" s="73">
        <v>1</v>
      </c>
      <c r="N181" s="73">
        <v>1</v>
      </c>
      <c r="O181" s="73">
        <v>0</v>
      </c>
      <c r="P181" s="73">
        <v>1</v>
      </c>
      <c r="Q181" s="73">
        <v>0</v>
      </c>
      <c r="R181" s="73">
        <v>0</v>
      </c>
      <c r="S181" s="73">
        <v>0</v>
      </c>
      <c r="T181" s="73">
        <v>0</v>
      </c>
      <c r="U181" s="73">
        <v>0</v>
      </c>
      <c r="V181" s="73">
        <v>0</v>
      </c>
      <c r="W181" s="73">
        <v>0</v>
      </c>
      <c r="X181" s="73">
        <v>0</v>
      </c>
      <c r="Y181" s="73">
        <v>0</v>
      </c>
      <c r="Z181" s="77" t="s"/>
      <c r="AA181" s="79">
        <v>46263.3660648148</v>
      </c>
      <c r="AB181" s="80">
        <f>=IFERROR((L181*20+M181*50+N181*50+O181*5+P181*80+Q181*80+R181*40+S181*50+T181*50+U181*50+V181*95+W181*95+X181*95+Y181*50)/800*IF(H181="青年",0.2,IF(H181="老年",0.9,IF(H181="中年",0.5,1))),0)</f>
        <v>0.1125</v>
      </c>
      <c r="AC181" s="80">
        <f>=IFERROR((L181*80+M181*50+N181*50+O181*95+P181*20+Q181*20+R181*60+S181*50+T181*50+U181*50+V181*5+W181*5+X181*5+Y181*50)/540*IF(H181="青年",0.8,IF(H181="老年",0.1,IF(H181="中年",0.5,1))),0)</f>
        <v>0.111111111111111</v>
      </c>
      <c r="AD181" s="81">
        <f>=IFERROR(0.01+(AB181-MIN($AB$2:$AB$595))/(MAX($AB$2:$AB$595)-MIN($AB$2:$AB$595))*(1-0.01),0)*10</f>
        <v>4.4727047146402</v>
      </c>
      <c r="AE181" s="81">
        <f>=IFERROR(0.01+(AC181-MIN($AC$2:$AC$595))/(MAX($AC$2:$AC$595)-MIN($AC$2:$AC$595))*(1-0.01),0)*10</f>
        <v>3.17597911227154</v>
      </c>
    </row>
    <row r="182" spans="1:31">
      <c r="A182" s="73">
        <v>181</v>
      </c>
      <c r="B182" s="76" t="s">
        <v>1005</v>
      </c>
      <c r="C182" s="76" t="s">
        <v>332</v>
      </c>
      <c r="D182" s="73" t="s">
        <v>333</v>
      </c>
      <c r="E182" s="73">
        <v>6</v>
      </c>
      <c r="F182" s="73">
        <v>2</v>
      </c>
      <c r="G182" s="76" t="s">
        <v>793</v>
      </c>
      <c r="H182" s="76" t="s">
        <v>788</v>
      </c>
      <c r="I182" s="76" t="s">
        <v>789</v>
      </c>
      <c r="J182" s="76" t="s">
        <v>809</v>
      </c>
      <c r="K182" s="76" t="s">
        <v>1004</v>
      </c>
      <c r="L182" s="73">
        <v>0</v>
      </c>
      <c r="M182" s="73">
        <v>1</v>
      </c>
      <c r="N182" s="73">
        <v>1</v>
      </c>
      <c r="O182" s="73">
        <v>0</v>
      </c>
      <c r="P182" s="73">
        <v>1</v>
      </c>
      <c r="Q182" s="73">
        <v>0</v>
      </c>
      <c r="R182" s="73">
        <v>0</v>
      </c>
      <c r="S182" s="73">
        <v>0</v>
      </c>
      <c r="T182" s="73">
        <v>0</v>
      </c>
      <c r="U182" s="73">
        <v>0</v>
      </c>
      <c r="V182" s="73">
        <v>0</v>
      </c>
      <c r="W182" s="73">
        <v>0</v>
      </c>
      <c r="X182" s="73">
        <v>0</v>
      </c>
      <c r="Y182" s="73">
        <v>0</v>
      </c>
      <c r="Z182" s="77" t="s"/>
      <c r="AA182" s="79">
        <v>46263.3662268519</v>
      </c>
      <c r="AB182" s="80">
        <f>=IFERROR((L182*20+M182*50+N182*50+O182*5+P182*80+Q182*80+R182*40+S182*50+T182*50+U182*50+V182*95+W182*95+X182*95+Y182*50)/800*IF(H182="青年",0.2,IF(H182="老年",0.9,IF(H182="中年",0.5,1))),0)</f>
        <v>0.045</v>
      </c>
      <c r="AC182" s="80">
        <f>=IFERROR((L182*80+M182*50+N182*50+O182*95+P182*20+Q182*20+R182*60+S182*50+T182*50+U182*50+V182*5+W182*5+X182*5+Y182*50)/540*IF(H182="青年",0.8,IF(H182="老年",0.1,IF(H182="中年",0.5,1))),0)</f>
        <v>0.177777777777778</v>
      </c>
      <c r="AD182" s="81">
        <f>=IFERROR(0.01+(AB182-MIN($AB$2:$AB$595))/(MAX($AB$2:$AB$595)-MIN($AB$2:$AB$595))*(1-0.01),0)*10</f>
        <v>1.81960297766749</v>
      </c>
      <c r="AE182" s="81">
        <f>=IFERROR(0.01+(AC182-MIN($AC$2:$AC$595))/(MAX($AC$2:$AC$595)-MIN($AC$2:$AC$595))*(1-0.01),0)*10</f>
        <v>5.03707571801567</v>
      </c>
    </row>
    <row r="183" spans="1:31">
      <c r="A183" s="73">
        <v>182</v>
      </c>
      <c r="B183" s="76" t="s">
        <v>1006</v>
      </c>
      <c r="C183" s="76" t="s">
        <v>332</v>
      </c>
      <c r="D183" s="73" t="s">
        <v>333</v>
      </c>
      <c r="E183" s="73">
        <v>7</v>
      </c>
      <c r="F183" s="73">
        <v>3</v>
      </c>
      <c r="G183" s="76" t="s">
        <v>793</v>
      </c>
      <c r="H183" s="76" t="s">
        <v>788</v>
      </c>
      <c r="I183" s="76" t="s">
        <v>799</v>
      </c>
      <c r="J183" s="76" t="s">
        <v>809</v>
      </c>
      <c r="K183" s="76" t="s">
        <v>840</v>
      </c>
      <c r="L183" s="73">
        <v>1</v>
      </c>
      <c r="M183" s="73">
        <v>0</v>
      </c>
      <c r="N183" s="73">
        <v>0</v>
      </c>
      <c r="O183" s="73">
        <v>0</v>
      </c>
      <c r="P183" s="73">
        <v>0</v>
      </c>
      <c r="Q183" s="73">
        <v>0</v>
      </c>
      <c r="R183" s="73">
        <v>0</v>
      </c>
      <c r="S183" s="73">
        <v>0</v>
      </c>
      <c r="T183" s="73">
        <v>0</v>
      </c>
      <c r="U183" s="73">
        <v>0</v>
      </c>
      <c r="V183" s="73">
        <v>0</v>
      </c>
      <c r="W183" s="73">
        <v>0</v>
      </c>
      <c r="X183" s="73">
        <v>0</v>
      </c>
      <c r="Y183" s="73">
        <v>0</v>
      </c>
      <c r="Z183" s="77" t="s"/>
      <c r="AA183" s="79">
        <v>46263.366400463</v>
      </c>
      <c r="AB183" s="80">
        <f>=IFERROR((L183*20+M183*50+N183*50+O183*5+P183*80+Q183*80+R183*40+S183*50+T183*50+U183*50+V183*95+W183*95+X183*95+Y183*50)/800*IF(H183="青年",0.2,IF(H183="老年",0.9,IF(H183="中年",0.5,1))),0)</f>
        <v>0.005</v>
      </c>
      <c r="AC183" s="80">
        <f>=IFERROR((L183*80+M183*50+N183*50+O183*95+P183*20+Q183*20+R183*60+S183*50+T183*50+U183*50+V183*5+W183*5+X183*5+Y183*50)/540*IF(H183="青年",0.8,IF(H183="老年",0.1,IF(H183="中年",0.5,1))),0)</f>
        <v>0.118518518518519</v>
      </c>
      <c r="AD183" s="81">
        <f>=IFERROR(0.01+(AB183-MIN($AB$2:$AB$595))/(MAX($AB$2:$AB$595)-MIN($AB$2:$AB$595))*(1-0.01),0)*10</f>
        <v>0.247394540942928</v>
      </c>
      <c r="AE183" s="81">
        <f>=IFERROR(0.01+(AC183-MIN($AC$2:$AC$595))/(MAX($AC$2:$AC$595)-MIN($AC$2:$AC$595))*(1-0.01),0)*10</f>
        <v>3.38276762402089</v>
      </c>
    </row>
    <row r="184" spans="1:31">
      <c r="A184" s="73">
        <v>183</v>
      </c>
      <c r="B184" s="76" t="s">
        <v>1007</v>
      </c>
      <c r="C184" s="76" t="s">
        <v>332</v>
      </c>
      <c r="D184" s="73" t="s">
        <v>333</v>
      </c>
      <c r="E184" s="73">
        <v>8</v>
      </c>
      <c r="F184" s="73">
        <v>3</v>
      </c>
      <c r="G184" s="76" t="s">
        <v>793</v>
      </c>
      <c r="H184" s="76" t="s">
        <v>788</v>
      </c>
      <c r="I184" s="76" t="s">
        <v>799</v>
      </c>
      <c r="J184" s="76" t="s">
        <v>809</v>
      </c>
      <c r="K184" s="76" t="s">
        <v>840</v>
      </c>
      <c r="L184" s="73">
        <v>1</v>
      </c>
      <c r="M184" s="73">
        <v>0</v>
      </c>
      <c r="N184" s="73">
        <v>0</v>
      </c>
      <c r="O184" s="73">
        <v>0</v>
      </c>
      <c r="P184" s="73">
        <v>0</v>
      </c>
      <c r="Q184" s="73">
        <v>0</v>
      </c>
      <c r="R184" s="73">
        <v>0</v>
      </c>
      <c r="S184" s="73">
        <v>0</v>
      </c>
      <c r="T184" s="73">
        <v>0</v>
      </c>
      <c r="U184" s="73">
        <v>0</v>
      </c>
      <c r="V184" s="73">
        <v>0</v>
      </c>
      <c r="W184" s="73">
        <v>0</v>
      </c>
      <c r="X184" s="73">
        <v>0</v>
      </c>
      <c r="Y184" s="73">
        <v>0</v>
      </c>
      <c r="Z184" s="77" t="s"/>
      <c r="AA184" s="79">
        <v>46263.3665856482</v>
      </c>
      <c r="AB184" s="80">
        <f>=IFERROR((L184*20+M184*50+N184*50+O184*5+P184*80+Q184*80+R184*40+S184*50+T184*50+U184*50+V184*95+W184*95+X184*95+Y184*50)/800*IF(H184="青年",0.2,IF(H184="老年",0.9,IF(H184="中年",0.5,1))),0)</f>
        <v>0.005</v>
      </c>
      <c r="AC184" s="80">
        <f>=IFERROR((L184*80+M184*50+N184*50+O184*95+P184*20+Q184*20+R184*60+S184*50+T184*50+U184*50+V184*5+W184*5+X184*5+Y184*50)/540*IF(H184="青年",0.8,IF(H184="老年",0.1,IF(H184="中年",0.5,1))),0)</f>
        <v>0.118518518518519</v>
      </c>
      <c r="AD184" s="81">
        <f>=IFERROR(0.01+(AB184-MIN($AB$2:$AB$595))/(MAX($AB$2:$AB$595)-MIN($AB$2:$AB$595))*(1-0.01),0)*10</f>
        <v>0.247394540942928</v>
      </c>
      <c r="AE184" s="81">
        <f>=IFERROR(0.01+(AC184-MIN($AC$2:$AC$595))/(MAX($AC$2:$AC$595)-MIN($AC$2:$AC$595))*(1-0.01),0)*10</f>
        <v>3.38276762402089</v>
      </c>
    </row>
    <row r="185" spans="1:31">
      <c r="A185" s="73">
        <v>184</v>
      </c>
      <c r="B185" s="76" t="s">
        <v>1008</v>
      </c>
      <c r="C185" s="76" t="s">
        <v>337</v>
      </c>
      <c r="D185" s="73" t="s">
        <v>338</v>
      </c>
      <c r="E185" s="73">
        <v>1</v>
      </c>
      <c r="F185" s="73">
        <v>1</v>
      </c>
      <c r="G185" s="76" t="s">
        <v>793</v>
      </c>
      <c r="H185" s="76" t="s">
        <v>788</v>
      </c>
      <c r="I185" s="76" t="s">
        <v>799</v>
      </c>
      <c r="J185" s="76" t="s">
        <v>809</v>
      </c>
      <c r="K185" s="76" t="s">
        <v>1009</v>
      </c>
      <c r="L185" s="73">
        <v>1</v>
      </c>
      <c r="M185" s="73">
        <v>0</v>
      </c>
      <c r="N185" s="73">
        <v>0</v>
      </c>
      <c r="O185" s="73">
        <v>1</v>
      </c>
      <c r="P185" s="73">
        <v>0</v>
      </c>
      <c r="Q185" s="73">
        <v>0</v>
      </c>
      <c r="R185" s="73">
        <v>0</v>
      </c>
      <c r="S185" s="73">
        <v>0</v>
      </c>
      <c r="T185" s="73">
        <v>0</v>
      </c>
      <c r="U185" s="73">
        <v>0</v>
      </c>
      <c r="V185" s="73">
        <v>0</v>
      </c>
      <c r="W185" s="73">
        <v>0</v>
      </c>
      <c r="X185" s="73">
        <v>0</v>
      </c>
      <c r="Y185" s="73">
        <v>0</v>
      </c>
      <c r="Z185" s="77" t="s"/>
      <c r="AA185" s="79">
        <v>46263.3909143519</v>
      </c>
      <c r="AB185" s="80">
        <f>=IFERROR((L185*20+M185*50+N185*50+O185*5+P185*80+Q185*80+R185*40+S185*50+T185*50+U185*50+V185*95+W185*95+X185*95+Y185*50)/800*IF(H185="青年",0.2,IF(H185="老年",0.9,IF(H185="中年",0.5,1))),0)</f>
        <v>0.00625</v>
      </c>
      <c r="AC185" s="80">
        <f>=IFERROR((L185*80+M185*50+N185*50+O185*95+P185*20+Q185*20+R185*60+S185*50+T185*50+U185*50+V185*5+W185*5+X185*5+Y185*50)/540*IF(H185="青年",0.8,IF(H185="老年",0.1,IF(H185="中年",0.5,1))),0)</f>
        <v>0.259259259259259</v>
      </c>
      <c r="AD185" s="81">
        <f>=IFERROR(0.01+(AB185-MIN($AB$2:$AB$595))/(MAX($AB$2:$AB$595)-MIN($AB$2:$AB$595))*(1-0.01),0)*10</f>
        <v>0.296526054590571</v>
      </c>
      <c r="AE185" s="81">
        <f>=IFERROR(0.01+(AC185-MIN($AC$2:$AC$595))/(MAX($AC$2:$AC$595)-MIN($AC$2:$AC$595))*(1-0.01),0)*10</f>
        <v>7.31174934725849</v>
      </c>
    </row>
    <row r="186" spans="1:31">
      <c r="A186" s="73">
        <v>185</v>
      </c>
      <c r="B186" s="76" t="s">
        <v>1010</v>
      </c>
      <c r="C186" s="76" t="s">
        <v>337</v>
      </c>
      <c r="D186" s="73" t="s">
        <v>338</v>
      </c>
      <c r="E186" s="73">
        <v>2</v>
      </c>
      <c r="F186" s="73">
        <v>1</v>
      </c>
      <c r="G186" s="76" t="s">
        <v>793</v>
      </c>
      <c r="H186" s="76" t="s">
        <v>788</v>
      </c>
      <c r="I186" s="76" t="s">
        <v>799</v>
      </c>
      <c r="J186" s="76" t="s">
        <v>809</v>
      </c>
      <c r="K186" s="76" t="s">
        <v>1009</v>
      </c>
      <c r="L186" s="73">
        <v>1</v>
      </c>
      <c r="M186" s="73">
        <v>0</v>
      </c>
      <c r="N186" s="73">
        <v>0</v>
      </c>
      <c r="O186" s="73">
        <v>1</v>
      </c>
      <c r="P186" s="73">
        <v>0</v>
      </c>
      <c r="Q186" s="73">
        <v>0</v>
      </c>
      <c r="R186" s="73">
        <v>0</v>
      </c>
      <c r="S186" s="73">
        <v>0</v>
      </c>
      <c r="T186" s="73">
        <v>0</v>
      </c>
      <c r="U186" s="73">
        <v>0</v>
      </c>
      <c r="V186" s="73">
        <v>0</v>
      </c>
      <c r="W186" s="73">
        <v>0</v>
      </c>
      <c r="X186" s="73">
        <v>0</v>
      </c>
      <c r="Y186" s="73">
        <v>0</v>
      </c>
      <c r="Z186" s="77" t="s"/>
      <c r="AA186" s="79">
        <v>46263.3910648148</v>
      </c>
      <c r="AB186" s="80">
        <f>=IFERROR((L186*20+M186*50+N186*50+O186*5+P186*80+Q186*80+R186*40+S186*50+T186*50+U186*50+V186*95+W186*95+X186*95+Y186*50)/800*IF(H186="青年",0.2,IF(H186="老年",0.9,IF(H186="中年",0.5,1))),0)</f>
        <v>0.00625</v>
      </c>
      <c r="AC186" s="80">
        <f>=IFERROR((L186*80+M186*50+N186*50+O186*95+P186*20+Q186*20+R186*60+S186*50+T186*50+U186*50+V186*5+W186*5+X186*5+Y186*50)/540*IF(H186="青年",0.8,IF(H186="老年",0.1,IF(H186="中年",0.5,1))),0)</f>
        <v>0.259259259259259</v>
      </c>
      <c r="AD186" s="81">
        <f>=IFERROR(0.01+(AB186-MIN($AB$2:$AB$595))/(MAX($AB$2:$AB$595)-MIN($AB$2:$AB$595))*(1-0.01),0)*10</f>
        <v>0.296526054590571</v>
      </c>
      <c r="AE186" s="81">
        <f>=IFERROR(0.01+(AC186-MIN($AC$2:$AC$595))/(MAX($AC$2:$AC$595)-MIN($AC$2:$AC$595))*(1-0.01),0)*10</f>
        <v>7.31174934725849</v>
      </c>
    </row>
    <row r="187" spans="1:31">
      <c r="A187" s="73">
        <v>186</v>
      </c>
      <c r="B187" s="76" t="s">
        <v>1011</v>
      </c>
      <c r="C187" s="76" t="s">
        <v>337</v>
      </c>
      <c r="D187" s="73" t="s">
        <v>338</v>
      </c>
      <c r="E187" s="73">
        <v>3</v>
      </c>
      <c r="F187" s="73">
        <v>2</v>
      </c>
      <c r="G187" s="76" t="s">
        <v>793</v>
      </c>
      <c r="H187" s="76" t="s">
        <v>788</v>
      </c>
      <c r="I187" s="76" t="s">
        <v>789</v>
      </c>
      <c r="J187" s="76" t="s">
        <v>809</v>
      </c>
      <c r="K187" s="76" t="s">
        <v>1009</v>
      </c>
      <c r="L187" s="73">
        <v>1</v>
      </c>
      <c r="M187" s="73">
        <v>0</v>
      </c>
      <c r="N187" s="73">
        <v>0</v>
      </c>
      <c r="O187" s="73">
        <v>1</v>
      </c>
      <c r="P187" s="73">
        <v>0</v>
      </c>
      <c r="Q187" s="73">
        <v>0</v>
      </c>
      <c r="R187" s="73">
        <v>0</v>
      </c>
      <c r="S187" s="73">
        <v>0</v>
      </c>
      <c r="T187" s="73">
        <v>0</v>
      </c>
      <c r="U187" s="73">
        <v>0</v>
      </c>
      <c r="V187" s="73">
        <v>0</v>
      </c>
      <c r="W187" s="73">
        <v>0</v>
      </c>
      <c r="X187" s="73">
        <v>0</v>
      </c>
      <c r="Y187" s="73">
        <v>0</v>
      </c>
      <c r="Z187" s="77" t="s"/>
      <c r="AA187" s="79">
        <v>46263.3911805556</v>
      </c>
      <c r="AB187" s="80">
        <f>=IFERROR((L187*20+M187*50+N187*50+O187*5+P187*80+Q187*80+R187*40+S187*50+T187*50+U187*50+V187*95+W187*95+X187*95+Y187*50)/800*IF(H187="青年",0.2,IF(H187="老年",0.9,IF(H187="中年",0.5,1))),0)</f>
        <v>0.00625</v>
      </c>
      <c r="AC187" s="80">
        <f>=IFERROR((L187*80+M187*50+N187*50+O187*95+P187*20+Q187*20+R187*60+S187*50+T187*50+U187*50+V187*5+W187*5+X187*5+Y187*50)/540*IF(H187="青年",0.8,IF(H187="老年",0.1,IF(H187="中年",0.5,1))),0)</f>
        <v>0.259259259259259</v>
      </c>
      <c r="AD187" s="81">
        <f>=IFERROR(0.01+(AB187-MIN($AB$2:$AB$595))/(MAX($AB$2:$AB$595)-MIN($AB$2:$AB$595))*(1-0.01),0)*10</f>
        <v>0.296526054590571</v>
      </c>
      <c r="AE187" s="81">
        <f>=IFERROR(0.01+(AC187-MIN($AC$2:$AC$595))/(MAX($AC$2:$AC$595)-MIN($AC$2:$AC$595))*(1-0.01),0)*10</f>
        <v>7.31174934725849</v>
      </c>
    </row>
    <row r="188" spans="1:31">
      <c r="A188" s="73">
        <v>187</v>
      </c>
      <c r="B188" s="76" t="s">
        <v>1012</v>
      </c>
      <c r="C188" s="76" t="s">
        <v>337</v>
      </c>
      <c r="D188" s="73" t="s">
        <v>338</v>
      </c>
      <c r="E188" s="73">
        <v>4</v>
      </c>
      <c r="F188" s="73">
        <v>2</v>
      </c>
      <c r="G188" s="76" t="s">
        <v>793</v>
      </c>
      <c r="H188" s="76" t="s">
        <v>788</v>
      </c>
      <c r="I188" s="76" t="s">
        <v>789</v>
      </c>
      <c r="J188" s="76" t="s">
        <v>809</v>
      </c>
      <c r="K188" s="76" t="s">
        <v>1009</v>
      </c>
      <c r="L188" s="73">
        <v>1</v>
      </c>
      <c r="M188" s="73">
        <v>0</v>
      </c>
      <c r="N188" s="73">
        <v>0</v>
      </c>
      <c r="O188" s="73">
        <v>1</v>
      </c>
      <c r="P188" s="73">
        <v>0</v>
      </c>
      <c r="Q188" s="73">
        <v>0</v>
      </c>
      <c r="R188" s="73">
        <v>0</v>
      </c>
      <c r="S188" s="73">
        <v>0</v>
      </c>
      <c r="T188" s="73">
        <v>0</v>
      </c>
      <c r="U188" s="73">
        <v>0</v>
      </c>
      <c r="V188" s="73">
        <v>0</v>
      </c>
      <c r="W188" s="73">
        <v>0</v>
      </c>
      <c r="X188" s="73">
        <v>0</v>
      </c>
      <c r="Y188" s="73">
        <v>0</v>
      </c>
      <c r="Z188" s="77" t="s"/>
      <c r="AA188" s="79">
        <v>46263.3913425926</v>
      </c>
      <c r="AB188" s="80">
        <f>=IFERROR((L188*20+M188*50+N188*50+O188*5+P188*80+Q188*80+R188*40+S188*50+T188*50+U188*50+V188*95+W188*95+X188*95+Y188*50)/800*IF(H188="青年",0.2,IF(H188="老年",0.9,IF(H188="中年",0.5,1))),0)</f>
        <v>0.00625</v>
      </c>
      <c r="AC188" s="80">
        <f>=IFERROR((L188*80+M188*50+N188*50+O188*95+P188*20+Q188*20+R188*60+S188*50+T188*50+U188*50+V188*5+W188*5+X188*5+Y188*50)/540*IF(H188="青年",0.8,IF(H188="老年",0.1,IF(H188="中年",0.5,1))),0)</f>
        <v>0.259259259259259</v>
      </c>
      <c r="AD188" s="81">
        <f>=IFERROR(0.01+(AB188-MIN($AB$2:$AB$595))/(MAX($AB$2:$AB$595)-MIN($AB$2:$AB$595))*(1-0.01),0)*10</f>
        <v>0.296526054590571</v>
      </c>
      <c r="AE188" s="81">
        <f>=IFERROR(0.01+(AC188-MIN($AC$2:$AC$595))/(MAX($AC$2:$AC$595)-MIN($AC$2:$AC$595))*(1-0.01),0)*10</f>
        <v>7.31174934725849</v>
      </c>
    </row>
    <row r="189" spans="1:31">
      <c r="A189" s="73">
        <v>188</v>
      </c>
      <c r="B189" s="76" t="s">
        <v>1013</v>
      </c>
      <c r="C189" s="76" t="s">
        <v>337</v>
      </c>
      <c r="D189" s="73" t="s">
        <v>338</v>
      </c>
      <c r="E189" s="73">
        <v>5</v>
      </c>
      <c r="F189" s="73">
        <v>3</v>
      </c>
      <c r="G189" s="76" t="s">
        <v>793</v>
      </c>
      <c r="H189" s="76" t="s">
        <v>788</v>
      </c>
      <c r="I189" s="76" t="s">
        <v>799</v>
      </c>
      <c r="J189" s="76" t="s">
        <v>809</v>
      </c>
      <c r="K189" s="76" t="s">
        <v>1009</v>
      </c>
      <c r="L189" s="73">
        <v>1</v>
      </c>
      <c r="M189" s="73">
        <v>0</v>
      </c>
      <c r="N189" s="73">
        <v>0</v>
      </c>
      <c r="O189" s="73">
        <v>1</v>
      </c>
      <c r="P189" s="73">
        <v>0</v>
      </c>
      <c r="Q189" s="73">
        <v>0</v>
      </c>
      <c r="R189" s="73">
        <v>0</v>
      </c>
      <c r="S189" s="73">
        <v>0</v>
      </c>
      <c r="T189" s="73">
        <v>0</v>
      </c>
      <c r="U189" s="73">
        <v>0</v>
      </c>
      <c r="V189" s="73">
        <v>0</v>
      </c>
      <c r="W189" s="73">
        <v>0</v>
      </c>
      <c r="X189" s="73">
        <v>0</v>
      </c>
      <c r="Y189" s="73">
        <v>0</v>
      </c>
      <c r="Z189" s="77" t="s"/>
      <c r="AA189" s="79">
        <v>46263.3914930556</v>
      </c>
      <c r="AB189" s="80">
        <f>=IFERROR((L189*20+M189*50+N189*50+O189*5+P189*80+Q189*80+R189*40+S189*50+T189*50+U189*50+V189*95+W189*95+X189*95+Y189*50)/800*IF(H189="青年",0.2,IF(H189="老年",0.9,IF(H189="中年",0.5,1))),0)</f>
        <v>0.00625</v>
      </c>
      <c r="AC189" s="80">
        <f>=IFERROR((L189*80+M189*50+N189*50+O189*95+P189*20+Q189*20+R189*60+S189*50+T189*50+U189*50+V189*5+W189*5+X189*5+Y189*50)/540*IF(H189="青年",0.8,IF(H189="老年",0.1,IF(H189="中年",0.5,1))),0)</f>
        <v>0.259259259259259</v>
      </c>
      <c r="AD189" s="81">
        <f>=IFERROR(0.01+(AB189-MIN($AB$2:$AB$595))/(MAX($AB$2:$AB$595)-MIN($AB$2:$AB$595))*(1-0.01),0)*10</f>
        <v>0.296526054590571</v>
      </c>
      <c r="AE189" s="81">
        <f>=IFERROR(0.01+(AC189-MIN($AC$2:$AC$595))/(MAX($AC$2:$AC$595)-MIN($AC$2:$AC$595))*(1-0.01),0)*10</f>
        <v>7.31174934725849</v>
      </c>
    </row>
    <row r="190" spans="1:31">
      <c r="A190" s="73">
        <v>189</v>
      </c>
      <c r="B190" s="76" t="s">
        <v>1014</v>
      </c>
      <c r="C190" s="76" t="s">
        <v>337</v>
      </c>
      <c r="D190" s="73" t="s">
        <v>338</v>
      </c>
      <c r="E190" s="73">
        <v>6</v>
      </c>
      <c r="F190" s="73">
        <v>3</v>
      </c>
      <c r="G190" s="76" t="s">
        <v>793</v>
      </c>
      <c r="H190" s="76" t="s">
        <v>788</v>
      </c>
      <c r="I190" s="76" t="s">
        <v>799</v>
      </c>
      <c r="J190" s="76" t="s">
        <v>809</v>
      </c>
      <c r="K190" s="76" t="s">
        <v>1009</v>
      </c>
      <c r="L190" s="73">
        <v>1</v>
      </c>
      <c r="M190" s="73">
        <v>0</v>
      </c>
      <c r="N190" s="73">
        <v>0</v>
      </c>
      <c r="O190" s="73">
        <v>1</v>
      </c>
      <c r="P190" s="73">
        <v>0</v>
      </c>
      <c r="Q190" s="73">
        <v>0</v>
      </c>
      <c r="R190" s="73">
        <v>0</v>
      </c>
      <c r="S190" s="73">
        <v>0</v>
      </c>
      <c r="T190" s="73">
        <v>0</v>
      </c>
      <c r="U190" s="73">
        <v>0</v>
      </c>
      <c r="V190" s="73">
        <v>0</v>
      </c>
      <c r="W190" s="73">
        <v>0</v>
      </c>
      <c r="X190" s="73">
        <v>0</v>
      </c>
      <c r="Y190" s="73">
        <v>0</v>
      </c>
      <c r="Z190" s="77" t="s"/>
      <c r="AA190" s="79">
        <v>46263.3916898148</v>
      </c>
      <c r="AB190" s="80">
        <f>=IFERROR((L190*20+M190*50+N190*50+O190*5+P190*80+Q190*80+R190*40+S190*50+T190*50+U190*50+V190*95+W190*95+X190*95+Y190*50)/800*IF(H190="青年",0.2,IF(H190="老年",0.9,IF(H190="中年",0.5,1))),0)</f>
        <v>0.00625</v>
      </c>
      <c r="AC190" s="80">
        <f>=IFERROR((L190*80+M190*50+N190*50+O190*95+P190*20+Q190*20+R190*60+S190*50+T190*50+U190*50+V190*5+W190*5+X190*5+Y190*50)/540*IF(H190="青年",0.8,IF(H190="老年",0.1,IF(H190="中年",0.5,1))),0)</f>
        <v>0.259259259259259</v>
      </c>
      <c r="AD190" s="81">
        <f>=IFERROR(0.01+(AB190-MIN($AB$2:$AB$595))/(MAX($AB$2:$AB$595)-MIN($AB$2:$AB$595))*(1-0.01),0)*10</f>
        <v>0.296526054590571</v>
      </c>
      <c r="AE190" s="81">
        <f>=IFERROR(0.01+(AC190-MIN($AC$2:$AC$595))/(MAX($AC$2:$AC$595)-MIN($AC$2:$AC$595))*(1-0.01),0)*10</f>
        <v>7.31174934725849</v>
      </c>
    </row>
    <row r="191" spans="1:31">
      <c r="A191" s="73">
        <v>190</v>
      </c>
      <c r="B191" s="76" t="s">
        <v>1015</v>
      </c>
      <c r="C191" s="76" t="s">
        <v>337</v>
      </c>
      <c r="D191" s="73" t="s">
        <v>338</v>
      </c>
      <c r="E191" s="73">
        <v>7</v>
      </c>
      <c r="F191" s="73">
        <v>4</v>
      </c>
      <c r="G191" s="76" t="s">
        <v>793</v>
      </c>
      <c r="H191" s="76" t="s">
        <v>788</v>
      </c>
      <c r="I191" s="76" t="s">
        <v>799</v>
      </c>
      <c r="J191" s="76" t="s">
        <v>809</v>
      </c>
      <c r="K191" s="76" t="s">
        <v>1009</v>
      </c>
      <c r="L191" s="73">
        <v>1</v>
      </c>
      <c r="M191" s="73">
        <v>0</v>
      </c>
      <c r="N191" s="73">
        <v>0</v>
      </c>
      <c r="O191" s="73">
        <v>1</v>
      </c>
      <c r="P191" s="73">
        <v>0</v>
      </c>
      <c r="Q191" s="73">
        <v>0</v>
      </c>
      <c r="R191" s="73">
        <v>0</v>
      </c>
      <c r="S191" s="73">
        <v>0</v>
      </c>
      <c r="T191" s="73">
        <v>0</v>
      </c>
      <c r="U191" s="73">
        <v>0</v>
      </c>
      <c r="V191" s="73">
        <v>0</v>
      </c>
      <c r="W191" s="73">
        <v>0</v>
      </c>
      <c r="X191" s="73">
        <v>0</v>
      </c>
      <c r="Y191" s="73">
        <v>0</v>
      </c>
      <c r="Z191" s="77" t="s"/>
      <c r="AA191" s="79">
        <v>46263.3920717593</v>
      </c>
      <c r="AB191" s="80">
        <f>=IFERROR((L191*20+M191*50+N191*50+O191*5+P191*80+Q191*80+R191*40+S191*50+T191*50+U191*50+V191*95+W191*95+X191*95+Y191*50)/800*IF(H191="青年",0.2,IF(H191="老年",0.9,IF(H191="中年",0.5,1))),0)</f>
        <v>0.00625</v>
      </c>
      <c r="AC191" s="80">
        <f>=IFERROR((L191*80+M191*50+N191*50+O191*95+P191*20+Q191*20+R191*60+S191*50+T191*50+U191*50+V191*5+W191*5+X191*5+Y191*50)/540*IF(H191="青年",0.8,IF(H191="老年",0.1,IF(H191="中年",0.5,1))),0)</f>
        <v>0.259259259259259</v>
      </c>
      <c r="AD191" s="81">
        <f>=IFERROR(0.01+(AB191-MIN($AB$2:$AB$595))/(MAX($AB$2:$AB$595)-MIN($AB$2:$AB$595))*(1-0.01),0)*10</f>
        <v>0.296526054590571</v>
      </c>
      <c r="AE191" s="81">
        <f>=IFERROR(0.01+(AC191-MIN($AC$2:$AC$595))/(MAX($AC$2:$AC$595)-MIN($AC$2:$AC$595))*(1-0.01),0)*10</f>
        <v>7.31174934725849</v>
      </c>
    </row>
    <row r="192" spans="1:31">
      <c r="A192" s="73">
        <v>191</v>
      </c>
      <c r="B192" s="76" t="s">
        <v>1016</v>
      </c>
      <c r="C192" s="76" t="s">
        <v>337</v>
      </c>
      <c r="D192" s="73" t="s">
        <v>338</v>
      </c>
      <c r="E192" s="73">
        <v>8</v>
      </c>
      <c r="F192" s="73">
        <v>4</v>
      </c>
      <c r="G192" s="76" t="s">
        <v>793</v>
      </c>
      <c r="H192" s="76" t="s">
        <v>788</v>
      </c>
      <c r="I192" s="76" t="s">
        <v>789</v>
      </c>
      <c r="J192" s="76" t="s">
        <v>809</v>
      </c>
      <c r="K192" s="76" t="s">
        <v>1009</v>
      </c>
      <c r="L192" s="73">
        <v>1</v>
      </c>
      <c r="M192" s="73">
        <v>0</v>
      </c>
      <c r="N192" s="73">
        <v>0</v>
      </c>
      <c r="O192" s="73">
        <v>1</v>
      </c>
      <c r="P192" s="73">
        <v>0</v>
      </c>
      <c r="Q192" s="73">
        <v>0</v>
      </c>
      <c r="R192" s="73">
        <v>0</v>
      </c>
      <c r="S192" s="73">
        <v>0</v>
      </c>
      <c r="T192" s="73">
        <v>0</v>
      </c>
      <c r="U192" s="73">
        <v>0</v>
      </c>
      <c r="V192" s="73">
        <v>0</v>
      </c>
      <c r="W192" s="73">
        <v>0</v>
      </c>
      <c r="X192" s="73">
        <v>0</v>
      </c>
      <c r="Y192" s="73">
        <v>0</v>
      </c>
      <c r="Z192" s="77" t="s"/>
      <c r="AA192" s="79">
        <v>46263.3923611111</v>
      </c>
      <c r="AB192" s="80">
        <f>=IFERROR((L192*20+M192*50+N192*50+O192*5+P192*80+Q192*80+R192*40+S192*50+T192*50+U192*50+V192*95+W192*95+X192*95+Y192*50)/800*IF(H192="青年",0.2,IF(H192="老年",0.9,IF(H192="中年",0.5,1))),0)</f>
        <v>0.00625</v>
      </c>
      <c r="AC192" s="80">
        <f>=IFERROR((L192*80+M192*50+N192*50+O192*95+P192*20+Q192*20+R192*60+S192*50+T192*50+U192*50+V192*5+W192*5+X192*5+Y192*50)/540*IF(H192="青年",0.8,IF(H192="老年",0.1,IF(H192="中年",0.5,1))),0)</f>
        <v>0.259259259259259</v>
      </c>
      <c r="AD192" s="81">
        <f>=IFERROR(0.01+(AB192-MIN($AB$2:$AB$595))/(MAX($AB$2:$AB$595)-MIN($AB$2:$AB$595))*(1-0.01),0)*10</f>
        <v>0.296526054590571</v>
      </c>
      <c r="AE192" s="81">
        <f>=IFERROR(0.01+(AC192-MIN($AC$2:$AC$595))/(MAX($AC$2:$AC$595)-MIN($AC$2:$AC$595))*(1-0.01),0)*10</f>
        <v>7.31174934725849</v>
      </c>
    </row>
    <row r="193" spans="1:31">
      <c r="A193" s="73">
        <v>192</v>
      </c>
      <c r="B193" s="76" t="s">
        <v>1017</v>
      </c>
      <c r="C193" s="76" t="s">
        <v>337</v>
      </c>
      <c r="D193" s="73" t="s">
        <v>338</v>
      </c>
      <c r="E193" s="73">
        <v>9</v>
      </c>
      <c r="F193" s="73">
        <v>5</v>
      </c>
      <c r="G193" s="76" t="s">
        <v>793</v>
      </c>
      <c r="H193" s="76" t="s">
        <v>788</v>
      </c>
      <c r="I193" s="76" t="s">
        <v>799</v>
      </c>
      <c r="J193" s="76" t="s">
        <v>809</v>
      </c>
      <c r="K193" s="76" t="s">
        <v>1018</v>
      </c>
      <c r="L193" s="73">
        <v>0</v>
      </c>
      <c r="M193" s="73">
        <v>0</v>
      </c>
      <c r="N193" s="73">
        <v>0</v>
      </c>
      <c r="O193" s="73">
        <v>1</v>
      </c>
      <c r="P193" s="73">
        <v>1</v>
      </c>
      <c r="Q193" s="73">
        <v>0</v>
      </c>
      <c r="R193" s="73">
        <v>0</v>
      </c>
      <c r="S193" s="73">
        <v>0</v>
      </c>
      <c r="T193" s="73">
        <v>0</v>
      </c>
      <c r="U193" s="73">
        <v>0</v>
      </c>
      <c r="V193" s="73">
        <v>0</v>
      </c>
      <c r="W193" s="73">
        <v>0</v>
      </c>
      <c r="X193" s="73">
        <v>0</v>
      </c>
      <c r="Y193" s="73">
        <v>0</v>
      </c>
      <c r="Z193" s="77" t="s"/>
      <c r="AA193" s="79">
        <v>46264.289849537</v>
      </c>
      <c r="AB193" s="80">
        <f>=IFERROR((L193*20+M193*50+N193*50+O193*5+P193*80+Q193*80+R193*40+S193*50+T193*50+U193*50+V193*95+W193*95+X193*95+Y193*50)/800*IF(H193="青年",0.2,IF(H193="老年",0.9,IF(H193="中年",0.5,1))),0)</f>
        <v>0.02125</v>
      </c>
      <c r="AC193" s="80">
        <f>=IFERROR((L193*80+M193*50+N193*50+O193*95+P193*20+Q193*20+R193*60+S193*50+T193*50+U193*50+V193*5+W193*5+X193*5+Y193*50)/540*IF(H193="青年",0.8,IF(H193="老年",0.1,IF(H193="中年",0.5,1))),0)</f>
        <v>0.17037037037037</v>
      </c>
      <c r="AD193" s="81">
        <f>=IFERROR(0.01+(AB193-MIN($AB$2:$AB$595))/(MAX($AB$2:$AB$595)-MIN($AB$2:$AB$595))*(1-0.01),0)*10</f>
        <v>0.886104218362283</v>
      </c>
      <c r="AE193" s="81">
        <f>=IFERROR(0.01+(AC193-MIN($AC$2:$AC$595))/(MAX($AC$2:$AC$595)-MIN($AC$2:$AC$595))*(1-0.01),0)*10</f>
        <v>4.83028720626632</v>
      </c>
    </row>
    <row r="194" spans="1:31">
      <c r="A194" s="73">
        <v>193</v>
      </c>
      <c r="B194" s="76" t="s">
        <v>1019</v>
      </c>
      <c r="C194" s="76" t="s">
        <v>337</v>
      </c>
      <c r="D194" s="73" t="s">
        <v>338</v>
      </c>
      <c r="E194" s="73">
        <v>10</v>
      </c>
      <c r="F194" s="73">
        <v>5</v>
      </c>
      <c r="G194" s="76" t="s">
        <v>793</v>
      </c>
      <c r="H194" s="76" t="s">
        <v>788</v>
      </c>
      <c r="I194" s="76" t="s">
        <v>799</v>
      </c>
      <c r="J194" s="76" t="s">
        <v>809</v>
      </c>
      <c r="K194" s="76" t="s">
        <v>1018</v>
      </c>
      <c r="L194" s="73">
        <v>0</v>
      </c>
      <c r="M194" s="73">
        <v>0</v>
      </c>
      <c r="N194" s="73">
        <v>0</v>
      </c>
      <c r="O194" s="73">
        <v>1</v>
      </c>
      <c r="P194" s="73">
        <v>1</v>
      </c>
      <c r="Q194" s="73">
        <v>0</v>
      </c>
      <c r="R194" s="73">
        <v>0</v>
      </c>
      <c r="S194" s="73">
        <v>0</v>
      </c>
      <c r="T194" s="73">
        <v>0</v>
      </c>
      <c r="U194" s="73">
        <v>0</v>
      </c>
      <c r="V194" s="73">
        <v>0</v>
      </c>
      <c r="W194" s="73">
        <v>0</v>
      </c>
      <c r="X194" s="73">
        <v>0</v>
      </c>
      <c r="Y194" s="73">
        <v>0</v>
      </c>
      <c r="Z194" s="77" t="s"/>
      <c r="AA194" s="79">
        <v>46264.2899537037</v>
      </c>
      <c r="AB194" s="80">
        <f>=IFERROR((L194*20+M194*50+N194*50+O194*5+P194*80+Q194*80+R194*40+S194*50+T194*50+U194*50+V194*95+W194*95+X194*95+Y194*50)/800*IF(H194="青年",0.2,IF(H194="老年",0.9,IF(H194="中年",0.5,1))),0)</f>
        <v>0.02125</v>
      </c>
      <c r="AC194" s="80">
        <f>=IFERROR((L194*80+M194*50+N194*50+O194*95+P194*20+Q194*20+R194*60+S194*50+T194*50+U194*50+V194*5+W194*5+X194*5+Y194*50)/540*IF(H194="青年",0.8,IF(H194="老年",0.1,IF(H194="中年",0.5,1))),0)</f>
        <v>0.17037037037037</v>
      </c>
      <c r="AD194" s="81">
        <f>=IFERROR(0.01+(AB194-MIN($AB$2:$AB$595))/(MAX($AB$2:$AB$595)-MIN($AB$2:$AB$595))*(1-0.01),0)*10</f>
        <v>0.886104218362283</v>
      </c>
      <c r="AE194" s="81">
        <f>=IFERROR(0.01+(AC194-MIN($AC$2:$AC$595))/(MAX($AC$2:$AC$595)-MIN($AC$2:$AC$595))*(1-0.01),0)*10</f>
        <v>4.83028720626632</v>
      </c>
    </row>
    <row r="195" spans="1:31">
      <c r="A195" s="73">
        <v>194</v>
      </c>
      <c r="B195" s="76" t="s">
        <v>1020</v>
      </c>
      <c r="C195" s="76" t="s">
        <v>343</v>
      </c>
      <c r="D195" s="73" t="s">
        <v>344</v>
      </c>
      <c r="E195" s="73">
        <v>1</v>
      </c>
      <c r="F195" s="73">
        <v>1</v>
      </c>
      <c r="G195" s="76" t="s">
        <v>793</v>
      </c>
      <c r="H195" s="76" t="s">
        <v>788</v>
      </c>
      <c r="I195" s="76" t="s">
        <v>799</v>
      </c>
      <c r="J195" s="76" t="s">
        <v>790</v>
      </c>
      <c r="K195" s="76" t="s">
        <v>1021</v>
      </c>
      <c r="L195" s="73">
        <v>0</v>
      </c>
      <c r="M195" s="73">
        <v>0</v>
      </c>
      <c r="N195" s="73">
        <v>0</v>
      </c>
      <c r="O195" s="73">
        <v>0</v>
      </c>
      <c r="P195" s="73">
        <v>0</v>
      </c>
      <c r="Q195" s="73">
        <v>0</v>
      </c>
      <c r="R195" s="73">
        <v>0</v>
      </c>
      <c r="S195" s="73">
        <v>1</v>
      </c>
      <c r="T195" s="73">
        <v>1</v>
      </c>
      <c r="U195" s="73">
        <v>0</v>
      </c>
      <c r="V195" s="73">
        <v>0</v>
      </c>
      <c r="W195" s="73">
        <v>0</v>
      </c>
      <c r="X195" s="73">
        <v>0</v>
      </c>
      <c r="Y195" s="73">
        <v>0</v>
      </c>
      <c r="Z195" s="77" t="s"/>
      <c r="AA195" s="79">
        <v>46263.3945023148</v>
      </c>
      <c r="AB195" s="80">
        <f>=IFERROR((L195*20+M195*50+N195*50+O195*5+P195*80+Q195*80+R195*40+S195*50+T195*50+U195*50+V195*95+W195*95+X195*95+Y195*50)/800*IF(H195="青年",0.2,IF(H195="老年",0.9,IF(H195="中年",0.5,1))),0)</f>
        <v>0.025</v>
      </c>
      <c r="AC195" s="80">
        <f>=IFERROR((L195*80+M195*50+N195*50+O195*95+P195*20+Q195*20+R195*60+S195*50+T195*50+U195*50+V195*5+W195*5+X195*5+Y195*50)/540*IF(H195="青年",0.8,IF(H195="老年",0.1,IF(H195="中年",0.5,1))),0)</f>
        <v>0.148148148148148</v>
      </c>
      <c r="AD195" s="81">
        <f>=IFERROR(0.01+(AB195-MIN($AB$2:$AB$595))/(MAX($AB$2:$AB$595)-MIN($AB$2:$AB$595))*(1-0.01),0)*10</f>
        <v>1.03349875930521</v>
      </c>
      <c r="AE195" s="81">
        <f>=IFERROR(0.01+(AC195-MIN($AC$2:$AC$595))/(MAX($AC$2:$AC$595)-MIN($AC$2:$AC$595))*(1-0.01),0)*10</f>
        <v>4.20992167101828</v>
      </c>
    </row>
    <row r="196" spans="1:31">
      <c r="A196" s="73">
        <v>195</v>
      </c>
      <c r="B196" s="76" t="s">
        <v>1022</v>
      </c>
      <c r="C196" s="76" t="s">
        <v>343</v>
      </c>
      <c r="D196" s="73" t="s">
        <v>344</v>
      </c>
      <c r="E196" s="73">
        <v>2</v>
      </c>
      <c r="F196" s="73">
        <v>1</v>
      </c>
      <c r="G196" s="76" t="s">
        <v>793</v>
      </c>
      <c r="H196" s="76" t="s">
        <v>788</v>
      </c>
      <c r="I196" s="76" t="s">
        <v>799</v>
      </c>
      <c r="J196" s="76" t="s">
        <v>790</v>
      </c>
      <c r="K196" s="76" t="s">
        <v>1021</v>
      </c>
      <c r="L196" s="73">
        <v>0</v>
      </c>
      <c r="M196" s="73">
        <v>0</v>
      </c>
      <c r="N196" s="73">
        <v>0</v>
      </c>
      <c r="O196" s="73">
        <v>0</v>
      </c>
      <c r="P196" s="73">
        <v>0</v>
      </c>
      <c r="Q196" s="73">
        <v>0</v>
      </c>
      <c r="R196" s="73">
        <v>0</v>
      </c>
      <c r="S196" s="73">
        <v>1</v>
      </c>
      <c r="T196" s="73">
        <v>1</v>
      </c>
      <c r="U196" s="73">
        <v>0</v>
      </c>
      <c r="V196" s="73">
        <v>0</v>
      </c>
      <c r="W196" s="73">
        <v>0</v>
      </c>
      <c r="X196" s="73">
        <v>0</v>
      </c>
      <c r="Y196" s="73">
        <v>0</v>
      </c>
      <c r="Z196" s="77" t="s"/>
      <c r="AA196" s="79">
        <v>46264.1840393519</v>
      </c>
      <c r="AB196" s="80">
        <f>=IFERROR((L196*20+M196*50+N196*50+O196*5+P196*80+Q196*80+R196*40+S196*50+T196*50+U196*50+V196*95+W196*95+X196*95+Y196*50)/800*IF(H196="青年",0.2,IF(H196="老年",0.9,IF(H196="中年",0.5,1))),0)</f>
        <v>0.025</v>
      </c>
      <c r="AC196" s="80">
        <f>=IFERROR((L196*80+M196*50+N196*50+O196*95+P196*20+Q196*20+R196*60+S196*50+T196*50+U196*50+V196*5+W196*5+X196*5+Y196*50)/540*IF(H196="青年",0.8,IF(H196="老年",0.1,IF(H196="中年",0.5,1))),0)</f>
        <v>0.148148148148148</v>
      </c>
      <c r="AD196" s="81">
        <f>=IFERROR(0.01+(AB196-MIN($AB$2:$AB$595))/(MAX($AB$2:$AB$595)-MIN($AB$2:$AB$595))*(1-0.01),0)*10</f>
        <v>1.03349875930521</v>
      </c>
      <c r="AE196" s="81">
        <f>=IFERROR(0.01+(AC196-MIN($AC$2:$AC$595))/(MAX($AC$2:$AC$595)-MIN($AC$2:$AC$595))*(1-0.01),0)*10</f>
        <v>4.20992167101828</v>
      </c>
    </row>
    <row r="197" spans="1:31">
      <c r="A197" s="73">
        <v>196</v>
      </c>
      <c r="B197" s="76" t="s">
        <v>1023</v>
      </c>
      <c r="C197" s="76" t="s">
        <v>343</v>
      </c>
      <c r="D197" s="73" t="s">
        <v>344</v>
      </c>
      <c r="E197" s="73">
        <v>3</v>
      </c>
      <c r="F197" s="77" t="s"/>
      <c r="G197" s="76" t="s">
        <v>787</v>
      </c>
      <c r="H197" s="76" t="s">
        <v>802</v>
      </c>
      <c r="I197" s="76" t="s">
        <v>789</v>
      </c>
      <c r="J197" s="76" t="s">
        <v>790</v>
      </c>
      <c r="K197" s="76" t="s">
        <v>822</v>
      </c>
      <c r="L197" s="73">
        <v>0</v>
      </c>
      <c r="M197" s="73">
        <v>0</v>
      </c>
      <c r="N197" s="73">
        <v>0</v>
      </c>
      <c r="O197" s="73">
        <v>0</v>
      </c>
      <c r="P197" s="73">
        <v>0</v>
      </c>
      <c r="Q197" s="73">
        <v>0</v>
      </c>
      <c r="R197" s="73">
        <v>0</v>
      </c>
      <c r="S197" s="73">
        <v>1</v>
      </c>
      <c r="T197" s="73">
        <v>0</v>
      </c>
      <c r="U197" s="73">
        <v>0</v>
      </c>
      <c r="V197" s="73">
        <v>0</v>
      </c>
      <c r="W197" s="73">
        <v>0</v>
      </c>
      <c r="X197" s="73">
        <v>0</v>
      </c>
      <c r="Y197" s="73">
        <v>0</v>
      </c>
      <c r="Z197" s="77" t="s"/>
      <c r="AA197" s="79">
        <v>46264.1841435185</v>
      </c>
      <c r="AB197" s="80">
        <f>=IFERROR((L197*20+M197*50+N197*50+O197*5+P197*80+Q197*80+R197*40+S197*50+T197*50+U197*50+V197*95+W197*95+X197*95+Y197*50)/800*IF(H197="青年",0.2,IF(H197="老年",0.9,IF(H197="中年",0.5,1))),0)</f>
        <v>0.03125</v>
      </c>
      <c r="AC197" s="80">
        <f>=IFERROR((L197*80+M197*50+N197*50+O197*95+P197*20+Q197*20+R197*60+S197*50+T197*50+U197*50+V197*5+W197*5+X197*5+Y197*50)/540*IF(H197="青年",0.8,IF(H197="老年",0.1,IF(H197="中年",0.5,1))),0)</f>
        <v>0.0462962962962963</v>
      </c>
      <c r="AD197" s="81">
        <f>=IFERROR(0.01+(AB197-MIN($AB$2:$AB$595))/(MAX($AB$2:$AB$595)-MIN($AB$2:$AB$595))*(1-0.01),0)*10</f>
        <v>1.27915632754342</v>
      </c>
      <c r="AE197" s="81">
        <f>=IFERROR(0.01+(AC197-MIN($AC$2:$AC$595))/(MAX($AC$2:$AC$595)-MIN($AC$2:$AC$595))*(1-0.01),0)*10</f>
        <v>1.36657963446475</v>
      </c>
    </row>
    <row r="198" spans="1:31">
      <c r="A198" s="73">
        <v>197</v>
      </c>
      <c r="B198" s="76" t="s">
        <v>1024</v>
      </c>
      <c r="C198" s="76" t="s">
        <v>343</v>
      </c>
      <c r="D198" s="73" t="s">
        <v>344</v>
      </c>
      <c r="E198" s="73">
        <v>4</v>
      </c>
      <c r="F198" s="73">
        <v>2</v>
      </c>
      <c r="G198" s="76" t="s">
        <v>793</v>
      </c>
      <c r="H198" s="76" t="s">
        <v>788</v>
      </c>
      <c r="I198" s="76" t="s">
        <v>799</v>
      </c>
      <c r="J198" s="76" t="s">
        <v>790</v>
      </c>
      <c r="K198" s="76" t="s">
        <v>1021</v>
      </c>
      <c r="L198" s="73">
        <v>0</v>
      </c>
      <c r="M198" s="73">
        <v>0</v>
      </c>
      <c r="N198" s="73">
        <v>0</v>
      </c>
      <c r="O198" s="73">
        <v>0</v>
      </c>
      <c r="P198" s="73">
        <v>0</v>
      </c>
      <c r="Q198" s="73">
        <v>0</v>
      </c>
      <c r="R198" s="73">
        <v>0</v>
      </c>
      <c r="S198" s="73">
        <v>1</v>
      </c>
      <c r="T198" s="73">
        <v>1</v>
      </c>
      <c r="U198" s="73">
        <v>0</v>
      </c>
      <c r="V198" s="73">
        <v>0</v>
      </c>
      <c r="W198" s="73">
        <v>0</v>
      </c>
      <c r="X198" s="73">
        <v>0</v>
      </c>
      <c r="Y198" s="73">
        <v>0</v>
      </c>
      <c r="Z198" s="77" t="s"/>
      <c r="AA198" s="79">
        <v>46264.1844328704</v>
      </c>
      <c r="AB198" s="80">
        <f>=IFERROR((L198*20+M198*50+N198*50+O198*5+P198*80+Q198*80+R198*40+S198*50+T198*50+U198*50+V198*95+W198*95+X198*95+Y198*50)/800*IF(H198="青年",0.2,IF(H198="老年",0.9,IF(H198="中年",0.5,1))),0)</f>
        <v>0.025</v>
      </c>
      <c r="AC198" s="80">
        <f>=IFERROR((L198*80+M198*50+N198*50+O198*95+P198*20+Q198*20+R198*60+S198*50+T198*50+U198*50+V198*5+W198*5+X198*5+Y198*50)/540*IF(H198="青年",0.8,IF(H198="老年",0.1,IF(H198="中年",0.5,1))),0)</f>
        <v>0.148148148148148</v>
      </c>
      <c r="AD198" s="81">
        <f>=IFERROR(0.01+(AB198-MIN($AB$2:$AB$595))/(MAX($AB$2:$AB$595)-MIN($AB$2:$AB$595))*(1-0.01),0)*10</f>
        <v>1.03349875930521</v>
      </c>
      <c r="AE198" s="81">
        <f>=IFERROR(0.01+(AC198-MIN($AC$2:$AC$595))/(MAX($AC$2:$AC$595)-MIN($AC$2:$AC$595))*(1-0.01),0)*10</f>
        <v>4.20992167101828</v>
      </c>
    </row>
    <row r="199" spans="1:31">
      <c r="A199" s="73">
        <v>198</v>
      </c>
      <c r="B199" s="76" t="s">
        <v>1025</v>
      </c>
      <c r="C199" s="76" t="s">
        <v>343</v>
      </c>
      <c r="D199" s="73" t="s">
        <v>344</v>
      </c>
      <c r="E199" s="73">
        <v>5</v>
      </c>
      <c r="F199" s="73">
        <v>2</v>
      </c>
      <c r="G199" s="76" t="s">
        <v>793</v>
      </c>
      <c r="H199" s="76" t="s">
        <v>788</v>
      </c>
      <c r="I199" s="76" t="s">
        <v>799</v>
      </c>
      <c r="J199" s="76" t="s">
        <v>790</v>
      </c>
      <c r="K199" s="76" t="s">
        <v>1021</v>
      </c>
      <c r="L199" s="73">
        <v>0</v>
      </c>
      <c r="M199" s="73">
        <v>0</v>
      </c>
      <c r="N199" s="73">
        <v>0</v>
      </c>
      <c r="O199" s="73">
        <v>0</v>
      </c>
      <c r="P199" s="73">
        <v>0</v>
      </c>
      <c r="Q199" s="73">
        <v>0</v>
      </c>
      <c r="R199" s="73">
        <v>0</v>
      </c>
      <c r="S199" s="73">
        <v>1</v>
      </c>
      <c r="T199" s="73">
        <v>1</v>
      </c>
      <c r="U199" s="73">
        <v>0</v>
      </c>
      <c r="V199" s="73">
        <v>0</v>
      </c>
      <c r="W199" s="73">
        <v>0</v>
      </c>
      <c r="X199" s="73">
        <v>0</v>
      </c>
      <c r="Y199" s="73">
        <v>0</v>
      </c>
      <c r="Z199" s="77" t="s"/>
      <c r="AA199" s="79">
        <v>46264.1845370371</v>
      </c>
      <c r="AB199" s="80">
        <f>=IFERROR((L199*20+M199*50+N199*50+O199*5+P199*80+Q199*80+R199*40+S199*50+T199*50+U199*50+V199*95+W199*95+X199*95+Y199*50)/800*IF(H199="青年",0.2,IF(H199="老年",0.9,IF(H199="中年",0.5,1))),0)</f>
        <v>0.025</v>
      </c>
      <c r="AC199" s="80">
        <f>=IFERROR((L199*80+M199*50+N199*50+O199*95+P199*20+Q199*20+R199*60+S199*50+T199*50+U199*50+V199*5+W199*5+X199*5+Y199*50)/540*IF(H199="青年",0.8,IF(H199="老年",0.1,IF(H199="中年",0.5,1))),0)</f>
        <v>0.148148148148148</v>
      </c>
      <c r="AD199" s="81">
        <f>=IFERROR(0.01+(AB199-MIN($AB$2:$AB$595))/(MAX($AB$2:$AB$595)-MIN($AB$2:$AB$595))*(1-0.01),0)*10</f>
        <v>1.03349875930521</v>
      </c>
      <c r="AE199" s="81">
        <f>=IFERROR(0.01+(AC199-MIN($AC$2:$AC$595))/(MAX($AC$2:$AC$595)-MIN($AC$2:$AC$595))*(1-0.01),0)*10</f>
        <v>4.20992167101828</v>
      </c>
    </row>
    <row r="200" spans="1:31">
      <c r="A200" s="73">
        <v>199</v>
      </c>
      <c r="B200" s="76" t="s">
        <v>1026</v>
      </c>
      <c r="C200" s="76" t="s">
        <v>343</v>
      </c>
      <c r="D200" s="73" t="s">
        <v>344</v>
      </c>
      <c r="E200" s="73">
        <v>6</v>
      </c>
      <c r="F200" s="77" t="s"/>
      <c r="G200" s="76" t="s">
        <v>787</v>
      </c>
      <c r="H200" s="76" t="s">
        <v>788</v>
      </c>
      <c r="I200" s="76" t="s">
        <v>1027</v>
      </c>
      <c r="J200" s="76" t="s">
        <v>790</v>
      </c>
      <c r="K200" s="76" t="s">
        <v>822</v>
      </c>
      <c r="L200" s="73">
        <v>0</v>
      </c>
      <c r="M200" s="73">
        <v>0</v>
      </c>
      <c r="N200" s="73">
        <v>0</v>
      </c>
      <c r="O200" s="73">
        <v>0</v>
      </c>
      <c r="P200" s="73">
        <v>0</v>
      </c>
      <c r="Q200" s="73">
        <v>0</v>
      </c>
      <c r="R200" s="73">
        <v>0</v>
      </c>
      <c r="S200" s="73">
        <v>1</v>
      </c>
      <c r="T200" s="73">
        <v>0</v>
      </c>
      <c r="U200" s="73">
        <v>0</v>
      </c>
      <c r="V200" s="73">
        <v>0</v>
      </c>
      <c r="W200" s="73">
        <v>0</v>
      </c>
      <c r="X200" s="73">
        <v>0</v>
      </c>
      <c r="Y200" s="73">
        <v>0</v>
      </c>
      <c r="Z200" s="77" t="s"/>
      <c r="AA200" s="79">
        <v>46264.2878472222</v>
      </c>
      <c r="AB200" s="80">
        <f>=IFERROR((L200*20+M200*50+N200*50+O200*5+P200*80+Q200*80+R200*40+S200*50+T200*50+U200*50+V200*95+W200*95+X200*95+Y200*50)/800*IF(H200="青年",0.2,IF(H200="老年",0.9,IF(H200="中年",0.5,1))),0)</f>
        <v>0.0125</v>
      </c>
      <c r="AC200" s="80">
        <f>=IFERROR((L200*80+M200*50+N200*50+O200*95+P200*20+Q200*20+R200*60+S200*50+T200*50+U200*50+V200*5+W200*5+X200*5+Y200*50)/540*IF(H200="青年",0.8,IF(H200="老年",0.1,IF(H200="中年",0.5,1))),0)</f>
        <v>0.0740740740740741</v>
      </c>
      <c r="AD200" s="81">
        <f>=IFERROR(0.01+(AB200-MIN($AB$2:$AB$595))/(MAX($AB$2:$AB$595)-MIN($AB$2:$AB$595))*(1-0.01),0)*10</f>
        <v>0.542183622828784</v>
      </c>
      <c r="AE200" s="81">
        <f>=IFERROR(0.01+(AC200-MIN($AC$2:$AC$595))/(MAX($AC$2:$AC$595)-MIN($AC$2:$AC$595))*(1-0.01),0)*10</f>
        <v>2.1420365535248</v>
      </c>
    </row>
    <row r="201" spans="1:31">
      <c r="A201" s="73">
        <v>200</v>
      </c>
      <c r="B201" s="76" t="s">
        <v>1028</v>
      </c>
      <c r="C201" s="76" t="s">
        <v>349</v>
      </c>
      <c r="D201" s="73" t="s">
        <v>350</v>
      </c>
      <c r="E201" s="73">
        <v>1</v>
      </c>
      <c r="F201" s="73">
        <v>1</v>
      </c>
      <c r="G201" s="76" t="s">
        <v>793</v>
      </c>
      <c r="H201" s="76" t="s">
        <v>788</v>
      </c>
      <c r="I201" s="76" t="s">
        <v>799</v>
      </c>
      <c r="J201" s="76" t="s">
        <v>790</v>
      </c>
      <c r="K201" s="76" t="s">
        <v>867</v>
      </c>
      <c r="L201" s="73">
        <v>0</v>
      </c>
      <c r="M201" s="73">
        <v>0</v>
      </c>
      <c r="N201" s="73">
        <v>0</v>
      </c>
      <c r="O201" s="73">
        <v>0</v>
      </c>
      <c r="P201" s="73">
        <v>0</v>
      </c>
      <c r="Q201" s="73">
        <v>0</v>
      </c>
      <c r="R201" s="73">
        <v>1</v>
      </c>
      <c r="S201" s="73">
        <v>1</v>
      </c>
      <c r="T201" s="73">
        <v>0</v>
      </c>
      <c r="U201" s="73">
        <v>0</v>
      </c>
      <c r="V201" s="73">
        <v>0</v>
      </c>
      <c r="W201" s="73">
        <v>0</v>
      </c>
      <c r="X201" s="73">
        <v>0</v>
      </c>
      <c r="Y201" s="73">
        <v>0</v>
      </c>
      <c r="Z201" s="77" t="s"/>
      <c r="AA201" s="79">
        <v>46263.4028703704</v>
      </c>
      <c r="AB201" s="80">
        <f>=IFERROR((L201*20+M201*50+N201*50+O201*5+P201*80+Q201*80+R201*40+S201*50+T201*50+U201*50+V201*95+W201*95+X201*95+Y201*50)/800*IF(H201="青年",0.2,IF(H201="老年",0.9,IF(H201="中年",0.5,1))),0)</f>
        <v>0.0225</v>
      </c>
      <c r="AC201" s="80">
        <f>=IFERROR((L201*80+M201*50+N201*50+O201*95+P201*20+Q201*20+R201*60+S201*50+T201*50+U201*50+V201*5+W201*5+X201*5+Y201*50)/540*IF(H201="青年",0.8,IF(H201="老年",0.1,IF(H201="中年",0.5,1))),0)</f>
        <v>0.162962962962963</v>
      </c>
      <c r="AD201" s="81">
        <f>=IFERROR(0.01+(AB201-MIN($AB$2:$AB$595))/(MAX($AB$2:$AB$595)-MIN($AB$2:$AB$595))*(1-0.01),0)*10</f>
        <v>0.935235732009926</v>
      </c>
      <c r="AE201" s="81">
        <f>=IFERROR(0.01+(AC201-MIN($AC$2:$AC$595))/(MAX($AC$2:$AC$595)-MIN($AC$2:$AC$595))*(1-0.01),0)*10</f>
        <v>4.62349869451697</v>
      </c>
    </row>
    <row r="202" spans="1:31">
      <c r="A202" s="73">
        <v>201</v>
      </c>
      <c r="B202" s="76" t="s">
        <v>1029</v>
      </c>
      <c r="C202" s="76" t="s">
        <v>349</v>
      </c>
      <c r="D202" s="73" t="s">
        <v>350</v>
      </c>
      <c r="E202" s="73">
        <v>2</v>
      </c>
      <c r="F202" s="73">
        <v>1</v>
      </c>
      <c r="G202" s="76" t="s">
        <v>793</v>
      </c>
      <c r="H202" s="76" t="s">
        <v>788</v>
      </c>
      <c r="I202" s="76" t="s">
        <v>799</v>
      </c>
      <c r="J202" s="76" t="s">
        <v>790</v>
      </c>
      <c r="K202" s="76" t="s">
        <v>867</v>
      </c>
      <c r="L202" s="73">
        <v>0</v>
      </c>
      <c r="M202" s="73">
        <v>0</v>
      </c>
      <c r="N202" s="73">
        <v>0</v>
      </c>
      <c r="O202" s="73">
        <v>0</v>
      </c>
      <c r="P202" s="73">
        <v>0</v>
      </c>
      <c r="Q202" s="73">
        <v>0</v>
      </c>
      <c r="R202" s="73">
        <v>1</v>
      </c>
      <c r="S202" s="73">
        <v>1</v>
      </c>
      <c r="T202" s="73">
        <v>0</v>
      </c>
      <c r="U202" s="73">
        <v>0</v>
      </c>
      <c r="V202" s="73">
        <v>0</v>
      </c>
      <c r="W202" s="73">
        <v>0</v>
      </c>
      <c r="X202" s="73">
        <v>0</v>
      </c>
      <c r="Y202" s="73">
        <v>0</v>
      </c>
      <c r="Z202" s="77" t="s"/>
      <c r="AA202" s="79">
        <v>46263.4031481482</v>
      </c>
      <c r="AB202" s="80">
        <f>=IFERROR((L202*20+M202*50+N202*50+O202*5+P202*80+Q202*80+R202*40+S202*50+T202*50+U202*50+V202*95+W202*95+X202*95+Y202*50)/800*IF(H202="青年",0.2,IF(H202="老年",0.9,IF(H202="中年",0.5,1))),0)</f>
        <v>0.0225</v>
      </c>
      <c r="AC202" s="80">
        <f>=IFERROR((L202*80+M202*50+N202*50+O202*95+P202*20+Q202*20+R202*60+S202*50+T202*50+U202*50+V202*5+W202*5+X202*5+Y202*50)/540*IF(H202="青年",0.8,IF(H202="老年",0.1,IF(H202="中年",0.5,1))),0)</f>
        <v>0.162962962962963</v>
      </c>
      <c r="AD202" s="81">
        <f>=IFERROR(0.01+(AB202-MIN($AB$2:$AB$595))/(MAX($AB$2:$AB$595)-MIN($AB$2:$AB$595))*(1-0.01),0)*10</f>
        <v>0.935235732009926</v>
      </c>
      <c r="AE202" s="81">
        <f>=IFERROR(0.01+(AC202-MIN($AC$2:$AC$595))/(MAX($AC$2:$AC$595)-MIN($AC$2:$AC$595))*(1-0.01),0)*10</f>
        <v>4.62349869451697</v>
      </c>
    </row>
    <row r="203" spans="1:31">
      <c r="A203" s="73">
        <v>202</v>
      </c>
      <c r="B203" s="76" t="s">
        <v>1030</v>
      </c>
      <c r="C203" s="76" t="s">
        <v>349</v>
      </c>
      <c r="D203" s="73" t="s">
        <v>350</v>
      </c>
      <c r="E203" s="73">
        <v>3</v>
      </c>
      <c r="F203" s="77" t="s"/>
      <c r="G203" s="76" t="s">
        <v>787</v>
      </c>
      <c r="H203" s="76" t="s">
        <v>788</v>
      </c>
      <c r="I203" s="76" t="s">
        <v>789</v>
      </c>
      <c r="J203" s="76" t="s">
        <v>790</v>
      </c>
      <c r="K203" s="76" t="s">
        <v>867</v>
      </c>
      <c r="L203" s="73">
        <v>0</v>
      </c>
      <c r="M203" s="73">
        <v>0</v>
      </c>
      <c r="N203" s="73">
        <v>0</v>
      </c>
      <c r="O203" s="73">
        <v>0</v>
      </c>
      <c r="P203" s="73">
        <v>0</v>
      </c>
      <c r="Q203" s="73">
        <v>0</v>
      </c>
      <c r="R203" s="73">
        <v>1</v>
      </c>
      <c r="S203" s="73">
        <v>1</v>
      </c>
      <c r="T203" s="73">
        <v>0</v>
      </c>
      <c r="U203" s="73">
        <v>0</v>
      </c>
      <c r="V203" s="73">
        <v>0</v>
      </c>
      <c r="W203" s="73">
        <v>0</v>
      </c>
      <c r="X203" s="73">
        <v>0</v>
      </c>
      <c r="Y203" s="73">
        <v>0</v>
      </c>
      <c r="Z203" s="77" t="s"/>
      <c r="AA203" s="79">
        <v>46263.4034722222</v>
      </c>
      <c r="AB203" s="80">
        <f>=IFERROR((L203*20+M203*50+N203*50+O203*5+P203*80+Q203*80+R203*40+S203*50+T203*50+U203*50+V203*95+W203*95+X203*95+Y203*50)/800*IF(H203="青年",0.2,IF(H203="老年",0.9,IF(H203="中年",0.5,1))),0)</f>
        <v>0.0225</v>
      </c>
      <c r="AC203" s="80">
        <f>=IFERROR((L203*80+M203*50+N203*50+O203*95+P203*20+Q203*20+R203*60+S203*50+T203*50+U203*50+V203*5+W203*5+X203*5+Y203*50)/540*IF(H203="青年",0.8,IF(H203="老年",0.1,IF(H203="中年",0.5,1))),0)</f>
        <v>0.162962962962963</v>
      </c>
      <c r="AD203" s="81">
        <f>=IFERROR(0.01+(AB203-MIN($AB$2:$AB$595))/(MAX($AB$2:$AB$595)-MIN($AB$2:$AB$595))*(1-0.01),0)*10</f>
        <v>0.935235732009926</v>
      </c>
      <c r="AE203" s="81">
        <f>=IFERROR(0.01+(AC203-MIN($AC$2:$AC$595))/(MAX($AC$2:$AC$595)-MIN($AC$2:$AC$595))*(1-0.01),0)*10</f>
        <v>4.62349869451697</v>
      </c>
    </row>
    <row r="204" spans="1:31">
      <c r="A204" s="73">
        <v>203</v>
      </c>
      <c r="B204" s="76" t="s">
        <v>1031</v>
      </c>
      <c r="C204" s="76" t="s">
        <v>349</v>
      </c>
      <c r="D204" s="73" t="s">
        <v>350</v>
      </c>
      <c r="E204" s="73">
        <v>4</v>
      </c>
      <c r="F204" s="77" t="s"/>
      <c r="G204" s="76" t="s">
        <v>787</v>
      </c>
      <c r="H204" s="76" t="s">
        <v>788</v>
      </c>
      <c r="I204" s="76" t="s">
        <v>789</v>
      </c>
      <c r="J204" s="76" t="s">
        <v>790</v>
      </c>
      <c r="K204" s="76" t="s">
        <v>867</v>
      </c>
      <c r="L204" s="73">
        <v>0</v>
      </c>
      <c r="M204" s="73">
        <v>0</v>
      </c>
      <c r="N204" s="73">
        <v>0</v>
      </c>
      <c r="O204" s="73">
        <v>0</v>
      </c>
      <c r="P204" s="73">
        <v>0</v>
      </c>
      <c r="Q204" s="73">
        <v>0</v>
      </c>
      <c r="R204" s="73">
        <v>1</v>
      </c>
      <c r="S204" s="73">
        <v>1</v>
      </c>
      <c r="T204" s="73">
        <v>0</v>
      </c>
      <c r="U204" s="73">
        <v>0</v>
      </c>
      <c r="V204" s="73">
        <v>0</v>
      </c>
      <c r="W204" s="73">
        <v>0</v>
      </c>
      <c r="X204" s="73">
        <v>0</v>
      </c>
      <c r="Y204" s="73">
        <v>0</v>
      </c>
      <c r="Z204" s="77" t="s"/>
      <c r="AA204" s="79">
        <v>46263.4035532408</v>
      </c>
      <c r="AB204" s="80">
        <f>=IFERROR((L204*20+M204*50+N204*50+O204*5+P204*80+Q204*80+R204*40+S204*50+T204*50+U204*50+V204*95+W204*95+X204*95+Y204*50)/800*IF(H204="青年",0.2,IF(H204="老年",0.9,IF(H204="中年",0.5,1))),0)</f>
        <v>0.0225</v>
      </c>
      <c r="AC204" s="80">
        <f>=IFERROR((L204*80+M204*50+N204*50+O204*95+P204*20+Q204*20+R204*60+S204*50+T204*50+U204*50+V204*5+W204*5+X204*5+Y204*50)/540*IF(H204="青年",0.8,IF(H204="老年",0.1,IF(H204="中年",0.5,1))),0)</f>
        <v>0.162962962962963</v>
      </c>
      <c r="AD204" s="81">
        <f>=IFERROR(0.01+(AB204-MIN($AB$2:$AB$595))/(MAX($AB$2:$AB$595)-MIN($AB$2:$AB$595))*(1-0.01),0)*10</f>
        <v>0.935235732009926</v>
      </c>
      <c r="AE204" s="81">
        <f>=IFERROR(0.01+(AC204-MIN($AC$2:$AC$595))/(MAX($AC$2:$AC$595)-MIN($AC$2:$AC$595))*(1-0.01),0)*10</f>
        <v>4.62349869451697</v>
      </c>
    </row>
    <row r="205" spans="1:31">
      <c r="A205" s="73">
        <v>204</v>
      </c>
      <c r="B205" s="76" t="s">
        <v>1032</v>
      </c>
      <c r="C205" s="76" t="s">
        <v>349</v>
      </c>
      <c r="D205" s="73" t="s">
        <v>350</v>
      </c>
      <c r="E205" s="73">
        <v>5</v>
      </c>
      <c r="F205" s="77" t="s"/>
      <c r="G205" s="76" t="s">
        <v>787</v>
      </c>
      <c r="H205" s="76" t="s">
        <v>788</v>
      </c>
      <c r="I205" s="76" t="s">
        <v>789</v>
      </c>
      <c r="J205" s="76" t="s">
        <v>809</v>
      </c>
      <c r="K205" s="76" t="s">
        <v>864</v>
      </c>
      <c r="L205" s="73">
        <v>0</v>
      </c>
      <c r="M205" s="73">
        <v>0</v>
      </c>
      <c r="N205" s="73">
        <v>1</v>
      </c>
      <c r="O205" s="73">
        <v>0</v>
      </c>
      <c r="P205" s="73">
        <v>0</v>
      </c>
      <c r="Q205" s="73">
        <v>0</v>
      </c>
      <c r="R205" s="73">
        <v>0</v>
      </c>
      <c r="S205" s="73">
        <v>0</v>
      </c>
      <c r="T205" s="73">
        <v>0</v>
      </c>
      <c r="U205" s="73">
        <v>0</v>
      </c>
      <c r="V205" s="73">
        <v>0</v>
      </c>
      <c r="W205" s="73">
        <v>0</v>
      </c>
      <c r="X205" s="73">
        <v>0</v>
      </c>
      <c r="Y205" s="73">
        <v>0</v>
      </c>
      <c r="Z205" s="77" t="s"/>
      <c r="AA205" s="79">
        <v>46263.4036921296</v>
      </c>
      <c r="AB205" s="80">
        <f>=IFERROR((L205*20+M205*50+N205*50+O205*5+P205*80+Q205*80+R205*40+S205*50+T205*50+U205*50+V205*95+W205*95+X205*95+Y205*50)/800*IF(H205="青年",0.2,IF(H205="老年",0.9,IF(H205="中年",0.5,1))),0)</f>
        <v>0.0125</v>
      </c>
      <c r="AC205" s="80">
        <f>=IFERROR((L205*80+M205*50+N205*50+O205*95+P205*20+Q205*20+R205*60+S205*50+T205*50+U205*50+V205*5+W205*5+X205*5+Y205*50)/540*IF(H205="青年",0.8,IF(H205="老年",0.1,IF(H205="中年",0.5,1))),0)</f>
        <v>0.0740740740740741</v>
      </c>
      <c r="AD205" s="81">
        <f>=IFERROR(0.01+(AB205-MIN($AB$2:$AB$595))/(MAX($AB$2:$AB$595)-MIN($AB$2:$AB$595))*(1-0.01),0)*10</f>
        <v>0.542183622828784</v>
      </c>
      <c r="AE205" s="81">
        <f>=IFERROR(0.01+(AC205-MIN($AC$2:$AC$595))/(MAX($AC$2:$AC$595)-MIN($AC$2:$AC$595))*(1-0.01),0)*10</f>
        <v>2.1420365535248</v>
      </c>
    </row>
    <row r="206" spans="1:31">
      <c r="A206" s="73">
        <v>205</v>
      </c>
      <c r="B206" s="76" t="s">
        <v>1033</v>
      </c>
      <c r="C206" s="76" t="s">
        <v>349</v>
      </c>
      <c r="D206" s="73" t="s">
        <v>350</v>
      </c>
      <c r="E206" s="73">
        <v>6</v>
      </c>
      <c r="F206" s="77" t="s"/>
      <c r="G206" s="76" t="s">
        <v>787</v>
      </c>
      <c r="H206" s="76" t="s">
        <v>802</v>
      </c>
      <c r="I206" s="76" t="s">
        <v>789</v>
      </c>
      <c r="J206" s="76" t="s">
        <v>790</v>
      </c>
      <c r="K206" s="76" t="s">
        <v>1034</v>
      </c>
      <c r="L206" s="73">
        <v>0</v>
      </c>
      <c r="M206" s="73">
        <v>0</v>
      </c>
      <c r="N206" s="73">
        <v>0</v>
      </c>
      <c r="O206" s="73">
        <v>0</v>
      </c>
      <c r="P206" s="73">
        <v>0</v>
      </c>
      <c r="Q206" s="73">
        <v>0</v>
      </c>
      <c r="R206" s="73">
        <v>1</v>
      </c>
      <c r="S206" s="73">
        <v>0</v>
      </c>
      <c r="T206" s="73">
        <v>0</v>
      </c>
      <c r="U206" s="73">
        <v>0</v>
      </c>
      <c r="V206" s="73">
        <v>0</v>
      </c>
      <c r="W206" s="73">
        <v>0</v>
      </c>
      <c r="X206" s="73">
        <v>0</v>
      </c>
      <c r="Y206" s="73">
        <v>0</v>
      </c>
      <c r="Z206" s="77" t="s"/>
      <c r="AA206" s="79">
        <v>46264.2833564815</v>
      </c>
      <c r="AB206" s="80">
        <f>=IFERROR((L206*20+M206*50+N206*50+O206*5+P206*80+Q206*80+R206*40+S206*50+T206*50+U206*50+V206*95+W206*95+X206*95+Y206*50)/800*IF(H206="青年",0.2,IF(H206="老年",0.9,IF(H206="中年",0.5,1))),0)</f>
        <v>0.025</v>
      </c>
      <c r="AC206" s="80">
        <f>=IFERROR((L206*80+M206*50+N206*50+O206*95+P206*20+Q206*20+R206*60+S206*50+T206*50+U206*50+V206*5+W206*5+X206*5+Y206*50)/540*IF(H206="青年",0.8,IF(H206="老年",0.1,IF(H206="中年",0.5,1))),0)</f>
        <v>0.0555555555555556</v>
      </c>
      <c r="AD206" s="81">
        <f>=IFERROR(0.01+(AB206-MIN($AB$2:$AB$595))/(MAX($AB$2:$AB$595)-MIN($AB$2:$AB$595))*(1-0.01),0)*10</f>
        <v>1.03349875930521</v>
      </c>
      <c r="AE206" s="81">
        <f>=IFERROR(0.01+(AC206-MIN($AC$2:$AC$595))/(MAX($AC$2:$AC$595)-MIN($AC$2:$AC$595))*(1-0.01),0)*10</f>
        <v>1.62506527415144</v>
      </c>
    </row>
    <row r="207" spans="1:31">
      <c r="A207" s="73">
        <v>206</v>
      </c>
      <c r="B207" s="76" t="s">
        <v>1035</v>
      </c>
      <c r="C207" s="76" t="s">
        <v>349</v>
      </c>
      <c r="D207" s="73" t="s">
        <v>350</v>
      </c>
      <c r="E207" s="73">
        <v>7</v>
      </c>
      <c r="F207" s="73">
        <v>2</v>
      </c>
      <c r="G207" s="76" t="s">
        <v>793</v>
      </c>
      <c r="H207" s="76" t="s">
        <v>788</v>
      </c>
      <c r="I207" s="76" t="s">
        <v>799</v>
      </c>
      <c r="J207" s="76" t="s">
        <v>790</v>
      </c>
      <c r="K207" s="76" t="s">
        <v>1018</v>
      </c>
      <c r="L207" s="73">
        <v>0</v>
      </c>
      <c r="M207" s="73">
        <v>0</v>
      </c>
      <c r="N207" s="73">
        <v>0</v>
      </c>
      <c r="O207" s="73">
        <v>1</v>
      </c>
      <c r="P207" s="73">
        <v>1</v>
      </c>
      <c r="Q207" s="73">
        <v>0</v>
      </c>
      <c r="R207" s="73">
        <v>0</v>
      </c>
      <c r="S207" s="73">
        <v>0</v>
      </c>
      <c r="T207" s="73">
        <v>0</v>
      </c>
      <c r="U207" s="73">
        <v>0</v>
      </c>
      <c r="V207" s="73">
        <v>0</v>
      </c>
      <c r="W207" s="73">
        <v>0</v>
      </c>
      <c r="X207" s="73">
        <v>0</v>
      </c>
      <c r="Y207" s="73">
        <v>0</v>
      </c>
      <c r="Z207" s="77" t="s"/>
      <c r="AA207" s="79">
        <v>46264.2859490741</v>
      </c>
      <c r="AB207" s="80">
        <f>=IFERROR((L207*20+M207*50+N207*50+O207*5+P207*80+Q207*80+R207*40+S207*50+T207*50+U207*50+V207*95+W207*95+X207*95+Y207*50)/800*IF(H207="青年",0.2,IF(H207="老年",0.9,IF(H207="中年",0.5,1))),0)</f>
        <v>0.02125</v>
      </c>
      <c r="AC207" s="80">
        <f>=IFERROR((L207*80+M207*50+N207*50+O207*95+P207*20+Q207*20+R207*60+S207*50+T207*50+U207*50+V207*5+W207*5+X207*5+Y207*50)/540*IF(H207="青年",0.8,IF(H207="老年",0.1,IF(H207="中年",0.5,1))),0)</f>
        <v>0.17037037037037</v>
      </c>
      <c r="AD207" s="81">
        <f>=IFERROR(0.01+(AB207-MIN($AB$2:$AB$595))/(MAX($AB$2:$AB$595)-MIN($AB$2:$AB$595))*(1-0.01),0)*10</f>
        <v>0.886104218362283</v>
      </c>
      <c r="AE207" s="81">
        <f>=IFERROR(0.01+(AC207-MIN($AC$2:$AC$595))/(MAX($AC$2:$AC$595)-MIN($AC$2:$AC$595))*(1-0.01),0)*10</f>
        <v>4.83028720626632</v>
      </c>
    </row>
    <row r="208" spans="1:31">
      <c r="A208" s="73">
        <v>207</v>
      </c>
      <c r="B208" s="76" t="s">
        <v>1036</v>
      </c>
      <c r="C208" s="76" t="s">
        <v>349</v>
      </c>
      <c r="D208" s="73" t="s">
        <v>350</v>
      </c>
      <c r="E208" s="73">
        <v>8</v>
      </c>
      <c r="F208" s="73">
        <v>2</v>
      </c>
      <c r="G208" s="76" t="s">
        <v>793</v>
      </c>
      <c r="H208" s="76" t="s">
        <v>788</v>
      </c>
      <c r="I208" s="76" t="s">
        <v>799</v>
      </c>
      <c r="J208" s="76" t="s">
        <v>790</v>
      </c>
      <c r="K208" s="76" t="s">
        <v>1018</v>
      </c>
      <c r="L208" s="73">
        <v>0</v>
      </c>
      <c r="M208" s="73">
        <v>0</v>
      </c>
      <c r="N208" s="73">
        <v>0</v>
      </c>
      <c r="O208" s="73">
        <v>1</v>
      </c>
      <c r="P208" s="73">
        <v>1</v>
      </c>
      <c r="Q208" s="73">
        <v>0</v>
      </c>
      <c r="R208" s="73">
        <v>0</v>
      </c>
      <c r="S208" s="73">
        <v>0</v>
      </c>
      <c r="T208" s="73">
        <v>0</v>
      </c>
      <c r="U208" s="73">
        <v>0</v>
      </c>
      <c r="V208" s="73">
        <v>0</v>
      </c>
      <c r="W208" s="73">
        <v>0</v>
      </c>
      <c r="X208" s="73">
        <v>0</v>
      </c>
      <c r="Y208" s="73">
        <v>0</v>
      </c>
      <c r="Z208" s="77" t="s"/>
      <c r="AA208" s="79">
        <v>46264.2861574074</v>
      </c>
      <c r="AB208" s="80">
        <f>=IFERROR((L208*20+M208*50+N208*50+O208*5+P208*80+Q208*80+R208*40+S208*50+T208*50+U208*50+V208*95+W208*95+X208*95+Y208*50)/800*IF(H208="青年",0.2,IF(H208="老年",0.9,IF(H208="中年",0.5,1))),0)</f>
        <v>0.02125</v>
      </c>
      <c r="AC208" s="80">
        <f>=IFERROR((L208*80+M208*50+N208*50+O208*95+P208*20+Q208*20+R208*60+S208*50+T208*50+U208*50+V208*5+W208*5+X208*5+Y208*50)/540*IF(H208="青年",0.8,IF(H208="老年",0.1,IF(H208="中年",0.5,1))),0)</f>
        <v>0.17037037037037</v>
      </c>
      <c r="AD208" s="81">
        <f>=IFERROR(0.01+(AB208-MIN($AB$2:$AB$595))/(MAX($AB$2:$AB$595)-MIN($AB$2:$AB$595))*(1-0.01),0)*10</f>
        <v>0.886104218362283</v>
      </c>
      <c r="AE208" s="81">
        <f>=IFERROR(0.01+(AC208-MIN($AC$2:$AC$595))/(MAX($AC$2:$AC$595)-MIN($AC$2:$AC$595))*(1-0.01),0)*10</f>
        <v>4.83028720626632</v>
      </c>
    </row>
    <row r="209" spans="1:31">
      <c r="A209" s="73">
        <v>208</v>
      </c>
      <c r="B209" s="76" t="s">
        <v>1037</v>
      </c>
      <c r="C209" s="76" t="s">
        <v>356</v>
      </c>
      <c r="D209" s="73" t="s">
        <v>357</v>
      </c>
      <c r="E209" s="73">
        <v>1</v>
      </c>
      <c r="F209" s="73">
        <v>1</v>
      </c>
      <c r="G209" s="76" t="s">
        <v>793</v>
      </c>
      <c r="H209" s="76" t="s">
        <v>788</v>
      </c>
      <c r="I209" s="76" t="s">
        <v>799</v>
      </c>
      <c r="J209" s="76" t="s">
        <v>809</v>
      </c>
      <c r="K209" s="76" t="s">
        <v>1018</v>
      </c>
      <c r="L209" s="73">
        <v>0</v>
      </c>
      <c r="M209" s="73">
        <v>0</v>
      </c>
      <c r="N209" s="73">
        <v>0</v>
      </c>
      <c r="O209" s="73">
        <v>1</v>
      </c>
      <c r="P209" s="73">
        <v>1</v>
      </c>
      <c r="Q209" s="73">
        <v>0</v>
      </c>
      <c r="R209" s="73">
        <v>0</v>
      </c>
      <c r="S209" s="73">
        <v>0</v>
      </c>
      <c r="T209" s="73">
        <v>0</v>
      </c>
      <c r="U209" s="73">
        <v>0</v>
      </c>
      <c r="V209" s="73">
        <v>0</v>
      </c>
      <c r="W209" s="73">
        <v>0</v>
      </c>
      <c r="X209" s="73">
        <v>0</v>
      </c>
      <c r="Y209" s="73">
        <v>0</v>
      </c>
      <c r="Z209" s="77" t="s"/>
      <c r="AA209" s="79">
        <v>46263.3780555556</v>
      </c>
      <c r="AB209" s="80">
        <f>=IFERROR((L209*20+M209*50+N209*50+O209*5+P209*80+Q209*80+R209*40+S209*50+T209*50+U209*50+V209*95+W209*95+X209*95+Y209*50)/800*IF(H209="青年",0.2,IF(H209="老年",0.9,IF(H209="中年",0.5,1))),0)</f>
        <v>0.02125</v>
      </c>
      <c r="AC209" s="80">
        <f>=IFERROR((L209*80+M209*50+N209*50+O209*95+P209*20+Q209*20+R209*60+S209*50+T209*50+U209*50+V209*5+W209*5+X209*5+Y209*50)/540*IF(H209="青年",0.8,IF(H209="老年",0.1,IF(H209="中年",0.5,1))),0)</f>
        <v>0.17037037037037</v>
      </c>
      <c r="AD209" s="81">
        <f>=IFERROR(0.01+(AB209-MIN($AB$2:$AB$595))/(MAX($AB$2:$AB$595)-MIN($AB$2:$AB$595))*(1-0.01),0)*10</f>
        <v>0.886104218362283</v>
      </c>
      <c r="AE209" s="81">
        <f>=IFERROR(0.01+(AC209-MIN($AC$2:$AC$595))/(MAX($AC$2:$AC$595)-MIN($AC$2:$AC$595))*(1-0.01),0)*10</f>
        <v>4.83028720626632</v>
      </c>
    </row>
    <row r="210" spans="1:31">
      <c r="A210" s="73">
        <v>209</v>
      </c>
      <c r="B210" s="76" t="s">
        <v>1038</v>
      </c>
      <c r="C210" s="76" t="s">
        <v>356</v>
      </c>
      <c r="D210" s="73" t="s">
        <v>357</v>
      </c>
      <c r="E210" s="73">
        <v>2</v>
      </c>
      <c r="F210" s="73">
        <v>1</v>
      </c>
      <c r="G210" s="76" t="s">
        <v>793</v>
      </c>
      <c r="H210" s="76" t="s">
        <v>788</v>
      </c>
      <c r="I210" s="76" t="s">
        <v>799</v>
      </c>
      <c r="J210" s="76" t="s">
        <v>790</v>
      </c>
      <c r="K210" s="76" t="s">
        <v>1018</v>
      </c>
      <c r="L210" s="73">
        <v>0</v>
      </c>
      <c r="M210" s="73">
        <v>0</v>
      </c>
      <c r="N210" s="73">
        <v>0</v>
      </c>
      <c r="O210" s="73">
        <v>1</v>
      </c>
      <c r="P210" s="73">
        <v>1</v>
      </c>
      <c r="Q210" s="73">
        <v>0</v>
      </c>
      <c r="R210" s="73">
        <v>0</v>
      </c>
      <c r="S210" s="73">
        <v>0</v>
      </c>
      <c r="T210" s="73">
        <v>0</v>
      </c>
      <c r="U210" s="73">
        <v>0</v>
      </c>
      <c r="V210" s="73">
        <v>0</v>
      </c>
      <c r="W210" s="73">
        <v>0</v>
      </c>
      <c r="X210" s="73">
        <v>0</v>
      </c>
      <c r="Y210" s="73">
        <v>0</v>
      </c>
      <c r="Z210" s="77" t="s"/>
      <c r="AA210" s="79">
        <v>46263.3782060185</v>
      </c>
      <c r="AB210" s="80">
        <f>=IFERROR((L210*20+M210*50+N210*50+O210*5+P210*80+Q210*80+R210*40+S210*50+T210*50+U210*50+V210*95+W210*95+X210*95+Y210*50)/800*IF(H210="青年",0.2,IF(H210="老年",0.9,IF(H210="中年",0.5,1))),0)</f>
        <v>0.02125</v>
      </c>
      <c r="AC210" s="80">
        <f>=IFERROR((L210*80+M210*50+N210*50+O210*95+P210*20+Q210*20+R210*60+S210*50+T210*50+U210*50+V210*5+W210*5+X210*5+Y210*50)/540*IF(H210="青年",0.8,IF(H210="老年",0.1,IF(H210="中年",0.5,1))),0)</f>
        <v>0.17037037037037</v>
      </c>
      <c r="AD210" s="81">
        <f>=IFERROR(0.01+(AB210-MIN($AB$2:$AB$595))/(MAX($AB$2:$AB$595)-MIN($AB$2:$AB$595))*(1-0.01),0)*10</f>
        <v>0.886104218362283</v>
      </c>
      <c r="AE210" s="81">
        <f>=IFERROR(0.01+(AC210-MIN($AC$2:$AC$595))/(MAX($AC$2:$AC$595)-MIN($AC$2:$AC$595))*(1-0.01),0)*10</f>
        <v>4.83028720626632</v>
      </c>
    </row>
    <row r="211" spans="1:31">
      <c r="A211" s="73">
        <v>210</v>
      </c>
      <c r="B211" s="76" t="s">
        <v>1039</v>
      </c>
      <c r="C211" s="76" t="s">
        <v>356</v>
      </c>
      <c r="D211" s="73" t="s">
        <v>357</v>
      </c>
      <c r="E211" s="73">
        <v>3</v>
      </c>
      <c r="F211" s="73">
        <v>1</v>
      </c>
      <c r="G211" s="76" t="s">
        <v>793</v>
      </c>
      <c r="H211" s="76" t="s">
        <v>788</v>
      </c>
      <c r="I211" s="76" t="s">
        <v>799</v>
      </c>
      <c r="J211" s="76" t="s">
        <v>809</v>
      </c>
      <c r="K211" s="76" t="s">
        <v>1018</v>
      </c>
      <c r="L211" s="73">
        <v>0</v>
      </c>
      <c r="M211" s="73">
        <v>0</v>
      </c>
      <c r="N211" s="73">
        <v>0</v>
      </c>
      <c r="O211" s="73">
        <v>1</v>
      </c>
      <c r="P211" s="73">
        <v>1</v>
      </c>
      <c r="Q211" s="73">
        <v>0</v>
      </c>
      <c r="R211" s="73">
        <v>0</v>
      </c>
      <c r="S211" s="73">
        <v>0</v>
      </c>
      <c r="T211" s="73">
        <v>0</v>
      </c>
      <c r="U211" s="73">
        <v>0</v>
      </c>
      <c r="V211" s="73">
        <v>0</v>
      </c>
      <c r="W211" s="73">
        <v>0</v>
      </c>
      <c r="X211" s="73">
        <v>0</v>
      </c>
      <c r="Y211" s="73">
        <v>0</v>
      </c>
      <c r="Z211" s="77" t="s"/>
      <c r="AA211" s="79">
        <v>46263.3785069445</v>
      </c>
      <c r="AB211" s="80">
        <f>=IFERROR((L211*20+M211*50+N211*50+O211*5+P211*80+Q211*80+R211*40+S211*50+T211*50+U211*50+V211*95+W211*95+X211*95+Y211*50)/800*IF(H211="青年",0.2,IF(H211="老年",0.9,IF(H211="中年",0.5,1))),0)</f>
        <v>0.02125</v>
      </c>
      <c r="AC211" s="80">
        <f>=IFERROR((L211*80+M211*50+N211*50+O211*95+P211*20+Q211*20+R211*60+S211*50+T211*50+U211*50+V211*5+W211*5+X211*5+Y211*50)/540*IF(H211="青年",0.8,IF(H211="老年",0.1,IF(H211="中年",0.5,1))),0)</f>
        <v>0.17037037037037</v>
      </c>
      <c r="AD211" s="81">
        <f>=IFERROR(0.01+(AB211-MIN($AB$2:$AB$595))/(MAX($AB$2:$AB$595)-MIN($AB$2:$AB$595))*(1-0.01),0)*10</f>
        <v>0.886104218362283</v>
      </c>
      <c r="AE211" s="81">
        <f>=IFERROR(0.01+(AC211-MIN($AC$2:$AC$595))/(MAX($AC$2:$AC$595)-MIN($AC$2:$AC$595))*(1-0.01),0)*10</f>
        <v>4.83028720626632</v>
      </c>
    </row>
    <row r="212" spans="1:31">
      <c r="A212" s="73">
        <v>211</v>
      </c>
      <c r="B212" s="76" t="s">
        <v>1040</v>
      </c>
      <c r="C212" s="76" t="s">
        <v>362</v>
      </c>
      <c r="D212" s="73" t="s">
        <v>363</v>
      </c>
      <c r="E212" s="73">
        <v>1</v>
      </c>
      <c r="F212" s="73">
        <v>1</v>
      </c>
      <c r="G212" s="76" t="s">
        <v>793</v>
      </c>
      <c r="H212" s="76" t="s">
        <v>788</v>
      </c>
      <c r="I212" s="76" t="s">
        <v>789</v>
      </c>
      <c r="J212" s="76" t="s">
        <v>790</v>
      </c>
      <c r="K212" s="76" t="s">
        <v>810</v>
      </c>
      <c r="L212" s="73">
        <v>0</v>
      </c>
      <c r="M212" s="73">
        <v>0</v>
      </c>
      <c r="N212" s="73">
        <v>0</v>
      </c>
      <c r="O212" s="73">
        <v>0</v>
      </c>
      <c r="P212" s="73">
        <v>1</v>
      </c>
      <c r="Q212" s="73">
        <v>0</v>
      </c>
      <c r="R212" s="73">
        <v>0</v>
      </c>
      <c r="S212" s="73">
        <v>0</v>
      </c>
      <c r="T212" s="73">
        <v>0</v>
      </c>
      <c r="U212" s="73">
        <v>0</v>
      </c>
      <c r="V212" s="73">
        <v>0</v>
      </c>
      <c r="W212" s="73">
        <v>0</v>
      </c>
      <c r="X212" s="73">
        <v>0</v>
      </c>
      <c r="Y212" s="73">
        <v>0</v>
      </c>
      <c r="Z212" s="77" t="s"/>
      <c r="AA212" s="79">
        <v>46264.2747222222</v>
      </c>
      <c r="AB212" s="80">
        <f>=IFERROR((L212*20+M212*50+N212*50+O212*5+P212*80+Q212*80+R212*40+S212*50+T212*50+U212*50+V212*95+W212*95+X212*95+Y212*50)/800*IF(H212="青年",0.2,IF(H212="老年",0.9,IF(H212="中年",0.5,1))),0)</f>
        <v>0.02</v>
      </c>
      <c r="AC212" s="80">
        <f>=IFERROR((L212*80+M212*50+N212*50+O212*95+P212*20+Q212*20+R212*60+S212*50+T212*50+U212*50+V212*5+W212*5+X212*5+Y212*50)/540*IF(H212="青年",0.8,IF(H212="老年",0.1,IF(H212="中年",0.5,1))),0)</f>
        <v>0.0296296296296296</v>
      </c>
      <c r="AD212" s="81">
        <f>=IFERROR(0.01+(AB212-MIN($AB$2:$AB$595))/(MAX($AB$2:$AB$595)-MIN($AB$2:$AB$595))*(1-0.01),0)*10</f>
        <v>0.83697270471464</v>
      </c>
      <c r="AE212" s="81">
        <f>=IFERROR(0.01+(AC212-MIN($AC$2:$AC$595))/(MAX($AC$2:$AC$595)-MIN($AC$2:$AC$595))*(1-0.01),0)*10</f>
        <v>0.901305483028721</v>
      </c>
    </row>
    <row r="213" spans="1:31">
      <c r="A213" s="73">
        <v>212</v>
      </c>
      <c r="B213" s="76" t="s">
        <v>1041</v>
      </c>
      <c r="C213" s="76" t="s">
        <v>362</v>
      </c>
      <c r="D213" s="73" t="s">
        <v>363</v>
      </c>
      <c r="E213" s="73">
        <v>2</v>
      </c>
      <c r="F213" s="73">
        <v>1</v>
      </c>
      <c r="G213" s="76" t="s">
        <v>793</v>
      </c>
      <c r="H213" s="76" t="s">
        <v>788</v>
      </c>
      <c r="I213" s="76" t="s">
        <v>799</v>
      </c>
      <c r="J213" s="76" t="s">
        <v>790</v>
      </c>
      <c r="K213" s="76" t="s">
        <v>810</v>
      </c>
      <c r="L213" s="73">
        <v>0</v>
      </c>
      <c r="M213" s="73">
        <v>0</v>
      </c>
      <c r="N213" s="73">
        <v>0</v>
      </c>
      <c r="O213" s="73">
        <v>0</v>
      </c>
      <c r="P213" s="73">
        <v>1</v>
      </c>
      <c r="Q213" s="73">
        <v>0</v>
      </c>
      <c r="R213" s="73">
        <v>0</v>
      </c>
      <c r="S213" s="73">
        <v>0</v>
      </c>
      <c r="T213" s="73">
        <v>0</v>
      </c>
      <c r="U213" s="73">
        <v>0</v>
      </c>
      <c r="V213" s="73">
        <v>0</v>
      </c>
      <c r="W213" s="73">
        <v>0</v>
      </c>
      <c r="X213" s="73">
        <v>0</v>
      </c>
      <c r="Y213" s="73">
        <v>0</v>
      </c>
      <c r="Z213" s="77" t="s"/>
      <c r="AA213" s="79">
        <v>46264.2750115741</v>
      </c>
      <c r="AB213" s="80">
        <f>=IFERROR((L213*20+M213*50+N213*50+O213*5+P213*80+Q213*80+R213*40+S213*50+T213*50+U213*50+V213*95+W213*95+X213*95+Y213*50)/800*IF(H213="青年",0.2,IF(H213="老年",0.9,IF(H213="中年",0.5,1))),0)</f>
        <v>0.02</v>
      </c>
      <c r="AC213" s="80">
        <f>=IFERROR((L213*80+M213*50+N213*50+O213*95+P213*20+Q213*20+R213*60+S213*50+T213*50+U213*50+V213*5+W213*5+X213*5+Y213*50)/540*IF(H213="青年",0.8,IF(H213="老年",0.1,IF(H213="中年",0.5,1))),0)</f>
        <v>0.0296296296296296</v>
      </c>
      <c r="AD213" s="81">
        <f>=IFERROR(0.01+(AB213-MIN($AB$2:$AB$595))/(MAX($AB$2:$AB$595)-MIN($AB$2:$AB$595))*(1-0.01),0)*10</f>
        <v>0.83697270471464</v>
      </c>
      <c r="AE213" s="81">
        <f>=IFERROR(0.01+(AC213-MIN($AC$2:$AC$595))/(MAX($AC$2:$AC$595)-MIN($AC$2:$AC$595))*(1-0.01),0)*10</f>
        <v>0.901305483028721</v>
      </c>
    </row>
    <row r="214" spans="1:31">
      <c r="A214" s="73">
        <v>213</v>
      </c>
      <c r="B214" s="76" t="s">
        <v>1042</v>
      </c>
      <c r="C214" s="76" t="s">
        <v>362</v>
      </c>
      <c r="D214" s="73" t="s">
        <v>363</v>
      </c>
      <c r="E214" s="73">
        <v>3</v>
      </c>
      <c r="F214" s="73">
        <v>2</v>
      </c>
      <c r="G214" s="76" t="s">
        <v>793</v>
      </c>
      <c r="H214" s="76" t="s">
        <v>788</v>
      </c>
      <c r="I214" s="76" t="s">
        <v>789</v>
      </c>
      <c r="J214" s="76" t="s">
        <v>809</v>
      </c>
      <c r="K214" s="76" t="s">
        <v>1002</v>
      </c>
      <c r="L214" s="73">
        <v>0</v>
      </c>
      <c r="M214" s="73">
        <v>0</v>
      </c>
      <c r="N214" s="73">
        <v>1</v>
      </c>
      <c r="O214" s="73">
        <v>0</v>
      </c>
      <c r="P214" s="73">
        <v>1</v>
      </c>
      <c r="Q214" s="73">
        <v>0</v>
      </c>
      <c r="R214" s="73">
        <v>0</v>
      </c>
      <c r="S214" s="73">
        <v>0</v>
      </c>
      <c r="T214" s="73">
        <v>0</v>
      </c>
      <c r="U214" s="73">
        <v>0</v>
      </c>
      <c r="V214" s="73">
        <v>0</v>
      </c>
      <c r="W214" s="73">
        <v>0</v>
      </c>
      <c r="X214" s="73">
        <v>0</v>
      </c>
      <c r="Y214" s="73">
        <v>0</v>
      </c>
      <c r="Z214" s="77" t="s"/>
      <c r="AA214" s="79">
        <v>46264.2752199074</v>
      </c>
      <c r="AB214" s="80">
        <f>=IFERROR((L214*20+M214*50+N214*50+O214*5+P214*80+Q214*80+R214*40+S214*50+T214*50+U214*50+V214*95+W214*95+X214*95+Y214*50)/800*IF(H214="青年",0.2,IF(H214="老年",0.9,IF(H214="中年",0.5,1))),0)</f>
        <v>0.0325</v>
      </c>
      <c r="AC214" s="80">
        <f>=IFERROR((L214*80+M214*50+N214*50+O214*95+P214*20+Q214*20+R214*60+S214*50+T214*50+U214*50+V214*5+W214*5+X214*5+Y214*50)/540*IF(H214="青年",0.8,IF(H214="老年",0.1,IF(H214="中年",0.5,1))),0)</f>
        <v>0.103703703703704</v>
      </c>
      <c r="AD214" s="81">
        <f>=IFERROR(0.01+(AB214-MIN($AB$2:$AB$595))/(MAX($AB$2:$AB$595)-MIN($AB$2:$AB$595))*(1-0.01),0)*10</f>
        <v>1.32828784119107</v>
      </c>
      <c r="AE214" s="81">
        <f>=IFERROR(0.01+(AC214-MIN($AC$2:$AC$595))/(MAX($AC$2:$AC$595)-MIN($AC$2:$AC$595))*(1-0.01),0)*10</f>
        <v>2.96919060052219</v>
      </c>
    </row>
    <row r="215" spans="1:31">
      <c r="A215" s="73">
        <v>214</v>
      </c>
      <c r="B215" s="76" t="s">
        <v>1043</v>
      </c>
      <c r="C215" s="76" t="s">
        <v>362</v>
      </c>
      <c r="D215" s="73" t="s">
        <v>363</v>
      </c>
      <c r="E215" s="73">
        <v>4</v>
      </c>
      <c r="F215" s="73">
        <v>2</v>
      </c>
      <c r="G215" s="76" t="s">
        <v>793</v>
      </c>
      <c r="H215" s="76" t="s">
        <v>788</v>
      </c>
      <c r="I215" s="76" t="s">
        <v>789</v>
      </c>
      <c r="J215" s="76" t="s">
        <v>809</v>
      </c>
      <c r="K215" s="76" t="s">
        <v>864</v>
      </c>
      <c r="L215" s="73">
        <v>0</v>
      </c>
      <c r="M215" s="73">
        <v>0</v>
      </c>
      <c r="N215" s="73">
        <v>1</v>
      </c>
      <c r="O215" s="73">
        <v>0</v>
      </c>
      <c r="P215" s="73">
        <v>0</v>
      </c>
      <c r="Q215" s="73">
        <v>0</v>
      </c>
      <c r="R215" s="73">
        <v>0</v>
      </c>
      <c r="S215" s="73">
        <v>0</v>
      </c>
      <c r="T215" s="73">
        <v>0</v>
      </c>
      <c r="U215" s="73">
        <v>0</v>
      </c>
      <c r="V215" s="73">
        <v>0</v>
      </c>
      <c r="W215" s="73">
        <v>0</v>
      </c>
      <c r="X215" s="73">
        <v>0</v>
      </c>
      <c r="Y215" s="73">
        <v>0</v>
      </c>
      <c r="Z215" s="77" t="s"/>
      <c r="AA215" s="79">
        <v>46264.2754745371</v>
      </c>
      <c r="AB215" s="80">
        <f>=IFERROR((L215*20+M215*50+N215*50+O215*5+P215*80+Q215*80+R215*40+S215*50+T215*50+U215*50+V215*95+W215*95+X215*95+Y215*50)/800*IF(H215="青年",0.2,IF(H215="老年",0.9,IF(H215="中年",0.5,1))),0)</f>
        <v>0.0125</v>
      </c>
      <c r="AC215" s="80">
        <f>=IFERROR((L215*80+M215*50+N215*50+O215*95+P215*20+Q215*20+R215*60+S215*50+T215*50+U215*50+V215*5+W215*5+X215*5+Y215*50)/540*IF(H215="青年",0.8,IF(H215="老年",0.1,IF(H215="中年",0.5,1))),0)</f>
        <v>0.0740740740740741</v>
      </c>
      <c r="AD215" s="81">
        <f>=IFERROR(0.01+(AB215-MIN($AB$2:$AB$595))/(MAX($AB$2:$AB$595)-MIN($AB$2:$AB$595))*(1-0.01),0)*10</f>
        <v>0.542183622828784</v>
      </c>
      <c r="AE215" s="81">
        <f>=IFERROR(0.01+(AC215-MIN($AC$2:$AC$595))/(MAX($AC$2:$AC$595)-MIN($AC$2:$AC$595))*(1-0.01),0)*10</f>
        <v>2.1420365535248</v>
      </c>
    </row>
    <row r="216" spans="1:31">
      <c r="A216" s="73">
        <v>215</v>
      </c>
      <c r="B216" s="76" t="s">
        <v>1044</v>
      </c>
      <c r="C216" s="76" t="s">
        <v>367</v>
      </c>
      <c r="D216" s="73" t="s">
        <v>368</v>
      </c>
      <c r="E216" s="73">
        <v>1</v>
      </c>
      <c r="F216" s="77" t="s"/>
      <c r="G216" s="76" t="s">
        <v>787</v>
      </c>
      <c r="H216" s="76" t="s">
        <v>788</v>
      </c>
      <c r="I216" s="76" t="s">
        <v>799</v>
      </c>
      <c r="J216" s="76" t="s">
        <v>809</v>
      </c>
      <c r="K216" s="76" t="s">
        <v>853</v>
      </c>
      <c r="L216" s="73">
        <v>0</v>
      </c>
      <c r="M216" s="73">
        <v>0</v>
      </c>
      <c r="N216" s="73">
        <v>0</v>
      </c>
      <c r="O216" s="73">
        <v>1</v>
      </c>
      <c r="P216" s="73">
        <v>0</v>
      </c>
      <c r="Q216" s="73">
        <v>0</v>
      </c>
      <c r="R216" s="73">
        <v>0</v>
      </c>
      <c r="S216" s="73">
        <v>0</v>
      </c>
      <c r="T216" s="73">
        <v>0</v>
      </c>
      <c r="U216" s="73">
        <v>0</v>
      </c>
      <c r="V216" s="73">
        <v>0</v>
      </c>
      <c r="W216" s="73">
        <v>0</v>
      </c>
      <c r="X216" s="73">
        <v>0</v>
      </c>
      <c r="Y216" s="73">
        <v>0</v>
      </c>
      <c r="Z216" s="77" t="s"/>
      <c r="AA216" s="79">
        <v>46263.3720370371</v>
      </c>
      <c r="AB216" s="80">
        <f>=IFERROR((L216*20+M216*50+N216*50+O216*5+P216*80+Q216*80+R216*40+S216*50+T216*50+U216*50+V216*95+W216*95+X216*95+Y216*50)/800*IF(H216="青年",0.2,IF(H216="老年",0.9,IF(H216="中年",0.5,1))),0)</f>
        <v>0.00125</v>
      </c>
      <c r="AC216" s="80">
        <f>=IFERROR((L216*80+M216*50+N216*50+O216*95+P216*20+Q216*20+R216*60+S216*50+T216*50+U216*50+V216*5+W216*5+X216*5+Y216*50)/540*IF(H216="青年",0.8,IF(H216="老年",0.1,IF(H216="中年",0.5,1))),0)</f>
        <v>0.140740740740741</v>
      </c>
      <c r="AD216" s="81">
        <f>=IFERROR(0.01+(AB216-MIN($AB$2:$AB$595))/(MAX($AB$2:$AB$595)-MIN($AB$2:$AB$595))*(1-0.01),0)*10</f>
        <v>0.1</v>
      </c>
      <c r="AE216" s="81">
        <f>=IFERROR(0.01+(AC216-MIN($AC$2:$AC$595))/(MAX($AC$2:$AC$595)-MIN($AC$2:$AC$595))*(1-0.01),0)*10</f>
        <v>4.00313315926893</v>
      </c>
    </row>
    <row r="217" spans="1:31">
      <c r="A217" s="73">
        <v>216</v>
      </c>
      <c r="B217" s="76" t="s">
        <v>1045</v>
      </c>
      <c r="C217" s="76" t="s">
        <v>367</v>
      </c>
      <c r="D217" s="73" t="s">
        <v>368</v>
      </c>
      <c r="E217" s="73">
        <v>2</v>
      </c>
      <c r="F217" s="73">
        <v>1</v>
      </c>
      <c r="G217" s="76" t="s">
        <v>793</v>
      </c>
      <c r="H217" s="76" t="s">
        <v>788</v>
      </c>
      <c r="I217" s="76" t="s">
        <v>789</v>
      </c>
      <c r="J217" s="76" t="s">
        <v>809</v>
      </c>
      <c r="K217" s="76" t="s">
        <v>1018</v>
      </c>
      <c r="L217" s="73">
        <v>0</v>
      </c>
      <c r="M217" s="73">
        <v>0</v>
      </c>
      <c r="N217" s="73">
        <v>0</v>
      </c>
      <c r="O217" s="73">
        <v>1</v>
      </c>
      <c r="P217" s="73">
        <v>1</v>
      </c>
      <c r="Q217" s="73">
        <v>0</v>
      </c>
      <c r="R217" s="73">
        <v>0</v>
      </c>
      <c r="S217" s="73">
        <v>0</v>
      </c>
      <c r="T217" s="73">
        <v>0</v>
      </c>
      <c r="U217" s="73">
        <v>0</v>
      </c>
      <c r="V217" s="73">
        <v>0</v>
      </c>
      <c r="W217" s="73">
        <v>0</v>
      </c>
      <c r="X217" s="73">
        <v>0</v>
      </c>
      <c r="Y217" s="73">
        <v>0</v>
      </c>
      <c r="Z217" s="77" t="s"/>
      <c r="AA217" s="79">
        <v>46263.3723032408</v>
      </c>
      <c r="AB217" s="80">
        <f>=IFERROR((L217*20+M217*50+N217*50+O217*5+P217*80+Q217*80+R217*40+S217*50+T217*50+U217*50+V217*95+W217*95+X217*95+Y217*50)/800*IF(H217="青年",0.2,IF(H217="老年",0.9,IF(H217="中年",0.5,1))),0)</f>
        <v>0.02125</v>
      </c>
      <c r="AC217" s="80">
        <f>=IFERROR((L217*80+M217*50+N217*50+O217*95+P217*20+Q217*20+R217*60+S217*50+T217*50+U217*50+V217*5+W217*5+X217*5+Y217*50)/540*IF(H217="青年",0.8,IF(H217="老年",0.1,IF(H217="中年",0.5,1))),0)</f>
        <v>0.17037037037037</v>
      </c>
      <c r="AD217" s="81">
        <f>=IFERROR(0.01+(AB217-MIN($AB$2:$AB$595))/(MAX($AB$2:$AB$595)-MIN($AB$2:$AB$595))*(1-0.01),0)*10</f>
        <v>0.886104218362283</v>
      </c>
      <c r="AE217" s="81">
        <f>=IFERROR(0.01+(AC217-MIN($AC$2:$AC$595))/(MAX($AC$2:$AC$595)-MIN($AC$2:$AC$595))*(1-0.01),0)*10</f>
        <v>4.83028720626632</v>
      </c>
    </row>
    <row r="218" spans="1:31">
      <c r="A218" s="73">
        <v>217</v>
      </c>
      <c r="B218" s="76" t="s">
        <v>1046</v>
      </c>
      <c r="C218" s="76" t="s">
        <v>367</v>
      </c>
      <c r="D218" s="73" t="s">
        <v>368</v>
      </c>
      <c r="E218" s="73">
        <v>3</v>
      </c>
      <c r="F218" s="73">
        <v>1</v>
      </c>
      <c r="G218" s="76" t="s">
        <v>793</v>
      </c>
      <c r="H218" s="76" t="s">
        <v>788</v>
      </c>
      <c r="I218" s="76" t="s">
        <v>799</v>
      </c>
      <c r="J218" s="76" t="s">
        <v>809</v>
      </c>
      <c r="K218" s="76" t="s">
        <v>1018</v>
      </c>
      <c r="L218" s="73">
        <v>0</v>
      </c>
      <c r="M218" s="73">
        <v>0</v>
      </c>
      <c r="N218" s="73">
        <v>0</v>
      </c>
      <c r="O218" s="73">
        <v>1</v>
      </c>
      <c r="P218" s="73">
        <v>1</v>
      </c>
      <c r="Q218" s="73">
        <v>0</v>
      </c>
      <c r="R218" s="73">
        <v>0</v>
      </c>
      <c r="S218" s="73">
        <v>0</v>
      </c>
      <c r="T218" s="73">
        <v>0</v>
      </c>
      <c r="U218" s="73">
        <v>0</v>
      </c>
      <c r="V218" s="73">
        <v>0</v>
      </c>
      <c r="W218" s="73">
        <v>0</v>
      </c>
      <c r="X218" s="73">
        <v>0</v>
      </c>
      <c r="Y218" s="73">
        <v>0</v>
      </c>
      <c r="Z218" s="77" t="s"/>
      <c r="AA218" s="79">
        <v>46263.3724652778</v>
      </c>
      <c r="AB218" s="80">
        <f>=IFERROR((L218*20+M218*50+N218*50+O218*5+P218*80+Q218*80+R218*40+S218*50+T218*50+U218*50+V218*95+W218*95+X218*95+Y218*50)/800*IF(H218="青年",0.2,IF(H218="老年",0.9,IF(H218="中年",0.5,1))),0)</f>
        <v>0.02125</v>
      </c>
      <c r="AC218" s="80">
        <f>=IFERROR((L218*80+M218*50+N218*50+O218*95+P218*20+Q218*20+R218*60+S218*50+T218*50+U218*50+V218*5+W218*5+X218*5+Y218*50)/540*IF(H218="青年",0.8,IF(H218="老年",0.1,IF(H218="中年",0.5,1))),0)</f>
        <v>0.17037037037037</v>
      </c>
      <c r="AD218" s="81">
        <f>=IFERROR(0.01+(AB218-MIN($AB$2:$AB$595))/(MAX($AB$2:$AB$595)-MIN($AB$2:$AB$595))*(1-0.01),0)*10</f>
        <v>0.886104218362283</v>
      </c>
      <c r="AE218" s="81">
        <f>=IFERROR(0.01+(AC218-MIN($AC$2:$AC$595))/(MAX($AC$2:$AC$595)-MIN($AC$2:$AC$595))*(1-0.01),0)*10</f>
        <v>4.83028720626632</v>
      </c>
    </row>
    <row r="219" spans="1:31">
      <c r="A219" s="73">
        <v>218</v>
      </c>
      <c r="B219" s="76" t="s">
        <v>1047</v>
      </c>
      <c r="C219" s="76" t="s">
        <v>367</v>
      </c>
      <c r="D219" s="73" t="s">
        <v>368</v>
      </c>
      <c r="E219" s="73">
        <v>4</v>
      </c>
      <c r="F219" s="73">
        <v>1</v>
      </c>
      <c r="G219" s="76" t="s">
        <v>793</v>
      </c>
      <c r="H219" s="76" t="s">
        <v>788</v>
      </c>
      <c r="I219" s="76" t="s">
        <v>799</v>
      </c>
      <c r="J219" s="76" t="s">
        <v>809</v>
      </c>
      <c r="K219" s="76" t="s">
        <v>1018</v>
      </c>
      <c r="L219" s="73">
        <v>0</v>
      </c>
      <c r="M219" s="73">
        <v>0</v>
      </c>
      <c r="N219" s="73">
        <v>0</v>
      </c>
      <c r="O219" s="73">
        <v>1</v>
      </c>
      <c r="P219" s="73">
        <v>1</v>
      </c>
      <c r="Q219" s="73">
        <v>0</v>
      </c>
      <c r="R219" s="73">
        <v>0</v>
      </c>
      <c r="S219" s="73">
        <v>0</v>
      </c>
      <c r="T219" s="73">
        <v>0</v>
      </c>
      <c r="U219" s="73">
        <v>0</v>
      </c>
      <c r="V219" s="73">
        <v>0</v>
      </c>
      <c r="W219" s="73">
        <v>0</v>
      </c>
      <c r="X219" s="73">
        <v>0</v>
      </c>
      <c r="Y219" s="73">
        <v>0</v>
      </c>
      <c r="Z219" s="77" t="s"/>
      <c r="AA219" s="79">
        <v>46263.3725810185</v>
      </c>
      <c r="AB219" s="80">
        <f>=IFERROR((L219*20+M219*50+N219*50+O219*5+P219*80+Q219*80+R219*40+S219*50+T219*50+U219*50+V219*95+W219*95+X219*95+Y219*50)/800*IF(H219="青年",0.2,IF(H219="老年",0.9,IF(H219="中年",0.5,1))),0)</f>
        <v>0.02125</v>
      </c>
      <c r="AC219" s="80">
        <f>=IFERROR((L219*80+M219*50+N219*50+O219*95+P219*20+Q219*20+R219*60+S219*50+T219*50+U219*50+V219*5+W219*5+X219*5+Y219*50)/540*IF(H219="青年",0.8,IF(H219="老年",0.1,IF(H219="中年",0.5,1))),0)</f>
        <v>0.17037037037037</v>
      </c>
      <c r="AD219" s="81">
        <f>=IFERROR(0.01+(AB219-MIN($AB$2:$AB$595))/(MAX($AB$2:$AB$595)-MIN($AB$2:$AB$595))*(1-0.01),0)*10</f>
        <v>0.886104218362283</v>
      </c>
      <c r="AE219" s="81">
        <f>=IFERROR(0.01+(AC219-MIN($AC$2:$AC$595))/(MAX($AC$2:$AC$595)-MIN($AC$2:$AC$595))*(1-0.01),0)*10</f>
        <v>4.83028720626632</v>
      </c>
    </row>
    <row r="220" spans="1:31">
      <c r="A220" s="73">
        <v>219</v>
      </c>
      <c r="B220" s="76" t="s">
        <v>1048</v>
      </c>
      <c r="C220" s="76" t="s">
        <v>367</v>
      </c>
      <c r="D220" s="73" t="s">
        <v>368</v>
      </c>
      <c r="E220" s="73">
        <v>5</v>
      </c>
      <c r="F220" s="73">
        <v>2</v>
      </c>
      <c r="G220" s="76" t="s">
        <v>793</v>
      </c>
      <c r="H220" s="76" t="s">
        <v>788</v>
      </c>
      <c r="I220" s="76" t="s">
        <v>789</v>
      </c>
      <c r="J220" s="76" t="s">
        <v>809</v>
      </c>
      <c r="K220" s="76" t="s">
        <v>1018</v>
      </c>
      <c r="L220" s="73">
        <v>0</v>
      </c>
      <c r="M220" s="73">
        <v>0</v>
      </c>
      <c r="N220" s="73">
        <v>0</v>
      </c>
      <c r="O220" s="73">
        <v>1</v>
      </c>
      <c r="P220" s="73">
        <v>1</v>
      </c>
      <c r="Q220" s="73">
        <v>0</v>
      </c>
      <c r="R220" s="73">
        <v>0</v>
      </c>
      <c r="S220" s="73">
        <v>0</v>
      </c>
      <c r="T220" s="73">
        <v>0</v>
      </c>
      <c r="U220" s="73">
        <v>0</v>
      </c>
      <c r="V220" s="73">
        <v>0</v>
      </c>
      <c r="W220" s="73">
        <v>0</v>
      </c>
      <c r="X220" s="73">
        <v>0</v>
      </c>
      <c r="Y220" s="73">
        <v>0</v>
      </c>
      <c r="Z220" s="77" t="s"/>
      <c r="AA220" s="79">
        <v>46263.3731134259</v>
      </c>
      <c r="AB220" s="80">
        <f>=IFERROR((L220*20+M220*50+N220*50+O220*5+P220*80+Q220*80+R220*40+S220*50+T220*50+U220*50+V220*95+W220*95+X220*95+Y220*50)/800*IF(H220="青年",0.2,IF(H220="老年",0.9,IF(H220="中年",0.5,1))),0)</f>
        <v>0.02125</v>
      </c>
      <c r="AC220" s="80">
        <f>=IFERROR((L220*80+M220*50+N220*50+O220*95+P220*20+Q220*20+R220*60+S220*50+T220*50+U220*50+V220*5+W220*5+X220*5+Y220*50)/540*IF(H220="青年",0.8,IF(H220="老年",0.1,IF(H220="中年",0.5,1))),0)</f>
        <v>0.17037037037037</v>
      </c>
      <c r="AD220" s="81">
        <f>=IFERROR(0.01+(AB220-MIN($AB$2:$AB$595))/(MAX($AB$2:$AB$595)-MIN($AB$2:$AB$595))*(1-0.01),0)*10</f>
        <v>0.886104218362283</v>
      </c>
      <c r="AE220" s="81">
        <f>=IFERROR(0.01+(AC220-MIN($AC$2:$AC$595))/(MAX($AC$2:$AC$595)-MIN($AC$2:$AC$595))*(1-0.01),0)*10</f>
        <v>4.83028720626632</v>
      </c>
    </row>
    <row r="221" spans="1:31">
      <c r="A221" s="73">
        <v>220</v>
      </c>
      <c r="B221" s="76" t="s">
        <v>1049</v>
      </c>
      <c r="C221" s="76" t="s">
        <v>367</v>
      </c>
      <c r="D221" s="73" t="s">
        <v>368</v>
      </c>
      <c r="E221" s="73">
        <v>6</v>
      </c>
      <c r="F221" s="73">
        <v>2</v>
      </c>
      <c r="G221" s="76" t="s">
        <v>793</v>
      </c>
      <c r="H221" s="76" t="s">
        <v>788</v>
      </c>
      <c r="I221" s="76" t="s">
        <v>799</v>
      </c>
      <c r="J221" s="76" t="s">
        <v>809</v>
      </c>
      <c r="K221" s="76" t="s">
        <v>1018</v>
      </c>
      <c r="L221" s="73">
        <v>0</v>
      </c>
      <c r="M221" s="73">
        <v>0</v>
      </c>
      <c r="N221" s="73">
        <v>0</v>
      </c>
      <c r="O221" s="73">
        <v>1</v>
      </c>
      <c r="P221" s="73">
        <v>1</v>
      </c>
      <c r="Q221" s="73">
        <v>0</v>
      </c>
      <c r="R221" s="73">
        <v>0</v>
      </c>
      <c r="S221" s="73">
        <v>0</v>
      </c>
      <c r="T221" s="73">
        <v>0</v>
      </c>
      <c r="U221" s="73">
        <v>0</v>
      </c>
      <c r="V221" s="73">
        <v>0</v>
      </c>
      <c r="W221" s="73">
        <v>0</v>
      </c>
      <c r="X221" s="73">
        <v>0</v>
      </c>
      <c r="Y221" s="73">
        <v>0</v>
      </c>
      <c r="Z221" s="77" t="s"/>
      <c r="AA221" s="79">
        <v>46263.3732523148</v>
      </c>
      <c r="AB221" s="80">
        <f>=IFERROR((L221*20+M221*50+N221*50+O221*5+P221*80+Q221*80+R221*40+S221*50+T221*50+U221*50+V221*95+W221*95+X221*95+Y221*50)/800*IF(H221="青年",0.2,IF(H221="老年",0.9,IF(H221="中年",0.5,1))),0)</f>
        <v>0.02125</v>
      </c>
      <c r="AC221" s="80">
        <f>=IFERROR((L221*80+M221*50+N221*50+O221*95+P221*20+Q221*20+R221*60+S221*50+T221*50+U221*50+V221*5+W221*5+X221*5+Y221*50)/540*IF(H221="青年",0.8,IF(H221="老年",0.1,IF(H221="中年",0.5,1))),0)</f>
        <v>0.17037037037037</v>
      </c>
      <c r="AD221" s="81">
        <f>=IFERROR(0.01+(AB221-MIN($AB$2:$AB$595))/(MAX($AB$2:$AB$595)-MIN($AB$2:$AB$595))*(1-0.01),0)*10</f>
        <v>0.886104218362283</v>
      </c>
      <c r="AE221" s="81">
        <f>=IFERROR(0.01+(AC221-MIN($AC$2:$AC$595))/(MAX($AC$2:$AC$595)-MIN($AC$2:$AC$595))*(1-0.01),0)*10</f>
        <v>4.83028720626632</v>
      </c>
    </row>
    <row r="222" spans="1:31">
      <c r="A222" s="73">
        <v>221</v>
      </c>
      <c r="B222" s="76" t="s">
        <v>1050</v>
      </c>
      <c r="C222" s="76" t="s">
        <v>373</v>
      </c>
      <c r="D222" s="73" t="s">
        <v>374</v>
      </c>
      <c r="E222" s="73">
        <v>1</v>
      </c>
      <c r="F222" s="73">
        <v>1</v>
      </c>
      <c r="G222" s="76" t="s">
        <v>793</v>
      </c>
      <c r="H222" s="76" t="s">
        <v>788</v>
      </c>
      <c r="I222" s="76" t="s">
        <v>789</v>
      </c>
      <c r="J222" s="76" t="s">
        <v>809</v>
      </c>
      <c r="K222" s="76" t="s">
        <v>1051</v>
      </c>
      <c r="L222" s="73">
        <v>0</v>
      </c>
      <c r="M222" s="73">
        <v>0</v>
      </c>
      <c r="N222" s="73">
        <v>0</v>
      </c>
      <c r="O222" s="73">
        <v>1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3">
        <v>0</v>
      </c>
      <c r="V222" s="73">
        <v>0</v>
      </c>
      <c r="W222" s="73">
        <v>0</v>
      </c>
      <c r="X222" s="73">
        <v>1</v>
      </c>
      <c r="Y222" s="73">
        <v>0</v>
      </c>
      <c r="Z222" s="77" t="s"/>
      <c r="AA222" s="79">
        <v>46263.3628125</v>
      </c>
      <c r="AB222" s="80">
        <f>=IFERROR((L222*20+M222*50+N222*50+O222*5+P222*80+Q222*80+R222*40+S222*50+T222*50+U222*50+V222*95+W222*95+X222*95+Y222*50)/800*IF(H222="青年",0.2,IF(H222="老年",0.9,IF(H222="中年",0.5,1))),0)</f>
        <v>0.025</v>
      </c>
      <c r="AC222" s="80">
        <f>=IFERROR((L222*80+M222*50+N222*50+O222*95+P222*20+Q222*20+R222*60+S222*50+T222*50+U222*50+V222*5+W222*5+X222*5+Y222*50)/540*IF(H222="青年",0.8,IF(H222="老年",0.1,IF(H222="中年",0.5,1))),0)</f>
        <v>0.148148148148148</v>
      </c>
      <c r="AD222" s="81">
        <f>=IFERROR(0.01+(AB222-MIN($AB$2:$AB$595))/(MAX($AB$2:$AB$595)-MIN($AB$2:$AB$595))*(1-0.01),0)*10</f>
        <v>1.03349875930521</v>
      </c>
      <c r="AE222" s="81">
        <f>=IFERROR(0.01+(AC222-MIN($AC$2:$AC$595))/(MAX($AC$2:$AC$595)-MIN($AC$2:$AC$595))*(1-0.01),0)*10</f>
        <v>4.20992167101828</v>
      </c>
    </row>
    <row r="223" spans="1:31">
      <c r="A223" s="73">
        <v>222</v>
      </c>
      <c r="B223" s="76" t="s">
        <v>1052</v>
      </c>
      <c r="C223" s="76" t="s">
        <v>373</v>
      </c>
      <c r="D223" s="73" t="s">
        <v>374</v>
      </c>
      <c r="E223" s="73">
        <v>2</v>
      </c>
      <c r="F223" s="73">
        <v>1</v>
      </c>
      <c r="G223" s="76" t="s">
        <v>793</v>
      </c>
      <c r="H223" s="76" t="s">
        <v>788</v>
      </c>
      <c r="I223" s="76" t="s">
        <v>799</v>
      </c>
      <c r="J223" s="76" t="s">
        <v>809</v>
      </c>
      <c r="K223" s="76" t="s">
        <v>1051</v>
      </c>
      <c r="L223" s="73">
        <v>0</v>
      </c>
      <c r="M223" s="73">
        <v>0</v>
      </c>
      <c r="N223" s="73">
        <v>0</v>
      </c>
      <c r="O223" s="73">
        <v>1</v>
      </c>
      <c r="P223" s="73">
        <v>0</v>
      </c>
      <c r="Q223" s="73">
        <v>0</v>
      </c>
      <c r="R223" s="73">
        <v>0</v>
      </c>
      <c r="S223" s="73">
        <v>0</v>
      </c>
      <c r="T223" s="73">
        <v>0</v>
      </c>
      <c r="U223" s="73">
        <v>0</v>
      </c>
      <c r="V223" s="73">
        <v>0</v>
      </c>
      <c r="W223" s="73">
        <v>0</v>
      </c>
      <c r="X223" s="73">
        <v>1</v>
      </c>
      <c r="Y223" s="73">
        <v>0</v>
      </c>
      <c r="Z223" s="77" t="s"/>
      <c r="AA223" s="79">
        <v>46263.3630555556</v>
      </c>
      <c r="AB223" s="80">
        <f>=IFERROR((L223*20+M223*50+N223*50+O223*5+P223*80+Q223*80+R223*40+S223*50+T223*50+U223*50+V223*95+W223*95+X223*95+Y223*50)/800*IF(H223="青年",0.2,IF(H223="老年",0.9,IF(H223="中年",0.5,1))),0)</f>
        <v>0.025</v>
      </c>
      <c r="AC223" s="80">
        <f>=IFERROR((L223*80+M223*50+N223*50+O223*95+P223*20+Q223*20+R223*60+S223*50+T223*50+U223*50+V223*5+W223*5+X223*5+Y223*50)/540*IF(H223="青年",0.8,IF(H223="老年",0.1,IF(H223="中年",0.5,1))),0)</f>
        <v>0.148148148148148</v>
      </c>
      <c r="AD223" s="81">
        <f>=IFERROR(0.01+(AB223-MIN($AB$2:$AB$595))/(MAX($AB$2:$AB$595)-MIN($AB$2:$AB$595))*(1-0.01),0)*10</f>
        <v>1.03349875930521</v>
      </c>
      <c r="AE223" s="81">
        <f>=IFERROR(0.01+(AC223-MIN($AC$2:$AC$595))/(MAX($AC$2:$AC$595)-MIN($AC$2:$AC$595))*(1-0.01),0)*10</f>
        <v>4.20992167101828</v>
      </c>
    </row>
    <row r="224" spans="1:31">
      <c r="A224" s="73">
        <v>223</v>
      </c>
      <c r="B224" s="76" t="s">
        <v>1053</v>
      </c>
      <c r="C224" s="76" t="s">
        <v>373</v>
      </c>
      <c r="D224" s="73" t="s">
        <v>374</v>
      </c>
      <c r="E224" s="73">
        <v>3</v>
      </c>
      <c r="F224" s="73">
        <v>2</v>
      </c>
      <c r="G224" s="76" t="s">
        <v>793</v>
      </c>
      <c r="H224" s="76" t="s">
        <v>788</v>
      </c>
      <c r="I224" s="76" t="s">
        <v>789</v>
      </c>
      <c r="J224" s="76" t="s">
        <v>809</v>
      </c>
      <c r="K224" s="76" t="s">
        <v>853</v>
      </c>
      <c r="L224" s="73">
        <v>0</v>
      </c>
      <c r="M224" s="73">
        <v>0</v>
      </c>
      <c r="N224" s="73">
        <v>0</v>
      </c>
      <c r="O224" s="73">
        <v>1</v>
      </c>
      <c r="P224" s="73">
        <v>0</v>
      </c>
      <c r="Q224" s="73">
        <v>0</v>
      </c>
      <c r="R224" s="73">
        <v>0</v>
      </c>
      <c r="S224" s="73">
        <v>0</v>
      </c>
      <c r="T224" s="73">
        <v>0</v>
      </c>
      <c r="U224" s="73">
        <v>0</v>
      </c>
      <c r="V224" s="73">
        <v>0</v>
      </c>
      <c r="W224" s="73">
        <v>0</v>
      </c>
      <c r="X224" s="73">
        <v>0</v>
      </c>
      <c r="Y224" s="73">
        <v>0</v>
      </c>
      <c r="Z224" s="77" t="s"/>
      <c r="AA224" s="79">
        <v>46263.3635995371</v>
      </c>
      <c r="AB224" s="80">
        <f>=IFERROR((L224*20+M224*50+N224*50+O224*5+P224*80+Q224*80+R224*40+S224*50+T224*50+U224*50+V224*95+W224*95+X224*95+Y224*50)/800*IF(H224="青年",0.2,IF(H224="老年",0.9,IF(H224="中年",0.5,1))),0)</f>
        <v>0.00125</v>
      </c>
      <c r="AC224" s="80">
        <f>=IFERROR((L224*80+M224*50+N224*50+O224*95+P224*20+Q224*20+R224*60+S224*50+T224*50+U224*50+V224*5+W224*5+X224*5+Y224*50)/540*IF(H224="青年",0.8,IF(H224="老年",0.1,IF(H224="中年",0.5,1))),0)</f>
        <v>0.140740740740741</v>
      </c>
      <c r="AD224" s="81">
        <f>=IFERROR(0.01+(AB224-MIN($AB$2:$AB$595))/(MAX($AB$2:$AB$595)-MIN($AB$2:$AB$595))*(1-0.01),0)*10</f>
        <v>0.1</v>
      </c>
      <c r="AE224" s="81">
        <f>=IFERROR(0.01+(AC224-MIN($AC$2:$AC$595))/(MAX($AC$2:$AC$595)-MIN($AC$2:$AC$595))*(1-0.01),0)*10</f>
        <v>4.00313315926893</v>
      </c>
    </row>
    <row r="225" spans="1:31">
      <c r="A225" s="73">
        <v>224</v>
      </c>
      <c r="B225" s="76" t="s">
        <v>1054</v>
      </c>
      <c r="C225" s="76" t="s">
        <v>373</v>
      </c>
      <c r="D225" s="73" t="s">
        <v>374</v>
      </c>
      <c r="E225" s="73">
        <v>4</v>
      </c>
      <c r="F225" s="73">
        <v>2</v>
      </c>
      <c r="G225" s="76" t="s">
        <v>793</v>
      </c>
      <c r="H225" s="76" t="s">
        <v>788</v>
      </c>
      <c r="I225" s="76" t="s">
        <v>799</v>
      </c>
      <c r="J225" s="76" t="s">
        <v>809</v>
      </c>
      <c r="K225" s="76" t="s">
        <v>853</v>
      </c>
      <c r="L225" s="73">
        <v>0</v>
      </c>
      <c r="M225" s="73">
        <v>0</v>
      </c>
      <c r="N225" s="73">
        <v>0</v>
      </c>
      <c r="O225" s="73">
        <v>1</v>
      </c>
      <c r="P225" s="73">
        <v>0</v>
      </c>
      <c r="Q225" s="73">
        <v>0</v>
      </c>
      <c r="R225" s="73">
        <v>0</v>
      </c>
      <c r="S225" s="73">
        <v>0</v>
      </c>
      <c r="T225" s="73">
        <v>0</v>
      </c>
      <c r="U225" s="73">
        <v>0</v>
      </c>
      <c r="V225" s="73">
        <v>0</v>
      </c>
      <c r="W225" s="73">
        <v>0</v>
      </c>
      <c r="X225" s="73">
        <v>0</v>
      </c>
      <c r="Y225" s="73">
        <v>0</v>
      </c>
      <c r="Z225" s="77" t="s"/>
      <c r="AA225" s="79">
        <v>46263.3637037037</v>
      </c>
      <c r="AB225" s="80">
        <f>=IFERROR((L225*20+M225*50+N225*50+O225*5+P225*80+Q225*80+R225*40+S225*50+T225*50+U225*50+V225*95+W225*95+X225*95+Y225*50)/800*IF(H225="青年",0.2,IF(H225="老年",0.9,IF(H225="中年",0.5,1))),0)</f>
        <v>0.00125</v>
      </c>
      <c r="AC225" s="80">
        <f>=IFERROR((L225*80+M225*50+N225*50+O225*95+P225*20+Q225*20+R225*60+S225*50+T225*50+U225*50+V225*5+W225*5+X225*5+Y225*50)/540*IF(H225="青年",0.8,IF(H225="老年",0.1,IF(H225="中年",0.5,1))),0)</f>
        <v>0.140740740740741</v>
      </c>
      <c r="AD225" s="81">
        <f>=IFERROR(0.01+(AB225-MIN($AB$2:$AB$595))/(MAX($AB$2:$AB$595)-MIN($AB$2:$AB$595))*(1-0.01),0)*10</f>
        <v>0.1</v>
      </c>
      <c r="AE225" s="81">
        <f>=IFERROR(0.01+(AC225-MIN($AC$2:$AC$595))/(MAX($AC$2:$AC$595)-MIN($AC$2:$AC$595))*(1-0.01),0)*10</f>
        <v>4.00313315926893</v>
      </c>
    </row>
    <row r="226" spans="1:31">
      <c r="A226" s="73">
        <v>225</v>
      </c>
      <c r="B226" s="76" t="s">
        <v>1055</v>
      </c>
      <c r="C226" s="76" t="s">
        <v>379</v>
      </c>
      <c r="D226" s="73" t="s">
        <v>380</v>
      </c>
      <c r="E226" s="73">
        <v>1</v>
      </c>
      <c r="F226" s="73">
        <v>1</v>
      </c>
      <c r="G226" s="76" t="s">
        <v>793</v>
      </c>
      <c r="H226" s="76" t="s">
        <v>788</v>
      </c>
      <c r="I226" s="76" t="s">
        <v>799</v>
      </c>
      <c r="J226" s="76" t="s">
        <v>790</v>
      </c>
      <c r="K226" s="76" t="s">
        <v>1056</v>
      </c>
      <c r="L226" s="73">
        <v>0</v>
      </c>
      <c r="M226" s="73">
        <v>0</v>
      </c>
      <c r="N226" s="73">
        <v>1</v>
      </c>
      <c r="O226" s="73">
        <v>0</v>
      </c>
      <c r="P226" s="73">
        <v>1</v>
      </c>
      <c r="Q226" s="73">
        <v>0</v>
      </c>
      <c r="R226" s="73">
        <v>1</v>
      </c>
      <c r="S226" s="73">
        <v>0</v>
      </c>
      <c r="T226" s="73">
        <v>0</v>
      </c>
      <c r="U226" s="73">
        <v>0</v>
      </c>
      <c r="V226" s="73">
        <v>0</v>
      </c>
      <c r="W226" s="73">
        <v>0</v>
      </c>
      <c r="X226" s="73">
        <v>0</v>
      </c>
      <c r="Y226" s="73">
        <v>0</v>
      </c>
      <c r="Z226" s="77" t="s"/>
      <c r="AA226" s="79">
        <v>46263.3468518519</v>
      </c>
      <c r="AB226" s="80">
        <f>=IFERROR((L226*20+M226*50+N226*50+O226*5+P226*80+Q226*80+R226*40+S226*50+T226*50+U226*50+V226*95+W226*95+X226*95+Y226*50)/800*IF(H226="青年",0.2,IF(H226="老年",0.9,IF(H226="中年",0.5,1))),0)</f>
        <v>0.0425</v>
      </c>
      <c r="AC226" s="80">
        <f>=IFERROR((L226*80+M226*50+N226*50+O226*95+P226*20+Q226*20+R226*60+S226*50+T226*50+U226*50+V226*5+W226*5+X226*5+Y226*50)/540*IF(H226="青年",0.8,IF(H226="老年",0.1,IF(H226="中年",0.5,1))),0)</f>
        <v>0.192592592592593</v>
      </c>
      <c r="AD226" s="81">
        <f>=IFERROR(0.01+(AB226-MIN($AB$2:$AB$595))/(MAX($AB$2:$AB$595)-MIN($AB$2:$AB$595))*(1-0.01),0)*10</f>
        <v>1.72133995037221</v>
      </c>
      <c r="AE226" s="81">
        <f>=IFERROR(0.01+(AC226-MIN($AC$2:$AC$595))/(MAX($AC$2:$AC$595)-MIN($AC$2:$AC$595))*(1-0.01),0)*10</f>
        <v>5.45065274151436</v>
      </c>
    </row>
    <row r="227" spans="1:31">
      <c r="A227" s="73">
        <v>226</v>
      </c>
      <c r="B227" s="76" t="s">
        <v>1057</v>
      </c>
      <c r="C227" s="76" t="s">
        <v>379</v>
      </c>
      <c r="D227" s="73" t="s">
        <v>380</v>
      </c>
      <c r="E227" s="73">
        <v>2</v>
      </c>
      <c r="F227" s="73">
        <v>1</v>
      </c>
      <c r="G227" s="76" t="s">
        <v>793</v>
      </c>
      <c r="H227" s="76" t="s">
        <v>788</v>
      </c>
      <c r="I227" s="76" t="s">
        <v>799</v>
      </c>
      <c r="J227" s="76" t="s">
        <v>790</v>
      </c>
      <c r="K227" s="76" t="s">
        <v>1056</v>
      </c>
      <c r="L227" s="73">
        <v>0</v>
      </c>
      <c r="M227" s="73">
        <v>0</v>
      </c>
      <c r="N227" s="73">
        <v>1</v>
      </c>
      <c r="O227" s="73">
        <v>0</v>
      </c>
      <c r="P227" s="73">
        <v>1</v>
      </c>
      <c r="Q227" s="73">
        <v>0</v>
      </c>
      <c r="R227" s="73">
        <v>1</v>
      </c>
      <c r="S227" s="73">
        <v>0</v>
      </c>
      <c r="T227" s="73">
        <v>0</v>
      </c>
      <c r="U227" s="73">
        <v>0</v>
      </c>
      <c r="V227" s="73">
        <v>0</v>
      </c>
      <c r="W227" s="73">
        <v>0</v>
      </c>
      <c r="X227" s="73">
        <v>0</v>
      </c>
      <c r="Y227" s="73">
        <v>0</v>
      </c>
      <c r="Z227" s="77" t="s"/>
      <c r="AA227" s="79">
        <v>46263.3470717593</v>
      </c>
      <c r="AB227" s="80">
        <f>=IFERROR((L227*20+M227*50+N227*50+O227*5+P227*80+Q227*80+R227*40+S227*50+T227*50+U227*50+V227*95+W227*95+X227*95+Y227*50)/800*IF(H227="青年",0.2,IF(H227="老年",0.9,IF(H227="中年",0.5,1))),0)</f>
        <v>0.0425</v>
      </c>
      <c r="AC227" s="80">
        <f>=IFERROR((L227*80+M227*50+N227*50+O227*95+P227*20+Q227*20+R227*60+S227*50+T227*50+U227*50+V227*5+W227*5+X227*5+Y227*50)/540*IF(H227="青年",0.8,IF(H227="老年",0.1,IF(H227="中年",0.5,1))),0)</f>
        <v>0.192592592592593</v>
      </c>
      <c r="AD227" s="81">
        <f>=IFERROR(0.01+(AB227-MIN($AB$2:$AB$595))/(MAX($AB$2:$AB$595)-MIN($AB$2:$AB$595))*(1-0.01),0)*10</f>
        <v>1.72133995037221</v>
      </c>
      <c r="AE227" s="81">
        <f>=IFERROR(0.01+(AC227-MIN($AC$2:$AC$595))/(MAX($AC$2:$AC$595)-MIN($AC$2:$AC$595))*(1-0.01),0)*10</f>
        <v>5.45065274151436</v>
      </c>
    </row>
    <row r="228" spans="1:31">
      <c r="A228" s="73">
        <v>227</v>
      </c>
      <c r="B228" s="76" t="s">
        <v>1058</v>
      </c>
      <c r="C228" s="76" t="s">
        <v>379</v>
      </c>
      <c r="D228" s="73" t="s">
        <v>380</v>
      </c>
      <c r="E228" s="73">
        <v>3</v>
      </c>
      <c r="F228" s="73">
        <v>2</v>
      </c>
      <c r="G228" s="76" t="s">
        <v>793</v>
      </c>
      <c r="H228" s="76" t="s">
        <v>788</v>
      </c>
      <c r="I228" s="76" t="s">
        <v>789</v>
      </c>
      <c r="J228" s="76" t="s">
        <v>790</v>
      </c>
      <c r="K228" s="76" t="s">
        <v>1059</v>
      </c>
      <c r="L228" s="73">
        <v>0</v>
      </c>
      <c r="M228" s="73">
        <v>0</v>
      </c>
      <c r="N228" s="73">
        <v>1</v>
      </c>
      <c r="O228" s="73">
        <v>1</v>
      </c>
      <c r="P228" s="73">
        <v>1</v>
      </c>
      <c r="Q228" s="73">
        <v>0</v>
      </c>
      <c r="R228" s="73">
        <v>0</v>
      </c>
      <c r="S228" s="73">
        <v>0</v>
      </c>
      <c r="T228" s="73">
        <v>0</v>
      </c>
      <c r="U228" s="73">
        <v>0</v>
      </c>
      <c r="V228" s="73">
        <v>0</v>
      </c>
      <c r="W228" s="73">
        <v>0</v>
      </c>
      <c r="X228" s="73">
        <v>0</v>
      </c>
      <c r="Y228" s="73">
        <v>0</v>
      </c>
      <c r="Z228" s="77" t="s"/>
      <c r="AA228" s="79">
        <v>46263.3474305556</v>
      </c>
      <c r="AB228" s="80">
        <f>=IFERROR((L228*20+M228*50+N228*50+O228*5+P228*80+Q228*80+R228*40+S228*50+T228*50+U228*50+V228*95+W228*95+X228*95+Y228*50)/800*IF(H228="青年",0.2,IF(H228="老年",0.9,IF(H228="中年",0.5,1))),0)</f>
        <v>0.03375</v>
      </c>
      <c r="AC228" s="80">
        <f>=IFERROR((L228*80+M228*50+N228*50+O228*95+P228*20+Q228*20+R228*60+S228*50+T228*50+U228*50+V228*5+W228*5+X228*5+Y228*50)/540*IF(H228="青年",0.8,IF(H228="老年",0.1,IF(H228="中年",0.5,1))),0)</f>
        <v>0.244444444444445</v>
      </c>
      <c r="AD228" s="81">
        <f>=IFERROR(0.01+(AB228-MIN($AB$2:$AB$595))/(MAX($AB$2:$AB$595)-MIN($AB$2:$AB$595))*(1-0.01),0)*10</f>
        <v>1.37741935483871</v>
      </c>
      <c r="AE228" s="81">
        <f>=IFERROR(0.01+(AC228-MIN($AC$2:$AC$595))/(MAX($AC$2:$AC$595)-MIN($AC$2:$AC$595))*(1-0.01),0)*10</f>
        <v>6.89817232375979</v>
      </c>
    </row>
    <row r="229" spans="1:31">
      <c r="A229" s="73">
        <v>228</v>
      </c>
      <c r="B229" s="76" t="s">
        <v>1060</v>
      </c>
      <c r="C229" s="76" t="s">
        <v>379</v>
      </c>
      <c r="D229" s="73" t="s">
        <v>380</v>
      </c>
      <c r="E229" s="73">
        <v>4</v>
      </c>
      <c r="F229" s="73">
        <v>2</v>
      </c>
      <c r="G229" s="76" t="s">
        <v>793</v>
      </c>
      <c r="H229" s="76" t="s">
        <v>788</v>
      </c>
      <c r="I229" s="76" t="s">
        <v>799</v>
      </c>
      <c r="J229" s="76" t="s">
        <v>790</v>
      </c>
      <c r="K229" s="76" t="s">
        <v>1061</v>
      </c>
      <c r="L229" s="73">
        <v>0</v>
      </c>
      <c r="M229" s="73">
        <v>0</v>
      </c>
      <c r="N229" s="73">
        <v>1</v>
      </c>
      <c r="O229" s="73">
        <v>1</v>
      </c>
      <c r="P229" s="73">
        <v>1</v>
      </c>
      <c r="Q229" s="73">
        <v>0</v>
      </c>
      <c r="R229" s="73">
        <v>1</v>
      </c>
      <c r="S229" s="73">
        <v>0</v>
      </c>
      <c r="T229" s="73">
        <v>0</v>
      </c>
      <c r="U229" s="73">
        <v>0</v>
      </c>
      <c r="V229" s="73">
        <v>0</v>
      </c>
      <c r="W229" s="73">
        <v>0</v>
      </c>
      <c r="X229" s="73">
        <v>0</v>
      </c>
      <c r="Y229" s="73">
        <v>0</v>
      </c>
      <c r="Z229" s="77" t="s"/>
      <c r="AA229" s="79">
        <v>46263.3478240741</v>
      </c>
      <c r="AB229" s="80">
        <f>=IFERROR((L229*20+M229*50+N229*50+O229*5+P229*80+Q229*80+R229*40+S229*50+T229*50+U229*50+V229*95+W229*95+X229*95+Y229*50)/800*IF(H229="青年",0.2,IF(H229="老年",0.9,IF(H229="中年",0.5,1))),0)</f>
        <v>0.04375</v>
      </c>
      <c r="AC229" s="80">
        <f>=IFERROR((L229*80+M229*50+N229*50+O229*95+P229*20+Q229*20+R229*60+S229*50+T229*50+U229*50+V229*5+W229*5+X229*5+Y229*50)/540*IF(H229="青年",0.8,IF(H229="老年",0.1,IF(H229="中年",0.5,1))),0)</f>
        <v>0.333333333333333</v>
      </c>
      <c r="AD229" s="81">
        <f>=IFERROR(0.01+(AB229-MIN($AB$2:$AB$595))/(MAX($AB$2:$AB$595)-MIN($AB$2:$AB$595))*(1-0.01),0)*10</f>
        <v>1.77047146401985</v>
      </c>
      <c r="AE229" s="81">
        <f>=IFERROR(0.01+(AC229-MIN($AC$2:$AC$595))/(MAX($AC$2:$AC$595)-MIN($AC$2:$AC$595))*(1-0.01),0)*10</f>
        <v>9.37963446475196</v>
      </c>
    </row>
    <row r="230" spans="1:31">
      <c r="A230" s="73">
        <v>229</v>
      </c>
      <c r="B230" s="76" t="s">
        <v>1062</v>
      </c>
      <c r="C230" s="76" t="s">
        <v>379</v>
      </c>
      <c r="D230" s="73" t="s">
        <v>380</v>
      </c>
      <c r="E230" s="73">
        <v>5</v>
      </c>
      <c r="F230" s="73">
        <v>3</v>
      </c>
      <c r="G230" s="76" t="s">
        <v>793</v>
      </c>
      <c r="H230" s="76" t="s">
        <v>802</v>
      </c>
      <c r="I230" s="76" t="s">
        <v>799</v>
      </c>
      <c r="J230" s="76" t="s">
        <v>790</v>
      </c>
      <c r="K230" s="76" t="s">
        <v>1063</v>
      </c>
      <c r="L230" s="73">
        <v>0</v>
      </c>
      <c r="M230" s="73">
        <v>0</v>
      </c>
      <c r="N230" s="73">
        <v>1</v>
      </c>
      <c r="O230" s="73">
        <v>1</v>
      </c>
      <c r="P230" s="73">
        <v>0</v>
      </c>
      <c r="Q230" s="73">
        <v>0</v>
      </c>
      <c r="R230" s="73">
        <v>0</v>
      </c>
      <c r="S230" s="73">
        <v>0</v>
      </c>
      <c r="T230" s="73">
        <v>0</v>
      </c>
      <c r="U230" s="73">
        <v>0</v>
      </c>
      <c r="V230" s="73">
        <v>0</v>
      </c>
      <c r="W230" s="73">
        <v>0</v>
      </c>
      <c r="X230" s="73">
        <v>0</v>
      </c>
      <c r="Y230" s="73">
        <v>0</v>
      </c>
      <c r="Z230" s="77" t="s"/>
      <c r="AA230" s="79">
        <v>46263.3480324074</v>
      </c>
      <c r="AB230" s="80">
        <f>=IFERROR((L230*20+M230*50+N230*50+O230*5+P230*80+Q230*80+R230*40+S230*50+T230*50+U230*50+V230*95+W230*95+X230*95+Y230*50)/800*IF(H230="青年",0.2,IF(H230="老年",0.9,IF(H230="中年",0.5,1))),0)</f>
        <v>0.034375</v>
      </c>
      <c r="AC230" s="80">
        <f>=IFERROR((L230*80+M230*50+N230*50+O230*95+P230*20+Q230*20+R230*60+S230*50+T230*50+U230*50+V230*5+W230*5+X230*5+Y230*50)/540*IF(H230="青年",0.8,IF(H230="老年",0.1,IF(H230="中年",0.5,1))),0)</f>
        <v>0.134259259259259</v>
      </c>
      <c r="AD230" s="81">
        <f>=IFERROR(0.01+(AB230-MIN($AB$2:$AB$595))/(MAX($AB$2:$AB$595)-MIN($AB$2:$AB$595))*(1-0.01),0)*10</f>
        <v>1.40198511166253</v>
      </c>
      <c r="AE230" s="81">
        <f>=IFERROR(0.01+(AC230-MIN($AC$2:$AC$595))/(MAX($AC$2:$AC$595)-MIN($AC$2:$AC$595))*(1-0.01),0)*10</f>
        <v>3.82219321148825</v>
      </c>
    </row>
    <row r="231" spans="1:31">
      <c r="A231" s="73">
        <v>230</v>
      </c>
      <c r="B231" s="76" t="s">
        <v>1064</v>
      </c>
      <c r="C231" s="76" t="s">
        <v>379</v>
      </c>
      <c r="D231" s="73" t="s">
        <v>380</v>
      </c>
      <c r="E231" s="73">
        <v>6</v>
      </c>
      <c r="F231" s="73">
        <v>3</v>
      </c>
      <c r="G231" s="76" t="s">
        <v>793</v>
      </c>
      <c r="H231" s="76" t="s">
        <v>802</v>
      </c>
      <c r="I231" s="76" t="s">
        <v>799</v>
      </c>
      <c r="J231" s="76" t="s">
        <v>790</v>
      </c>
      <c r="K231" s="76" t="s">
        <v>1059</v>
      </c>
      <c r="L231" s="73">
        <v>0</v>
      </c>
      <c r="M231" s="73">
        <v>0</v>
      </c>
      <c r="N231" s="73">
        <v>1</v>
      </c>
      <c r="O231" s="73">
        <v>1</v>
      </c>
      <c r="P231" s="73">
        <v>1</v>
      </c>
      <c r="Q231" s="73">
        <v>0</v>
      </c>
      <c r="R231" s="73">
        <v>0</v>
      </c>
      <c r="S231" s="73">
        <v>0</v>
      </c>
      <c r="T231" s="73">
        <v>0</v>
      </c>
      <c r="U231" s="73">
        <v>0</v>
      </c>
      <c r="V231" s="73">
        <v>0</v>
      </c>
      <c r="W231" s="73">
        <v>0</v>
      </c>
      <c r="X231" s="73">
        <v>0</v>
      </c>
      <c r="Y231" s="73">
        <v>0</v>
      </c>
      <c r="Z231" s="77" t="s"/>
      <c r="AA231" s="79">
        <v>46263.3484490741</v>
      </c>
      <c r="AB231" s="80">
        <f>=IFERROR((L231*20+M231*50+N231*50+O231*5+P231*80+Q231*80+R231*40+S231*50+T231*50+U231*50+V231*95+W231*95+X231*95+Y231*50)/800*IF(H231="青年",0.2,IF(H231="老年",0.9,IF(H231="中年",0.5,1))),0)</f>
        <v>0.084375</v>
      </c>
      <c r="AC231" s="80">
        <f>=IFERROR((L231*80+M231*50+N231*50+O231*95+P231*20+Q231*20+R231*60+S231*50+T231*50+U231*50+V231*5+W231*5+X231*5+Y231*50)/540*IF(H231="青年",0.8,IF(H231="老年",0.1,IF(H231="中年",0.5,1))),0)</f>
        <v>0.152777777777778</v>
      </c>
      <c r="AD231" s="81">
        <f>=IFERROR(0.01+(AB231-MIN($AB$2:$AB$595))/(MAX($AB$2:$AB$595)-MIN($AB$2:$AB$595))*(1-0.01),0)*10</f>
        <v>3.36724565756824</v>
      </c>
      <c r="AE231" s="81">
        <f>=IFERROR(0.01+(AC231-MIN($AC$2:$AC$595))/(MAX($AC$2:$AC$595)-MIN($AC$2:$AC$595))*(1-0.01),0)*10</f>
        <v>4.33916449086162</v>
      </c>
    </row>
    <row r="232" spans="1:31">
      <c r="A232" s="73">
        <v>231</v>
      </c>
      <c r="B232" s="76" t="s">
        <v>1065</v>
      </c>
      <c r="C232" s="76" t="s">
        <v>379</v>
      </c>
      <c r="D232" s="73" t="s">
        <v>380</v>
      </c>
      <c r="E232" s="73">
        <v>7</v>
      </c>
      <c r="F232" s="77" t="s"/>
      <c r="G232" s="76" t="s">
        <v>787</v>
      </c>
      <c r="H232" s="76" t="s">
        <v>788</v>
      </c>
      <c r="I232" s="76" t="s">
        <v>789</v>
      </c>
      <c r="J232" s="76" t="s">
        <v>790</v>
      </c>
      <c r="K232" s="76" t="s">
        <v>864</v>
      </c>
      <c r="L232" s="73">
        <v>0</v>
      </c>
      <c r="M232" s="73">
        <v>0</v>
      </c>
      <c r="N232" s="73">
        <v>1</v>
      </c>
      <c r="O232" s="73">
        <v>0</v>
      </c>
      <c r="P232" s="73">
        <v>0</v>
      </c>
      <c r="Q232" s="73">
        <v>0</v>
      </c>
      <c r="R232" s="73">
        <v>0</v>
      </c>
      <c r="S232" s="73">
        <v>0</v>
      </c>
      <c r="T232" s="73">
        <v>0</v>
      </c>
      <c r="U232" s="73">
        <v>0</v>
      </c>
      <c r="V232" s="73">
        <v>0</v>
      </c>
      <c r="W232" s="73">
        <v>0</v>
      </c>
      <c r="X232" s="73">
        <v>0</v>
      </c>
      <c r="Y232" s="73">
        <v>0</v>
      </c>
      <c r="Z232" s="77" t="s"/>
      <c r="AA232" s="79">
        <v>46263.3486111111</v>
      </c>
      <c r="AB232" s="80">
        <f>=IFERROR((L232*20+M232*50+N232*50+O232*5+P232*80+Q232*80+R232*40+S232*50+T232*50+U232*50+V232*95+W232*95+X232*95+Y232*50)/800*IF(H232="青年",0.2,IF(H232="老年",0.9,IF(H232="中年",0.5,1))),0)</f>
        <v>0.0125</v>
      </c>
      <c r="AC232" s="80">
        <f>=IFERROR((L232*80+M232*50+N232*50+O232*95+P232*20+Q232*20+R232*60+S232*50+T232*50+U232*50+V232*5+W232*5+X232*5+Y232*50)/540*IF(H232="青年",0.8,IF(H232="老年",0.1,IF(H232="中年",0.5,1))),0)</f>
        <v>0.0740740740740741</v>
      </c>
      <c r="AD232" s="81">
        <f>=IFERROR(0.01+(AB232-MIN($AB$2:$AB$595))/(MAX($AB$2:$AB$595)-MIN($AB$2:$AB$595))*(1-0.01),0)*10</f>
        <v>0.542183622828784</v>
      </c>
      <c r="AE232" s="81">
        <f>=IFERROR(0.01+(AC232-MIN($AC$2:$AC$595))/(MAX($AC$2:$AC$595)-MIN($AC$2:$AC$595))*(1-0.01),0)*10</f>
        <v>2.1420365535248</v>
      </c>
    </row>
    <row r="233" spans="1:31">
      <c r="A233" s="73">
        <v>232</v>
      </c>
      <c r="B233" s="76" t="s">
        <v>1066</v>
      </c>
      <c r="C233" s="76" t="s">
        <v>385</v>
      </c>
      <c r="D233" s="73" t="s">
        <v>386</v>
      </c>
      <c r="E233" s="73">
        <v>1</v>
      </c>
      <c r="F233" s="73">
        <v>1</v>
      </c>
      <c r="G233" s="76" t="s">
        <v>793</v>
      </c>
      <c r="H233" s="76" t="s">
        <v>788</v>
      </c>
      <c r="I233" s="76" t="s">
        <v>799</v>
      </c>
      <c r="J233" s="76" t="s">
        <v>790</v>
      </c>
      <c r="K233" s="76" t="s">
        <v>904</v>
      </c>
      <c r="L233" s="73">
        <v>0</v>
      </c>
      <c r="M233" s="73">
        <v>0</v>
      </c>
      <c r="N233" s="73">
        <v>0</v>
      </c>
      <c r="O233" s="73">
        <v>0</v>
      </c>
      <c r="P233" s="73">
        <v>1</v>
      </c>
      <c r="Q233" s="73">
        <v>0</v>
      </c>
      <c r="R233" s="73">
        <v>1</v>
      </c>
      <c r="S233" s="73">
        <v>0</v>
      </c>
      <c r="T233" s="73">
        <v>0</v>
      </c>
      <c r="U233" s="73">
        <v>0</v>
      </c>
      <c r="V233" s="73">
        <v>0</v>
      </c>
      <c r="W233" s="73">
        <v>0</v>
      </c>
      <c r="X233" s="73">
        <v>0</v>
      </c>
      <c r="Y233" s="73">
        <v>0</v>
      </c>
      <c r="Z233" s="77" t="s"/>
      <c r="AA233" s="79">
        <v>46264.3219328704</v>
      </c>
      <c r="AB233" s="80">
        <f>=IFERROR((L233*20+M233*50+N233*50+O233*5+P233*80+Q233*80+R233*40+S233*50+T233*50+U233*50+V233*95+W233*95+X233*95+Y233*50)/800*IF(H233="青年",0.2,IF(H233="老年",0.9,IF(H233="中年",0.5,1))),0)</f>
        <v>0.03</v>
      </c>
      <c r="AC233" s="80">
        <f>=IFERROR((L233*80+M233*50+N233*50+O233*95+P233*20+Q233*20+R233*60+S233*50+T233*50+U233*50+V233*5+W233*5+X233*5+Y233*50)/540*IF(H233="青年",0.8,IF(H233="老年",0.1,IF(H233="中年",0.5,1))),0)</f>
        <v>0.118518518518519</v>
      </c>
      <c r="AD233" s="81">
        <f>=IFERROR(0.01+(AB233-MIN($AB$2:$AB$595))/(MAX($AB$2:$AB$595)-MIN($AB$2:$AB$595))*(1-0.01),0)*10</f>
        <v>1.23002481389578</v>
      </c>
      <c r="AE233" s="81">
        <f>=IFERROR(0.01+(AC233-MIN($AC$2:$AC$595))/(MAX($AC$2:$AC$595)-MIN($AC$2:$AC$595))*(1-0.01),0)*10</f>
        <v>3.38276762402089</v>
      </c>
    </row>
    <row r="234" spans="1:31">
      <c r="A234" s="73">
        <v>233</v>
      </c>
      <c r="B234" s="76" t="s">
        <v>1067</v>
      </c>
      <c r="C234" s="76" t="s">
        <v>385</v>
      </c>
      <c r="D234" s="73" t="s">
        <v>386</v>
      </c>
      <c r="E234" s="73">
        <v>2</v>
      </c>
      <c r="F234" s="73">
        <v>1</v>
      </c>
      <c r="G234" s="76" t="s">
        <v>793</v>
      </c>
      <c r="H234" s="76" t="s">
        <v>788</v>
      </c>
      <c r="I234" s="76" t="s">
        <v>799</v>
      </c>
      <c r="J234" s="76" t="s">
        <v>790</v>
      </c>
      <c r="K234" s="76" t="s">
        <v>904</v>
      </c>
      <c r="L234" s="73">
        <v>0</v>
      </c>
      <c r="M234" s="73">
        <v>0</v>
      </c>
      <c r="N234" s="73">
        <v>0</v>
      </c>
      <c r="O234" s="73">
        <v>0</v>
      </c>
      <c r="P234" s="73">
        <v>1</v>
      </c>
      <c r="Q234" s="73">
        <v>0</v>
      </c>
      <c r="R234" s="73">
        <v>1</v>
      </c>
      <c r="S234" s="73">
        <v>0</v>
      </c>
      <c r="T234" s="73">
        <v>0</v>
      </c>
      <c r="U234" s="73">
        <v>0</v>
      </c>
      <c r="V234" s="73">
        <v>0</v>
      </c>
      <c r="W234" s="73">
        <v>0</v>
      </c>
      <c r="X234" s="73">
        <v>0</v>
      </c>
      <c r="Y234" s="73">
        <v>0</v>
      </c>
      <c r="Z234" s="77" t="s"/>
      <c r="AA234" s="79">
        <v>46264.3220833333</v>
      </c>
      <c r="AB234" s="80">
        <f>=IFERROR((L234*20+M234*50+N234*50+O234*5+P234*80+Q234*80+R234*40+S234*50+T234*50+U234*50+V234*95+W234*95+X234*95+Y234*50)/800*IF(H234="青年",0.2,IF(H234="老年",0.9,IF(H234="中年",0.5,1))),0)</f>
        <v>0.03</v>
      </c>
      <c r="AC234" s="80">
        <f>=IFERROR((L234*80+M234*50+N234*50+O234*95+P234*20+Q234*20+R234*60+S234*50+T234*50+U234*50+V234*5+W234*5+X234*5+Y234*50)/540*IF(H234="青年",0.8,IF(H234="老年",0.1,IF(H234="中年",0.5,1))),0)</f>
        <v>0.118518518518519</v>
      </c>
      <c r="AD234" s="81">
        <f>=IFERROR(0.01+(AB234-MIN($AB$2:$AB$595))/(MAX($AB$2:$AB$595)-MIN($AB$2:$AB$595))*(1-0.01),0)*10</f>
        <v>1.23002481389578</v>
      </c>
      <c r="AE234" s="81">
        <f>=IFERROR(0.01+(AC234-MIN($AC$2:$AC$595))/(MAX($AC$2:$AC$595)-MIN($AC$2:$AC$595))*(1-0.01),0)*10</f>
        <v>3.38276762402089</v>
      </c>
    </row>
    <row r="235" spans="1:31">
      <c r="A235" s="73">
        <v>234</v>
      </c>
      <c r="B235" s="76" t="s">
        <v>1068</v>
      </c>
      <c r="C235" s="76" t="s">
        <v>385</v>
      </c>
      <c r="D235" s="73" t="s">
        <v>386</v>
      </c>
      <c r="E235" s="73">
        <v>3</v>
      </c>
      <c r="F235" s="77" t="s"/>
      <c r="G235" s="76" t="s">
        <v>787</v>
      </c>
      <c r="H235" s="76" t="s">
        <v>802</v>
      </c>
      <c r="I235" s="76" t="s">
        <v>789</v>
      </c>
      <c r="J235" s="76" t="s">
        <v>809</v>
      </c>
      <c r="K235" s="76" t="s">
        <v>864</v>
      </c>
      <c r="L235" s="73">
        <v>0</v>
      </c>
      <c r="M235" s="73">
        <v>0</v>
      </c>
      <c r="N235" s="73">
        <v>1</v>
      </c>
      <c r="O235" s="73">
        <v>0</v>
      </c>
      <c r="P235" s="73">
        <v>0</v>
      </c>
      <c r="Q235" s="73">
        <v>0</v>
      </c>
      <c r="R235" s="73">
        <v>0</v>
      </c>
      <c r="S235" s="73">
        <v>0</v>
      </c>
      <c r="T235" s="73">
        <v>0</v>
      </c>
      <c r="U235" s="73">
        <v>0</v>
      </c>
      <c r="V235" s="73">
        <v>0</v>
      </c>
      <c r="W235" s="73">
        <v>0</v>
      </c>
      <c r="X235" s="73">
        <v>0</v>
      </c>
      <c r="Y235" s="73">
        <v>0</v>
      </c>
      <c r="Z235" s="77" t="s"/>
      <c r="AA235" s="79">
        <v>46264.3222800926</v>
      </c>
      <c r="AB235" s="80">
        <f>=IFERROR((L235*20+M235*50+N235*50+O235*5+P235*80+Q235*80+R235*40+S235*50+T235*50+U235*50+V235*95+W235*95+X235*95+Y235*50)/800*IF(H235="青年",0.2,IF(H235="老年",0.9,IF(H235="中年",0.5,1))),0)</f>
        <v>0.03125</v>
      </c>
      <c r="AC235" s="80">
        <f>=IFERROR((L235*80+M235*50+N235*50+O235*95+P235*20+Q235*20+R235*60+S235*50+T235*50+U235*50+V235*5+W235*5+X235*5+Y235*50)/540*IF(H235="青年",0.8,IF(H235="老年",0.1,IF(H235="中年",0.5,1))),0)</f>
        <v>0.0462962962962963</v>
      </c>
      <c r="AD235" s="81">
        <f>=IFERROR(0.01+(AB235-MIN($AB$2:$AB$595))/(MAX($AB$2:$AB$595)-MIN($AB$2:$AB$595))*(1-0.01),0)*10</f>
        <v>1.27915632754342</v>
      </c>
      <c r="AE235" s="81">
        <f>=IFERROR(0.01+(AC235-MIN($AC$2:$AC$595))/(MAX($AC$2:$AC$595)-MIN($AC$2:$AC$595))*(1-0.01),0)*10</f>
        <v>1.36657963446475</v>
      </c>
    </row>
    <row r="236" spans="1:31">
      <c r="A236" s="73">
        <v>235</v>
      </c>
      <c r="B236" s="76" t="s">
        <v>1069</v>
      </c>
      <c r="C236" s="76" t="s">
        <v>389</v>
      </c>
      <c r="D236" s="73" t="s">
        <v>390</v>
      </c>
      <c r="E236" s="73">
        <v>1</v>
      </c>
      <c r="F236" s="73">
        <v>1</v>
      </c>
      <c r="G236" s="76" t="s">
        <v>793</v>
      </c>
      <c r="H236" s="76" t="s">
        <v>802</v>
      </c>
      <c r="I236" s="76" t="s">
        <v>799</v>
      </c>
      <c r="J236" s="76" t="s">
        <v>809</v>
      </c>
      <c r="K236" s="76" t="s">
        <v>864</v>
      </c>
      <c r="L236" s="73">
        <v>0</v>
      </c>
      <c r="M236" s="73">
        <v>0</v>
      </c>
      <c r="N236" s="73">
        <v>1</v>
      </c>
      <c r="O236" s="73">
        <v>0</v>
      </c>
      <c r="P236" s="73">
        <v>0</v>
      </c>
      <c r="Q236" s="73">
        <v>0</v>
      </c>
      <c r="R236" s="73">
        <v>0</v>
      </c>
      <c r="S236" s="73">
        <v>0</v>
      </c>
      <c r="T236" s="73">
        <v>0</v>
      </c>
      <c r="U236" s="73">
        <v>0</v>
      </c>
      <c r="V236" s="73">
        <v>0</v>
      </c>
      <c r="W236" s="73">
        <v>0</v>
      </c>
      <c r="X236" s="73">
        <v>0</v>
      </c>
      <c r="Y236" s="73">
        <v>0</v>
      </c>
      <c r="Z236" s="77" t="s"/>
      <c r="AA236" s="79">
        <v>46264.3261921296</v>
      </c>
      <c r="AB236" s="80">
        <f>=IFERROR((L236*20+M236*50+N236*50+O236*5+P236*80+Q236*80+R236*40+S236*50+T236*50+U236*50+V236*95+W236*95+X236*95+Y236*50)/800*IF(H236="青年",0.2,IF(H236="老年",0.9,IF(H236="中年",0.5,1))),0)</f>
        <v>0.03125</v>
      </c>
      <c r="AC236" s="80">
        <f>=IFERROR((L236*80+M236*50+N236*50+O236*95+P236*20+Q236*20+R236*60+S236*50+T236*50+U236*50+V236*5+W236*5+X236*5+Y236*50)/540*IF(H236="青年",0.8,IF(H236="老年",0.1,IF(H236="中年",0.5,1))),0)</f>
        <v>0.0462962962962963</v>
      </c>
      <c r="AD236" s="81">
        <f>=IFERROR(0.01+(AB236-MIN($AB$2:$AB$595))/(MAX($AB$2:$AB$595)-MIN($AB$2:$AB$595))*(1-0.01),0)*10</f>
        <v>1.27915632754342</v>
      </c>
      <c r="AE236" s="81">
        <f>=IFERROR(0.01+(AC236-MIN($AC$2:$AC$595))/(MAX($AC$2:$AC$595)-MIN($AC$2:$AC$595))*(1-0.01),0)*10</f>
        <v>1.36657963446475</v>
      </c>
    </row>
    <row r="237" spans="1:31">
      <c r="A237" s="73">
        <v>236</v>
      </c>
      <c r="B237" s="76" t="s">
        <v>1070</v>
      </c>
      <c r="C237" s="76" t="s">
        <v>389</v>
      </c>
      <c r="D237" s="73" t="s">
        <v>390</v>
      </c>
      <c r="E237" s="73">
        <v>2</v>
      </c>
      <c r="F237" s="73">
        <v>1</v>
      </c>
      <c r="G237" s="76" t="s">
        <v>793</v>
      </c>
      <c r="H237" s="76" t="s">
        <v>802</v>
      </c>
      <c r="I237" s="76" t="s">
        <v>799</v>
      </c>
      <c r="J237" s="76" t="s">
        <v>809</v>
      </c>
      <c r="K237" s="76" t="s">
        <v>864</v>
      </c>
      <c r="L237" s="73">
        <v>0</v>
      </c>
      <c r="M237" s="73">
        <v>0</v>
      </c>
      <c r="N237" s="73">
        <v>1</v>
      </c>
      <c r="O237" s="73">
        <v>0</v>
      </c>
      <c r="P237" s="73">
        <v>0</v>
      </c>
      <c r="Q237" s="73">
        <v>0</v>
      </c>
      <c r="R237" s="73">
        <v>0</v>
      </c>
      <c r="S237" s="73">
        <v>0</v>
      </c>
      <c r="T237" s="73">
        <v>0</v>
      </c>
      <c r="U237" s="73">
        <v>0</v>
      </c>
      <c r="V237" s="73">
        <v>0</v>
      </c>
      <c r="W237" s="73">
        <v>0</v>
      </c>
      <c r="X237" s="73">
        <v>0</v>
      </c>
      <c r="Y237" s="73">
        <v>0</v>
      </c>
      <c r="Z237" s="77" t="s"/>
      <c r="AA237" s="79">
        <v>46264.32625</v>
      </c>
      <c r="AB237" s="80">
        <f>=IFERROR((L237*20+M237*50+N237*50+O237*5+P237*80+Q237*80+R237*40+S237*50+T237*50+U237*50+V237*95+W237*95+X237*95+Y237*50)/800*IF(H237="青年",0.2,IF(H237="老年",0.9,IF(H237="中年",0.5,1))),0)</f>
        <v>0.03125</v>
      </c>
      <c r="AC237" s="80">
        <f>=IFERROR((L237*80+M237*50+N237*50+O237*95+P237*20+Q237*20+R237*60+S237*50+T237*50+U237*50+V237*5+W237*5+X237*5+Y237*50)/540*IF(H237="青年",0.8,IF(H237="老年",0.1,IF(H237="中年",0.5,1))),0)</f>
        <v>0.0462962962962963</v>
      </c>
      <c r="AD237" s="81">
        <f>=IFERROR(0.01+(AB237-MIN($AB$2:$AB$595))/(MAX($AB$2:$AB$595)-MIN($AB$2:$AB$595))*(1-0.01),0)*10</f>
        <v>1.27915632754342</v>
      </c>
      <c r="AE237" s="81">
        <f>=IFERROR(0.01+(AC237-MIN($AC$2:$AC$595))/(MAX($AC$2:$AC$595)-MIN($AC$2:$AC$595))*(1-0.01),0)*10</f>
        <v>1.36657963446475</v>
      </c>
    </row>
    <row r="238" spans="1:31">
      <c r="A238" s="73">
        <v>237</v>
      </c>
      <c r="B238" s="76" t="s">
        <v>1071</v>
      </c>
      <c r="C238" s="76" t="s">
        <v>389</v>
      </c>
      <c r="D238" s="73" t="s">
        <v>390</v>
      </c>
      <c r="E238" s="73">
        <v>3</v>
      </c>
      <c r="F238" s="73">
        <v>2</v>
      </c>
      <c r="G238" s="76" t="s">
        <v>793</v>
      </c>
      <c r="H238" s="76" t="s">
        <v>802</v>
      </c>
      <c r="I238" s="76" t="s">
        <v>799</v>
      </c>
      <c r="J238" s="76" t="s">
        <v>809</v>
      </c>
      <c r="K238" s="76" t="s">
        <v>897</v>
      </c>
      <c r="L238" s="73">
        <v>0</v>
      </c>
      <c r="M238" s="73">
        <v>1</v>
      </c>
      <c r="N238" s="73">
        <v>1</v>
      </c>
      <c r="O238" s="73">
        <v>0</v>
      </c>
      <c r="P238" s="73">
        <v>0</v>
      </c>
      <c r="Q238" s="73">
        <v>0</v>
      </c>
      <c r="R238" s="73">
        <v>0</v>
      </c>
      <c r="S238" s="73">
        <v>0</v>
      </c>
      <c r="T238" s="73">
        <v>0</v>
      </c>
      <c r="U238" s="73">
        <v>0</v>
      </c>
      <c r="V238" s="73">
        <v>0</v>
      </c>
      <c r="W238" s="73">
        <v>0</v>
      </c>
      <c r="X238" s="73">
        <v>0</v>
      </c>
      <c r="Y238" s="73">
        <v>0</v>
      </c>
      <c r="Z238" s="77" t="s"/>
      <c r="AA238" s="79">
        <v>46264.3263888889</v>
      </c>
      <c r="AB238" s="80">
        <f>=IFERROR((L238*20+M238*50+N238*50+O238*5+P238*80+Q238*80+R238*40+S238*50+T238*50+U238*50+V238*95+W238*95+X238*95+Y238*50)/800*IF(H238="青年",0.2,IF(H238="老年",0.9,IF(H238="中年",0.5,1))),0)</f>
        <v>0.0625</v>
      </c>
      <c r="AC238" s="80">
        <f>=IFERROR((L238*80+M238*50+N238*50+O238*95+P238*20+Q238*20+R238*60+S238*50+T238*50+U238*50+V238*5+W238*5+X238*5+Y238*50)/540*IF(H238="青年",0.8,IF(H238="老年",0.1,IF(H238="中年",0.5,1))),0)</f>
        <v>0.0925925925925926</v>
      </c>
      <c r="AD238" s="81">
        <f>=IFERROR(0.01+(AB238-MIN($AB$2:$AB$595))/(MAX($AB$2:$AB$595)-MIN($AB$2:$AB$595))*(1-0.01),0)*10</f>
        <v>2.50744416873449</v>
      </c>
      <c r="AE238" s="81">
        <f>=IFERROR(0.01+(AC238-MIN($AC$2:$AC$595))/(MAX($AC$2:$AC$595)-MIN($AC$2:$AC$595))*(1-0.01),0)*10</f>
        <v>2.65900783289817</v>
      </c>
    </row>
    <row r="239" spans="1:31">
      <c r="A239" s="73">
        <v>238</v>
      </c>
      <c r="B239" s="76" t="s">
        <v>1072</v>
      </c>
      <c r="C239" s="76" t="s">
        <v>389</v>
      </c>
      <c r="D239" s="73" t="s">
        <v>390</v>
      </c>
      <c r="E239" s="73">
        <v>4</v>
      </c>
      <c r="F239" s="73">
        <v>2</v>
      </c>
      <c r="G239" s="76" t="s">
        <v>793</v>
      </c>
      <c r="H239" s="76" t="s">
        <v>813</v>
      </c>
      <c r="I239" s="76" t="s">
        <v>789</v>
      </c>
      <c r="J239" s="76" t="s">
        <v>809</v>
      </c>
      <c r="K239" s="76" t="s">
        <v>864</v>
      </c>
      <c r="L239" s="73">
        <v>0</v>
      </c>
      <c r="M239" s="73">
        <v>0</v>
      </c>
      <c r="N239" s="73">
        <v>1</v>
      </c>
      <c r="O239" s="73">
        <v>0</v>
      </c>
      <c r="P239" s="73">
        <v>0</v>
      </c>
      <c r="Q239" s="73">
        <v>0</v>
      </c>
      <c r="R239" s="73">
        <v>0</v>
      </c>
      <c r="S239" s="73">
        <v>0</v>
      </c>
      <c r="T239" s="73">
        <v>0</v>
      </c>
      <c r="U239" s="73">
        <v>0</v>
      </c>
      <c r="V239" s="73">
        <v>0</v>
      </c>
      <c r="W239" s="73">
        <v>0</v>
      </c>
      <c r="X239" s="73">
        <v>0</v>
      </c>
      <c r="Y239" s="73">
        <v>0</v>
      </c>
      <c r="Z239" s="77" t="s"/>
      <c r="AA239" s="79">
        <v>46264.3264583333</v>
      </c>
      <c r="AB239" s="80">
        <f>=IFERROR((L239*20+M239*50+N239*50+O239*5+P239*80+Q239*80+R239*40+S239*50+T239*50+U239*50+V239*95+W239*95+X239*95+Y239*50)/800*IF(H239="青年",0.2,IF(H239="老年",0.9,IF(H239="中年",0.5,1))),0)</f>
        <v>0.0625</v>
      </c>
      <c r="AC239" s="80">
        <f>=IFERROR((L239*80+M239*50+N239*50+O239*95+P239*20+Q239*20+R239*60+S239*50+T239*50+U239*50+V239*5+W239*5+X239*5+Y239*50)/540*IF(H239="青年",0.8,IF(H239="老年",0.1,IF(H239="中年",0.5,1))),0)</f>
        <v>0.0925925925925926</v>
      </c>
      <c r="AD239" s="81">
        <f>=IFERROR(0.01+(AB239-MIN($AB$2:$AB$595))/(MAX($AB$2:$AB$595)-MIN($AB$2:$AB$595))*(1-0.01),0)*10</f>
        <v>2.50744416873449</v>
      </c>
      <c r="AE239" s="81">
        <f>=IFERROR(0.01+(AC239-MIN($AC$2:$AC$595))/(MAX($AC$2:$AC$595)-MIN($AC$2:$AC$595))*(1-0.01),0)*10</f>
        <v>2.65900783289817</v>
      </c>
    </row>
    <row r="240" spans="1:31">
      <c r="A240" s="73">
        <v>239</v>
      </c>
      <c r="B240" s="76" t="s">
        <v>1073</v>
      </c>
      <c r="C240" s="76" t="s">
        <v>389</v>
      </c>
      <c r="D240" s="73" t="s">
        <v>390</v>
      </c>
      <c r="E240" s="73">
        <v>5</v>
      </c>
      <c r="F240" s="77" t="s"/>
      <c r="G240" s="76" t="s">
        <v>787</v>
      </c>
      <c r="H240" s="76" t="s">
        <v>802</v>
      </c>
      <c r="I240" s="76" t="s">
        <v>789</v>
      </c>
      <c r="J240" s="76" t="s">
        <v>809</v>
      </c>
      <c r="K240" s="76" t="s">
        <v>818</v>
      </c>
      <c r="L240" s="73">
        <v>0</v>
      </c>
      <c r="M240" s="73">
        <v>1</v>
      </c>
      <c r="N240" s="73">
        <v>0</v>
      </c>
      <c r="O240" s="73">
        <v>0</v>
      </c>
      <c r="P240" s="73">
        <v>0</v>
      </c>
      <c r="Q240" s="73">
        <v>0</v>
      </c>
      <c r="R240" s="73">
        <v>0</v>
      </c>
      <c r="S240" s="73">
        <v>0</v>
      </c>
      <c r="T240" s="73">
        <v>0</v>
      </c>
      <c r="U240" s="73">
        <v>0</v>
      </c>
      <c r="V240" s="73">
        <v>0</v>
      </c>
      <c r="W240" s="73">
        <v>0</v>
      </c>
      <c r="X240" s="73">
        <v>0</v>
      </c>
      <c r="Y240" s="73">
        <v>0</v>
      </c>
      <c r="Z240" s="77" t="s"/>
      <c r="AA240" s="79">
        <v>46264.3269560185</v>
      </c>
      <c r="AB240" s="80">
        <f>=IFERROR((L240*20+M240*50+N240*50+O240*5+P240*80+Q240*80+R240*40+S240*50+T240*50+U240*50+V240*95+W240*95+X240*95+Y240*50)/800*IF(H240="青年",0.2,IF(H240="老年",0.9,IF(H240="中年",0.5,1))),0)</f>
        <v>0.03125</v>
      </c>
      <c r="AC240" s="80">
        <f>=IFERROR((L240*80+M240*50+N240*50+O240*95+P240*20+Q240*20+R240*60+S240*50+T240*50+U240*50+V240*5+W240*5+X240*5+Y240*50)/540*IF(H240="青年",0.8,IF(H240="老年",0.1,IF(H240="中年",0.5,1))),0)</f>
        <v>0.0462962962962963</v>
      </c>
      <c r="AD240" s="81">
        <f>=IFERROR(0.01+(AB240-MIN($AB$2:$AB$595))/(MAX($AB$2:$AB$595)-MIN($AB$2:$AB$595))*(1-0.01),0)*10</f>
        <v>1.27915632754342</v>
      </c>
      <c r="AE240" s="81">
        <f>=IFERROR(0.01+(AC240-MIN($AC$2:$AC$595))/(MAX($AC$2:$AC$595)-MIN($AC$2:$AC$595))*(1-0.01),0)*10</f>
        <v>1.36657963446475</v>
      </c>
    </row>
    <row r="241" spans="1:31">
      <c r="A241" s="73">
        <v>240</v>
      </c>
      <c r="B241" s="76" t="s">
        <v>1074</v>
      </c>
      <c r="C241" s="76" t="s">
        <v>389</v>
      </c>
      <c r="D241" s="73" t="s">
        <v>390</v>
      </c>
      <c r="E241" s="73">
        <v>6</v>
      </c>
      <c r="F241" s="73">
        <v>3</v>
      </c>
      <c r="G241" s="76" t="s">
        <v>793</v>
      </c>
      <c r="H241" s="76" t="s">
        <v>788</v>
      </c>
      <c r="I241" s="76" t="s">
        <v>799</v>
      </c>
      <c r="J241" s="76" t="s">
        <v>809</v>
      </c>
      <c r="K241" s="76" t="s">
        <v>1002</v>
      </c>
      <c r="L241" s="73">
        <v>0</v>
      </c>
      <c r="M241" s="73">
        <v>0</v>
      </c>
      <c r="N241" s="73">
        <v>1</v>
      </c>
      <c r="O241" s="73">
        <v>0</v>
      </c>
      <c r="P241" s="73">
        <v>1</v>
      </c>
      <c r="Q241" s="73">
        <v>0</v>
      </c>
      <c r="R241" s="73">
        <v>0</v>
      </c>
      <c r="S241" s="73">
        <v>0</v>
      </c>
      <c r="T241" s="73">
        <v>0</v>
      </c>
      <c r="U241" s="73">
        <v>0</v>
      </c>
      <c r="V241" s="73">
        <v>0</v>
      </c>
      <c r="W241" s="73">
        <v>0</v>
      </c>
      <c r="X241" s="73">
        <v>0</v>
      </c>
      <c r="Y241" s="73">
        <v>0</v>
      </c>
      <c r="Z241" s="77" t="s"/>
      <c r="AA241" s="79">
        <v>46264.3285300926</v>
      </c>
      <c r="AB241" s="80">
        <f>=IFERROR((L241*20+M241*50+N241*50+O241*5+P241*80+Q241*80+R241*40+S241*50+T241*50+U241*50+V241*95+W241*95+X241*95+Y241*50)/800*IF(H241="青年",0.2,IF(H241="老年",0.9,IF(H241="中年",0.5,1))),0)</f>
        <v>0.0325</v>
      </c>
      <c r="AC241" s="80">
        <f>=IFERROR((L241*80+M241*50+N241*50+O241*95+P241*20+Q241*20+R241*60+S241*50+T241*50+U241*50+V241*5+W241*5+X241*5+Y241*50)/540*IF(H241="青年",0.8,IF(H241="老年",0.1,IF(H241="中年",0.5,1))),0)</f>
        <v>0.103703703703704</v>
      </c>
      <c r="AD241" s="81">
        <f>=IFERROR(0.01+(AB241-MIN($AB$2:$AB$595))/(MAX($AB$2:$AB$595)-MIN($AB$2:$AB$595))*(1-0.01),0)*10</f>
        <v>1.32828784119107</v>
      </c>
      <c r="AE241" s="81">
        <f>=IFERROR(0.01+(AC241-MIN($AC$2:$AC$595))/(MAX($AC$2:$AC$595)-MIN($AC$2:$AC$595))*(1-0.01),0)*10</f>
        <v>2.96919060052219</v>
      </c>
    </row>
    <row r="242" spans="1:31">
      <c r="A242" s="73">
        <v>241</v>
      </c>
      <c r="B242" s="76" t="s">
        <v>1075</v>
      </c>
      <c r="C242" s="76" t="s">
        <v>389</v>
      </c>
      <c r="D242" s="73" t="s">
        <v>390</v>
      </c>
      <c r="E242" s="73">
        <v>7</v>
      </c>
      <c r="F242" s="73">
        <v>3</v>
      </c>
      <c r="G242" s="76" t="s">
        <v>793</v>
      </c>
      <c r="H242" s="76" t="s">
        <v>788</v>
      </c>
      <c r="I242" s="76" t="s">
        <v>799</v>
      </c>
      <c r="J242" s="76" t="s">
        <v>809</v>
      </c>
      <c r="K242" s="76" t="s">
        <v>1002</v>
      </c>
      <c r="L242" s="73">
        <v>0</v>
      </c>
      <c r="M242" s="73">
        <v>0</v>
      </c>
      <c r="N242" s="73">
        <v>1</v>
      </c>
      <c r="O242" s="73">
        <v>0</v>
      </c>
      <c r="P242" s="73">
        <v>1</v>
      </c>
      <c r="Q242" s="73">
        <v>0</v>
      </c>
      <c r="R242" s="73">
        <v>0</v>
      </c>
      <c r="S242" s="73">
        <v>0</v>
      </c>
      <c r="T242" s="73">
        <v>0</v>
      </c>
      <c r="U242" s="73">
        <v>0</v>
      </c>
      <c r="V242" s="73">
        <v>0</v>
      </c>
      <c r="W242" s="73">
        <v>0</v>
      </c>
      <c r="X242" s="73">
        <v>0</v>
      </c>
      <c r="Y242" s="73">
        <v>0</v>
      </c>
      <c r="Z242" s="77" t="s"/>
      <c r="AA242" s="79">
        <v>46264.3286111111</v>
      </c>
      <c r="AB242" s="80">
        <f>=IFERROR((L242*20+M242*50+N242*50+O242*5+P242*80+Q242*80+R242*40+S242*50+T242*50+U242*50+V242*95+W242*95+X242*95+Y242*50)/800*IF(H242="青年",0.2,IF(H242="老年",0.9,IF(H242="中年",0.5,1))),0)</f>
        <v>0.0325</v>
      </c>
      <c r="AC242" s="80">
        <f>=IFERROR((L242*80+M242*50+N242*50+O242*95+P242*20+Q242*20+R242*60+S242*50+T242*50+U242*50+V242*5+W242*5+X242*5+Y242*50)/540*IF(H242="青年",0.8,IF(H242="老年",0.1,IF(H242="中年",0.5,1))),0)</f>
        <v>0.103703703703704</v>
      </c>
      <c r="AD242" s="81">
        <f>=IFERROR(0.01+(AB242-MIN($AB$2:$AB$595))/(MAX($AB$2:$AB$595)-MIN($AB$2:$AB$595))*(1-0.01),0)*10</f>
        <v>1.32828784119107</v>
      </c>
      <c r="AE242" s="81">
        <f>=IFERROR(0.01+(AC242-MIN($AC$2:$AC$595))/(MAX($AC$2:$AC$595)-MIN($AC$2:$AC$595))*(1-0.01),0)*10</f>
        <v>2.96919060052219</v>
      </c>
    </row>
    <row r="243" spans="1:31">
      <c r="A243" s="73">
        <v>242</v>
      </c>
      <c r="B243" s="76" t="s">
        <v>1076</v>
      </c>
      <c r="C243" s="76" t="s">
        <v>393</v>
      </c>
      <c r="D243" s="73" t="s">
        <v>394</v>
      </c>
      <c r="E243" s="73">
        <v>1</v>
      </c>
      <c r="F243" s="77" t="s"/>
      <c r="G243" s="76" t="s">
        <v>787</v>
      </c>
      <c r="H243" s="76" t="s">
        <v>788</v>
      </c>
      <c r="I243" s="76" t="s">
        <v>799</v>
      </c>
      <c r="J243" s="76" t="s">
        <v>790</v>
      </c>
      <c r="K243" s="76" t="s">
        <v>867</v>
      </c>
      <c r="L243" s="73">
        <v>0</v>
      </c>
      <c r="M243" s="73">
        <v>0</v>
      </c>
      <c r="N243" s="73">
        <v>0</v>
      </c>
      <c r="O243" s="73">
        <v>0</v>
      </c>
      <c r="P243" s="73">
        <v>0</v>
      </c>
      <c r="Q243" s="73">
        <v>0</v>
      </c>
      <c r="R243" s="73">
        <v>1</v>
      </c>
      <c r="S243" s="73">
        <v>1</v>
      </c>
      <c r="T243" s="73">
        <v>0</v>
      </c>
      <c r="U243" s="73">
        <v>0</v>
      </c>
      <c r="V243" s="73">
        <v>0</v>
      </c>
      <c r="W243" s="73">
        <v>0</v>
      </c>
      <c r="X243" s="73">
        <v>0</v>
      </c>
      <c r="Y243" s="73">
        <v>0</v>
      </c>
      <c r="Z243" s="77" t="s"/>
      <c r="AA243" s="79">
        <v>46264.3457175926</v>
      </c>
      <c r="AB243" s="80">
        <f>=IFERROR((L243*20+M243*50+N243*50+O243*5+P243*80+Q243*80+R243*40+S243*50+T243*50+U243*50+V243*95+W243*95+X243*95+Y243*50)/800*IF(H243="青年",0.2,IF(H243="老年",0.9,IF(H243="中年",0.5,1))),0)</f>
        <v>0.0225</v>
      </c>
      <c r="AC243" s="80">
        <f>=IFERROR((L243*80+M243*50+N243*50+O243*95+P243*20+Q243*20+R243*60+S243*50+T243*50+U243*50+V243*5+W243*5+X243*5+Y243*50)/540*IF(H243="青年",0.8,IF(H243="老年",0.1,IF(H243="中年",0.5,1))),0)</f>
        <v>0.162962962962963</v>
      </c>
      <c r="AD243" s="81">
        <f>=IFERROR(0.01+(AB243-MIN($AB$2:$AB$595))/(MAX($AB$2:$AB$595)-MIN($AB$2:$AB$595))*(1-0.01),0)*10</f>
        <v>0.935235732009926</v>
      </c>
      <c r="AE243" s="81">
        <f>=IFERROR(0.01+(AC243-MIN($AC$2:$AC$595))/(MAX($AC$2:$AC$595)-MIN($AC$2:$AC$595))*(1-0.01),0)*10</f>
        <v>4.62349869451697</v>
      </c>
    </row>
    <row r="244" spans="1:31">
      <c r="A244" s="73">
        <v>243</v>
      </c>
      <c r="B244" s="76" t="s">
        <v>1077</v>
      </c>
      <c r="C244" s="76" t="s">
        <v>393</v>
      </c>
      <c r="D244" s="73" t="s">
        <v>394</v>
      </c>
      <c r="E244" s="73">
        <v>2</v>
      </c>
      <c r="F244" s="73">
        <v>1</v>
      </c>
      <c r="G244" s="76" t="s">
        <v>793</v>
      </c>
      <c r="H244" s="76" t="s">
        <v>788</v>
      </c>
      <c r="I244" s="76" t="s">
        <v>789</v>
      </c>
      <c r="J244" s="76" t="s">
        <v>809</v>
      </c>
      <c r="K244" s="76" t="s">
        <v>1078</v>
      </c>
      <c r="L244" s="73">
        <v>1</v>
      </c>
      <c r="M244" s="73">
        <v>0</v>
      </c>
      <c r="N244" s="73">
        <v>0</v>
      </c>
      <c r="O244" s="73">
        <v>0</v>
      </c>
      <c r="P244" s="73">
        <v>1</v>
      </c>
      <c r="Q244" s="73">
        <v>0</v>
      </c>
      <c r="R244" s="73">
        <v>0</v>
      </c>
      <c r="S244" s="73">
        <v>0</v>
      </c>
      <c r="T244" s="73">
        <v>0</v>
      </c>
      <c r="U244" s="73">
        <v>0</v>
      </c>
      <c r="V244" s="73">
        <v>0</v>
      </c>
      <c r="W244" s="73">
        <v>0</v>
      </c>
      <c r="X244" s="73">
        <v>0</v>
      </c>
      <c r="Y244" s="73">
        <v>0</v>
      </c>
      <c r="Z244" s="77" t="s"/>
      <c r="AA244" s="79">
        <v>46264.3458680556</v>
      </c>
      <c r="AB244" s="80">
        <f>=IFERROR((L244*20+M244*50+N244*50+O244*5+P244*80+Q244*80+R244*40+S244*50+T244*50+U244*50+V244*95+W244*95+X244*95+Y244*50)/800*IF(H244="青年",0.2,IF(H244="老年",0.9,IF(H244="中年",0.5,1))),0)</f>
        <v>0.025</v>
      </c>
      <c r="AC244" s="80">
        <f>=IFERROR((L244*80+M244*50+N244*50+O244*95+P244*20+Q244*20+R244*60+S244*50+T244*50+U244*50+V244*5+W244*5+X244*5+Y244*50)/540*IF(H244="青年",0.8,IF(H244="老年",0.1,IF(H244="中年",0.5,1))),0)</f>
        <v>0.148148148148148</v>
      </c>
      <c r="AD244" s="81">
        <f>=IFERROR(0.01+(AB244-MIN($AB$2:$AB$595))/(MAX($AB$2:$AB$595)-MIN($AB$2:$AB$595))*(1-0.01),0)*10</f>
        <v>1.03349875930521</v>
      </c>
      <c r="AE244" s="81">
        <f>=IFERROR(0.01+(AC244-MIN($AC$2:$AC$595))/(MAX($AC$2:$AC$595)-MIN($AC$2:$AC$595))*(1-0.01),0)*10</f>
        <v>4.20992167101828</v>
      </c>
    </row>
    <row r="245" spans="1:31">
      <c r="A245" s="73">
        <v>244</v>
      </c>
      <c r="B245" s="76" t="s">
        <v>1079</v>
      </c>
      <c r="C245" s="76" t="s">
        <v>393</v>
      </c>
      <c r="D245" s="73" t="s">
        <v>394</v>
      </c>
      <c r="E245" s="73">
        <v>3</v>
      </c>
      <c r="F245" s="73">
        <v>2</v>
      </c>
      <c r="G245" s="76" t="s">
        <v>793</v>
      </c>
      <c r="H245" s="76" t="s">
        <v>788</v>
      </c>
      <c r="I245" s="76" t="s">
        <v>789</v>
      </c>
      <c r="J245" s="76" t="s">
        <v>809</v>
      </c>
      <c r="K245" s="76" t="s">
        <v>1078</v>
      </c>
      <c r="L245" s="73">
        <v>1</v>
      </c>
      <c r="M245" s="73">
        <v>0</v>
      </c>
      <c r="N245" s="73">
        <v>0</v>
      </c>
      <c r="O245" s="73">
        <v>0</v>
      </c>
      <c r="P245" s="73">
        <v>1</v>
      </c>
      <c r="Q245" s="73">
        <v>0</v>
      </c>
      <c r="R245" s="73">
        <v>0</v>
      </c>
      <c r="S245" s="73">
        <v>0</v>
      </c>
      <c r="T245" s="73">
        <v>0</v>
      </c>
      <c r="U245" s="73">
        <v>0</v>
      </c>
      <c r="V245" s="73">
        <v>0</v>
      </c>
      <c r="W245" s="73">
        <v>0</v>
      </c>
      <c r="X245" s="73">
        <v>0</v>
      </c>
      <c r="Y245" s="73">
        <v>0</v>
      </c>
      <c r="Z245" s="77" t="s"/>
      <c r="AA245" s="79">
        <v>46264.3459606482</v>
      </c>
      <c r="AB245" s="80">
        <f>=IFERROR((L245*20+M245*50+N245*50+O245*5+P245*80+Q245*80+R245*40+S245*50+T245*50+U245*50+V245*95+W245*95+X245*95+Y245*50)/800*IF(H245="青年",0.2,IF(H245="老年",0.9,IF(H245="中年",0.5,1))),0)</f>
        <v>0.025</v>
      </c>
      <c r="AC245" s="80">
        <f>=IFERROR((L245*80+M245*50+N245*50+O245*95+P245*20+Q245*20+R245*60+S245*50+T245*50+U245*50+V245*5+W245*5+X245*5+Y245*50)/540*IF(H245="青年",0.8,IF(H245="老年",0.1,IF(H245="中年",0.5,1))),0)</f>
        <v>0.148148148148148</v>
      </c>
      <c r="AD245" s="81">
        <f>=IFERROR(0.01+(AB245-MIN($AB$2:$AB$595))/(MAX($AB$2:$AB$595)-MIN($AB$2:$AB$595))*(1-0.01),0)*10</f>
        <v>1.03349875930521</v>
      </c>
      <c r="AE245" s="81">
        <f>=IFERROR(0.01+(AC245-MIN($AC$2:$AC$595))/(MAX($AC$2:$AC$595)-MIN($AC$2:$AC$595))*(1-0.01),0)*10</f>
        <v>4.20992167101828</v>
      </c>
    </row>
    <row r="246" spans="1:31">
      <c r="A246" s="73">
        <v>245</v>
      </c>
      <c r="B246" s="76" t="s">
        <v>1080</v>
      </c>
      <c r="C246" s="76" t="s">
        <v>398</v>
      </c>
      <c r="D246" s="73" t="s">
        <v>399</v>
      </c>
      <c r="E246" s="73">
        <v>1</v>
      </c>
      <c r="F246" s="73">
        <v>1</v>
      </c>
      <c r="G246" s="76" t="s">
        <v>793</v>
      </c>
      <c r="H246" s="76" t="s">
        <v>788</v>
      </c>
      <c r="I246" s="76" t="s">
        <v>799</v>
      </c>
      <c r="J246" s="76" t="s">
        <v>790</v>
      </c>
      <c r="K246" s="76" t="s">
        <v>864</v>
      </c>
      <c r="L246" s="73">
        <v>0</v>
      </c>
      <c r="M246" s="73">
        <v>0</v>
      </c>
      <c r="N246" s="73">
        <v>1</v>
      </c>
      <c r="O246" s="73">
        <v>0</v>
      </c>
      <c r="P246" s="73">
        <v>0</v>
      </c>
      <c r="Q246" s="73">
        <v>0</v>
      </c>
      <c r="R246" s="73">
        <v>0</v>
      </c>
      <c r="S246" s="73">
        <v>0</v>
      </c>
      <c r="T246" s="73">
        <v>0</v>
      </c>
      <c r="U246" s="73">
        <v>0</v>
      </c>
      <c r="V246" s="73">
        <v>0</v>
      </c>
      <c r="W246" s="73">
        <v>0</v>
      </c>
      <c r="X246" s="73">
        <v>0</v>
      </c>
      <c r="Y246" s="73">
        <v>0</v>
      </c>
      <c r="Z246" s="77" t="s"/>
      <c r="AA246" s="79">
        <v>46264.3002199074</v>
      </c>
      <c r="AB246" s="80">
        <f>=IFERROR((L246*20+M246*50+N246*50+O246*5+P246*80+Q246*80+R246*40+S246*50+T246*50+U246*50+V246*95+W246*95+X246*95+Y246*50)/800*IF(H246="青年",0.2,IF(H246="老年",0.9,IF(H246="中年",0.5,1))),0)</f>
        <v>0.0125</v>
      </c>
      <c r="AC246" s="80">
        <f>=IFERROR((L246*80+M246*50+N246*50+O246*95+P246*20+Q246*20+R246*60+S246*50+T246*50+U246*50+V246*5+W246*5+X246*5+Y246*50)/540*IF(H246="青年",0.8,IF(H246="老年",0.1,IF(H246="中年",0.5,1))),0)</f>
        <v>0.0740740740740741</v>
      </c>
      <c r="AD246" s="81">
        <f>=IFERROR(0.01+(AB246-MIN($AB$2:$AB$595))/(MAX($AB$2:$AB$595)-MIN($AB$2:$AB$595))*(1-0.01),0)*10</f>
        <v>0.542183622828784</v>
      </c>
      <c r="AE246" s="81">
        <f>=IFERROR(0.01+(AC246-MIN($AC$2:$AC$595))/(MAX($AC$2:$AC$595)-MIN($AC$2:$AC$595))*(1-0.01),0)*10</f>
        <v>2.1420365535248</v>
      </c>
    </row>
    <row r="247" spans="1:31">
      <c r="A247" s="73">
        <v>246</v>
      </c>
      <c r="B247" s="76" t="s">
        <v>1081</v>
      </c>
      <c r="C247" s="76" t="s">
        <v>398</v>
      </c>
      <c r="D247" s="73" t="s">
        <v>399</v>
      </c>
      <c r="E247" s="73">
        <v>2</v>
      </c>
      <c r="F247" s="73">
        <v>2</v>
      </c>
      <c r="G247" s="76" t="s">
        <v>793</v>
      </c>
      <c r="H247" s="76" t="s">
        <v>788</v>
      </c>
      <c r="I247" s="76" t="s">
        <v>799</v>
      </c>
      <c r="J247" s="76" t="s">
        <v>790</v>
      </c>
      <c r="K247" s="76" t="s">
        <v>864</v>
      </c>
      <c r="L247" s="73">
        <v>0</v>
      </c>
      <c r="M247" s="73">
        <v>0</v>
      </c>
      <c r="N247" s="73">
        <v>1</v>
      </c>
      <c r="O247" s="73">
        <v>0</v>
      </c>
      <c r="P247" s="73">
        <v>0</v>
      </c>
      <c r="Q247" s="73">
        <v>0</v>
      </c>
      <c r="R247" s="73">
        <v>0</v>
      </c>
      <c r="S247" s="73">
        <v>0</v>
      </c>
      <c r="T247" s="73">
        <v>0</v>
      </c>
      <c r="U247" s="73">
        <v>0</v>
      </c>
      <c r="V247" s="73">
        <v>0</v>
      </c>
      <c r="W247" s="73">
        <v>0</v>
      </c>
      <c r="X247" s="73">
        <v>0</v>
      </c>
      <c r="Y247" s="73">
        <v>0</v>
      </c>
      <c r="Z247" s="77" t="s"/>
      <c r="AA247" s="79">
        <v>46264.3004050926</v>
      </c>
      <c r="AB247" s="80">
        <f>=IFERROR((L247*20+M247*50+N247*50+O247*5+P247*80+Q247*80+R247*40+S247*50+T247*50+U247*50+V247*95+W247*95+X247*95+Y247*50)/800*IF(H247="青年",0.2,IF(H247="老年",0.9,IF(H247="中年",0.5,1))),0)</f>
        <v>0.0125</v>
      </c>
      <c r="AC247" s="80">
        <f>=IFERROR((L247*80+M247*50+N247*50+O247*95+P247*20+Q247*20+R247*60+S247*50+T247*50+U247*50+V247*5+W247*5+X247*5+Y247*50)/540*IF(H247="青年",0.8,IF(H247="老年",0.1,IF(H247="中年",0.5,1))),0)</f>
        <v>0.0740740740740741</v>
      </c>
      <c r="AD247" s="81">
        <f>=IFERROR(0.01+(AB247-MIN($AB$2:$AB$595))/(MAX($AB$2:$AB$595)-MIN($AB$2:$AB$595))*(1-0.01),0)*10</f>
        <v>0.542183622828784</v>
      </c>
      <c r="AE247" s="81">
        <f>=IFERROR(0.01+(AC247-MIN($AC$2:$AC$595))/(MAX($AC$2:$AC$595)-MIN($AC$2:$AC$595))*(1-0.01),0)*10</f>
        <v>2.1420365535248</v>
      </c>
    </row>
    <row r="248" spans="1:31">
      <c r="A248" s="73">
        <v>247</v>
      </c>
      <c r="B248" s="76" t="s">
        <v>1082</v>
      </c>
      <c r="C248" s="76" t="s">
        <v>398</v>
      </c>
      <c r="D248" s="73" t="s">
        <v>399</v>
      </c>
      <c r="E248" s="73">
        <v>3</v>
      </c>
      <c r="F248" s="77" t="s"/>
      <c r="G248" s="76" t="s">
        <v>787</v>
      </c>
      <c r="H248" s="76" t="s">
        <v>802</v>
      </c>
      <c r="I248" s="76" t="s">
        <v>789</v>
      </c>
      <c r="J248" s="76" t="s">
        <v>790</v>
      </c>
      <c r="K248" s="76" t="s">
        <v>1034</v>
      </c>
      <c r="L248" s="73">
        <v>0</v>
      </c>
      <c r="M248" s="73">
        <v>0</v>
      </c>
      <c r="N248" s="73">
        <v>0</v>
      </c>
      <c r="O248" s="73">
        <v>0</v>
      </c>
      <c r="P248" s="73">
        <v>0</v>
      </c>
      <c r="Q248" s="73">
        <v>0</v>
      </c>
      <c r="R248" s="73">
        <v>1</v>
      </c>
      <c r="S248" s="73">
        <v>0</v>
      </c>
      <c r="T248" s="73">
        <v>0</v>
      </c>
      <c r="U248" s="73">
        <v>0</v>
      </c>
      <c r="V248" s="73">
        <v>0</v>
      </c>
      <c r="W248" s="73">
        <v>0</v>
      </c>
      <c r="X248" s="73">
        <v>0</v>
      </c>
      <c r="Y248" s="73">
        <v>0</v>
      </c>
      <c r="Z248" s="77" t="s"/>
      <c r="AA248" s="79">
        <v>46264.3004976852</v>
      </c>
      <c r="AB248" s="80">
        <f>=IFERROR((L248*20+M248*50+N248*50+O248*5+P248*80+Q248*80+R248*40+S248*50+T248*50+U248*50+V248*95+W248*95+X248*95+Y248*50)/800*IF(H248="青年",0.2,IF(H248="老年",0.9,IF(H248="中年",0.5,1))),0)</f>
        <v>0.025</v>
      </c>
      <c r="AC248" s="80">
        <f>=IFERROR((L248*80+M248*50+N248*50+O248*95+P248*20+Q248*20+R248*60+S248*50+T248*50+U248*50+V248*5+W248*5+X248*5+Y248*50)/540*IF(H248="青年",0.8,IF(H248="老年",0.1,IF(H248="中年",0.5,1))),0)</f>
        <v>0.0555555555555556</v>
      </c>
      <c r="AD248" s="81">
        <f>=IFERROR(0.01+(AB248-MIN($AB$2:$AB$595))/(MAX($AB$2:$AB$595)-MIN($AB$2:$AB$595))*(1-0.01),0)*10</f>
        <v>1.03349875930521</v>
      </c>
      <c r="AE248" s="81">
        <f>=IFERROR(0.01+(AC248-MIN($AC$2:$AC$595))/(MAX($AC$2:$AC$595)-MIN($AC$2:$AC$595))*(1-0.01),0)*10</f>
        <v>1.62506527415144</v>
      </c>
    </row>
    <row r="249" spans="1:31">
      <c r="A249" s="73">
        <v>248</v>
      </c>
      <c r="B249" s="76" t="s">
        <v>1083</v>
      </c>
      <c r="C249" s="76" t="s">
        <v>398</v>
      </c>
      <c r="D249" s="73" t="s">
        <v>399</v>
      </c>
      <c r="E249" s="73">
        <v>4</v>
      </c>
      <c r="F249" s="77" t="s"/>
      <c r="G249" s="76" t="s">
        <v>787</v>
      </c>
      <c r="H249" s="76" t="s">
        <v>788</v>
      </c>
      <c r="I249" s="76" t="s">
        <v>799</v>
      </c>
      <c r="J249" s="76" t="s">
        <v>790</v>
      </c>
      <c r="K249" s="76" t="s">
        <v>867</v>
      </c>
      <c r="L249" s="73">
        <v>0</v>
      </c>
      <c r="M249" s="73">
        <v>0</v>
      </c>
      <c r="N249" s="73">
        <v>0</v>
      </c>
      <c r="O249" s="73">
        <v>0</v>
      </c>
      <c r="P249" s="73">
        <v>0</v>
      </c>
      <c r="Q249" s="73">
        <v>0</v>
      </c>
      <c r="R249" s="73">
        <v>1</v>
      </c>
      <c r="S249" s="73">
        <v>1</v>
      </c>
      <c r="T249" s="73">
        <v>0</v>
      </c>
      <c r="U249" s="73">
        <v>0</v>
      </c>
      <c r="V249" s="73">
        <v>0</v>
      </c>
      <c r="W249" s="73">
        <v>0</v>
      </c>
      <c r="X249" s="73">
        <v>0</v>
      </c>
      <c r="Y249" s="73">
        <v>0</v>
      </c>
      <c r="Z249" s="77" t="s"/>
      <c r="AA249" s="79">
        <v>46264.3015972222</v>
      </c>
      <c r="AB249" s="80">
        <f>=IFERROR((L249*20+M249*50+N249*50+O249*5+P249*80+Q249*80+R249*40+S249*50+T249*50+U249*50+V249*95+W249*95+X249*95+Y249*50)/800*IF(H249="青年",0.2,IF(H249="老年",0.9,IF(H249="中年",0.5,1))),0)</f>
        <v>0.0225</v>
      </c>
      <c r="AC249" s="80">
        <f>=IFERROR((L249*80+M249*50+N249*50+O249*95+P249*20+Q249*20+R249*60+S249*50+T249*50+U249*50+V249*5+W249*5+X249*5+Y249*50)/540*IF(H249="青年",0.8,IF(H249="老年",0.1,IF(H249="中年",0.5,1))),0)</f>
        <v>0.162962962962963</v>
      </c>
      <c r="AD249" s="81">
        <f>=IFERROR(0.01+(AB249-MIN($AB$2:$AB$595))/(MAX($AB$2:$AB$595)-MIN($AB$2:$AB$595))*(1-0.01),0)*10</f>
        <v>0.935235732009926</v>
      </c>
      <c r="AE249" s="81">
        <f>=IFERROR(0.01+(AC249-MIN($AC$2:$AC$595))/(MAX($AC$2:$AC$595)-MIN($AC$2:$AC$595))*(1-0.01),0)*10</f>
        <v>4.62349869451697</v>
      </c>
    </row>
    <row r="250" spans="1:31">
      <c r="A250" s="73">
        <v>249</v>
      </c>
      <c r="B250" s="76" t="s">
        <v>1084</v>
      </c>
      <c r="C250" s="76" t="s">
        <v>403</v>
      </c>
      <c r="D250" s="73" t="s">
        <v>404</v>
      </c>
      <c r="E250" s="73">
        <v>1</v>
      </c>
      <c r="F250" s="73">
        <v>1</v>
      </c>
      <c r="G250" s="76" t="s">
        <v>793</v>
      </c>
      <c r="H250" s="76" t="s">
        <v>788</v>
      </c>
      <c r="I250" s="76" t="s">
        <v>799</v>
      </c>
      <c r="J250" s="76" t="s">
        <v>790</v>
      </c>
      <c r="K250" s="76" t="s">
        <v>1002</v>
      </c>
      <c r="L250" s="73">
        <v>0</v>
      </c>
      <c r="M250" s="73">
        <v>0</v>
      </c>
      <c r="N250" s="73">
        <v>1</v>
      </c>
      <c r="O250" s="73">
        <v>0</v>
      </c>
      <c r="P250" s="73">
        <v>1</v>
      </c>
      <c r="Q250" s="73">
        <v>0</v>
      </c>
      <c r="R250" s="73">
        <v>0</v>
      </c>
      <c r="S250" s="73">
        <v>0</v>
      </c>
      <c r="T250" s="73">
        <v>0</v>
      </c>
      <c r="U250" s="73">
        <v>0</v>
      </c>
      <c r="V250" s="73">
        <v>0</v>
      </c>
      <c r="W250" s="73">
        <v>0</v>
      </c>
      <c r="X250" s="73">
        <v>0</v>
      </c>
      <c r="Y250" s="73">
        <v>0</v>
      </c>
      <c r="Z250" s="77" t="s"/>
      <c r="AA250" s="79">
        <v>46263.4042013889</v>
      </c>
      <c r="AB250" s="80">
        <f>=IFERROR((L250*20+M250*50+N250*50+O250*5+P250*80+Q250*80+R250*40+S250*50+T250*50+U250*50+V250*95+W250*95+X250*95+Y250*50)/800*IF(H250="青年",0.2,IF(H250="老年",0.9,IF(H250="中年",0.5,1))),0)</f>
        <v>0.0325</v>
      </c>
      <c r="AC250" s="80">
        <f>=IFERROR((L250*80+M250*50+N250*50+O250*95+P250*20+Q250*20+R250*60+S250*50+T250*50+U250*50+V250*5+W250*5+X250*5+Y250*50)/540*IF(H250="青年",0.8,IF(H250="老年",0.1,IF(H250="中年",0.5,1))),0)</f>
        <v>0.103703703703704</v>
      </c>
      <c r="AD250" s="81">
        <f>=IFERROR(0.01+(AB250-MIN($AB$2:$AB$595))/(MAX($AB$2:$AB$595)-MIN($AB$2:$AB$595))*(1-0.01),0)*10</f>
        <v>1.32828784119107</v>
      </c>
      <c r="AE250" s="81">
        <f>=IFERROR(0.01+(AC250-MIN($AC$2:$AC$595))/(MAX($AC$2:$AC$595)-MIN($AC$2:$AC$595))*(1-0.01),0)*10</f>
        <v>2.96919060052219</v>
      </c>
    </row>
    <row r="251" spans="1:31">
      <c r="A251" s="73">
        <v>250</v>
      </c>
      <c r="B251" s="76" t="s">
        <v>1085</v>
      </c>
      <c r="C251" s="76" t="s">
        <v>403</v>
      </c>
      <c r="D251" s="73" t="s">
        <v>404</v>
      </c>
      <c r="E251" s="73">
        <v>2</v>
      </c>
      <c r="F251" s="73">
        <v>1</v>
      </c>
      <c r="G251" s="76" t="s">
        <v>793</v>
      </c>
      <c r="H251" s="76" t="s">
        <v>788</v>
      </c>
      <c r="I251" s="76" t="s">
        <v>799</v>
      </c>
      <c r="J251" s="76" t="s">
        <v>790</v>
      </c>
      <c r="K251" s="76" t="s">
        <v>1002</v>
      </c>
      <c r="L251" s="73">
        <v>0</v>
      </c>
      <c r="M251" s="73">
        <v>0</v>
      </c>
      <c r="N251" s="73">
        <v>1</v>
      </c>
      <c r="O251" s="73">
        <v>0</v>
      </c>
      <c r="P251" s="73">
        <v>1</v>
      </c>
      <c r="Q251" s="73">
        <v>0</v>
      </c>
      <c r="R251" s="73">
        <v>0</v>
      </c>
      <c r="S251" s="73">
        <v>0</v>
      </c>
      <c r="T251" s="73">
        <v>0</v>
      </c>
      <c r="U251" s="73">
        <v>0</v>
      </c>
      <c r="V251" s="73">
        <v>0</v>
      </c>
      <c r="W251" s="73">
        <v>0</v>
      </c>
      <c r="X251" s="73">
        <v>0</v>
      </c>
      <c r="Y251" s="73">
        <v>0</v>
      </c>
      <c r="Z251" s="77" t="s"/>
      <c r="AA251" s="79">
        <v>46263.4042708333</v>
      </c>
      <c r="AB251" s="80">
        <f>=IFERROR((L251*20+M251*50+N251*50+O251*5+P251*80+Q251*80+R251*40+S251*50+T251*50+U251*50+V251*95+W251*95+X251*95+Y251*50)/800*IF(H251="青年",0.2,IF(H251="老年",0.9,IF(H251="中年",0.5,1))),0)</f>
        <v>0.0325</v>
      </c>
      <c r="AC251" s="80">
        <f>=IFERROR((L251*80+M251*50+N251*50+O251*95+P251*20+Q251*20+R251*60+S251*50+T251*50+U251*50+V251*5+W251*5+X251*5+Y251*50)/540*IF(H251="青年",0.8,IF(H251="老年",0.1,IF(H251="中年",0.5,1))),0)</f>
        <v>0.103703703703704</v>
      </c>
      <c r="AD251" s="81">
        <f>=IFERROR(0.01+(AB251-MIN($AB$2:$AB$595))/(MAX($AB$2:$AB$595)-MIN($AB$2:$AB$595))*(1-0.01),0)*10</f>
        <v>1.32828784119107</v>
      </c>
      <c r="AE251" s="81">
        <f>=IFERROR(0.01+(AC251-MIN($AC$2:$AC$595))/(MAX($AC$2:$AC$595)-MIN($AC$2:$AC$595))*(1-0.01),0)*10</f>
        <v>2.96919060052219</v>
      </c>
    </row>
    <row r="252" spans="1:31">
      <c r="A252" s="73">
        <v>251</v>
      </c>
      <c r="B252" s="76" t="s">
        <v>1086</v>
      </c>
      <c r="C252" s="76" t="s">
        <v>403</v>
      </c>
      <c r="D252" s="73" t="s">
        <v>404</v>
      </c>
      <c r="E252" s="73">
        <v>3</v>
      </c>
      <c r="F252" s="73">
        <v>2</v>
      </c>
      <c r="G252" s="76" t="s">
        <v>793</v>
      </c>
      <c r="H252" s="76" t="s">
        <v>788</v>
      </c>
      <c r="I252" s="76" t="s">
        <v>799</v>
      </c>
      <c r="J252" s="76" t="s">
        <v>790</v>
      </c>
      <c r="K252" s="76" t="s">
        <v>1002</v>
      </c>
      <c r="L252" s="73">
        <v>0</v>
      </c>
      <c r="M252" s="73">
        <v>0</v>
      </c>
      <c r="N252" s="73">
        <v>1</v>
      </c>
      <c r="O252" s="73">
        <v>0</v>
      </c>
      <c r="P252" s="73">
        <v>1</v>
      </c>
      <c r="Q252" s="73">
        <v>0</v>
      </c>
      <c r="R252" s="73">
        <v>0</v>
      </c>
      <c r="S252" s="73">
        <v>0</v>
      </c>
      <c r="T252" s="73">
        <v>0</v>
      </c>
      <c r="U252" s="73">
        <v>0</v>
      </c>
      <c r="V252" s="73">
        <v>0</v>
      </c>
      <c r="W252" s="73">
        <v>0</v>
      </c>
      <c r="X252" s="73">
        <v>0</v>
      </c>
      <c r="Y252" s="73">
        <v>0</v>
      </c>
      <c r="Z252" s="77" t="s"/>
      <c r="AA252" s="79">
        <v>46263.404525463</v>
      </c>
      <c r="AB252" s="80">
        <f>=IFERROR((L252*20+M252*50+N252*50+O252*5+P252*80+Q252*80+R252*40+S252*50+T252*50+U252*50+V252*95+W252*95+X252*95+Y252*50)/800*IF(H252="青年",0.2,IF(H252="老年",0.9,IF(H252="中年",0.5,1))),0)</f>
        <v>0.0325</v>
      </c>
      <c r="AC252" s="80">
        <f>=IFERROR((L252*80+M252*50+N252*50+O252*95+P252*20+Q252*20+R252*60+S252*50+T252*50+U252*50+V252*5+W252*5+X252*5+Y252*50)/540*IF(H252="青年",0.8,IF(H252="老年",0.1,IF(H252="中年",0.5,1))),0)</f>
        <v>0.103703703703704</v>
      </c>
      <c r="AD252" s="81">
        <f>=IFERROR(0.01+(AB252-MIN($AB$2:$AB$595))/(MAX($AB$2:$AB$595)-MIN($AB$2:$AB$595))*(1-0.01),0)*10</f>
        <v>1.32828784119107</v>
      </c>
      <c r="AE252" s="81">
        <f>=IFERROR(0.01+(AC252-MIN($AC$2:$AC$595))/(MAX($AC$2:$AC$595)-MIN($AC$2:$AC$595))*(1-0.01),0)*10</f>
        <v>2.96919060052219</v>
      </c>
    </row>
    <row r="253" spans="1:31">
      <c r="A253" s="73">
        <v>252</v>
      </c>
      <c r="B253" s="76" t="s">
        <v>1087</v>
      </c>
      <c r="C253" s="76" t="s">
        <v>403</v>
      </c>
      <c r="D253" s="73" t="s">
        <v>404</v>
      </c>
      <c r="E253" s="73">
        <v>4</v>
      </c>
      <c r="F253" s="73">
        <v>2</v>
      </c>
      <c r="G253" s="76" t="s">
        <v>793</v>
      </c>
      <c r="H253" s="76" t="s">
        <v>788</v>
      </c>
      <c r="I253" s="76" t="s">
        <v>799</v>
      </c>
      <c r="J253" s="76" t="s">
        <v>790</v>
      </c>
      <c r="K253" s="76" t="s">
        <v>1002</v>
      </c>
      <c r="L253" s="73">
        <v>0</v>
      </c>
      <c r="M253" s="73">
        <v>0</v>
      </c>
      <c r="N253" s="73">
        <v>1</v>
      </c>
      <c r="O253" s="73">
        <v>0</v>
      </c>
      <c r="P253" s="73">
        <v>1</v>
      </c>
      <c r="Q253" s="73">
        <v>0</v>
      </c>
      <c r="R253" s="73">
        <v>0</v>
      </c>
      <c r="S253" s="73">
        <v>0</v>
      </c>
      <c r="T253" s="73">
        <v>0</v>
      </c>
      <c r="U253" s="73">
        <v>0</v>
      </c>
      <c r="V253" s="73">
        <v>0</v>
      </c>
      <c r="W253" s="73">
        <v>0</v>
      </c>
      <c r="X253" s="73">
        <v>0</v>
      </c>
      <c r="Y253" s="73">
        <v>0</v>
      </c>
      <c r="Z253" s="77" t="s"/>
      <c r="AA253" s="79">
        <v>46263.4046064815</v>
      </c>
      <c r="AB253" s="80">
        <f>=IFERROR((L253*20+M253*50+N253*50+O253*5+P253*80+Q253*80+R253*40+S253*50+T253*50+U253*50+V253*95+W253*95+X253*95+Y253*50)/800*IF(H253="青年",0.2,IF(H253="老年",0.9,IF(H253="中年",0.5,1))),0)</f>
        <v>0.0325</v>
      </c>
      <c r="AC253" s="80">
        <f>=IFERROR((L253*80+M253*50+N253*50+O253*95+P253*20+Q253*20+R253*60+S253*50+T253*50+U253*50+V253*5+W253*5+X253*5+Y253*50)/540*IF(H253="青年",0.8,IF(H253="老年",0.1,IF(H253="中年",0.5,1))),0)</f>
        <v>0.103703703703704</v>
      </c>
      <c r="AD253" s="81">
        <f>=IFERROR(0.01+(AB253-MIN($AB$2:$AB$595))/(MAX($AB$2:$AB$595)-MIN($AB$2:$AB$595))*(1-0.01),0)*10</f>
        <v>1.32828784119107</v>
      </c>
      <c r="AE253" s="81">
        <f>=IFERROR(0.01+(AC253-MIN($AC$2:$AC$595))/(MAX($AC$2:$AC$595)-MIN($AC$2:$AC$595))*(1-0.01),0)*10</f>
        <v>2.96919060052219</v>
      </c>
    </row>
    <row r="254" spans="1:31">
      <c r="A254" s="73">
        <v>253</v>
      </c>
      <c r="B254" s="76" t="s">
        <v>1088</v>
      </c>
      <c r="C254" s="76" t="s">
        <v>403</v>
      </c>
      <c r="D254" s="73" t="s">
        <v>404</v>
      </c>
      <c r="E254" s="73">
        <v>5</v>
      </c>
      <c r="F254" s="73">
        <v>3</v>
      </c>
      <c r="G254" s="76" t="s">
        <v>793</v>
      </c>
      <c r="H254" s="76" t="s">
        <v>788</v>
      </c>
      <c r="I254" s="76" t="s">
        <v>799</v>
      </c>
      <c r="J254" s="76" t="s">
        <v>790</v>
      </c>
      <c r="K254" s="76" t="s">
        <v>1002</v>
      </c>
      <c r="L254" s="73">
        <v>0</v>
      </c>
      <c r="M254" s="73">
        <v>0</v>
      </c>
      <c r="N254" s="73">
        <v>1</v>
      </c>
      <c r="O254" s="73">
        <v>0</v>
      </c>
      <c r="P254" s="73">
        <v>1</v>
      </c>
      <c r="Q254" s="73">
        <v>0</v>
      </c>
      <c r="R254" s="73">
        <v>0</v>
      </c>
      <c r="S254" s="73">
        <v>0</v>
      </c>
      <c r="T254" s="73">
        <v>0</v>
      </c>
      <c r="U254" s="73">
        <v>0</v>
      </c>
      <c r="V254" s="73">
        <v>0</v>
      </c>
      <c r="W254" s="73">
        <v>0</v>
      </c>
      <c r="X254" s="73">
        <v>0</v>
      </c>
      <c r="Y254" s="73">
        <v>0</v>
      </c>
      <c r="Z254" s="77" t="s"/>
      <c r="AA254" s="79">
        <v>46263.4047106482</v>
      </c>
      <c r="AB254" s="80">
        <f>=IFERROR((L254*20+M254*50+N254*50+O254*5+P254*80+Q254*80+R254*40+S254*50+T254*50+U254*50+V254*95+W254*95+X254*95+Y254*50)/800*IF(H254="青年",0.2,IF(H254="老年",0.9,IF(H254="中年",0.5,1))),0)</f>
        <v>0.0325</v>
      </c>
      <c r="AC254" s="80">
        <f>=IFERROR((L254*80+M254*50+N254*50+O254*95+P254*20+Q254*20+R254*60+S254*50+T254*50+U254*50+V254*5+W254*5+X254*5+Y254*50)/540*IF(H254="青年",0.8,IF(H254="老年",0.1,IF(H254="中年",0.5,1))),0)</f>
        <v>0.103703703703704</v>
      </c>
      <c r="AD254" s="81">
        <f>=IFERROR(0.01+(AB254-MIN($AB$2:$AB$595))/(MAX($AB$2:$AB$595)-MIN($AB$2:$AB$595))*(1-0.01),0)*10</f>
        <v>1.32828784119107</v>
      </c>
      <c r="AE254" s="81">
        <f>=IFERROR(0.01+(AC254-MIN($AC$2:$AC$595))/(MAX($AC$2:$AC$595)-MIN($AC$2:$AC$595))*(1-0.01),0)*10</f>
        <v>2.96919060052219</v>
      </c>
    </row>
    <row r="255" spans="1:31">
      <c r="A255" s="73">
        <v>254</v>
      </c>
      <c r="B255" s="76" t="s">
        <v>1089</v>
      </c>
      <c r="C255" s="76" t="s">
        <v>403</v>
      </c>
      <c r="D255" s="73" t="s">
        <v>404</v>
      </c>
      <c r="E255" s="73">
        <v>6</v>
      </c>
      <c r="F255" s="73">
        <v>3</v>
      </c>
      <c r="G255" s="76" t="s">
        <v>793</v>
      </c>
      <c r="H255" s="76" t="s">
        <v>788</v>
      </c>
      <c r="I255" s="76" t="s">
        <v>799</v>
      </c>
      <c r="J255" s="76" t="s">
        <v>790</v>
      </c>
      <c r="K255" s="76" t="s">
        <v>1002</v>
      </c>
      <c r="L255" s="73">
        <v>0</v>
      </c>
      <c r="M255" s="73">
        <v>0</v>
      </c>
      <c r="N255" s="73">
        <v>1</v>
      </c>
      <c r="O255" s="73">
        <v>0</v>
      </c>
      <c r="P255" s="73">
        <v>1</v>
      </c>
      <c r="Q255" s="73">
        <v>0</v>
      </c>
      <c r="R255" s="73">
        <v>0</v>
      </c>
      <c r="S255" s="73">
        <v>0</v>
      </c>
      <c r="T255" s="73">
        <v>0</v>
      </c>
      <c r="U255" s="73">
        <v>0</v>
      </c>
      <c r="V255" s="73">
        <v>0</v>
      </c>
      <c r="W255" s="73">
        <v>0</v>
      </c>
      <c r="X255" s="73">
        <v>0</v>
      </c>
      <c r="Y255" s="73">
        <v>0</v>
      </c>
      <c r="Z255" s="77" t="s"/>
      <c r="AA255" s="79">
        <v>46263.4048032407</v>
      </c>
      <c r="AB255" s="80">
        <f>=IFERROR((L255*20+M255*50+N255*50+O255*5+P255*80+Q255*80+R255*40+S255*50+T255*50+U255*50+V255*95+W255*95+X255*95+Y255*50)/800*IF(H255="青年",0.2,IF(H255="老年",0.9,IF(H255="中年",0.5,1))),0)</f>
        <v>0.0325</v>
      </c>
      <c r="AC255" s="80">
        <f>=IFERROR((L255*80+M255*50+N255*50+O255*95+P255*20+Q255*20+R255*60+S255*50+T255*50+U255*50+V255*5+W255*5+X255*5+Y255*50)/540*IF(H255="青年",0.8,IF(H255="老年",0.1,IF(H255="中年",0.5,1))),0)</f>
        <v>0.103703703703704</v>
      </c>
      <c r="AD255" s="81">
        <f>=IFERROR(0.01+(AB255-MIN($AB$2:$AB$595))/(MAX($AB$2:$AB$595)-MIN($AB$2:$AB$595))*(1-0.01),0)*10</f>
        <v>1.32828784119107</v>
      </c>
      <c r="AE255" s="81">
        <f>=IFERROR(0.01+(AC255-MIN($AC$2:$AC$595))/(MAX($AC$2:$AC$595)-MIN($AC$2:$AC$595))*(1-0.01),0)*10</f>
        <v>2.96919060052219</v>
      </c>
    </row>
    <row r="256" spans="1:31">
      <c r="A256" s="73">
        <v>255</v>
      </c>
      <c r="B256" s="76" t="s">
        <v>1090</v>
      </c>
      <c r="C256" s="76" t="s">
        <v>409</v>
      </c>
      <c r="D256" s="73" t="s">
        <v>410</v>
      </c>
      <c r="E256" s="73">
        <v>1</v>
      </c>
      <c r="F256" s="73">
        <v>1</v>
      </c>
      <c r="G256" s="76" t="s">
        <v>793</v>
      </c>
      <c r="H256" s="76" t="s">
        <v>788</v>
      </c>
      <c r="I256" s="76" t="s">
        <v>799</v>
      </c>
      <c r="J256" s="76" t="s">
        <v>790</v>
      </c>
      <c r="K256" s="76" t="s">
        <v>1002</v>
      </c>
      <c r="L256" s="73">
        <v>0</v>
      </c>
      <c r="M256" s="73">
        <v>0</v>
      </c>
      <c r="N256" s="73">
        <v>1</v>
      </c>
      <c r="O256" s="73">
        <v>0</v>
      </c>
      <c r="P256" s="73">
        <v>1</v>
      </c>
      <c r="Q256" s="73">
        <v>0</v>
      </c>
      <c r="R256" s="73">
        <v>0</v>
      </c>
      <c r="S256" s="73">
        <v>0</v>
      </c>
      <c r="T256" s="73">
        <v>0</v>
      </c>
      <c r="U256" s="73">
        <v>0</v>
      </c>
      <c r="V256" s="73">
        <v>0</v>
      </c>
      <c r="W256" s="73">
        <v>0</v>
      </c>
      <c r="X256" s="73">
        <v>0</v>
      </c>
      <c r="Y256" s="73">
        <v>0</v>
      </c>
      <c r="Z256" s="77" t="s"/>
      <c r="AA256" s="79">
        <v>46263.3955555556</v>
      </c>
      <c r="AB256" s="80">
        <f>=IFERROR((L256*20+M256*50+N256*50+O256*5+P256*80+Q256*80+R256*40+S256*50+T256*50+U256*50+V256*95+W256*95+X256*95+Y256*50)/800*IF(H256="青年",0.2,IF(H256="老年",0.9,IF(H256="中年",0.5,1))),0)</f>
        <v>0.0325</v>
      </c>
      <c r="AC256" s="80">
        <f>=IFERROR((L256*80+M256*50+N256*50+O256*95+P256*20+Q256*20+R256*60+S256*50+T256*50+U256*50+V256*5+W256*5+X256*5+Y256*50)/540*IF(H256="青年",0.8,IF(H256="老年",0.1,IF(H256="中年",0.5,1))),0)</f>
        <v>0.103703703703704</v>
      </c>
      <c r="AD256" s="81">
        <f>=IFERROR(0.01+(AB256-MIN($AB$2:$AB$595))/(MAX($AB$2:$AB$595)-MIN($AB$2:$AB$595))*(1-0.01),0)*10</f>
        <v>1.32828784119107</v>
      </c>
      <c r="AE256" s="81">
        <f>=IFERROR(0.01+(AC256-MIN($AC$2:$AC$595))/(MAX($AC$2:$AC$595)-MIN($AC$2:$AC$595))*(1-0.01),0)*10</f>
        <v>2.96919060052219</v>
      </c>
    </row>
    <row r="257" spans="1:31">
      <c r="A257" s="73">
        <v>256</v>
      </c>
      <c r="B257" s="76" t="s">
        <v>1091</v>
      </c>
      <c r="C257" s="76" t="s">
        <v>409</v>
      </c>
      <c r="D257" s="73" t="s">
        <v>410</v>
      </c>
      <c r="E257" s="73">
        <v>2</v>
      </c>
      <c r="F257" s="73">
        <v>1</v>
      </c>
      <c r="G257" s="76" t="s">
        <v>793</v>
      </c>
      <c r="H257" s="76" t="s">
        <v>788</v>
      </c>
      <c r="I257" s="76" t="s">
        <v>799</v>
      </c>
      <c r="J257" s="76" t="s">
        <v>790</v>
      </c>
      <c r="K257" s="76" t="s">
        <v>1002</v>
      </c>
      <c r="L257" s="73">
        <v>0</v>
      </c>
      <c r="M257" s="73">
        <v>0</v>
      </c>
      <c r="N257" s="73">
        <v>1</v>
      </c>
      <c r="O257" s="73">
        <v>0</v>
      </c>
      <c r="P257" s="73">
        <v>1</v>
      </c>
      <c r="Q257" s="73">
        <v>0</v>
      </c>
      <c r="R257" s="73">
        <v>0</v>
      </c>
      <c r="S257" s="73">
        <v>0</v>
      </c>
      <c r="T257" s="73">
        <v>0</v>
      </c>
      <c r="U257" s="73">
        <v>0</v>
      </c>
      <c r="V257" s="73">
        <v>0</v>
      </c>
      <c r="W257" s="73">
        <v>0</v>
      </c>
      <c r="X257" s="73">
        <v>0</v>
      </c>
      <c r="Y257" s="73">
        <v>0</v>
      </c>
      <c r="Z257" s="77" t="s"/>
      <c r="AA257" s="79">
        <v>46263.395625</v>
      </c>
      <c r="AB257" s="80">
        <f>=IFERROR((L257*20+M257*50+N257*50+O257*5+P257*80+Q257*80+R257*40+S257*50+T257*50+U257*50+V257*95+W257*95+X257*95+Y257*50)/800*IF(H257="青年",0.2,IF(H257="老年",0.9,IF(H257="中年",0.5,1))),0)</f>
        <v>0.0325</v>
      </c>
      <c r="AC257" s="80">
        <f>=IFERROR((L257*80+M257*50+N257*50+O257*95+P257*20+Q257*20+R257*60+S257*50+T257*50+U257*50+V257*5+W257*5+X257*5+Y257*50)/540*IF(H257="青年",0.8,IF(H257="老年",0.1,IF(H257="中年",0.5,1))),0)</f>
        <v>0.103703703703704</v>
      </c>
      <c r="AD257" s="81">
        <f>=IFERROR(0.01+(AB257-MIN($AB$2:$AB$595))/(MAX($AB$2:$AB$595)-MIN($AB$2:$AB$595))*(1-0.01),0)*10</f>
        <v>1.32828784119107</v>
      </c>
      <c r="AE257" s="81">
        <f>=IFERROR(0.01+(AC257-MIN($AC$2:$AC$595))/(MAX($AC$2:$AC$595)-MIN($AC$2:$AC$595))*(1-0.01),0)*10</f>
        <v>2.96919060052219</v>
      </c>
    </row>
    <row r="258" spans="1:31">
      <c r="A258" s="73">
        <v>257</v>
      </c>
      <c r="B258" s="76" t="s">
        <v>1092</v>
      </c>
      <c r="C258" s="76" t="s">
        <v>409</v>
      </c>
      <c r="D258" s="73" t="s">
        <v>410</v>
      </c>
      <c r="E258" s="73">
        <v>3</v>
      </c>
      <c r="F258" s="77" t="s"/>
      <c r="G258" s="76" t="s">
        <v>787</v>
      </c>
      <c r="H258" s="76" t="s">
        <v>788</v>
      </c>
      <c r="I258" s="76" t="s">
        <v>799</v>
      </c>
      <c r="J258" s="76" t="s">
        <v>790</v>
      </c>
      <c r="K258" s="76" t="s">
        <v>864</v>
      </c>
      <c r="L258" s="73">
        <v>0</v>
      </c>
      <c r="M258" s="73">
        <v>0</v>
      </c>
      <c r="N258" s="73">
        <v>1</v>
      </c>
      <c r="O258" s="73">
        <v>0</v>
      </c>
      <c r="P258" s="73">
        <v>0</v>
      </c>
      <c r="Q258" s="73">
        <v>0</v>
      </c>
      <c r="R258" s="73">
        <v>0</v>
      </c>
      <c r="S258" s="73">
        <v>0</v>
      </c>
      <c r="T258" s="73">
        <v>0</v>
      </c>
      <c r="U258" s="73">
        <v>0</v>
      </c>
      <c r="V258" s="73">
        <v>0</v>
      </c>
      <c r="W258" s="73">
        <v>0</v>
      </c>
      <c r="X258" s="73">
        <v>0</v>
      </c>
      <c r="Y258" s="73">
        <v>0</v>
      </c>
      <c r="Z258" s="77" t="s"/>
      <c r="AA258" s="79">
        <v>46263.3956828704</v>
      </c>
      <c r="AB258" s="80">
        <f>=IFERROR((L258*20+M258*50+N258*50+O258*5+P258*80+Q258*80+R258*40+S258*50+T258*50+U258*50+V258*95+W258*95+X258*95+Y258*50)/800*IF(H258="青年",0.2,IF(H258="老年",0.9,IF(H258="中年",0.5,1))),0)</f>
        <v>0.0125</v>
      </c>
      <c r="AC258" s="80">
        <f>=IFERROR((L258*80+M258*50+N258*50+O258*95+P258*20+Q258*20+R258*60+S258*50+T258*50+U258*50+V258*5+W258*5+X258*5+Y258*50)/540*IF(H258="青年",0.8,IF(H258="老年",0.1,IF(H258="中年",0.5,1))),0)</f>
        <v>0.0740740740740741</v>
      </c>
      <c r="AD258" s="81">
        <f>=IFERROR(0.01+(AB258-MIN($AB$2:$AB$595))/(MAX($AB$2:$AB$595)-MIN($AB$2:$AB$595))*(1-0.01),0)*10</f>
        <v>0.542183622828784</v>
      </c>
      <c r="AE258" s="81">
        <f>=IFERROR(0.01+(AC258-MIN($AC$2:$AC$595))/(MAX($AC$2:$AC$595)-MIN($AC$2:$AC$595))*(1-0.01),0)*10</f>
        <v>2.1420365535248</v>
      </c>
    </row>
    <row r="259" spans="1:31">
      <c r="A259" s="73">
        <v>258</v>
      </c>
      <c r="B259" s="76" t="s">
        <v>1093</v>
      </c>
      <c r="C259" s="76" t="s">
        <v>415</v>
      </c>
      <c r="D259" s="73" t="s">
        <v>416</v>
      </c>
      <c r="E259" s="73">
        <v>1</v>
      </c>
      <c r="F259" s="73">
        <v>1</v>
      </c>
      <c r="G259" s="76" t="s">
        <v>793</v>
      </c>
      <c r="H259" s="76" t="s">
        <v>788</v>
      </c>
      <c r="I259" s="76" t="s">
        <v>789</v>
      </c>
      <c r="J259" s="76" t="s">
        <v>790</v>
      </c>
      <c r="K259" s="76" t="s">
        <v>1002</v>
      </c>
      <c r="L259" s="73">
        <v>0</v>
      </c>
      <c r="M259" s="73">
        <v>0</v>
      </c>
      <c r="N259" s="73">
        <v>1</v>
      </c>
      <c r="O259" s="73">
        <v>0</v>
      </c>
      <c r="P259" s="73">
        <v>1</v>
      </c>
      <c r="Q259" s="73">
        <v>0</v>
      </c>
      <c r="R259" s="73">
        <v>0</v>
      </c>
      <c r="S259" s="73">
        <v>0</v>
      </c>
      <c r="T259" s="73">
        <v>0</v>
      </c>
      <c r="U259" s="73">
        <v>0</v>
      </c>
      <c r="V259" s="73">
        <v>0</v>
      </c>
      <c r="W259" s="73">
        <v>0</v>
      </c>
      <c r="X259" s="73">
        <v>0</v>
      </c>
      <c r="Y259" s="73">
        <v>0</v>
      </c>
      <c r="Z259" s="77" t="s"/>
      <c r="AA259" s="79">
        <v>46263.3896180556</v>
      </c>
      <c r="AB259" s="80">
        <f>=IFERROR((L259*20+M259*50+N259*50+O259*5+P259*80+Q259*80+R259*40+S259*50+T259*50+U259*50+V259*95+W259*95+X259*95+Y259*50)/800*IF(H259="青年",0.2,IF(H259="老年",0.9,IF(H259="中年",0.5,1))),0)</f>
        <v>0.0325</v>
      </c>
      <c r="AC259" s="80">
        <f>=IFERROR((L259*80+M259*50+N259*50+O259*95+P259*20+Q259*20+R259*60+S259*50+T259*50+U259*50+V259*5+W259*5+X259*5+Y259*50)/540*IF(H259="青年",0.8,IF(H259="老年",0.1,IF(H259="中年",0.5,1))),0)</f>
        <v>0.103703703703704</v>
      </c>
      <c r="AD259" s="81">
        <f>=IFERROR(0.01+(AB259-MIN($AB$2:$AB$595))/(MAX($AB$2:$AB$595)-MIN($AB$2:$AB$595))*(1-0.01),0)*10</f>
        <v>1.32828784119107</v>
      </c>
      <c r="AE259" s="81">
        <f>=IFERROR(0.01+(AC259-MIN($AC$2:$AC$595))/(MAX($AC$2:$AC$595)-MIN($AC$2:$AC$595))*(1-0.01),0)*10</f>
        <v>2.96919060052219</v>
      </c>
    </row>
    <row r="260" spans="1:31">
      <c r="A260" s="73">
        <v>259</v>
      </c>
      <c r="B260" s="76" t="s">
        <v>1094</v>
      </c>
      <c r="C260" s="76" t="s">
        <v>415</v>
      </c>
      <c r="D260" s="73" t="s">
        <v>416</v>
      </c>
      <c r="E260" s="73">
        <v>2</v>
      </c>
      <c r="F260" s="73">
        <v>1</v>
      </c>
      <c r="G260" s="76" t="s">
        <v>793</v>
      </c>
      <c r="H260" s="76" t="s">
        <v>788</v>
      </c>
      <c r="I260" s="76" t="s">
        <v>799</v>
      </c>
      <c r="J260" s="76" t="s">
        <v>790</v>
      </c>
      <c r="K260" s="76" t="s">
        <v>1002</v>
      </c>
      <c r="L260" s="73">
        <v>0</v>
      </c>
      <c r="M260" s="73">
        <v>0</v>
      </c>
      <c r="N260" s="73">
        <v>1</v>
      </c>
      <c r="O260" s="73">
        <v>0</v>
      </c>
      <c r="P260" s="73">
        <v>1</v>
      </c>
      <c r="Q260" s="73">
        <v>0</v>
      </c>
      <c r="R260" s="73">
        <v>0</v>
      </c>
      <c r="S260" s="73">
        <v>0</v>
      </c>
      <c r="T260" s="73">
        <v>0</v>
      </c>
      <c r="U260" s="73">
        <v>0</v>
      </c>
      <c r="V260" s="73">
        <v>0</v>
      </c>
      <c r="W260" s="73">
        <v>0</v>
      </c>
      <c r="X260" s="73">
        <v>0</v>
      </c>
      <c r="Y260" s="73">
        <v>0</v>
      </c>
      <c r="Z260" s="77" t="s"/>
      <c r="AA260" s="79">
        <v>46263.3897222222</v>
      </c>
      <c r="AB260" s="80">
        <f>=IFERROR((L260*20+M260*50+N260*50+O260*5+P260*80+Q260*80+R260*40+S260*50+T260*50+U260*50+V260*95+W260*95+X260*95+Y260*50)/800*IF(H260="青年",0.2,IF(H260="老年",0.9,IF(H260="中年",0.5,1))),0)</f>
        <v>0.0325</v>
      </c>
      <c r="AC260" s="80">
        <f>=IFERROR((L260*80+M260*50+N260*50+O260*95+P260*20+Q260*20+R260*60+S260*50+T260*50+U260*50+V260*5+W260*5+X260*5+Y260*50)/540*IF(H260="青年",0.8,IF(H260="老年",0.1,IF(H260="中年",0.5,1))),0)</f>
        <v>0.103703703703704</v>
      </c>
      <c r="AD260" s="81">
        <f>=IFERROR(0.01+(AB260-MIN($AB$2:$AB$595))/(MAX($AB$2:$AB$595)-MIN($AB$2:$AB$595))*(1-0.01),0)*10</f>
        <v>1.32828784119107</v>
      </c>
      <c r="AE260" s="81">
        <f>=IFERROR(0.01+(AC260-MIN($AC$2:$AC$595))/(MAX($AC$2:$AC$595)-MIN($AC$2:$AC$595))*(1-0.01),0)*10</f>
        <v>2.96919060052219</v>
      </c>
    </row>
    <row r="261" spans="1:31">
      <c r="A261" s="73">
        <v>260</v>
      </c>
      <c r="B261" s="76" t="s">
        <v>1095</v>
      </c>
      <c r="C261" s="76" t="s">
        <v>415</v>
      </c>
      <c r="D261" s="73" t="s">
        <v>416</v>
      </c>
      <c r="E261" s="73">
        <v>3</v>
      </c>
      <c r="F261" s="73">
        <v>2</v>
      </c>
      <c r="G261" s="76" t="s">
        <v>793</v>
      </c>
      <c r="H261" s="76" t="s">
        <v>788</v>
      </c>
      <c r="I261" s="76" t="s">
        <v>789</v>
      </c>
      <c r="J261" s="76" t="s">
        <v>809</v>
      </c>
      <c r="K261" s="76" t="s">
        <v>1034</v>
      </c>
      <c r="L261" s="73">
        <v>0</v>
      </c>
      <c r="M261" s="73">
        <v>0</v>
      </c>
      <c r="N261" s="73">
        <v>0</v>
      </c>
      <c r="O261" s="73">
        <v>0</v>
      </c>
      <c r="P261" s="73">
        <v>0</v>
      </c>
      <c r="Q261" s="73">
        <v>0</v>
      </c>
      <c r="R261" s="73">
        <v>1</v>
      </c>
      <c r="S261" s="73">
        <v>0</v>
      </c>
      <c r="T261" s="73">
        <v>0</v>
      </c>
      <c r="U261" s="73">
        <v>0</v>
      </c>
      <c r="V261" s="73">
        <v>0</v>
      </c>
      <c r="W261" s="73">
        <v>0</v>
      </c>
      <c r="X261" s="73">
        <v>0</v>
      </c>
      <c r="Y261" s="73">
        <v>0</v>
      </c>
      <c r="Z261" s="77" t="s"/>
      <c r="AA261" s="79">
        <v>46263.3902893519</v>
      </c>
      <c r="AB261" s="80">
        <f>=IFERROR((L261*20+M261*50+N261*50+O261*5+P261*80+Q261*80+R261*40+S261*50+T261*50+U261*50+V261*95+W261*95+X261*95+Y261*50)/800*IF(H261="青年",0.2,IF(H261="老年",0.9,IF(H261="中年",0.5,1))),0)</f>
        <v>0.01</v>
      </c>
      <c r="AC261" s="80">
        <f>=IFERROR((L261*80+M261*50+N261*50+O261*95+P261*20+Q261*20+R261*60+S261*50+T261*50+U261*50+V261*5+W261*5+X261*5+Y261*50)/540*IF(H261="青年",0.8,IF(H261="老年",0.1,IF(H261="中年",0.5,1))),0)</f>
        <v>0.0888888888888889</v>
      </c>
      <c r="AD261" s="81">
        <f>=IFERROR(0.01+(AB261-MIN($AB$2:$AB$595))/(MAX($AB$2:$AB$595)-MIN($AB$2:$AB$595))*(1-0.01),0)*10</f>
        <v>0.443920595533499</v>
      </c>
      <c r="AE261" s="81">
        <f>=IFERROR(0.01+(AC261-MIN($AC$2:$AC$595))/(MAX($AC$2:$AC$595)-MIN($AC$2:$AC$595))*(1-0.01),0)*10</f>
        <v>2.5556135770235</v>
      </c>
    </row>
    <row r="262" spans="1:31">
      <c r="A262" s="73">
        <v>261</v>
      </c>
      <c r="B262" s="76" t="s">
        <v>1096</v>
      </c>
      <c r="C262" s="76" t="s">
        <v>415</v>
      </c>
      <c r="D262" s="73" t="s">
        <v>416</v>
      </c>
      <c r="E262" s="73">
        <v>4</v>
      </c>
      <c r="F262" s="73">
        <v>2</v>
      </c>
      <c r="G262" s="76" t="s">
        <v>793</v>
      </c>
      <c r="H262" s="76" t="s">
        <v>788</v>
      </c>
      <c r="I262" s="76" t="s">
        <v>799</v>
      </c>
      <c r="J262" s="76" t="s">
        <v>790</v>
      </c>
      <c r="K262" s="76" t="s">
        <v>904</v>
      </c>
      <c r="L262" s="73">
        <v>0</v>
      </c>
      <c r="M262" s="73">
        <v>0</v>
      </c>
      <c r="N262" s="73">
        <v>0</v>
      </c>
      <c r="O262" s="73">
        <v>0</v>
      </c>
      <c r="P262" s="73">
        <v>1</v>
      </c>
      <c r="Q262" s="73">
        <v>0</v>
      </c>
      <c r="R262" s="73">
        <v>1</v>
      </c>
      <c r="S262" s="73">
        <v>0</v>
      </c>
      <c r="T262" s="73">
        <v>0</v>
      </c>
      <c r="U262" s="73">
        <v>0</v>
      </c>
      <c r="V262" s="73">
        <v>0</v>
      </c>
      <c r="W262" s="73">
        <v>0</v>
      </c>
      <c r="X262" s="73">
        <v>0</v>
      </c>
      <c r="Y262" s="73">
        <v>0</v>
      </c>
      <c r="Z262" s="77" t="s"/>
      <c r="AA262" s="79">
        <v>46263.3904976852</v>
      </c>
      <c r="AB262" s="80">
        <f>=IFERROR((L262*20+M262*50+N262*50+O262*5+P262*80+Q262*80+R262*40+S262*50+T262*50+U262*50+V262*95+W262*95+X262*95+Y262*50)/800*IF(H262="青年",0.2,IF(H262="老年",0.9,IF(H262="中年",0.5,1))),0)</f>
        <v>0.03</v>
      </c>
      <c r="AC262" s="80">
        <f>=IFERROR((L262*80+M262*50+N262*50+O262*95+P262*20+Q262*20+R262*60+S262*50+T262*50+U262*50+V262*5+W262*5+X262*5+Y262*50)/540*IF(H262="青年",0.8,IF(H262="老年",0.1,IF(H262="中年",0.5,1))),0)</f>
        <v>0.118518518518519</v>
      </c>
      <c r="AD262" s="81">
        <f>=IFERROR(0.01+(AB262-MIN($AB$2:$AB$595))/(MAX($AB$2:$AB$595)-MIN($AB$2:$AB$595))*(1-0.01),0)*10</f>
        <v>1.23002481389578</v>
      </c>
      <c r="AE262" s="81">
        <f>=IFERROR(0.01+(AC262-MIN($AC$2:$AC$595))/(MAX($AC$2:$AC$595)-MIN($AC$2:$AC$595))*(1-0.01),0)*10</f>
        <v>3.38276762402089</v>
      </c>
    </row>
    <row r="263" spans="1:31">
      <c r="A263" s="73">
        <v>262</v>
      </c>
      <c r="B263" s="76" t="s">
        <v>1097</v>
      </c>
      <c r="C263" s="76" t="s">
        <v>415</v>
      </c>
      <c r="D263" s="73" t="s">
        <v>416</v>
      </c>
      <c r="E263" s="73">
        <v>5</v>
      </c>
      <c r="F263" s="73">
        <v>2</v>
      </c>
      <c r="G263" s="76" t="s">
        <v>793</v>
      </c>
      <c r="H263" s="76" t="s">
        <v>788</v>
      </c>
      <c r="I263" s="76" t="s">
        <v>799</v>
      </c>
      <c r="J263" s="76" t="s">
        <v>790</v>
      </c>
      <c r="K263" s="76" t="s">
        <v>904</v>
      </c>
      <c r="L263" s="73">
        <v>0</v>
      </c>
      <c r="M263" s="73">
        <v>0</v>
      </c>
      <c r="N263" s="73">
        <v>0</v>
      </c>
      <c r="O263" s="73">
        <v>0</v>
      </c>
      <c r="P263" s="73">
        <v>1</v>
      </c>
      <c r="Q263" s="73">
        <v>0</v>
      </c>
      <c r="R263" s="73">
        <v>1</v>
      </c>
      <c r="S263" s="73">
        <v>0</v>
      </c>
      <c r="T263" s="73">
        <v>0</v>
      </c>
      <c r="U263" s="73">
        <v>0</v>
      </c>
      <c r="V263" s="73">
        <v>0</v>
      </c>
      <c r="W263" s="73">
        <v>0</v>
      </c>
      <c r="X263" s="73">
        <v>0</v>
      </c>
      <c r="Y263" s="73">
        <v>0</v>
      </c>
      <c r="Z263" s="77" t="s"/>
      <c r="AA263" s="79">
        <v>46263.3909375</v>
      </c>
      <c r="AB263" s="80">
        <f>=IFERROR((L263*20+M263*50+N263*50+O263*5+P263*80+Q263*80+R263*40+S263*50+T263*50+U263*50+V263*95+W263*95+X263*95+Y263*50)/800*IF(H263="青年",0.2,IF(H263="老年",0.9,IF(H263="中年",0.5,1))),0)</f>
        <v>0.03</v>
      </c>
      <c r="AC263" s="80">
        <f>=IFERROR((L263*80+M263*50+N263*50+O263*95+P263*20+Q263*20+R263*60+S263*50+T263*50+U263*50+V263*5+W263*5+X263*5+Y263*50)/540*IF(H263="青年",0.8,IF(H263="老年",0.1,IF(H263="中年",0.5,1))),0)</f>
        <v>0.118518518518519</v>
      </c>
      <c r="AD263" s="81">
        <f>=IFERROR(0.01+(AB263-MIN($AB$2:$AB$595))/(MAX($AB$2:$AB$595)-MIN($AB$2:$AB$595))*(1-0.01),0)*10</f>
        <v>1.23002481389578</v>
      </c>
      <c r="AE263" s="81">
        <f>=IFERROR(0.01+(AC263-MIN($AC$2:$AC$595))/(MAX($AC$2:$AC$595)-MIN($AC$2:$AC$595))*(1-0.01),0)*10</f>
        <v>3.38276762402089</v>
      </c>
    </row>
    <row r="264" spans="1:31">
      <c r="A264" s="73">
        <v>263</v>
      </c>
      <c r="B264" s="76" t="s">
        <v>1098</v>
      </c>
      <c r="C264" s="76" t="s">
        <v>415</v>
      </c>
      <c r="D264" s="73" t="s">
        <v>416</v>
      </c>
      <c r="E264" s="73">
        <v>6</v>
      </c>
      <c r="F264" s="73">
        <v>3</v>
      </c>
      <c r="G264" s="76" t="s">
        <v>793</v>
      </c>
      <c r="H264" s="76" t="s">
        <v>788</v>
      </c>
      <c r="I264" s="76" t="s">
        <v>799</v>
      </c>
      <c r="J264" s="76" t="s">
        <v>809</v>
      </c>
      <c r="K264" s="76" t="s">
        <v>1056</v>
      </c>
      <c r="L264" s="73">
        <v>0</v>
      </c>
      <c r="M264" s="73">
        <v>0</v>
      </c>
      <c r="N264" s="73">
        <v>1</v>
      </c>
      <c r="O264" s="73">
        <v>0</v>
      </c>
      <c r="P264" s="73">
        <v>1</v>
      </c>
      <c r="Q264" s="73">
        <v>0</v>
      </c>
      <c r="R264" s="73">
        <v>1</v>
      </c>
      <c r="S264" s="73">
        <v>0</v>
      </c>
      <c r="T264" s="73">
        <v>0</v>
      </c>
      <c r="U264" s="73">
        <v>0</v>
      </c>
      <c r="V264" s="73">
        <v>0</v>
      </c>
      <c r="W264" s="73">
        <v>0</v>
      </c>
      <c r="X264" s="73">
        <v>0</v>
      </c>
      <c r="Y264" s="73">
        <v>0</v>
      </c>
      <c r="Z264" s="77" t="s"/>
      <c r="AA264" s="79">
        <v>46263.3912731482</v>
      </c>
      <c r="AB264" s="80">
        <f>=IFERROR((L264*20+M264*50+N264*50+O264*5+P264*80+Q264*80+R264*40+S264*50+T264*50+U264*50+V264*95+W264*95+X264*95+Y264*50)/800*IF(H264="青年",0.2,IF(H264="老年",0.9,IF(H264="中年",0.5,1))),0)</f>
        <v>0.0425</v>
      </c>
      <c r="AC264" s="80">
        <f>=IFERROR((L264*80+M264*50+N264*50+O264*95+P264*20+Q264*20+R264*60+S264*50+T264*50+U264*50+V264*5+W264*5+X264*5+Y264*50)/540*IF(H264="青年",0.8,IF(H264="老年",0.1,IF(H264="中年",0.5,1))),0)</f>
        <v>0.192592592592593</v>
      </c>
      <c r="AD264" s="81">
        <f>=IFERROR(0.01+(AB264-MIN($AB$2:$AB$595))/(MAX($AB$2:$AB$595)-MIN($AB$2:$AB$595))*(1-0.01),0)*10</f>
        <v>1.72133995037221</v>
      </c>
      <c r="AE264" s="81">
        <f>=IFERROR(0.01+(AC264-MIN($AC$2:$AC$595))/(MAX($AC$2:$AC$595)-MIN($AC$2:$AC$595))*(1-0.01),0)*10</f>
        <v>5.45065274151436</v>
      </c>
    </row>
    <row r="265" spans="1:31">
      <c r="A265" s="73">
        <v>264</v>
      </c>
      <c r="B265" s="76" t="s">
        <v>1099</v>
      </c>
      <c r="C265" s="76" t="s">
        <v>415</v>
      </c>
      <c r="D265" s="73" t="s">
        <v>416</v>
      </c>
      <c r="E265" s="73">
        <v>7</v>
      </c>
      <c r="F265" s="73">
        <v>3</v>
      </c>
      <c r="G265" s="76" t="s">
        <v>793</v>
      </c>
      <c r="H265" s="76" t="s">
        <v>788</v>
      </c>
      <c r="I265" s="76" t="s">
        <v>799</v>
      </c>
      <c r="J265" s="76" t="s">
        <v>809</v>
      </c>
      <c r="K265" s="76" t="s">
        <v>1056</v>
      </c>
      <c r="L265" s="73">
        <v>0</v>
      </c>
      <c r="M265" s="73">
        <v>0</v>
      </c>
      <c r="N265" s="73">
        <v>1</v>
      </c>
      <c r="O265" s="73">
        <v>0</v>
      </c>
      <c r="P265" s="73">
        <v>1</v>
      </c>
      <c r="Q265" s="73">
        <v>0</v>
      </c>
      <c r="R265" s="73">
        <v>1</v>
      </c>
      <c r="S265" s="73">
        <v>0</v>
      </c>
      <c r="T265" s="73">
        <v>0</v>
      </c>
      <c r="U265" s="73">
        <v>0</v>
      </c>
      <c r="V265" s="73">
        <v>0</v>
      </c>
      <c r="W265" s="73">
        <v>0</v>
      </c>
      <c r="X265" s="73">
        <v>0</v>
      </c>
      <c r="Y265" s="73">
        <v>0</v>
      </c>
      <c r="Z265" s="77" t="s"/>
      <c r="AA265" s="79">
        <v>46263.3915856482</v>
      </c>
      <c r="AB265" s="80">
        <f>=IFERROR((L265*20+M265*50+N265*50+O265*5+P265*80+Q265*80+R265*40+S265*50+T265*50+U265*50+V265*95+W265*95+X265*95+Y265*50)/800*IF(H265="青年",0.2,IF(H265="老年",0.9,IF(H265="中年",0.5,1))),0)</f>
        <v>0.0425</v>
      </c>
      <c r="AC265" s="80">
        <f>=IFERROR((L265*80+M265*50+N265*50+O265*95+P265*20+Q265*20+R265*60+S265*50+T265*50+U265*50+V265*5+W265*5+X265*5+Y265*50)/540*IF(H265="青年",0.8,IF(H265="老年",0.1,IF(H265="中年",0.5,1))),0)</f>
        <v>0.192592592592593</v>
      </c>
      <c r="AD265" s="81">
        <f>=IFERROR(0.01+(AB265-MIN($AB$2:$AB$595))/(MAX($AB$2:$AB$595)-MIN($AB$2:$AB$595))*(1-0.01),0)*10</f>
        <v>1.72133995037221</v>
      </c>
      <c r="AE265" s="81">
        <f>=IFERROR(0.01+(AC265-MIN($AC$2:$AC$595))/(MAX($AC$2:$AC$595)-MIN($AC$2:$AC$595))*(1-0.01),0)*10</f>
        <v>5.45065274151436</v>
      </c>
    </row>
    <row r="266" spans="1:31">
      <c r="A266" s="73">
        <v>265</v>
      </c>
      <c r="B266" s="76" t="s">
        <v>1100</v>
      </c>
      <c r="C266" s="76" t="s">
        <v>420</v>
      </c>
      <c r="D266" s="73" t="s">
        <v>421</v>
      </c>
      <c r="E266" s="73">
        <v>1</v>
      </c>
      <c r="F266" s="73">
        <v>1</v>
      </c>
      <c r="G266" s="76" t="s">
        <v>793</v>
      </c>
      <c r="H266" s="76" t="s">
        <v>802</v>
      </c>
      <c r="I266" s="76" t="s">
        <v>789</v>
      </c>
      <c r="J266" s="76" t="s">
        <v>790</v>
      </c>
      <c r="K266" s="76" t="s">
        <v>904</v>
      </c>
      <c r="L266" s="73">
        <v>0</v>
      </c>
      <c r="M266" s="73">
        <v>0</v>
      </c>
      <c r="N266" s="73">
        <v>0</v>
      </c>
      <c r="O266" s="73">
        <v>0</v>
      </c>
      <c r="P266" s="73">
        <v>1</v>
      </c>
      <c r="Q266" s="73">
        <v>0</v>
      </c>
      <c r="R266" s="73">
        <v>1</v>
      </c>
      <c r="S266" s="73">
        <v>0</v>
      </c>
      <c r="T266" s="73">
        <v>0</v>
      </c>
      <c r="U266" s="73">
        <v>0</v>
      </c>
      <c r="V266" s="73">
        <v>0</v>
      </c>
      <c r="W266" s="73">
        <v>0</v>
      </c>
      <c r="X266" s="73">
        <v>0</v>
      </c>
      <c r="Y266" s="73">
        <v>0</v>
      </c>
      <c r="Z266" s="77" t="s"/>
      <c r="AA266" s="79">
        <v>46264.346712963</v>
      </c>
      <c r="AB266" s="80">
        <f>=IFERROR((L266*20+M266*50+N266*50+O266*5+P266*80+Q266*80+R266*40+S266*50+T266*50+U266*50+V266*95+W266*95+X266*95+Y266*50)/800*IF(H266="青年",0.2,IF(H266="老年",0.9,IF(H266="中年",0.5,1))),0)</f>
        <v>0.075</v>
      </c>
      <c r="AC266" s="80">
        <f>=IFERROR((L266*80+M266*50+N266*50+O266*95+P266*20+Q266*20+R266*60+S266*50+T266*50+U266*50+V266*5+W266*5+X266*5+Y266*50)/540*IF(H266="青年",0.8,IF(H266="老年",0.1,IF(H266="中年",0.5,1))),0)</f>
        <v>0.0740740740740741</v>
      </c>
      <c r="AD266" s="81">
        <f>=IFERROR(0.01+(AB266-MIN($AB$2:$AB$595))/(MAX($AB$2:$AB$595)-MIN($AB$2:$AB$595))*(1-0.01),0)*10</f>
        <v>2.99875930521092</v>
      </c>
      <c r="AE266" s="81">
        <f>=IFERROR(0.01+(AC266-MIN($AC$2:$AC$595))/(MAX($AC$2:$AC$595)-MIN($AC$2:$AC$595))*(1-0.01),0)*10</f>
        <v>2.1420365535248</v>
      </c>
    </row>
    <row r="267" spans="1:31">
      <c r="A267" s="73">
        <v>266</v>
      </c>
      <c r="B267" s="76" t="s">
        <v>1101</v>
      </c>
      <c r="C267" s="76" t="s">
        <v>420</v>
      </c>
      <c r="D267" s="73" t="s">
        <v>421</v>
      </c>
      <c r="E267" s="73">
        <v>2</v>
      </c>
      <c r="F267" s="73">
        <v>1</v>
      </c>
      <c r="G267" s="76" t="s">
        <v>793</v>
      </c>
      <c r="H267" s="76" t="s">
        <v>802</v>
      </c>
      <c r="I267" s="76" t="s">
        <v>789</v>
      </c>
      <c r="J267" s="76" t="s">
        <v>790</v>
      </c>
      <c r="K267" s="76" t="s">
        <v>904</v>
      </c>
      <c r="L267" s="73">
        <v>0</v>
      </c>
      <c r="M267" s="73">
        <v>0</v>
      </c>
      <c r="N267" s="73">
        <v>0</v>
      </c>
      <c r="O267" s="73">
        <v>0</v>
      </c>
      <c r="P267" s="73">
        <v>1</v>
      </c>
      <c r="Q267" s="73">
        <v>0</v>
      </c>
      <c r="R267" s="73">
        <v>1</v>
      </c>
      <c r="S267" s="73">
        <v>0</v>
      </c>
      <c r="T267" s="73">
        <v>0</v>
      </c>
      <c r="U267" s="73">
        <v>0</v>
      </c>
      <c r="V267" s="73">
        <v>0</v>
      </c>
      <c r="W267" s="73">
        <v>0</v>
      </c>
      <c r="X267" s="73">
        <v>0</v>
      </c>
      <c r="Y267" s="73">
        <v>0</v>
      </c>
      <c r="Z267" s="77" t="s"/>
      <c r="AA267" s="79">
        <v>46264.3467939815</v>
      </c>
      <c r="AB267" s="80">
        <f>=IFERROR((L267*20+M267*50+N267*50+O267*5+P267*80+Q267*80+R267*40+S267*50+T267*50+U267*50+V267*95+W267*95+X267*95+Y267*50)/800*IF(H267="青年",0.2,IF(H267="老年",0.9,IF(H267="中年",0.5,1))),0)</f>
        <v>0.075</v>
      </c>
      <c r="AC267" s="80">
        <f>=IFERROR((L267*80+M267*50+N267*50+O267*95+P267*20+Q267*20+R267*60+S267*50+T267*50+U267*50+V267*5+W267*5+X267*5+Y267*50)/540*IF(H267="青年",0.8,IF(H267="老年",0.1,IF(H267="中年",0.5,1))),0)</f>
        <v>0.0740740740740741</v>
      </c>
      <c r="AD267" s="81">
        <f>=IFERROR(0.01+(AB267-MIN($AB$2:$AB$595))/(MAX($AB$2:$AB$595)-MIN($AB$2:$AB$595))*(1-0.01),0)*10</f>
        <v>2.99875930521092</v>
      </c>
      <c r="AE267" s="81">
        <f>=IFERROR(0.01+(AC267-MIN($AC$2:$AC$595))/(MAX($AC$2:$AC$595)-MIN($AC$2:$AC$595))*(1-0.01),0)*10</f>
        <v>2.1420365535248</v>
      </c>
    </row>
    <row r="268" spans="1:31">
      <c r="A268" s="73">
        <v>267</v>
      </c>
      <c r="B268" s="76" t="s">
        <v>1102</v>
      </c>
      <c r="C268" s="76" t="s">
        <v>420</v>
      </c>
      <c r="D268" s="73" t="s">
        <v>421</v>
      </c>
      <c r="E268" s="73">
        <v>3</v>
      </c>
      <c r="F268" s="77" t="s"/>
      <c r="G268" s="76" t="s">
        <v>787</v>
      </c>
      <c r="H268" s="76" t="s">
        <v>802</v>
      </c>
      <c r="I268" s="76" t="s">
        <v>799</v>
      </c>
      <c r="J268" s="76" t="s">
        <v>809</v>
      </c>
      <c r="K268" s="76" t="s">
        <v>840</v>
      </c>
      <c r="L268" s="73">
        <v>1</v>
      </c>
      <c r="M268" s="73">
        <v>0</v>
      </c>
      <c r="N268" s="73">
        <v>0</v>
      </c>
      <c r="O268" s="73">
        <v>0</v>
      </c>
      <c r="P268" s="73">
        <v>0</v>
      </c>
      <c r="Q268" s="73">
        <v>0</v>
      </c>
      <c r="R268" s="73">
        <v>0</v>
      </c>
      <c r="S268" s="73">
        <v>0</v>
      </c>
      <c r="T268" s="73">
        <v>0</v>
      </c>
      <c r="U268" s="73">
        <v>0</v>
      </c>
      <c r="V268" s="73">
        <v>0</v>
      </c>
      <c r="W268" s="73">
        <v>0</v>
      </c>
      <c r="X268" s="73">
        <v>0</v>
      </c>
      <c r="Y268" s="73">
        <v>0</v>
      </c>
      <c r="Z268" s="77" t="s"/>
      <c r="AA268" s="79">
        <v>46264.3468518519</v>
      </c>
      <c r="AB268" s="80">
        <f>=IFERROR((L268*20+M268*50+N268*50+O268*5+P268*80+Q268*80+R268*40+S268*50+T268*50+U268*50+V268*95+W268*95+X268*95+Y268*50)/800*IF(H268="青年",0.2,IF(H268="老年",0.9,IF(H268="中年",0.5,1))),0)</f>
        <v>0.0125</v>
      </c>
      <c r="AC268" s="80">
        <f>=IFERROR((L268*80+M268*50+N268*50+O268*95+P268*20+Q268*20+R268*60+S268*50+T268*50+U268*50+V268*5+W268*5+X268*5+Y268*50)/540*IF(H268="青年",0.8,IF(H268="老年",0.1,IF(H268="中年",0.5,1))),0)</f>
        <v>0.0740740740740741</v>
      </c>
      <c r="AD268" s="81">
        <f>=IFERROR(0.01+(AB268-MIN($AB$2:$AB$595))/(MAX($AB$2:$AB$595)-MIN($AB$2:$AB$595))*(1-0.01),0)*10</f>
        <v>0.542183622828784</v>
      </c>
      <c r="AE268" s="81">
        <f>=IFERROR(0.01+(AC268-MIN($AC$2:$AC$595))/(MAX($AC$2:$AC$595)-MIN($AC$2:$AC$595))*(1-0.01),0)*10</f>
        <v>2.1420365535248</v>
      </c>
    </row>
    <row r="269" spans="1:31">
      <c r="A269" s="73">
        <v>268</v>
      </c>
      <c r="B269" s="76" t="s">
        <v>1103</v>
      </c>
      <c r="C269" s="76" t="s">
        <v>425</v>
      </c>
      <c r="D269" s="73" t="s">
        <v>426</v>
      </c>
      <c r="E269" s="73">
        <v>1</v>
      </c>
      <c r="F269" s="77" t="s"/>
      <c r="G269" s="76" t="s">
        <v>787</v>
      </c>
      <c r="H269" s="76" t="s">
        <v>802</v>
      </c>
      <c r="I269" s="76" t="s">
        <v>789</v>
      </c>
      <c r="J269" s="76" t="s">
        <v>790</v>
      </c>
      <c r="K269" s="76" t="s">
        <v>822</v>
      </c>
      <c r="L269" s="73">
        <v>0</v>
      </c>
      <c r="M269" s="73">
        <v>0</v>
      </c>
      <c r="N269" s="73">
        <v>0</v>
      </c>
      <c r="O269" s="73">
        <v>0</v>
      </c>
      <c r="P269" s="73">
        <v>0</v>
      </c>
      <c r="Q269" s="73">
        <v>0</v>
      </c>
      <c r="R269" s="73">
        <v>0</v>
      </c>
      <c r="S269" s="73">
        <v>1</v>
      </c>
      <c r="T269" s="73">
        <v>0</v>
      </c>
      <c r="U269" s="73">
        <v>0</v>
      </c>
      <c r="V269" s="73">
        <v>0</v>
      </c>
      <c r="W269" s="73">
        <v>0</v>
      </c>
      <c r="X269" s="73">
        <v>0</v>
      </c>
      <c r="Y269" s="73">
        <v>0</v>
      </c>
      <c r="Z269" s="77" t="s"/>
      <c r="AA269" s="79">
        <v>46264.3351388889</v>
      </c>
      <c r="AB269" s="80">
        <f>=IFERROR((L269*20+M269*50+N269*50+O269*5+P269*80+Q269*80+R269*40+S269*50+T269*50+U269*50+V269*95+W269*95+X269*95+Y269*50)/800*IF(H269="青年",0.2,IF(H269="老年",0.9,IF(H269="中年",0.5,1))),0)</f>
        <v>0.03125</v>
      </c>
      <c r="AC269" s="80">
        <f>=IFERROR((L269*80+M269*50+N269*50+O269*95+P269*20+Q269*20+R269*60+S269*50+T269*50+U269*50+V269*5+W269*5+X269*5+Y269*50)/540*IF(H269="青年",0.8,IF(H269="老年",0.1,IF(H269="中年",0.5,1))),0)</f>
        <v>0.0462962962962963</v>
      </c>
      <c r="AD269" s="81">
        <f>=IFERROR(0.01+(AB269-MIN($AB$2:$AB$595))/(MAX($AB$2:$AB$595)-MIN($AB$2:$AB$595))*(1-0.01),0)*10</f>
        <v>1.27915632754342</v>
      </c>
      <c r="AE269" s="81">
        <f>=IFERROR(0.01+(AC269-MIN($AC$2:$AC$595))/(MAX($AC$2:$AC$595)-MIN($AC$2:$AC$595))*(1-0.01),0)*10</f>
        <v>1.36657963446475</v>
      </c>
    </row>
    <row r="270" spans="1:31">
      <c r="A270" s="73">
        <v>269</v>
      </c>
      <c r="B270" s="76" t="s">
        <v>1104</v>
      </c>
      <c r="C270" s="76" t="s">
        <v>425</v>
      </c>
      <c r="D270" s="73" t="s">
        <v>426</v>
      </c>
      <c r="E270" s="73">
        <v>2</v>
      </c>
      <c r="F270" s="73">
        <v>1</v>
      </c>
      <c r="G270" s="76" t="s">
        <v>793</v>
      </c>
      <c r="H270" s="76" t="s">
        <v>802</v>
      </c>
      <c r="I270" s="76" t="s">
        <v>799</v>
      </c>
      <c r="J270" s="76" t="s">
        <v>790</v>
      </c>
      <c r="K270" s="76" t="s">
        <v>837</v>
      </c>
      <c r="L270" s="73">
        <v>0</v>
      </c>
      <c r="M270" s="73">
        <v>0</v>
      </c>
      <c r="N270" s="73">
        <v>0</v>
      </c>
      <c r="O270" s="73">
        <v>0</v>
      </c>
      <c r="P270" s="73">
        <v>1</v>
      </c>
      <c r="Q270" s="73">
        <v>0</v>
      </c>
      <c r="R270" s="73">
        <v>0</v>
      </c>
      <c r="S270" s="73">
        <v>1</v>
      </c>
      <c r="T270" s="73">
        <v>0</v>
      </c>
      <c r="U270" s="73">
        <v>0</v>
      </c>
      <c r="V270" s="73">
        <v>0</v>
      </c>
      <c r="W270" s="73">
        <v>0</v>
      </c>
      <c r="X270" s="73">
        <v>0</v>
      </c>
      <c r="Y270" s="73">
        <v>0</v>
      </c>
      <c r="Z270" s="77" t="s"/>
      <c r="AA270" s="79">
        <v>46264.3353819444</v>
      </c>
      <c r="AB270" s="80">
        <f>=IFERROR((L270*20+M270*50+N270*50+O270*5+P270*80+Q270*80+R270*40+S270*50+T270*50+U270*50+V270*95+W270*95+X270*95+Y270*50)/800*IF(H270="青年",0.2,IF(H270="老年",0.9,IF(H270="中年",0.5,1))),0)</f>
        <v>0.08125</v>
      </c>
      <c r="AC270" s="80">
        <f>=IFERROR((L270*80+M270*50+N270*50+O270*95+P270*20+Q270*20+R270*60+S270*50+T270*50+U270*50+V270*5+W270*5+X270*5+Y270*50)/540*IF(H270="青年",0.8,IF(H270="老年",0.1,IF(H270="中年",0.5,1))),0)</f>
        <v>0.0648148148148148</v>
      </c>
      <c r="AD270" s="81">
        <f>=IFERROR(0.01+(AB270-MIN($AB$2:$AB$595))/(MAX($AB$2:$AB$595)-MIN($AB$2:$AB$595))*(1-0.01),0)*10</f>
        <v>3.24441687344913</v>
      </c>
      <c r="AE270" s="81">
        <f>=IFERROR(0.01+(AC270-MIN($AC$2:$AC$595))/(MAX($AC$2:$AC$595)-MIN($AC$2:$AC$595))*(1-0.01),0)*10</f>
        <v>1.88355091383812</v>
      </c>
    </row>
    <row r="271" spans="1:31">
      <c r="A271" s="73">
        <v>270</v>
      </c>
      <c r="B271" s="76" t="s">
        <v>1105</v>
      </c>
      <c r="C271" s="76" t="s">
        <v>425</v>
      </c>
      <c r="D271" s="73" t="s">
        <v>426</v>
      </c>
      <c r="E271" s="73">
        <v>3</v>
      </c>
      <c r="F271" s="73">
        <v>1</v>
      </c>
      <c r="G271" s="76" t="s">
        <v>793</v>
      </c>
      <c r="H271" s="76" t="s">
        <v>813</v>
      </c>
      <c r="I271" s="76" t="s">
        <v>799</v>
      </c>
      <c r="J271" s="76" t="s">
        <v>790</v>
      </c>
      <c r="K271" s="76" t="s">
        <v>837</v>
      </c>
      <c r="L271" s="73">
        <v>0</v>
      </c>
      <c r="M271" s="73">
        <v>0</v>
      </c>
      <c r="N271" s="73">
        <v>0</v>
      </c>
      <c r="O271" s="73">
        <v>0</v>
      </c>
      <c r="P271" s="73">
        <v>1</v>
      </c>
      <c r="Q271" s="73">
        <v>0</v>
      </c>
      <c r="R271" s="73">
        <v>0</v>
      </c>
      <c r="S271" s="73">
        <v>1</v>
      </c>
      <c r="T271" s="73">
        <v>0</v>
      </c>
      <c r="U271" s="73">
        <v>0</v>
      </c>
      <c r="V271" s="73">
        <v>0</v>
      </c>
      <c r="W271" s="73">
        <v>0</v>
      </c>
      <c r="X271" s="73">
        <v>0</v>
      </c>
      <c r="Y271" s="73">
        <v>0</v>
      </c>
      <c r="Z271" s="77" t="s"/>
      <c r="AA271" s="79">
        <v>46264.3355439815</v>
      </c>
      <c r="AB271" s="80">
        <f>=IFERROR((L271*20+M271*50+N271*50+O271*5+P271*80+Q271*80+R271*40+S271*50+T271*50+U271*50+V271*95+W271*95+X271*95+Y271*50)/800*IF(H271="青年",0.2,IF(H271="老年",0.9,IF(H271="中年",0.5,1))),0)</f>
        <v>0.1625</v>
      </c>
      <c r="AC271" s="80">
        <f>=IFERROR((L271*80+M271*50+N271*50+O271*95+P271*20+Q271*20+R271*60+S271*50+T271*50+U271*50+V271*5+W271*5+X271*5+Y271*50)/540*IF(H271="青年",0.8,IF(H271="老年",0.1,IF(H271="中年",0.5,1))),0)</f>
        <v>0.12962962962963</v>
      </c>
      <c r="AD271" s="81">
        <f>=IFERROR(0.01+(AB271-MIN($AB$2:$AB$595))/(MAX($AB$2:$AB$595)-MIN($AB$2:$AB$595))*(1-0.01),0)*10</f>
        <v>6.43796526054591</v>
      </c>
      <c r="AE271" s="81">
        <f>=IFERROR(0.01+(AC271-MIN($AC$2:$AC$595))/(MAX($AC$2:$AC$595)-MIN($AC$2:$AC$595))*(1-0.01),0)*10</f>
        <v>3.69295039164491</v>
      </c>
    </row>
    <row r="272" spans="1:31">
      <c r="A272" s="73">
        <v>271</v>
      </c>
      <c r="B272" s="76" t="s">
        <v>1106</v>
      </c>
      <c r="C272" s="76" t="s">
        <v>431</v>
      </c>
      <c r="D272" s="73" t="s">
        <v>432</v>
      </c>
      <c r="E272" s="73">
        <v>1</v>
      </c>
      <c r="F272" s="73">
        <v>1</v>
      </c>
      <c r="G272" s="76" t="s">
        <v>793</v>
      </c>
      <c r="H272" s="76" t="s">
        <v>788</v>
      </c>
      <c r="I272" s="76" t="s">
        <v>799</v>
      </c>
      <c r="J272" s="76" t="s">
        <v>809</v>
      </c>
      <c r="K272" s="76" t="s">
        <v>864</v>
      </c>
      <c r="L272" s="73">
        <v>0</v>
      </c>
      <c r="M272" s="73">
        <v>0</v>
      </c>
      <c r="N272" s="73">
        <v>1</v>
      </c>
      <c r="O272" s="73">
        <v>0</v>
      </c>
      <c r="P272" s="73">
        <v>0</v>
      </c>
      <c r="Q272" s="73">
        <v>0</v>
      </c>
      <c r="R272" s="73">
        <v>0</v>
      </c>
      <c r="S272" s="73">
        <v>0</v>
      </c>
      <c r="T272" s="73">
        <v>0</v>
      </c>
      <c r="U272" s="73">
        <v>0</v>
      </c>
      <c r="V272" s="73">
        <v>0</v>
      </c>
      <c r="W272" s="73">
        <v>0</v>
      </c>
      <c r="X272" s="73">
        <v>0</v>
      </c>
      <c r="Y272" s="73">
        <v>0</v>
      </c>
      <c r="Z272" s="77" t="s"/>
      <c r="AA272" s="79">
        <v>46264.30875</v>
      </c>
      <c r="AB272" s="80">
        <f>=IFERROR((L272*20+M272*50+N272*50+O272*5+P272*80+Q272*80+R272*40+S272*50+T272*50+U272*50+V272*95+W272*95+X272*95+Y272*50)/800*IF(H272="青年",0.2,IF(H272="老年",0.9,IF(H272="中年",0.5,1))),0)</f>
        <v>0.0125</v>
      </c>
      <c r="AC272" s="80">
        <f>=IFERROR((L272*80+M272*50+N272*50+O272*95+P272*20+Q272*20+R272*60+S272*50+T272*50+U272*50+V272*5+W272*5+X272*5+Y272*50)/540*IF(H272="青年",0.8,IF(H272="老年",0.1,IF(H272="中年",0.5,1))),0)</f>
        <v>0.0740740740740741</v>
      </c>
      <c r="AD272" s="81">
        <f>=IFERROR(0.01+(AB272-MIN($AB$2:$AB$595))/(MAX($AB$2:$AB$595)-MIN($AB$2:$AB$595))*(1-0.01),0)*10</f>
        <v>0.542183622828784</v>
      </c>
      <c r="AE272" s="81">
        <f>=IFERROR(0.01+(AC272-MIN($AC$2:$AC$595))/(MAX($AC$2:$AC$595)-MIN($AC$2:$AC$595))*(1-0.01),0)*10</f>
        <v>2.1420365535248</v>
      </c>
    </row>
    <row r="273" spans="1:31">
      <c r="A273" s="73">
        <v>272</v>
      </c>
      <c r="B273" s="76" t="s">
        <v>1107</v>
      </c>
      <c r="C273" s="76" t="s">
        <v>431</v>
      </c>
      <c r="D273" s="73" t="s">
        <v>432</v>
      </c>
      <c r="E273" s="73">
        <v>2</v>
      </c>
      <c r="F273" s="73">
        <v>1</v>
      </c>
      <c r="G273" s="76" t="s">
        <v>793</v>
      </c>
      <c r="H273" s="76" t="s">
        <v>788</v>
      </c>
      <c r="I273" s="76" t="s">
        <v>799</v>
      </c>
      <c r="J273" s="76" t="s">
        <v>809</v>
      </c>
      <c r="K273" s="76" t="s">
        <v>864</v>
      </c>
      <c r="L273" s="73">
        <v>0</v>
      </c>
      <c r="M273" s="73">
        <v>0</v>
      </c>
      <c r="N273" s="73">
        <v>1</v>
      </c>
      <c r="O273" s="73">
        <v>0</v>
      </c>
      <c r="P273" s="73">
        <v>0</v>
      </c>
      <c r="Q273" s="73">
        <v>0</v>
      </c>
      <c r="R273" s="73">
        <v>0</v>
      </c>
      <c r="S273" s="73">
        <v>0</v>
      </c>
      <c r="T273" s="73">
        <v>0</v>
      </c>
      <c r="U273" s="73">
        <v>0</v>
      </c>
      <c r="V273" s="73">
        <v>0</v>
      </c>
      <c r="W273" s="73">
        <v>0</v>
      </c>
      <c r="X273" s="73">
        <v>0</v>
      </c>
      <c r="Y273" s="73">
        <v>0</v>
      </c>
      <c r="Z273" s="77" t="s"/>
      <c r="AA273" s="79">
        <v>46264.3088310185</v>
      </c>
      <c r="AB273" s="80">
        <f>=IFERROR((L273*20+M273*50+N273*50+O273*5+P273*80+Q273*80+R273*40+S273*50+T273*50+U273*50+V273*95+W273*95+X273*95+Y273*50)/800*IF(H273="青年",0.2,IF(H273="老年",0.9,IF(H273="中年",0.5,1))),0)</f>
        <v>0.0125</v>
      </c>
      <c r="AC273" s="80">
        <f>=IFERROR((L273*80+M273*50+N273*50+O273*95+P273*20+Q273*20+R273*60+S273*50+T273*50+U273*50+V273*5+W273*5+X273*5+Y273*50)/540*IF(H273="青年",0.8,IF(H273="老年",0.1,IF(H273="中年",0.5,1))),0)</f>
        <v>0.0740740740740741</v>
      </c>
      <c r="AD273" s="81">
        <f>=IFERROR(0.01+(AB273-MIN($AB$2:$AB$595))/(MAX($AB$2:$AB$595)-MIN($AB$2:$AB$595))*(1-0.01),0)*10</f>
        <v>0.542183622828784</v>
      </c>
      <c r="AE273" s="81">
        <f>=IFERROR(0.01+(AC273-MIN($AC$2:$AC$595))/(MAX($AC$2:$AC$595)-MIN($AC$2:$AC$595))*(1-0.01),0)*10</f>
        <v>2.1420365535248</v>
      </c>
    </row>
    <row r="274" spans="1:31">
      <c r="A274" s="73">
        <v>273</v>
      </c>
      <c r="B274" s="76" t="s">
        <v>1108</v>
      </c>
      <c r="C274" s="76" t="s">
        <v>431</v>
      </c>
      <c r="D274" s="73" t="s">
        <v>432</v>
      </c>
      <c r="E274" s="73">
        <v>3</v>
      </c>
      <c r="F274" s="73">
        <v>2</v>
      </c>
      <c r="G274" s="76" t="s">
        <v>793</v>
      </c>
      <c r="H274" s="76" t="s">
        <v>788</v>
      </c>
      <c r="I274" s="76" t="s">
        <v>789</v>
      </c>
      <c r="J274" s="76" t="s">
        <v>790</v>
      </c>
      <c r="K274" s="76" t="s">
        <v>1034</v>
      </c>
      <c r="L274" s="73">
        <v>0</v>
      </c>
      <c r="M274" s="73">
        <v>0</v>
      </c>
      <c r="N274" s="73">
        <v>0</v>
      </c>
      <c r="O274" s="73">
        <v>0</v>
      </c>
      <c r="P274" s="73">
        <v>0</v>
      </c>
      <c r="Q274" s="73">
        <v>0</v>
      </c>
      <c r="R274" s="73">
        <v>1</v>
      </c>
      <c r="S274" s="73">
        <v>0</v>
      </c>
      <c r="T274" s="73">
        <v>0</v>
      </c>
      <c r="U274" s="73">
        <v>0</v>
      </c>
      <c r="V274" s="73">
        <v>0</v>
      </c>
      <c r="W274" s="73">
        <v>0</v>
      </c>
      <c r="X274" s="73">
        <v>0</v>
      </c>
      <c r="Y274" s="73">
        <v>0</v>
      </c>
      <c r="Z274" s="77" t="s"/>
      <c r="AA274" s="79">
        <v>46264.3089583333</v>
      </c>
      <c r="AB274" s="80">
        <f>=IFERROR((L274*20+M274*50+N274*50+O274*5+P274*80+Q274*80+R274*40+S274*50+T274*50+U274*50+V274*95+W274*95+X274*95+Y274*50)/800*IF(H274="青年",0.2,IF(H274="老年",0.9,IF(H274="中年",0.5,1))),0)</f>
        <v>0.01</v>
      </c>
      <c r="AC274" s="80">
        <f>=IFERROR((L274*80+M274*50+N274*50+O274*95+P274*20+Q274*20+R274*60+S274*50+T274*50+U274*50+V274*5+W274*5+X274*5+Y274*50)/540*IF(H274="青年",0.8,IF(H274="老年",0.1,IF(H274="中年",0.5,1))),0)</f>
        <v>0.0888888888888889</v>
      </c>
      <c r="AD274" s="81">
        <f>=IFERROR(0.01+(AB274-MIN($AB$2:$AB$595))/(MAX($AB$2:$AB$595)-MIN($AB$2:$AB$595))*(1-0.01),0)*10</f>
        <v>0.443920595533499</v>
      </c>
      <c r="AE274" s="81">
        <f>=IFERROR(0.01+(AC274-MIN($AC$2:$AC$595))/(MAX($AC$2:$AC$595)-MIN($AC$2:$AC$595))*(1-0.01),0)*10</f>
        <v>2.5556135770235</v>
      </c>
    </row>
    <row r="275" spans="1:31">
      <c r="A275" s="73">
        <v>274</v>
      </c>
      <c r="B275" s="76" t="s">
        <v>1109</v>
      </c>
      <c r="C275" s="76" t="s">
        <v>431</v>
      </c>
      <c r="D275" s="73" t="s">
        <v>432</v>
      </c>
      <c r="E275" s="73">
        <v>4</v>
      </c>
      <c r="F275" s="73">
        <v>2</v>
      </c>
      <c r="G275" s="76" t="s">
        <v>793</v>
      </c>
      <c r="H275" s="76" t="s">
        <v>788</v>
      </c>
      <c r="I275" s="76" t="s">
        <v>799</v>
      </c>
      <c r="J275" s="76" t="s">
        <v>790</v>
      </c>
      <c r="K275" s="76" t="s">
        <v>904</v>
      </c>
      <c r="L275" s="73">
        <v>0</v>
      </c>
      <c r="M275" s="73">
        <v>0</v>
      </c>
      <c r="N275" s="73">
        <v>0</v>
      </c>
      <c r="O275" s="73">
        <v>0</v>
      </c>
      <c r="P275" s="73">
        <v>1</v>
      </c>
      <c r="Q275" s="73">
        <v>0</v>
      </c>
      <c r="R275" s="73">
        <v>1</v>
      </c>
      <c r="S275" s="73">
        <v>0</v>
      </c>
      <c r="T275" s="73">
        <v>0</v>
      </c>
      <c r="U275" s="73">
        <v>0</v>
      </c>
      <c r="V275" s="73">
        <v>0</v>
      </c>
      <c r="W275" s="73">
        <v>0</v>
      </c>
      <c r="X275" s="73">
        <v>0</v>
      </c>
      <c r="Y275" s="73">
        <v>0</v>
      </c>
      <c r="Z275" s="77" t="s"/>
      <c r="AA275" s="79">
        <v>46264.3090740741</v>
      </c>
      <c r="AB275" s="80">
        <f>=IFERROR((L275*20+M275*50+N275*50+O275*5+P275*80+Q275*80+R275*40+S275*50+T275*50+U275*50+V275*95+W275*95+X275*95+Y275*50)/800*IF(H275="青年",0.2,IF(H275="老年",0.9,IF(H275="中年",0.5,1))),0)</f>
        <v>0.03</v>
      </c>
      <c r="AC275" s="80">
        <f>=IFERROR((L275*80+M275*50+N275*50+O275*95+P275*20+Q275*20+R275*60+S275*50+T275*50+U275*50+V275*5+W275*5+X275*5+Y275*50)/540*IF(H275="青年",0.8,IF(H275="老年",0.1,IF(H275="中年",0.5,1))),0)</f>
        <v>0.118518518518519</v>
      </c>
      <c r="AD275" s="81">
        <f>=IFERROR(0.01+(AB275-MIN($AB$2:$AB$595))/(MAX($AB$2:$AB$595)-MIN($AB$2:$AB$595))*(1-0.01),0)*10</f>
        <v>1.23002481389578</v>
      </c>
      <c r="AE275" s="81">
        <f>=IFERROR(0.01+(AC275-MIN($AC$2:$AC$595))/(MAX($AC$2:$AC$595)-MIN($AC$2:$AC$595))*(1-0.01),0)*10</f>
        <v>3.38276762402089</v>
      </c>
    </row>
    <row r="276" spans="1:31">
      <c r="A276" s="73">
        <v>275</v>
      </c>
      <c r="B276" s="76" t="s">
        <v>1110</v>
      </c>
      <c r="C276" s="76" t="s">
        <v>431</v>
      </c>
      <c r="D276" s="73" t="s">
        <v>432</v>
      </c>
      <c r="E276" s="73">
        <v>5</v>
      </c>
      <c r="F276" s="73">
        <v>3</v>
      </c>
      <c r="G276" s="76" t="s">
        <v>793</v>
      </c>
      <c r="H276" s="76" t="s">
        <v>813</v>
      </c>
      <c r="I276" s="76" t="s">
        <v>789</v>
      </c>
      <c r="J276" s="76" t="s">
        <v>790</v>
      </c>
      <c r="K276" s="76" t="s">
        <v>1034</v>
      </c>
      <c r="L276" s="73">
        <v>0</v>
      </c>
      <c r="M276" s="73">
        <v>0</v>
      </c>
      <c r="N276" s="73">
        <v>0</v>
      </c>
      <c r="O276" s="73">
        <v>0</v>
      </c>
      <c r="P276" s="73">
        <v>0</v>
      </c>
      <c r="Q276" s="73">
        <v>0</v>
      </c>
      <c r="R276" s="73">
        <v>1</v>
      </c>
      <c r="S276" s="73">
        <v>0</v>
      </c>
      <c r="T276" s="73">
        <v>0</v>
      </c>
      <c r="U276" s="73">
        <v>0</v>
      </c>
      <c r="V276" s="73">
        <v>0</v>
      </c>
      <c r="W276" s="73">
        <v>0</v>
      </c>
      <c r="X276" s="73">
        <v>0</v>
      </c>
      <c r="Y276" s="73">
        <v>0</v>
      </c>
      <c r="Z276" s="77" t="s"/>
      <c r="AA276" s="79">
        <v>46264.309212963</v>
      </c>
      <c r="AB276" s="80">
        <f>=IFERROR((L276*20+M276*50+N276*50+O276*5+P276*80+Q276*80+R276*40+S276*50+T276*50+U276*50+V276*95+W276*95+X276*95+Y276*50)/800*IF(H276="青年",0.2,IF(H276="老年",0.9,IF(H276="中年",0.5,1))),0)</f>
        <v>0.05</v>
      </c>
      <c r="AC276" s="80">
        <f>=IFERROR((L276*80+M276*50+N276*50+O276*95+P276*20+Q276*20+R276*60+S276*50+T276*50+U276*50+V276*5+W276*5+X276*5+Y276*50)/540*IF(H276="青年",0.8,IF(H276="老年",0.1,IF(H276="中年",0.5,1))),0)</f>
        <v>0.111111111111111</v>
      </c>
      <c r="AD276" s="81">
        <f>=IFERROR(0.01+(AB276-MIN($AB$2:$AB$595))/(MAX($AB$2:$AB$595)-MIN($AB$2:$AB$595))*(1-0.01),0)*10</f>
        <v>2.01612903225807</v>
      </c>
      <c r="AE276" s="81">
        <f>=IFERROR(0.01+(AC276-MIN($AC$2:$AC$595))/(MAX($AC$2:$AC$595)-MIN($AC$2:$AC$595))*(1-0.01),0)*10</f>
        <v>3.17597911227154</v>
      </c>
    </row>
    <row r="277" spans="1:31">
      <c r="A277" s="73">
        <v>276</v>
      </c>
      <c r="B277" s="76" t="s">
        <v>1111</v>
      </c>
      <c r="C277" s="76" t="s">
        <v>431</v>
      </c>
      <c r="D277" s="73" t="s">
        <v>432</v>
      </c>
      <c r="E277" s="73">
        <v>6</v>
      </c>
      <c r="F277" s="73">
        <v>3</v>
      </c>
      <c r="G277" s="76" t="s">
        <v>793</v>
      </c>
      <c r="H277" s="76" t="s">
        <v>802</v>
      </c>
      <c r="I277" s="76" t="s">
        <v>799</v>
      </c>
      <c r="J277" s="76" t="s">
        <v>790</v>
      </c>
      <c r="K277" s="76" t="s">
        <v>867</v>
      </c>
      <c r="L277" s="73">
        <v>0</v>
      </c>
      <c r="M277" s="73">
        <v>0</v>
      </c>
      <c r="N277" s="73">
        <v>0</v>
      </c>
      <c r="O277" s="73">
        <v>0</v>
      </c>
      <c r="P277" s="73">
        <v>0</v>
      </c>
      <c r="Q277" s="73">
        <v>0</v>
      </c>
      <c r="R277" s="73">
        <v>1</v>
      </c>
      <c r="S277" s="73">
        <v>1</v>
      </c>
      <c r="T277" s="73">
        <v>0</v>
      </c>
      <c r="U277" s="73">
        <v>0</v>
      </c>
      <c r="V277" s="73">
        <v>0</v>
      </c>
      <c r="W277" s="73">
        <v>0</v>
      </c>
      <c r="X277" s="73">
        <v>0</v>
      </c>
      <c r="Y277" s="73">
        <v>0</v>
      </c>
      <c r="Z277" s="77" t="s"/>
      <c r="AA277" s="79">
        <v>46264.3093171296</v>
      </c>
      <c r="AB277" s="80">
        <f>=IFERROR((L277*20+M277*50+N277*50+O277*5+P277*80+Q277*80+R277*40+S277*50+T277*50+U277*50+V277*95+W277*95+X277*95+Y277*50)/800*IF(H277="青年",0.2,IF(H277="老年",0.9,IF(H277="中年",0.5,1))),0)</f>
        <v>0.05625</v>
      </c>
      <c r="AC277" s="80">
        <f>=IFERROR((L277*80+M277*50+N277*50+O277*95+P277*20+Q277*20+R277*60+S277*50+T277*50+U277*50+V277*5+W277*5+X277*5+Y277*50)/540*IF(H277="青年",0.8,IF(H277="老年",0.1,IF(H277="中年",0.5,1))),0)</f>
        <v>0.101851851851852</v>
      </c>
      <c r="AD277" s="81">
        <f>=IFERROR(0.01+(AB277-MIN($AB$2:$AB$595))/(MAX($AB$2:$AB$595)-MIN($AB$2:$AB$595))*(1-0.01),0)*10</f>
        <v>2.26178660049628</v>
      </c>
      <c r="AE277" s="81">
        <f>=IFERROR(0.01+(AC277-MIN($AC$2:$AC$595))/(MAX($AC$2:$AC$595)-MIN($AC$2:$AC$595))*(1-0.01),0)*10</f>
        <v>2.91749347258486</v>
      </c>
    </row>
    <row r="278" spans="1:31">
      <c r="A278" s="73">
        <v>277</v>
      </c>
      <c r="B278" s="76" t="s">
        <v>1112</v>
      </c>
      <c r="C278" s="76" t="s">
        <v>431</v>
      </c>
      <c r="D278" s="73" t="s">
        <v>432</v>
      </c>
      <c r="E278" s="73">
        <v>7</v>
      </c>
      <c r="F278" s="77" t="s"/>
      <c r="G278" s="76" t="s">
        <v>787</v>
      </c>
      <c r="H278" s="76" t="s">
        <v>788</v>
      </c>
      <c r="I278" s="76" t="s">
        <v>799</v>
      </c>
      <c r="J278" s="76" t="s">
        <v>790</v>
      </c>
      <c r="K278" s="76" t="s">
        <v>1002</v>
      </c>
      <c r="L278" s="73">
        <v>0</v>
      </c>
      <c r="M278" s="73">
        <v>0</v>
      </c>
      <c r="N278" s="73">
        <v>1</v>
      </c>
      <c r="O278" s="73">
        <v>0</v>
      </c>
      <c r="P278" s="73">
        <v>1</v>
      </c>
      <c r="Q278" s="73">
        <v>0</v>
      </c>
      <c r="R278" s="73">
        <v>0</v>
      </c>
      <c r="S278" s="73">
        <v>0</v>
      </c>
      <c r="T278" s="73">
        <v>0</v>
      </c>
      <c r="U278" s="73">
        <v>0</v>
      </c>
      <c r="V278" s="73">
        <v>0</v>
      </c>
      <c r="W278" s="73">
        <v>0</v>
      </c>
      <c r="X278" s="73">
        <v>0</v>
      </c>
      <c r="Y278" s="73">
        <v>0</v>
      </c>
      <c r="Z278" s="77" t="s"/>
      <c r="AA278" s="79">
        <v>46264.3095370371</v>
      </c>
      <c r="AB278" s="80">
        <f>=IFERROR((L278*20+M278*50+N278*50+O278*5+P278*80+Q278*80+R278*40+S278*50+T278*50+U278*50+V278*95+W278*95+X278*95+Y278*50)/800*IF(H278="青年",0.2,IF(H278="老年",0.9,IF(H278="中年",0.5,1))),0)</f>
        <v>0.0325</v>
      </c>
      <c r="AC278" s="80">
        <f>=IFERROR((L278*80+M278*50+N278*50+O278*95+P278*20+Q278*20+R278*60+S278*50+T278*50+U278*50+V278*5+W278*5+X278*5+Y278*50)/540*IF(H278="青年",0.8,IF(H278="老年",0.1,IF(H278="中年",0.5,1))),0)</f>
        <v>0.103703703703704</v>
      </c>
      <c r="AD278" s="81">
        <f>=IFERROR(0.01+(AB278-MIN($AB$2:$AB$595))/(MAX($AB$2:$AB$595)-MIN($AB$2:$AB$595))*(1-0.01),0)*10</f>
        <v>1.32828784119107</v>
      </c>
      <c r="AE278" s="81">
        <f>=IFERROR(0.01+(AC278-MIN($AC$2:$AC$595))/(MAX($AC$2:$AC$595)-MIN($AC$2:$AC$595))*(1-0.01),0)*10</f>
        <v>2.96919060052219</v>
      </c>
    </row>
    <row r="279" spans="1:31">
      <c r="A279" s="73">
        <v>278</v>
      </c>
      <c r="B279" s="76" t="s">
        <v>1113</v>
      </c>
      <c r="C279" s="76" t="s">
        <v>431</v>
      </c>
      <c r="D279" s="73" t="s">
        <v>432</v>
      </c>
      <c r="E279" s="73">
        <v>8</v>
      </c>
      <c r="F279" s="73">
        <v>4</v>
      </c>
      <c r="G279" s="76" t="s">
        <v>793</v>
      </c>
      <c r="H279" s="76" t="s">
        <v>788</v>
      </c>
      <c r="I279" s="76" t="s">
        <v>799</v>
      </c>
      <c r="J279" s="76" t="s">
        <v>790</v>
      </c>
      <c r="K279" s="76" t="s">
        <v>908</v>
      </c>
      <c r="L279" s="73">
        <v>0</v>
      </c>
      <c r="M279" s="73">
        <v>0</v>
      </c>
      <c r="N279" s="73">
        <v>0</v>
      </c>
      <c r="O279" s="73">
        <v>0</v>
      </c>
      <c r="P279" s="73">
        <v>1</v>
      </c>
      <c r="Q279" s="73">
        <v>0</v>
      </c>
      <c r="R279" s="73">
        <v>1</v>
      </c>
      <c r="S279" s="73">
        <v>1</v>
      </c>
      <c r="T279" s="73">
        <v>0</v>
      </c>
      <c r="U279" s="73">
        <v>0</v>
      </c>
      <c r="V279" s="73">
        <v>0</v>
      </c>
      <c r="W279" s="73">
        <v>0</v>
      </c>
      <c r="X279" s="73">
        <v>0</v>
      </c>
      <c r="Y279" s="73">
        <v>0</v>
      </c>
      <c r="Z279" s="77" t="s"/>
      <c r="AA279" s="79">
        <v>46264.3096643519</v>
      </c>
      <c r="AB279" s="80">
        <f>=IFERROR((L279*20+M279*50+N279*50+O279*5+P279*80+Q279*80+R279*40+S279*50+T279*50+U279*50+V279*95+W279*95+X279*95+Y279*50)/800*IF(H279="青年",0.2,IF(H279="老年",0.9,IF(H279="中年",0.5,1))),0)</f>
        <v>0.0425</v>
      </c>
      <c r="AC279" s="80">
        <f>=IFERROR((L279*80+M279*50+N279*50+O279*95+P279*20+Q279*20+R279*60+S279*50+T279*50+U279*50+V279*5+W279*5+X279*5+Y279*50)/540*IF(H279="青年",0.8,IF(H279="老年",0.1,IF(H279="中年",0.5,1))),0)</f>
        <v>0.192592592592593</v>
      </c>
      <c r="AD279" s="81">
        <f>=IFERROR(0.01+(AB279-MIN($AB$2:$AB$595))/(MAX($AB$2:$AB$595)-MIN($AB$2:$AB$595))*(1-0.01),0)*10</f>
        <v>1.72133995037221</v>
      </c>
      <c r="AE279" s="81">
        <f>=IFERROR(0.01+(AC279-MIN($AC$2:$AC$595))/(MAX($AC$2:$AC$595)-MIN($AC$2:$AC$595))*(1-0.01),0)*10</f>
        <v>5.45065274151436</v>
      </c>
    </row>
    <row r="280" spans="1:31">
      <c r="A280" s="73">
        <v>279</v>
      </c>
      <c r="B280" s="76" t="s">
        <v>1114</v>
      </c>
      <c r="C280" s="76" t="s">
        <v>431</v>
      </c>
      <c r="D280" s="73" t="s">
        <v>432</v>
      </c>
      <c r="E280" s="73">
        <v>9</v>
      </c>
      <c r="F280" s="73">
        <v>4</v>
      </c>
      <c r="G280" s="76" t="s">
        <v>793</v>
      </c>
      <c r="H280" s="76" t="s">
        <v>788</v>
      </c>
      <c r="I280" s="76" t="s">
        <v>799</v>
      </c>
      <c r="J280" s="76" t="s">
        <v>790</v>
      </c>
      <c r="K280" s="76" t="s">
        <v>908</v>
      </c>
      <c r="L280" s="73">
        <v>0</v>
      </c>
      <c r="M280" s="73">
        <v>0</v>
      </c>
      <c r="N280" s="73">
        <v>0</v>
      </c>
      <c r="O280" s="73">
        <v>0</v>
      </c>
      <c r="P280" s="73">
        <v>1</v>
      </c>
      <c r="Q280" s="73">
        <v>0</v>
      </c>
      <c r="R280" s="73">
        <v>1</v>
      </c>
      <c r="S280" s="73">
        <v>1</v>
      </c>
      <c r="T280" s="73">
        <v>0</v>
      </c>
      <c r="U280" s="73">
        <v>0</v>
      </c>
      <c r="V280" s="73">
        <v>0</v>
      </c>
      <c r="W280" s="73">
        <v>0</v>
      </c>
      <c r="X280" s="73">
        <v>0</v>
      </c>
      <c r="Y280" s="73">
        <v>0</v>
      </c>
      <c r="Z280" s="77" t="s"/>
      <c r="AA280" s="79">
        <v>46264.3097569445</v>
      </c>
      <c r="AB280" s="80">
        <f>=IFERROR((L280*20+M280*50+N280*50+O280*5+P280*80+Q280*80+R280*40+S280*50+T280*50+U280*50+V280*95+W280*95+X280*95+Y280*50)/800*IF(H280="青年",0.2,IF(H280="老年",0.9,IF(H280="中年",0.5,1))),0)</f>
        <v>0.0425</v>
      </c>
      <c r="AC280" s="80">
        <f>=IFERROR((L280*80+M280*50+N280*50+O280*95+P280*20+Q280*20+R280*60+S280*50+T280*50+U280*50+V280*5+W280*5+X280*5+Y280*50)/540*IF(H280="青年",0.8,IF(H280="老年",0.1,IF(H280="中年",0.5,1))),0)</f>
        <v>0.192592592592593</v>
      </c>
      <c r="AD280" s="81">
        <f>=IFERROR(0.01+(AB280-MIN($AB$2:$AB$595))/(MAX($AB$2:$AB$595)-MIN($AB$2:$AB$595))*(1-0.01),0)*10</f>
        <v>1.72133995037221</v>
      </c>
      <c r="AE280" s="81">
        <f>=IFERROR(0.01+(AC280-MIN($AC$2:$AC$595))/(MAX($AC$2:$AC$595)-MIN($AC$2:$AC$595))*(1-0.01),0)*10</f>
        <v>5.45065274151436</v>
      </c>
    </row>
    <row r="281" spans="1:31">
      <c r="A281" s="73">
        <v>280</v>
      </c>
      <c r="B281" s="76" t="s">
        <v>1115</v>
      </c>
      <c r="C281" s="76" t="s">
        <v>431</v>
      </c>
      <c r="D281" s="73" t="s">
        <v>432</v>
      </c>
      <c r="E281" s="73">
        <v>10</v>
      </c>
      <c r="F281" s="73">
        <v>4</v>
      </c>
      <c r="G281" s="76" t="s">
        <v>793</v>
      </c>
      <c r="H281" s="76" t="s">
        <v>788</v>
      </c>
      <c r="I281" s="76" t="s">
        <v>799</v>
      </c>
      <c r="J281" s="76" t="s">
        <v>790</v>
      </c>
      <c r="K281" s="76" t="s">
        <v>908</v>
      </c>
      <c r="L281" s="73">
        <v>0</v>
      </c>
      <c r="M281" s="73">
        <v>0</v>
      </c>
      <c r="N281" s="73">
        <v>0</v>
      </c>
      <c r="O281" s="73">
        <v>0</v>
      </c>
      <c r="P281" s="73">
        <v>1</v>
      </c>
      <c r="Q281" s="73">
        <v>0</v>
      </c>
      <c r="R281" s="73">
        <v>1</v>
      </c>
      <c r="S281" s="73">
        <v>1</v>
      </c>
      <c r="T281" s="73">
        <v>0</v>
      </c>
      <c r="U281" s="73">
        <v>0</v>
      </c>
      <c r="V281" s="73">
        <v>0</v>
      </c>
      <c r="W281" s="73">
        <v>0</v>
      </c>
      <c r="X281" s="73">
        <v>0</v>
      </c>
      <c r="Y281" s="73">
        <v>0</v>
      </c>
      <c r="Z281" s="77" t="s"/>
      <c r="AA281" s="79">
        <v>46264.3098611111</v>
      </c>
      <c r="AB281" s="80">
        <f>=IFERROR((L281*20+M281*50+N281*50+O281*5+P281*80+Q281*80+R281*40+S281*50+T281*50+U281*50+V281*95+W281*95+X281*95+Y281*50)/800*IF(H281="青年",0.2,IF(H281="老年",0.9,IF(H281="中年",0.5,1))),0)</f>
        <v>0.0425</v>
      </c>
      <c r="AC281" s="80">
        <f>=IFERROR((L281*80+M281*50+N281*50+O281*95+P281*20+Q281*20+R281*60+S281*50+T281*50+U281*50+V281*5+W281*5+X281*5+Y281*50)/540*IF(H281="青年",0.8,IF(H281="老年",0.1,IF(H281="中年",0.5,1))),0)</f>
        <v>0.192592592592593</v>
      </c>
      <c r="AD281" s="81">
        <f>=IFERROR(0.01+(AB281-MIN($AB$2:$AB$595))/(MAX($AB$2:$AB$595)-MIN($AB$2:$AB$595))*(1-0.01),0)*10</f>
        <v>1.72133995037221</v>
      </c>
      <c r="AE281" s="81">
        <f>=IFERROR(0.01+(AC281-MIN($AC$2:$AC$595))/(MAX($AC$2:$AC$595)-MIN($AC$2:$AC$595))*(1-0.01),0)*10</f>
        <v>5.45065274151436</v>
      </c>
    </row>
    <row r="282" spans="1:31">
      <c r="A282" s="73">
        <v>281</v>
      </c>
      <c r="B282" s="76" t="s">
        <v>1116</v>
      </c>
      <c r="C282" s="76" t="s">
        <v>431</v>
      </c>
      <c r="D282" s="73" t="s">
        <v>432</v>
      </c>
      <c r="E282" s="73">
        <v>11</v>
      </c>
      <c r="F282" s="77" t="s"/>
      <c r="G282" s="76" t="s">
        <v>787</v>
      </c>
      <c r="H282" s="76" t="s">
        <v>788</v>
      </c>
      <c r="I282" s="76" t="s">
        <v>789</v>
      </c>
      <c r="J282" s="76" t="s">
        <v>790</v>
      </c>
      <c r="K282" s="76" t="s">
        <v>1117</v>
      </c>
      <c r="L282" s="73">
        <v>0</v>
      </c>
      <c r="M282" s="73">
        <v>0</v>
      </c>
      <c r="N282" s="73">
        <v>1</v>
      </c>
      <c r="O282" s="73">
        <v>0</v>
      </c>
      <c r="P282" s="73">
        <v>0</v>
      </c>
      <c r="Q282" s="73">
        <v>0</v>
      </c>
      <c r="R282" s="73">
        <v>1</v>
      </c>
      <c r="S282" s="73">
        <v>0</v>
      </c>
      <c r="T282" s="73">
        <v>0</v>
      </c>
      <c r="U282" s="73">
        <v>0</v>
      </c>
      <c r="V282" s="73">
        <v>0</v>
      </c>
      <c r="W282" s="73">
        <v>0</v>
      </c>
      <c r="X282" s="73">
        <v>0</v>
      </c>
      <c r="Y282" s="73">
        <v>0</v>
      </c>
      <c r="Z282" s="77" t="s"/>
      <c r="AA282" s="79">
        <v>46264.3099768519</v>
      </c>
      <c r="AB282" s="80">
        <f>=IFERROR((L282*20+M282*50+N282*50+O282*5+P282*80+Q282*80+R282*40+S282*50+T282*50+U282*50+V282*95+W282*95+X282*95+Y282*50)/800*IF(H282="青年",0.2,IF(H282="老年",0.9,IF(H282="中年",0.5,1))),0)</f>
        <v>0.0225</v>
      </c>
      <c r="AC282" s="80">
        <f>=IFERROR((L282*80+M282*50+N282*50+O282*95+P282*20+Q282*20+R282*60+S282*50+T282*50+U282*50+V282*5+W282*5+X282*5+Y282*50)/540*IF(H282="青年",0.8,IF(H282="老年",0.1,IF(H282="中年",0.5,1))),0)</f>
        <v>0.162962962962963</v>
      </c>
      <c r="AD282" s="81">
        <f>=IFERROR(0.01+(AB282-MIN($AB$2:$AB$595))/(MAX($AB$2:$AB$595)-MIN($AB$2:$AB$595))*(1-0.01),0)*10</f>
        <v>0.935235732009926</v>
      </c>
      <c r="AE282" s="81">
        <f>=IFERROR(0.01+(AC282-MIN($AC$2:$AC$595))/(MAX($AC$2:$AC$595)-MIN($AC$2:$AC$595))*(1-0.01),0)*10</f>
        <v>4.62349869451697</v>
      </c>
    </row>
    <row r="283" spans="1:31">
      <c r="A283" s="73">
        <v>282</v>
      </c>
      <c r="B283" s="76" t="s">
        <v>1118</v>
      </c>
      <c r="C283" s="76" t="s">
        <v>431</v>
      </c>
      <c r="D283" s="73" t="s">
        <v>432</v>
      </c>
      <c r="E283" s="73">
        <v>12</v>
      </c>
      <c r="F283" s="73">
        <v>5</v>
      </c>
      <c r="G283" s="76" t="s">
        <v>793</v>
      </c>
      <c r="H283" s="76" t="s">
        <v>788</v>
      </c>
      <c r="I283" s="76" t="s">
        <v>789</v>
      </c>
      <c r="J283" s="76" t="s">
        <v>790</v>
      </c>
      <c r="K283" s="76" t="s">
        <v>904</v>
      </c>
      <c r="L283" s="73">
        <v>0</v>
      </c>
      <c r="M283" s="73">
        <v>0</v>
      </c>
      <c r="N283" s="73">
        <v>0</v>
      </c>
      <c r="O283" s="73">
        <v>0</v>
      </c>
      <c r="P283" s="73">
        <v>1</v>
      </c>
      <c r="Q283" s="73">
        <v>0</v>
      </c>
      <c r="R283" s="73">
        <v>1</v>
      </c>
      <c r="S283" s="73">
        <v>0</v>
      </c>
      <c r="T283" s="73">
        <v>0</v>
      </c>
      <c r="U283" s="73">
        <v>0</v>
      </c>
      <c r="V283" s="73">
        <v>0</v>
      </c>
      <c r="W283" s="73">
        <v>0</v>
      </c>
      <c r="X283" s="73">
        <v>0</v>
      </c>
      <c r="Y283" s="73">
        <v>0</v>
      </c>
      <c r="Z283" s="77" t="s"/>
      <c r="AA283" s="79">
        <v>46264.3100810185</v>
      </c>
      <c r="AB283" s="80">
        <f>=IFERROR((L283*20+M283*50+N283*50+O283*5+P283*80+Q283*80+R283*40+S283*50+T283*50+U283*50+V283*95+W283*95+X283*95+Y283*50)/800*IF(H283="青年",0.2,IF(H283="老年",0.9,IF(H283="中年",0.5,1))),0)</f>
        <v>0.03</v>
      </c>
      <c r="AC283" s="80">
        <f>=IFERROR((L283*80+M283*50+N283*50+O283*95+P283*20+Q283*20+R283*60+S283*50+T283*50+U283*50+V283*5+W283*5+X283*5+Y283*50)/540*IF(H283="青年",0.8,IF(H283="老年",0.1,IF(H283="中年",0.5,1))),0)</f>
        <v>0.118518518518519</v>
      </c>
      <c r="AD283" s="81">
        <f>=IFERROR(0.01+(AB283-MIN($AB$2:$AB$595))/(MAX($AB$2:$AB$595)-MIN($AB$2:$AB$595))*(1-0.01),0)*10</f>
        <v>1.23002481389578</v>
      </c>
      <c r="AE283" s="81">
        <f>=IFERROR(0.01+(AC283-MIN($AC$2:$AC$595))/(MAX($AC$2:$AC$595)-MIN($AC$2:$AC$595))*(1-0.01),0)*10</f>
        <v>3.38276762402089</v>
      </c>
    </row>
    <row r="284" spans="1:31">
      <c r="A284" s="73">
        <v>283</v>
      </c>
      <c r="B284" s="76" t="s">
        <v>1119</v>
      </c>
      <c r="C284" s="76" t="s">
        <v>431</v>
      </c>
      <c r="D284" s="73" t="s">
        <v>432</v>
      </c>
      <c r="E284" s="73">
        <v>13</v>
      </c>
      <c r="F284" s="73">
        <v>6</v>
      </c>
      <c r="G284" s="76" t="s">
        <v>793</v>
      </c>
      <c r="H284" s="76" t="s">
        <v>788</v>
      </c>
      <c r="I284" s="76" t="s">
        <v>789</v>
      </c>
      <c r="J284" s="76" t="s">
        <v>790</v>
      </c>
      <c r="K284" s="76" t="s">
        <v>904</v>
      </c>
      <c r="L284" s="73">
        <v>0</v>
      </c>
      <c r="M284" s="73">
        <v>0</v>
      </c>
      <c r="N284" s="73">
        <v>0</v>
      </c>
      <c r="O284" s="73">
        <v>0</v>
      </c>
      <c r="P284" s="73">
        <v>1</v>
      </c>
      <c r="Q284" s="73">
        <v>0</v>
      </c>
      <c r="R284" s="73">
        <v>1</v>
      </c>
      <c r="S284" s="73">
        <v>0</v>
      </c>
      <c r="T284" s="73">
        <v>0</v>
      </c>
      <c r="U284" s="73">
        <v>0</v>
      </c>
      <c r="V284" s="73">
        <v>0</v>
      </c>
      <c r="W284" s="73">
        <v>0</v>
      </c>
      <c r="X284" s="73">
        <v>0</v>
      </c>
      <c r="Y284" s="73">
        <v>0</v>
      </c>
      <c r="Z284" s="77" t="s"/>
      <c r="AA284" s="79">
        <v>46264.3101851852</v>
      </c>
      <c r="AB284" s="80">
        <f>=IFERROR((L284*20+M284*50+N284*50+O284*5+P284*80+Q284*80+R284*40+S284*50+T284*50+U284*50+V284*95+W284*95+X284*95+Y284*50)/800*IF(H284="青年",0.2,IF(H284="老年",0.9,IF(H284="中年",0.5,1))),0)</f>
        <v>0.03</v>
      </c>
      <c r="AC284" s="80">
        <f>=IFERROR((L284*80+M284*50+N284*50+O284*95+P284*20+Q284*20+R284*60+S284*50+T284*50+U284*50+V284*5+W284*5+X284*5+Y284*50)/540*IF(H284="青年",0.8,IF(H284="老年",0.1,IF(H284="中年",0.5,1))),0)</f>
        <v>0.118518518518519</v>
      </c>
      <c r="AD284" s="81">
        <f>=IFERROR(0.01+(AB284-MIN($AB$2:$AB$595))/(MAX($AB$2:$AB$595)-MIN($AB$2:$AB$595))*(1-0.01),0)*10</f>
        <v>1.23002481389578</v>
      </c>
      <c r="AE284" s="81">
        <f>=IFERROR(0.01+(AC284-MIN($AC$2:$AC$595))/(MAX($AC$2:$AC$595)-MIN($AC$2:$AC$595))*(1-0.01),0)*10</f>
        <v>3.38276762402089</v>
      </c>
    </row>
    <row r="285" spans="1:31">
      <c r="A285" s="73">
        <v>284</v>
      </c>
      <c r="B285" s="76" t="s">
        <v>1120</v>
      </c>
      <c r="C285" s="76" t="s">
        <v>431</v>
      </c>
      <c r="D285" s="73" t="s">
        <v>432</v>
      </c>
      <c r="E285" s="73">
        <v>14</v>
      </c>
      <c r="F285" s="73">
        <v>7</v>
      </c>
      <c r="G285" s="76" t="s">
        <v>793</v>
      </c>
      <c r="H285" s="76" t="s">
        <v>788</v>
      </c>
      <c r="I285" s="76" t="s">
        <v>789</v>
      </c>
      <c r="J285" s="76" t="s">
        <v>790</v>
      </c>
      <c r="K285" s="76" t="s">
        <v>904</v>
      </c>
      <c r="L285" s="73">
        <v>0</v>
      </c>
      <c r="M285" s="73">
        <v>0</v>
      </c>
      <c r="N285" s="73">
        <v>0</v>
      </c>
      <c r="O285" s="73">
        <v>0</v>
      </c>
      <c r="P285" s="73">
        <v>1</v>
      </c>
      <c r="Q285" s="73">
        <v>0</v>
      </c>
      <c r="R285" s="73">
        <v>1</v>
      </c>
      <c r="S285" s="73">
        <v>0</v>
      </c>
      <c r="T285" s="73">
        <v>0</v>
      </c>
      <c r="U285" s="73">
        <v>0</v>
      </c>
      <c r="V285" s="73">
        <v>0</v>
      </c>
      <c r="W285" s="73">
        <v>0</v>
      </c>
      <c r="X285" s="73">
        <v>0</v>
      </c>
      <c r="Y285" s="73">
        <v>0</v>
      </c>
      <c r="Z285" s="77" t="s"/>
      <c r="AA285" s="79">
        <v>46264.3103125</v>
      </c>
      <c r="AB285" s="80">
        <f>=IFERROR((L285*20+M285*50+N285*50+O285*5+P285*80+Q285*80+R285*40+S285*50+T285*50+U285*50+V285*95+W285*95+X285*95+Y285*50)/800*IF(H285="青年",0.2,IF(H285="老年",0.9,IF(H285="中年",0.5,1))),0)</f>
        <v>0.03</v>
      </c>
      <c r="AC285" s="80">
        <f>=IFERROR((L285*80+M285*50+N285*50+O285*95+P285*20+Q285*20+R285*60+S285*50+T285*50+U285*50+V285*5+W285*5+X285*5+Y285*50)/540*IF(H285="青年",0.8,IF(H285="老年",0.1,IF(H285="中年",0.5,1))),0)</f>
        <v>0.118518518518519</v>
      </c>
      <c r="AD285" s="81">
        <f>=IFERROR(0.01+(AB285-MIN($AB$2:$AB$595))/(MAX($AB$2:$AB$595)-MIN($AB$2:$AB$595))*(1-0.01),0)*10</f>
        <v>1.23002481389578</v>
      </c>
      <c r="AE285" s="81">
        <f>=IFERROR(0.01+(AC285-MIN($AC$2:$AC$595))/(MAX($AC$2:$AC$595)-MIN($AC$2:$AC$595))*(1-0.01),0)*10</f>
        <v>3.38276762402089</v>
      </c>
    </row>
    <row r="286" spans="1:31">
      <c r="A286" s="73">
        <v>285</v>
      </c>
      <c r="B286" s="76" t="s">
        <v>1121</v>
      </c>
      <c r="C286" s="76" t="s">
        <v>431</v>
      </c>
      <c r="D286" s="73" t="s">
        <v>432</v>
      </c>
      <c r="E286" s="73">
        <v>15</v>
      </c>
      <c r="F286" s="73">
        <v>5</v>
      </c>
      <c r="G286" s="76" t="s">
        <v>793</v>
      </c>
      <c r="H286" s="76" t="s">
        <v>788</v>
      </c>
      <c r="I286" s="76" t="s">
        <v>789</v>
      </c>
      <c r="J286" s="76" t="s">
        <v>790</v>
      </c>
      <c r="K286" s="76" t="s">
        <v>1056</v>
      </c>
      <c r="L286" s="73">
        <v>0</v>
      </c>
      <c r="M286" s="73">
        <v>0</v>
      </c>
      <c r="N286" s="73">
        <v>1</v>
      </c>
      <c r="O286" s="73">
        <v>0</v>
      </c>
      <c r="P286" s="73">
        <v>1</v>
      </c>
      <c r="Q286" s="73">
        <v>0</v>
      </c>
      <c r="R286" s="73">
        <v>1</v>
      </c>
      <c r="S286" s="73">
        <v>0</v>
      </c>
      <c r="T286" s="73">
        <v>0</v>
      </c>
      <c r="U286" s="73">
        <v>0</v>
      </c>
      <c r="V286" s="73">
        <v>0</v>
      </c>
      <c r="W286" s="73">
        <v>0</v>
      </c>
      <c r="X286" s="73">
        <v>0</v>
      </c>
      <c r="Y286" s="73">
        <v>0</v>
      </c>
      <c r="Z286" s="77" t="s"/>
      <c r="AA286" s="79">
        <v>46264.3105208333</v>
      </c>
      <c r="AB286" s="80">
        <f>=IFERROR((L286*20+M286*50+N286*50+O286*5+P286*80+Q286*80+R286*40+S286*50+T286*50+U286*50+V286*95+W286*95+X286*95+Y286*50)/800*IF(H286="青年",0.2,IF(H286="老年",0.9,IF(H286="中年",0.5,1))),0)</f>
        <v>0.0425</v>
      </c>
      <c r="AC286" s="80">
        <f>=IFERROR((L286*80+M286*50+N286*50+O286*95+P286*20+Q286*20+R286*60+S286*50+T286*50+U286*50+V286*5+W286*5+X286*5+Y286*50)/540*IF(H286="青年",0.8,IF(H286="老年",0.1,IF(H286="中年",0.5,1))),0)</f>
        <v>0.192592592592593</v>
      </c>
      <c r="AD286" s="81">
        <f>=IFERROR(0.01+(AB286-MIN($AB$2:$AB$595))/(MAX($AB$2:$AB$595)-MIN($AB$2:$AB$595))*(1-0.01),0)*10</f>
        <v>1.72133995037221</v>
      </c>
      <c r="AE286" s="81">
        <f>=IFERROR(0.01+(AC286-MIN($AC$2:$AC$595))/(MAX($AC$2:$AC$595)-MIN($AC$2:$AC$595))*(1-0.01),0)*10</f>
        <v>5.45065274151436</v>
      </c>
    </row>
    <row r="287" spans="1:31">
      <c r="A287" s="73">
        <v>286</v>
      </c>
      <c r="B287" s="76" t="s">
        <v>1122</v>
      </c>
      <c r="C287" s="76" t="s">
        <v>431</v>
      </c>
      <c r="D287" s="73" t="s">
        <v>432</v>
      </c>
      <c r="E287" s="73">
        <v>16</v>
      </c>
      <c r="F287" s="73">
        <v>6</v>
      </c>
      <c r="G287" s="76" t="s">
        <v>793</v>
      </c>
      <c r="H287" s="76" t="s">
        <v>788</v>
      </c>
      <c r="I287" s="76" t="s">
        <v>799</v>
      </c>
      <c r="J287" s="76" t="s">
        <v>790</v>
      </c>
      <c r="K287" s="76" t="s">
        <v>904</v>
      </c>
      <c r="L287" s="73">
        <v>0</v>
      </c>
      <c r="M287" s="73">
        <v>0</v>
      </c>
      <c r="N287" s="73">
        <v>0</v>
      </c>
      <c r="O287" s="73">
        <v>0</v>
      </c>
      <c r="P287" s="73">
        <v>1</v>
      </c>
      <c r="Q287" s="73">
        <v>0</v>
      </c>
      <c r="R287" s="73">
        <v>1</v>
      </c>
      <c r="S287" s="73">
        <v>0</v>
      </c>
      <c r="T287" s="73">
        <v>0</v>
      </c>
      <c r="U287" s="73">
        <v>0</v>
      </c>
      <c r="V287" s="73">
        <v>0</v>
      </c>
      <c r="W287" s="73">
        <v>0</v>
      </c>
      <c r="X287" s="73">
        <v>0</v>
      </c>
      <c r="Y287" s="73">
        <v>0</v>
      </c>
      <c r="Z287" s="77" t="s"/>
      <c r="AA287" s="79">
        <v>46264.3106365741</v>
      </c>
      <c r="AB287" s="80">
        <f>=IFERROR((L287*20+M287*50+N287*50+O287*5+P287*80+Q287*80+R287*40+S287*50+T287*50+U287*50+V287*95+W287*95+X287*95+Y287*50)/800*IF(H287="青年",0.2,IF(H287="老年",0.9,IF(H287="中年",0.5,1))),0)</f>
        <v>0.03</v>
      </c>
      <c r="AC287" s="80">
        <f>=IFERROR((L287*80+M287*50+N287*50+O287*95+P287*20+Q287*20+R287*60+S287*50+T287*50+U287*50+V287*5+W287*5+X287*5+Y287*50)/540*IF(H287="青年",0.8,IF(H287="老年",0.1,IF(H287="中年",0.5,1))),0)</f>
        <v>0.118518518518519</v>
      </c>
      <c r="AD287" s="81">
        <f>=IFERROR(0.01+(AB287-MIN($AB$2:$AB$595))/(MAX($AB$2:$AB$595)-MIN($AB$2:$AB$595))*(1-0.01),0)*10</f>
        <v>1.23002481389578</v>
      </c>
      <c r="AE287" s="81">
        <f>=IFERROR(0.01+(AC287-MIN($AC$2:$AC$595))/(MAX($AC$2:$AC$595)-MIN($AC$2:$AC$595))*(1-0.01),0)*10</f>
        <v>3.38276762402089</v>
      </c>
    </row>
    <row r="288" spans="1:31">
      <c r="A288" s="73">
        <v>287</v>
      </c>
      <c r="B288" s="76" t="s">
        <v>1123</v>
      </c>
      <c r="C288" s="76" t="s">
        <v>431</v>
      </c>
      <c r="D288" s="73" t="s">
        <v>432</v>
      </c>
      <c r="E288" s="73">
        <v>17</v>
      </c>
      <c r="F288" s="73">
        <v>7</v>
      </c>
      <c r="G288" s="76" t="s">
        <v>793</v>
      </c>
      <c r="H288" s="76" t="s">
        <v>788</v>
      </c>
      <c r="I288" s="76" t="s">
        <v>789</v>
      </c>
      <c r="J288" s="76" t="s">
        <v>790</v>
      </c>
      <c r="K288" s="76" t="s">
        <v>904</v>
      </c>
      <c r="L288" s="73">
        <v>0</v>
      </c>
      <c r="M288" s="73">
        <v>0</v>
      </c>
      <c r="N288" s="73">
        <v>0</v>
      </c>
      <c r="O288" s="73">
        <v>0</v>
      </c>
      <c r="P288" s="73">
        <v>1</v>
      </c>
      <c r="Q288" s="73">
        <v>0</v>
      </c>
      <c r="R288" s="73">
        <v>1</v>
      </c>
      <c r="S288" s="73">
        <v>0</v>
      </c>
      <c r="T288" s="73">
        <v>0</v>
      </c>
      <c r="U288" s="73">
        <v>0</v>
      </c>
      <c r="V288" s="73">
        <v>0</v>
      </c>
      <c r="W288" s="73">
        <v>0</v>
      </c>
      <c r="X288" s="73">
        <v>0</v>
      </c>
      <c r="Y288" s="73">
        <v>0</v>
      </c>
      <c r="Z288" s="77" t="s"/>
      <c r="AA288" s="79">
        <v>46264.310787037</v>
      </c>
      <c r="AB288" s="80">
        <f>=IFERROR((L288*20+M288*50+N288*50+O288*5+P288*80+Q288*80+R288*40+S288*50+T288*50+U288*50+V288*95+W288*95+X288*95+Y288*50)/800*IF(H288="青年",0.2,IF(H288="老年",0.9,IF(H288="中年",0.5,1))),0)</f>
        <v>0.03</v>
      </c>
      <c r="AC288" s="80">
        <f>=IFERROR((L288*80+M288*50+N288*50+O288*95+P288*20+Q288*20+R288*60+S288*50+T288*50+U288*50+V288*5+W288*5+X288*5+Y288*50)/540*IF(H288="青年",0.8,IF(H288="老年",0.1,IF(H288="中年",0.5,1))),0)</f>
        <v>0.118518518518519</v>
      </c>
      <c r="AD288" s="81">
        <f>=IFERROR(0.01+(AB288-MIN($AB$2:$AB$595))/(MAX($AB$2:$AB$595)-MIN($AB$2:$AB$595))*(1-0.01),0)*10</f>
        <v>1.23002481389578</v>
      </c>
      <c r="AE288" s="81">
        <f>=IFERROR(0.01+(AC288-MIN($AC$2:$AC$595))/(MAX($AC$2:$AC$595)-MIN($AC$2:$AC$595))*(1-0.01),0)*10</f>
        <v>3.38276762402089</v>
      </c>
    </row>
    <row r="289" spans="1:31">
      <c r="A289" s="73">
        <v>288</v>
      </c>
      <c r="B289" s="76" t="s">
        <v>1124</v>
      </c>
      <c r="C289" s="76" t="s">
        <v>437</v>
      </c>
      <c r="D289" s="73" t="s">
        <v>438</v>
      </c>
      <c r="E289" s="73">
        <v>1</v>
      </c>
      <c r="F289" s="73">
        <v>1</v>
      </c>
      <c r="G289" s="76" t="s">
        <v>793</v>
      </c>
      <c r="H289" s="76" t="s">
        <v>802</v>
      </c>
      <c r="I289" s="76" t="s">
        <v>789</v>
      </c>
      <c r="J289" s="76" t="s">
        <v>790</v>
      </c>
      <c r="K289" s="76" t="s">
        <v>837</v>
      </c>
      <c r="L289" s="73">
        <v>0</v>
      </c>
      <c r="M289" s="73">
        <v>0</v>
      </c>
      <c r="N289" s="73">
        <v>0</v>
      </c>
      <c r="O289" s="73">
        <v>0</v>
      </c>
      <c r="P289" s="73">
        <v>1</v>
      </c>
      <c r="Q289" s="73">
        <v>0</v>
      </c>
      <c r="R289" s="73">
        <v>0</v>
      </c>
      <c r="S289" s="73">
        <v>1</v>
      </c>
      <c r="T289" s="73">
        <v>0</v>
      </c>
      <c r="U289" s="73">
        <v>0</v>
      </c>
      <c r="V289" s="73">
        <v>0</v>
      </c>
      <c r="W289" s="73">
        <v>0</v>
      </c>
      <c r="X289" s="73">
        <v>0</v>
      </c>
      <c r="Y289" s="73">
        <v>0</v>
      </c>
      <c r="Z289" s="77" t="s"/>
      <c r="AA289" s="79">
        <v>46264.3399305556</v>
      </c>
      <c r="AB289" s="80">
        <f>=IFERROR((L289*20+M289*50+N289*50+O289*5+P289*80+Q289*80+R289*40+S289*50+T289*50+U289*50+V289*95+W289*95+X289*95+Y289*50)/800*IF(H289="青年",0.2,IF(H289="老年",0.9,IF(H289="中年",0.5,1))),0)</f>
        <v>0.08125</v>
      </c>
      <c r="AC289" s="80">
        <f>=IFERROR((L289*80+M289*50+N289*50+O289*95+P289*20+Q289*20+R289*60+S289*50+T289*50+U289*50+V289*5+W289*5+X289*5+Y289*50)/540*IF(H289="青年",0.8,IF(H289="老年",0.1,IF(H289="中年",0.5,1))),0)</f>
        <v>0.0648148148148148</v>
      </c>
      <c r="AD289" s="81">
        <f>=IFERROR(0.01+(AB289-MIN($AB$2:$AB$595))/(MAX($AB$2:$AB$595)-MIN($AB$2:$AB$595))*(1-0.01),0)*10</f>
        <v>3.24441687344913</v>
      </c>
      <c r="AE289" s="81">
        <f>=IFERROR(0.01+(AC289-MIN($AC$2:$AC$595))/(MAX($AC$2:$AC$595)-MIN($AC$2:$AC$595))*(1-0.01),0)*10</f>
        <v>1.88355091383812</v>
      </c>
    </row>
    <row r="290" spans="1:31">
      <c r="A290" s="73">
        <v>289</v>
      </c>
      <c r="B290" s="76" t="s">
        <v>1125</v>
      </c>
      <c r="C290" s="76" t="s">
        <v>437</v>
      </c>
      <c r="D290" s="73" t="s">
        <v>438</v>
      </c>
      <c r="E290" s="73">
        <v>2</v>
      </c>
      <c r="F290" s="73">
        <v>1</v>
      </c>
      <c r="G290" s="76" t="s">
        <v>793</v>
      </c>
      <c r="H290" s="76" t="s">
        <v>802</v>
      </c>
      <c r="I290" s="76" t="s">
        <v>789</v>
      </c>
      <c r="J290" s="76" t="s">
        <v>790</v>
      </c>
      <c r="K290" s="76" t="s">
        <v>837</v>
      </c>
      <c r="L290" s="73">
        <v>0</v>
      </c>
      <c r="M290" s="73">
        <v>0</v>
      </c>
      <c r="N290" s="73">
        <v>0</v>
      </c>
      <c r="O290" s="73">
        <v>0</v>
      </c>
      <c r="P290" s="73">
        <v>1</v>
      </c>
      <c r="Q290" s="73">
        <v>0</v>
      </c>
      <c r="R290" s="73">
        <v>0</v>
      </c>
      <c r="S290" s="73">
        <v>1</v>
      </c>
      <c r="T290" s="73">
        <v>0</v>
      </c>
      <c r="U290" s="73">
        <v>0</v>
      </c>
      <c r="V290" s="73">
        <v>0</v>
      </c>
      <c r="W290" s="73">
        <v>0</v>
      </c>
      <c r="X290" s="73">
        <v>0</v>
      </c>
      <c r="Y290" s="73">
        <v>0</v>
      </c>
      <c r="Z290" s="77" t="s"/>
      <c r="AA290" s="79">
        <v>46264.3400115741</v>
      </c>
      <c r="AB290" s="80">
        <f>=IFERROR((L290*20+M290*50+N290*50+O290*5+P290*80+Q290*80+R290*40+S290*50+T290*50+U290*50+V290*95+W290*95+X290*95+Y290*50)/800*IF(H290="青年",0.2,IF(H290="老年",0.9,IF(H290="中年",0.5,1))),0)</f>
        <v>0.08125</v>
      </c>
      <c r="AC290" s="80">
        <f>=IFERROR((L290*80+M290*50+N290*50+O290*95+P290*20+Q290*20+R290*60+S290*50+T290*50+U290*50+V290*5+W290*5+X290*5+Y290*50)/540*IF(H290="青年",0.8,IF(H290="老年",0.1,IF(H290="中年",0.5,1))),0)</f>
        <v>0.0648148148148148</v>
      </c>
      <c r="AD290" s="81">
        <f>=IFERROR(0.01+(AB290-MIN($AB$2:$AB$595))/(MAX($AB$2:$AB$595)-MIN($AB$2:$AB$595))*(1-0.01),0)*10</f>
        <v>3.24441687344913</v>
      </c>
      <c r="AE290" s="81">
        <f>=IFERROR(0.01+(AC290-MIN($AC$2:$AC$595))/(MAX($AC$2:$AC$595)-MIN($AC$2:$AC$595))*(1-0.01),0)*10</f>
        <v>1.88355091383812</v>
      </c>
    </row>
    <row r="291" spans="1:31">
      <c r="A291" s="73">
        <v>290</v>
      </c>
      <c r="B291" s="76" t="s">
        <v>1126</v>
      </c>
      <c r="C291" s="76" t="s">
        <v>437</v>
      </c>
      <c r="D291" s="73" t="s">
        <v>438</v>
      </c>
      <c r="E291" s="73">
        <v>3</v>
      </c>
      <c r="F291" s="77" t="s"/>
      <c r="G291" s="76" t="s">
        <v>787</v>
      </c>
      <c r="H291" s="76" t="s">
        <v>861</v>
      </c>
      <c r="I291" s="76" t="s">
        <v>799</v>
      </c>
      <c r="J291" s="76" t="s">
        <v>790</v>
      </c>
      <c r="K291" s="76" t="s">
        <v>822</v>
      </c>
      <c r="L291" s="73">
        <v>0</v>
      </c>
      <c r="M291" s="73">
        <v>0</v>
      </c>
      <c r="N291" s="73">
        <v>0</v>
      </c>
      <c r="O291" s="73">
        <v>0</v>
      </c>
      <c r="P291" s="73">
        <v>0</v>
      </c>
      <c r="Q291" s="73">
        <v>0</v>
      </c>
      <c r="R291" s="73">
        <v>0</v>
      </c>
      <c r="S291" s="73">
        <v>1</v>
      </c>
      <c r="T291" s="73">
        <v>0</v>
      </c>
      <c r="U291" s="73">
        <v>0</v>
      </c>
      <c r="V291" s="73">
        <v>0</v>
      </c>
      <c r="W291" s="73">
        <v>0</v>
      </c>
      <c r="X291" s="73">
        <v>0</v>
      </c>
      <c r="Y291" s="73">
        <v>0</v>
      </c>
      <c r="Z291" s="77" t="s"/>
      <c r="AA291" s="79">
        <v>46264.3401041667</v>
      </c>
      <c r="AB291" s="80">
        <f>=IFERROR((L291*20+M291*50+N291*50+O291*5+P291*80+Q291*80+R291*40+S291*50+T291*50+U291*50+V291*95+W291*95+X291*95+Y291*50)/800*IF(H291="青年",0.2,IF(H291="老年",0.9,IF(H291="中年",0.5,1))),0)</f>
        <v>0.05625</v>
      </c>
      <c r="AC291" s="80">
        <f>=IFERROR((L291*80+M291*50+N291*50+O291*95+P291*20+Q291*20+R291*60+S291*50+T291*50+U291*50+V291*5+W291*5+X291*5+Y291*50)/540*IF(H291="青年",0.8,IF(H291="老年",0.1,IF(H291="中年",0.5,1))),0)</f>
        <v>0.00925925925925926</v>
      </c>
      <c r="AD291" s="81">
        <f>=IFERROR(0.01+(AB291-MIN($AB$2:$AB$595))/(MAX($AB$2:$AB$595)-MIN($AB$2:$AB$595))*(1-0.01),0)*10</f>
        <v>2.26178660049628</v>
      </c>
      <c r="AE291" s="81">
        <f>=IFERROR(0.01+(AC291-MIN($AC$2:$AC$595))/(MAX($AC$2:$AC$595)-MIN($AC$2:$AC$595))*(1-0.01),0)*10</f>
        <v>0.332637075718016</v>
      </c>
    </row>
    <row r="292" spans="1:31">
      <c r="A292" s="73">
        <v>291</v>
      </c>
      <c r="B292" s="76" t="s">
        <v>1127</v>
      </c>
      <c r="C292" s="76" t="s">
        <v>442</v>
      </c>
      <c r="D292" s="73" t="s">
        <v>443</v>
      </c>
      <c r="E292" s="73">
        <v>1</v>
      </c>
      <c r="F292" s="73">
        <v>1</v>
      </c>
      <c r="G292" s="76" t="s">
        <v>793</v>
      </c>
      <c r="H292" s="76" t="s">
        <v>788</v>
      </c>
      <c r="I292" s="76" t="s">
        <v>789</v>
      </c>
      <c r="J292" s="76" t="s">
        <v>809</v>
      </c>
      <c r="K292" s="76" t="s">
        <v>853</v>
      </c>
      <c r="L292" s="73">
        <v>0</v>
      </c>
      <c r="M292" s="73">
        <v>0</v>
      </c>
      <c r="N292" s="73">
        <v>0</v>
      </c>
      <c r="O292" s="73">
        <v>1</v>
      </c>
      <c r="P292" s="73">
        <v>0</v>
      </c>
      <c r="Q292" s="73">
        <v>0</v>
      </c>
      <c r="R292" s="73">
        <v>0</v>
      </c>
      <c r="S292" s="73">
        <v>0</v>
      </c>
      <c r="T292" s="73">
        <v>0</v>
      </c>
      <c r="U292" s="73">
        <v>0</v>
      </c>
      <c r="V292" s="73">
        <v>0</v>
      </c>
      <c r="W292" s="73">
        <v>0</v>
      </c>
      <c r="X292" s="73">
        <v>0</v>
      </c>
      <c r="Y292" s="73">
        <v>0</v>
      </c>
      <c r="Z292" s="77" t="s"/>
      <c r="AA292" s="79">
        <v>46264.3197916667</v>
      </c>
      <c r="AB292" s="80">
        <f>=IFERROR((L292*20+M292*50+N292*50+O292*5+P292*80+Q292*80+R292*40+S292*50+T292*50+U292*50+V292*95+W292*95+X292*95+Y292*50)/800*IF(H292="青年",0.2,IF(H292="老年",0.9,IF(H292="中年",0.5,1))),0)</f>
        <v>0.00125</v>
      </c>
      <c r="AC292" s="80">
        <f>=IFERROR((L292*80+M292*50+N292*50+O292*95+P292*20+Q292*20+R292*60+S292*50+T292*50+U292*50+V292*5+W292*5+X292*5+Y292*50)/540*IF(H292="青年",0.8,IF(H292="老年",0.1,IF(H292="中年",0.5,1))),0)</f>
        <v>0.140740740740741</v>
      </c>
      <c r="AD292" s="81">
        <f>=IFERROR(0.01+(AB292-MIN($AB$2:$AB$595))/(MAX($AB$2:$AB$595)-MIN($AB$2:$AB$595))*(1-0.01),0)*10</f>
        <v>0.1</v>
      </c>
      <c r="AE292" s="81">
        <f>=IFERROR(0.01+(AC292-MIN($AC$2:$AC$595))/(MAX($AC$2:$AC$595)-MIN($AC$2:$AC$595))*(1-0.01),0)*10</f>
        <v>4.00313315926893</v>
      </c>
    </row>
    <row r="293" spans="1:31">
      <c r="A293" s="73">
        <v>292</v>
      </c>
      <c r="B293" s="76" t="s">
        <v>1128</v>
      </c>
      <c r="C293" s="76" t="s">
        <v>442</v>
      </c>
      <c r="D293" s="73" t="s">
        <v>443</v>
      </c>
      <c r="E293" s="73">
        <v>2</v>
      </c>
      <c r="F293" s="73">
        <v>1</v>
      </c>
      <c r="G293" s="76" t="s">
        <v>793</v>
      </c>
      <c r="H293" s="76" t="s">
        <v>788</v>
      </c>
      <c r="I293" s="76" t="s">
        <v>799</v>
      </c>
      <c r="J293" s="76" t="s">
        <v>809</v>
      </c>
      <c r="K293" s="76" t="s">
        <v>853</v>
      </c>
      <c r="L293" s="73">
        <v>0</v>
      </c>
      <c r="M293" s="73">
        <v>0</v>
      </c>
      <c r="N293" s="73">
        <v>0</v>
      </c>
      <c r="O293" s="73">
        <v>1</v>
      </c>
      <c r="P293" s="73">
        <v>0</v>
      </c>
      <c r="Q293" s="73">
        <v>0</v>
      </c>
      <c r="R293" s="73">
        <v>0</v>
      </c>
      <c r="S293" s="73">
        <v>0</v>
      </c>
      <c r="T293" s="73">
        <v>0</v>
      </c>
      <c r="U293" s="73">
        <v>0</v>
      </c>
      <c r="V293" s="73">
        <v>0</v>
      </c>
      <c r="W293" s="73">
        <v>0</v>
      </c>
      <c r="X293" s="73">
        <v>0</v>
      </c>
      <c r="Y293" s="73">
        <v>0</v>
      </c>
      <c r="Z293" s="77" t="s"/>
      <c r="AA293" s="79">
        <v>46264.3199074074</v>
      </c>
      <c r="AB293" s="80">
        <f>=IFERROR((L293*20+M293*50+N293*50+O293*5+P293*80+Q293*80+R293*40+S293*50+T293*50+U293*50+V293*95+W293*95+X293*95+Y293*50)/800*IF(H293="青年",0.2,IF(H293="老年",0.9,IF(H293="中年",0.5,1))),0)</f>
        <v>0.00125</v>
      </c>
      <c r="AC293" s="80">
        <f>=IFERROR((L293*80+M293*50+N293*50+O293*95+P293*20+Q293*20+R293*60+S293*50+T293*50+U293*50+V293*5+W293*5+X293*5+Y293*50)/540*IF(H293="青年",0.8,IF(H293="老年",0.1,IF(H293="中年",0.5,1))),0)</f>
        <v>0.140740740740741</v>
      </c>
      <c r="AD293" s="81">
        <f>=IFERROR(0.01+(AB293-MIN($AB$2:$AB$595))/(MAX($AB$2:$AB$595)-MIN($AB$2:$AB$595))*(1-0.01),0)*10</f>
        <v>0.1</v>
      </c>
      <c r="AE293" s="81">
        <f>=IFERROR(0.01+(AC293-MIN($AC$2:$AC$595))/(MAX($AC$2:$AC$595)-MIN($AC$2:$AC$595))*(1-0.01),0)*10</f>
        <v>4.00313315926893</v>
      </c>
    </row>
    <row r="294" spans="1:31">
      <c r="A294" s="73">
        <v>293</v>
      </c>
      <c r="B294" s="76" t="s">
        <v>1129</v>
      </c>
      <c r="C294" s="76" t="s">
        <v>442</v>
      </c>
      <c r="D294" s="73" t="s">
        <v>443</v>
      </c>
      <c r="E294" s="73">
        <v>3</v>
      </c>
      <c r="F294" s="73">
        <v>1</v>
      </c>
      <c r="G294" s="76" t="s">
        <v>793</v>
      </c>
      <c r="H294" s="76" t="s">
        <v>788</v>
      </c>
      <c r="I294" s="76" t="s">
        <v>799</v>
      </c>
      <c r="J294" s="76" t="s">
        <v>809</v>
      </c>
      <c r="K294" s="76" t="s">
        <v>853</v>
      </c>
      <c r="L294" s="73">
        <v>0</v>
      </c>
      <c r="M294" s="73">
        <v>0</v>
      </c>
      <c r="N294" s="73">
        <v>0</v>
      </c>
      <c r="O294" s="73">
        <v>1</v>
      </c>
      <c r="P294" s="73">
        <v>0</v>
      </c>
      <c r="Q294" s="73">
        <v>0</v>
      </c>
      <c r="R294" s="73">
        <v>0</v>
      </c>
      <c r="S294" s="73">
        <v>0</v>
      </c>
      <c r="T294" s="73">
        <v>0</v>
      </c>
      <c r="U294" s="73">
        <v>0</v>
      </c>
      <c r="V294" s="73">
        <v>0</v>
      </c>
      <c r="W294" s="73">
        <v>0</v>
      </c>
      <c r="X294" s="73">
        <v>0</v>
      </c>
      <c r="Y294" s="73">
        <v>0</v>
      </c>
      <c r="Z294" s="77" t="s"/>
      <c r="AA294" s="79">
        <v>46264.3200694444</v>
      </c>
      <c r="AB294" s="80">
        <f>=IFERROR((L294*20+M294*50+N294*50+O294*5+P294*80+Q294*80+R294*40+S294*50+T294*50+U294*50+V294*95+W294*95+X294*95+Y294*50)/800*IF(H294="青年",0.2,IF(H294="老年",0.9,IF(H294="中年",0.5,1))),0)</f>
        <v>0.00125</v>
      </c>
      <c r="AC294" s="80">
        <f>=IFERROR((L294*80+M294*50+N294*50+O294*95+P294*20+Q294*20+R294*60+S294*50+T294*50+U294*50+V294*5+W294*5+X294*5+Y294*50)/540*IF(H294="青年",0.8,IF(H294="老年",0.1,IF(H294="中年",0.5,1))),0)</f>
        <v>0.140740740740741</v>
      </c>
      <c r="AD294" s="81">
        <f>=IFERROR(0.01+(AB294-MIN($AB$2:$AB$595))/(MAX($AB$2:$AB$595)-MIN($AB$2:$AB$595))*(1-0.01),0)*10</f>
        <v>0.1</v>
      </c>
      <c r="AE294" s="81">
        <f>=IFERROR(0.01+(AC294-MIN($AC$2:$AC$595))/(MAX($AC$2:$AC$595)-MIN($AC$2:$AC$595))*(1-0.01),0)*10</f>
        <v>4.00313315926893</v>
      </c>
    </row>
    <row r="295" spans="1:31">
      <c r="A295" s="73">
        <v>294</v>
      </c>
      <c r="B295" s="76" t="s">
        <v>1130</v>
      </c>
      <c r="C295" s="76" t="s">
        <v>447</v>
      </c>
      <c r="D295" s="73" t="s">
        <v>448</v>
      </c>
      <c r="E295" s="73">
        <v>1</v>
      </c>
      <c r="F295" s="73">
        <v>1</v>
      </c>
      <c r="G295" s="76" t="s">
        <v>793</v>
      </c>
      <c r="H295" s="76" t="s">
        <v>802</v>
      </c>
      <c r="I295" s="76" t="s">
        <v>789</v>
      </c>
      <c r="J295" s="76" t="s">
        <v>790</v>
      </c>
      <c r="K295" s="76" t="s">
        <v>837</v>
      </c>
      <c r="L295" s="73">
        <v>0</v>
      </c>
      <c r="M295" s="73">
        <v>0</v>
      </c>
      <c r="N295" s="73">
        <v>0</v>
      </c>
      <c r="O295" s="73">
        <v>0</v>
      </c>
      <c r="P295" s="73">
        <v>1</v>
      </c>
      <c r="Q295" s="73">
        <v>0</v>
      </c>
      <c r="R295" s="73">
        <v>0</v>
      </c>
      <c r="S295" s="73">
        <v>1</v>
      </c>
      <c r="T295" s="73">
        <v>0</v>
      </c>
      <c r="U295" s="73">
        <v>0</v>
      </c>
      <c r="V295" s="73">
        <v>0</v>
      </c>
      <c r="W295" s="73">
        <v>0</v>
      </c>
      <c r="X295" s="73">
        <v>0</v>
      </c>
      <c r="Y295" s="73">
        <v>0</v>
      </c>
      <c r="Z295" s="77" t="s"/>
      <c r="AA295" s="79">
        <v>46264.3882407407</v>
      </c>
      <c r="AB295" s="80">
        <f>=IFERROR((L295*20+M295*50+N295*50+O295*5+P295*80+Q295*80+R295*40+S295*50+T295*50+U295*50+V295*95+W295*95+X295*95+Y295*50)/800*IF(H295="青年",0.2,IF(H295="老年",0.9,IF(H295="中年",0.5,1))),0)</f>
        <v>0.08125</v>
      </c>
      <c r="AC295" s="80">
        <f>=IFERROR((L295*80+M295*50+N295*50+O295*95+P295*20+Q295*20+R295*60+S295*50+T295*50+U295*50+V295*5+W295*5+X295*5+Y295*50)/540*IF(H295="青年",0.8,IF(H295="老年",0.1,IF(H295="中年",0.5,1))),0)</f>
        <v>0.0648148148148148</v>
      </c>
      <c r="AD295" s="81">
        <f>=IFERROR(0.01+(AB295-MIN($AB$2:$AB$595))/(MAX($AB$2:$AB$595)-MIN($AB$2:$AB$595))*(1-0.01),0)*10</f>
        <v>3.24441687344913</v>
      </c>
      <c r="AE295" s="81">
        <f>=IFERROR(0.01+(AC295-MIN($AC$2:$AC$595))/(MAX($AC$2:$AC$595)-MIN($AC$2:$AC$595))*(1-0.01),0)*10</f>
        <v>1.88355091383812</v>
      </c>
    </row>
    <row r="296" spans="1:31">
      <c r="A296" s="73">
        <v>295</v>
      </c>
      <c r="B296" s="76" t="s">
        <v>1131</v>
      </c>
      <c r="C296" s="76" t="s">
        <v>447</v>
      </c>
      <c r="D296" s="73" t="s">
        <v>448</v>
      </c>
      <c r="E296" s="73">
        <v>2</v>
      </c>
      <c r="F296" s="73">
        <v>2</v>
      </c>
      <c r="G296" s="76" t="s">
        <v>793</v>
      </c>
      <c r="H296" s="76" t="s">
        <v>802</v>
      </c>
      <c r="I296" s="76" t="s">
        <v>789</v>
      </c>
      <c r="J296" s="76" t="s">
        <v>790</v>
      </c>
      <c r="K296" s="76" t="s">
        <v>837</v>
      </c>
      <c r="L296" s="73">
        <v>0</v>
      </c>
      <c r="M296" s="73">
        <v>0</v>
      </c>
      <c r="N296" s="73">
        <v>0</v>
      </c>
      <c r="O296" s="73">
        <v>0</v>
      </c>
      <c r="P296" s="73">
        <v>1</v>
      </c>
      <c r="Q296" s="73">
        <v>0</v>
      </c>
      <c r="R296" s="73">
        <v>0</v>
      </c>
      <c r="S296" s="73">
        <v>1</v>
      </c>
      <c r="T296" s="73">
        <v>0</v>
      </c>
      <c r="U296" s="73">
        <v>0</v>
      </c>
      <c r="V296" s="73">
        <v>0</v>
      </c>
      <c r="W296" s="73">
        <v>0</v>
      </c>
      <c r="X296" s="73">
        <v>0</v>
      </c>
      <c r="Y296" s="73">
        <v>0</v>
      </c>
      <c r="Z296" s="77" t="s"/>
      <c r="AA296" s="79">
        <v>46264.3883217593</v>
      </c>
      <c r="AB296" s="80">
        <f>=IFERROR((L296*20+M296*50+N296*50+O296*5+P296*80+Q296*80+R296*40+S296*50+T296*50+U296*50+V296*95+W296*95+X296*95+Y296*50)/800*IF(H296="青年",0.2,IF(H296="老年",0.9,IF(H296="中年",0.5,1))),0)</f>
        <v>0.08125</v>
      </c>
      <c r="AC296" s="80">
        <f>=IFERROR((L296*80+M296*50+N296*50+O296*95+P296*20+Q296*20+R296*60+S296*50+T296*50+U296*50+V296*5+W296*5+X296*5+Y296*50)/540*IF(H296="青年",0.8,IF(H296="老年",0.1,IF(H296="中年",0.5,1))),0)</f>
        <v>0.0648148148148148</v>
      </c>
      <c r="AD296" s="81">
        <f>=IFERROR(0.01+(AB296-MIN($AB$2:$AB$595))/(MAX($AB$2:$AB$595)-MIN($AB$2:$AB$595))*(1-0.01),0)*10</f>
        <v>3.24441687344913</v>
      </c>
      <c r="AE296" s="81">
        <f>=IFERROR(0.01+(AC296-MIN($AC$2:$AC$595))/(MAX($AC$2:$AC$595)-MIN($AC$2:$AC$595))*(1-0.01),0)*10</f>
        <v>1.88355091383812</v>
      </c>
    </row>
    <row r="297" spans="1:31">
      <c r="A297" s="73">
        <v>296</v>
      </c>
      <c r="B297" s="76" t="s">
        <v>1132</v>
      </c>
      <c r="C297" s="76" t="s">
        <v>451</v>
      </c>
      <c r="D297" s="73" t="s">
        <v>452</v>
      </c>
      <c r="E297" s="73">
        <v>1</v>
      </c>
      <c r="F297" s="73">
        <v>1</v>
      </c>
      <c r="G297" s="76" t="s">
        <v>793</v>
      </c>
      <c r="H297" s="76" t="s">
        <v>788</v>
      </c>
      <c r="I297" s="76" t="s">
        <v>799</v>
      </c>
      <c r="J297" s="76" t="s">
        <v>809</v>
      </c>
      <c r="K297" s="76" t="s">
        <v>810</v>
      </c>
      <c r="L297" s="73">
        <v>0</v>
      </c>
      <c r="M297" s="73">
        <v>0</v>
      </c>
      <c r="N297" s="73">
        <v>0</v>
      </c>
      <c r="O297" s="73">
        <v>0</v>
      </c>
      <c r="P297" s="73">
        <v>1</v>
      </c>
      <c r="Q297" s="73">
        <v>0</v>
      </c>
      <c r="R297" s="73">
        <v>0</v>
      </c>
      <c r="S297" s="73">
        <v>0</v>
      </c>
      <c r="T297" s="73">
        <v>0</v>
      </c>
      <c r="U297" s="73">
        <v>0</v>
      </c>
      <c r="V297" s="73">
        <v>0</v>
      </c>
      <c r="W297" s="73">
        <v>0</v>
      </c>
      <c r="X297" s="73">
        <v>0</v>
      </c>
      <c r="Y297" s="73">
        <v>0</v>
      </c>
      <c r="Z297" s="77" t="s"/>
      <c r="AA297" s="79">
        <v>46263.4303240741</v>
      </c>
      <c r="AB297" s="80">
        <f>=IFERROR((L297*20+M297*50+N297*50+O297*5+P297*80+Q297*80+R297*40+S297*50+T297*50+U297*50+V297*95+W297*95+X297*95+Y297*50)/800*IF(H297="青年",0.2,IF(H297="老年",0.9,IF(H297="中年",0.5,1))),0)</f>
        <v>0.02</v>
      </c>
      <c r="AC297" s="80">
        <f>=IFERROR((L297*80+M297*50+N297*50+O297*95+P297*20+Q297*20+R297*60+S297*50+T297*50+U297*50+V297*5+W297*5+X297*5+Y297*50)/540*IF(H297="青年",0.8,IF(H297="老年",0.1,IF(H297="中年",0.5,1))),0)</f>
        <v>0.0296296296296296</v>
      </c>
      <c r="AD297" s="81">
        <f>=IFERROR(0.01+(AB297-MIN($AB$2:$AB$595))/(MAX($AB$2:$AB$595)-MIN($AB$2:$AB$595))*(1-0.01),0)*10</f>
        <v>0.83697270471464</v>
      </c>
      <c r="AE297" s="81">
        <f>=IFERROR(0.01+(AC297-MIN($AC$2:$AC$595))/(MAX($AC$2:$AC$595)-MIN($AC$2:$AC$595))*(1-0.01),0)*10</f>
        <v>0.901305483028721</v>
      </c>
    </row>
    <row r="298" spans="1:31">
      <c r="A298" s="73">
        <v>297</v>
      </c>
      <c r="B298" s="76" t="s">
        <v>1133</v>
      </c>
      <c r="C298" s="76" t="s">
        <v>451</v>
      </c>
      <c r="D298" s="73" t="s">
        <v>452</v>
      </c>
      <c r="E298" s="73">
        <v>2</v>
      </c>
      <c r="F298" s="73">
        <v>1</v>
      </c>
      <c r="G298" s="76" t="s">
        <v>793</v>
      </c>
      <c r="H298" s="76" t="s">
        <v>788</v>
      </c>
      <c r="I298" s="76" t="s">
        <v>799</v>
      </c>
      <c r="J298" s="76" t="s">
        <v>809</v>
      </c>
      <c r="K298" s="76" t="s">
        <v>810</v>
      </c>
      <c r="L298" s="73">
        <v>0</v>
      </c>
      <c r="M298" s="73">
        <v>0</v>
      </c>
      <c r="N298" s="73">
        <v>0</v>
      </c>
      <c r="O298" s="73">
        <v>0</v>
      </c>
      <c r="P298" s="73">
        <v>1</v>
      </c>
      <c r="Q298" s="73">
        <v>0</v>
      </c>
      <c r="R298" s="73">
        <v>0</v>
      </c>
      <c r="S298" s="73">
        <v>0</v>
      </c>
      <c r="T298" s="73">
        <v>0</v>
      </c>
      <c r="U298" s="73">
        <v>0</v>
      </c>
      <c r="V298" s="73">
        <v>0</v>
      </c>
      <c r="W298" s="73">
        <v>0</v>
      </c>
      <c r="X298" s="73">
        <v>0</v>
      </c>
      <c r="Y298" s="73">
        <v>0</v>
      </c>
      <c r="Z298" s="77" t="s"/>
      <c r="AA298" s="79">
        <v>46263.4305671296</v>
      </c>
      <c r="AB298" s="80">
        <f>=IFERROR((L298*20+M298*50+N298*50+O298*5+P298*80+Q298*80+R298*40+S298*50+T298*50+U298*50+V298*95+W298*95+X298*95+Y298*50)/800*IF(H298="青年",0.2,IF(H298="老年",0.9,IF(H298="中年",0.5,1))),0)</f>
        <v>0.02</v>
      </c>
      <c r="AC298" s="80">
        <f>=IFERROR((L298*80+M298*50+N298*50+O298*95+P298*20+Q298*20+R298*60+S298*50+T298*50+U298*50+V298*5+W298*5+X298*5+Y298*50)/540*IF(H298="青年",0.8,IF(H298="老年",0.1,IF(H298="中年",0.5,1))),0)</f>
        <v>0.0296296296296296</v>
      </c>
      <c r="AD298" s="81">
        <f>=IFERROR(0.01+(AB298-MIN($AB$2:$AB$595))/(MAX($AB$2:$AB$595)-MIN($AB$2:$AB$595))*(1-0.01),0)*10</f>
        <v>0.83697270471464</v>
      </c>
      <c r="AE298" s="81">
        <f>=IFERROR(0.01+(AC298-MIN($AC$2:$AC$595))/(MAX($AC$2:$AC$595)-MIN($AC$2:$AC$595))*(1-0.01),0)*10</f>
        <v>0.901305483028721</v>
      </c>
    </row>
    <row r="299" spans="1:31">
      <c r="A299" s="73">
        <v>298</v>
      </c>
      <c r="B299" s="76" t="s">
        <v>1134</v>
      </c>
      <c r="C299" s="76" t="s">
        <v>451</v>
      </c>
      <c r="D299" s="73" t="s">
        <v>452</v>
      </c>
      <c r="E299" s="73">
        <v>3</v>
      </c>
      <c r="F299" s="73">
        <v>2</v>
      </c>
      <c r="G299" s="76" t="s">
        <v>793</v>
      </c>
      <c r="H299" s="76" t="s">
        <v>788</v>
      </c>
      <c r="I299" s="76" t="s">
        <v>799</v>
      </c>
      <c r="J299" s="76" t="s">
        <v>809</v>
      </c>
      <c r="K299" s="76" t="s">
        <v>840</v>
      </c>
      <c r="L299" s="73">
        <v>1</v>
      </c>
      <c r="M299" s="73">
        <v>0</v>
      </c>
      <c r="N299" s="73">
        <v>0</v>
      </c>
      <c r="O299" s="73">
        <v>0</v>
      </c>
      <c r="P299" s="73">
        <v>0</v>
      </c>
      <c r="Q299" s="73">
        <v>0</v>
      </c>
      <c r="R299" s="73">
        <v>0</v>
      </c>
      <c r="S299" s="73">
        <v>0</v>
      </c>
      <c r="T299" s="73">
        <v>0</v>
      </c>
      <c r="U299" s="73">
        <v>0</v>
      </c>
      <c r="V299" s="73">
        <v>0</v>
      </c>
      <c r="W299" s="73">
        <v>0</v>
      </c>
      <c r="X299" s="73">
        <v>0</v>
      </c>
      <c r="Y299" s="73">
        <v>0</v>
      </c>
      <c r="Z299" s="77" t="s"/>
      <c r="AA299" s="79">
        <v>46263.4307060185</v>
      </c>
      <c r="AB299" s="80">
        <f>=IFERROR((L299*20+M299*50+N299*50+O299*5+P299*80+Q299*80+R299*40+S299*50+T299*50+U299*50+V299*95+W299*95+X299*95+Y299*50)/800*IF(H299="青年",0.2,IF(H299="老年",0.9,IF(H299="中年",0.5,1))),0)</f>
        <v>0.005</v>
      </c>
      <c r="AC299" s="80">
        <f>=IFERROR((L299*80+M299*50+N299*50+O299*95+P299*20+Q299*20+R299*60+S299*50+T299*50+U299*50+V299*5+W299*5+X299*5+Y299*50)/540*IF(H299="青年",0.8,IF(H299="老年",0.1,IF(H299="中年",0.5,1))),0)</f>
        <v>0.118518518518519</v>
      </c>
      <c r="AD299" s="81">
        <f>=IFERROR(0.01+(AB299-MIN($AB$2:$AB$595))/(MAX($AB$2:$AB$595)-MIN($AB$2:$AB$595))*(1-0.01),0)*10</f>
        <v>0.247394540942928</v>
      </c>
      <c r="AE299" s="81">
        <f>=IFERROR(0.01+(AC299-MIN($AC$2:$AC$595))/(MAX($AC$2:$AC$595)-MIN($AC$2:$AC$595))*(1-0.01),0)*10</f>
        <v>3.38276762402089</v>
      </c>
    </row>
    <row r="300" spans="1:31">
      <c r="A300" s="73">
        <v>299</v>
      </c>
      <c r="B300" s="76" t="s">
        <v>1135</v>
      </c>
      <c r="C300" s="76" t="s">
        <v>451</v>
      </c>
      <c r="D300" s="73" t="s">
        <v>452</v>
      </c>
      <c r="E300" s="73">
        <v>4</v>
      </c>
      <c r="F300" s="73">
        <v>2</v>
      </c>
      <c r="G300" s="76" t="s">
        <v>793</v>
      </c>
      <c r="H300" s="76" t="s">
        <v>788</v>
      </c>
      <c r="I300" s="76" t="s">
        <v>799</v>
      </c>
      <c r="J300" s="76" t="s">
        <v>809</v>
      </c>
      <c r="K300" s="76" t="s">
        <v>840</v>
      </c>
      <c r="L300" s="73">
        <v>1</v>
      </c>
      <c r="M300" s="73">
        <v>0</v>
      </c>
      <c r="N300" s="73">
        <v>0</v>
      </c>
      <c r="O300" s="73">
        <v>0</v>
      </c>
      <c r="P300" s="73">
        <v>0</v>
      </c>
      <c r="Q300" s="73">
        <v>0</v>
      </c>
      <c r="R300" s="73">
        <v>0</v>
      </c>
      <c r="S300" s="73">
        <v>0</v>
      </c>
      <c r="T300" s="73">
        <v>0</v>
      </c>
      <c r="U300" s="73">
        <v>0</v>
      </c>
      <c r="V300" s="73">
        <v>0</v>
      </c>
      <c r="W300" s="73">
        <v>0</v>
      </c>
      <c r="X300" s="73">
        <v>0</v>
      </c>
      <c r="Y300" s="73">
        <v>0</v>
      </c>
      <c r="Z300" s="77" t="s"/>
      <c r="AA300" s="79">
        <v>46263.430787037</v>
      </c>
      <c r="AB300" s="80">
        <f>=IFERROR((L300*20+M300*50+N300*50+O300*5+P300*80+Q300*80+R300*40+S300*50+T300*50+U300*50+V300*95+W300*95+X300*95+Y300*50)/800*IF(H300="青年",0.2,IF(H300="老年",0.9,IF(H300="中年",0.5,1))),0)</f>
        <v>0.005</v>
      </c>
      <c r="AC300" s="80">
        <f>=IFERROR((L300*80+M300*50+N300*50+O300*95+P300*20+Q300*20+R300*60+S300*50+T300*50+U300*50+V300*5+W300*5+X300*5+Y300*50)/540*IF(H300="青年",0.8,IF(H300="老年",0.1,IF(H300="中年",0.5,1))),0)</f>
        <v>0.118518518518519</v>
      </c>
      <c r="AD300" s="81">
        <f>=IFERROR(0.01+(AB300-MIN($AB$2:$AB$595))/(MAX($AB$2:$AB$595)-MIN($AB$2:$AB$595))*(1-0.01),0)*10</f>
        <v>0.247394540942928</v>
      </c>
      <c r="AE300" s="81">
        <f>=IFERROR(0.01+(AC300-MIN($AC$2:$AC$595))/(MAX($AC$2:$AC$595)-MIN($AC$2:$AC$595))*(1-0.01),0)*10</f>
        <v>3.38276762402089</v>
      </c>
    </row>
    <row r="301" spans="1:31">
      <c r="A301" s="73">
        <v>300</v>
      </c>
      <c r="B301" s="76" t="s">
        <v>1136</v>
      </c>
      <c r="C301" s="76" t="s">
        <v>451</v>
      </c>
      <c r="D301" s="73" t="s">
        <v>452</v>
      </c>
      <c r="E301" s="73">
        <v>5</v>
      </c>
      <c r="F301" s="73">
        <v>2</v>
      </c>
      <c r="G301" s="76" t="s">
        <v>793</v>
      </c>
      <c r="H301" s="76" t="s">
        <v>788</v>
      </c>
      <c r="I301" s="76" t="s">
        <v>799</v>
      </c>
      <c r="J301" s="76" t="s">
        <v>809</v>
      </c>
      <c r="K301" s="76" t="s">
        <v>840</v>
      </c>
      <c r="L301" s="73">
        <v>1</v>
      </c>
      <c r="M301" s="73">
        <v>0</v>
      </c>
      <c r="N301" s="73">
        <v>0</v>
      </c>
      <c r="O301" s="73">
        <v>0</v>
      </c>
      <c r="P301" s="73">
        <v>0</v>
      </c>
      <c r="Q301" s="73">
        <v>0</v>
      </c>
      <c r="R301" s="73">
        <v>0</v>
      </c>
      <c r="S301" s="73">
        <v>0</v>
      </c>
      <c r="T301" s="73">
        <v>0</v>
      </c>
      <c r="U301" s="73">
        <v>0</v>
      </c>
      <c r="V301" s="73">
        <v>0</v>
      </c>
      <c r="W301" s="73">
        <v>0</v>
      </c>
      <c r="X301" s="73">
        <v>0</v>
      </c>
      <c r="Y301" s="73">
        <v>0</v>
      </c>
      <c r="Z301" s="77" t="s"/>
      <c r="AA301" s="79">
        <v>46263.4309490741</v>
      </c>
      <c r="AB301" s="80">
        <f>=IFERROR((L301*20+M301*50+N301*50+O301*5+P301*80+Q301*80+R301*40+S301*50+T301*50+U301*50+V301*95+W301*95+X301*95+Y301*50)/800*IF(H301="青年",0.2,IF(H301="老年",0.9,IF(H301="中年",0.5,1))),0)</f>
        <v>0.005</v>
      </c>
      <c r="AC301" s="80">
        <f>=IFERROR((L301*80+M301*50+N301*50+O301*95+P301*20+Q301*20+R301*60+S301*50+T301*50+U301*50+V301*5+W301*5+X301*5+Y301*50)/540*IF(H301="青年",0.8,IF(H301="老年",0.1,IF(H301="中年",0.5,1))),0)</f>
        <v>0.118518518518519</v>
      </c>
      <c r="AD301" s="81">
        <f>=IFERROR(0.01+(AB301-MIN($AB$2:$AB$595))/(MAX($AB$2:$AB$595)-MIN($AB$2:$AB$595))*(1-0.01),0)*10</f>
        <v>0.247394540942928</v>
      </c>
      <c r="AE301" s="81">
        <f>=IFERROR(0.01+(AC301-MIN($AC$2:$AC$595))/(MAX($AC$2:$AC$595)-MIN($AC$2:$AC$595))*(1-0.01),0)*10</f>
        <v>3.38276762402089</v>
      </c>
    </row>
    <row r="302" spans="1:31">
      <c r="A302" s="73">
        <v>301</v>
      </c>
      <c r="B302" s="76" t="s">
        <v>1137</v>
      </c>
      <c r="C302" s="76" t="s">
        <v>451</v>
      </c>
      <c r="D302" s="73" t="s">
        <v>452</v>
      </c>
      <c r="E302" s="73">
        <v>6</v>
      </c>
      <c r="F302" s="77" t="s"/>
      <c r="G302" s="76" t="s">
        <v>787</v>
      </c>
      <c r="H302" s="76" t="s">
        <v>802</v>
      </c>
      <c r="I302" s="76" t="s">
        <v>789</v>
      </c>
      <c r="J302" s="76" t="s">
        <v>809</v>
      </c>
      <c r="K302" s="76" t="s">
        <v>818</v>
      </c>
      <c r="L302" s="73">
        <v>0</v>
      </c>
      <c r="M302" s="73">
        <v>1</v>
      </c>
      <c r="N302" s="73">
        <v>0</v>
      </c>
      <c r="O302" s="73">
        <v>0</v>
      </c>
      <c r="P302" s="73">
        <v>0</v>
      </c>
      <c r="Q302" s="73">
        <v>0</v>
      </c>
      <c r="R302" s="73">
        <v>0</v>
      </c>
      <c r="S302" s="73">
        <v>0</v>
      </c>
      <c r="T302" s="73">
        <v>0</v>
      </c>
      <c r="U302" s="73">
        <v>0</v>
      </c>
      <c r="V302" s="73">
        <v>0</v>
      </c>
      <c r="W302" s="73">
        <v>0</v>
      </c>
      <c r="X302" s="73">
        <v>0</v>
      </c>
      <c r="Y302" s="73">
        <v>0</v>
      </c>
      <c r="Z302" s="77" t="s"/>
      <c r="AA302" s="79">
        <v>46263.4311805556</v>
      </c>
      <c r="AB302" s="80">
        <f>=IFERROR((L302*20+M302*50+N302*50+O302*5+P302*80+Q302*80+R302*40+S302*50+T302*50+U302*50+V302*95+W302*95+X302*95+Y302*50)/800*IF(H302="青年",0.2,IF(H302="老年",0.9,IF(H302="中年",0.5,1))),0)</f>
        <v>0.03125</v>
      </c>
      <c r="AC302" s="80">
        <f>=IFERROR((L302*80+M302*50+N302*50+O302*95+P302*20+Q302*20+R302*60+S302*50+T302*50+U302*50+V302*5+W302*5+X302*5+Y302*50)/540*IF(H302="青年",0.8,IF(H302="老年",0.1,IF(H302="中年",0.5,1))),0)</f>
        <v>0.0462962962962963</v>
      </c>
      <c r="AD302" s="81">
        <f>=IFERROR(0.01+(AB302-MIN($AB$2:$AB$595))/(MAX($AB$2:$AB$595)-MIN($AB$2:$AB$595))*(1-0.01),0)*10</f>
        <v>1.27915632754342</v>
      </c>
      <c r="AE302" s="81">
        <f>=IFERROR(0.01+(AC302-MIN($AC$2:$AC$595))/(MAX($AC$2:$AC$595)-MIN($AC$2:$AC$595))*(1-0.01),0)*10</f>
        <v>1.36657963446475</v>
      </c>
    </row>
    <row r="303" spans="1:31">
      <c r="A303" s="73">
        <v>302</v>
      </c>
      <c r="B303" s="76" t="s">
        <v>1138</v>
      </c>
      <c r="C303" s="76" t="s">
        <v>451</v>
      </c>
      <c r="D303" s="73" t="s">
        <v>452</v>
      </c>
      <c r="E303" s="73">
        <v>7</v>
      </c>
      <c r="F303" s="73">
        <v>3</v>
      </c>
      <c r="G303" s="76" t="s">
        <v>793</v>
      </c>
      <c r="H303" s="76" t="s">
        <v>788</v>
      </c>
      <c r="I303" s="76" t="s">
        <v>799</v>
      </c>
      <c r="J303" s="76" t="s">
        <v>809</v>
      </c>
      <c r="K303" s="76" t="s">
        <v>818</v>
      </c>
      <c r="L303" s="73">
        <v>0</v>
      </c>
      <c r="M303" s="73">
        <v>1</v>
      </c>
      <c r="N303" s="73">
        <v>0</v>
      </c>
      <c r="O303" s="73">
        <v>0</v>
      </c>
      <c r="P303" s="73">
        <v>0</v>
      </c>
      <c r="Q303" s="73">
        <v>0</v>
      </c>
      <c r="R303" s="73">
        <v>0</v>
      </c>
      <c r="S303" s="73">
        <v>0</v>
      </c>
      <c r="T303" s="73">
        <v>0</v>
      </c>
      <c r="U303" s="73">
        <v>0</v>
      </c>
      <c r="V303" s="73">
        <v>0</v>
      </c>
      <c r="W303" s="73">
        <v>0</v>
      </c>
      <c r="X303" s="73">
        <v>0</v>
      </c>
      <c r="Y303" s="73">
        <v>0</v>
      </c>
      <c r="Z303" s="77" t="s"/>
      <c r="AA303" s="79">
        <v>46263.4312615741</v>
      </c>
      <c r="AB303" s="80">
        <f>=IFERROR((L303*20+M303*50+N303*50+O303*5+P303*80+Q303*80+R303*40+S303*50+T303*50+U303*50+V303*95+W303*95+X303*95+Y303*50)/800*IF(H303="青年",0.2,IF(H303="老年",0.9,IF(H303="中年",0.5,1))),0)</f>
        <v>0.0125</v>
      </c>
      <c r="AC303" s="80">
        <f>=IFERROR((L303*80+M303*50+N303*50+O303*95+P303*20+Q303*20+R303*60+S303*50+T303*50+U303*50+V303*5+W303*5+X303*5+Y303*50)/540*IF(H303="青年",0.8,IF(H303="老年",0.1,IF(H303="中年",0.5,1))),0)</f>
        <v>0.0740740740740741</v>
      </c>
      <c r="AD303" s="81">
        <f>=IFERROR(0.01+(AB303-MIN($AB$2:$AB$595))/(MAX($AB$2:$AB$595)-MIN($AB$2:$AB$595))*(1-0.01),0)*10</f>
        <v>0.542183622828784</v>
      </c>
      <c r="AE303" s="81">
        <f>=IFERROR(0.01+(AC303-MIN($AC$2:$AC$595))/(MAX($AC$2:$AC$595)-MIN($AC$2:$AC$595))*(1-0.01),0)*10</f>
        <v>2.1420365535248</v>
      </c>
    </row>
    <row r="304" spans="1:31">
      <c r="A304" s="73">
        <v>303</v>
      </c>
      <c r="B304" s="76" t="s">
        <v>1139</v>
      </c>
      <c r="C304" s="76" t="s">
        <v>451</v>
      </c>
      <c r="D304" s="73" t="s">
        <v>452</v>
      </c>
      <c r="E304" s="73">
        <v>8</v>
      </c>
      <c r="F304" s="73">
        <v>3</v>
      </c>
      <c r="G304" s="76" t="s">
        <v>793</v>
      </c>
      <c r="H304" s="76" t="s">
        <v>788</v>
      </c>
      <c r="I304" s="76" t="s">
        <v>799</v>
      </c>
      <c r="J304" s="76" t="s">
        <v>809</v>
      </c>
      <c r="K304" s="76" t="s">
        <v>818</v>
      </c>
      <c r="L304" s="73">
        <v>0</v>
      </c>
      <c r="M304" s="73">
        <v>1</v>
      </c>
      <c r="N304" s="73">
        <v>0</v>
      </c>
      <c r="O304" s="73">
        <v>0</v>
      </c>
      <c r="P304" s="73">
        <v>0</v>
      </c>
      <c r="Q304" s="73">
        <v>0</v>
      </c>
      <c r="R304" s="73">
        <v>0</v>
      </c>
      <c r="S304" s="73">
        <v>0</v>
      </c>
      <c r="T304" s="73">
        <v>0</v>
      </c>
      <c r="U304" s="73">
        <v>0</v>
      </c>
      <c r="V304" s="73">
        <v>0</v>
      </c>
      <c r="W304" s="73">
        <v>0</v>
      </c>
      <c r="X304" s="73">
        <v>0</v>
      </c>
      <c r="Y304" s="73">
        <v>0</v>
      </c>
      <c r="Z304" s="77" t="s"/>
      <c r="AA304" s="79">
        <v>46263.4313310185</v>
      </c>
      <c r="AB304" s="80">
        <f>=IFERROR((L304*20+M304*50+N304*50+O304*5+P304*80+Q304*80+R304*40+S304*50+T304*50+U304*50+V304*95+W304*95+X304*95+Y304*50)/800*IF(H304="青年",0.2,IF(H304="老年",0.9,IF(H304="中年",0.5,1))),0)</f>
        <v>0.0125</v>
      </c>
      <c r="AC304" s="80">
        <f>=IFERROR((L304*80+M304*50+N304*50+O304*95+P304*20+Q304*20+R304*60+S304*50+T304*50+U304*50+V304*5+W304*5+X304*5+Y304*50)/540*IF(H304="青年",0.8,IF(H304="老年",0.1,IF(H304="中年",0.5,1))),0)</f>
        <v>0.0740740740740741</v>
      </c>
      <c r="AD304" s="81">
        <f>=IFERROR(0.01+(AB304-MIN($AB$2:$AB$595))/(MAX($AB$2:$AB$595)-MIN($AB$2:$AB$595))*(1-0.01),0)*10</f>
        <v>0.542183622828784</v>
      </c>
      <c r="AE304" s="81">
        <f>=IFERROR(0.01+(AC304-MIN($AC$2:$AC$595))/(MAX($AC$2:$AC$595)-MIN($AC$2:$AC$595))*(1-0.01),0)*10</f>
        <v>2.1420365535248</v>
      </c>
    </row>
    <row r="305" spans="1:31">
      <c r="A305" s="73">
        <v>304</v>
      </c>
      <c r="B305" s="76" t="s">
        <v>1140</v>
      </c>
      <c r="C305" s="76" t="s">
        <v>451</v>
      </c>
      <c r="D305" s="73" t="s">
        <v>452</v>
      </c>
      <c r="E305" s="73">
        <v>9</v>
      </c>
      <c r="F305" s="73">
        <v>3</v>
      </c>
      <c r="G305" s="76" t="s">
        <v>793</v>
      </c>
      <c r="H305" s="76" t="s">
        <v>788</v>
      </c>
      <c r="I305" s="76" t="s">
        <v>799</v>
      </c>
      <c r="J305" s="76" t="s">
        <v>809</v>
      </c>
      <c r="K305" s="76" t="s">
        <v>818</v>
      </c>
      <c r="L305" s="73">
        <v>0</v>
      </c>
      <c r="M305" s="73">
        <v>1</v>
      </c>
      <c r="N305" s="73">
        <v>0</v>
      </c>
      <c r="O305" s="73">
        <v>0</v>
      </c>
      <c r="P305" s="73">
        <v>0</v>
      </c>
      <c r="Q305" s="73">
        <v>0</v>
      </c>
      <c r="R305" s="73">
        <v>0</v>
      </c>
      <c r="S305" s="73">
        <v>0</v>
      </c>
      <c r="T305" s="73">
        <v>0</v>
      </c>
      <c r="U305" s="73">
        <v>0</v>
      </c>
      <c r="V305" s="73">
        <v>0</v>
      </c>
      <c r="W305" s="73">
        <v>0</v>
      </c>
      <c r="X305" s="73">
        <v>0</v>
      </c>
      <c r="Y305" s="73">
        <v>0</v>
      </c>
      <c r="Z305" s="77" t="s"/>
      <c r="AA305" s="79">
        <v>46263.431400463</v>
      </c>
      <c r="AB305" s="80">
        <f>=IFERROR((L305*20+M305*50+N305*50+O305*5+P305*80+Q305*80+R305*40+S305*50+T305*50+U305*50+V305*95+W305*95+X305*95+Y305*50)/800*IF(H305="青年",0.2,IF(H305="老年",0.9,IF(H305="中年",0.5,1))),0)</f>
        <v>0.0125</v>
      </c>
      <c r="AC305" s="80">
        <f>=IFERROR((L305*80+M305*50+N305*50+O305*95+P305*20+Q305*20+R305*60+S305*50+T305*50+U305*50+V305*5+W305*5+X305*5+Y305*50)/540*IF(H305="青年",0.8,IF(H305="老年",0.1,IF(H305="中年",0.5,1))),0)</f>
        <v>0.0740740740740741</v>
      </c>
      <c r="AD305" s="81">
        <f>=IFERROR(0.01+(AB305-MIN($AB$2:$AB$595))/(MAX($AB$2:$AB$595)-MIN($AB$2:$AB$595))*(1-0.01),0)*10</f>
        <v>0.542183622828784</v>
      </c>
      <c r="AE305" s="81">
        <f>=IFERROR(0.01+(AC305-MIN($AC$2:$AC$595))/(MAX($AC$2:$AC$595)-MIN($AC$2:$AC$595))*(1-0.01),0)*10</f>
        <v>2.1420365535248</v>
      </c>
    </row>
    <row r="306" spans="1:31">
      <c r="A306" s="73">
        <v>305</v>
      </c>
      <c r="B306" s="76" t="s">
        <v>1141</v>
      </c>
      <c r="C306" s="76" t="s">
        <v>455</v>
      </c>
      <c r="D306" s="73" t="s">
        <v>456</v>
      </c>
      <c r="E306" s="73">
        <v>1</v>
      </c>
      <c r="F306" s="73">
        <v>1</v>
      </c>
      <c r="G306" s="76" t="s">
        <v>793</v>
      </c>
      <c r="H306" s="76" t="s">
        <v>802</v>
      </c>
      <c r="I306" s="76" t="s">
        <v>789</v>
      </c>
      <c r="J306" s="76" t="s">
        <v>790</v>
      </c>
      <c r="K306" s="76" t="s">
        <v>864</v>
      </c>
      <c r="L306" s="73">
        <v>0</v>
      </c>
      <c r="M306" s="73">
        <v>0</v>
      </c>
      <c r="N306" s="73">
        <v>1</v>
      </c>
      <c r="O306" s="73">
        <v>0</v>
      </c>
      <c r="P306" s="73">
        <v>0</v>
      </c>
      <c r="Q306" s="73">
        <v>0</v>
      </c>
      <c r="R306" s="73">
        <v>0</v>
      </c>
      <c r="S306" s="73">
        <v>0</v>
      </c>
      <c r="T306" s="73">
        <v>0</v>
      </c>
      <c r="U306" s="73">
        <v>0</v>
      </c>
      <c r="V306" s="73">
        <v>0</v>
      </c>
      <c r="W306" s="73">
        <v>0</v>
      </c>
      <c r="X306" s="73">
        <v>0</v>
      </c>
      <c r="Y306" s="73">
        <v>0</v>
      </c>
      <c r="Z306" s="77" t="s"/>
      <c r="AA306" s="79">
        <v>46263.4203472222</v>
      </c>
      <c r="AB306" s="80">
        <f>=IFERROR((L306*20+M306*50+N306*50+O306*5+P306*80+Q306*80+R306*40+S306*50+T306*50+U306*50+V306*95+W306*95+X306*95+Y306*50)/800*IF(H306="青年",0.2,IF(H306="老年",0.9,IF(H306="中年",0.5,1))),0)</f>
        <v>0.03125</v>
      </c>
      <c r="AC306" s="80">
        <f>=IFERROR((L306*80+M306*50+N306*50+O306*95+P306*20+Q306*20+R306*60+S306*50+T306*50+U306*50+V306*5+W306*5+X306*5+Y306*50)/540*IF(H306="青年",0.8,IF(H306="老年",0.1,IF(H306="中年",0.5,1))),0)</f>
        <v>0.0462962962962963</v>
      </c>
      <c r="AD306" s="81">
        <f>=IFERROR(0.01+(AB306-MIN($AB$2:$AB$595))/(MAX($AB$2:$AB$595)-MIN($AB$2:$AB$595))*(1-0.01),0)*10</f>
        <v>1.27915632754342</v>
      </c>
      <c r="AE306" s="81">
        <f>=IFERROR(0.01+(AC306-MIN($AC$2:$AC$595))/(MAX($AC$2:$AC$595)-MIN($AC$2:$AC$595))*(1-0.01),0)*10</f>
        <v>1.36657963446475</v>
      </c>
    </row>
    <row r="307" spans="1:31">
      <c r="A307" s="73">
        <v>306</v>
      </c>
      <c r="B307" s="76" t="s">
        <v>1142</v>
      </c>
      <c r="C307" s="76" t="s">
        <v>455</v>
      </c>
      <c r="D307" s="73" t="s">
        <v>456</v>
      </c>
      <c r="E307" s="73">
        <v>2</v>
      </c>
      <c r="F307" s="73">
        <v>1</v>
      </c>
      <c r="G307" s="76" t="s">
        <v>793</v>
      </c>
      <c r="H307" s="76" t="s">
        <v>802</v>
      </c>
      <c r="I307" s="76" t="s">
        <v>789</v>
      </c>
      <c r="J307" s="76" t="s">
        <v>790</v>
      </c>
      <c r="K307" s="76" t="s">
        <v>864</v>
      </c>
      <c r="L307" s="73">
        <v>0</v>
      </c>
      <c r="M307" s="73">
        <v>0</v>
      </c>
      <c r="N307" s="73">
        <v>1</v>
      </c>
      <c r="O307" s="73">
        <v>0</v>
      </c>
      <c r="P307" s="73">
        <v>0</v>
      </c>
      <c r="Q307" s="73">
        <v>0</v>
      </c>
      <c r="R307" s="73">
        <v>0</v>
      </c>
      <c r="S307" s="73">
        <v>0</v>
      </c>
      <c r="T307" s="73">
        <v>0</v>
      </c>
      <c r="U307" s="73">
        <v>0</v>
      </c>
      <c r="V307" s="73">
        <v>0</v>
      </c>
      <c r="W307" s="73">
        <v>0</v>
      </c>
      <c r="X307" s="73">
        <v>0</v>
      </c>
      <c r="Y307" s="73">
        <v>0</v>
      </c>
      <c r="Z307" s="77" t="s"/>
      <c r="AA307" s="79">
        <v>46263.4206134259</v>
      </c>
      <c r="AB307" s="80">
        <f>=IFERROR((L307*20+M307*50+N307*50+O307*5+P307*80+Q307*80+R307*40+S307*50+T307*50+U307*50+V307*95+W307*95+X307*95+Y307*50)/800*IF(H307="青年",0.2,IF(H307="老年",0.9,IF(H307="中年",0.5,1))),0)</f>
        <v>0.03125</v>
      </c>
      <c r="AC307" s="80">
        <f>=IFERROR((L307*80+M307*50+N307*50+O307*95+P307*20+Q307*20+R307*60+S307*50+T307*50+U307*50+V307*5+W307*5+X307*5+Y307*50)/540*IF(H307="青年",0.8,IF(H307="老年",0.1,IF(H307="中年",0.5,1))),0)</f>
        <v>0.0462962962962963</v>
      </c>
      <c r="AD307" s="81">
        <f>=IFERROR(0.01+(AB307-MIN($AB$2:$AB$595))/(MAX($AB$2:$AB$595)-MIN($AB$2:$AB$595))*(1-0.01),0)*10</f>
        <v>1.27915632754342</v>
      </c>
      <c r="AE307" s="81">
        <f>=IFERROR(0.01+(AC307-MIN($AC$2:$AC$595))/(MAX($AC$2:$AC$595)-MIN($AC$2:$AC$595))*(1-0.01),0)*10</f>
        <v>1.36657963446475</v>
      </c>
    </row>
    <row r="308" spans="1:31">
      <c r="A308" s="73">
        <v>307</v>
      </c>
      <c r="B308" s="76" t="s">
        <v>1143</v>
      </c>
      <c r="C308" s="76" t="s">
        <v>455</v>
      </c>
      <c r="D308" s="73" t="s">
        <v>456</v>
      </c>
      <c r="E308" s="73">
        <v>3</v>
      </c>
      <c r="F308" s="73">
        <v>1</v>
      </c>
      <c r="G308" s="76" t="s">
        <v>793</v>
      </c>
      <c r="H308" s="76" t="s">
        <v>802</v>
      </c>
      <c r="I308" s="76" t="s">
        <v>799</v>
      </c>
      <c r="J308" s="76" t="s">
        <v>790</v>
      </c>
      <c r="K308" s="76" t="s">
        <v>864</v>
      </c>
      <c r="L308" s="73">
        <v>0</v>
      </c>
      <c r="M308" s="73">
        <v>0</v>
      </c>
      <c r="N308" s="73">
        <v>1</v>
      </c>
      <c r="O308" s="73">
        <v>0</v>
      </c>
      <c r="P308" s="73">
        <v>0</v>
      </c>
      <c r="Q308" s="73">
        <v>0</v>
      </c>
      <c r="R308" s="73">
        <v>0</v>
      </c>
      <c r="S308" s="73">
        <v>0</v>
      </c>
      <c r="T308" s="73">
        <v>0</v>
      </c>
      <c r="U308" s="73">
        <v>0</v>
      </c>
      <c r="V308" s="73">
        <v>0</v>
      </c>
      <c r="W308" s="73">
        <v>0</v>
      </c>
      <c r="X308" s="73">
        <v>0</v>
      </c>
      <c r="Y308" s="73">
        <v>0</v>
      </c>
      <c r="Z308" s="77" t="s"/>
      <c r="AA308" s="79">
        <v>46263.4206944444</v>
      </c>
      <c r="AB308" s="80">
        <f>=IFERROR((L308*20+M308*50+N308*50+O308*5+P308*80+Q308*80+R308*40+S308*50+T308*50+U308*50+V308*95+W308*95+X308*95+Y308*50)/800*IF(H308="青年",0.2,IF(H308="老年",0.9,IF(H308="中年",0.5,1))),0)</f>
        <v>0.03125</v>
      </c>
      <c r="AC308" s="80">
        <f>=IFERROR((L308*80+M308*50+N308*50+O308*95+P308*20+Q308*20+R308*60+S308*50+T308*50+U308*50+V308*5+W308*5+X308*5+Y308*50)/540*IF(H308="青年",0.8,IF(H308="老年",0.1,IF(H308="中年",0.5,1))),0)</f>
        <v>0.0462962962962963</v>
      </c>
      <c r="AD308" s="81">
        <f>=IFERROR(0.01+(AB308-MIN($AB$2:$AB$595))/(MAX($AB$2:$AB$595)-MIN($AB$2:$AB$595))*(1-0.01),0)*10</f>
        <v>1.27915632754342</v>
      </c>
      <c r="AE308" s="81">
        <f>=IFERROR(0.01+(AC308-MIN($AC$2:$AC$595))/(MAX($AC$2:$AC$595)-MIN($AC$2:$AC$595))*(1-0.01),0)*10</f>
        <v>1.36657963446475</v>
      </c>
    </row>
    <row r="309" spans="1:31">
      <c r="A309" s="73">
        <v>308</v>
      </c>
      <c r="B309" s="76" t="s">
        <v>1144</v>
      </c>
      <c r="C309" s="76" t="s">
        <v>455</v>
      </c>
      <c r="D309" s="73" t="s">
        <v>456</v>
      </c>
      <c r="E309" s="73">
        <v>4</v>
      </c>
      <c r="F309" s="73">
        <v>1</v>
      </c>
      <c r="G309" s="76" t="s">
        <v>793</v>
      </c>
      <c r="H309" s="76" t="s">
        <v>802</v>
      </c>
      <c r="I309" s="76" t="s">
        <v>799</v>
      </c>
      <c r="J309" s="76" t="s">
        <v>790</v>
      </c>
      <c r="K309" s="76" t="s">
        <v>864</v>
      </c>
      <c r="L309" s="73">
        <v>0</v>
      </c>
      <c r="M309" s="73">
        <v>0</v>
      </c>
      <c r="N309" s="73">
        <v>1</v>
      </c>
      <c r="O309" s="73">
        <v>0</v>
      </c>
      <c r="P309" s="73">
        <v>0</v>
      </c>
      <c r="Q309" s="73">
        <v>0</v>
      </c>
      <c r="R309" s="73">
        <v>0</v>
      </c>
      <c r="S309" s="73">
        <v>0</v>
      </c>
      <c r="T309" s="73">
        <v>0</v>
      </c>
      <c r="U309" s="73">
        <v>0</v>
      </c>
      <c r="V309" s="73">
        <v>0</v>
      </c>
      <c r="W309" s="73">
        <v>0</v>
      </c>
      <c r="X309" s="73">
        <v>0</v>
      </c>
      <c r="Y309" s="73">
        <v>0</v>
      </c>
      <c r="Z309" s="77" t="s"/>
      <c r="AA309" s="79">
        <v>46263.420775463</v>
      </c>
      <c r="AB309" s="80">
        <f>=IFERROR((L309*20+M309*50+N309*50+O309*5+P309*80+Q309*80+R309*40+S309*50+T309*50+U309*50+V309*95+W309*95+X309*95+Y309*50)/800*IF(H309="青年",0.2,IF(H309="老年",0.9,IF(H309="中年",0.5,1))),0)</f>
        <v>0.03125</v>
      </c>
      <c r="AC309" s="80">
        <f>=IFERROR((L309*80+M309*50+N309*50+O309*95+P309*20+Q309*20+R309*60+S309*50+T309*50+U309*50+V309*5+W309*5+X309*5+Y309*50)/540*IF(H309="青年",0.8,IF(H309="老年",0.1,IF(H309="中年",0.5,1))),0)</f>
        <v>0.0462962962962963</v>
      </c>
      <c r="AD309" s="81">
        <f>=IFERROR(0.01+(AB309-MIN($AB$2:$AB$595))/(MAX($AB$2:$AB$595)-MIN($AB$2:$AB$595))*(1-0.01),0)*10</f>
        <v>1.27915632754342</v>
      </c>
      <c r="AE309" s="81">
        <f>=IFERROR(0.01+(AC309-MIN($AC$2:$AC$595))/(MAX($AC$2:$AC$595)-MIN($AC$2:$AC$595))*(1-0.01),0)*10</f>
        <v>1.36657963446475</v>
      </c>
    </row>
    <row r="310" spans="1:31">
      <c r="A310" s="73">
        <v>309</v>
      </c>
      <c r="B310" s="76" t="s">
        <v>1145</v>
      </c>
      <c r="C310" s="76" t="s">
        <v>455</v>
      </c>
      <c r="D310" s="73" t="s">
        <v>456</v>
      </c>
      <c r="E310" s="73">
        <v>5</v>
      </c>
      <c r="F310" s="73">
        <v>1</v>
      </c>
      <c r="G310" s="76" t="s">
        <v>793</v>
      </c>
      <c r="H310" s="76" t="s">
        <v>802</v>
      </c>
      <c r="I310" s="76" t="s">
        <v>789</v>
      </c>
      <c r="J310" s="76" t="s">
        <v>809</v>
      </c>
      <c r="K310" s="76" t="s">
        <v>864</v>
      </c>
      <c r="L310" s="73">
        <v>0</v>
      </c>
      <c r="M310" s="73">
        <v>0</v>
      </c>
      <c r="N310" s="73">
        <v>1</v>
      </c>
      <c r="O310" s="73">
        <v>0</v>
      </c>
      <c r="P310" s="73">
        <v>0</v>
      </c>
      <c r="Q310" s="73">
        <v>0</v>
      </c>
      <c r="R310" s="73">
        <v>0</v>
      </c>
      <c r="S310" s="73">
        <v>0</v>
      </c>
      <c r="T310" s="73">
        <v>0</v>
      </c>
      <c r="U310" s="73">
        <v>0</v>
      </c>
      <c r="V310" s="73">
        <v>0</v>
      </c>
      <c r="W310" s="73">
        <v>0</v>
      </c>
      <c r="X310" s="73">
        <v>0</v>
      </c>
      <c r="Y310" s="73">
        <v>0</v>
      </c>
      <c r="Z310" s="77" t="s"/>
      <c r="AA310" s="79">
        <v>46263.4208449074</v>
      </c>
      <c r="AB310" s="80">
        <f>=IFERROR((L310*20+M310*50+N310*50+O310*5+P310*80+Q310*80+R310*40+S310*50+T310*50+U310*50+V310*95+W310*95+X310*95+Y310*50)/800*IF(H310="青年",0.2,IF(H310="老年",0.9,IF(H310="中年",0.5,1))),0)</f>
        <v>0.03125</v>
      </c>
      <c r="AC310" s="80">
        <f>=IFERROR((L310*80+M310*50+N310*50+O310*95+P310*20+Q310*20+R310*60+S310*50+T310*50+U310*50+V310*5+W310*5+X310*5+Y310*50)/540*IF(H310="青年",0.8,IF(H310="老年",0.1,IF(H310="中年",0.5,1))),0)</f>
        <v>0.0462962962962963</v>
      </c>
      <c r="AD310" s="81">
        <f>=IFERROR(0.01+(AB310-MIN($AB$2:$AB$595))/(MAX($AB$2:$AB$595)-MIN($AB$2:$AB$595))*(1-0.01),0)*10</f>
        <v>1.27915632754342</v>
      </c>
      <c r="AE310" s="81">
        <f>=IFERROR(0.01+(AC310-MIN($AC$2:$AC$595))/(MAX($AC$2:$AC$595)-MIN($AC$2:$AC$595))*(1-0.01),0)*10</f>
        <v>1.36657963446475</v>
      </c>
    </row>
    <row r="311" spans="1:31">
      <c r="A311" s="73">
        <v>310</v>
      </c>
      <c r="B311" s="76" t="s">
        <v>1146</v>
      </c>
      <c r="C311" s="76" t="s">
        <v>455</v>
      </c>
      <c r="D311" s="73" t="s">
        <v>456</v>
      </c>
      <c r="E311" s="73">
        <v>6</v>
      </c>
      <c r="F311" s="77" t="s"/>
      <c r="G311" s="76" t="s">
        <v>787</v>
      </c>
      <c r="H311" s="76" t="s">
        <v>788</v>
      </c>
      <c r="I311" s="76" t="s">
        <v>789</v>
      </c>
      <c r="J311" s="76" t="s">
        <v>790</v>
      </c>
      <c r="K311" s="76" t="s">
        <v>1147</v>
      </c>
      <c r="L311" s="73">
        <v>0</v>
      </c>
      <c r="M311" s="73">
        <v>0</v>
      </c>
      <c r="N311" s="73">
        <v>1</v>
      </c>
      <c r="O311" s="73">
        <v>0</v>
      </c>
      <c r="P311" s="73">
        <v>0</v>
      </c>
      <c r="Q311" s="73">
        <v>0</v>
      </c>
      <c r="R311" s="73">
        <v>0</v>
      </c>
      <c r="S311" s="73">
        <v>1</v>
      </c>
      <c r="T311" s="73">
        <v>0</v>
      </c>
      <c r="U311" s="73">
        <v>0</v>
      </c>
      <c r="V311" s="73">
        <v>0</v>
      </c>
      <c r="W311" s="73">
        <v>0</v>
      </c>
      <c r="X311" s="73">
        <v>0</v>
      </c>
      <c r="Y311" s="73">
        <v>0</v>
      </c>
      <c r="Z311" s="77" t="s"/>
      <c r="AA311" s="79">
        <v>46263.4209606482</v>
      </c>
      <c r="AB311" s="80">
        <f>=IFERROR((L311*20+M311*50+N311*50+O311*5+P311*80+Q311*80+R311*40+S311*50+T311*50+U311*50+V311*95+W311*95+X311*95+Y311*50)/800*IF(H311="青年",0.2,IF(H311="老年",0.9,IF(H311="中年",0.5,1))),0)</f>
        <v>0.025</v>
      </c>
      <c r="AC311" s="80">
        <f>=IFERROR((L311*80+M311*50+N311*50+O311*95+P311*20+Q311*20+R311*60+S311*50+T311*50+U311*50+V311*5+W311*5+X311*5+Y311*50)/540*IF(H311="青年",0.8,IF(H311="老年",0.1,IF(H311="中年",0.5,1))),0)</f>
        <v>0.148148148148148</v>
      </c>
      <c r="AD311" s="81">
        <f>=IFERROR(0.01+(AB311-MIN($AB$2:$AB$595))/(MAX($AB$2:$AB$595)-MIN($AB$2:$AB$595))*(1-0.01),0)*10</f>
        <v>1.03349875930521</v>
      </c>
      <c r="AE311" s="81">
        <f>=IFERROR(0.01+(AC311-MIN($AC$2:$AC$595))/(MAX($AC$2:$AC$595)-MIN($AC$2:$AC$595))*(1-0.01),0)*10</f>
        <v>4.20992167101828</v>
      </c>
    </row>
    <row r="312" spans="1:31">
      <c r="A312" s="73">
        <v>311</v>
      </c>
      <c r="B312" s="76" t="s">
        <v>1148</v>
      </c>
      <c r="C312" s="76" t="s">
        <v>455</v>
      </c>
      <c r="D312" s="73" t="s">
        <v>456</v>
      </c>
      <c r="E312" s="73">
        <v>7</v>
      </c>
      <c r="F312" s="77" t="s"/>
      <c r="G312" s="76" t="s">
        <v>787</v>
      </c>
      <c r="H312" s="76" t="s">
        <v>802</v>
      </c>
      <c r="I312" s="76" t="s">
        <v>789</v>
      </c>
      <c r="J312" s="76" t="s">
        <v>790</v>
      </c>
      <c r="K312" s="76" t="s">
        <v>864</v>
      </c>
      <c r="L312" s="73">
        <v>0</v>
      </c>
      <c r="M312" s="73">
        <v>0</v>
      </c>
      <c r="N312" s="73">
        <v>1</v>
      </c>
      <c r="O312" s="73">
        <v>0</v>
      </c>
      <c r="P312" s="73">
        <v>0</v>
      </c>
      <c r="Q312" s="73">
        <v>0</v>
      </c>
      <c r="R312" s="73">
        <v>0</v>
      </c>
      <c r="S312" s="73">
        <v>0</v>
      </c>
      <c r="T312" s="73">
        <v>0</v>
      </c>
      <c r="U312" s="73">
        <v>0</v>
      </c>
      <c r="V312" s="73">
        <v>0</v>
      </c>
      <c r="W312" s="73">
        <v>0</v>
      </c>
      <c r="X312" s="73">
        <v>0</v>
      </c>
      <c r="Y312" s="73">
        <v>0</v>
      </c>
      <c r="Z312" s="77" t="s"/>
      <c r="AA312" s="79">
        <v>46263.421087963</v>
      </c>
      <c r="AB312" s="80">
        <f>=IFERROR((L312*20+M312*50+N312*50+O312*5+P312*80+Q312*80+R312*40+S312*50+T312*50+U312*50+V312*95+W312*95+X312*95+Y312*50)/800*IF(H312="青年",0.2,IF(H312="老年",0.9,IF(H312="中年",0.5,1))),0)</f>
        <v>0.03125</v>
      </c>
      <c r="AC312" s="80">
        <f>=IFERROR((L312*80+M312*50+N312*50+O312*95+P312*20+Q312*20+R312*60+S312*50+T312*50+U312*50+V312*5+W312*5+X312*5+Y312*50)/540*IF(H312="青年",0.8,IF(H312="老年",0.1,IF(H312="中年",0.5,1))),0)</f>
        <v>0.0462962962962963</v>
      </c>
      <c r="AD312" s="81">
        <f>=IFERROR(0.01+(AB312-MIN($AB$2:$AB$595))/(MAX($AB$2:$AB$595)-MIN($AB$2:$AB$595))*(1-0.01),0)*10</f>
        <v>1.27915632754342</v>
      </c>
      <c r="AE312" s="81">
        <f>=IFERROR(0.01+(AC312-MIN($AC$2:$AC$595))/(MAX($AC$2:$AC$595)-MIN($AC$2:$AC$595))*(1-0.01),0)*10</f>
        <v>1.36657963446475</v>
      </c>
    </row>
    <row r="313" spans="1:31">
      <c r="A313" s="73">
        <v>312</v>
      </c>
      <c r="B313" s="76" t="s">
        <v>1149</v>
      </c>
      <c r="C313" s="76" t="s">
        <v>455</v>
      </c>
      <c r="D313" s="73" t="s">
        <v>456</v>
      </c>
      <c r="E313" s="73">
        <v>8</v>
      </c>
      <c r="F313" s="77" t="s"/>
      <c r="G313" s="76" t="s">
        <v>787</v>
      </c>
      <c r="H313" s="76" t="s">
        <v>788</v>
      </c>
      <c r="I313" s="76" t="s">
        <v>799</v>
      </c>
      <c r="J313" s="76" t="s">
        <v>790</v>
      </c>
      <c r="K313" s="76" t="s">
        <v>864</v>
      </c>
      <c r="L313" s="73">
        <v>0</v>
      </c>
      <c r="M313" s="73">
        <v>0</v>
      </c>
      <c r="N313" s="73">
        <v>1</v>
      </c>
      <c r="O313" s="73">
        <v>0</v>
      </c>
      <c r="P313" s="73">
        <v>0</v>
      </c>
      <c r="Q313" s="73">
        <v>0</v>
      </c>
      <c r="R313" s="73">
        <v>0</v>
      </c>
      <c r="S313" s="73">
        <v>0</v>
      </c>
      <c r="T313" s="73">
        <v>0</v>
      </c>
      <c r="U313" s="73">
        <v>0</v>
      </c>
      <c r="V313" s="73">
        <v>0</v>
      </c>
      <c r="W313" s="73">
        <v>0</v>
      </c>
      <c r="X313" s="73">
        <v>0</v>
      </c>
      <c r="Y313" s="73">
        <v>0</v>
      </c>
      <c r="Z313" s="77" t="s"/>
      <c r="AA313" s="79">
        <v>46263.4212962962</v>
      </c>
      <c r="AB313" s="80">
        <f>=IFERROR((L313*20+M313*50+N313*50+O313*5+P313*80+Q313*80+R313*40+S313*50+T313*50+U313*50+V313*95+W313*95+X313*95+Y313*50)/800*IF(H313="青年",0.2,IF(H313="老年",0.9,IF(H313="中年",0.5,1))),0)</f>
        <v>0.0125</v>
      </c>
      <c r="AC313" s="80">
        <f>=IFERROR((L313*80+M313*50+N313*50+O313*95+P313*20+Q313*20+R313*60+S313*50+T313*50+U313*50+V313*5+W313*5+X313*5+Y313*50)/540*IF(H313="青年",0.8,IF(H313="老年",0.1,IF(H313="中年",0.5,1))),0)</f>
        <v>0.0740740740740741</v>
      </c>
      <c r="AD313" s="81">
        <f>=IFERROR(0.01+(AB313-MIN($AB$2:$AB$595))/(MAX($AB$2:$AB$595)-MIN($AB$2:$AB$595))*(1-0.01),0)*10</f>
        <v>0.542183622828784</v>
      </c>
      <c r="AE313" s="81">
        <f>=IFERROR(0.01+(AC313-MIN($AC$2:$AC$595))/(MAX($AC$2:$AC$595)-MIN($AC$2:$AC$595))*(1-0.01),0)*10</f>
        <v>2.1420365535248</v>
      </c>
    </row>
    <row r="314" spans="1:31">
      <c r="A314" s="73">
        <v>313</v>
      </c>
      <c r="B314" s="76" t="s">
        <v>1150</v>
      </c>
      <c r="C314" s="76" t="s">
        <v>455</v>
      </c>
      <c r="D314" s="73" t="s">
        <v>456</v>
      </c>
      <c r="E314" s="73">
        <v>9</v>
      </c>
      <c r="F314" s="73">
        <v>2</v>
      </c>
      <c r="G314" s="76" t="s">
        <v>793</v>
      </c>
      <c r="H314" s="76" t="s">
        <v>788</v>
      </c>
      <c r="I314" s="76" t="s">
        <v>799</v>
      </c>
      <c r="J314" s="76" t="s">
        <v>790</v>
      </c>
      <c r="K314" s="76" t="s">
        <v>1002</v>
      </c>
      <c r="L314" s="73">
        <v>0</v>
      </c>
      <c r="M314" s="73">
        <v>0</v>
      </c>
      <c r="N314" s="73">
        <v>1</v>
      </c>
      <c r="O314" s="73">
        <v>0</v>
      </c>
      <c r="P314" s="73">
        <v>1</v>
      </c>
      <c r="Q314" s="73">
        <v>0</v>
      </c>
      <c r="R314" s="73">
        <v>0</v>
      </c>
      <c r="S314" s="73">
        <v>0</v>
      </c>
      <c r="T314" s="73">
        <v>0</v>
      </c>
      <c r="U314" s="73">
        <v>0</v>
      </c>
      <c r="V314" s="73">
        <v>0</v>
      </c>
      <c r="W314" s="73">
        <v>0</v>
      </c>
      <c r="X314" s="73">
        <v>0</v>
      </c>
      <c r="Y314" s="73">
        <v>0</v>
      </c>
      <c r="Z314" s="77" t="s"/>
      <c r="AA314" s="79">
        <v>46263.421400463</v>
      </c>
      <c r="AB314" s="80">
        <f>=IFERROR((L314*20+M314*50+N314*50+O314*5+P314*80+Q314*80+R314*40+S314*50+T314*50+U314*50+V314*95+W314*95+X314*95+Y314*50)/800*IF(H314="青年",0.2,IF(H314="老年",0.9,IF(H314="中年",0.5,1))),0)</f>
        <v>0.0325</v>
      </c>
      <c r="AC314" s="80">
        <f>=IFERROR((L314*80+M314*50+N314*50+O314*95+P314*20+Q314*20+R314*60+S314*50+T314*50+U314*50+V314*5+W314*5+X314*5+Y314*50)/540*IF(H314="青年",0.8,IF(H314="老年",0.1,IF(H314="中年",0.5,1))),0)</f>
        <v>0.103703703703704</v>
      </c>
      <c r="AD314" s="81">
        <f>=IFERROR(0.01+(AB314-MIN($AB$2:$AB$595))/(MAX($AB$2:$AB$595)-MIN($AB$2:$AB$595))*(1-0.01),0)*10</f>
        <v>1.32828784119107</v>
      </c>
      <c r="AE314" s="81">
        <f>=IFERROR(0.01+(AC314-MIN($AC$2:$AC$595))/(MAX($AC$2:$AC$595)-MIN($AC$2:$AC$595))*(1-0.01),0)*10</f>
        <v>2.96919060052219</v>
      </c>
    </row>
    <row r="315" spans="1:31">
      <c r="A315" s="73">
        <v>314</v>
      </c>
      <c r="B315" s="76" t="s">
        <v>1151</v>
      </c>
      <c r="C315" s="76" t="s">
        <v>455</v>
      </c>
      <c r="D315" s="73" t="s">
        <v>456</v>
      </c>
      <c r="E315" s="73">
        <v>10</v>
      </c>
      <c r="F315" s="73">
        <v>2</v>
      </c>
      <c r="G315" s="76" t="s">
        <v>793</v>
      </c>
      <c r="H315" s="76" t="s">
        <v>788</v>
      </c>
      <c r="I315" s="76" t="s">
        <v>799</v>
      </c>
      <c r="J315" s="76" t="s">
        <v>790</v>
      </c>
      <c r="K315" s="76" t="s">
        <v>1002</v>
      </c>
      <c r="L315" s="73">
        <v>0</v>
      </c>
      <c r="M315" s="73">
        <v>0</v>
      </c>
      <c r="N315" s="73">
        <v>1</v>
      </c>
      <c r="O315" s="73">
        <v>0</v>
      </c>
      <c r="P315" s="73">
        <v>1</v>
      </c>
      <c r="Q315" s="73">
        <v>0</v>
      </c>
      <c r="R315" s="73">
        <v>0</v>
      </c>
      <c r="S315" s="73">
        <v>0</v>
      </c>
      <c r="T315" s="73">
        <v>0</v>
      </c>
      <c r="U315" s="73">
        <v>0</v>
      </c>
      <c r="V315" s="73">
        <v>0</v>
      </c>
      <c r="W315" s="73">
        <v>0</v>
      </c>
      <c r="X315" s="73">
        <v>0</v>
      </c>
      <c r="Y315" s="73">
        <v>0</v>
      </c>
      <c r="Z315" s="77" t="s"/>
      <c r="AA315" s="79">
        <v>46263.4214930556</v>
      </c>
      <c r="AB315" s="80">
        <f>=IFERROR((L315*20+M315*50+N315*50+O315*5+P315*80+Q315*80+R315*40+S315*50+T315*50+U315*50+V315*95+W315*95+X315*95+Y315*50)/800*IF(H315="青年",0.2,IF(H315="老年",0.9,IF(H315="中年",0.5,1))),0)</f>
        <v>0.0325</v>
      </c>
      <c r="AC315" s="80">
        <f>=IFERROR((L315*80+M315*50+N315*50+O315*95+P315*20+Q315*20+R315*60+S315*50+T315*50+U315*50+V315*5+W315*5+X315*5+Y315*50)/540*IF(H315="青年",0.8,IF(H315="老年",0.1,IF(H315="中年",0.5,1))),0)</f>
        <v>0.103703703703704</v>
      </c>
      <c r="AD315" s="81">
        <f>=IFERROR(0.01+(AB315-MIN($AB$2:$AB$595))/(MAX($AB$2:$AB$595)-MIN($AB$2:$AB$595))*(1-0.01),0)*10</f>
        <v>1.32828784119107</v>
      </c>
      <c r="AE315" s="81">
        <f>=IFERROR(0.01+(AC315-MIN($AC$2:$AC$595))/(MAX($AC$2:$AC$595)-MIN($AC$2:$AC$595))*(1-0.01),0)*10</f>
        <v>2.96919060052219</v>
      </c>
    </row>
    <row r="316" spans="1:31">
      <c r="A316" s="73">
        <v>315</v>
      </c>
      <c r="B316" s="76" t="s">
        <v>1152</v>
      </c>
      <c r="C316" s="76" t="s">
        <v>455</v>
      </c>
      <c r="D316" s="73" t="s">
        <v>456</v>
      </c>
      <c r="E316" s="73">
        <v>11</v>
      </c>
      <c r="F316" s="77" t="s"/>
      <c r="G316" s="76" t="s">
        <v>787</v>
      </c>
      <c r="H316" s="76" t="s">
        <v>802</v>
      </c>
      <c r="I316" s="76" t="s">
        <v>799</v>
      </c>
      <c r="J316" s="76" t="s">
        <v>809</v>
      </c>
      <c r="K316" s="76" t="s">
        <v>864</v>
      </c>
      <c r="L316" s="73">
        <v>0</v>
      </c>
      <c r="M316" s="73">
        <v>0</v>
      </c>
      <c r="N316" s="73">
        <v>1</v>
      </c>
      <c r="O316" s="73">
        <v>0</v>
      </c>
      <c r="P316" s="73">
        <v>0</v>
      </c>
      <c r="Q316" s="73">
        <v>0</v>
      </c>
      <c r="R316" s="73">
        <v>0</v>
      </c>
      <c r="S316" s="73">
        <v>0</v>
      </c>
      <c r="T316" s="73">
        <v>0</v>
      </c>
      <c r="U316" s="73">
        <v>0</v>
      </c>
      <c r="V316" s="73">
        <v>0</v>
      </c>
      <c r="W316" s="73">
        <v>0</v>
      </c>
      <c r="X316" s="73">
        <v>0</v>
      </c>
      <c r="Y316" s="73">
        <v>0</v>
      </c>
      <c r="Z316" s="77" t="s"/>
      <c r="AA316" s="79">
        <v>46263.4216435185</v>
      </c>
      <c r="AB316" s="80">
        <f>=IFERROR((L316*20+M316*50+N316*50+O316*5+P316*80+Q316*80+R316*40+S316*50+T316*50+U316*50+V316*95+W316*95+X316*95+Y316*50)/800*IF(H316="青年",0.2,IF(H316="老年",0.9,IF(H316="中年",0.5,1))),0)</f>
        <v>0.03125</v>
      </c>
      <c r="AC316" s="80">
        <f>=IFERROR((L316*80+M316*50+N316*50+O316*95+P316*20+Q316*20+R316*60+S316*50+T316*50+U316*50+V316*5+W316*5+X316*5+Y316*50)/540*IF(H316="青年",0.8,IF(H316="老年",0.1,IF(H316="中年",0.5,1))),0)</f>
        <v>0.0462962962962963</v>
      </c>
      <c r="AD316" s="81">
        <f>=IFERROR(0.01+(AB316-MIN($AB$2:$AB$595))/(MAX($AB$2:$AB$595)-MIN($AB$2:$AB$595))*(1-0.01),0)*10</f>
        <v>1.27915632754342</v>
      </c>
      <c r="AE316" s="81">
        <f>=IFERROR(0.01+(AC316-MIN($AC$2:$AC$595))/(MAX($AC$2:$AC$595)-MIN($AC$2:$AC$595))*(1-0.01),0)*10</f>
        <v>1.36657963446475</v>
      </c>
    </row>
    <row r="317" spans="1:31">
      <c r="A317" s="73">
        <v>316</v>
      </c>
      <c r="B317" s="76" t="s">
        <v>1153</v>
      </c>
      <c r="C317" s="76" t="s">
        <v>455</v>
      </c>
      <c r="D317" s="73" t="s">
        <v>456</v>
      </c>
      <c r="E317" s="73">
        <v>12</v>
      </c>
      <c r="F317" s="77" t="s"/>
      <c r="G317" s="76" t="s">
        <v>787</v>
      </c>
      <c r="H317" s="76" t="s">
        <v>788</v>
      </c>
      <c r="I317" s="76" t="s">
        <v>799</v>
      </c>
      <c r="J317" s="76" t="s">
        <v>809</v>
      </c>
      <c r="K317" s="76" t="s">
        <v>953</v>
      </c>
      <c r="L317" s="73">
        <v>0</v>
      </c>
      <c r="M317" s="73">
        <v>1</v>
      </c>
      <c r="N317" s="73">
        <v>0</v>
      </c>
      <c r="O317" s="73">
        <v>0</v>
      </c>
      <c r="P317" s="73">
        <v>0</v>
      </c>
      <c r="Q317" s="73">
        <v>0</v>
      </c>
      <c r="R317" s="73">
        <v>1</v>
      </c>
      <c r="S317" s="73">
        <v>0</v>
      </c>
      <c r="T317" s="73">
        <v>0</v>
      </c>
      <c r="U317" s="73">
        <v>0</v>
      </c>
      <c r="V317" s="73">
        <v>0</v>
      </c>
      <c r="W317" s="73">
        <v>0</v>
      </c>
      <c r="X317" s="73">
        <v>0</v>
      </c>
      <c r="Y317" s="73">
        <v>0</v>
      </c>
      <c r="Z317" s="77" t="s"/>
      <c r="AA317" s="79">
        <v>46263.4221759259</v>
      </c>
      <c r="AB317" s="80">
        <f>=IFERROR((L317*20+M317*50+N317*50+O317*5+P317*80+Q317*80+R317*40+S317*50+T317*50+U317*50+V317*95+W317*95+X317*95+Y317*50)/800*IF(H317="青年",0.2,IF(H317="老年",0.9,IF(H317="中年",0.5,1))),0)</f>
        <v>0.0225</v>
      </c>
      <c r="AC317" s="80">
        <f>=IFERROR((L317*80+M317*50+N317*50+O317*95+P317*20+Q317*20+R317*60+S317*50+T317*50+U317*50+V317*5+W317*5+X317*5+Y317*50)/540*IF(H317="青年",0.8,IF(H317="老年",0.1,IF(H317="中年",0.5,1))),0)</f>
        <v>0.162962962962963</v>
      </c>
      <c r="AD317" s="81">
        <f>=IFERROR(0.01+(AB317-MIN($AB$2:$AB$595))/(MAX($AB$2:$AB$595)-MIN($AB$2:$AB$595))*(1-0.01),0)*10</f>
        <v>0.935235732009926</v>
      </c>
      <c r="AE317" s="81">
        <f>=IFERROR(0.01+(AC317-MIN($AC$2:$AC$595))/(MAX($AC$2:$AC$595)-MIN($AC$2:$AC$595))*(1-0.01),0)*10</f>
        <v>4.62349869451697</v>
      </c>
    </row>
    <row r="318" spans="1:31">
      <c r="A318" s="73">
        <v>317</v>
      </c>
      <c r="B318" s="76" t="s">
        <v>1154</v>
      </c>
      <c r="C318" s="76" t="s">
        <v>455</v>
      </c>
      <c r="D318" s="73" t="s">
        <v>456</v>
      </c>
      <c r="E318" s="73">
        <v>13</v>
      </c>
      <c r="F318" s="77" t="s"/>
      <c r="G318" s="76" t="s">
        <v>787</v>
      </c>
      <c r="H318" s="76" t="s">
        <v>788</v>
      </c>
      <c r="I318" s="76" t="s">
        <v>799</v>
      </c>
      <c r="J318" s="76" t="s">
        <v>790</v>
      </c>
      <c r="K318" s="76" t="s">
        <v>915</v>
      </c>
      <c r="L318" s="73">
        <v>0</v>
      </c>
      <c r="M318" s="73">
        <v>0</v>
      </c>
      <c r="N318" s="73">
        <v>0</v>
      </c>
      <c r="O318" s="73">
        <v>0</v>
      </c>
      <c r="P318" s="73">
        <v>0</v>
      </c>
      <c r="Q318" s="73">
        <v>0</v>
      </c>
      <c r="R318" s="73">
        <v>0</v>
      </c>
      <c r="S318" s="73">
        <v>0</v>
      </c>
      <c r="T318" s="73">
        <v>0</v>
      </c>
      <c r="U318" s="73">
        <v>0</v>
      </c>
      <c r="V318" s="73">
        <v>0</v>
      </c>
      <c r="W318" s="73">
        <v>0</v>
      </c>
      <c r="X318" s="73">
        <v>0</v>
      </c>
      <c r="Y318" s="73">
        <v>1</v>
      </c>
      <c r="Z318" s="77" t="s"/>
      <c r="AA318" s="79">
        <v>46263.422337963</v>
      </c>
      <c r="AB318" s="80">
        <f>=IFERROR((L318*20+M318*50+N318*50+O318*5+P318*80+Q318*80+R318*40+S318*50+T318*50+U318*50+V318*95+W318*95+X318*95+Y318*50)/800*IF(H318="青年",0.2,IF(H318="老年",0.9,IF(H318="中年",0.5,1))),0)</f>
        <v>0.0125</v>
      </c>
      <c r="AC318" s="80">
        <f>=IFERROR((L318*80+M318*50+N318*50+O318*95+P318*20+Q318*20+R318*60+S318*50+T318*50+U318*50+V318*5+W318*5+X318*5+Y318*50)/540*IF(H318="青年",0.8,IF(H318="老年",0.1,IF(H318="中年",0.5,1))),0)</f>
        <v>0.0740740740740741</v>
      </c>
      <c r="AD318" s="81">
        <f>=IFERROR(0.01+(AB318-MIN($AB$2:$AB$595))/(MAX($AB$2:$AB$595)-MIN($AB$2:$AB$595))*(1-0.01),0)*10</f>
        <v>0.542183622828784</v>
      </c>
      <c r="AE318" s="81">
        <f>=IFERROR(0.01+(AC318-MIN($AC$2:$AC$595))/(MAX($AC$2:$AC$595)-MIN($AC$2:$AC$595))*(1-0.01),0)*10</f>
        <v>2.1420365535248</v>
      </c>
    </row>
    <row r="319" spans="1:31">
      <c r="A319" s="73">
        <v>318</v>
      </c>
      <c r="B319" s="76" t="s">
        <v>1155</v>
      </c>
      <c r="C319" s="76" t="s">
        <v>455</v>
      </c>
      <c r="D319" s="73" t="s">
        <v>456</v>
      </c>
      <c r="E319" s="73">
        <v>14</v>
      </c>
      <c r="F319" s="77" t="s"/>
      <c r="G319" s="76" t="s">
        <v>787</v>
      </c>
      <c r="H319" s="76" t="s">
        <v>802</v>
      </c>
      <c r="I319" s="76" t="s">
        <v>789</v>
      </c>
      <c r="J319" s="76" t="s">
        <v>809</v>
      </c>
      <c r="K319" s="76" t="s">
        <v>853</v>
      </c>
      <c r="L319" s="73">
        <v>0</v>
      </c>
      <c r="M319" s="73">
        <v>0</v>
      </c>
      <c r="N319" s="73">
        <v>0</v>
      </c>
      <c r="O319" s="73">
        <v>1</v>
      </c>
      <c r="P319" s="73">
        <v>0</v>
      </c>
      <c r="Q319" s="73">
        <v>0</v>
      </c>
      <c r="R319" s="73">
        <v>0</v>
      </c>
      <c r="S319" s="73">
        <v>0</v>
      </c>
      <c r="T319" s="73">
        <v>0</v>
      </c>
      <c r="U319" s="73">
        <v>0</v>
      </c>
      <c r="V319" s="73">
        <v>0</v>
      </c>
      <c r="W319" s="73">
        <v>0</v>
      </c>
      <c r="X319" s="73">
        <v>0</v>
      </c>
      <c r="Y319" s="73">
        <v>0</v>
      </c>
      <c r="Z319" s="77" t="s"/>
      <c r="AA319" s="79">
        <v>46263.4224652778</v>
      </c>
      <c r="AB319" s="80">
        <f>=IFERROR((L319*20+M319*50+N319*50+O319*5+P319*80+Q319*80+R319*40+S319*50+T319*50+U319*50+V319*95+W319*95+X319*95+Y319*50)/800*IF(H319="青年",0.2,IF(H319="老年",0.9,IF(H319="中年",0.5,1))),0)</f>
        <v>0.003125</v>
      </c>
      <c r="AC319" s="80">
        <f>=IFERROR((L319*80+M319*50+N319*50+O319*95+P319*20+Q319*20+R319*60+S319*50+T319*50+U319*50+V319*5+W319*5+X319*5+Y319*50)/540*IF(H319="青年",0.8,IF(H319="老年",0.1,IF(H319="中年",0.5,1))),0)</f>
        <v>0.087962962962963</v>
      </c>
      <c r="AD319" s="81">
        <f>=IFERROR(0.01+(AB319-MIN($AB$2:$AB$595))/(MAX($AB$2:$AB$595)-MIN($AB$2:$AB$595))*(1-0.01),0)*10</f>
        <v>0.173697270471464</v>
      </c>
      <c r="AE319" s="81">
        <f>=IFERROR(0.01+(AC319-MIN($AC$2:$AC$595))/(MAX($AC$2:$AC$595)-MIN($AC$2:$AC$595))*(1-0.01),0)*10</f>
        <v>2.52976501305483</v>
      </c>
    </row>
    <row r="320" spans="1:31">
      <c r="A320" s="73">
        <v>319</v>
      </c>
      <c r="B320" s="76" t="s">
        <v>1156</v>
      </c>
      <c r="C320" s="76" t="s">
        <v>455</v>
      </c>
      <c r="D320" s="73" t="s">
        <v>456</v>
      </c>
      <c r="E320" s="73">
        <v>15</v>
      </c>
      <c r="F320" s="77" t="s"/>
      <c r="G320" s="76" t="s">
        <v>787</v>
      </c>
      <c r="H320" s="76" t="s">
        <v>788</v>
      </c>
      <c r="I320" s="76" t="s">
        <v>789</v>
      </c>
      <c r="J320" s="76" t="s">
        <v>809</v>
      </c>
      <c r="K320" s="76" t="s">
        <v>822</v>
      </c>
      <c r="L320" s="73">
        <v>0</v>
      </c>
      <c r="M320" s="73">
        <v>0</v>
      </c>
      <c r="N320" s="73">
        <v>0</v>
      </c>
      <c r="O320" s="73">
        <v>0</v>
      </c>
      <c r="P320" s="73">
        <v>0</v>
      </c>
      <c r="Q320" s="73">
        <v>0</v>
      </c>
      <c r="R320" s="73">
        <v>0</v>
      </c>
      <c r="S320" s="73">
        <v>1</v>
      </c>
      <c r="T320" s="73">
        <v>0</v>
      </c>
      <c r="U320" s="73">
        <v>0</v>
      </c>
      <c r="V320" s="73">
        <v>0</v>
      </c>
      <c r="W320" s="73">
        <v>0</v>
      </c>
      <c r="X320" s="73">
        <v>0</v>
      </c>
      <c r="Y320" s="73">
        <v>0</v>
      </c>
      <c r="Z320" s="77" t="s"/>
      <c r="AA320" s="79">
        <v>46263.4226851852</v>
      </c>
      <c r="AB320" s="80">
        <f>=IFERROR((L320*20+M320*50+N320*50+O320*5+P320*80+Q320*80+R320*40+S320*50+T320*50+U320*50+V320*95+W320*95+X320*95+Y320*50)/800*IF(H320="青年",0.2,IF(H320="老年",0.9,IF(H320="中年",0.5,1))),0)</f>
        <v>0.0125</v>
      </c>
      <c r="AC320" s="80">
        <f>=IFERROR((L320*80+M320*50+N320*50+O320*95+P320*20+Q320*20+R320*60+S320*50+T320*50+U320*50+V320*5+W320*5+X320*5+Y320*50)/540*IF(H320="青年",0.8,IF(H320="老年",0.1,IF(H320="中年",0.5,1))),0)</f>
        <v>0.0740740740740741</v>
      </c>
      <c r="AD320" s="81">
        <f>=IFERROR(0.01+(AB320-MIN($AB$2:$AB$595))/(MAX($AB$2:$AB$595)-MIN($AB$2:$AB$595))*(1-0.01),0)*10</f>
        <v>0.542183622828784</v>
      </c>
      <c r="AE320" s="81">
        <f>=IFERROR(0.01+(AC320-MIN($AC$2:$AC$595))/(MAX($AC$2:$AC$595)-MIN($AC$2:$AC$595))*(1-0.01),0)*10</f>
        <v>2.1420365535248</v>
      </c>
    </row>
    <row r="321" spans="1:31">
      <c r="A321" s="73">
        <v>320</v>
      </c>
      <c r="B321" s="76" t="s">
        <v>1157</v>
      </c>
      <c r="C321" s="76" t="s">
        <v>455</v>
      </c>
      <c r="D321" s="73" t="s">
        <v>456</v>
      </c>
      <c r="E321" s="73">
        <v>16</v>
      </c>
      <c r="F321" s="73">
        <v>3</v>
      </c>
      <c r="G321" s="76" t="s">
        <v>793</v>
      </c>
      <c r="H321" s="76" t="s">
        <v>802</v>
      </c>
      <c r="I321" s="76" t="s">
        <v>789</v>
      </c>
      <c r="J321" s="76" t="s">
        <v>790</v>
      </c>
      <c r="K321" s="76" t="s">
        <v>1034</v>
      </c>
      <c r="L321" s="73">
        <v>0</v>
      </c>
      <c r="M321" s="73">
        <v>0</v>
      </c>
      <c r="N321" s="73">
        <v>0</v>
      </c>
      <c r="O321" s="73">
        <v>0</v>
      </c>
      <c r="P321" s="73">
        <v>0</v>
      </c>
      <c r="Q321" s="73">
        <v>0</v>
      </c>
      <c r="R321" s="73">
        <v>1</v>
      </c>
      <c r="S321" s="73">
        <v>0</v>
      </c>
      <c r="T321" s="73">
        <v>0</v>
      </c>
      <c r="U321" s="73">
        <v>0</v>
      </c>
      <c r="V321" s="73">
        <v>0</v>
      </c>
      <c r="W321" s="73">
        <v>0</v>
      </c>
      <c r="X321" s="73">
        <v>0</v>
      </c>
      <c r="Y321" s="73">
        <v>0</v>
      </c>
      <c r="Z321" s="77" t="s"/>
      <c r="AA321" s="79">
        <v>46263.4230324074</v>
      </c>
      <c r="AB321" s="80">
        <f>=IFERROR((L321*20+M321*50+N321*50+O321*5+P321*80+Q321*80+R321*40+S321*50+T321*50+U321*50+V321*95+W321*95+X321*95+Y321*50)/800*IF(H321="青年",0.2,IF(H321="老年",0.9,IF(H321="中年",0.5,1))),0)</f>
        <v>0.025</v>
      </c>
      <c r="AC321" s="80">
        <f>=IFERROR((L321*80+M321*50+N321*50+O321*95+P321*20+Q321*20+R321*60+S321*50+T321*50+U321*50+V321*5+W321*5+X321*5+Y321*50)/540*IF(H321="青年",0.8,IF(H321="老年",0.1,IF(H321="中年",0.5,1))),0)</f>
        <v>0.0555555555555556</v>
      </c>
      <c r="AD321" s="81">
        <f>=IFERROR(0.01+(AB321-MIN($AB$2:$AB$595))/(MAX($AB$2:$AB$595)-MIN($AB$2:$AB$595))*(1-0.01),0)*10</f>
        <v>1.03349875930521</v>
      </c>
      <c r="AE321" s="81">
        <f>=IFERROR(0.01+(AC321-MIN($AC$2:$AC$595))/(MAX($AC$2:$AC$595)-MIN($AC$2:$AC$595))*(1-0.01),0)*10</f>
        <v>1.62506527415144</v>
      </c>
    </row>
    <row r="322" spans="1:31">
      <c r="A322" s="73">
        <v>321</v>
      </c>
      <c r="B322" s="76" t="s">
        <v>1158</v>
      </c>
      <c r="C322" s="76" t="s">
        <v>455</v>
      </c>
      <c r="D322" s="73" t="s">
        <v>456</v>
      </c>
      <c r="E322" s="73">
        <v>17</v>
      </c>
      <c r="F322" s="73">
        <v>3</v>
      </c>
      <c r="G322" s="76" t="s">
        <v>793</v>
      </c>
      <c r="H322" s="76" t="s">
        <v>802</v>
      </c>
      <c r="I322" s="76" t="s">
        <v>789</v>
      </c>
      <c r="J322" s="76" t="s">
        <v>790</v>
      </c>
      <c r="K322" s="76" t="s">
        <v>1034</v>
      </c>
      <c r="L322" s="73">
        <v>0</v>
      </c>
      <c r="M322" s="73">
        <v>0</v>
      </c>
      <c r="N322" s="73">
        <v>0</v>
      </c>
      <c r="O322" s="73">
        <v>0</v>
      </c>
      <c r="P322" s="73">
        <v>0</v>
      </c>
      <c r="Q322" s="73">
        <v>0</v>
      </c>
      <c r="R322" s="73">
        <v>1</v>
      </c>
      <c r="S322" s="73">
        <v>0</v>
      </c>
      <c r="T322" s="73">
        <v>0</v>
      </c>
      <c r="U322" s="73">
        <v>0</v>
      </c>
      <c r="V322" s="73">
        <v>0</v>
      </c>
      <c r="W322" s="73">
        <v>0</v>
      </c>
      <c r="X322" s="73">
        <v>0</v>
      </c>
      <c r="Y322" s="73">
        <v>0</v>
      </c>
      <c r="Z322" s="77" t="s"/>
      <c r="AA322" s="79">
        <v>46263.4231134259</v>
      </c>
      <c r="AB322" s="80">
        <f>=IFERROR((L322*20+M322*50+N322*50+O322*5+P322*80+Q322*80+R322*40+S322*50+T322*50+U322*50+V322*95+W322*95+X322*95+Y322*50)/800*IF(H322="青年",0.2,IF(H322="老年",0.9,IF(H322="中年",0.5,1))),0)</f>
        <v>0.025</v>
      </c>
      <c r="AC322" s="80">
        <f>=IFERROR((L322*80+M322*50+N322*50+O322*95+P322*20+Q322*20+R322*60+S322*50+T322*50+U322*50+V322*5+W322*5+X322*5+Y322*50)/540*IF(H322="青年",0.8,IF(H322="老年",0.1,IF(H322="中年",0.5,1))),0)</f>
        <v>0.0555555555555556</v>
      </c>
      <c r="AD322" s="81">
        <f>=IFERROR(0.01+(AB322-MIN($AB$2:$AB$595))/(MAX($AB$2:$AB$595)-MIN($AB$2:$AB$595))*(1-0.01),0)*10</f>
        <v>1.03349875930521</v>
      </c>
      <c r="AE322" s="81">
        <f>=IFERROR(0.01+(AC322-MIN($AC$2:$AC$595))/(MAX($AC$2:$AC$595)-MIN($AC$2:$AC$595))*(1-0.01),0)*10</f>
        <v>1.62506527415144</v>
      </c>
    </row>
    <row r="323" spans="1:31">
      <c r="A323" s="73">
        <v>322</v>
      </c>
      <c r="B323" s="76" t="s">
        <v>1159</v>
      </c>
      <c r="C323" s="76" t="s">
        <v>458</v>
      </c>
      <c r="D323" s="73" t="s">
        <v>459</v>
      </c>
      <c r="E323" s="73">
        <v>1</v>
      </c>
      <c r="F323" s="77" t="s"/>
      <c r="G323" s="76" t="s">
        <v>787</v>
      </c>
      <c r="H323" s="76" t="s">
        <v>802</v>
      </c>
      <c r="I323" s="76" t="s">
        <v>789</v>
      </c>
      <c r="J323" s="76" t="s">
        <v>790</v>
      </c>
      <c r="K323" s="76" t="s">
        <v>822</v>
      </c>
      <c r="L323" s="73">
        <v>0</v>
      </c>
      <c r="M323" s="73">
        <v>0</v>
      </c>
      <c r="N323" s="73">
        <v>0</v>
      </c>
      <c r="O323" s="73">
        <v>0</v>
      </c>
      <c r="P323" s="73">
        <v>0</v>
      </c>
      <c r="Q323" s="73">
        <v>0</v>
      </c>
      <c r="R323" s="73">
        <v>0</v>
      </c>
      <c r="S323" s="73">
        <v>1</v>
      </c>
      <c r="T323" s="73">
        <v>0</v>
      </c>
      <c r="U323" s="73">
        <v>0</v>
      </c>
      <c r="V323" s="73">
        <v>0</v>
      </c>
      <c r="W323" s="73">
        <v>0</v>
      </c>
      <c r="X323" s="73">
        <v>0</v>
      </c>
      <c r="Y323" s="73">
        <v>0</v>
      </c>
      <c r="Z323" s="77" t="s"/>
      <c r="AA323" s="79">
        <v>46264.3518518519</v>
      </c>
      <c r="AB323" s="80">
        <f>=IFERROR((L323*20+M323*50+N323*50+O323*5+P323*80+Q323*80+R323*40+S323*50+T323*50+U323*50+V323*95+W323*95+X323*95+Y323*50)/800*IF(H323="青年",0.2,IF(H323="老年",0.9,IF(H323="中年",0.5,1))),0)</f>
        <v>0.03125</v>
      </c>
      <c r="AC323" s="80">
        <f>=IFERROR((L323*80+M323*50+N323*50+O323*95+P323*20+Q323*20+R323*60+S323*50+T323*50+U323*50+V323*5+W323*5+X323*5+Y323*50)/540*IF(H323="青年",0.8,IF(H323="老年",0.1,IF(H323="中年",0.5,1))),0)</f>
        <v>0.0462962962962963</v>
      </c>
      <c r="AD323" s="81">
        <f>=IFERROR(0.01+(AB323-MIN($AB$2:$AB$595))/(MAX($AB$2:$AB$595)-MIN($AB$2:$AB$595))*(1-0.01),0)*10</f>
        <v>1.27915632754342</v>
      </c>
      <c r="AE323" s="81">
        <f>=IFERROR(0.01+(AC323-MIN($AC$2:$AC$595))/(MAX($AC$2:$AC$595)-MIN($AC$2:$AC$595))*(1-0.01),0)*10</f>
        <v>1.36657963446475</v>
      </c>
    </row>
    <row r="324" spans="1:31">
      <c r="A324" s="73">
        <v>323</v>
      </c>
      <c r="B324" s="76" t="s">
        <v>1160</v>
      </c>
      <c r="C324" s="76" t="s">
        <v>458</v>
      </c>
      <c r="D324" s="73" t="s">
        <v>459</v>
      </c>
      <c r="E324" s="73">
        <v>2</v>
      </c>
      <c r="F324" s="77" t="s"/>
      <c r="G324" s="76" t="s">
        <v>787</v>
      </c>
      <c r="H324" s="76" t="s">
        <v>802</v>
      </c>
      <c r="I324" s="76" t="s">
        <v>789</v>
      </c>
      <c r="J324" s="76" t="s">
        <v>790</v>
      </c>
      <c r="K324" s="76" t="s">
        <v>822</v>
      </c>
      <c r="L324" s="73">
        <v>0</v>
      </c>
      <c r="M324" s="73">
        <v>0</v>
      </c>
      <c r="N324" s="73">
        <v>0</v>
      </c>
      <c r="O324" s="73">
        <v>0</v>
      </c>
      <c r="P324" s="73">
        <v>0</v>
      </c>
      <c r="Q324" s="73">
        <v>0</v>
      </c>
      <c r="R324" s="73">
        <v>0</v>
      </c>
      <c r="S324" s="73">
        <v>1</v>
      </c>
      <c r="T324" s="73">
        <v>0</v>
      </c>
      <c r="U324" s="73">
        <v>0</v>
      </c>
      <c r="V324" s="73">
        <v>0</v>
      </c>
      <c r="W324" s="73">
        <v>0</v>
      </c>
      <c r="X324" s="73">
        <v>0</v>
      </c>
      <c r="Y324" s="73">
        <v>0</v>
      </c>
      <c r="Z324" s="77" t="s"/>
      <c r="AA324" s="79">
        <v>46264.3519212962</v>
      </c>
      <c r="AB324" s="80">
        <f>=IFERROR((L324*20+M324*50+N324*50+O324*5+P324*80+Q324*80+R324*40+S324*50+T324*50+U324*50+V324*95+W324*95+X324*95+Y324*50)/800*IF(H324="青年",0.2,IF(H324="老年",0.9,IF(H324="中年",0.5,1))),0)</f>
        <v>0.03125</v>
      </c>
      <c r="AC324" s="80">
        <f>=IFERROR((L324*80+M324*50+N324*50+O324*95+P324*20+Q324*20+R324*60+S324*50+T324*50+U324*50+V324*5+W324*5+X324*5+Y324*50)/540*IF(H324="青年",0.8,IF(H324="老年",0.1,IF(H324="中年",0.5,1))),0)</f>
        <v>0.0462962962962963</v>
      </c>
      <c r="AD324" s="81">
        <f>=IFERROR(0.01+(AB324-MIN($AB$2:$AB$595))/(MAX($AB$2:$AB$595)-MIN($AB$2:$AB$595))*(1-0.01),0)*10</f>
        <v>1.27915632754342</v>
      </c>
      <c r="AE324" s="81">
        <f>=IFERROR(0.01+(AC324-MIN($AC$2:$AC$595))/(MAX($AC$2:$AC$595)-MIN($AC$2:$AC$595))*(1-0.01),0)*10</f>
        <v>1.36657963446475</v>
      </c>
    </row>
    <row r="325" spans="1:31">
      <c r="A325" s="73">
        <v>324</v>
      </c>
      <c r="B325" s="76" t="s">
        <v>1161</v>
      </c>
      <c r="C325" s="76" t="s">
        <v>464</v>
      </c>
      <c r="D325" s="73" t="s">
        <v>465</v>
      </c>
      <c r="E325" s="73">
        <v>1</v>
      </c>
      <c r="F325" s="73">
        <v>1</v>
      </c>
      <c r="G325" s="76" t="s">
        <v>793</v>
      </c>
      <c r="H325" s="76" t="s">
        <v>788</v>
      </c>
      <c r="I325" s="76" t="s">
        <v>789</v>
      </c>
      <c r="J325" s="76" t="s">
        <v>809</v>
      </c>
      <c r="K325" s="76" t="s">
        <v>818</v>
      </c>
      <c r="L325" s="73">
        <v>0</v>
      </c>
      <c r="M325" s="73">
        <v>1</v>
      </c>
      <c r="N325" s="73">
        <v>0</v>
      </c>
      <c r="O325" s="73">
        <v>0</v>
      </c>
      <c r="P325" s="73">
        <v>0</v>
      </c>
      <c r="Q325" s="73">
        <v>0</v>
      </c>
      <c r="R325" s="73">
        <v>0</v>
      </c>
      <c r="S325" s="73">
        <v>0</v>
      </c>
      <c r="T325" s="73">
        <v>0</v>
      </c>
      <c r="U325" s="73">
        <v>0</v>
      </c>
      <c r="V325" s="73">
        <v>0</v>
      </c>
      <c r="W325" s="73">
        <v>0</v>
      </c>
      <c r="X325" s="73">
        <v>0</v>
      </c>
      <c r="Y325" s="73">
        <v>0</v>
      </c>
      <c r="Z325" s="77" t="s"/>
      <c r="AA325" s="79">
        <v>46264.3440509259</v>
      </c>
      <c r="AB325" s="80">
        <f>=IFERROR((L325*20+M325*50+N325*50+O325*5+P325*80+Q325*80+R325*40+S325*50+T325*50+U325*50+V325*95+W325*95+X325*95+Y325*50)/800*IF(H325="青年",0.2,IF(H325="老年",0.9,IF(H325="中年",0.5,1))),0)</f>
        <v>0.0125</v>
      </c>
      <c r="AC325" s="80">
        <f>=IFERROR((L325*80+M325*50+N325*50+O325*95+P325*20+Q325*20+R325*60+S325*50+T325*50+U325*50+V325*5+W325*5+X325*5+Y325*50)/540*IF(H325="青年",0.8,IF(H325="老年",0.1,IF(H325="中年",0.5,1))),0)</f>
        <v>0.0740740740740741</v>
      </c>
      <c r="AD325" s="81">
        <f>=IFERROR(0.01+(AB325-MIN($AB$2:$AB$595))/(MAX($AB$2:$AB$595)-MIN($AB$2:$AB$595))*(1-0.01),0)*10</f>
        <v>0.542183622828784</v>
      </c>
      <c r="AE325" s="81">
        <f>=IFERROR(0.01+(AC325-MIN($AC$2:$AC$595))/(MAX($AC$2:$AC$595)-MIN($AC$2:$AC$595))*(1-0.01),0)*10</f>
        <v>2.1420365535248</v>
      </c>
    </row>
    <row r="326" spans="1:31">
      <c r="A326" s="73">
        <v>325</v>
      </c>
      <c r="B326" s="76" t="s">
        <v>1162</v>
      </c>
      <c r="C326" s="76" t="s">
        <v>464</v>
      </c>
      <c r="D326" s="73" t="s">
        <v>465</v>
      </c>
      <c r="E326" s="73">
        <v>2</v>
      </c>
      <c r="F326" s="73">
        <v>1</v>
      </c>
      <c r="G326" s="76" t="s">
        <v>793</v>
      </c>
      <c r="H326" s="76" t="s">
        <v>788</v>
      </c>
      <c r="I326" s="76" t="s">
        <v>789</v>
      </c>
      <c r="J326" s="76" t="s">
        <v>809</v>
      </c>
      <c r="K326" s="76" t="s">
        <v>818</v>
      </c>
      <c r="L326" s="73">
        <v>0</v>
      </c>
      <c r="M326" s="73">
        <v>1</v>
      </c>
      <c r="N326" s="73">
        <v>0</v>
      </c>
      <c r="O326" s="73">
        <v>0</v>
      </c>
      <c r="P326" s="73">
        <v>0</v>
      </c>
      <c r="Q326" s="73">
        <v>0</v>
      </c>
      <c r="R326" s="73">
        <v>0</v>
      </c>
      <c r="S326" s="73">
        <v>0</v>
      </c>
      <c r="T326" s="73">
        <v>0</v>
      </c>
      <c r="U326" s="73">
        <v>0</v>
      </c>
      <c r="V326" s="73">
        <v>0</v>
      </c>
      <c r="W326" s="73">
        <v>0</v>
      </c>
      <c r="X326" s="73">
        <v>0</v>
      </c>
      <c r="Y326" s="73">
        <v>0</v>
      </c>
      <c r="Z326" s="77" t="s"/>
      <c r="AA326" s="79">
        <v>46264.3440972222</v>
      </c>
      <c r="AB326" s="80">
        <f>=IFERROR((L326*20+M326*50+N326*50+O326*5+P326*80+Q326*80+R326*40+S326*50+T326*50+U326*50+V326*95+W326*95+X326*95+Y326*50)/800*IF(H326="青年",0.2,IF(H326="老年",0.9,IF(H326="中年",0.5,1))),0)</f>
        <v>0.0125</v>
      </c>
      <c r="AC326" s="80">
        <f>=IFERROR((L326*80+M326*50+N326*50+O326*95+P326*20+Q326*20+R326*60+S326*50+T326*50+U326*50+V326*5+W326*5+X326*5+Y326*50)/540*IF(H326="青年",0.8,IF(H326="老年",0.1,IF(H326="中年",0.5,1))),0)</f>
        <v>0.0740740740740741</v>
      </c>
      <c r="AD326" s="81">
        <f>=IFERROR(0.01+(AB326-MIN($AB$2:$AB$595))/(MAX($AB$2:$AB$595)-MIN($AB$2:$AB$595))*(1-0.01),0)*10</f>
        <v>0.542183622828784</v>
      </c>
      <c r="AE326" s="81">
        <f>=IFERROR(0.01+(AC326-MIN($AC$2:$AC$595))/(MAX($AC$2:$AC$595)-MIN($AC$2:$AC$595))*(1-0.01),0)*10</f>
        <v>2.1420365535248</v>
      </c>
    </row>
    <row r="327" spans="1:31">
      <c r="A327" s="73">
        <v>326</v>
      </c>
      <c r="B327" s="76" t="s">
        <v>1163</v>
      </c>
      <c r="C327" s="76" t="s">
        <v>464</v>
      </c>
      <c r="D327" s="73" t="s">
        <v>465</v>
      </c>
      <c r="E327" s="73">
        <v>3</v>
      </c>
      <c r="F327" s="73">
        <v>2</v>
      </c>
      <c r="G327" s="76" t="s">
        <v>793</v>
      </c>
      <c r="H327" s="76" t="s">
        <v>788</v>
      </c>
      <c r="I327" s="76" t="s">
        <v>799</v>
      </c>
      <c r="J327" s="76" t="s">
        <v>809</v>
      </c>
      <c r="K327" s="76" t="s">
        <v>853</v>
      </c>
      <c r="L327" s="73">
        <v>0</v>
      </c>
      <c r="M327" s="73">
        <v>0</v>
      </c>
      <c r="N327" s="73">
        <v>0</v>
      </c>
      <c r="O327" s="73">
        <v>1</v>
      </c>
      <c r="P327" s="73">
        <v>0</v>
      </c>
      <c r="Q327" s="73">
        <v>0</v>
      </c>
      <c r="R327" s="73">
        <v>0</v>
      </c>
      <c r="S327" s="73">
        <v>0</v>
      </c>
      <c r="T327" s="73">
        <v>0</v>
      </c>
      <c r="U327" s="73">
        <v>0</v>
      </c>
      <c r="V327" s="73">
        <v>0</v>
      </c>
      <c r="W327" s="73">
        <v>0</v>
      </c>
      <c r="X327" s="73">
        <v>0</v>
      </c>
      <c r="Y327" s="73">
        <v>0</v>
      </c>
      <c r="Z327" s="77" t="s"/>
      <c r="AA327" s="79">
        <v>46264.3442476852</v>
      </c>
      <c r="AB327" s="80">
        <f>=IFERROR((L327*20+M327*50+N327*50+O327*5+P327*80+Q327*80+R327*40+S327*50+T327*50+U327*50+V327*95+W327*95+X327*95+Y327*50)/800*IF(H327="青年",0.2,IF(H327="老年",0.9,IF(H327="中年",0.5,1))),0)</f>
        <v>0.00125</v>
      </c>
      <c r="AC327" s="80">
        <f>=IFERROR((L327*80+M327*50+N327*50+O327*95+P327*20+Q327*20+R327*60+S327*50+T327*50+U327*50+V327*5+W327*5+X327*5+Y327*50)/540*IF(H327="青年",0.8,IF(H327="老年",0.1,IF(H327="中年",0.5,1))),0)</f>
        <v>0.140740740740741</v>
      </c>
      <c r="AD327" s="81">
        <f>=IFERROR(0.01+(AB327-MIN($AB$2:$AB$595))/(MAX($AB$2:$AB$595)-MIN($AB$2:$AB$595))*(1-0.01),0)*10</f>
        <v>0.1</v>
      </c>
      <c r="AE327" s="81">
        <f>=IFERROR(0.01+(AC327-MIN($AC$2:$AC$595))/(MAX($AC$2:$AC$595)-MIN($AC$2:$AC$595))*(1-0.01),0)*10</f>
        <v>4.00313315926893</v>
      </c>
    </row>
    <row r="328" spans="1:31">
      <c r="A328" s="73">
        <v>327</v>
      </c>
      <c r="B328" s="76" t="s">
        <v>1164</v>
      </c>
      <c r="C328" s="76" t="s">
        <v>464</v>
      </c>
      <c r="D328" s="73" t="s">
        <v>465</v>
      </c>
      <c r="E328" s="73">
        <v>4</v>
      </c>
      <c r="F328" s="73">
        <v>2</v>
      </c>
      <c r="G328" s="76" t="s">
        <v>793</v>
      </c>
      <c r="H328" s="76" t="s">
        <v>788</v>
      </c>
      <c r="I328" s="76" t="s">
        <v>799</v>
      </c>
      <c r="J328" s="76" t="s">
        <v>809</v>
      </c>
      <c r="K328" s="76" t="s">
        <v>853</v>
      </c>
      <c r="L328" s="73">
        <v>0</v>
      </c>
      <c r="M328" s="73">
        <v>0</v>
      </c>
      <c r="N328" s="73">
        <v>0</v>
      </c>
      <c r="O328" s="73">
        <v>1</v>
      </c>
      <c r="P328" s="73">
        <v>0</v>
      </c>
      <c r="Q328" s="73">
        <v>0</v>
      </c>
      <c r="R328" s="73">
        <v>0</v>
      </c>
      <c r="S328" s="73">
        <v>0</v>
      </c>
      <c r="T328" s="73">
        <v>0</v>
      </c>
      <c r="U328" s="73">
        <v>0</v>
      </c>
      <c r="V328" s="73">
        <v>0</v>
      </c>
      <c r="W328" s="73">
        <v>0</v>
      </c>
      <c r="X328" s="73">
        <v>0</v>
      </c>
      <c r="Y328" s="73">
        <v>0</v>
      </c>
      <c r="Z328" s="77" t="s"/>
      <c r="AA328" s="79">
        <v>46264.3443055556</v>
      </c>
      <c r="AB328" s="80">
        <f>=IFERROR((L328*20+M328*50+N328*50+O328*5+P328*80+Q328*80+R328*40+S328*50+T328*50+U328*50+V328*95+W328*95+X328*95+Y328*50)/800*IF(H328="青年",0.2,IF(H328="老年",0.9,IF(H328="中年",0.5,1))),0)</f>
        <v>0.00125</v>
      </c>
      <c r="AC328" s="80">
        <f>=IFERROR((L328*80+M328*50+N328*50+O328*95+P328*20+Q328*20+R328*60+S328*50+T328*50+U328*50+V328*5+W328*5+X328*5+Y328*50)/540*IF(H328="青年",0.8,IF(H328="老年",0.1,IF(H328="中年",0.5,1))),0)</f>
        <v>0.140740740740741</v>
      </c>
      <c r="AD328" s="81">
        <f>=IFERROR(0.01+(AB328-MIN($AB$2:$AB$595))/(MAX($AB$2:$AB$595)-MIN($AB$2:$AB$595))*(1-0.01),0)*10</f>
        <v>0.1</v>
      </c>
      <c r="AE328" s="81">
        <f>=IFERROR(0.01+(AC328-MIN($AC$2:$AC$595))/(MAX($AC$2:$AC$595)-MIN($AC$2:$AC$595))*(1-0.01),0)*10</f>
        <v>4.00313315926893</v>
      </c>
    </row>
    <row r="329" spans="1:31">
      <c r="A329" s="73">
        <v>328</v>
      </c>
      <c r="B329" s="76" t="s">
        <v>1165</v>
      </c>
      <c r="C329" s="76" t="s">
        <v>464</v>
      </c>
      <c r="D329" s="73" t="s">
        <v>465</v>
      </c>
      <c r="E329" s="73">
        <v>5</v>
      </c>
      <c r="F329" s="73">
        <v>2</v>
      </c>
      <c r="G329" s="76" t="s">
        <v>793</v>
      </c>
      <c r="H329" s="76" t="s">
        <v>788</v>
      </c>
      <c r="I329" s="76" t="s">
        <v>789</v>
      </c>
      <c r="J329" s="76" t="s">
        <v>809</v>
      </c>
      <c r="K329" s="76" t="s">
        <v>853</v>
      </c>
      <c r="L329" s="73">
        <v>0</v>
      </c>
      <c r="M329" s="73">
        <v>0</v>
      </c>
      <c r="N329" s="73">
        <v>0</v>
      </c>
      <c r="O329" s="73">
        <v>1</v>
      </c>
      <c r="P329" s="73">
        <v>0</v>
      </c>
      <c r="Q329" s="73">
        <v>0</v>
      </c>
      <c r="R329" s="73">
        <v>0</v>
      </c>
      <c r="S329" s="73">
        <v>0</v>
      </c>
      <c r="T329" s="73">
        <v>0</v>
      </c>
      <c r="U329" s="73">
        <v>0</v>
      </c>
      <c r="V329" s="73">
        <v>0</v>
      </c>
      <c r="W329" s="73">
        <v>0</v>
      </c>
      <c r="X329" s="73">
        <v>0</v>
      </c>
      <c r="Y329" s="73">
        <v>0</v>
      </c>
      <c r="Z329" s="77" t="s"/>
      <c r="AA329" s="79">
        <v>46264.3444212962</v>
      </c>
      <c r="AB329" s="80">
        <f>=IFERROR((L329*20+M329*50+N329*50+O329*5+P329*80+Q329*80+R329*40+S329*50+T329*50+U329*50+V329*95+W329*95+X329*95+Y329*50)/800*IF(H329="青年",0.2,IF(H329="老年",0.9,IF(H329="中年",0.5,1))),0)</f>
        <v>0.00125</v>
      </c>
      <c r="AC329" s="80">
        <f>=IFERROR((L329*80+M329*50+N329*50+O329*95+P329*20+Q329*20+R329*60+S329*50+T329*50+U329*50+V329*5+W329*5+X329*5+Y329*50)/540*IF(H329="青年",0.8,IF(H329="老年",0.1,IF(H329="中年",0.5,1))),0)</f>
        <v>0.140740740740741</v>
      </c>
      <c r="AD329" s="81">
        <f>=IFERROR(0.01+(AB329-MIN($AB$2:$AB$595))/(MAX($AB$2:$AB$595)-MIN($AB$2:$AB$595))*(1-0.01),0)*10</f>
        <v>0.1</v>
      </c>
      <c r="AE329" s="81">
        <f>=IFERROR(0.01+(AC329-MIN($AC$2:$AC$595))/(MAX($AC$2:$AC$595)-MIN($AC$2:$AC$595))*(1-0.01),0)*10</f>
        <v>4.00313315926893</v>
      </c>
    </row>
    <row r="330" spans="1:31">
      <c r="A330" s="73">
        <v>329</v>
      </c>
      <c r="B330" s="76" t="s">
        <v>1166</v>
      </c>
      <c r="C330" s="76" t="s">
        <v>464</v>
      </c>
      <c r="D330" s="73" t="s">
        <v>465</v>
      </c>
      <c r="E330" s="73">
        <v>6</v>
      </c>
      <c r="F330" s="77" t="s"/>
      <c r="G330" s="76" t="s">
        <v>787</v>
      </c>
      <c r="H330" s="76" t="s">
        <v>788</v>
      </c>
      <c r="I330" s="76" t="s">
        <v>789</v>
      </c>
      <c r="J330" s="76" t="s">
        <v>809</v>
      </c>
      <c r="K330" s="76" t="s">
        <v>853</v>
      </c>
      <c r="L330" s="73">
        <v>0</v>
      </c>
      <c r="M330" s="73">
        <v>0</v>
      </c>
      <c r="N330" s="73">
        <v>0</v>
      </c>
      <c r="O330" s="73">
        <v>1</v>
      </c>
      <c r="P330" s="73">
        <v>0</v>
      </c>
      <c r="Q330" s="73">
        <v>0</v>
      </c>
      <c r="R330" s="73">
        <v>0</v>
      </c>
      <c r="S330" s="73">
        <v>0</v>
      </c>
      <c r="T330" s="73">
        <v>0</v>
      </c>
      <c r="U330" s="73">
        <v>0</v>
      </c>
      <c r="V330" s="73">
        <v>0</v>
      </c>
      <c r="W330" s="73">
        <v>0</v>
      </c>
      <c r="X330" s="73">
        <v>0</v>
      </c>
      <c r="Y330" s="73">
        <v>0</v>
      </c>
      <c r="Z330" s="77" t="s"/>
      <c r="AA330" s="79">
        <v>46264.3445023148</v>
      </c>
      <c r="AB330" s="80">
        <f>=IFERROR((L330*20+M330*50+N330*50+O330*5+P330*80+Q330*80+R330*40+S330*50+T330*50+U330*50+V330*95+W330*95+X330*95+Y330*50)/800*IF(H330="青年",0.2,IF(H330="老年",0.9,IF(H330="中年",0.5,1))),0)</f>
        <v>0.00125</v>
      </c>
      <c r="AC330" s="80">
        <f>=IFERROR((L330*80+M330*50+N330*50+O330*95+P330*20+Q330*20+R330*60+S330*50+T330*50+U330*50+V330*5+W330*5+X330*5+Y330*50)/540*IF(H330="青年",0.8,IF(H330="老年",0.1,IF(H330="中年",0.5,1))),0)</f>
        <v>0.140740740740741</v>
      </c>
      <c r="AD330" s="81">
        <f>=IFERROR(0.01+(AB330-MIN($AB$2:$AB$595))/(MAX($AB$2:$AB$595)-MIN($AB$2:$AB$595))*(1-0.01),0)*10</f>
        <v>0.1</v>
      </c>
      <c r="AE330" s="81">
        <f>=IFERROR(0.01+(AC330-MIN($AC$2:$AC$595))/(MAX($AC$2:$AC$595)-MIN($AC$2:$AC$595))*(1-0.01),0)*10</f>
        <v>4.00313315926893</v>
      </c>
    </row>
    <row r="331" spans="1:31">
      <c r="A331" s="73">
        <v>330</v>
      </c>
      <c r="B331" s="76" t="s">
        <v>1167</v>
      </c>
      <c r="C331" s="76" t="s">
        <v>464</v>
      </c>
      <c r="D331" s="73" t="s">
        <v>465</v>
      </c>
      <c r="E331" s="73">
        <v>7</v>
      </c>
      <c r="F331" s="73">
        <v>3</v>
      </c>
      <c r="G331" s="76" t="s">
        <v>793</v>
      </c>
      <c r="H331" s="76" t="s">
        <v>788</v>
      </c>
      <c r="I331" s="76" t="s">
        <v>799</v>
      </c>
      <c r="J331" s="76" t="s">
        <v>809</v>
      </c>
      <c r="K331" s="76" t="s">
        <v>840</v>
      </c>
      <c r="L331" s="73">
        <v>1</v>
      </c>
      <c r="M331" s="73">
        <v>0</v>
      </c>
      <c r="N331" s="73">
        <v>0</v>
      </c>
      <c r="O331" s="73">
        <v>0</v>
      </c>
      <c r="P331" s="73">
        <v>0</v>
      </c>
      <c r="Q331" s="73">
        <v>0</v>
      </c>
      <c r="R331" s="73">
        <v>0</v>
      </c>
      <c r="S331" s="73">
        <v>0</v>
      </c>
      <c r="T331" s="73">
        <v>0</v>
      </c>
      <c r="U331" s="73">
        <v>0</v>
      </c>
      <c r="V331" s="73">
        <v>0</v>
      </c>
      <c r="W331" s="73">
        <v>0</v>
      </c>
      <c r="X331" s="73">
        <v>0</v>
      </c>
      <c r="Y331" s="73">
        <v>0</v>
      </c>
      <c r="Z331" s="77" t="s"/>
      <c r="AA331" s="79">
        <v>46264.3446296296</v>
      </c>
      <c r="AB331" s="80">
        <f>=IFERROR((L331*20+M331*50+N331*50+O331*5+P331*80+Q331*80+R331*40+S331*50+T331*50+U331*50+V331*95+W331*95+X331*95+Y331*50)/800*IF(H331="青年",0.2,IF(H331="老年",0.9,IF(H331="中年",0.5,1))),0)</f>
        <v>0.005</v>
      </c>
      <c r="AC331" s="80">
        <f>=IFERROR((L331*80+M331*50+N331*50+O331*95+P331*20+Q331*20+R331*60+S331*50+T331*50+U331*50+V331*5+W331*5+X331*5+Y331*50)/540*IF(H331="青年",0.8,IF(H331="老年",0.1,IF(H331="中年",0.5,1))),0)</f>
        <v>0.118518518518519</v>
      </c>
      <c r="AD331" s="81">
        <f>=IFERROR(0.01+(AB331-MIN($AB$2:$AB$595))/(MAX($AB$2:$AB$595)-MIN($AB$2:$AB$595))*(1-0.01),0)*10</f>
        <v>0.247394540942928</v>
      </c>
      <c r="AE331" s="81">
        <f>=IFERROR(0.01+(AC331-MIN($AC$2:$AC$595))/(MAX($AC$2:$AC$595)-MIN($AC$2:$AC$595))*(1-0.01),0)*10</f>
        <v>3.38276762402089</v>
      </c>
    </row>
    <row r="332" spans="1:31">
      <c r="A332" s="73">
        <v>331</v>
      </c>
      <c r="B332" s="76" t="s">
        <v>1168</v>
      </c>
      <c r="C332" s="76" t="s">
        <v>464</v>
      </c>
      <c r="D332" s="73" t="s">
        <v>465</v>
      </c>
      <c r="E332" s="73">
        <v>8</v>
      </c>
      <c r="F332" s="73">
        <v>3</v>
      </c>
      <c r="G332" s="76" t="s">
        <v>793</v>
      </c>
      <c r="H332" s="76" t="s">
        <v>788</v>
      </c>
      <c r="I332" s="76" t="s">
        <v>799</v>
      </c>
      <c r="J332" s="76" t="s">
        <v>809</v>
      </c>
      <c r="K332" s="76" t="s">
        <v>840</v>
      </c>
      <c r="L332" s="73">
        <v>1</v>
      </c>
      <c r="M332" s="73">
        <v>0</v>
      </c>
      <c r="N332" s="73">
        <v>0</v>
      </c>
      <c r="O332" s="73">
        <v>0</v>
      </c>
      <c r="P332" s="73">
        <v>0</v>
      </c>
      <c r="Q332" s="73">
        <v>0</v>
      </c>
      <c r="R332" s="73">
        <v>0</v>
      </c>
      <c r="S332" s="73">
        <v>0</v>
      </c>
      <c r="T332" s="73">
        <v>0</v>
      </c>
      <c r="U332" s="73">
        <v>0</v>
      </c>
      <c r="V332" s="73">
        <v>0</v>
      </c>
      <c r="W332" s="73">
        <v>0</v>
      </c>
      <c r="X332" s="73">
        <v>0</v>
      </c>
      <c r="Y332" s="73">
        <v>0</v>
      </c>
      <c r="Z332" s="77" t="s"/>
      <c r="AA332" s="79">
        <v>46264.3446990741</v>
      </c>
      <c r="AB332" s="80">
        <f>=IFERROR((L332*20+M332*50+N332*50+O332*5+P332*80+Q332*80+R332*40+S332*50+T332*50+U332*50+V332*95+W332*95+X332*95+Y332*50)/800*IF(H332="青年",0.2,IF(H332="老年",0.9,IF(H332="中年",0.5,1))),0)</f>
        <v>0.005</v>
      </c>
      <c r="AC332" s="80">
        <f>=IFERROR((L332*80+M332*50+N332*50+O332*95+P332*20+Q332*20+R332*60+S332*50+T332*50+U332*50+V332*5+W332*5+X332*5+Y332*50)/540*IF(H332="青年",0.8,IF(H332="老年",0.1,IF(H332="中年",0.5,1))),0)</f>
        <v>0.118518518518519</v>
      </c>
      <c r="AD332" s="81">
        <f>=IFERROR(0.01+(AB332-MIN($AB$2:$AB$595))/(MAX($AB$2:$AB$595)-MIN($AB$2:$AB$595))*(1-0.01),0)*10</f>
        <v>0.247394540942928</v>
      </c>
      <c r="AE332" s="81">
        <f>=IFERROR(0.01+(AC332-MIN($AC$2:$AC$595))/(MAX($AC$2:$AC$595)-MIN($AC$2:$AC$595))*(1-0.01),0)*10</f>
        <v>3.38276762402089</v>
      </c>
    </row>
    <row r="333" spans="1:31">
      <c r="A333" s="73">
        <v>332</v>
      </c>
      <c r="B333" s="76" t="s">
        <v>1169</v>
      </c>
      <c r="C333" s="76" t="s">
        <v>464</v>
      </c>
      <c r="D333" s="73" t="s">
        <v>465</v>
      </c>
      <c r="E333" s="73">
        <v>9</v>
      </c>
      <c r="F333" s="73">
        <v>4</v>
      </c>
      <c r="G333" s="76" t="s">
        <v>793</v>
      </c>
      <c r="H333" s="76" t="s">
        <v>788</v>
      </c>
      <c r="I333" s="76" t="s">
        <v>789</v>
      </c>
      <c r="J333" s="76" t="s">
        <v>809</v>
      </c>
      <c r="K333" s="76" t="s">
        <v>818</v>
      </c>
      <c r="L333" s="73">
        <v>0</v>
      </c>
      <c r="M333" s="73">
        <v>1</v>
      </c>
      <c r="N333" s="73">
        <v>0</v>
      </c>
      <c r="O333" s="73">
        <v>0</v>
      </c>
      <c r="P333" s="73">
        <v>0</v>
      </c>
      <c r="Q333" s="73">
        <v>0</v>
      </c>
      <c r="R333" s="73">
        <v>0</v>
      </c>
      <c r="S333" s="73">
        <v>0</v>
      </c>
      <c r="T333" s="73">
        <v>0</v>
      </c>
      <c r="U333" s="73">
        <v>0</v>
      </c>
      <c r="V333" s="73">
        <v>0</v>
      </c>
      <c r="W333" s="73">
        <v>0</v>
      </c>
      <c r="X333" s="73">
        <v>0</v>
      </c>
      <c r="Y333" s="73">
        <v>0</v>
      </c>
      <c r="Z333" s="77" t="s"/>
      <c r="AA333" s="79">
        <v>46264.3455324074</v>
      </c>
      <c r="AB333" s="80">
        <f>=IFERROR((L333*20+M333*50+N333*50+O333*5+P333*80+Q333*80+R333*40+S333*50+T333*50+U333*50+V333*95+W333*95+X333*95+Y333*50)/800*IF(H333="青年",0.2,IF(H333="老年",0.9,IF(H333="中年",0.5,1))),0)</f>
        <v>0.0125</v>
      </c>
      <c r="AC333" s="80">
        <f>=IFERROR((L333*80+M333*50+N333*50+O333*95+P333*20+Q333*20+R333*60+S333*50+T333*50+U333*50+V333*5+W333*5+X333*5+Y333*50)/540*IF(H333="青年",0.8,IF(H333="老年",0.1,IF(H333="中年",0.5,1))),0)</f>
        <v>0.0740740740740741</v>
      </c>
      <c r="AD333" s="81">
        <f>=IFERROR(0.01+(AB333-MIN($AB$2:$AB$595))/(MAX($AB$2:$AB$595)-MIN($AB$2:$AB$595))*(1-0.01),0)*10</f>
        <v>0.542183622828784</v>
      </c>
      <c r="AE333" s="81">
        <f>=IFERROR(0.01+(AC333-MIN($AC$2:$AC$595))/(MAX($AC$2:$AC$595)-MIN($AC$2:$AC$595))*(1-0.01),0)*10</f>
        <v>2.1420365535248</v>
      </c>
    </row>
    <row r="334" spans="1:31">
      <c r="A334" s="73">
        <v>333</v>
      </c>
      <c r="B334" s="76" t="s">
        <v>1170</v>
      </c>
      <c r="C334" s="76" t="s">
        <v>464</v>
      </c>
      <c r="D334" s="73" t="s">
        <v>465</v>
      </c>
      <c r="E334" s="73">
        <v>10</v>
      </c>
      <c r="F334" s="73">
        <v>4</v>
      </c>
      <c r="G334" s="76" t="s">
        <v>793</v>
      </c>
      <c r="H334" s="76" t="s">
        <v>788</v>
      </c>
      <c r="I334" s="76" t="s">
        <v>799</v>
      </c>
      <c r="J334" s="76" t="s">
        <v>809</v>
      </c>
      <c r="K334" s="76" t="s">
        <v>818</v>
      </c>
      <c r="L334" s="73">
        <v>0</v>
      </c>
      <c r="M334" s="73">
        <v>1</v>
      </c>
      <c r="N334" s="73">
        <v>0</v>
      </c>
      <c r="O334" s="73">
        <v>0</v>
      </c>
      <c r="P334" s="73">
        <v>0</v>
      </c>
      <c r="Q334" s="73">
        <v>0</v>
      </c>
      <c r="R334" s="73">
        <v>0</v>
      </c>
      <c r="S334" s="73">
        <v>0</v>
      </c>
      <c r="T334" s="73">
        <v>0</v>
      </c>
      <c r="U334" s="73">
        <v>0</v>
      </c>
      <c r="V334" s="73">
        <v>0</v>
      </c>
      <c r="W334" s="73">
        <v>0</v>
      </c>
      <c r="X334" s="73">
        <v>0</v>
      </c>
      <c r="Y334" s="73">
        <v>0</v>
      </c>
      <c r="Z334" s="77" t="s"/>
      <c r="AA334" s="79">
        <v>46264.3456712962</v>
      </c>
      <c r="AB334" s="80">
        <f>=IFERROR((L334*20+M334*50+N334*50+O334*5+P334*80+Q334*80+R334*40+S334*50+T334*50+U334*50+V334*95+W334*95+X334*95+Y334*50)/800*IF(H334="青年",0.2,IF(H334="老年",0.9,IF(H334="中年",0.5,1))),0)</f>
        <v>0.0125</v>
      </c>
      <c r="AC334" s="80">
        <f>=IFERROR((L334*80+M334*50+N334*50+O334*95+P334*20+Q334*20+R334*60+S334*50+T334*50+U334*50+V334*5+W334*5+X334*5+Y334*50)/540*IF(H334="青年",0.8,IF(H334="老年",0.1,IF(H334="中年",0.5,1))),0)</f>
        <v>0.0740740740740741</v>
      </c>
      <c r="AD334" s="81">
        <f>=IFERROR(0.01+(AB334-MIN($AB$2:$AB$595))/(MAX($AB$2:$AB$595)-MIN($AB$2:$AB$595))*(1-0.01),0)*10</f>
        <v>0.542183622828784</v>
      </c>
      <c r="AE334" s="81">
        <f>=IFERROR(0.01+(AC334-MIN($AC$2:$AC$595))/(MAX($AC$2:$AC$595)-MIN($AC$2:$AC$595))*(1-0.01),0)*10</f>
        <v>2.1420365535248</v>
      </c>
    </row>
    <row r="335" spans="1:31">
      <c r="A335" s="73">
        <v>334</v>
      </c>
      <c r="B335" s="76" t="s">
        <v>1171</v>
      </c>
      <c r="C335" s="76" t="s">
        <v>464</v>
      </c>
      <c r="D335" s="73" t="s">
        <v>465</v>
      </c>
      <c r="E335" s="73">
        <v>11</v>
      </c>
      <c r="F335" s="77" t="s"/>
      <c r="G335" s="76" t="s">
        <v>787</v>
      </c>
      <c r="H335" s="76" t="s">
        <v>788</v>
      </c>
      <c r="I335" s="76" t="s">
        <v>789</v>
      </c>
      <c r="J335" s="76" t="s">
        <v>809</v>
      </c>
      <c r="K335" s="76" t="s">
        <v>853</v>
      </c>
      <c r="L335" s="73">
        <v>0</v>
      </c>
      <c r="M335" s="73">
        <v>0</v>
      </c>
      <c r="N335" s="73">
        <v>0</v>
      </c>
      <c r="O335" s="73">
        <v>1</v>
      </c>
      <c r="P335" s="73">
        <v>0</v>
      </c>
      <c r="Q335" s="73">
        <v>0</v>
      </c>
      <c r="R335" s="73">
        <v>0</v>
      </c>
      <c r="S335" s="73">
        <v>0</v>
      </c>
      <c r="T335" s="73">
        <v>0</v>
      </c>
      <c r="U335" s="73">
        <v>0</v>
      </c>
      <c r="V335" s="73">
        <v>0</v>
      </c>
      <c r="W335" s="73">
        <v>0</v>
      </c>
      <c r="X335" s="73">
        <v>0</v>
      </c>
      <c r="Y335" s="73">
        <v>0</v>
      </c>
      <c r="Z335" s="77" t="s"/>
      <c r="AA335" s="79">
        <v>46264.3457407408</v>
      </c>
      <c r="AB335" s="80">
        <f>=IFERROR((L335*20+M335*50+N335*50+O335*5+P335*80+Q335*80+R335*40+S335*50+T335*50+U335*50+V335*95+W335*95+X335*95+Y335*50)/800*IF(H335="青年",0.2,IF(H335="老年",0.9,IF(H335="中年",0.5,1))),0)</f>
        <v>0.00125</v>
      </c>
      <c r="AC335" s="80">
        <f>=IFERROR((L335*80+M335*50+N335*50+O335*95+P335*20+Q335*20+R335*60+S335*50+T335*50+U335*50+V335*5+W335*5+X335*5+Y335*50)/540*IF(H335="青年",0.8,IF(H335="老年",0.1,IF(H335="中年",0.5,1))),0)</f>
        <v>0.140740740740741</v>
      </c>
      <c r="AD335" s="81">
        <f>=IFERROR(0.01+(AB335-MIN($AB$2:$AB$595))/(MAX($AB$2:$AB$595)-MIN($AB$2:$AB$595))*(1-0.01),0)*10</f>
        <v>0.1</v>
      </c>
      <c r="AE335" s="81">
        <f>=IFERROR(0.01+(AC335-MIN($AC$2:$AC$595))/(MAX($AC$2:$AC$595)-MIN($AC$2:$AC$595))*(1-0.01),0)*10</f>
        <v>4.00313315926893</v>
      </c>
    </row>
    <row r="336" spans="1:31">
      <c r="A336" s="73">
        <v>335</v>
      </c>
      <c r="B336" s="76" t="s">
        <v>1172</v>
      </c>
      <c r="C336" s="76" t="s">
        <v>469</v>
      </c>
      <c r="D336" s="73" t="s">
        <v>470</v>
      </c>
      <c r="E336" s="73">
        <v>1</v>
      </c>
      <c r="F336" s="73">
        <v>1</v>
      </c>
      <c r="G336" s="76" t="s">
        <v>793</v>
      </c>
      <c r="H336" s="76" t="s">
        <v>788</v>
      </c>
      <c r="I336" s="76" t="s">
        <v>789</v>
      </c>
      <c r="J336" s="76" t="s">
        <v>809</v>
      </c>
      <c r="K336" s="76" t="s">
        <v>810</v>
      </c>
      <c r="L336" s="73">
        <v>0</v>
      </c>
      <c r="M336" s="73">
        <v>0</v>
      </c>
      <c r="N336" s="73">
        <v>0</v>
      </c>
      <c r="O336" s="73">
        <v>0</v>
      </c>
      <c r="P336" s="73">
        <v>1</v>
      </c>
      <c r="Q336" s="73">
        <v>0</v>
      </c>
      <c r="R336" s="73">
        <v>0</v>
      </c>
      <c r="S336" s="73">
        <v>0</v>
      </c>
      <c r="T336" s="73">
        <v>0</v>
      </c>
      <c r="U336" s="73">
        <v>0</v>
      </c>
      <c r="V336" s="73">
        <v>0</v>
      </c>
      <c r="W336" s="73">
        <v>0</v>
      </c>
      <c r="X336" s="73">
        <v>0</v>
      </c>
      <c r="Y336" s="73">
        <v>0</v>
      </c>
      <c r="Z336" s="77" t="s"/>
      <c r="AA336" s="79">
        <v>46264.3547800926</v>
      </c>
      <c r="AB336" s="80">
        <f>=IFERROR((L336*20+M336*50+N336*50+O336*5+P336*80+Q336*80+R336*40+S336*50+T336*50+U336*50+V336*95+W336*95+X336*95+Y336*50)/800*IF(H336="青年",0.2,IF(H336="老年",0.9,IF(H336="中年",0.5,1))),0)</f>
        <v>0.02</v>
      </c>
      <c r="AC336" s="80">
        <f>=IFERROR((L336*80+M336*50+N336*50+O336*95+P336*20+Q336*20+R336*60+S336*50+T336*50+U336*50+V336*5+W336*5+X336*5+Y336*50)/540*IF(H336="青年",0.8,IF(H336="老年",0.1,IF(H336="中年",0.5,1))),0)</f>
        <v>0.0296296296296296</v>
      </c>
      <c r="AD336" s="81">
        <f>=IFERROR(0.01+(AB336-MIN($AB$2:$AB$595))/(MAX($AB$2:$AB$595)-MIN($AB$2:$AB$595))*(1-0.01),0)*10</f>
        <v>0.83697270471464</v>
      </c>
      <c r="AE336" s="81">
        <f>=IFERROR(0.01+(AC336-MIN($AC$2:$AC$595))/(MAX($AC$2:$AC$595)-MIN($AC$2:$AC$595))*(1-0.01),0)*10</f>
        <v>0.901305483028721</v>
      </c>
    </row>
    <row r="337" spans="1:31">
      <c r="A337" s="73">
        <v>336</v>
      </c>
      <c r="B337" s="76" t="s">
        <v>1173</v>
      </c>
      <c r="C337" s="76" t="s">
        <v>469</v>
      </c>
      <c r="D337" s="73" t="s">
        <v>470</v>
      </c>
      <c r="E337" s="73">
        <v>2</v>
      </c>
      <c r="F337" s="73">
        <v>1</v>
      </c>
      <c r="G337" s="76" t="s">
        <v>793</v>
      </c>
      <c r="H337" s="76" t="s">
        <v>788</v>
      </c>
      <c r="I337" s="76" t="s">
        <v>789</v>
      </c>
      <c r="J337" s="76" t="s">
        <v>809</v>
      </c>
      <c r="K337" s="76" t="s">
        <v>810</v>
      </c>
      <c r="L337" s="73">
        <v>0</v>
      </c>
      <c r="M337" s="73">
        <v>0</v>
      </c>
      <c r="N337" s="73">
        <v>0</v>
      </c>
      <c r="O337" s="73">
        <v>0</v>
      </c>
      <c r="P337" s="73">
        <v>1</v>
      </c>
      <c r="Q337" s="73">
        <v>0</v>
      </c>
      <c r="R337" s="73">
        <v>0</v>
      </c>
      <c r="S337" s="73">
        <v>0</v>
      </c>
      <c r="T337" s="73">
        <v>0</v>
      </c>
      <c r="U337" s="73">
        <v>0</v>
      </c>
      <c r="V337" s="73">
        <v>0</v>
      </c>
      <c r="W337" s="73">
        <v>0</v>
      </c>
      <c r="X337" s="73">
        <v>0</v>
      </c>
      <c r="Y337" s="73">
        <v>0</v>
      </c>
      <c r="Z337" s="77" t="s"/>
      <c r="AA337" s="79">
        <v>46264.354837963</v>
      </c>
      <c r="AB337" s="80">
        <f>=IFERROR((L337*20+M337*50+N337*50+O337*5+P337*80+Q337*80+R337*40+S337*50+T337*50+U337*50+V337*95+W337*95+X337*95+Y337*50)/800*IF(H337="青年",0.2,IF(H337="老年",0.9,IF(H337="中年",0.5,1))),0)</f>
        <v>0.02</v>
      </c>
      <c r="AC337" s="80">
        <f>=IFERROR((L337*80+M337*50+N337*50+O337*95+P337*20+Q337*20+R337*60+S337*50+T337*50+U337*50+V337*5+W337*5+X337*5+Y337*50)/540*IF(H337="青年",0.8,IF(H337="老年",0.1,IF(H337="中年",0.5,1))),0)</f>
        <v>0.0296296296296296</v>
      </c>
      <c r="AD337" s="81">
        <f>=IFERROR(0.01+(AB337-MIN($AB$2:$AB$595))/(MAX($AB$2:$AB$595)-MIN($AB$2:$AB$595))*(1-0.01),0)*10</f>
        <v>0.83697270471464</v>
      </c>
      <c r="AE337" s="81">
        <f>=IFERROR(0.01+(AC337-MIN($AC$2:$AC$595))/(MAX($AC$2:$AC$595)-MIN($AC$2:$AC$595))*(1-0.01),0)*10</f>
        <v>0.901305483028721</v>
      </c>
    </row>
    <row r="338" spans="1:31">
      <c r="A338" s="73">
        <v>337</v>
      </c>
      <c r="B338" s="76" t="s">
        <v>1174</v>
      </c>
      <c r="C338" s="76" t="s">
        <v>469</v>
      </c>
      <c r="D338" s="73" t="s">
        <v>470</v>
      </c>
      <c r="E338" s="73">
        <v>3</v>
      </c>
      <c r="F338" s="73">
        <v>2</v>
      </c>
      <c r="G338" s="76" t="s">
        <v>793</v>
      </c>
      <c r="H338" s="76" t="s">
        <v>788</v>
      </c>
      <c r="I338" s="76" t="s">
        <v>789</v>
      </c>
      <c r="J338" s="76" t="s">
        <v>809</v>
      </c>
      <c r="K338" s="76" t="s">
        <v>810</v>
      </c>
      <c r="L338" s="73">
        <v>0</v>
      </c>
      <c r="M338" s="73">
        <v>0</v>
      </c>
      <c r="N338" s="73">
        <v>0</v>
      </c>
      <c r="O338" s="73">
        <v>0</v>
      </c>
      <c r="P338" s="73">
        <v>1</v>
      </c>
      <c r="Q338" s="73">
        <v>0</v>
      </c>
      <c r="R338" s="73">
        <v>0</v>
      </c>
      <c r="S338" s="73">
        <v>0</v>
      </c>
      <c r="T338" s="73">
        <v>0</v>
      </c>
      <c r="U338" s="73">
        <v>0</v>
      </c>
      <c r="V338" s="73">
        <v>0</v>
      </c>
      <c r="W338" s="73">
        <v>0</v>
      </c>
      <c r="X338" s="73">
        <v>0</v>
      </c>
      <c r="Y338" s="73">
        <v>0</v>
      </c>
      <c r="Z338" s="77" t="s"/>
      <c r="AA338" s="79">
        <v>46264.3549305556</v>
      </c>
      <c r="AB338" s="80">
        <f>=IFERROR((L338*20+M338*50+N338*50+O338*5+P338*80+Q338*80+R338*40+S338*50+T338*50+U338*50+V338*95+W338*95+X338*95+Y338*50)/800*IF(H338="青年",0.2,IF(H338="老年",0.9,IF(H338="中年",0.5,1))),0)</f>
        <v>0.02</v>
      </c>
      <c r="AC338" s="80">
        <f>=IFERROR((L338*80+M338*50+N338*50+O338*95+P338*20+Q338*20+R338*60+S338*50+T338*50+U338*50+V338*5+W338*5+X338*5+Y338*50)/540*IF(H338="青年",0.8,IF(H338="老年",0.1,IF(H338="中年",0.5,1))),0)</f>
        <v>0.0296296296296296</v>
      </c>
      <c r="AD338" s="81">
        <f>=IFERROR(0.01+(AB338-MIN($AB$2:$AB$595))/(MAX($AB$2:$AB$595)-MIN($AB$2:$AB$595))*(1-0.01),0)*10</f>
        <v>0.83697270471464</v>
      </c>
      <c r="AE338" s="81">
        <f>=IFERROR(0.01+(AC338-MIN($AC$2:$AC$595))/(MAX($AC$2:$AC$595)-MIN($AC$2:$AC$595))*(1-0.01),0)*10</f>
        <v>0.901305483028721</v>
      </c>
    </row>
    <row r="339" spans="1:31">
      <c r="A339" s="73">
        <v>338</v>
      </c>
      <c r="B339" s="76" t="s">
        <v>1175</v>
      </c>
      <c r="C339" s="76" t="s">
        <v>469</v>
      </c>
      <c r="D339" s="73" t="s">
        <v>470</v>
      </c>
      <c r="E339" s="73">
        <v>4</v>
      </c>
      <c r="F339" s="73">
        <v>2</v>
      </c>
      <c r="G339" s="76" t="s">
        <v>793</v>
      </c>
      <c r="H339" s="76" t="s">
        <v>788</v>
      </c>
      <c r="I339" s="76" t="s">
        <v>789</v>
      </c>
      <c r="J339" s="76" t="s">
        <v>809</v>
      </c>
      <c r="K339" s="76" t="s">
        <v>810</v>
      </c>
      <c r="L339" s="73">
        <v>0</v>
      </c>
      <c r="M339" s="73">
        <v>0</v>
      </c>
      <c r="N339" s="73">
        <v>0</v>
      </c>
      <c r="O339" s="73">
        <v>0</v>
      </c>
      <c r="P339" s="73">
        <v>1</v>
      </c>
      <c r="Q339" s="73">
        <v>0</v>
      </c>
      <c r="R339" s="73">
        <v>0</v>
      </c>
      <c r="S339" s="73">
        <v>0</v>
      </c>
      <c r="T339" s="73">
        <v>0</v>
      </c>
      <c r="U339" s="73">
        <v>0</v>
      </c>
      <c r="V339" s="73">
        <v>0</v>
      </c>
      <c r="W339" s="73">
        <v>0</v>
      </c>
      <c r="X339" s="73">
        <v>0</v>
      </c>
      <c r="Y339" s="73">
        <v>0</v>
      </c>
      <c r="Z339" s="77" t="s"/>
      <c r="AA339" s="79">
        <v>46264.3550115741</v>
      </c>
      <c r="AB339" s="80">
        <f>=IFERROR((L339*20+M339*50+N339*50+O339*5+P339*80+Q339*80+R339*40+S339*50+T339*50+U339*50+V339*95+W339*95+X339*95+Y339*50)/800*IF(H339="青年",0.2,IF(H339="老年",0.9,IF(H339="中年",0.5,1))),0)</f>
        <v>0.02</v>
      </c>
      <c r="AC339" s="80">
        <f>=IFERROR((L339*80+M339*50+N339*50+O339*95+P339*20+Q339*20+R339*60+S339*50+T339*50+U339*50+V339*5+W339*5+X339*5+Y339*50)/540*IF(H339="青年",0.8,IF(H339="老年",0.1,IF(H339="中年",0.5,1))),0)</f>
        <v>0.0296296296296296</v>
      </c>
      <c r="AD339" s="81">
        <f>=IFERROR(0.01+(AB339-MIN($AB$2:$AB$595))/(MAX($AB$2:$AB$595)-MIN($AB$2:$AB$595))*(1-0.01),0)*10</f>
        <v>0.83697270471464</v>
      </c>
      <c r="AE339" s="81">
        <f>=IFERROR(0.01+(AC339-MIN($AC$2:$AC$595))/(MAX($AC$2:$AC$595)-MIN($AC$2:$AC$595))*(1-0.01),0)*10</f>
        <v>0.901305483028721</v>
      </c>
    </row>
    <row r="340" spans="1:31">
      <c r="A340" s="73">
        <v>339</v>
      </c>
      <c r="B340" s="76" t="s">
        <v>1176</v>
      </c>
      <c r="C340" s="76" t="s">
        <v>474</v>
      </c>
      <c r="D340" s="73" t="s">
        <v>475</v>
      </c>
      <c r="E340" s="73">
        <v>1</v>
      </c>
      <c r="F340" s="73">
        <v>1</v>
      </c>
      <c r="G340" s="76" t="s">
        <v>793</v>
      </c>
      <c r="H340" s="76" t="s">
        <v>861</v>
      </c>
      <c r="I340" s="76" t="s">
        <v>789</v>
      </c>
      <c r="J340" s="76" t="s">
        <v>790</v>
      </c>
      <c r="K340" s="76" t="s">
        <v>1177</v>
      </c>
      <c r="L340" s="73">
        <v>0</v>
      </c>
      <c r="M340" s="73">
        <v>0</v>
      </c>
      <c r="N340" s="73">
        <v>0</v>
      </c>
      <c r="O340" s="73">
        <v>0</v>
      </c>
      <c r="P340" s="73">
        <v>0</v>
      </c>
      <c r="Q340" s="73">
        <v>0</v>
      </c>
      <c r="R340" s="73">
        <v>0</v>
      </c>
      <c r="S340" s="73">
        <v>0</v>
      </c>
      <c r="T340" s="73">
        <v>0</v>
      </c>
      <c r="U340" s="73">
        <v>0</v>
      </c>
      <c r="V340" s="73">
        <v>1</v>
      </c>
      <c r="W340" s="73">
        <v>0</v>
      </c>
      <c r="X340" s="73">
        <v>0</v>
      </c>
      <c r="Y340" s="73">
        <v>0</v>
      </c>
      <c r="Z340" s="77" t="s"/>
      <c r="AA340" s="79">
        <v>46263.3988541667</v>
      </c>
      <c r="AB340" s="80">
        <f>=IFERROR((L340*20+M340*50+N340*50+O340*5+P340*80+Q340*80+R340*40+S340*50+T340*50+U340*50+V340*95+W340*95+X340*95+Y340*50)/800*IF(H340="青年",0.2,IF(H340="老年",0.9,IF(H340="中年",0.5,1))),0)</f>
        <v>0.106875</v>
      </c>
      <c r="AC340" s="80">
        <f>=IFERROR((L340*80+M340*50+N340*50+O340*95+P340*20+Q340*20+R340*60+S340*50+T340*50+U340*50+V340*5+W340*5+X340*5+Y340*50)/540*IF(H340="青年",0.8,IF(H340="老年",0.1,IF(H340="中年",0.5,1))),0)</f>
        <v>0.000925925925925926</v>
      </c>
      <c r="AD340" s="81">
        <f>=IFERROR(0.01+(AB340-MIN($AB$2:$AB$595))/(MAX($AB$2:$AB$595)-MIN($AB$2:$AB$595))*(1-0.01),0)*10</f>
        <v>4.25161290322581</v>
      </c>
      <c r="AE340" s="81">
        <f>=IFERROR(0.01+(AC340-MIN($AC$2:$AC$595))/(MAX($AC$2:$AC$595)-MIN($AC$2:$AC$595))*(1-0.01),0)*10</f>
        <v>0.1</v>
      </c>
    </row>
    <row r="341" spans="1:31">
      <c r="A341" s="73">
        <v>340</v>
      </c>
      <c r="B341" s="76" t="s">
        <v>1178</v>
      </c>
      <c r="C341" s="76" t="s">
        <v>474</v>
      </c>
      <c r="D341" s="73" t="s">
        <v>475</v>
      </c>
      <c r="E341" s="73">
        <v>2</v>
      </c>
      <c r="F341" s="73">
        <v>1</v>
      </c>
      <c r="G341" s="76" t="s">
        <v>793</v>
      </c>
      <c r="H341" s="76" t="s">
        <v>861</v>
      </c>
      <c r="I341" s="76" t="s">
        <v>789</v>
      </c>
      <c r="J341" s="76" t="s">
        <v>790</v>
      </c>
      <c r="K341" s="76" t="s">
        <v>1177</v>
      </c>
      <c r="L341" s="73">
        <v>0</v>
      </c>
      <c r="M341" s="73">
        <v>0</v>
      </c>
      <c r="N341" s="73">
        <v>0</v>
      </c>
      <c r="O341" s="73">
        <v>0</v>
      </c>
      <c r="P341" s="73">
        <v>0</v>
      </c>
      <c r="Q341" s="73">
        <v>0</v>
      </c>
      <c r="R341" s="73">
        <v>0</v>
      </c>
      <c r="S341" s="73">
        <v>0</v>
      </c>
      <c r="T341" s="73">
        <v>0</v>
      </c>
      <c r="U341" s="73">
        <v>0</v>
      </c>
      <c r="V341" s="73">
        <v>1</v>
      </c>
      <c r="W341" s="73">
        <v>0</v>
      </c>
      <c r="X341" s="73">
        <v>0</v>
      </c>
      <c r="Y341" s="73">
        <v>0</v>
      </c>
      <c r="Z341" s="77" t="s"/>
      <c r="AA341" s="79">
        <v>46263.3990046296</v>
      </c>
      <c r="AB341" s="80">
        <f>=IFERROR((L341*20+M341*50+N341*50+O341*5+P341*80+Q341*80+R341*40+S341*50+T341*50+U341*50+V341*95+W341*95+X341*95+Y341*50)/800*IF(H341="青年",0.2,IF(H341="老年",0.9,IF(H341="中年",0.5,1))),0)</f>
        <v>0.106875</v>
      </c>
      <c r="AC341" s="80">
        <f>=IFERROR((L341*80+M341*50+N341*50+O341*95+P341*20+Q341*20+R341*60+S341*50+T341*50+U341*50+V341*5+W341*5+X341*5+Y341*50)/540*IF(H341="青年",0.8,IF(H341="老年",0.1,IF(H341="中年",0.5,1))),0)</f>
        <v>0.000925925925925926</v>
      </c>
      <c r="AD341" s="81">
        <f>=IFERROR(0.01+(AB341-MIN($AB$2:$AB$595))/(MAX($AB$2:$AB$595)-MIN($AB$2:$AB$595))*(1-0.01),0)*10</f>
        <v>4.25161290322581</v>
      </c>
      <c r="AE341" s="81">
        <f>=IFERROR(0.01+(AC341-MIN($AC$2:$AC$595))/(MAX($AC$2:$AC$595)-MIN($AC$2:$AC$595))*(1-0.01),0)*10</f>
        <v>0.1</v>
      </c>
    </row>
    <row r="342" spans="1:31">
      <c r="A342" s="73">
        <v>341</v>
      </c>
      <c r="B342" s="76" t="s">
        <v>1179</v>
      </c>
      <c r="C342" s="76" t="s">
        <v>474</v>
      </c>
      <c r="D342" s="73" t="s">
        <v>475</v>
      </c>
      <c r="E342" s="73">
        <v>3</v>
      </c>
      <c r="F342" s="73">
        <v>1</v>
      </c>
      <c r="G342" s="76" t="s">
        <v>793</v>
      </c>
      <c r="H342" s="76" t="s">
        <v>861</v>
      </c>
      <c r="I342" s="76" t="s">
        <v>789</v>
      </c>
      <c r="J342" s="76" t="s">
        <v>790</v>
      </c>
      <c r="K342" s="76" t="s">
        <v>1177</v>
      </c>
      <c r="L342" s="73">
        <v>0</v>
      </c>
      <c r="M342" s="73">
        <v>0</v>
      </c>
      <c r="N342" s="73">
        <v>0</v>
      </c>
      <c r="O342" s="73">
        <v>0</v>
      </c>
      <c r="P342" s="73">
        <v>0</v>
      </c>
      <c r="Q342" s="73">
        <v>0</v>
      </c>
      <c r="R342" s="73">
        <v>0</v>
      </c>
      <c r="S342" s="73">
        <v>0</v>
      </c>
      <c r="T342" s="73">
        <v>0</v>
      </c>
      <c r="U342" s="73">
        <v>0</v>
      </c>
      <c r="V342" s="73">
        <v>1</v>
      </c>
      <c r="W342" s="73">
        <v>0</v>
      </c>
      <c r="X342" s="73">
        <v>0</v>
      </c>
      <c r="Y342" s="73">
        <v>0</v>
      </c>
      <c r="Z342" s="77" t="s"/>
      <c r="AA342" s="79">
        <v>46263.3991782407</v>
      </c>
      <c r="AB342" s="80">
        <f>=IFERROR((L342*20+M342*50+N342*50+O342*5+P342*80+Q342*80+R342*40+S342*50+T342*50+U342*50+V342*95+W342*95+X342*95+Y342*50)/800*IF(H342="青年",0.2,IF(H342="老年",0.9,IF(H342="中年",0.5,1))),0)</f>
        <v>0.106875</v>
      </c>
      <c r="AC342" s="80">
        <f>=IFERROR((L342*80+M342*50+N342*50+O342*95+P342*20+Q342*20+R342*60+S342*50+T342*50+U342*50+V342*5+W342*5+X342*5+Y342*50)/540*IF(H342="青年",0.8,IF(H342="老年",0.1,IF(H342="中年",0.5,1))),0)</f>
        <v>0.000925925925925926</v>
      </c>
      <c r="AD342" s="81">
        <f>=IFERROR(0.01+(AB342-MIN($AB$2:$AB$595))/(MAX($AB$2:$AB$595)-MIN($AB$2:$AB$595))*(1-0.01),0)*10</f>
        <v>4.25161290322581</v>
      </c>
      <c r="AE342" s="81">
        <f>=IFERROR(0.01+(AC342-MIN($AC$2:$AC$595))/(MAX($AC$2:$AC$595)-MIN($AC$2:$AC$595))*(1-0.01),0)*10</f>
        <v>0.1</v>
      </c>
    </row>
    <row r="343" spans="1:31">
      <c r="A343" s="73">
        <v>342</v>
      </c>
      <c r="B343" s="76" t="s">
        <v>1180</v>
      </c>
      <c r="C343" s="76" t="s">
        <v>474</v>
      </c>
      <c r="D343" s="73" t="s">
        <v>475</v>
      </c>
      <c r="E343" s="73">
        <v>4</v>
      </c>
      <c r="F343" s="77" t="s"/>
      <c r="G343" s="76" t="s">
        <v>787</v>
      </c>
      <c r="H343" s="76" t="s">
        <v>802</v>
      </c>
      <c r="I343" s="76" t="s">
        <v>789</v>
      </c>
      <c r="J343" s="76" t="s">
        <v>790</v>
      </c>
      <c r="K343" s="76" t="s">
        <v>822</v>
      </c>
      <c r="L343" s="73">
        <v>0</v>
      </c>
      <c r="M343" s="73">
        <v>0</v>
      </c>
      <c r="N343" s="73">
        <v>0</v>
      </c>
      <c r="O343" s="73">
        <v>0</v>
      </c>
      <c r="P343" s="73">
        <v>0</v>
      </c>
      <c r="Q343" s="73">
        <v>0</v>
      </c>
      <c r="R343" s="73">
        <v>0</v>
      </c>
      <c r="S343" s="73">
        <v>1</v>
      </c>
      <c r="T343" s="73">
        <v>0</v>
      </c>
      <c r="U343" s="73">
        <v>0</v>
      </c>
      <c r="V343" s="73">
        <v>0</v>
      </c>
      <c r="W343" s="73">
        <v>0</v>
      </c>
      <c r="X343" s="73">
        <v>0</v>
      </c>
      <c r="Y343" s="73">
        <v>0</v>
      </c>
      <c r="Z343" s="77" t="s"/>
      <c r="AA343" s="79">
        <v>46263.3993981482</v>
      </c>
      <c r="AB343" s="80">
        <f>=IFERROR((L343*20+M343*50+N343*50+O343*5+P343*80+Q343*80+R343*40+S343*50+T343*50+U343*50+V343*95+W343*95+X343*95+Y343*50)/800*IF(H343="青年",0.2,IF(H343="老年",0.9,IF(H343="中年",0.5,1))),0)</f>
        <v>0.03125</v>
      </c>
      <c r="AC343" s="80">
        <f>=IFERROR((L343*80+M343*50+N343*50+O343*95+P343*20+Q343*20+R343*60+S343*50+T343*50+U343*50+V343*5+W343*5+X343*5+Y343*50)/540*IF(H343="青年",0.8,IF(H343="老年",0.1,IF(H343="中年",0.5,1))),0)</f>
        <v>0.0462962962962963</v>
      </c>
      <c r="AD343" s="81">
        <f>=IFERROR(0.01+(AB343-MIN($AB$2:$AB$595))/(MAX($AB$2:$AB$595)-MIN($AB$2:$AB$595))*(1-0.01),0)*10</f>
        <v>1.27915632754342</v>
      </c>
      <c r="AE343" s="81">
        <f>=IFERROR(0.01+(AC343-MIN($AC$2:$AC$595))/(MAX($AC$2:$AC$595)-MIN($AC$2:$AC$595))*(1-0.01),0)*10</f>
        <v>1.36657963446475</v>
      </c>
    </row>
    <row r="344" spans="1:31">
      <c r="A344" s="73">
        <v>343</v>
      </c>
      <c r="B344" s="76" t="s">
        <v>1181</v>
      </c>
      <c r="C344" s="76" t="s">
        <v>474</v>
      </c>
      <c r="D344" s="73" t="s">
        <v>475</v>
      </c>
      <c r="E344" s="73">
        <v>5</v>
      </c>
      <c r="F344" s="73">
        <v>2</v>
      </c>
      <c r="G344" s="76" t="s">
        <v>793</v>
      </c>
      <c r="H344" s="76" t="s">
        <v>861</v>
      </c>
      <c r="I344" s="76" t="s">
        <v>789</v>
      </c>
      <c r="J344" s="76" t="s">
        <v>809</v>
      </c>
      <c r="K344" s="76" t="s">
        <v>840</v>
      </c>
      <c r="L344" s="73">
        <v>1</v>
      </c>
      <c r="M344" s="73">
        <v>0</v>
      </c>
      <c r="N344" s="73">
        <v>0</v>
      </c>
      <c r="O344" s="73">
        <v>0</v>
      </c>
      <c r="P344" s="73">
        <v>0</v>
      </c>
      <c r="Q344" s="73">
        <v>0</v>
      </c>
      <c r="R344" s="73">
        <v>0</v>
      </c>
      <c r="S344" s="73">
        <v>0</v>
      </c>
      <c r="T344" s="73">
        <v>0</v>
      </c>
      <c r="U344" s="73">
        <v>0</v>
      </c>
      <c r="V344" s="73">
        <v>0</v>
      </c>
      <c r="W344" s="73">
        <v>0</v>
      </c>
      <c r="X344" s="73">
        <v>0</v>
      </c>
      <c r="Y344" s="73">
        <v>0</v>
      </c>
      <c r="Z344" s="77" t="s"/>
      <c r="AA344" s="79">
        <v>46263.3995138889</v>
      </c>
      <c r="AB344" s="80">
        <f>=IFERROR((L344*20+M344*50+N344*50+O344*5+P344*80+Q344*80+R344*40+S344*50+T344*50+U344*50+V344*95+W344*95+X344*95+Y344*50)/800*IF(H344="青年",0.2,IF(H344="老年",0.9,IF(H344="中年",0.5,1))),0)</f>
        <v>0.0225</v>
      </c>
      <c r="AC344" s="80">
        <f>=IFERROR((L344*80+M344*50+N344*50+O344*95+P344*20+Q344*20+R344*60+S344*50+T344*50+U344*50+V344*5+W344*5+X344*5+Y344*50)/540*IF(H344="青年",0.8,IF(H344="老年",0.1,IF(H344="中年",0.5,1))),0)</f>
        <v>0.0148148148148148</v>
      </c>
      <c r="AD344" s="81">
        <f>=IFERROR(0.01+(AB344-MIN($AB$2:$AB$595))/(MAX($AB$2:$AB$595)-MIN($AB$2:$AB$595))*(1-0.01),0)*10</f>
        <v>0.935235732009926</v>
      </c>
      <c r="AE344" s="81">
        <f>=IFERROR(0.01+(AC344-MIN($AC$2:$AC$595))/(MAX($AC$2:$AC$595)-MIN($AC$2:$AC$595))*(1-0.01),0)*10</f>
        <v>0.487728459530026</v>
      </c>
    </row>
    <row r="345" spans="1:31">
      <c r="A345" s="73">
        <v>344</v>
      </c>
      <c r="B345" s="76" t="s">
        <v>1182</v>
      </c>
      <c r="C345" s="76" t="s">
        <v>474</v>
      </c>
      <c r="D345" s="73" t="s">
        <v>475</v>
      </c>
      <c r="E345" s="73">
        <v>6</v>
      </c>
      <c r="F345" s="73">
        <v>2</v>
      </c>
      <c r="G345" s="76" t="s">
        <v>793</v>
      </c>
      <c r="H345" s="76" t="s">
        <v>861</v>
      </c>
      <c r="I345" s="76" t="s">
        <v>799</v>
      </c>
      <c r="J345" s="76" t="s">
        <v>809</v>
      </c>
      <c r="K345" s="76" t="s">
        <v>840</v>
      </c>
      <c r="L345" s="73">
        <v>1</v>
      </c>
      <c r="M345" s="73">
        <v>0</v>
      </c>
      <c r="N345" s="73">
        <v>0</v>
      </c>
      <c r="O345" s="73">
        <v>0</v>
      </c>
      <c r="P345" s="73">
        <v>0</v>
      </c>
      <c r="Q345" s="73">
        <v>0</v>
      </c>
      <c r="R345" s="73">
        <v>0</v>
      </c>
      <c r="S345" s="73">
        <v>0</v>
      </c>
      <c r="T345" s="73">
        <v>0</v>
      </c>
      <c r="U345" s="73">
        <v>0</v>
      </c>
      <c r="V345" s="73">
        <v>0</v>
      </c>
      <c r="W345" s="73">
        <v>0</v>
      </c>
      <c r="X345" s="73">
        <v>0</v>
      </c>
      <c r="Y345" s="73">
        <v>0</v>
      </c>
      <c r="Z345" s="77" t="s"/>
      <c r="AA345" s="79">
        <v>46263.3996643519</v>
      </c>
      <c r="AB345" s="80">
        <f>=IFERROR((L345*20+M345*50+N345*50+O345*5+P345*80+Q345*80+R345*40+S345*50+T345*50+U345*50+V345*95+W345*95+X345*95+Y345*50)/800*IF(H345="青年",0.2,IF(H345="老年",0.9,IF(H345="中年",0.5,1))),0)</f>
        <v>0.0225</v>
      </c>
      <c r="AC345" s="80">
        <f>=IFERROR((L345*80+M345*50+N345*50+O345*95+P345*20+Q345*20+R345*60+S345*50+T345*50+U345*50+V345*5+W345*5+X345*5+Y345*50)/540*IF(H345="青年",0.8,IF(H345="老年",0.1,IF(H345="中年",0.5,1))),0)</f>
        <v>0.0148148148148148</v>
      </c>
      <c r="AD345" s="81">
        <f>=IFERROR(0.01+(AB345-MIN($AB$2:$AB$595))/(MAX($AB$2:$AB$595)-MIN($AB$2:$AB$595))*(1-0.01),0)*10</f>
        <v>0.935235732009926</v>
      </c>
      <c r="AE345" s="81">
        <f>=IFERROR(0.01+(AC345-MIN($AC$2:$AC$595))/(MAX($AC$2:$AC$595)-MIN($AC$2:$AC$595))*(1-0.01),0)*10</f>
        <v>0.487728459530026</v>
      </c>
    </row>
    <row r="346" spans="1:31">
      <c r="A346" s="73">
        <v>345</v>
      </c>
      <c r="B346" s="76" t="s">
        <v>1183</v>
      </c>
      <c r="C346" s="76" t="s">
        <v>477</v>
      </c>
      <c r="D346" s="73" t="s">
        <v>478</v>
      </c>
      <c r="E346" s="73">
        <v>1</v>
      </c>
      <c r="F346" s="73">
        <v>1</v>
      </c>
      <c r="G346" s="76" t="s">
        <v>793</v>
      </c>
      <c r="H346" s="76" t="s">
        <v>788</v>
      </c>
      <c r="I346" s="76" t="s">
        <v>799</v>
      </c>
      <c r="J346" s="76" t="s">
        <v>790</v>
      </c>
      <c r="K346" s="76" t="s">
        <v>1147</v>
      </c>
      <c r="L346" s="73">
        <v>0</v>
      </c>
      <c r="M346" s="73">
        <v>0</v>
      </c>
      <c r="N346" s="73">
        <v>1</v>
      </c>
      <c r="O346" s="73">
        <v>0</v>
      </c>
      <c r="P346" s="73">
        <v>0</v>
      </c>
      <c r="Q346" s="73">
        <v>0</v>
      </c>
      <c r="R346" s="73">
        <v>0</v>
      </c>
      <c r="S346" s="73">
        <v>1</v>
      </c>
      <c r="T346" s="73">
        <v>0</v>
      </c>
      <c r="U346" s="73">
        <v>0</v>
      </c>
      <c r="V346" s="73">
        <v>0</v>
      </c>
      <c r="W346" s="73">
        <v>0</v>
      </c>
      <c r="X346" s="73">
        <v>0</v>
      </c>
      <c r="Y346" s="73">
        <v>0</v>
      </c>
      <c r="Z346" s="77" t="s"/>
      <c r="AA346" s="79">
        <v>46263.3871990741</v>
      </c>
      <c r="AB346" s="80">
        <f>=IFERROR((L346*20+M346*50+N346*50+O346*5+P346*80+Q346*80+R346*40+S346*50+T346*50+U346*50+V346*95+W346*95+X346*95+Y346*50)/800*IF(H346="青年",0.2,IF(H346="老年",0.9,IF(H346="中年",0.5,1))),0)</f>
        <v>0.025</v>
      </c>
      <c r="AC346" s="80">
        <f>=IFERROR((L346*80+M346*50+N346*50+O346*95+P346*20+Q346*20+R346*60+S346*50+T346*50+U346*50+V346*5+W346*5+X346*5+Y346*50)/540*IF(H346="青年",0.8,IF(H346="老年",0.1,IF(H346="中年",0.5,1))),0)</f>
        <v>0.148148148148148</v>
      </c>
      <c r="AD346" s="81">
        <f>=IFERROR(0.01+(AB346-MIN($AB$2:$AB$595))/(MAX($AB$2:$AB$595)-MIN($AB$2:$AB$595))*(1-0.01),0)*10</f>
        <v>1.03349875930521</v>
      </c>
      <c r="AE346" s="81">
        <f>=IFERROR(0.01+(AC346-MIN($AC$2:$AC$595))/(MAX($AC$2:$AC$595)-MIN($AC$2:$AC$595))*(1-0.01),0)*10</f>
        <v>4.20992167101828</v>
      </c>
    </row>
    <row r="347" spans="1:31">
      <c r="A347" s="73">
        <v>346</v>
      </c>
      <c r="B347" s="76" t="s">
        <v>1184</v>
      </c>
      <c r="C347" s="76" t="s">
        <v>477</v>
      </c>
      <c r="D347" s="73" t="s">
        <v>478</v>
      </c>
      <c r="E347" s="73">
        <v>2</v>
      </c>
      <c r="F347" s="73">
        <v>1</v>
      </c>
      <c r="G347" s="76" t="s">
        <v>793</v>
      </c>
      <c r="H347" s="76" t="s">
        <v>788</v>
      </c>
      <c r="I347" s="76" t="s">
        <v>799</v>
      </c>
      <c r="J347" s="76" t="s">
        <v>790</v>
      </c>
      <c r="K347" s="76" t="s">
        <v>1147</v>
      </c>
      <c r="L347" s="73">
        <v>0</v>
      </c>
      <c r="M347" s="73">
        <v>0</v>
      </c>
      <c r="N347" s="73">
        <v>1</v>
      </c>
      <c r="O347" s="73">
        <v>0</v>
      </c>
      <c r="P347" s="73">
        <v>0</v>
      </c>
      <c r="Q347" s="73">
        <v>0</v>
      </c>
      <c r="R347" s="73">
        <v>0</v>
      </c>
      <c r="S347" s="73">
        <v>1</v>
      </c>
      <c r="T347" s="73">
        <v>0</v>
      </c>
      <c r="U347" s="73">
        <v>0</v>
      </c>
      <c r="V347" s="73">
        <v>0</v>
      </c>
      <c r="W347" s="73">
        <v>0</v>
      </c>
      <c r="X347" s="73">
        <v>0</v>
      </c>
      <c r="Y347" s="73">
        <v>0</v>
      </c>
      <c r="Z347" s="77" t="s"/>
      <c r="AA347" s="79">
        <v>46263.3873263889</v>
      </c>
      <c r="AB347" s="80">
        <f>=IFERROR((L347*20+M347*50+N347*50+O347*5+P347*80+Q347*80+R347*40+S347*50+T347*50+U347*50+V347*95+W347*95+X347*95+Y347*50)/800*IF(H347="青年",0.2,IF(H347="老年",0.9,IF(H347="中年",0.5,1))),0)</f>
        <v>0.025</v>
      </c>
      <c r="AC347" s="80">
        <f>=IFERROR((L347*80+M347*50+N347*50+O347*95+P347*20+Q347*20+R347*60+S347*50+T347*50+U347*50+V347*5+W347*5+X347*5+Y347*50)/540*IF(H347="青年",0.8,IF(H347="老年",0.1,IF(H347="中年",0.5,1))),0)</f>
        <v>0.148148148148148</v>
      </c>
      <c r="AD347" s="81">
        <f>=IFERROR(0.01+(AB347-MIN($AB$2:$AB$595))/(MAX($AB$2:$AB$595)-MIN($AB$2:$AB$595))*(1-0.01),0)*10</f>
        <v>1.03349875930521</v>
      </c>
      <c r="AE347" s="81">
        <f>=IFERROR(0.01+(AC347-MIN($AC$2:$AC$595))/(MAX($AC$2:$AC$595)-MIN($AC$2:$AC$595))*(1-0.01),0)*10</f>
        <v>4.20992167101828</v>
      </c>
    </row>
    <row r="348" spans="1:31">
      <c r="A348" s="73">
        <v>347</v>
      </c>
      <c r="B348" s="76" t="s">
        <v>1185</v>
      </c>
      <c r="C348" s="76" t="s">
        <v>477</v>
      </c>
      <c r="D348" s="73" t="s">
        <v>478</v>
      </c>
      <c r="E348" s="73">
        <v>3</v>
      </c>
      <c r="F348" s="73">
        <v>1</v>
      </c>
      <c r="G348" s="76" t="s">
        <v>793</v>
      </c>
      <c r="H348" s="76" t="s">
        <v>788</v>
      </c>
      <c r="I348" s="76" t="s">
        <v>799</v>
      </c>
      <c r="J348" s="76" t="s">
        <v>790</v>
      </c>
      <c r="K348" s="76" t="s">
        <v>1147</v>
      </c>
      <c r="L348" s="73">
        <v>0</v>
      </c>
      <c r="M348" s="73">
        <v>0</v>
      </c>
      <c r="N348" s="73">
        <v>1</v>
      </c>
      <c r="O348" s="73">
        <v>0</v>
      </c>
      <c r="P348" s="73">
        <v>0</v>
      </c>
      <c r="Q348" s="73">
        <v>0</v>
      </c>
      <c r="R348" s="73">
        <v>0</v>
      </c>
      <c r="S348" s="73">
        <v>1</v>
      </c>
      <c r="T348" s="73">
        <v>0</v>
      </c>
      <c r="U348" s="73">
        <v>0</v>
      </c>
      <c r="V348" s="73">
        <v>0</v>
      </c>
      <c r="W348" s="73">
        <v>0</v>
      </c>
      <c r="X348" s="73">
        <v>0</v>
      </c>
      <c r="Y348" s="73">
        <v>0</v>
      </c>
      <c r="Z348" s="77" t="s"/>
      <c r="AA348" s="79">
        <v>46263.3874652778</v>
      </c>
      <c r="AB348" s="80">
        <f>=IFERROR((L348*20+M348*50+N348*50+O348*5+P348*80+Q348*80+R348*40+S348*50+T348*50+U348*50+V348*95+W348*95+X348*95+Y348*50)/800*IF(H348="青年",0.2,IF(H348="老年",0.9,IF(H348="中年",0.5,1))),0)</f>
        <v>0.025</v>
      </c>
      <c r="AC348" s="80">
        <f>=IFERROR((L348*80+M348*50+N348*50+O348*95+P348*20+Q348*20+R348*60+S348*50+T348*50+U348*50+V348*5+W348*5+X348*5+Y348*50)/540*IF(H348="青年",0.8,IF(H348="老年",0.1,IF(H348="中年",0.5,1))),0)</f>
        <v>0.148148148148148</v>
      </c>
      <c r="AD348" s="81">
        <f>=IFERROR(0.01+(AB348-MIN($AB$2:$AB$595))/(MAX($AB$2:$AB$595)-MIN($AB$2:$AB$595))*(1-0.01),0)*10</f>
        <v>1.03349875930521</v>
      </c>
      <c r="AE348" s="81">
        <f>=IFERROR(0.01+(AC348-MIN($AC$2:$AC$595))/(MAX($AC$2:$AC$595)-MIN($AC$2:$AC$595))*(1-0.01),0)*10</f>
        <v>4.20992167101828</v>
      </c>
    </row>
    <row r="349" spans="1:31">
      <c r="A349" s="73">
        <v>348</v>
      </c>
      <c r="B349" s="76" t="s">
        <v>1186</v>
      </c>
      <c r="C349" s="76" t="s">
        <v>477</v>
      </c>
      <c r="D349" s="73" t="s">
        <v>478</v>
      </c>
      <c r="E349" s="73">
        <v>4</v>
      </c>
      <c r="F349" s="73">
        <v>2</v>
      </c>
      <c r="G349" s="76" t="s">
        <v>793</v>
      </c>
      <c r="H349" s="76" t="s">
        <v>788</v>
      </c>
      <c r="I349" s="76" t="s">
        <v>799</v>
      </c>
      <c r="J349" s="76" t="s">
        <v>790</v>
      </c>
      <c r="K349" s="76" t="s">
        <v>1147</v>
      </c>
      <c r="L349" s="73">
        <v>0</v>
      </c>
      <c r="M349" s="73">
        <v>0</v>
      </c>
      <c r="N349" s="73">
        <v>1</v>
      </c>
      <c r="O349" s="73">
        <v>0</v>
      </c>
      <c r="P349" s="73">
        <v>0</v>
      </c>
      <c r="Q349" s="73">
        <v>0</v>
      </c>
      <c r="R349" s="73">
        <v>0</v>
      </c>
      <c r="S349" s="73">
        <v>1</v>
      </c>
      <c r="T349" s="73">
        <v>0</v>
      </c>
      <c r="U349" s="73">
        <v>0</v>
      </c>
      <c r="V349" s="73">
        <v>0</v>
      </c>
      <c r="W349" s="73">
        <v>0</v>
      </c>
      <c r="X349" s="73">
        <v>0</v>
      </c>
      <c r="Y349" s="73">
        <v>0</v>
      </c>
      <c r="Z349" s="77" t="s"/>
      <c r="AA349" s="79">
        <v>46263.3876041667</v>
      </c>
      <c r="AB349" s="80">
        <f>=IFERROR((L349*20+M349*50+N349*50+O349*5+P349*80+Q349*80+R349*40+S349*50+T349*50+U349*50+V349*95+W349*95+X349*95+Y349*50)/800*IF(H349="青年",0.2,IF(H349="老年",0.9,IF(H349="中年",0.5,1))),0)</f>
        <v>0.025</v>
      </c>
      <c r="AC349" s="80">
        <f>=IFERROR((L349*80+M349*50+N349*50+O349*95+P349*20+Q349*20+R349*60+S349*50+T349*50+U349*50+V349*5+W349*5+X349*5+Y349*50)/540*IF(H349="青年",0.8,IF(H349="老年",0.1,IF(H349="中年",0.5,1))),0)</f>
        <v>0.148148148148148</v>
      </c>
      <c r="AD349" s="81">
        <f>=IFERROR(0.01+(AB349-MIN($AB$2:$AB$595))/(MAX($AB$2:$AB$595)-MIN($AB$2:$AB$595))*(1-0.01),0)*10</f>
        <v>1.03349875930521</v>
      </c>
      <c r="AE349" s="81">
        <f>=IFERROR(0.01+(AC349-MIN($AC$2:$AC$595))/(MAX($AC$2:$AC$595)-MIN($AC$2:$AC$595))*(1-0.01),0)*10</f>
        <v>4.20992167101828</v>
      </c>
    </row>
    <row r="350" spans="1:31">
      <c r="A350" s="73">
        <v>349</v>
      </c>
      <c r="B350" s="76" t="s">
        <v>1187</v>
      </c>
      <c r="C350" s="76" t="s">
        <v>477</v>
      </c>
      <c r="D350" s="73" t="s">
        <v>478</v>
      </c>
      <c r="E350" s="73">
        <v>5</v>
      </c>
      <c r="F350" s="73">
        <v>2</v>
      </c>
      <c r="G350" s="76" t="s">
        <v>793</v>
      </c>
      <c r="H350" s="76" t="s">
        <v>788</v>
      </c>
      <c r="I350" s="76" t="s">
        <v>799</v>
      </c>
      <c r="J350" s="76" t="s">
        <v>790</v>
      </c>
      <c r="K350" s="76" t="s">
        <v>1147</v>
      </c>
      <c r="L350" s="73">
        <v>0</v>
      </c>
      <c r="M350" s="73">
        <v>0</v>
      </c>
      <c r="N350" s="73">
        <v>1</v>
      </c>
      <c r="O350" s="73">
        <v>0</v>
      </c>
      <c r="P350" s="73">
        <v>0</v>
      </c>
      <c r="Q350" s="73">
        <v>0</v>
      </c>
      <c r="R350" s="73">
        <v>0</v>
      </c>
      <c r="S350" s="73">
        <v>1</v>
      </c>
      <c r="T350" s="73">
        <v>0</v>
      </c>
      <c r="U350" s="73">
        <v>0</v>
      </c>
      <c r="V350" s="73">
        <v>0</v>
      </c>
      <c r="W350" s="73">
        <v>0</v>
      </c>
      <c r="X350" s="73">
        <v>0</v>
      </c>
      <c r="Y350" s="73">
        <v>0</v>
      </c>
      <c r="Z350" s="77" t="s"/>
      <c r="AA350" s="79">
        <v>46263.3877430556</v>
      </c>
      <c r="AB350" s="80">
        <f>=IFERROR((L350*20+M350*50+N350*50+O350*5+P350*80+Q350*80+R350*40+S350*50+T350*50+U350*50+V350*95+W350*95+X350*95+Y350*50)/800*IF(H350="青年",0.2,IF(H350="老年",0.9,IF(H350="中年",0.5,1))),0)</f>
        <v>0.025</v>
      </c>
      <c r="AC350" s="80">
        <f>=IFERROR((L350*80+M350*50+N350*50+O350*95+P350*20+Q350*20+R350*60+S350*50+T350*50+U350*50+V350*5+W350*5+X350*5+Y350*50)/540*IF(H350="青年",0.8,IF(H350="老年",0.1,IF(H350="中年",0.5,1))),0)</f>
        <v>0.148148148148148</v>
      </c>
      <c r="AD350" s="81">
        <f>=IFERROR(0.01+(AB350-MIN($AB$2:$AB$595))/(MAX($AB$2:$AB$595)-MIN($AB$2:$AB$595))*(1-0.01),0)*10</f>
        <v>1.03349875930521</v>
      </c>
      <c r="AE350" s="81">
        <f>=IFERROR(0.01+(AC350-MIN($AC$2:$AC$595))/(MAX($AC$2:$AC$595)-MIN($AC$2:$AC$595))*(1-0.01),0)*10</f>
        <v>4.20992167101828</v>
      </c>
    </row>
    <row r="351" spans="1:31">
      <c r="A351" s="73">
        <v>350</v>
      </c>
      <c r="B351" s="76" t="s">
        <v>1188</v>
      </c>
      <c r="C351" s="76" t="s">
        <v>477</v>
      </c>
      <c r="D351" s="73" t="s">
        <v>478</v>
      </c>
      <c r="E351" s="73">
        <v>6</v>
      </c>
      <c r="F351" s="73">
        <v>3</v>
      </c>
      <c r="G351" s="76" t="s">
        <v>793</v>
      </c>
      <c r="H351" s="76" t="s">
        <v>788</v>
      </c>
      <c r="I351" s="76" t="s">
        <v>789</v>
      </c>
      <c r="J351" s="76" t="s">
        <v>809</v>
      </c>
      <c r="K351" s="76" t="s">
        <v>904</v>
      </c>
      <c r="L351" s="73">
        <v>0</v>
      </c>
      <c r="M351" s="73">
        <v>0</v>
      </c>
      <c r="N351" s="73">
        <v>0</v>
      </c>
      <c r="O351" s="73">
        <v>0</v>
      </c>
      <c r="P351" s="73">
        <v>1</v>
      </c>
      <c r="Q351" s="73">
        <v>0</v>
      </c>
      <c r="R351" s="73">
        <v>1</v>
      </c>
      <c r="S351" s="73">
        <v>0</v>
      </c>
      <c r="T351" s="73">
        <v>0</v>
      </c>
      <c r="U351" s="73">
        <v>0</v>
      </c>
      <c r="V351" s="73">
        <v>0</v>
      </c>
      <c r="W351" s="73">
        <v>0</v>
      </c>
      <c r="X351" s="73">
        <v>0</v>
      </c>
      <c r="Y351" s="73">
        <v>0</v>
      </c>
      <c r="Z351" s="77" t="s"/>
      <c r="AA351" s="79">
        <v>46263.3880208333</v>
      </c>
      <c r="AB351" s="80">
        <f>=IFERROR((L351*20+M351*50+N351*50+O351*5+P351*80+Q351*80+R351*40+S351*50+T351*50+U351*50+V351*95+W351*95+X351*95+Y351*50)/800*IF(H351="青年",0.2,IF(H351="老年",0.9,IF(H351="中年",0.5,1))),0)</f>
        <v>0.03</v>
      </c>
      <c r="AC351" s="80">
        <f>=IFERROR((L351*80+M351*50+N351*50+O351*95+P351*20+Q351*20+R351*60+S351*50+T351*50+U351*50+V351*5+W351*5+X351*5+Y351*50)/540*IF(H351="青年",0.8,IF(H351="老年",0.1,IF(H351="中年",0.5,1))),0)</f>
        <v>0.118518518518519</v>
      </c>
      <c r="AD351" s="81">
        <f>=IFERROR(0.01+(AB351-MIN($AB$2:$AB$595))/(MAX($AB$2:$AB$595)-MIN($AB$2:$AB$595))*(1-0.01),0)*10</f>
        <v>1.23002481389578</v>
      </c>
      <c r="AE351" s="81">
        <f>=IFERROR(0.01+(AC351-MIN($AC$2:$AC$595))/(MAX($AC$2:$AC$595)-MIN($AC$2:$AC$595))*(1-0.01),0)*10</f>
        <v>3.38276762402089</v>
      </c>
    </row>
    <row r="352" spans="1:31">
      <c r="A352" s="73">
        <v>351</v>
      </c>
      <c r="B352" s="76" t="s">
        <v>1189</v>
      </c>
      <c r="C352" s="76" t="s">
        <v>477</v>
      </c>
      <c r="D352" s="73" t="s">
        <v>478</v>
      </c>
      <c r="E352" s="73">
        <v>7</v>
      </c>
      <c r="F352" s="73">
        <v>3</v>
      </c>
      <c r="G352" s="76" t="s">
        <v>793</v>
      </c>
      <c r="H352" s="76" t="s">
        <v>788</v>
      </c>
      <c r="I352" s="76" t="s">
        <v>789</v>
      </c>
      <c r="J352" s="76" t="s">
        <v>809</v>
      </c>
      <c r="K352" s="76" t="s">
        <v>810</v>
      </c>
      <c r="L352" s="73">
        <v>0</v>
      </c>
      <c r="M352" s="73">
        <v>0</v>
      </c>
      <c r="N352" s="73">
        <v>0</v>
      </c>
      <c r="O352" s="73">
        <v>0</v>
      </c>
      <c r="P352" s="73">
        <v>1</v>
      </c>
      <c r="Q352" s="73">
        <v>0</v>
      </c>
      <c r="R352" s="73">
        <v>0</v>
      </c>
      <c r="S352" s="73">
        <v>0</v>
      </c>
      <c r="T352" s="73">
        <v>0</v>
      </c>
      <c r="U352" s="73">
        <v>0</v>
      </c>
      <c r="V352" s="73">
        <v>0</v>
      </c>
      <c r="W352" s="73">
        <v>0</v>
      </c>
      <c r="X352" s="73">
        <v>0</v>
      </c>
      <c r="Y352" s="73">
        <v>0</v>
      </c>
      <c r="Z352" s="77" t="s"/>
      <c r="AA352" s="79">
        <v>46263.3881712962</v>
      </c>
      <c r="AB352" s="80">
        <f>=IFERROR((L352*20+M352*50+N352*50+O352*5+P352*80+Q352*80+R352*40+S352*50+T352*50+U352*50+V352*95+W352*95+X352*95+Y352*50)/800*IF(H352="青年",0.2,IF(H352="老年",0.9,IF(H352="中年",0.5,1))),0)</f>
        <v>0.02</v>
      </c>
      <c r="AC352" s="80">
        <f>=IFERROR((L352*80+M352*50+N352*50+O352*95+P352*20+Q352*20+R352*60+S352*50+T352*50+U352*50+V352*5+W352*5+X352*5+Y352*50)/540*IF(H352="青年",0.8,IF(H352="老年",0.1,IF(H352="中年",0.5,1))),0)</f>
        <v>0.0296296296296296</v>
      </c>
      <c r="AD352" s="81">
        <f>=IFERROR(0.01+(AB352-MIN($AB$2:$AB$595))/(MAX($AB$2:$AB$595)-MIN($AB$2:$AB$595))*(1-0.01),0)*10</f>
        <v>0.83697270471464</v>
      </c>
      <c r="AE352" s="81">
        <f>=IFERROR(0.01+(AC352-MIN($AC$2:$AC$595))/(MAX($AC$2:$AC$595)-MIN($AC$2:$AC$595))*(1-0.01),0)*10</f>
        <v>0.901305483028721</v>
      </c>
    </row>
    <row r="353" spans="1:31">
      <c r="A353" s="73">
        <v>352</v>
      </c>
      <c r="B353" s="76" t="s">
        <v>1190</v>
      </c>
      <c r="C353" s="76" t="s">
        <v>477</v>
      </c>
      <c r="D353" s="73" t="s">
        <v>478</v>
      </c>
      <c r="E353" s="73">
        <v>8</v>
      </c>
      <c r="F353" s="73">
        <v>3</v>
      </c>
      <c r="G353" s="76" t="s">
        <v>793</v>
      </c>
      <c r="H353" s="76" t="s">
        <v>788</v>
      </c>
      <c r="I353" s="76" t="s">
        <v>799</v>
      </c>
      <c r="J353" s="76" t="s">
        <v>809</v>
      </c>
      <c r="K353" s="76" t="s">
        <v>810</v>
      </c>
      <c r="L353" s="73">
        <v>0</v>
      </c>
      <c r="M353" s="73">
        <v>0</v>
      </c>
      <c r="N353" s="73">
        <v>0</v>
      </c>
      <c r="O353" s="73">
        <v>0</v>
      </c>
      <c r="P353" s="73">
        <v>1</v>
      </c>
      <c r="Q353" s="73">
        <v>0</v>
      </c>
      <c r="R353" s="73">
        <v>0</v>
      </c>
      <c r="S353" s="73">
        <v>0</v>
      </c>
      <c r="T353" s="73">
        <v>0</v>
      </c>
      <c r="U353" s="73">
        <v>0</v>
      </c>
      <c r="V353" s="73">
        <v>0</v>
      </c>
      <c r="W353" s="73">
        <v>0</v>
      </c>
      <c r="X353" s="73">
        <v>0</v>
      </c>
      <c r="Y353" s="73">
        <v>0</v>
      </c>
      <c r="Z353" s="77" t="s"/>
      <c r="AA353" s="79">
        <v>46263.3883217593</v>
      </c>
      <c r="AB353" s="80">
        <f>=IFERROR((L353*20+M353*50+N353*50+O353*5+P353*80+Q353*80+R353*40+S353*50+T353*50+U353*50+V353*95+W353*95+X353*95+Y353*50)/800*IF(H353="青年",0.2,IF(H353="老年",0.9,IF(H353="中年",0.5,1))),0)</f>
        <v>0.02</v>
      </c>
      <c r="AC353" s="80">
        <f>=IFERROR((L353*80+M353*50+N353*50+O353*95+P353*20+Q353*20+R353*60+S353*50+T353*50+U353*50+V353*5+W353*5+X353*5+Y353*50)/540*IF(H353="青年",0.8,IF(H353="老年",0.1,IF(H353="中年",0.5,1))),0)</f>
        <v>0.0296296296296296</v>
      </c>
      <c r="AD353" s="81">
        <f>=IFERROR(0.01+(AB353-MIN($AB$2:$AB$595))/(MAX($AB$2:$AB$595)-MIN($AB$2:$AB$595))*(1-0.01),0)*10</f>
        <v>0.83697270471464</v>
      </c>
      <c r="AE353" s="81">
        <f>=IFERROR(0.01+(AC353-MIN($AC$2:$AC$595))/(MAX($AC$2:$AC$595)-MIN($AC$2:$AC$595))*(1-0.01),0)*10</f>
        <v>0.901305483028721</v>
      </c>
    </row>
    <row r="354" spans="1:31">
      <c r="A354" s="73">
        <v>353</v>
      </c>
      <c r="B354" s="76" t="s">
        <v>1191</v>
      </c>
      <c r="C354" s="76" t="s">
        <v>477</v>
      </c>
      <c r="D354" s="73" t="s">
        <v>478</v>
      </c>
      <c r="E354" s="73">
        <v>9</v>
      </c>
      <c r="F354" s="73">
        <v>4</v>
      </c>
      <c r="G354" s="76" t="s">
        <v>793</v>
      </c>
      <c r="H354" s="76" t="s">
        <v>788</v>
      </c>
      <c r="I354" s="76" t="s">
        <v>789</v>
      </c>
      <c r="J354" s="76" t="s">
        <v>809</v>
      </c>
      <c r="K354" s="76" t="s">
        <v>1002</v>
      </c>
      <c r="L354" s="73">
        <v>0</v>
      </c>
      <c r="M354" s="73">
        <v>0</v>
      </c>
      <c r="N354" s="73">
        <v>1</v>
      </c>
      <c r="O354" s="73">
        <v>0</v>
      </c>
      <c r="P354" s="73">
        <v>1</v>
      </c>
      <c r="Q354" s="73">
        <v>0</v>
      </c>
      <c r="R354" s="73">
        <v>0</v>
      </c>
      <c r="S354" s="73">
        <v>0</v>
      </c>
      <c r="T354" s="73">
        <v>0</v>
      </c>
      <c r="U354" s="73">
        <v>0</v>
      </c>
      <c r="V354" s="73">
        <v>0</v>
      </c>
      <c r="W354" s="73">
        <v>0</v>
      </c>
      <c r="X354" s="73">
        <v>0</v>
      </c>
      <c r="Y354" s="73">
        <v>0</v>
      </c>
      <c r="Z354" s="77" t="s"/>
      <c r="AA354" s="79">
        <v>46263.3884490741</v>
      </c>
      <c r="AB354" s="80">
        <f>=IFERROR((L354*20+M354*50+N354*50+O354*5+P354*80+Q354*80+R354*40+S354*50+T354*50+U354*50+V354*95+W354*95+X354*95+Y354*50)/800*IF(H354="青年",0.2,IF(H354="老年",0.9,IF(H354="中年",0.5,1))),0)</f>
        <v>0.0325</v>
      </c>
      <c r="AC354" s="80">
        <f>=IFERROR((L354*80+M354*50+N354*50+O354*95+P354*20+Q354*20+R354*60+S354*50+T354*50+U354*50+V354*5+W354*5+X354*5+Y354*50)/540*IF(H354="青年",0.8,IF(H354="老年",0.1,IF(H354="中年",0.5,1))),0)</f>
        <v>0.103703703703704</v>
      </c>
      <c r="AD354" s="81">
        <f>=IFERROR(0.01+(AB354-MIN($AB$2:$AB$595))/(MAX($AB$2:$AB$595)-MIN($AB$2:$AB$595))*(1-0.01),0)*10</f>
        <v>1.32828784119107</v>
      </c>
      <c r="AE354" s="81">
        <f>=IFERROR(0.01+(AC354-MIN($AC$2:$AC$595))/(MAX($AC$2:$AC$595)-MIN($AC$2:$AC$595))*(1-0.01),0)*10</f>
        <v>2.96919060052219</v>
      </c>
    </row>
    <row r="355" spans="1:31">
      <c r="A355" s="73">
        <v>354</v>
      </c>
      <c r="B355" s="76" t="s">
        <v>1192</v>
      </c>
      <c r="C355" s="76" t="s">
        <v>477</v>
      </c>
      <c r="D355" s="73" t="s">
        <v>478</v>
      </c>
      <c r="E355" s="73">
        <v>10</v>
      </c>
      <c r="F355" s="73">
        <v>4</v>
      </c>
      <c r="G355" s="76" t="s">
        <v>793</v>
      </c>
      <c r="H355" s="76" t="s">
        <v>788</v>
      </c>
      <c r="I355" s="76" t="s">
        <v>799</v>
      </c>
      <c r="J355" s="76" t="s">
        <v>809</v>
      </c>
      <c r="K355" s="76" t="s">
        <v>1002</v>
      </c>
      <c r="L355" s="73">
        <v>0</v>
      </c>
      <c r="M355" s="73">
        <v>0</v>
      </c>
      <c r="N355" s="73">
        <v>1</v>
      </c>
      <c r="O355" s="73">
        <v>0</v>
      </c>
      <c r="P355" s="73">
        <v>1</v>
      </c>
      <c r="Q355" s="73">
        <v>0</v>
      </c>
      <c r="R355" s="73">
        <v>0</v>
      </c>
      <c r="S355" s="73">
        <v>0</v>
      </c>
      <c r="T355" s="73">
        <v>0</v>
      </c>
      <c r="U355" s="73">
        <v>0</v>
      </c>
      <c r="V355" s="73">
        <v>0</v>
      </c>
      <c r="W355" s="73">
        <v>0</v>
      </c>
      <c r="X355" s="73">
        <v>0</v>
      </c>
      <c r="Y355" s="73">
        <v>0</v>
      </c>
      <c r="Z355" s="77" t="s"/>
      <c r="AA355" s="79">
        <v>46263.3886574074</v>
      </c>
      <c r="AB355" s="80">
        <f>=IFERROR((L355*20+M355*50+N355*50+O355*5+P355*80+Q355*80+R355*40+S355*50+T355*50+U355*50+V355*95+W355*95+X355*95+Y355*50)/800*IF(H355="青年",0.2,IF(H355="老年",0.9,IF(H355="中年",0.5,1))),0)</f>
        <v>0.0325</v>
      </c>
      <c r="AC355" s="80">
        <f>=IFERROR((L355*80+M355*50+N355*50+O355*95+P355*20+Q355*20+R355*60+S355*50+T355*50+U355*50+V355*5+W355*5+X355*5+Y355*50)/540*IF(H355="青年",0.8,IF(H355="老年",0.1,IF(H355="中年",0.5,1))),0)</f>
        <v>0.103703703703704</v>
      </c>
      <c r="AD355" s="81">
        <f>=IFERROR(0.01+(AB355-MIN($AB$2:$AB$595))/(MAX($AB$2:$AB$595)-MIN($AB$2:$AB$595))*(1-0.01),0)*10</f>
        <v>1.32828784119107</v>
      </c>
      <c r="AE355" s="81">
        <f>=IFERROR(0.01+(AC355-MIN($AC$2:$AC$595))/(MAX($AC$2:$AC$595)-MIN($AC$2:$AC$595))*(1-0.01),0)*10</f>
        <v>2.96919060052219</v>
      </c>
    </row>
    <row r="356" spans="1:31">
      <c r="A356" s="73">
        <v>355</v>
      </c>
      <c r="B356" s="76" t="s">
        <v>1193</v>
      </c>
      <c r="C356" s="76" t="s">
        <v>477</v>
      </c>
      <c r="D356" s="73" t="s">
        <v>478</v>
      </c>
      <c r="E356" s="73">
        <v>11</v>
      </c>
      <c r="F356" s="73">
        <v>5</v>
      </c>
      <c r="G356" s="76" t="s">
        <v>793</v>
      </c>
      <c r="H356" s="76" t="s">
        <v>788</v>
      </c>
      <c r="I356" s="76" t="s">
        <v>799</v>
      </c>
      <c r="J356" s="76" t="s">
        <v>809</v>
      </c>
      <c r="K356" s="76" t="s">
        <v>1002</v>
      </c>
      <c r="L356" s="73">
        <v>0</v>
      </c>
      <c r="M356" s="73">
        <v>0</v>
      </c>
      <c r="N356" s="73">
        <v>1</v>
      </c>
      <c r="O356" s="73">
        <v>0</v>
      </c>
      <c r="P356" s="73">
        <v>1</v>
      </c>
      <c r="Q356" s="73">
        <v>0</v>
      </c>
      <c r="R356" s="73">
        <v>0</v>
      </c>
      <c r="S356" s="73">
        <v>0</v>
      </c>
      <c r="T356" s="73">
        <v>0</v>
      </c>
      <c r="U356" s="73">
        <v>0</v>
      </c>
      <c r="V356" s="73">
        <v>0</v>
      </c>
      <c r="W356" s="73">
        <v>0</v>
      </c>
      <c r="X356" s="73">
        <v>0</v>
      </c>
      <c r="Y356" s="73">
        <v>0</v>
      </c>
      <c r="Z356" s="77" t="s"/>
      <c r="AA356" s="79">
        <v>46263.3889351852</v>
      </c>
      <c r="AB356" s="80">
        <f>=IFERROR((L356*20+M356*50+N356*50+O356*5+P356*80+Q356*80+R356*40+S356*50+T356*50+U356*50+V356*95+W356*95+X356*95+Y356*50)/800*IF(H356="青年",0.2,IF(H356="老年",0.9,IF(H356="中年",0.5,1))),0)</f>
        <v>0.0325</v>
      </c>
      <c r="AC356" s="80">
        <f>=IFERROR((L356*80+M356*50+N356*50+O356*95+P356*20+Q356*20+R356*60+S356*50+T356*50+U356*50+V356*5+W356*5+X356*5+Y356*50)/540*IF(H356="青年",0.8,IF(H356="老年",0.1,IF(H356="中年",0.5,1))),0)</f>
        <v>0.103703703703704</v>
      </c>
      <c r="AD356" s="81">
        <f>=IFERROR(0.01+(AB356-MIN($AB$2:$AB$595))/(MAX($AB$2:$AB$595)-MIN($AB$2:$AB$595))*(1-0.01),0)*10</f>
        <v>1.32828784119107</v>
      </c>
      <c r="AE356" s="81">
        <f>=IFERROR(0.01+(AC356-MIN($AC$2:$AC$595))/(MAX($AC$2:$AC$595)-MIN($AC$2:$AC$595))*(1-0.01),0)*10</f>
        <v>2.96919060052219</v>
      </c>
    </row>
    <row r="357" spans="1:31">
      <c r="A357" s="73">
        <v>356</v>
      </c>
      <c r="B357" s="76" t="s">
        <v>1194</v>
      </c>
      <c r="C357" s="76" t="s">
        <v>477</v>
      </c>
      <c r="D357" s="73" t="s">
        <v>478</v>
      </c>
      <c r="E357" s="73">
        <v>12</v>
      </c>
      <c r="F357" s="73">
        <v>5</v>
      </c>
      <c r="G357" s="76" t="s">
        <v>793</v>
      </c>
      <c r="H357" s="76" t="s">
        <v>788</v>
      </c>
      <c r="I357" s="76" t="s">
        <v>799</v>
      </c>
      <c r="J357" s="76" t="s">
        <v>809</v>
      </c>
      <c r="K357" s="76" t="s">
        <v>1002</v>
      </c>
      <c r="L357" s="73">
        <v>0</v>
      </c>
      <c r="M357" s="73">
        <v>0</v>
      </c>
      <c r="N357" s="73">
        <v>1</v>
      </c>
      <c r="O357" s="73">
        <v>0</v>
      </c>
      <c r="P357" s="73">
        <v>1</v>
      </c>
      <c r="Q357" s="73">
        <v>0</v>
      </c>
      <c r="R357" s="73">
        <v>0</v>
      </c>
      <c r="S357" s="73">
        <v>0</v>
      </c>
      <c r="T357" s="73">
        <v>0</v>
      </c>
      <c r="U357" s="73">
        <v>0</v>
      </c>
      <c r="V357" s="73">
        <v>0</v>
      </c>
      <c r="W357" s="73">
        <v>0</v>
      </c>
      <c r="X357" s="73">
        <v>0</v>
      </c>
      <c r="Y357" s="73">
        <v>0</v>
      </c>
      <c r="Z357" s="77" t="s"/>
      <c r="AA357" s="79">
        <v>46263.389212963</v>
      </c>
      <c r="AB357" s="80">
        <f>=IFERROR((L357*20+M357*50+N357*50+O357*5+P357*80+Q357*80+R357*40+S357*50+T357*50+U357*50+V357*95+W357*95+X357*95+Y357*50)/800*IF(H357="青年",0.2,IF(H357="老年",0.9,IF(H357="中年",0.5,1))),0)</f>
        <v>0.0325</v>
      </c>
      <c r="AC357" s="80">
        <f>=IFERROR((L357*80+M357*50+N357*50+O357*95+P357*20+Q357*20+R357*60+S357*50+T357*50+U357*50+V357*5+W357*5+X357*5+Y357*50)/540*IF(H357="青年",0.8,IF(H357="老年",0.1,IF(H357="中年",0.5,1))),0)</f>
        <v>0.103703703703704</v>
      </c>
      <c r="AD357" s="81">
        <f>=IFERROR(0.01+(AB357-MIN($AB$2:$AB$595))/(MAX($AB$2:$AB$595)-MIN($AB$2:$AB$595))*(1-0.01),0)*10</f>
        <v>1.32828784119107</v>
      </c>
      <c r="AE357" s="81">
        <f>=IFERROR(0.01+(AC357-MIN($AC$2:$AC$595))/(MAX($AC$2:$AC$595)-MIN($AC$2:$AC$595))*(1-0.01),0)*10</f>
        <v>2.96919060052219</v>
      </c>
    </row>
    <row r="358" spans="1:31">
      <c r="A358" s="73">
        <v>357</v>
      </c>
      <c r="B358" s="76" t="s">
        <v>1195</v>
      </c>
      <c r="C358" s="76" t="s">
        <v>477</v>
      </c>
      <c r="D358" s="73" t="s">
        <v>478</v>
      </c>
      <c r="E358" s="73">
        <v>13</v>
      </c>
      <c r="F358" s="73">
        <v>6</v>
      </c>
      <c r="G358" s="76" t="s">
        <v>793</v>
      </c>
      <c r="H358" s="76" t="s">
        <v>788</v>
      </c>
      <c r="I358" s="76" t="s">
        <v>799</v>
      </c>
      <c r="J358" s="76" t="s">
        <v>809</v>
      </c>
      <c r="K358" s="76" t="s">
        <v>1063</v>
      </c>
      <c r="L358" s="73">
        <v>0</v>
      </c>
      <c r="M358" s="73">
        <v>0</v>
      </c>
      <c r="N358" s="73">
        <v>1</v>
      </c>
      <c r="O358" s="73">
        <v>1</v>
      </c>
      <c r="P358" s="73">
        <v>0</v>
      </c>
      <c r="Q358" s="73">
        <v>0</v>
      </c>
      <c r="R358" s="73">
        <v>0</v>
      </c>
      <c r="S358" s="73">
        <v>0</v>
      </c>
      <c r="T358" s="73">
        <v>0</v>
      </c>
      <c r="U358" s="73">
        <v>0</v>
      </c>
      <c r="V358" s="73">
        <v>0</v>
      </c>
      <c r="W358" s="73">
        <v>0</v>
      </c>
      <c r="X358" s="73">
        <v>0</v>
      </c>
      <c r="Y358" s="73">
        <v>0</v>
      </c>
      <c r="Z358" s="77" t="s"/>
      <c r="AA358" s="79">
        <v>46263.3894328704</v>
      </c>
      <c r="AB358" s="80">
        <f>=IFERROR((L358*20+M358*50+N358*50+O358*5+P358*80+Q358*80+R358*40+S358*50+T358*50+U358*50+V358*95+W358*95+X358*95+Y358*50)/800*IF(H358="青年",0.2,IF(H358="老年",0.9,IF(H358="中年",0.5,1))),0)</f>
        <v>0.01375</v>
      </c>
      <c r="AC358" s="80">
        <f>=IFERROR((L358*80+M358*50+N358*50+O358*95+P358*20+Q358*20+R358*60+S358*50+T358*50+U358*50+V358*5+W358*5+X358*5+Y358*50)/540*IF(H358="青年",0.8,IF(H358="老年",0.1,IF(H358="中年",0.5,1))),0)</f>
        <v>0.214814814814815</v>
      </c>
      <c r="AD358" s="81">
        <f>=IFERROR(0.01+(AB358-MIN($AB$2:$AB$595))/(MAX($AB$2:$AB$595)-MIN($AB$2:$AB$595))*(1-0.01),0)*10</f>
        <v>0.591315136476427</v>
      </c>
      <c r="AE358" s="81">
        <f>=IFERROR(0.01+(AC358-MIN($AC$2:$AC$595))/(MAX($AC$2:$AC$595)-MIN($AC$2:$AC$595))*(1-0.01),0)*10</f>
        <v>6.07101827676241</v>
      </c>
    </row>
    <row r="359" spans="1:31">
      <c r="A359" s="73">
        <v>358</v>
      </c>
      <c r="B359" s="76" t="s">
        <v>1196</v>
      </c>
      <c r="C359" s="76" t="s">
        <v>477</v>
      </c>
      <c r="D359" s="73" t="s">
        <v>478</v>
      </c>
      <c r="E359" s="73">
        <v>14</v>
      </c>
      <c r="F359" s="73">
        <v>6</v>
      </c>
      <c r="G359" s="76" t="s">
        <v>793</v>
      </c>
      <c r="H359" s="76" t="s">
        <v>788</v>
      </c>
      <c r="I359" s="76" t="s">
        <v>799</v>
      </c>
      <c r="J359" s="76" t="s">
        <v>809</v>
      </c>
      <c r="K359" s="76" t="s">
        <v>1063</v>
      </c>
      <c r="L359" s="73">
        <v>0</v>
      </c>
      <c r="M359" s="73">
        <v>0</v>
      </c>
      <c r="N359" s="73">
        <v>1</v>
      </c>
      <c r="O359" s="73">
        <v>1</v>
      </c>
      <c r="P359" s="73">
        <v>0</v>
      </c>
      <c r="Q359" s="73">
        <v>0</v>
      </c>
      <c r="R359" s="73">
        <v>0</v>
      </c>
      <c r="S359" s="73">
        <v>0</v>
      </c>
      <c r="T359" s="73">
        <v>0</v>
      </c>
      <c r="U359" s="73">
        <v>0</v>
      </c>
      <c r="V359" s="73">
        <v>0</v>
      </c>
      <c r="W359" s="73">
        <v>0</v>
      </c>
      <c r="X359" s="73">
        <v>0</v>
      </c>
      <c r="Y359" s="73">
        <v>0</v>
      </c>
      <c r="Z359" s="77" t="s"/>
      <c r="AA359" s="79">
        <v>46263.389537037</v>
      </c>
      <c r="AB359" s="80">
        <f>=IFERROR((L359*20+M359*50+N359*50+O359*5+P359*80+Q359*80+R359*40+S359*50+T359*50+U359*50+V359*95+W359*95+X359*95+Y359*50)/800*IF(H359="青年",0.2,IF(H359="老年",0.9,IF(H359="中年",0.5,1))),0)</f>
        <v>0.01375</v>
      </c>
      <c r="AC359" s="80">
        <f>=IFERROR((L359*80+M359*50+N359*50+O359*95+P359*20+Q359*20+R359*60+S359*50+T359*50+U359*50+V359*5+W359*5+X359*5+Y359*50)/540*IF(H359="青年",0.8,IF(H359="老年",0.1,IF(H359="中年",0.5,1))),0)</f>
        <v>0.214814814814815</v>
      </c>
      <c r="AD359" s="81">
        <f>=IFERROR(0.01+(AB359-MIN($AB$2:$AB$595))/(MAX($AB$2:$AB$595)-MIN($AB$2:$AB$595))*(1-0.01),0)*10</f>
        <v>0.591315136476427</v>
      </c>
      <c r="AE359" s="81">
        <f>=IFERROR(0.01+(AC359-MIN($AC$2:$AC$595))/(MAX($AC$2:$AC$595)-MIN($AC$2:$AC$595))*(1-0.01),0)*10</f>
        <v>6.07101827676241</v>
      </c>
    </row>
    <row r="360" spans="1:31">
      <c r="A360" s="73">
        <v>359</v>
      </c>
      <c r="B360" s="76" t="s">
        <v>1197</v>
      </c>
      <c r="C360" s="76" t="s">
        <v>477</v>
      </c>
      <c r="D360" s="73" t="s">
        <v>478</v>
      </c>
      <c r="E360" s="73">
        <v>15</v>
      </c>
      <c r="F360" s="77" t="s"/>
      <c r="G360" s="76" t="s">
        <v>787</v>
      </c>
      <c r="H360" s="76" t="s">
        <v>788</v>
      </c>
      <c r="I360" s="76" t="s">
        <v>799</v>
      </c>
      <c r="J360" s="76" t="s">
        <v>809</v>
      </c>
      <c r="K360" s="76" t="s">
        <v>853</v>
      </c>
      <c r="L360" s="73">
        <v>0</v>
      </c>
      <c r="M360" s="73">
        <v>0</v>
      </c>
      <c r="N360" s="73">
        <v>0</v>
      </c>
      <c r="O360" s="73">
        <v>1</v>
      </c>
      <c r="P360" s="73">
        <v>0</v>
      </c>
      <c r="Q360" s="73">
        <v>0</v>
      </c>
      <c r="R360" s="73">
        <v>0</v>
      </c>
      <c r="S360" s="73">
        <v>0</v>
      </c>
      <c r="T360" s="73">
        <v>0</v>
      </c>
      <c r="U360" s="73">
        <v>0</v>
      </c>
      <c r="V360" s="73">
        <v>0</v>
      </c>
      <c r="W360" s="73">
        <v>0</v>
      </c>
      <c r="X360" s="73">
        <v>0</v>
      </c>
      <c r="Y360" s="73">
        <v>0</v>
      </c>
      <c r="Z360" s="77" t="s"/>
      <c r="AA360" s="79">
        <v>46263.3922337962</v>
      </c>
      <c r="AB360" s="80">
        <f>=IFERROR((L360*20+M360*50+N360*50+O360*5+P360*80+Q360*80+R360*40+S360*50+T360*50+U360*50+V360*95+W360*95+X360*95+Y360*50)/800*IF(H360="青年",0.2,IF(H360="老年",0.9,IF(H360="中年",0.5,1))),0)</f>
        <v>0.00125</v>
      </c>
      <c r="AC360" s="80">
        <f>=IFERROR((L360*80+M360*50+N360*50+O360*95+P360*20+Q360*20+R360*60+S360*50+T360*50+U360*50+V360*5+W360*5+X360*5+Y360*50)/540*IF(H360="青年",0.8,IF(H360="老年",0.1,IF(H360="中年",0.5,1))),0)</f>
        <v>0.140740740740741</v>
      </c>
      <c r="AD360" s="81">
        <f>=IFERROR(0.01+(AB360-MIN($AB$2:$AB$595))/(MAX($AB$2:$AB$595)-MIN($AB$2:$AB$595))*(1-0.01),0)*10</f>
        <v>0.1</v>
      </c>
      <c r="AE360" s="81">
        <f>=IFERROR(0.01+(AC360-MIN($AC$2:$AC$595))/(MAX($AC$2:$AC$595)-MIN($AC$2:$AC$595))*(1-0.01),0)*10</f>
        <v>4.00313315926893</v>
      </c>
    </row>
    <row r="361" spans="1:31">
      <c r="A361" s="73">
        <v>360</v>
      </c>
      <c r="B361" s="76" t="s">
        <v>1198</v>
      </c>
      <c r="C361" s="76" t="s">
        <v>477</v>
      </c>
      <c r="D361" s="73" t="s">
        <v>478</v>
      </c>
      <c r="E361" s="73">
        <v>16</v>
      </c>
      <c r="F361" s="77" t="s"/>
      <c r="G361" s="76" t="s">
        <v>787</v>
      </c>
      <c r="H361" s="76" t="s">
        <v>788</v>
      </c>
      <c r="I361" s="76" t="s">
        <v>789</v>
      </c>
      <c r="J361" s="76" t="s">
        <v>809</v>
      </c>
      <c r="K361" s="76" t="s">
        <v>864</v>
      </c>
      <c r="L361" s="73">
        <v>0</v>
      </c>
      <c r="M361" s="73">
        <v>0</v>
      </c>
      <c r="N361" s="73">
        <v>1</v>
      </c>
      <c r="O361" s="73">
        <v>0</v>
      </c>
      <c r="P361" s="73">
        <v>0</v>
      </c>
      <c r="Q361" s="73">
        <v>0</v>
      </c>
      <c r="R361" s="73">
        <v>0</v>
      </c>
      <c r="S361" s="73">
        <v>0</v>
      </c>
      <c r="T361" s="73">
        <v>0</v>
      </c>
      <c r="U361" s="73">
        <v>0</v>
      </c>
      <c r="V361" s="73">
        <v>0</v>
      </c>
      <c r="W361" s="73">
        <v>0</v>
      </c>
      <c r="X361" s="73">
        <v>0</v>
      </c>
      <c r="Y361" s="73">
        <v>0</v>
      </c>
      <c r="Z361" s="77" t="s"/>
      <c r="AA361" s="79">
        <v>46263.3924305556</v>
      </c>
      <c r="AB361" s="80">
        <f>=IFERROR((L361*20+M361*50+N361*50+O361*5+P361*80+Q361*80+R361*40+S361*50+T361*50+U361*50+V361*95+W361*95+X361*95+Y361*50)/800*IF(H361="青年",0.2,IF(H361="老年",0.9,IF(H361="中年",0.5,1))),0)</f>
        <v>0.0125</v>
      </c>
      <c r="AC361" s="80">
        <f>=IFERROR((L361*80+M361*50+N361*50+O361*95+P361*20+Q361*20+R361*60+S361*50+T361*50+U361*50+V361*5+W361*5+X361*5+Y361*50)/540*IF(H361="青年",0.8,IF(H361="老年",0.1,IF(H361="中年",0.5,1))),0)</f>
        <v>0.0740740740740741</v>
      </c>
      <c r="AD361" s="81">
        <f>=IFERROR(0.01+(AB361-MIN($AB$2:$AB$595))/(MAX($AB$2:$AB$595)-MIN($AB$2:$AB$595))*(1-0.01),0)*10</f>
        <v>0.542183622828784</v>
      </c>
      <c r="AE361" s="81">
        <f>=IFERROR(0.01+(AC361-MIN($AC$2:$AC$595))/(MAX($AC$2:$AC$595)-MIN($AC$2:$AC$595))*(1-0.01),0)*10</f>
        <v>2.1420365535248</v>
      </c>
    </row>
    <row r="362" spans="1:31">
      <c r="A362" s="73">
        <v>361</v>
      </c>
      <c r="B362" s="76" t="s">
        <v>1199</v>
      </c>
      <c r="C362" s="76" t="s">
        <v>482</v>
      </c>
      <c r="D362" s="73" t="s">
        <v>483</v>
      </c>
      <c r="E362" s="73">
        <v>1</v>
      </c>
      <c r="F362" s="73">
        <v>1</v>
      </c>
      <c r="G362" s="76" t="s">
        <v>793</v>
      </c>
      <c r="H362" s="76" t="s">
        <v>861</v>
      </c>
      <c r="I362" s="76" t="s">
        <v>799</v>
      </c>
      <c r="J362" s="76" t="s">
        <v>809</v>
      </c>
      <c r="K362" s="76" t="s">
        <v>840</v>
      </c>
      <c r="L362" s="73">
        <v>1</v>
      </c>
      <c r="M362" s="73">
        <v>0</v>
      </c>
      <c r="N362" s="73">
        <v>0</v>
      </c>
      <c r="O362" s="73">
        <v>0</v>
      </c>
      <c r="P362" s="73">
        <v>0</v>
      </c>
      <c r="Q362" s="73">
        <v>0</v>
      </c>
      <c r="R362" s="73">
        <v>0</v>
      </c>
      <c r="S362" s="73">
        <v>0</v>
      </c>
      <c r="T362" s="73">
        <v>0</v>
      </c>
      <c r="U362" s="73">
        <v>0</v>
      </c>
      <c r="V362" s="73">
        <v>0</v>
      </c>
      <c r="W362" s="73">
        <v>0</v>
      </c>
      <c r="X362" s="73">
        <v>0</v>
      </c>
      <c r="Y362" s="73">
        <v>0</v>
      </c>
      <c r="Z362" s="77" t="s"/>
      <c r="AA362" s="79">
        <v>46263.4051388889</v>
      </c>
      <c r="AB362" s="80">
        <f>=IFERROR((L362*20+M362*50+N362*50+O362*5+P362*80+Q362*80+R362*40+S362*50+T362*50+U362*50+V362*95+W362*95+X362*95+Y362*50)/800*IF(H362="青年",0.2,IF(H362="老年",0.9,IF(H362="中年",0.5,1))),0)</f>
        <v>0.0225</v>
      </c>
      <c r="AC362" s="80">
        <f>=IFERROR((L362*80+M362*50+N362*50+O362*95+P362*20+Q362*20+R362*60+S362*50+T362*50+U362*50+V362*5+W362*5+X362*5+Y362*50)/540*IF(H362="青年",0.8,IF(H362="老年",0.1,IF(H362="中年",0.5,1))),0)</f>
        <v>0.0148148148148148</v>
      </c>
      <c r="AD362" s="81">
        <f>=IFERROR(0.01+(AB362-MIN($AB$2:$AB$595))/(MAX($AB$2:$AB$595)-MIN($AB$2:$AB$595))*(1-0.01),0)*10</f>
        <v>0.935235732009926</v>
      </c>
      <c r="AE362" s="81">
        <f>=IFERROR(0.01+(AC362-MIN($AC$2:$AC$595))/(MAX($AC$2:$AC$595)-MIN($AC$2:$AC$595))*(1-0.01),0)*10</f>
        <v>0.487728459530026</v>
      </c>
    </row>
    <row r="363" spans="1:31">
      <c r="A363" s="73">
        <v>362</v>
      </c>
      <c r="B363" s="76" t="s">
        <v>1200</v>
      </c>
      <c r="C363" s="76" t="s">
        <v>482</v>
      </c>
      <c r="D363" s="73" t="s">
        <v>483</v>
      </c>
      <c r="E363" s="73">
        <v>2</v>
      </c>
      <c r="F363" s="73">
        <v>1</v>
      </c>
      <c r="G363" s="76" t="s">
        <v>793</v>
      </c>
      <c r="H363" s="76" t="s">
        <v>813</v>
      </c>
      <c r="I363" s="76" t="s">
        <v>789</v>
      </c>
      <c r="J363" s="76" t="s">
        <v>809</v>
      </c>
      <c r="K363" s="76" t="s">
        <v>840</v>
      </c>
      <c r="L363" s="73">
        <v>1</v>
      </c>
      <c r="M363" s="73">
        <v>0</v>
      </c>
      <c r="N363" s="73">
        <v>0</v>
      </c>
      <c r="O363" s="73">
        <v>0</v>
      </c>
      <c r="P363" s="73">
        <v>0</v>
      </c>
      <c r="Q363" s="73">
        <v>0</v>
      </c>
      <c r="R363" s="73">
        <v>0</v>
      </c>
      <c r="S363" s="73">
        <v>0</v>
      </c>
      <c r="T363" s="73">
        <v>0</v>
      </c>
      <c r="U363" s="73">
        <v>0</v>
      </c>
      <c r="V363" s="73">
        <v>0</v>
      </c>
      <c r="W363" s="73">
        <v>0</v>
      </c>
      <c r="X363" s="73">
        <v>0</v>
      </c>
      <c r="Y363" s="73">
        <v>0</v>
      </c>
      <c r="Z363" s="77" t="s"/>
      <c r="AA363" s="79">
        <v>46263.4052314815</v>
      </c>
      <c r="AB363" s="80">
        <f>=IFERROR((L363*20+M363*50+N363*50+O363*5+P363*80+Q363*80+R363*40+S363*50+T363*50+U363*50+V363*95+W363*95+X363*95+Y363*50)/800*IF(H363="青年",0.2,IF(H363="老年",0.9,IF(H363="中年",0.5,1))),0)</f>
        <v>0.025</v>
      </c>
      <c r="AC363" s="80">
        <f>=IFERROR((L363*80+M363*50+N363*50+O363*95+P363*20+Q363*20+R363*60+S363*50+T363*50+U363*50+V363*5+W363*5+X363*5+Y363*50)/540*IF(H363="青年",0.8,IF(H363="老年",0.1,IF(H363="中年",0.5,1))),0)</f>
        <v>0.148148148148148</v>
      </c>
      <c r="AD363" s="81">
        <f>=IFERROR(0.01+(AB363-MIN($AB$2:$AB$595))/(MAX($AB$2:$AB$595)-MIN($AB$2:$AB$595))*(1-0.01),0)*10</f>
        <v>1.03349875930521</v>
      </c>
      <c r="AE363" s="81">
        <f>=IFERROR(0.01+(AC363-MIN($AC$2:$AC$595))/(MAX($AC$2:$AC$595)-MIN($AC$2:$AC$595))*(1-0.01),0)*10</f>
        <v>4.20992167101828</v>
      </c>
    </row>
    <row r="364" spans="1:31">
      <c r="A364" s="73">
        <v>363</v>
      </c>
      <c r="B364" s="76" t="s">
        <v>1201</v>
      </c>
      <c r="C364" s="76" t="s">
        <v>482</v>
      </c>
      <c r="D364" s="73" t="s">
        <v>483</v>
      </c>
      <c r="E364" s="73">
        <v>3</v>
      </c>
      <c r="F364" s="77" t="s"/>
      <c r="G364" s="76" t="s">
        <v>787</v>
      </c>
      <c r="H364" s="76" t="s">
        <v>802</v>
      </c>
      <c r="I364" s="76" t="s">
        <v>789</v>
      </c>
      <c r="J364" s="76" t="s">
        <v>809</v>
      </c>
      <c r="K364" s="76" t="s">
        <v>818</v>
      </c>
      <c r="L364" s="73">
        <v>0</v>
      </c>
      <c r="M364" s="73">
        <v>1</v>
      </c>
      <c r="N364" s="73">
        <v>0</v>
      </c>
      <c r="O364" s="73">
        <v>0</v>
      </c>
      <c r="P364" s="73">
        <v>0</v>
      </c>
      <c r="Q364" s="73">
        <v>0</v>
      </c>
      <c r="R364" s="73">
        <v>0</v>
      </c>
      <c r="S364" s="73">
        <v>0</v>
      </c>
      <c r="T364" s="73">
        <v>0</v>
      </c>
      <c r="U364" s="73">
        <v>0</v>
      </c>
      <c r="V364" s="73">
        <v>0</v>
      </c>
      <c r="W364" s="73">
        <v>0</v>
      </c>
      <c r="X364" s="73">
        <v>0</v>
      </c>
      <c r="Y364" s="73">
        <v>0</v>
      </c>
      <c r="Z364" s="77" t="s"/>
      <c r="AA364" s="79">
        <v>46263.4053240741</v>
      </c>
      <c r="AB364" s="80">
        <f>=IFERROR((L364*20+M364*50+N364*50+O364*5+P364*80+Q364*80+R364*40+S364*50+T364*50+U364*50+V364*95+W364*95+X364*95+Y364*50)/800*IF(H364="青年",0.2,IF(H364="老年",0.9,IF(H364="中年",0.5,1))),0)</f>
        <v>0.03125</v>
      </c>
      <c r="AC364" s="80">
        <f>=IFERROR((L364*80+M364*50+N364*50+O364*95+P364*20+Q364*20+R364*60+S364*50+T364*50+U364*50+V364*5+W364*5+X364*5+Y364*50)/540*IF(H364="青年",0.8,IF(H364="老年",0.1,IF(H364="中年",0.5,1))),0)</f>
        <v>0.0462962962962963</v>
      </c>
      <c r="AD364" s="81">
        <f>=IFERROR(0.01+(AB364-MIN($AB$2:$AB$595))/(MAX($AB$2:$AB$595)-MIN($AB$2:$AB$595))*(1-0.01),0)*10</f>
        <v>1.27915632754342</v>
      </c>
      <c r="AE364" s="81">
        <f>=IFERROR(0.01+(AC364-MIN($AC$2:$AC$595))/(MAX($AC$2:$AC$595)-MIN($AC$2:$AC$595))*(1-0.01),0)*10</f>
        <v>1.36657963446475</v>
      </c>
    </row>
    <row r="365" spans="1:31">
      <c r="A365" s="73">
        <v>364</v>
      </c>
      <c r="B365" s="76" t="s">
        <v>1202</v>
      </c>
      <c r="C365" s="76" t="s">
        <v>482</v>
      </c>
      <c r="D365" s="73" t="s">
        <v>483</v>
      </c>
      <c r="E365" s="73">
        <v>4</v>
      </c>
      <c r="F365" s="73">
        <v>2</v>
      </c>
      <c r="G365" s="76" t="s">
        <v>793</v>
      </c>
      <c r="H365" s="76" t="s">
        <v>861</v>
      </c>
      <c r="I365" s="76" t="s">
        <v>799</v>
      </c>
      <c r="J365" s="76" t="s">
        <v>809</v>
      </c>
      <c r="K365" s="76" t="s">
        <v>840</v>
      </c>
      <c r="L365" s="73">
        <v>1</v>
      </c>
      <c r="M365" s="73">
        <v>0</v>
      </c>
      <c r="N365" s="73">
        <v>0</v>
      </c>
      <c r="O365" s="73">
        <v>0</v>
      </c>
      <c r="P365" s="73">
        <v>0</v>
      </c>
      <c r="Q365" s="73">
        <v>0</v>
      </c>
      <c r="R365" s="73">
        <v>0</v>
      </c>
      <c r="S365" s="73">
        <v>0</v>
      </c>
      <c r="T365" s="73">
        <v>0</v>
      </c>
      <c r="U365" s="73">
        <v>0</v>
      </c>
      <c r="V365" s="73">
        <v>0</v>
      </c>
      <c r="W365" s="73">
        <v>0</v>
      </c>
      <c r="X365" s="73">
        <v>0</v>
      </c>
      <c r="Y365" s="73">
        <v>0</v>
      </c>
      <c r="Z365" s="77" t="s"/>
      <c r="AA365" s="79">
        <v>46263.4054513889</v>
      </c>
      <c r="AB365" s="80">
        <f>=IFERROR((L365*20+M365*50+N365*50+O365*5+P365*80+Q365*80+R365*40+S365*50+T365*50+U365*50+V365*95+W365*95+X365*95+Y365*50)/800*IF(H365="青年",0.2,IF(H365="老年",0.9,IF(H365="中年",0.5,1))),0)</f>
        <v>0.0225</v>
      </c>
      <c r="AC365" s="80">
        <f>=IFERROR((L365*80+M365*50+N365*50+O365*95+P365*20+Q365*20+R365*60+S365*50+T365*50+U365*50+V365*5+W365*5+X365*5+Y365*50)/540*IF(H365="青年",0.8,IF(H365="老年",0.1,IF(H365="中年",0.5,1))),0)</f>
        <v>0.0148148148148148</v>
      </c>
      <c r="AD365" s="81">
        <f>=IFERROR(0.01+(AB365-MIN($AB$2:$AB$595))/(MAX($AB$2:$AB$595)-MIN($AB$2:$AB$595))*(1-0.01),0)*10</f>
        <v>0.935235732009926</v>
      </c>
      <c r="AE365" s="81">
        <f>=IFERROR(0.01+(AC365-MIN($AC$2:$AC$595))/(MAX($AC$2:$AC$595)-MIN($AC$2:$AC$595))*(1-0.01),0)*10</f>
        <v>0.487728459530026</v>
      </c>
    </row>
    <row r="366" spans="1:31">
      <c r="A366" s="73">
        <v>365</v>
      </c>
      <c r="B366" s="76" t="s">
        <v>1203</v>
      </c>
      <c r="C366" s="76" t="s">
        <v>482</v>
      </c>
      <c r="D366" s="73" t="s">
        <v>483</v>
      </c>
      <c r="E366" s="73">
        <v>5</v>
      </c>
      <c r="F366" s="73">
        <v>2</v>
      </c>
      <c r="G366" s="76" t="s">
        <v>793</v>
      </c>
      <c r="H366" s="76" t="s">
        <v>861</v>
      </c>
      <c r="I366" s="76" t="s">
        <v>799</v>
      </c>
      <c r="J366" s="76" t="s">
        <v>809</v>
      </c>
      <c r="K366" s="76" t="s">
        <v>840</v>
      </c>
      <c r="L366" s="73">
        <v>1</v>
      </c>
      <c r="M366" s="73">
        <v>0</v>
      </c>
      <c r="N366" s="73">
        <v>0</v>
      </c>
      <c r="O366" s="73">
        <v>0</v>
      </c>
      <c r="P366" s="73">
        <v>0</v>
      </c>
      <c r="Q366" s="73">
        <v>0</v>
      </c>
      <c r="R366" s="73">
        <v>0</v>
      </c>
      <c r="S366" s="73">
        <v>0</v>
      </c>
      <c r="T366" s="73">
        <v>0</v>
      </c>
      <c r="U366" s="73">
        <v>0</v>
      </c>
      <c r="V366" s="73">
        <v>0</v>
      </c>
      <c r="W366" s="73">
        <v>0</v>
      </c>
      <c r="X366" s="73">
        <v>0</v>
      </c>
      <c r="Y366" s="73">
        <v>0</v>
      </c>
      <c r="Z366" s="77" t="s"/>
      <c r="AA366" s="79">
        <v>46263.4055324074</v>
      </c>
      <c r="AB366" s="80">
        <f>=IFERROR((L366*20+M366*50+N366*50+O366*5+P366*80+Q366*80+R366*40+S366*50+T366*50+U366*50+V366*95+W366*95+X366*95+Y366*50)/800*IF(H366="青年",0.2,IF(H366="老年",0.9,IF(H366="中年",0.5,1))),0)</f>
        <v>0.0225</v>
      </c>
      <c r="AC366" s="80">
        <f>=IFERROR((L366*80+M366*50+N366*50+O366*95+P366*20+Q366*20+R366*60+S366*50+T366*50+U366*50+V366*5+W366*5+X366*5+Y366*50)/540*IF(H366="青年",0.8,IF(H366="老年",0.1,IF(H366="中年",0.5,1))),0)</f>
        <v>0.0148148148148148</v>
      </c>
      <c r="AD366" s="81">
        <f>=IFERROR(0.01+(AB366-MIN($AB$2:$AB$595))/(MAX($AB$2:$AB$595)-MIN($AB$2:$AB$595))*(1-0.01),0)*10</f>
        <v>0.935235732009926</v>
      </c>
      <c r="AE366" s="81">
        <f>=IFERROR(0.01+(AC366-MIN($AC$2:$AC$595))/(MAX($AC$2:$AC$595)-MIN($AC$2:$AC$595))*(1-0.01),0)*10</f>
        <v>0.487728459530026</v>
      </c>
    </row>
    <row r="367" spans="1:31">
      <c r="A367" s="73">
        <v>366</v>
      </c>
      <c r="B367" s="76" t="s">
        <v>1204</v>
      </c>
      <c r="C367" s="76" t="s">
        <v>482</v>
      </c>
      <c r="D367" s="73" t="s">
        <v>483</v>
      </c>
      <c r="E367" s="73">
        <v>6</v>
      </c>
      <c r="F367" s="73">
        <v>3</v>
      </c>
      <c r="G367" s="76" t="s">
        <v>793</v>
      </c>
      <c r="H367" s="76" t="s">
        <v>802</v>
      </c>
      <c r="I367" s="76" t="s">
        <v>789</v>
      </c>
      <c r="J367" s="76" t="s">
        <v>809</v>
      </c>
      <c r="K367" s="76" t="s">
        <v>818</v>
      </c>
      <c r="L367" s="73">
        <v>0</v>
      </c>
      <c r="M367" s="73">
        <v>1</v>
      </c>
      <c r="N367" s="73">
        <v>0</v>
      </c>
      <c r="O367" s="73">
        <v>0</v>
      </c>
      <c r="P367" s="73">
        <v>0</v>
      </c>
      <c r="Q367" s="73">
        <v>0</v>
      </c>
      <c r="R367" s="73">
        <v>0</v>
      </c>
      <c r="S367" s="73">
        <v>0</v>
      </c>
      <c r="T367" s="73">
        <v>0</v>
      </c>
      <c r="U367" s="73">
        <v>0</v>
      </c>
      <c r="V367" s="73">
        <v>0</v>
      </c>
      <c r="W367" s="73">
        <v>0</v>
      </c>
      <c r="X367" s="73">
        <v>0</v>
      </c>
      <c r="Y367" s="73">
        <v>0</v>
      </c>
      <c r="Z367" s="77" t="s"/>
      <c r="AA367" s="79">
        <v>46263.4057986111</v>
      </c>
      <c r="AB367" s="80">
        <f>=IFERROR((L367*20+M367*50+N367*50+O367*5+P367*80+Q367*80+R367*40+S367*50+T367*50+U367*50+V367*95+W367*95+X367*95+Y367*50)/800*IF(H367="青年",0.2,IF(H367="老年",0.9,IF(H367="中年",0.5,1))),0)</f>
        <v>0.03125</v>
      </c>
      <c r="AC367" s="80">
        <f>=IFERROR((L367*80+M367*50+N367*50+O367*95+P367*20+Q367*20+R367*60+S367*50+T367*50+U367*50+V367*5+W367*5+X367*5+Y367*50)/540*IF(H367="青年",0.8,IF(H367="老年",0.1,IF(H367="中年",0.5,1))),0)</f>
        <v>0.0462962962962963</v>
      </c>
      <c r="AD367" s="81">
        <f>=IFERROR(0.01+(AB367-MIN($AB$2:$AB$595))/(MAX($AB$2:$AB$595)-MIN($AB$2:$AB$595))*(1-0.01),0)*10</f>
        <v>1.27915632754342</v>
      </c>
      <c r="AE367" s="81">
        <f>=IFERROR(0.01+(AC367-MIN($AC$2:$AC$595))/(MAX($AC$2:$AC$595)-MIN($AC$2:$AC$595))*(1-0.01),0)*10</f>
        <v>1.36657963446475</v>
      </c>
    </row>
    <row r="368" spans="1:31">
      <c r="A368" s="73">
        <v>367</v>
      </c>
      <c r="B368" s="76" t="s">
        <v>1205</v>
      </c>
      <c r="C368" s="76" t="s">
        <v>482</v>
      </c>
      <c r="D368" s="73" t="s">
        <v>483</v>
      </c>
      <c r="E368" s="73">
        <v>7</v>
      </c>
      <c r="F368" s="73">
        <v>3</v>
      </c>
      <c r="G368" s="76" t="s">
        <v>793</v>
      </c>
      <c r="H368" s="76" t="s">
        <v>802</v>
      </c>
      <c r="I368" s="76" t="s">
        <v>799</v>
      </c>
      <c r="J368" s="76" t="s">
        <v>809</v>
      </c>
      <c r="K368" s="76" t="s">
        <v>818</v>
      </c>
      <c r="L368" s="73">
        <v>0</v>
      </c>
      <c r="M368" s="73">
        <v>1</v>
      </c>
      <c r="N368" s="73">
        <v>0</v>
      </c>
      <c r="O368" s="73">
        <v>0</v>
      </c>
      <c r="P368" s="73">
        <v>0</v>
      </c>
      <c r="Q368" s="73">
        <v>0</v>
      </c>
      <c r="R368" s="73">
        <v>0</v>
      </c>
      <c r="S368" s="73">
        <v>0</v>
      </c>
      <c r="T368" s="73">
        <v>0</v>
      </c>
      <c r="U368" s="73">
        <v>0</v>
      </c>
      <c r="V368" s="73">
        <v>0</v>
      </c>
      <c r="W368" s="73">
        <v>0</v>
      </c>
      <c r="X368" s="73">
        <v>0</v>
      </c>
      <c r="Y368" s="73">
        <v>0</v>
      </c>
      <c r="Z368" s="77" t="s"/>
      <c r="AA368" s="79">
        <v>46263.4059027778</v>
      </c>
      <c r="AB368" s="80">
        <f>=IFERROR((L368*20+M368*50+N368*50+O368*5+P368*80+Q368*80+R368*40+S368*50+T368*50+U368*50+V368*95+W368*95+X368*95+Y368*50)/800*IF(H368="青年",0.2,IF(H368="老年",0.9,IF(H368="中年",0.5,1))),0)</f>
        <v>0.03125</v>
      </c>
      <c r="AC368" s="80">
        <f>=IFERROR((L368*80+M368*50+N368*50+O368*95+P368*20+Q368*20+R368*60+S368*50+T368*50+U368*50+V368*5+W368*5+X368*5+Y368*50)/540*IF(H368="青年",0.8,IF(H368="老年",0.1,IF(H368="中年",0.5,1))),0)</f>
        <v>0.0462962962962963</v>
      </c>
      <c r="AD368" s="81">
        <f>=IFERROR(0.01+(AB368-MIN($AB$2:$AB$595))/(MAX($AB$2:$AB$595)-MIN($AB$2:$AB$595))*(1-0.01),0)*10</f>
        <v>1.27915632754342</v>
      </c>
      <c r="AE368" s="81">
        <f>=IFERROR(0.01+(AC368-MIN($AC$2:$AC$595))/(MAX($AC$2:$AC$595)-MIN($AC$2:$AC$595))*(1-0.01),0)*10</f>
        <v>1.36657963446475</v>
      </c>
    </row>
    <row r="369" spans="1:31">
      <c r="A369" s="73">
        <v>368</v>
      </c>
      <c r="B369" s="76" t="s">
        <v>1206</v>
      </c>
      <c r="C369" s="76" t="s">
        <v>485</v>
      </c>
      <c r="D369" s="73" t="s">
        <v>486</v>
      </c>
      <c r="E369" s="73">
        <v>1</v>
      </c>
      <c r="F369" s="73">
        <v>1</v>
      </c>
      <c r="G369" s="76" t="s">
        <v>793</v>
      </c>
      <c r="H369" s="76" t="s">
        <v>788</v>
      </c>
      <c r="I369" s="76" t="s">
        <v>789</v>
      </c>
      <c r="J369" s="76" t="s">
        <v>790</v>
      </c>
      <c r="K369" s="76" t="s">
        <v>1207</v>
      </c>
      <c r="L369" s="73">
        <v>0</v>
      </c>
      <c r="M369" s="73">
        <v>1</v>
      </c>
      <c r="N369" s="73">
        <v>0</v>
      </c>
      <c r="O369" s="73">
        <v>1</v>
      </c>
      <c r="P369" s="73">
        <v>1</v>
      </c>
      <c r="Q369" s="73">
        <v>0</v>
      </c>
      <c r="R369" s="73">
        <v>0</v>
      </c>
      <c r="S369" s="73">
        <v>0</v>
      </c>
      <c r="T369" s="73">
        <v>0</v>
      </c>
      <c r="U369" s="73">
        <v>0</v>
      </c>
      <c r="V369" s="73">
        <v>0</v>
      </c>
      <c r="W369" s="73">
        <v>0</v>
      </c>
      <c r="X369" s="73">
        <v>0</v>
      </c>
      <c r="Y369" s="73">
        <v>0</v>
      </c>
      <c r="Z369" s="77" t="s"/>
      <c r="AA369" s="79">
        <v>46263.4055092593</v>
      </c>
      <c r="AB369" s="80">
        <f>=IFERROR((L369*20+M369*50+N369*50+O369*5+P369*80+Q369*80+R369*40+S369*50+T369*50+U369*50+V369*95+W369*95+X369*95+Y369*50)/800*IF(H369="青年",0.2,IF(H369="老年",0.9,IF(H369="中年",0.5,1))),0)</f>
        <v>0.03375</v>
      </c>
      <c r="AC369" s="80">
        <f>=IFERROR((L369*80+M369*50+N369*50+O369*95+P369*20+Q369*20+R369*60+S369*50+T369*50+U369*50+V369*5+W369*5+X369*5+Y369*50)/540*IF(H369="青年",0.8,IF(H369="老年",0.1,IF(H369="中年",0.5,1))),0)</f>
        <v>0.244444444444445</v>
      </c>
      <c r="AD369" s="81">
        <f>=IFERROR(0.01+(AB369-MIN($AB$2:$AB$595))/(MAX($AB$2:$AB$595)-MIN($AB$2:$AB$595))*(1-0.01),0)*10</f>
        <v>1.37741935483871</v>
      </c>
      <c r="AE369" s="81">
        <f>=IFERROR(0.01+(AC369-MIN($AC$2:$AC$595))/(MAX($AC$2:$AC$595)-MIN($AC$2:$AC$595))*(1-0.01),0)*10</f>
        <v>6.89817232375979</v>
      </c>
    </row>
    <row r="370" spans="1:31">
      <c r="A370" s="73">
        <v>369</v>
      </c>
      <c r="B370" s="76" t="s">
        <v>1208</v>
      </c>
      <c r="C370" s="76" t="s">
        <v>485</v>
      </c>
      <c r="D370" s="73" t="s">
        <v>486</v>
      </c>
      <c r="E370" s="73">
        <v>2</v>
      </c>
      <c r="F370" s="73">
        <v>2</v>
      </c>
      <c r="G370" s="76" t="s">
        <v>793</v>
      </c>
      <c r="H370" s="76" t="s">
        <v>788</v>
      </c>
      <c r="I370" s="76" t="s">
        <v>799</v>
      </c>
      <c r="J370" s="76" t="s">
        <v>790</v>
      </c>
      <c r="K370" s="76" t="s">
        <v>1207</v>
      </c>
      <c r="L370" s="73">
        <v>0</v>
      </c>
      <c r="M370" s="73">
        <v>1</v>
      </c>
      <c r="N370" s="73">
        <v>0</v>
      </c>
      <c r="O370" s="73">
        <v>1</v>
      </c>
      <c r="P370" s="73">
        <v>1</v>
      </c>
      <c r="Q370" s="73">
        <v>0</v>
      </c>
      <c r="R370" s="73">
        <v>0</v>
      </c>
      <c r="S370" s="73">
        <v>0</v>
      </c>
      <c r="T370" s="73">
        <v>0</v>
      </c>
      <c r="U370" s="73">
        <v>0</v>
      </c>
      <c r="V370" s="73">
        <v>0</v>
      </c>
      <c r="W370" s="73">
        <v>0</v>
      </c>
      <c r="X370" s="73">
        <v>0</v>
      </c>
      <c r="Y370" s="73">
        <v>0</v>
      </c>
      <c r="Z370" s="77" t="s"/>
      <c r="AA370" s="79">
        <v>46263.4056712962</v>
      </c>
      <c r="AB370" s="80">
        <f>=IFERROR((L370*20+M370*50+N370*50+O370*5+P370*80+Q370*80+R370*40+S370*50+T370*50+U370*50+V370*95+W370*95+X370*95+Y370*50)/800*IF(H370="青年",0.2,IF(H370="老年",0.9,IF(H370="中年",0.5,1))),0)</f>
        <v>0.03375</v>
      </c>
      <c r="AC370" s="80">
        <f>=IFERROR((L370*80+M370*50+N370*50+O370*95+P370*20+Q370*20+R370*60+S370*50+T370*50+U370*50+V370*5+W370*5+X370*5+Y370*50)/540*IF(H370="青年",0.8,IF(H370="老年",0.1,IF(H370="中年",0.5,1))),0)</f>
        <v>0.244444444444445</v>
      </c>
      <c r="AD370" s="81">
        <f>=IFERROR(0.01+(AB370-MIN($AB$2:$AB$595))/(MAX($AB$2:$AB$595)-MIN($AB$2:$AB$595))*(1-0.01),0)*10</f>
        <v>1.37741935483871</v>
      </c>
      <c r="AE370" s="81">
        <f>=IFERROR(0.01+(AC370-MIN($AC$2:$AC$595))/(MAX($AC$2:$AC$595)-MIN($AC$2:$AC$595))*(1-0.01),0)*10</f>
        <v>6.89817232375979</v>
      </c>
    </row>
    <row r="371" spans="1:31">
      <c r="A371" s="73">
        <v>370</v>
      </c>
      <c r="B371" s="76" t="s">
        <v>1209</v>
      </c>
      <c r="C371" s="76" t="s">
        <v>490</v>
      </c>
      <c r="D371" s="73" t="s">
        <v>491</v>
      </c>
      <c r="E371" s="73">
        <v>1</v>
      </c>
      <c r="F371" s="73">
        <v>1</v>
      </c>
      <c r="G371" s="76" t="s">
        <v>793</v>
      </c>
      <c r="H371" s="76" t="s">
        <v>788</v>
      </c>
      <c r="I371" s="76" t="s">
        <v>799</v>
      </c>
      <c r="J371" s="76" t="s">
        <v>790</v>
      </c>
      <c r="K371" s="76" t="s">
        <v>1018</v>
      </c>
      <c r="L371" s="73">
        <v>0</v>
      </c>
      <c r="M371" s="73">
        <v>0</v>
      </c>
      <c r="N371" s="73">
        <v>0</v>
      </c>
      <c r="O371" s="73">
        <v>1</v>
      </c>
      <c r="P371" s="73">
        <v>1</v>
      </c>
      <c r="Q371" s="73">
        <v>0</v>
      </c>
      <c r="R371" s="73">
        <v>0</v>
      </c>
      <c r="S371" s="73">
        <v>0</v>
      </c>
      <c r="T371" s="73">
        <v>0</v>
      </c>
      <c r="U371" s="73">
        <v>0</v>
      </c>
      <c r="V371" s="73">
        <v>0</v>
      </c>
      <c r="W371" s="73">
        <v>0</v>
      </c>
      <c r="X371" s="73">
        <v>0</v>
      </c>
      <c r="Y371" s="73">
        <v>0</v>
      </c>
      <c r="Z371" s="77" t="s"/>
      <c r="AA371" s="79">
        <v>46263.3935416667</v>
      </c>
      <c r="AB371" s="80">
        <f>=IFERROR((L371*20+M371*50+N371*50+O371*5+P371*80+Q371*80+R371*40+S371*50+T371*50+U371*50+V371*95+W371*95+X371*95+Y371*50)/800*IF(H371="青年",0.2,IF(H371="老年",0.9,IF(H371="中年",0.5,1))),0)</f>
        <v>0.02125</v>
      </c>
      <c r="AC371" s="80">
        <f>=IFERROR((L371*80+M371*50+N371*50+O371*95+P371*20+Q371*20+R371*60+S371*50+T371*50+U371*50+V371*5+W371*5+X371*5+Y371*50)/540*IF(H371="青年",0.8,IF(H371="老年",0.1,IF(H371="中年",0.5,1))),0)</f>
        <v>0.17037037037037</v>
      </c>
      <c r="AD371" s="81">
        <f>=IFERROR(0.01+(AB371-MIN($AB$2:$AB$595))/(MAX($AB$2:$AB$595)-MIN($AB$2:$AB$595))*(1-0.01),0)*10</f>
        <v>0.886104218362283</v>
      </c>
      <c r="AE371" s="81">
        <f>=IFERROR(0.01+(AC371-MIN($AC$2:$AC$595))/(MAX($AC$2:$AC$595)-MIN($AC$2:$AC$595))*(1-0.01),0)*10</f>
        <v>4.83028720626632</v>
      </c>
    </row>
    <row r="372" spans="1:31">
      <c r="A372" s="73">
        <v>371</v>
      </c>
      <c r="B372" s="76" t="s">
        <v>1210</v>
      </c>
      <c r="C372" s="76" t="s">
        <v>490</v>
      </c>
      <c r="D372" s="73" t="s">
        <v>491</v>
      </c>
      <c r="E372" s="73">
        <v>2</v>
      </c>
      <c r="F372" s="77" t="s"/>
      <c r="G372" s="76" t="s">
        <v>787</v>
      </c>
      <c r="H372" s="76" t="s">
        <v>788</v>
      </c>
      <c r="I372" s="76" t="s">
        <v>799</v>
      </c>
      <c r="J372" s="76" t="s">
        <v>790</v>
      </c>
      <c r="K372" s="76" t="s">
        <v>1018</v>
      </c>
      <c r="L372" s="73">
        <v>0</v>
      </c>
      <c r="M372" s="73">
        <v>0</v>
      </c>
      <c r="N372" s="73">
        <v>0</v>
      </c>
      <c r="O372" s="73">
        <v>1</v>
      </c>
      <c r="P372" s="73">
        <v>1</v>
      </c>
      <c r="Q372" s="73">
        <v>0</v>
      </c>
      <c r="R372" s="73">
        <v>0</v>
      </c>
      <c r="S372" s="73">
        <v>0</v>
      </c>
      <c r="T372" s="73">
        <v>0</v>
      </c>
      <c r="U372" s="73">
        <v>0</v>
      </c>
      <c r="V372" s="73">
        <v>0</v>
      </c>
      <c r="W372" s="73">
        <v>0</v>
      </c>
      <c r="X372" s="73">
        <v>0</v>
      </c>
      <c r="Y372" s="73">
        <v>0</v>
      </c>
      <c r="Z372" s="77" t="s"/>
      <c r="AA372" s="79">
        <v>46263.3936921296</v>
      </c>
      <c r="AB372" s="80">
        <f>=IFERROR((L372*20+M372*50+N372*50+O372*5+P372*80+Q372*80+R372*40+S372*50+T372*50+U372*50+V372*95+W372*95+X372*95+Y372*50)/800*IF(H372="青年",0.2,IF(H372="老年",0.9,IF(H372="中年",0.5,1))),0)</f>
        <v>0.02125</v>
      </c>
      <c r="AC372" s="80">
        <f>=IFERROR((L372*80+M372*50+N372*50+O372*95+P372*20+Q372*20+R372*60+S372*50+T372*50+U372*50+V372*5+W372*5+X372*5+Y372*50)/540*IF(H372="青年",0.8,IF(H372="老年",0.1,IF(H372="中年",0.5,1))),0)</f>
        <v>0.17037037037037</v>
      </c>
      <c r="AD372" s="81">
        <f>=IFERROR(0.01+(AB372-MIN($AB$2:$AB$595))/(MAX($AB$2:$AB$595)-MIN($AB$2:$AB$595))*(1-0.01),0)*10</f>
        <v>0.886104218362283</v>
      </c>
      <c r="AE372" s="81">
        <f>=IFERROR(0.01+(AC372-MIN($AC$2:$AC$595))/(MAX($AC$2:$AC$595)-MIN($AC$2:$AC$595))*(1-0.01),0)*10</f>
        <v>4.83028720626632</v>
      </c>
    </row>
    <row r="373" spans="1:31">
      <c r="A373" s="73">
        <v>372</v>
      </c>
      <c r="B373" s="76" t="s">
        <v>1211</v>
      </c>
      <c r="C373" s="76" t="s">
        <v>490</v>
      </c>
      <c r="D373" s="73" t="s">
        <v>491</v>
      </c>
      <c r="E373" s="73">
        <v>3</v>
      </c>
      <c r="F373" s="73">
        <v>2</v>
      </c>
      <c r="G373" s="76" t="s">
        <v>793</v>
      </c>
      <c r="H373" s="76" t="s">
        <v>802</v>
      </c>
      <c r="I373" s="76" t="s">
        <v>789</v>
      </c>
      <c r="J373" s="76" t="s">
        <v>790</v>
      </c>
      <c r="K373" s="76" t="s">
        <v>908</v>
      </c>
      <c r="L373" s="73">
        <v>0</v>
      </c>
      <c r="M373" s="73">
        <v>0</v>
      </c>
      <c r="N373" s="73">
        <v>0</v>
      </c>
      <c r="O373" s="73">
        <v>0</v>
      </c>
      <c r="P373" s="73">
        <v>1</v>
      </c>
      <c r="Q373" s="73">
        <v>0</v>
      </c>
      <c r="R373" s="73">
        <v>1</v>
      </c>
      <c r="S373" s="73">
        <v>1</v>
      </c>
      <c r="T373" s="73">
        <v>0</v>
      </c>
      <c r="U373" s="73">
        <v>0</v>
      </c>
      <c r="V373" s="73">
        <v>0</v>
      </c>
      <c r="W373" s="73">
        <v>0</v>
      </c>
      <c r="X373" s="73">
        <v>0</v>
      </c>
      <c r="Y373" s="73">
        <v>0</v>
      </c>
      <c r="Z373" s="77" t="s"/>
      <c r="AA373" s="79">
        <v>46264.3766435185</v>
      </c>
      <c r="AB373" s="80">
        <f>=IFERROR((L373*20+M373*50+N373*50+O373*5+P373*80+Q373*80+R373*40+S373*50+T373*50+U373*50+V373*95+W373*95+X373*95+Y373*50)/800*IF(H373="青年",0.2,IF(H373="老年",0.9,IF(H373="中年",0.5,1))),0)</f>
        <v>0.10625</v>
      </c>
      <c r="AC373" s="80">
        <f>=IFERROR((L373*80+M373*50+N373*50+O373*95+P373*20+Q373*20+R373*60+S373*50+T373*50+U373*50+V373*5+W373*5+X373*5+Y373*50)/540*IF(H373="青年",0.8,IF(H373="老年",0.1,IF(H373="中年",0.5,1))),0)</f>
        <v>0.12037037037037</v>
      </c>
      <c r="AD373" s="81">
        <f>=IFERROR(0.01+(AB373-MIN($AB$2:$AB$595))/(MAX($AB$2:$AB$595)-MIN($AB$2:$AB$595))*(1-0.01),0)*10</f>
        <v>4.22704714640199</v>
      </c>
      <c r="AE373" s="81">
        <f>=IFERROR(0.01+(AC373-MIN($AC$2:$AC$595))/(MAX($AC$2:$AC$595)-MIN($AC$2:$AC$595))*(1-0.01),0)*10</f>
        <v>3.43446475195823</v>
      </c>
    </row>
    <row r="374" spans="1:31">
      <c r="A374" s="73">
        <v>373</v>
      </c>
      <c r="B374" s="76" t="s">
        <v>1212</v>
      </c>
      <c r="C374" s="76" t="s">
        <v>490</v>
      </c>
      <c r="D374" s="73" t="s">
        <v>491</v>
      </c>
      <c r="E374" s="73">
        <v>4</v>
      </c>
      <c r="F374" s="73">
        <v>2</v>
      </c>
      <c r="G374" s="76" t="s">
        <v>793</v>
      </c>
      <c r="H374" s="76" t="s">
        <v>802</v>
      </c>
      <c r="I374" s="76" t="s">
        <v>789</v>
      </c>
      <c r="J374" s="76" t="s">
        <v>790</v>
      </c>
      <c r="K374" s="76" t="s">
        <v>908</v>
      </c>
      <c r="L374" s="73">
        <v>0</v>
      </c>
      <c r="M374" s="73">
        <v>0</v>
      </c>
      <c r="N374" s="73">
        <v>0</v>
      </c>
      <c r="O374" s="73">
        <v>0</v>
      </c>
      <c r="P374" s="73">
        <v>1</v>
      </c>
      <c r="Q374" s="73">
        <v>0</v>
      </c>
      <c r="R374" s="73">
        <v>1</v>
      </c>
      <c r="S374" s="73">
        <v>1</v>
      </c>
      <c r="T374" s="73">
        <v>0</v>
      </c>
      <c r="U374" s="73">
        <v>0</v>
      </c>
      <c r="V374" s="73">
        <v>0</v>
      </c>
      <c r="W374" s="73">
        <v>0</v>
      </c>
      <c r="X374" s="73">
        <v>0</v>
      </c>
      <c r="Y374" s="73">
        <v>0</v>
      </c>
      <c r="Z374" s="77" t="s"/>
      <c r="AA374" s="79">
        <v>46264.3768518519</v>
      </c>
      <c r="AB374" s="80">
        <f>=IFERROR((L374*20+M374*50+N374*50+O374*5+P374*80+Q374*80+R374*40+S374*50+T374*50+U374*50+V374*95+W374*95+X374*95+Y374*50)/800*IF(H374="青年",0.2,IF(H374="老年",0.9,IF(H374="中年",0.5,1))),0)</f>
        <v>0.10625</v>
      </c>
      <c r="AC374" s="80">
        <f>=IFERROR((L374*80+M374*50+N374*50+O374*95+P374*20+Q374*20+R374*60+S374*50+T374*50+U374*50+V374*5+W374*5+X374*5+Y374*50)/540*IF(H374="青年",0.8,IF(H374="老年",0.1,IF(H374="中年",0.5,1))),0)</f>
        <v>0.12037037037037</v>
      </c>
      <c r="AD374" s="81">
        <f>=IFERROR(0.01+(AB374-MIN($AB$2:$AB$595))/(MAX($AB$2:$AB$595)-MIN($AB$2:$AB$595))*(1-0.01),0)*10</f>
        <v>4.22704714640199</v>
      </c>
      <c r="AE374" s="81">
        <f>=IFERROR(0.01+(AC374-MIN($AC$2:$AC$595))/(MAX($AC$2:$AC$595)-MIN($AC$2:$AC$595))*(1-0.01),0)*10</f>
        <v>3.43446475195823</v>
      </c>
    </row>
    <row r="375" spans="1:31">
      <c r="A375" s="73">
        <v>374</v>
      </c>
      <c r="B375" s="76" t="s">
        <v>1213</v>
      </c>
      <c r="C375" s="76" t="s">
        <v>490</v>
      </c>
      <c r="D375" s="73" t="s">
        <v>491</v>
      </c>
      <c r="E375" s="73">
        <v>5</v>
      </c>
      <c r="F375" s="73">
        <v>2</v>
      </c>
      <c r="G375" s="76" t="s">
        <v>793</v>
      </c>
      <c r="H375" s="76" t="s">
        <v>802</v>
      </c>
      <c r="I375" s="76" t="s">
        <v>789</v>
      </c>
      <c r="J375" s="76" t="s">
        <v>790</v>
      </c>
      <c r="K375" s="76" t="s">
        <v>908</v>
      </c>
      <c r="L375" s="73">
        <v>0</v>
      </c>
      <c r="M375" s="73">
        <v>0</v>
      </c>
      <c r="N375" s="73">
        <v>0</v>
      </c>
      <c r="O375" s="73">
        <v>0</v>
      </c>
      <c r="P375" s="73">
        <v>1</v>
      </c>
      <c r="Q375" s="73">
        <v>0</v>
      </c>
      <c r="R375" s="73">
        <v>1</v>
      </c>
      <c r="S375" s="73">
        <v>1</v>
      </c>
      <c r="T375" s="73">
        <v>0</v>
      </c>
      <c r="U375" s="73">
        <v>0</v>
      </c>
      <c r="V375" s="73">
        <v>0</v>
      </c>
      <c r="W375" s="73">
        <v>0</v>
      </c>
      <c r="X375" s="73">
        <v>0</v>
      </c>
      <c r="Y375" s="73">
        <v>0</v>
      </c>
      <c r="Z375" s="77" t="s"/>
      <c r="AA375" s="79">
        <v>46264.3771412037</v>
      </c>
      <c r="AB375" s="80">
        <f>=IFERROR((L375*20+M375*50+N375*50+O375*5+P375*80+Q375*80+R375*40+S375*50+T375*50+U375*50+V375*95+W375*95+X375*95+Y375*50)/800*IF(H375="青年",0.2,IF(H375="老年",0.9,IF(H375="中年",0.5,1))),0)</f>
        <v>0.10625</v>
      </c>
      <c r="AC375" s="80">
        <f>=IFERROR((L375*80+M375*50+N375*50+O375*95+P375*20+Q375*20+R375*60+S375*50+T375*50+U375*50+V375*5+W375*5+X375*5+Y375*50)/540*IF(H375="青年",0.8,IF(H375="老年",0.1,IF(H375="中年",0.5,1))),0)</f>
        <v>0.12037037037037</v>
      </c>
      <c r="AD375" s="81">
        <f>=IFERROR(0.01+(AB375-MIN($AB$2:$AB$595))/(MAX($AB$2:$AB$595)-MIN($AB$2:$AB$595))*(1-0.01),0)*10</f>
        <v>4.22704714640199</v>
      </c>
      <c r="AE375" s="81">
        <f>=IFERROR(0.01+(AC375-MIN($AC$2:$AC$595))/(MAX($AC$2:$AC$595)-MIN($AC$2:$AC$595))*(1-0.01),0)*10</f>
        <v>3.43446475195823</v>
      </c>
    </row>
    <row r="376" spans="1:31">
      <c r="A376" s="73">
        <v>375</v>
      </c>
      <c r="B376" s="76" t="s">
        <v>1214</v>
      </c>
      <c r="C376" s="76" t="s">
        <v>490</v>
      </c>
      <c r="D376" s="73" t="s">
        <v>491</v>
      </c>
      <c r="E376" s="73">
        <v>6</v>
      </c>
      <c r="F376" s="77" t="s"/>
      <c r="G376" s="76" t="s">
        <v>787</v>
      </c>
      <c r="H376" s="76" t="s">
        <v>788</v>
      </c>
      <c r="I376" s="76" t="s">
        <v>799</v>
      </c>
      <c r="J376" s="76" t="s">
        <v>809</v>
      </c>
      <c r="K376" s="76" t="s">
        <v>864</v>
      </c>
      <c r="L376" s="73">
        <v>0</v>
      </c>
      <c r="M376" s="73">
        <v>0</v>
      </c>
      <c r="N376" s="73">
        <v>1</v>
      </c>
      <c r="O376" s="73">
        <v>0</v>
      </c>
      <c r="P376" s="73">
        <v>0</v>
      </c>
      <c r="Q376" s="73">
        <v>0</v>
      </c>
      <c r="R376" s="73">
        <v>0</v>
      </c>
      <c r="S376" s="73">
        <v>0</v>
      </c>
      <c r="T376" s="73">
        <v>0</v>
      </c>
      <c r="U376" s="73">
        <v>0</v>
      </c>
      <c r="V376" s="73">
        <v>0</v>
      </c>
      <c r="W376" s="73">
        <v>0</v>
      </c>
      <c r="X376" s="73">
        <v>0</v>
      </c>
      <c r="Y376" s="73">
        <v>0</v>
      </c>
      <c r="Z376" s="77" t="s"/>
      <c r="AA376" s="79">
        <v>46264.3773958333</v>
      </c>
      <c r="AB376" s="80">
        <f>=IFERROR((L376*20+M376*50+N376*50+O376*5+P376*80+Q376*80+R376*40+S376*50+T376*50+U376*50+V376*95+W376*95+X376*95+Y376*50)/800*IF(H376="青年",0.2,IF(H376="老年",0.9,IF(H376="中年",0.5,1))),0)</f>
        <v>0.0125</v>
      </c>
      <c r="AC376" s="80">
        <f>=IFERROR((L376*80+M376*50+N376*50+O376*95+P376*20+Q376*20+R376*60+S376*50+T376*50+U376*50+V376*5+W376*5+X376*5+Y376*50)/540*IF(H376="青年",0.8,IF(H376="老年",0.1,IF(H376="中年",0.5,1))),0)</f>
        <v>0.0740740740740741</v>
      </c>
      <c r="AD376" s="81">
        <f>=IFERROR(0.01+(AB376-MIN($AB$2:$AB$595))/(MAX($AB$2:$AB$595)-MIN($AB$2:$AB$595))*(1-0.01),0)*10</f>
        <v>0.542183622828784</v>
      </c>
      <c r="AE376" s="81">
        <f>=IFERROR(0.01+(AC376-MIN($AC$2:$AC$595))/(MAX($AC$2:$AC$595)-MIN($AC$2:$AC$595))*(1-0.01),0)*10</f>
        <v>2.1420365535248</v>
      </c>
    </row>
    <row r="377" spans="1:31">
      <c r="A377" s="73">
        <v>376</v>
      </c>
      <c r="B377" s="76" t="s">
        <v>1215</v>
      </c>
      <c r="C377" s="76" t="s">
        <v>490</v>
      </c>
      <c r="D377" s="73" t="s">
        <v>491</v>
      </c>
      <c r="E377" s="73">
        <v>7</v>
      </c>
      <c r="F377" s="77" t="s"/>
      <c r="G377" s="76" t="s">
        <v>787</v>
      </c>
      <c r="H377" s="76" t="s">
        <v>788</v>
      </c>
      <c r="I377" s="76" t="s">
        <v>799</v>
      </c>
      <c r="J377" s="76" t="s">
        <v>809</v>
      </c>
      <c r="K377" s="76" t="s">
        <v>1216</v>
      </c>
      <c r="L377" s="73">
        <v>1</v>
      </c>
      <c r="M377" s="73">
        <v>1</v>
      </c>
      <c r="N377" s="73">
        <v>0</v>
      </c>
      <c r="O377" s="73">
        <v>0</v>
      </c>
      <c r="P377" s="73">
        <v>0</v>
      </c>
      <c r="Q377" s="73">
        <v>0</v>
      </c>
      <c r="R377" s="73">
        <v>0</v>
      </c>
      <c r="S377" s="73">
        <v>0</v>
      </c>
      <c r="T377" s="73">
        <v>0</v>
      </c>
      <c r="U377" s="73">
        <v>0</v>
      </c>
      <c r="V377" s="73">
        <v>0</v>
      </c>
      <c r="W377" s="73">
        <v>0</v>
      </c>
      <c r="X377" s="73">
        <v>0</v>
      </c>
      <c r="Y377" s="73">
        <v>1</v>
      </c>
      <c r="Z377" s="77" t="s"/>
      <c r="AA377" s="79">
        <v>46264.3782523148</v>
      </c>
      <c r="AB377" s="80">
        <f>=IFERROR((L377*20+M377*50+N377*50+O377*5+P377*80+Q377*80+R377*40+S377*50+T377*50+U377*50+V377*95+W377*95+X377*95+Y377*50)/800*IF(H377="青年",0.2,IF(H377="老年",0.9,IF(H377="中年",0.5,1))),0)</f>
        <v>0.03</v>
      </c>
      <c r="AC377" s="80">
        <f>=IFERROR((L377*80+M377*50+N377*50+O377*95+P377*20+Q377*20+R377*60+S377*50+T377*50+U377*50+V377*5+W377*5+X377*5+Y377*50)/540*IF(H377="青年",0.8,IF(H377="老年",0.1,IF(H377="中年",0.5,1))),0)</f>
        <v>0.266666666666667</v>
      </c>
      <c r="AD377" s="81">
        <f>=IFERROR(0.01+(AB377-MIN($AB$2:$AB$595))/(MAX($AB$2:$AB$595)-MIN($AB$2:$AB$595))*(1-0.01),0)*10</f>
        <v>1.23002481389578</v>
      </c>
      <c r="AE377" s="81">
        <f>=IFERROR(0.01+(AC377-MIN($AC$2:$AC$595))/(MAX($AC$2:$AC$595)-MIN($AC$2:$AC$595))*(1-0.01),0)*10</f>
        <v>7.51853785900783</v>
      </c>
    </row>
    <row r="378" spans="1:31">
      <c r="A378" s="73">
        <v>377</v>
      </c>
      <c r="B378" s="76" t="s">
        <v>1217</v>
      </c>
      <c r="C378" s="76" t="s">
        <v>495</v>
      </c>
      <c r="D378" s="73" t="s">
        <v>496</v>
      </c>
      <c r="E378" s="73">
        <v>1</v>
      </c>
      <c r="F378" s="77" t="s"/>
      <c r="G378" s="76" t="s">
        <v>787</v>
      </c>
      <c r="H378" s="76" t="s">
        <v>788</v>
      </c>
      <c r="I378" s="76" t="s">
        <v>799</v>
      </c>
      <c r="J378" s="76" t="s">
        <v>790</v>
      </c>
      <c r="K378" s="76" t="s">
        <v>822</v>
      </c>
      <c r="L378" s="73">
        <v>0</v>
      </c>
      <c r="M378" s="73">
        <v>0</v>
      </c>
      <c r="N378" s="73">
        <v>0</v>
      </c>
      <c r="O378" s="73">
        <v>0</v>
      </c>
      <c r="P378" s="73">
        <v>0</v>
      </c>
      <c r="Q378" s="73">
        <v>0</v>
      </c>
      <c r="R378" s="73">
        <v>0</v>
      </c>
      <c r="S378" s="73">
        <v>1</v>
      </c>
      <c r="T378" s="73">
        <v>0</v>
      </c>
      <c r="U378" s="73">
        <v>0</v>
      </c>
      <c r="V378" s="73">
        <v>0</v>
      </c>
      <c r="W378" s="73">
        <v>0</v>
      </c>
      <c r="X378" s="73">
        <v>0</v>
      </c>
      <c r="Y378" s="73">
        <v>0</v>
      </c>
      <c r="Z378" s="77" t="s"/>
      <c r="AA378" s="79">
        <v>46263.3705439815</v>
      </c>
      <c r="AB378" s="80">
        <f>=IFERROR((L378*20+M378*50+N378*50+O378*5+P378*80+Q378*80+R378*40+S378*50+T378*50+U378*50+V378*95+W378*95+X378*95+Y378*50)/800*IF(H378="青年",0.2,IF(H378="老年",0.9,IF(H378="中年",0.5,1))),0)</f>
        <v>0.0125</v>
      </c>
      <c r="AC378" s="80">
        <f>=IFERROR((L378*80+M378*50+N378*50+O378*95+P378*20+Q378*20+R378*60+S378*50+T378*50+U378*50+V378*5+W378*5+X378*5+Y378*50)/540*IF(H378="青年",0.8,IF(H378="老年",0.1,IF(H378="中年",0.5,1))),0)</f>
        <v>0.0740740740740741</v>
      </c>
      <c r="AD378" s="81">
        <f>=IFERROR(0.01+(AB378-MIN($AB$2:$AB$595))/(MAX($AB$2:$AB$595)-MIN($AB$2:$AB$595))*(1-0.01),0)*10</f>
        <v>0.542183622828784</v>
      </c>
      <c r="AE378" s="81">
        <f>=IFERROR(0.01+(AC378-MIN($AC$2:$AC$595))/(MAX($AC$2:$AC$595)-MIN($AC$2:$AC$595))*(1-0.01),0)*10</f>
        <v>2.1420365535248</v>
      </c>
    </row>
    <row r="379" spans="1:31">
      <c r="A379" s="73">
        <v>378</v>
      </c>
      <c r="B379" s="76" t="s">
        <v>1218</v>
      </c>
      <c r="C379" s="76" t="s">
        <v>495</v>
      </c>
      <c r="D379" s="73" t="s">
        <v>496</v>
      </c>
      <c r="E379" s="73">
        <v>2</v>
      </c>
      <c r="F379" s="73">
        <v>1</v>
      </c>
      <c r="G379" s="76" t="s">
        <v>793</v>
      </c>
      <c r="H379" s="76" t="s">
        <v>802</v>
      </c>
      <c r="I379" s="76" t="s">
        <v>789</v>
      </c>
      <c r="J379" s="76" t="s">
        <v>809</v>
      </c>
      <c r="K379" s="76" t="s">
        <v>951</v>
      </c>
      <c r="L379" s="73">
        <v>0</v>
      </c>
      <c r="M379" s="73">
        <v>1</v>
      </c>
      <c r="N379" s="73">
        <v>1</v>
      </c>
      <c r="O379" s="73">
        <v>0</v>
      </c>
      <c r="P379" s="73">
        <v>0</v>
      </c>
      <c r="Q379" s="73">
        <v>0</v>
      </c>
      <c r="R379" s="73">
        <v>1</v>
      </c>
      <c r="S379" s="73">
        <v>0</v>
      </c>
      <c r="T379" s="73">
        <v>0</v>
      </c>
      <c r="U379" s="73">
        <v>0</v>
      </c>
      <c r="V379" s="73">
        <v>0</v>
      </c>
      <c r="W379" s="73">
        <v>0</v>
      </c>
      <c r="X379" s="73">
        <v>0</v>
      </c>
      <c r="Y379" s="73">
        <v>0</v>
      </c>
      <c r="Z379" s="77" t="s"/>
      <c r="AA379" s="79">
        <v>46263.3706712962</v>
      </c>
      <c r="AB379" s="80">
        <f>=IFERROR((L379*20+M379*50+N379*50+O379*5+P379*80+Q379*80+R379*40+S379*50+T379*50+U379*50+V379*95+W379*95+X379*95+Y379*50)/800*IF(H379="青年",0.2,IF(H379="老年",0.9,IF(H379="中年",0.5,1))),0)</f>
        <v>0.0875</v>
      </c>
      <c r="AC379" s="80">
        <f>=IFERROR((L379*80+M379*50+N379*50+O379*95+P379*20+Q379*20+R379*60+S379*50+T379*50+U379*50+V379*5+W379*5+X379*5+Y379*50)/540*IF(H379="青年",0.8,IF(H379="老年",0.1,IF(H379="中年",0.5,1))),0)</f>
        <v>0.148148148148148</v>
      </c>
      <c r="AD379" s="81">
        <f>=IFERROR(0.01+(AB379-MIN($AB$2:$AB$595))/(MAX($AB$2:$AB$595)-MIN($AB$2:$AB$595))*(1-0.01),0)*10</f>
        <v>3.49007444168735</v>
      </c>
      <c r="AE379" s="81">
        <f>=IFERROR(0.01+(AC379-MIN($AC$2:$AC$595))/(MAX($AC$2:$AC$595)-MIN($AC$2:$AC$595))*(1-0.01),0)*10</f>
        <v>4.20992167101828</v>
      </c>
    </row>
    <row r="380" spans="1:31">
      <c r="A380" s="73">
        <v>379</v>
      </c>
      <c r="B380" s="76" t="s">
        <v>1219</v>
      </c>
      <c r="C380" s="76" t="s">
        <v>495</v>
      </c>
      <c r="D380" s="73" t="s">
        <v>496</v>
      </c>
      <c r="E380" s="73">
        <v>3</v>
      </c>
      <c r="F380" s="73">
        <v>1</v>
      </c>
      <c r="G380" s="76" t="s">
        <v>793</v>
      </c>
      <c r="H380" s="76" t="s">
        <v>802</v>
      </c>
      <c r="I380" s="76" t="s">
        <v>789</v>
      </c>
      <c r="J380" s="76" t="s">
        <v>809</v>
      </c>
      <c r="K380" s="76" t="s">
        <v>864</v>
      </c>
      <c r="L380" s="73">
        <v>0</v>
      </c>
      <c r="M380" s="73">
        <v>0</v>
      </c>
      <c r="N380" s="73">
        <v>1</v>
      </c>
      <c r="O380" s="73">
        <v>0</v>
      </c>
      <c r="P380" s="73">
        <v>0</v>
      </c>
      <c r="Q380" s="73">
        <v>0</v>
      </c>
      <c r="R380" s="73">
        <v>0</v>
      </c>
      <c r="S380" s="73">
        <v>0</v>
      </c>
      <c r="T380" s="73">
        <v>0</v>
      </c>
      <c r="U380" s="73">
        <v>0</v>
      </c>
      <c r="V380" s="73">
        <v>0</v>
      </c>
      <c r="W380" s="73">
        <v>0</v>
      </c>
      <c r="X380" s="73">
        <v>0</v>
      </c>
      <c r="Y380" s="73">
        <v>0</v>
      </c>
      <c r="Z380" s="77" t="s"/>
      <c r="AA380" s="79">
        <v>46263.3708101852</v>
      </c>
      <c r="AB380" s="80">
        <f>=IFERROR((L380*20+M380*50+N380*50+O380*5+P380*80+Q380*80+R380*40+S380*50+T380*50+U380*50+V380*95+W380*95+X380*95+Y380*50)/800*IF(H380="青年",0.2,IF(H380="老年",0.9,IF(H380="中年",0.5,1))),0)</f>
        <v>0.03125</v>
      </c>
      <c r="AC380" s="80">
        <f>=IFERROR((L380*80+M380*50+N380*50+O380*95+P380*20+Q380*20+R380*60+S380*50+T380*50+U380*50+V380*5+W380*5+X380*5+Y380*50)/540*IF(H380="青年",0.8,IF(H380="老年",0.1,IF(H380="中年",0.5,1))),0)</f>
        <v>0.0462962962962963</v>
      </c>
      <c r="AD380" s="81">
        <f>=IFERROR(0.01+(AB380-MIN($AB$2:$AB$595))/(MAX($AB$2:$AB$595)-MIN($AB$2:$AB$595))*(1-0.01),0)*10</f>
        <v>1.27915632754342</v>
      </c>
      <c r="AE380" s="81">
        <f>=IFERROR(0.01+(AC380-MIN($AC$2:$AC$595))/(MAX($AC$2:$AC$595)-MIN($AC$2:$AC$595))*(1-0.01),0)*10</f>
        <v>1.36657963446475</v>
      </c>
    </row>
    <row r="381" spans="1:31">
      <c r="A381" s="73">
        <v>380</v>
      </c>
      <c r="B381" s="76" t="s">
        <v>1220</v>
      </c>
      <c r="C381" s="76" t="s">
        <v>495</v>
      </c>
      <c r="D381" s="73" t="s">
        <v>496</v>
      </c>
      <c r="E381" s="73">
        <v>4</v>
      </c>
      <c r="F381" s="73">
        <v>1</v>
      </c>
      <c r="G381" s="76" t="s">
        <v>793</v>
      </c>
      <c r="H381" s="76" t="s">
        <v>802</v>
      </c>
      <c r="I381" s="76" t="s">
        <v>789</v>
      </c>
      <c r="J381" s="76" t="s">
        <v>809</v>
      </c>
      <c r="K381" s="76" t="s">
        <v>864</v>
      </c>
      <c r="L381" s="73">
        <v>0</v>
      </c>
      <c r="M381" s="73">
        <v>0</v>
      </c>
      <c r="N381" s="73">
        <v>1</v>
      </c>
      <c r="O381" s="73">
        <v>0</v>
      </c>
      <c r="P381" s="73">
        <v>0</v>
      </c>
      <c r="Q381" s="73">
        <v>0</v>
      </c>
      <c r="R381" s="73">
        <v>0</v>
      </c>
      <c r="S381" s="73">
        <v>0</v>
      </c>
      <c r="T381" s="73">
        <v>0</v>
      </c>
      <c r="U381" s="73">
        <v>0</v>
      </c>
      <c r="V381" s="73">
        <v>0</v>
      </c>
      <c r="W381" s="73">
        <v>0</v>
      </c>
      <c r="X381" s="73">
        <v>0</v>
      </c>
      <c r="Y381" s="73">
        <v>0</v>
      </c>
      <c r="Z381" s="77" t="s"/>
      <c r="AA381" s="79">
        <v>46263.3709490741</v>
      </c>
      <c r="AB381" s="80">
        <f>=IFERROR((L381*20+M381*50+N381*50+O381*5+P381*80+Q381*80+R381*40+S381*50+T381*50+U381*50+V381*95+W381*95+X381*95+Y381*50)/800*IF(H381="青年",0.2,IF(H381="老年",0.9,IF(H381="中年",0.5,1))),0)</f>
        <v>0.03125</v>
      </c>
      <c r="AC381" s="80">
        <f>=IFERROR((L381*80+M381*50+N381*50+O381*95+P381*20+Q381*20+R381*60+S381*50+T381*50+U381*50+V381*5+W381*5+X381*5+Y381*50)/540*IF(H381="青年",0.8,IF(H381="老年",0.1,IF(H381="中年",0.5,1))),0)</f>
        <v>0.0462962962962963</v>
      </c>
      <c r="AD381" s="81">
        <f>=IFERROR(0.01+(AB381-MIN($AB$2:$AB$595))/(MAX($AB$2:$AB$595)-MIN($AB$2:$AB$595))*(1-0.01),0)*10</f>
        <v>1.27915632754342</v>
      </c>
      <c r="AE381" s="81">
        <f>=IFERROR(0.01+(AC381-MIN($AC$2:$AC$595))/(MAX($AC$2:$AC$595)-MIN($AC$2:$AC$595))*(1-0.01),0)*10</f>
        <v>1.36657963446475</v>
      </c>
    </row>
    <row r="382" spans="1:31">
      <c r="A382" s="73">
        <v>381</v>
      </c>
      <c r="B382" s="76" t="s">
        <v>1221</v>
      </c>
      <c r="C382" s="76" t="s">
        <v>495</v>
      </c>
      <c r="D382" s="73" t="s">
        <v>496</v>
      </c>
      <c r="E382" s="73">
        <v>5</v>
      </c>
      <c r="F382" s="77" t="s"/>
      <c r="G382" s="76" t="s">
        <v>787</v>
      </c>
      <c r="H382" s="76" t="s">
        <v>802</v>
      </c>
      <c r="I382" s="76" t="s">
        <v>789</v>
      </c>
      <c r="J382" s="76" t="s">
        <v>809</v>
      </c>
      <c r="K382" s="76" t="s">
        <v>864</v>
      </c>
      <c r="L382" s="73">
        <v>0</v>
      </c>
      <c r="M382" s="73">
        <v>0</v>
      </c>
      <c r="N382" s="73">
        <v>1</v>
      </c>
      <c r="O382" s="73">
        <v>0</v>
      </c>
      <c r="P382" s="73">
        <v>0</v>
      </c>
      <c r="Q382" s="73">
        <v>0</v>
      </c>
      <c r="R382" s="73">
        <v>0</v>
      </c>
      <c r="S382" s="73">
        <v>0</v>
      </c>
      <c r="T382" s="73">
        <v>0</v>
      </c>
      <c r="U382" s="73">
        <v>0</v>
      </c>
      <c r="V382" s="73">
        <v>0</v>
      </c>
      <c r="W382" s="73">
        <v>0</v>
      </c>
      <c r="X382" s="73">
        <v>0</v>
      </c>
      <c r="Y382" s="73">
        <v>0</v>
      </c>
      <c r="Z382" s="77" t="s"/>
      <c r="AA382" s="79">
        <v>46263.3710648148</v>
      </c>
      <c r="AB382" s="80">
        <f>=IFERROR((L382*20+M382*50+N382*50+O382*5+P382*80+Q382*80+R382*40+S382*50+T382*50+U382*50+V382*95+W382*95+X382*95+Y382*50)/800*IF(H382="青年",0.2,IF(H382="老年",0.9,IF(H382="中年",0.5,1))),0)</f>
        <v>0.03125</v>
      </c>
      <c r="AC382" s="80">
        <f>=IFERROR((L382*80+M382*50+N382*50+O382*95+P382*20+Q382*20+R382*60+S382*50+T382*50+U382*50+V382*5+W382*5+X382*5+Y382*50)/540*IF(H382="青年",0.8,IF(H382="老年",0.1,IF(H382="中年",0.5,1))),0)</f>
        <v>0.0462962962962963</v>
      </c>
      <c r="AD382" s="81">
        <f>=IFERROR(0.01+(AB382-MIN($AB$2:$AB$595))/(MAX($AB$2:$AB$595)-MIN($AB$2:$AB$595))*(1-0.01),0)*10</f>
        <v>1.27915632754342</v>
      </c>
      <c r="AE382" s="81">
        <f>=IFERROR(0.01+(AC382-MIN($AC$2:$AC$595))/(MAX($AC$2:$AC$595)-MIN($AC$2:$AC$595))*(1-0.01),0)*10</f>
        <v>1.36657963446475</v>
      </c>
    </row>
    <row r="383" spans="1:31">
      <c r="A383" s="73">
        <v>382</v>
      </c>
      <c r="B383" s="76" t="s">
        <v>1222</v>
      </c>
      <c r="C383" s="76" t="s">
        <v>495</v>
      </c>
      <c r="D383" s="73" t="s">
        <v>496</v>
      </c>
      <c r="E383" s="73">
        <v>6</v>
      </c>
      <c r="F383" s="77" t="s"/>
      <c r="G383" s="76" t="s">
        <v>787</v>
      </c>
      <c r="H383" s="76" t="s">
        <v>802</v>
      </c>
      <c r="I383" s="76" t="s">
        <v>799</v>
      </c>
      <c r="J383" s="76" t="s">
        <v>809</v>
      </c>
      <c r="K383" s="76" t="s">
        <v>1223</v>
      </c>
      <c r="L383" s="73">
        <v>0</v>
      </c>
      <c r="M383" s="73">
        <v>1</v>
      </c>
      <c r="N383" s="73">
        <v>1</v>
      </c>
      <c r="O383" s="73">
        <v>1</v>
      </c>
      <c r="P383" s="73">
        <v>0</v>
      </c>
      <c r="Q383" s="73">
        <v>0</v>
      </c>
      <c r="R383" s="73">
        <v>0</v>
      </c>
      <c r="S383" s="73">
        <v>0</v>
      </c>
      <c r="T383" s="73">
        <v>0</v>
      </c>
      <c r="U383" s="73">
        <v>0</v>
      </c>
      <c r="V383" s="73">
        <v>0</v>
      </c>
      <c r="W383" s="73">
        <v>0</v>
      </c>
      <c r="X383" s="73">
        <v>0</v>
      </c>
      <c r="Y383" s="73">
        <v>0</v>
      </c>
      <c r="Z383" s="77" t="s"/>
      <c r="AA383" s="79">
        <v>46263.3711805556</v>
      </c>
      <c r="AB383" s="80">
        <f>=IFERROR((L383*20+M383*50+N383*50+O383*5+P383*80+Q383*80+R383*40+S383*50+T383*50+U383*50+V383*95+W383*95+X383*95+Y383*50)/800*IF(H383="青年",0.2,IF(H383="老年",0.9,IF(H383="中年",0.5,1))),0)</f>
        <v>0.065625</v>
      </c>
      <c r="AC383" s="80">
        <f>=IFERROR((L383*80+M383*50+N383*50+O383*95+P383*20+Q383*20+R383*60+S383*50+T383*50+U383*50+V383*5+W383*5+X383*5+Y383*50)/540*IF(H383="青年",0.8,IF(H383="老年",0.1,IF(H383="中年",0.5,1))),0)</f>
        <v>0.180555555555556</v>
      </c>
      <c r="AD383" s="81">
        <f>=IFERROR(0.01+(AB383-MIN($AB$2:$AB$595))/(MAX($AB$2:$AB$595)-MIN($AB$2:$AB$595))*(1-0.01),0)*10</f>
        <v>2.6302729528536</v>
      </c>
      <c r="AE383" s="81">
        <f>=IFERROR(0.01+(AC383-MIN($AC$2:$AC$595))/(MAX($AC$2:$AC$595)-MIN($AC$2:$AC$595))*(1-0.01),0)*10</f>
        <v>5.11462140992167</v>
      </c>
    </row>
    <row r="384" spans="1:31">
      <c r="A384" s="73">
        <v>383</v>
      </c>
      <c r="B384" s="76" t="s">
        <v>1224</v>
      </c>
      <c r="C384" s="76" t="s">
        <v>495</v>
      </c>
      <c r="D384" s="73" t="s">
        <v>496</v>
      </c>
      <c r="E384" s="73">
        <v>7</v>
      </c>
      <c r="F384" s="77" t="s"/>
      <c r="G384" s="76" t="s">
        <v>787</v>
      </c>
      <c r="H384" s="76" t="s">
        <v>802</v>
      </c>
      <c r="I384" s="76" t="s">
        <v>799</v>
      </c>
      <c r="J384" s="76" t="s">
        <v>809</v>
      </c>
      <c r="K384" s="76" t="s">
        <v>1004</v>
      </c>
      <c r="L384" s="73">
        <v>0</v>
      </c>
      <c r="M384" s="73">
        <v>1</v>
      </c>
      <c r="N384" s="73">
        <v>1</v>
      </c>
      <c r="O384" s="73">
        <v>0</v>
      </c>
      <c r="P384" s="73">
        <v>1</v>
      </c>
      <c r="Q384" s="73">
        <v>0</v>
      </c>
      <c r="R384" s="73">
        <v>0</v>
      </c>
      <c r="S384" s="73">
        <v>0</v>
      </c>
      <c r="T384" s="73">
        <v>0</v>
      </c>
      <c r="U384" s="73">
        <v>0</v>
      </c>
      <c r="V384" s="73">
        <v>0</v>
      </c>
      <c r="W384" s="73">
        <v>0</v>
      </c>
      <c r="X384" s="73">
        <v>0</v>
      </c>
      <c r="Y384" s="73">
        <v>0</v>
      </c>
      <c r="Z384" s="77" t="s"/>
      <c r="AA384" s="79">
        <v>46263.371400463</v>
      </c>
      <c r="AB384" s="80">
        <f>=IFERROR((L384*20+M384*50+N384*50+O384*5+P384*80+Q384*80+R384*40+S384*50+T384*50+U384*50+V384*95+W384*95+X384*95+Y384*50)/800*IF(H384="青年",0.2,IF(H384="老年",0.9,IF(H384="中年",0.5,1))),0)</f>
        <v>0.1125</v>
      </c>
      <c r="AC384" s="80">
        <f>=IFERROR((L384*80+M384*50+N384*50+O384*95+P384*20+Q384*20+R384*60+S384*50+T384*50+U384*50+V384*5+W384*5+X384*5+Y384*50)/540*IF(H384="青年",0.8,IF(H384="老年",0.1,IF(H384="中年",0.5,1))),0)</f>
        <v>0.111111111111111</v>
      </c>
      <c r="AD384" s="81">
        <f>=IFERROR(0.01+(AB384-MIN($AB$2:$AB$595))/(MAX($AB$2:$AB$595)-MIN($AB$2:$AB$595))*(1-0.01),0)*10</f>
        <v>4.4727047146402</v>
      </c>
      <c r="AE384" s="81">
        <f>=IFERROR(0.01+(AC384-MIN($AC$2:$AC$595))/(MAX($AC$2:$AC$595)-MIN($AC$2:$AC$595))*(1-0.01),0)*10</f>
        <v>3.17597911227154</v>
      </c>
    </row>
    <row r="385" spans="1:31">
      <c r="A385" s="73">
        <v>384</v>
      </c>
      <c r="B385" s="76" t="s">
        <v>1225</v>
      </c>
      <c r="C385" s="76" t="s">
        <v>495</v>
      </c>
      <c r="D385" s="73" t="s">
        <v>496</v>
      </c>
      <c r="E385" s="73">
        <v>8</v>
      </c>
      <c r="F385" s="77" t="s"/>
      <c r="G385" s="76" t="s">
        <v>787</v>
      </c>
      <c r="H385" s="76" t="s">
        <v>788</v>
      </c>
      <c r="I385" s="76" t="s">
        <v>799</v>
      </c>
      <c r="J385" s="76" t="s">
        <v>809</v>
      </c>
      <c r="K385" s="76" t="s">
        <v>1004</v>
      </c>
      <c r="L385" s="73">
        <v>0</v>
      </c>
      <c r="M385" s="73">
        <v>1</v>
      </c>
      <c r="N385" s="73">
        <v>1</v>
      </c>
      <c r="O385" s="73">
        <v>0</v>
      </c>
      <c r="P385" s="73">
        <v>1</v>
      </c>
      <c r="Q385" s="73">
        <v>0</v>
      </c>
      <c r="R385" s="73">
        <v>0</v>
      </c>
      <c r="S385" s="73">
        <v>0</v>
      </c>
      <c r="T385" s="73">
        <v>0</v>
      </c>
      <c r="U385" s="73">
        <v>0</v>
      </c>
      <c r="V385" s="73">
        <v>0</v>
      </c>
      <c r="W385" s="73">
        <v>0</v>
      </c>
      <c r="X385" s="73">
        <v>0</v>
      </c>
      <c r="Y385" s="73">
        <v>0</v>
      </c>
      <c r="Z385" s="77" t="s"/>
      <c r="AA385" s="79">
        <v>46263.3715277778</v>
      </c>
      <c r="AB385" s="80">
        <f>=IFERROR((L385*20+M385*50+N385*50+O385*5+P385*80+Q385*80+R385*40+S385*50+T385*50+U385*50+V385*95+W385*95+X385*95+Y385*50)/800*IF(H385="青年",0.2,IF(H385="老年",0.9,IF(H385="中年",0.5,1))),0)</f>
        <v>0.045</v>
      </c>
      <c r="AC385" s="80">
        <f>=IFERROR((L385*80+M385*50+N385*50+O385*95+P385*20+Q385*20+R385*60+S385*50+T385*50+U385*50+V385*5+W385*5+X385*5+Y385*50)/540*IF(H385="青年",0.8,IF(H385="老年",0.1,IF(H385="中年",0.5,1))),0)</f>
        <v>0.177777777777778</v>
      </c>
      <c r="AD385" s="81">
        <f>=IFERROR(0.01+(AB385-MIN($AB$2:$AB$595))/(MAX($AB$2:$AB$595)-MIN($AB$2:$AB$595))*(1-0.01),0)*10</f>
        <v>1.81960297766749</v>
      </c>
      <c r="AE385" s="81">
        <f>=IFERROR(0.01+(AC385-MIN($AC$2:$AC$595))/(MAX($AC$2:$AC$595)-MIN($AC$2:$AC$595))*(1-0.01),0)*10</f>
        <v>5.03707571801567</v>
      </c>
    </row>
    <row r="386" spans="1:31">
      <c r="A386" s="73">
        <v>385</v>
      </c>
      <c r="B386" s="76" t="s">
        <v>1226</v>
      </c>
      <c r="C386" s="76" t="s">
        <v>495</v>
      </c>
      <c r="D386" s="73" t="s">
        <v>496</v>
      </c>
      <c r="E386" s="73">
        <v>9</v>
      </c>
      <c r="F386" s="77" t="s"/>
      <c r="G386" s="76" t="s">
        <v>787</v>
      </c>
      <c r="H386" s="76" t="s">
        <v>788</v>
      </c>
      <c r="I386" s="76" t="s">
        <v>799</v>
      </c>
      <c r="J386" s="76" t="s">
        <v>809</v>
      </c>
      <c r="K386" s="76" t="s">
        <v>1004</v>
      </c>
      <c r="L386" s="73">
        <v>0</v>
      </c>
      <c r="M386" s="73">
        <v>1</v>
      </c>
      <c r="N386" s="73">
        <v>1</v>
      </c>
      <c r="O386" s="73">
        <v>0</v>
      </c>
      <c r="P386" s="73">
        <v>1</v>
      </c>
      <c r="Q386" s="73">
        <v>0</v>
      </c>
      <c r="R386" s="73">
        <v>0</v>
      </c>
      <c r="S386" s="73">
        <v>0</v>
      </c>
      <c r="T386" s="73">
        <v>0</v>
      </c>
      <c r="U386" s="73">
        <v>0</v>
      </c>
      <c r="V386" s="73">
        <v>0</v>
      </c>
      <c r="W386" s="73">
        <v>0</v>
      </c>
      <c r="X386" s="73">
        <v>0</v>
      </c>
      <c r="Y386" s="73">
        <v>0</v>
      </c>
      <c r="Z386" s="77" t="s"/>
      <c r="AA386" s="79">
        <v>46263.3717013889</v>
      </c>
      <c r="AB386" s="80">
        <f>=IFERROR((L386*20+M386*50+N386*50+O386*5+P386*80+Q386*80+R386*40+S386*50+T386*50+U386*50+V386*95+W386*95+X386*95+Y386*50)/800*IF(H386="青年",0.2,IF(H386="老年",0.9,IF(H386="中年",0.5,1))),0)</f>
        <v>0.045</v>
      </c>
      <c r="AC386" s="80">
        <f>=IFERROR((L386*80+M386*50+N386*50+O386*95+P386*20+Q386*20+R386*60+S386*50+T386*50+U386*50+V386*5+W386*5+X386*5+Y386*50)/540*IF(H386="青年",0.8,IF(H386="老年",0.1,IF(H386="中年",0.5,1))),0)</f>
        <v>0.177777777777778</v>
      </c>
      <c r="AD386" s="81">
        <f>=IFERROR(0.01+(AB386-MIN($AB$2:$AB$595))/(MAX($AB$2:$AB$595)-MIN($AB$2:$AB$595))*(1-0.01),0)*10</f>
        <v>1.81960297766749</v>
      </c>
      <c r="AE386" s="81">
        <f>=IFERROR(0.01+(AC386-MIN($AC$2:$AC$595))/(MAX($AC$2:$AC$595)-MIN($AC$2:$AC$595))*(1-0.01),0)*10</f>
        <v>5.03707571801567</v>
      </c>
    </row>
    <row r="387" spans="1:31">
      <c r="A387" s="73">
        <v>386</v>
      </c>
      <c r="B387" s="76" t="s">
        <v>1227</v>
      </c>
      <c r="C387" s="76" t="s">
        <v>495</v>
      </c>
      <c r="D387" s="73" t="s">
        <v>496</v>
      </c>
      <c r="E387" s="73">
        <v>10</v>
      </c>
      <c r="F387" s="77" t="s"/>
      <c r="G387" s="76" t="s">
        <v>787</v>
      </c>
      <c r="H387" s="76" t="s">
        <v>802</v>
      </c>
      <c r="I387" s="76" t="s">
        <v>799</v>
      </c>
      <c r="J387" s="76" t="s">
        <v>809</v>
      </c>
      <c r="K387" s="76" t="s">
        <v>897</v>
      </c>
      <c r="L387" s="73">
        <v>0</v>
      </c>
      <c r="M387" s="73">
        <v>1</v>
      </c>
      <c r="N387" s="73">
        <v>1</v>
      </c>
      <c r="O387" s="73">
        <v>0</v>
      </c>
      <c r="P387" s="73">
        <v>0</v>
      </c>
      <c r="Q387" s="73">
        <v>0</v>
      </c>
      <c r="R387" s="73">
        <v>0</v>
      </c>
      <c r="S387" s="73">
        <v>0</v>
      </c>
      <c r="T387" s="73">
        <v>0</v>
      </c>
      <c r="U387" s="73">
        <v>0</v>
      </c>
      <c r="V387" s="73">
        <v>0</v>
      </c>
      <c r="W387" s="73">
        <v>0</v>
      </c>
      <c r="X387" s="73">
        <v>0</v>
      </c>
      <c r="Y387" s="73">
        <v>0</v>
      </c>
      <c r="Z387" s="77" t="s"/>
      <c r="AA387" s="79">
        <v>46263.3719097222</v>
      </c>
      <c r="AB387" s="80">
        <f>=IFERROR((L387*20+M387*50+N387*50+O387*5+P387*80+Q387*80+R387*40+S387*50+T387*50+U387*50+V387*95+W387*95+X387*95+Y387*50)/800*IF(H387="青年",0.2,IF(H387="老年",0.9,IF(H387="中年",0.5,1))),0)</f>
        <v>0.0625</v>
      </c>
      <c r="AC387" s="80">
        <f>=IFERROR((L387*80+M387*50+N387*50+O387*95+P387*20+Q387*20+R387*60+S387*50+T387*50+U387*50+V387*5+W387*5+X387*5+Y387*50)/540*IF(H387="青年",0.8,IF(H387="老年",0.1,IF(H387="中年",0.5,1))),0)</f>
        <v>0.0925925925925926</v>
      </c>
      <c r="AD387" s="81">
        <f>=IFERROR(0.01+(AB387-MIN($AB$2:$AB$595))/(MAX($AB$2:$AB$595)-MIN($AB$2:$AB$595))*(1-0.01),0)*10</f>
        <v>2.50744416873449</v>
      </c>
      <c r="AE387" s="81">
        <f>=IFERROR(0.01+(AC387-MIN($AC$2:$AC$595))/(MAX($AC$2:$AC$595)-MIN($AC$2:$AC$595))*(1-0.01),0)*10</f>
        <v>2.65900783289817</v>
      </c>
    </row>
    <row r="388" spans="1:31">
      <c r="A388" s="73">
        <v>387</v>
      </c>
      <c r="B388" s="76" t="s">
        <v>1228</v>
      </c>
      <c r="C388" s="76" t="s">
        <v>495</v>
      </c>
      <c r="D388" s="73" t="s">
        <v>496</v>
      </c>
      <c r="E388" s="73">
        <v>11</v>
      </c>
      <c r="F388" s="77" t="s"/>
      <c r="G388" s="76" t="s">
        <v>787</v>
      </c>
      <c r="H388" s="76" t="s">
        <v>802</v>
      </c>
      <c r="I388" s="76" t="s">
        <v>799</v>
      </c>
      <c r="J388" s="76" t="s">
        <v>809</v>
      </c>
      <c r="K388" s="76" t="s">
        <v>1004</v>
      </c>
      <c r="L388" s="73">
        <v>0</v>
      </c>
      <c r="M388" s="73">
        <v>1</v>
      </c>
      <c r="N388" s="73">
        <v>1</v>
      </c>
      <c r="O388" s="73">
        <v>0</v>
      </c>
      <c r="P388" s="73">
        <v>1</v>
      </c>
      <c r="Q388" s="73">
        <v>0</v>
      </c>
      <c r="R388" s="73">
        <v>0</v>
      </c>
      <c r="S388" s="73">
        <v>0</v>
      </c>
      <c r="T388" s="73">
        <v>0</v>
      </c>
      <c r="U388" s="73">
        <v>0</v>
      </c>
      <c r="V388" s="73">
        <v>0</v>
      </c>
      <c r="W388" s="73">
        <v>0</v>
      </c>
      <c r="X388" s="73">
        <v>0</v>
      </c>
      <c r="Y388" s="73">
        <v>0</v>
      </c>
      <c r="Z388" s="77" t="s"/>
      <c r="AA388" s="79">
        <v>46263.3720486111</v>
      </c>
      <c r="AB388" s="80">
        <f>=IFERROR((L388*20+M388*50+N388*50+O388*5+P388*80+Q388*80+R388*40+S388*50+T388*50+U388*50+V388*95+W388*95+X388*95+Y388*50)/800*IF(H388="青年",0.2,IF(H388="老年",0.9,IF(H388="中年",0.5,1))),0)</f>
        <v>0.1125</v>
      </c>
      <c r="AC388" s="80">
        <f>=IFERROR((L388*80+M388*50+N388*50+O388*95+P388*20+Q388*20+R388*60+S388*50+T388*50+U388*50+V388*5+W388*5+X388*5+Y388*50)/540*IF(H388="青年",0.8,IF(H388="老年",0.1,IF(H388="中年",0.5,1))),0)</f>
        <v>0.111111111111111</v>
      </c>
      <c r="AD388" s="81">
        <f>=IFERROR(0.01+(AB388-MIN($AB$2:$AB$595))/(MAX($AB$2:$AB$595)-MIN($AB$2:$AB$595))*(1-0.01),0)*10</f>
        <v>4.4727047146402</v>
      </c>
      <c r="AE388" s="81">
        <f>=IFERROR(0.01+(AC388-MIN($AC$2:$AC$595))/(MAX($AC$2:$AC$595)-MIN($AC$2:$AC$595))*(1-0.01),0)*10</f>
        <v>3.17597911227154</v>
      </c>
    </row>
    <row r="389" spans="1:31">
      <c r="A389" s="73">
        <v>388</v>
      </c>
      <c r="B389" s="76" t="s">
        <v>1229</v>
      </c>
      <c r="C389" s="76" t="s">
        <v>501</v>
      </c>
      <c r="D389" s="73" t="s">
        <v>502</v>
      </c>
      <c r="E389" s="73">
        <v>1</v>
      </c>
      <c r="F389" s="73">
        <v>1</v>
      </c>
      <c r="G389" s="76" t="s">
        <v>793</v>
      </c>
      <c r="H389" s="76" t="s">
        <v>861</v>
      </c>
      <c r="I389" s="76" t="s">
        <v>789</v>
      </c>
      <c r="J389" s="76" t="s">
        <v>790</v>
      </c>
      <c r="K389" s="76" t="s">
        <v>1230</v>
      </c>
      <c r="L389" s="73">
        <v>0</v>
      </c>
      <c r="M389" s="73">
        <v>0</v>
      </c>
      <c r="N389" s="73">
        <v>0</v>
      </c>
      <c r="O389" s="73">
        <v>0</v>
      </c>
      <c r="P389" s="73">
        <v>1</v>
      </c>
      <c r="Q389" s="73">
        <v>0</v>
      </c>
      <c r="R389" s="73">
        <v>0</v>
      </c>
      <c r="S389" s="73">
        <v>0</v>
      </c>
      <c r="T389" s="73">
        <v>0</v>
      </c>
      <c r="U389" s="73">
        <v>0</v>
      </c>
      <c r="V389" s="73">
        <v>1</v>
      </c>
      <c r="W389" s="73">
        <v>0</v>
      </c>
      <c r="X389" s="73">
        <v>0</v>
      </c>
      <c r="Y389" s="73">
        <v>0</v>
      </c>
      <c r="Z389" s="77" t="s"/>
      <c r="AA389" s="79">
        <v>46264.3527314815</v>
      </c>
      <c r="AB389" s="80">
        <f>=IFERROR((L389*20+M389*50+N389*50+O389*5+P389*80+Q389*80+R389*40+S389*50+T389*50+U389*50+V389*95+W389*95+X389*95+Y389*50)/800*IF(H389="青年",0.2,IF(H389="老年",0.9,IF(H389="中年",0.5,1))),0)</f>
        <v>0.196875</v>
      </c>
      <c r="AC389" s="80">
        <f>=IFERROR((L389*80+M389*50+N389*50+O389*95+P389*20+Q389*20+R389*60+S389*50+T389*50+U389*50+V389*5+W389*5+X389*5+Y389*50)/540*IF(H389="青年",0.8,IF(H389="老年",0.1,IF(H389="中年",0.5,1))),0)</f>
        <v>0.00462962962962963</v>
      </c>
      <c r="AD389" s="81">
        <f>=IFERROR(0.01+(AB389-MIN($AB$2:$AB$595))/(MAX($AB$2:$AB$595)-MIN($AB$2:$AB$595))*(1-0.01),0)*10</f>
        <v>7.78908188585608</v>
      </c>
      <c r="AE389" s="81">
        <f>=IFERROR(0.01+(AC389-MIN($AC$2:$AC$595))/(MAX($AC$2:$AC$595)-MIN($AC$2:$AC$595))*(1-0.01),0)*10</f>
        <v>0.203394255874674</v>
      </c>
    </row>
    <row r="390" spans="1:31">
      <c r="A390" s="73">
        <v>389</v>
      </c>
      <c r="B390" s="76" t="s">
        <v>1231</v>
      </c>
      <c r="C390" s="76" t="s">
        <v>501</v>
      </c>
      <c r="D390" s="73" t="s">
        <v>502</v>
      </c>
      <c r="E390" s="73">
        <v>2</v>
      </c>
      <c r="F390" s="73">
        <v>2</v>
      </c>
      <c r="G390" s="76" t="s">
        <v>793</v>
      </c>
      <c r="H390" s="76" t="s">
        <v>861</v>
      </c>
      <c r="I390" s="76" t="s">
        <v>789</v>
      </c>
      <c r="J390" s="76" t="s">
        <v>790</v>
      </c>
      <c r="K390" s="76" t="s">
        <v>1230</v>
      </c>
      <c r="L390" s="73">
        <v>0</v>
      </c>
      <c r="M390" s="73">
        <v>0</v>
      </c>
      <c r="N390" s="73">
        <v>0</v>
      </c>
      <c r="O390" s="73">
        <v>0</v>
      </c>
      <c r="P390" s="73">
        <v>1</v>
      </c>
      <c r="Q390" s="73">
        <v>0</v>
      </c>
      <c r="R390" s="73">
        <v>0</v>
      </c>
      <c r="S390" s="73">
        <v>0</v>
      </c>
      <c r="T390" s="73">
        <v>0</v>
      </c>
      <c r="U390" s="73">
        <v>0</v>
      </c>
      <c r="V390" s="73">
        <v>1</v>
      </c>
      <c r="W390" s="73">
        <v>0</v>
      </c>
      <c r="X390" s="73">
        <v>0</v>
      </c>
      <c r="Y390" s="73">
        <v>0</v>
      </c>
      <c r="Z390" s="77" t="s"/>
      <c r="AA390" s="79">
        <v>46264.3528356482</v>
      </c>
      <c r="AB390" s="80">
        <f>=IFERROR((L390*20+M390*50+N390*50+O390*5+P390*80+Q390*80+R390*40+S390*50+T390*50+U390*50+V390*95+W390*95+X390*95+Y390*50)/800*IF(H390="青年",0.2,IF(H390="老年",0.9,IF(H390="中年",0.5,1))),0)</f>
        <v>0.196875</v>
      </c>
      <c r="AC390" s="80">
        <f>=IFERROR((L390*80+M390*50+N390*50+O390*95+P390*20+Q390*20+R390*60+S390*50+T390*50+U390*50+V390*5+W390*5+X390*5+Y390*50)/540*IF(H390="青年",0.8,IF(H390="老年",0.1,IF(H390="中年",0.5,1))),0)</f>
        <v>0.00462962962962963</v>
      </c>
      <c r="AD390" s="81">
        <f>=IFERROR(0.01+(AB390-MIN($AB$2:$AB$595))/(MAX($AB$2:$AB$595)-MIN($AB$2:$AB$595))*(1-0.01),0)*10</f>
        <v>7.78908188585608</v>
      </c>
      <c r="AE390" s="81">
        <f>=IFERROR(0.01+(AC390-MIN($AC$2:$AC$595))/(MAX($AC$2:$AC$595)-MIN($AC$2:$AC$595))*(1-0.01),0)*10</f>
        <v>0.203394255874674</v>
      </c>
    </row>
    <row r="391" spans="1:31">
      <c r="A391" s="73">
        <v>390</v>
      </c>
      <c r="B391" s="76" t="s">
        <v>1232</v>
      </c>
      <c r="C391" s="76" t="s">
        <v>501</v>
      </c>
      <c r="D391" s="73" t="s">
        <v>502</v>
      </c>
      <c r="E391" s="73">
        <v>3</v>
      </c>
      <c r="F391" s="73">
        <v>3</v>
      </c>
      <c r="G391" s="76" t="s">
        <v>793</v>
      </c>
      <c r="H391" s="76" t="s">
        <v>861</v>
      </c>
      <c r="I391" s="76" t="s">
        <v>789</v>
      </c>
      <c r="J391" s="76" t="s">
        <v>790</v>
      </c>
      <c r="K391" s="76" t="s">
        <v>1230</v>
      </c>
      <c r="L391" s="73">
        <v>0</v>
      </c>
      <c r="M391" s="73">
        <v>0</v>
      </c>
      <c r="N391" s="73">
        <v>0</v>
      </c>
      <c r="O391" s="73">
        <v>0</v>
      </c>
      <c r="P391" s="73">
        <v>1</v>
      </c>
      <c r="Q391" s="73">
        <v>0</v>
      </c>
      <c r="R391" s="73">
        <v>0</v>
      </c>
      <c r="S391" s="73">
        <v>0</v>
      </c>
      <c r="T391" s="73">
        <v>0</v>
      </c>
      <c r="U391" s="73">
        <v>0</v>
      </c>
      <c r="V391" s="73">
        <v>1</v>
      </c>
      <c r="W391" s="73">
        <v>0</v>
      </c>
      <c r="X391" s="73">
        <v>0</v>
      </c>
      <c r="Y391" s="73">
        <v>0</v>
      </c>
      <c r="Z391" s="77" t="s"/>
      <c r="AA391" s="79">
        <v>46264.3529513889</v>
      </c>
      <c r="AB391" s="80">
        <f>=IFERROR((L391*20+M391*50+N391*50+O391*5+P391*80+Q391*80+R391*40+S391*50+T391*50+U391*50+V391*95+W391*95+X391*95+Y391*50)/800*IF(H391="青年",0.2,IF(H391="老年",0.9,IF(H391="中年",0.5,1))),0)</f>
        <v>0.196875</v>
      </c>
      <c r="AC391" s="80">
        <f>=IFERROR((L391*80+M391*50+N391*50+O391*95+P391*20+Q391*20+R391*60+S391*50+T391*50+U391*50+V391*5+W391*5+X391*5+Y391*50)/540*IF(H391="青年",0.8,IF(H391="老年",0.1,IF(H391="中年",0.5,1))),0)</f>
        <v>0.00462962962962963</v>
      </c>
      <c r="AD391" s="81">
        <f>=IFERROR(0.01+(AB391-MIN($AB$2:$AB$595))/(MAX($AB$2:$AB$595)-MIN($AB$2:$AB$595))*(1-0.01),0)*10</f>
        <v>7.78908188585608</v>
      </c>
      <c r="AE391" s="81">
        <f>=IFERROR(0.01+(AC391-MIN($AC$2:$AC$595))/(MAX($AC$2:$AC$595)-MIN($AC$2:$AC$595))*(1-0.01),0)*10</f>
        <v>0.203394255874674</v>
      </c>
    </row>
    <row r="392" spans="1:31">
      <c r="A392" s="73">
        <v>391</v>
      </c>
      <c r="B392" s="76" t="s">
        <v>1233</v>
      </c>
      <c r="C392" s="76" t="s">
        <v>501</v>
      </c>
      <c r="D392" s="73" t="s">
        <v>502</v>
      </c>
      <c r="E392" s="73">
        <v>4</v>
      </c>
      <c r="F392" s="73">
        <v>4</v>
      </c>
      <c r="G392" s="76" t="s">
        <v>793</v>
      </c>
      <c r="H392" s="76" t="s">
        <v>861</v>
      </c>
      <c r="I392" s="76" t="s">
        <v>789</v>
      </c>
      <c r="J392" s="76" t="s">
        <v>790</v>
      </c>
      <c r="K392" s="76" t="s">
        <v>1230</v>
      </c>
      <c r="L392" s="73">
        <v>0</v>
      </c>
      <c r="M392" s="73">
        <v>0</v>
      </c>
      <c r="N392" s="73">
        <v>0</v>
      </c>
      <c r="O392" s="73">
        <v>0</v>
      </c>
      <c r="P392" s="73">
        <v>1</v>
      </c>
      <c r="Q392" s="73">
        <v>0</v>
      </c>
      <c r="R392" s="73">
        <v>0</v>
      </c>
      <c r="S392" s="73">
        <v>0</v>
      </c>
      <c r="T392" s="73">
        <v>0</v>
      </c>
      <c r="U392" s="73">
        <v>0</v>
      </c>
      <c r="V392" s="73">
        <v>1</v>
      </c>
      <c r="W392" s="73">
        <v>0</v>
      </c>
      <c r="X392" s="73">
        <v>0</v>
      </c>
      <c r="Y392" s="73">
        <v>0</v>
      </c>
      <c r="Z392" s="77" t="s"/>
      <c r="AA392" s="79">
        <v>46264.3530555556</v>
      </c>
      <c r="AB392" s="80">
        <f>=IFERROR((L392*20+M392*50+N392*50+O392*5+P392*80+Q392*80+R392*40+S392*50+T392*50+U392*50+V392*95+W392*95+X392*95+Y392*50)/800*IF(H392="青年",0.2,IF(H392="老年",0.9,IF(H392="中年",0.5,1))),0)</f>
        <v>0.196875</v>
      </c>
      <c r="AC392" s="80">
        <f>=IFERROR((L392*80+M392*50+N392*50+O392*95+P392*20+Q392*20+R392*60+S392*50+T392*50+U392*50+V392*5+W392*5+X392*5+Y392*50)/540*IF(H392="青年",0.8,IF(H392="老年",0.1,IF(H392="中年",0.5,1))),0)</f>
        <v>0.00462962962962963</v>
      </c>
      <c r="AD392" s="81">
        <f>=IFERROR(0.01+(AB392-MIN($AB$2:$AB$595))/(MAX($AB$2:$AB$595)-MIN($AB$2:$AB$595))*(1-0.01),0)*10</f>
        <v>7.78908188585608</v>
      </c>
      <c r="AE392" s="81">
        <f>=IFERROR(0.01+(AC392-MIN($AC$2:$AC$595))/(MAX($AC$2:$AC$595)-MIN($AC$2:$AC$595))*(1-0.01),0)*10</f>
        <v>0.203394255874674</v>
      </c>
    </row>
    <row r="393" spans="1:31">
      <c r="A393" s="73">
        <v>392</v>
      </c>
      <c r="B393" s="76" t="s">
        <v>1234</v>
      </c>
      <c r="C393" s="76" t="s">
        <v>501</v>
      </c>
      <c r="D393" s="73" t="s">
        <v>502</v>
      </c>
      <c r="E393" s="73">
        <v>5</v>
      </c>
      <c r="F393" s="73">
        <v>5</v>
      </c>
      <c r="G393" s="76" t="s">
        <v>793</v>
      </c>
      <c r="H393" s="76" t="s">
        <v>861</v>
      </c>
      <c r="I393" s="76" t="s">
        <v>789</v>
      </c>
      <c r="J393" s="76" t="s">
        <v>790</v>
      </c>
      <c r="K393" s="76" t="s">
        <v>1230</v>
      </c>
      <c r="L393" s="73">
        <v>0</v>
      </c>
      <c r="M393" s="73">
        <v>0</v>
      </c>
      <c r="N393" s="73">
        <v>0</v>
      </c>
      <c r="O393" s="73">
        <v>0</v>
      </c>
      <c r="P393" s="73">
        <v>1</v>
      </c>
      <c r="Q393" s="73">
        <v>0</v>
      </c>
      <c r="R393" s="73">
        <v>0</v>
      </c>
      <c r="S393" s="73">
        <v>0</v>
      </c>
      <c r="T393" s="73">
        <v>0</v>
      </c>
      <c r="U393" s="73">
        <v>0</v>
      </c>
      <c r="V393" s="73">
        <v>1</v>
      </c>
      <c r="W393" s="73">
        <v>0</v>
      </c>
      <c r="X393" s="73">
        <v>0</v>
      </c>
      <c r="Y393" s="73">
        <v>0</v>
      </c>
      <c r="Z393" s="77" t="s"/>
      <c r="AA393" s="79">
        <v>46264.3532638889</v>
      </c>
      <c r="AB393" s="80">
        <f>=IFERROR((L393*20+M393*50+N393*50+O393*5+P393*80+Q393*80+R393*40+S393*50+T393*50+U393*50+V393*95+W393*95+X393*95+Y393*50)/800*IF(H393="青年",0.2,IF(H393="老年",0.9,IF(H393="中年",0.5,1))),0)</f>
        <v>0.196875</v>
      </c>
      <c r="AC393" s="80">
        <f>=IFERROR((L393*80+M393*50+N393*50+O393*95+P393*20+Q393*20+R393*60+S393*50+T393*50+U393*50+V393*5+W393*5+X393*5+Y393*50)/540*IF(H393="青年",0.8,IF(H393="老年",0.1,IF(H393="中年",0.5,1))),0)</f>
        <v>0.00462962962962963</v>
      </c>
      <c r="AD393" s="81">
        <f>=IFERROR(0.01+(AB393-MIN($AB$2:$AB$595))/(MAX($AB$2:$AB$595)-MIN($AB$2:$AB$595))*(1-0.01),0)*10</f>
        <v>7.78908188585608</v>
      </c>
      <c r="AE393" s="81">
        <f>=IFERROR(0.01+(AC393-MIN($AC$2:$AC$595))/(MAX($AC$2:$AC$595)-MIN($AC$2:$AC$595))*(1-0.01),0)*10</f>
        <v>0.203394255874674</v>
      </c>
    </row>
    <row r="394" spans="1:31">
      <c r="A394" s="73">
        <v>393</v>
      </c>
      <c r="B394" s="76" t="s">
        <v>1235</v>
      </c>
      <c r="C394" s="76" t="s">
        <v>501</v>
      </c>
      <c r="D394" s="73" t="s">
        <v>502</v>
      </c>
      <c r="E394" s="73">
        <v>6</v>
      </c>
      <c r="F394" s="73">
        <v>6</v>
      </c>
      <c r="G394" s="76" t="s">
        <v>793</v>
      </c>
      <c r="H394" s="76" t="s">
        <v>861</v>
      </c>
      <c r="I394" s="76" t="s">
        <v>789</v>
      </c>
      <c r="J394" s="76" t="s">
        <v>790</v>
      </c>
      <c r="K394" s="76" t="s">
        <v>1230</v>
      </c>
      <c r="L394" s="73">
        <v>0</v>
      </c>
      <c r="M394" s="73">
        <v>0</v>
      </c>
      <c r="N394" s="73">
        <v>0</v>
      </c>
      <c r="O394" s="73">
        <v>0</v>
      </c>
      <c r="P394" s="73">
        <v>1</v>
      </c>
      <c r="Q394" s="73">
        <v>0</v>
      </c>
      <c r="R394" s="73">
        <v>0</v>
      </c>
      <c r="S394" s="73">
        <v>0</v>
      </c>
      <c r="T394" s="73">
        <v>0</v>
      </c>
      <c r="U394" s="73">
        <v>0</v>
      </c>
      <c r="V394" s="73">
        <v>1</v>
      </c>
      <c r="W394" s="73">
        <v>0</v>
      </c>
      <c r="X394" s="73">
        <v>0</v>
      </c>
      <c r="Y394" s="73">
        <v>0</v>
      </c>
      <c r="Z394" s="77" t="s"/>
      <c r="AA394" s="79">
        <v>46264.3533449074</v>
      </c>
      <c r="AB394" s="80">
        <f>=IFERROR((L394*20+M394*50+N394*50+O394*5+P394*80+Q394*80+R394*40+S394*50+T394*50+U394*50+V394*95+W394*95+X394*95+Y394*50)/800*IF(H394="青年",0.2,IF(H394="老年",0.9,IF(H394="中年",0.5,1))),0)</f>
        <v>0.196875</v>
      </c>
      <c r="AC394" s="80">
        <f>=IFERROR((L394*80+M394*50+N394*50+O394*95+P394*20+Q394*20+R394*60+S394*50+T394*50+U394*50+V394*5+W394*5+X394*5+Y394*50)/540*IF(H394="青年",0.8,IF(H394="老年",0.1,IF(H394="中年",0.5,1))),0)</f>
        <v>0.00462962962962963</v>
      </c>
      <c r="AD394" s="81">
        <f>=IFERROR(0.01+(AB394-MIN($AB$2:$AB$595))/(MAX($AB$2:$AB$595)-MIN($AB$2:$AB$595))*(1-0.01),0)*10</f>
        <v>7.78908188585608</v>
      </c>
      <c r="AE394" s="81">
        <f>=IFERROR(0.01+(AC394-MIN($AC$2:$AC$595))/(MAX($AC$2:$AC$595)-MIN($AC$2:$AC$595))*(1-0.01),0)*10</f>
        <v>0.203394255874674</v>
      </c>
    </row>
    <row r="395" spans="1:31">
      <c r="A395" s="73">
        <v>394</v>
      </c>
      <c r="B395" s="76" t="s">
        <v>1236</v>
      </c>
      <c r="C395" s="76" t="s">
        <v>501</v>
      </c>
      <c r="D395" s="73" t="s">
        <v>502</v>
      </c>
      <c r="E395" s="73">
        <v>7</v>
      </c>
      <c r="F395" s="73">
        <v>7</v>
      </c>
      <c r="G395" s="76" t="s">
        <v>793</v>
      </c>
      <c r="H395" s="76" t="s">
        <v>861</v>
      </c>
      <c r="I395" s="76" t="s">
        <v>789</v>
      </c>
      <c r="J395" s="76" t="s">
        <v>790</v>
      </c>
      <c r="K395" s="76" t="s">
        <v>1230</v>
      </c>
      <c r="L395" s="73">
        <v>0</v>
      </c>
      <c r="M395" s="73">
        <v>0</v>
      </c>
      <c r="N395" s="73">
        <v>0</v>
      </c>
      <c r="O395" s="73">
        <v>0</v>
      </c>
      <c r="P395" s="73">
        <v>1</v>
      </c>
      <c r="Q395" s="73">
        <v>0</v>
      </c>
      <c r="R395" s="73">
        <v>0</v>
      </c>
      <c r="S395" s="73">
        <v>0</v>
      </c>
      <c r="T395" s="73">
        <v>0</v>
      </c>
      <c r="U395" s="73">
        <v>0</v>
      </c>
      <c r="V395" s="73">
        <v>1</v>
      </c>
      <c r="W395" s="73">
        <v>0</v>
      </c>
      <c r="X395" s="73">
        <v>0</v>
      </c>
      <c r="Y395" s="73">
        <v>0</v>
      </c>
      <c r="Z395" s="77" t="s"/>
      <c r="AA395" s="79">
        <v>46264.3534490741</v>
      </c>
      <c r="AB395" s="80">
        <f>=IFERROR((L395*20+M395*50+N395*50+O395*5+P395*80+Q395*80+R395*40+S395*50+T395*50+U395*50+V395*95+W395*95+X395*95+Y395*50)/800*IF(H395="青年",0.2,IF(H395="老年",0.9,IF(H395="中年",0.5,1))),0)</f>
        <v>0.196875</v>
      </c>
      <c r="AC395" s="80">
        <f>=IFERROR((L395*80+M395*50+N395*50+O395*95+P395*20+Q395*20+R395*60+S395*50+T395*50+U395*50+V395*5+W395*5+X395*5+Y395*50)/540*IF(H395="青年",0.8,IF(H395="老年",0.1,IF(H395="中年",0.5,1))),0)</f>
        <v>0.00462962962962963</v>
      </c>
      <c r="AD395" s="81">
        <f>=IFERROR(0.01+(AB395-MIN($AB$2:$AB$595))/(MAX($AB$2:$AB$595)-MIN($AB$2:$AB$595))*(1-0.01),0)*10</f>
        <v>7.78908188585608</v>
      </c>
      <c r="AE395" s="81">
        <f>=IFERROR(0.01+(AC395-MIN($AC$2:$AC$595))/(MAX($AC$2:$AC$595)-MIN($AC$2:$AC$595))*(1-0.01),0)*10</f>
        <v>0.203394255874674</v>
      </c>
    </row>
    <row r="396" spans="1:31">
      <c r="A396" s="73">
        <v>395</v>
      </c>
      <c r="B396" s="76" t="s">
        <v>1237</v>
      </c>
      <c r="C396" s="76" t="s">
        <v>501</v>
      </c>
      <c r="D396" s="73" t="s">
        <v>502</v>
      </c>
      <c r="E396" s="73">
        <v>8</v>
      </c>
      <c r="F396" s="73">
        <v>8</v>
      </c>
      <c r="G396" s="76" t="s">
        <v>793</v>
      </c>
      <c r="H396" s="76" t="s">
        <v>861</v>
      </c>
      <c r="I396" s="76" t="s">
        <v>789</v>
      </c>
      <c r="J396" s="76" t="s">
        <v>790</v>
      </c>
      <c r="K396" s="76" t="s">
        <v>1230</v>
      </c>
      <c r="L396" s="73">
        <v>0</v>
      </c>
      <c r="M396" s="73">
        <v>0</v>
      </c>
      <c r="N396" s="73">
        <v>0</v>
      </c>
      <c r="O396" s="73">
        <v>0</v>
      </c>
      <c r="P396" s="73">
        <v>1</v>
      </c>
      <c r="Q396" s="73">
        <v>0</v>
      </c>
      <c r="R396" s="73">
        <v>0</v>
      </c>
      <c r="S396" s="73">
        <v>0</v>
      </c>
      <c r="T396" s="73">
        <v>0</v>
      </c>
      <c r="U396" s="73">
        <v>0</v>
      </c>
      <c r="V396" s="73">
        <v>1</v>
      </c>
      <c r="W396" s="73">
        <v>0</v>
      </c>
      <c r="X396" s="73">
        <v>0</v>
      </c>
      <c r="Y396" s="73">
        <v>0</v>
      </c>
      <c r="Z396" s="77" t="s"/>
      <c r="AA396" s="79">
        <v>46264.3535416667</v>
      </c>
      <c r="AB396" s="80">
        <f>=IFERROR((L396*20+M396*50+N396*50+O396*5+P396*80+Q396*80+R396*40+S396*50+T396*50+U396*50+V396*95+W396*95+X396*95+Y396*50)/800*IF(H396="青年",0.2,IF(H396="老年",0.9,IF(H396="中年",0.5,1))),0)</f>
        <v>0.196875</v>
      </c>
      <c r="AC396" s="80">
        <f>=IFERROR((L396*80+M396*50+N396*50+O396*95+P396*20+Q396*20+R396*60+S396*50+T396*50+U396*50+V396*5+W396*5+X396*5+Y396*50)/540*IF(H396="青年",0.8,IF(H396="老年",0.1,IF(H396="中年",0.5,1))),0)</f>
        <v>0.00462962962962963</v>
      </c>
      <c r="AD396" s="81">
        <f>=IFERROR(0.01+(AB396-MIN($AB$2:$AB$595))/(MAX($AB$2:$AB$595)-MIN($AB$2:$AB$595))*(1-0.01),0)*10</f>
        <v>7.78908188585608</v>
      </c>
      <c r="AE396" s="81">
        <f>=IFERROR(0.01+(AC396-MIN($AC$2:$AC$595))/(MAX($AC$2:$AC$595)-MIN($AC$2:$AC$595))*(1-0.01),0)*10</f>
        <v>0.203394255874674</v>
      </c>
    </row>
    <row r="397" spans="1:31">
      <c r="A397" s="73">
        <v>396</v>
      </c>
      <c r="B397" s="76" t="s">
        <v>1238</v>
      </c>
      <c r="C397" s="76" t="s">
        <v>501</v>
      </c>
      <c r="D397" s="73" t="s">
        <v>502</v>
      </c>
      <c r="E397" s="73">
        <v>9</v>
      </c>
      <c r="F397" s="73">
        <v>9</v>
      </c>
      <c r="G397" s="76" t="s">
        <v>793</v>
      </c>
      <c r="H397" s="76" t="s">
        <v>788</v>
      </c>
      <c r="I397" s="76" t="s">
        <v>789</v>
      </c>
      <c r="J397" s="76" t="s">
        <v>809</v>
      </c>
      <c r="K397" s="76" t="s">
        <v>1230</v>
      </c>
      <c r="L397" s="73">
        <v>0</v>
      </c>
      <c r="M397" s="73">
        <v>0</v>
      </c>
      <c r="N397" s="73">
        <v>0</v>
      </c>
      <c r="O397" s="73">
        <v>0</v>
      </c>
      <c r="P397" s="73">
        <v>1</v>
      </c>
      <c r="Q397" s="73">
        <v>0</v>
      </c>
      <c r="R397" s="73">
        <v>0</v>
      </c>
      <c r="S397" s="73">
        <v>0</v>
      </c>
      <c r="T397" s="73">
        <v>0</v>
      </c>
      <c r="U397" s="73">
        <v>0</v>
      </c>
      <c r="V397" s="73">
        <v>1</v>
      </c>
      <c r="W397" s="73">
        <v>0</v>
      </c>
      <c r="X397" s="73">
        <v>0</v>
      </c>
      <c r="Y397" s="73">
        <v>0</v>
      </c>
      <c r="Z397" s="77" t="s"/>
      <c r="AA397" s="79">
        <v>46264.3536805556</v>
      </c>
      <c r="AB397" s="80">
        <f>=IFERROR((L397*20+M397*50+N397*50+O397*5+P397*80+Q397*80+R397*40+S397*50+T397*50+U397*50+V397*95+W397*95+X397*95+Y397*50)/800*IF(H397="青年",0.2,IF(H397="老年",0.9,IF(H397="中年",0.5,1))),0)</f>
        <v>0.04375</v>
      </c>
      <c r="AC397" s="80">
        <f>=IFERROR((L397*80+M397*50+N397*50+O397*95+P397*20+Q397*20+R397*60+S397*50+T397*50+U397*50+V397*5+W397*5+X397*5+Y397*50)/540*IF(H397="青年",0.8,IF(H397="老年",0.1,IF(H397="中年",0.5,1))),0)</f>
        <v>0.037037037037037</v>
      </c>
      <c r="AD397" s="81">
        <f>=IFERROR(0.01+(AB397-MIN($AB$2:$AB$595))/(MAX($AB$2:$AB$595)-MIN($AB$2:$AB$595))*(1-0.01),0)*10</f>
        <v>1.77047146401985</v>
      </c>
      <c r="AE397" s="81">
        <f>=IFERROR(0.01+(AC397-MIN($AC$2:$AC$595))/(MAX($AC$2:$AC$595)-MIN($AC$2:$AC$595))*(1-0.01),0)*10</f>
        <v>1.10809399477807</v>
      </c>
    </row>
    <row r="398" spans="1:31">
      <c r="A398" s="73">
        <v>397</v>
      </c>
      <c r="B398" s="76" t="s">
        <v>1239</v>
      </c>
      <c r="C398" s="76" t="s">
        <v>501</v>
      </c>
      <c r="D398" s="73" t="s">
        <v>502</v>
      </c>
      <c r="E398" s="73">
        <v>10</v>
      </c>
      <c r="F398" s="73">
        <v>10</v>
      </c>
      <c r="G398" s="76" t="s">
        <v>793</v>
      </c>
      <c r="H398" s="76" t="s">
        <v>861</v>
      </c>
      <c r="I398" s="76" t="s">
        <v>789</v>
      </c>
      <c r="J398" s="76" t="s">
        <v>809</v>
      </c>
      <c r="K398" s="76" t="s">
        <v>1230</v>
      </c>
      <c r="L398" s="73">
        <v>0</v>
      </c>
      <c r="M398" s="73">
        <v>0</v>
      </c>
      <c r="N398" s="73">
        <v>0</v>
      </c>
      <c r="O398" s="73">
        <v>0</v>
      </c>
      <c r="P398" s="73">
        <v>1</v>
      </c>
      <c r="Q398" s="73">
        <v>0</v>
      </c>
      <c r="R398" s="73">
        <v>0</v>
      </c>
      <c r="S398" s="73">
        <v>0</v>
      </c>
      <c r="T398" s="73">
        <v>0</v>
      </c>
      <c r="U398" s="73">
        <v>0</v>
      </c>
      <c r="V398" s="73">
        <v>1</v>
      </c>
      <c r="W398" s="73">
        <v>0</v>
      </c>
      <c r="X398" s="73">
        <v>0</v>
      </c>
      <c r="Y398" s="73">
        <v>0</v>
      </c>
      <c r="Z398" s="77" t="s"/>
      <c r="AA398" s="79">
        <v>46264.3538657408</v>
      </c>
      <c r="AB398" s="80">
        <f>=IFERROR((L398*20+M398*50+N398*50+O398*5+P398*80+Q398*80+R398*40+S398*50+T398*50+U398*50+V398*95+W398*95+X398*95+Y398*50)/800*IF(H398="青年",0.2,IF(H398="老年",0.9,IF(H398="中年",0.5,1))),0)</f>
        <v>0.196875</v>
      </c>
      <c r="AC398" s="80">
        <f>=IFERROR((L398*80+M398*50+N398*50+O398*95+P398*20+Q398*20+R398*60+S398*50+T398*50+U398*50+V398*5+W398*5+X398*5+Y398*50)/540*IF(H398="青年",0.8,IF(H398="老年",0.1,IF(H398="中年",0.5,1))),0)</f>
        <v>0.00462962962962963</v>
      </c>
      <c r="AD398" s="81">
        <f>=IFERROR(0.01+(AB398-MIN($AB$2:$AB$595))/(MAX($AB$2:$AB$595)-MIN($AB$2:$AB$595))*(1-0.01),0)*10</f>
        <v>7.78908188585608</v>
      </c>
      <c r="AE398" s="81">
        <f>=IFERROR(0.01+(AC398-MIN($AC$2:$AC$595))/(MAX($AC$2:$AC$595)-MIN($AC$2:$AC$595))*(1-0.01),0)*10</f>
        <v>0.203394255874674</v>
      </c>
    </row>
    <row r="399" spans="1:31">
      <c r="A399" s="73">
        <v>398</v>
      </c>
      <c r="B399" s="76" t="s">
        <v>1240</v>
      </c>
      <c r="C399" s="76" t="s">
        <v>506</v>
      </c>
      <c r="D399" s="73" t="s">
        <v>507</v>
      </c>
      <c r="E399" s="73">
        <v>1</v>
      </c>
      <c r="F399" s="73">
        <v>1</v>
      </c>
      <c r="G399" s="76" t="s">
        <v>793</v>
      </c>
      <c r="H399" s="76" t="s">
        <v>788</v>
      </c>
      <c r="I399" s="76" t="s">
        <v>789</v>
      </c>
      <c r="J399" s="76" t="s">
        <v>790</v>
      </c>
      <c r="K399" s="76" t="s">
        <v>837</v>
      </c>
      <c r="L399" s="73">
        <v>0</v>
      </c>
      <c r="M399" s="73">
        <v>0</v>
      </c>
      <c r="N399" s="73">
        <v>0</v>
      </c>
      <c r="O399" s="73">
        <v>0</v>
      </c>
      <c r="P399" s="73">
        <v>1</v>
      </c>
      <c r="Q399" s="73">
        <v>0</v>
      </c>
      <c r="R399" s="73">
        <v>0</v>
      </c>
      <c r="S399" s="73">
        <v>1</v>
      </c>
      <c r="T399" s="73">
        <v>0</v>
      </c>
      <c r="U399" s="73">
        <v>0</v>
      </c>
      <c r="V399" s="73">
        <v>0</v>
      </c>
      <c r="W399" s="73">
        <v>0</v>
      </c>
      <c r="X399" s="73">
        <v>0</v>
      </c>
      <c r="Y399" s="73">
        <v>0</v>
      </c>
      <c r="Z399" s="77" t="s"/>
      <c r="AA399" s="79">
        <v>46264.3479398148</v>
      </c>
      <c r="AB399" s="80">
        <f>=IFERROR((L399*20+M399*50+N399*50+O399*5+P399*80+Q399*80+R399*40+S399*50+T399*50+U399*50+V399*95+W399*95+X399*95+Y399*50)/800*IF(H399="青年",0.2,IF(H399="老年",0.9,IF(H399="中年",0.5,1))),0)</f>
        <v>0.0325</v>
      </c>
      <c r="AC399" s="80">
        <f>=IFERROR((L399*80+M399*50+N399*50+O399*95+P399*20+Q399*20+R399*60+S399*50+T399*50+U399*50+V399*5+W399*5+X399*5+Y399*50)/540*IF(H399="青年",0.8,IF(H399="老年",0.1,IF(H399="中年",0.5,1))),0)</f>
        <v>0.103703703703704</v>
      </c>
      <c r="AD399" s="81">
        <f>=IFERROR(0.01+(AB399-MIN($AB$2:$AB$595))/(MAX($AB$2:$AB$595)-MIN($AB$2:$AB$595))*(1-0.01),0)*10</f>
        <v>1.32828784119107</v>
      </c>
      <c r="AE399" s="81">
        <f>=IFERROR(0.01+(AC399-MIN($AC$2:$AC$595))/(MAX($AC$2:$AC$595)-MIN($AC$2:$AC$595))*(1-0.01),0)*10</f>
        <v>2.96919060052219</v>
      </c>
    </row>
    <row r="400" spans="1:31">
      <c r="A400" s="73">
        <v>399</v>
      </c>
      <c r="B400" s="76" t="s">
        <v>1241</v>
      </c>
      <c r="C400" s="76" t="s">
        <v>506</v>
      </c>
      <c r="D400" s="73" t="s">
        <v>507</v>
      </c>
      <c r="E400" s="73">
        <v>2</v>
      </c>
      <c r="F400" s="73">
        <v>2</v>
      </c>
      <c r="G400" s="76" t="s">
        <v>793</v>
      </c>
      <c r="H400" s="76" t="s">
        <v>788</v>
      </c>
      <c r="I400" s="76" t="s">
        <v>789</v>
      </c>
      <c r="J400" s="76" t="s">
        <v>790</v>
      </c>
      <c r="K400" s="76" t="s">
        <v>1242</v>
      </c>
      <c r="L400" s="73">
        <v>0</v>
      </c>
      <c r="M400" s="73">
        <v>0</v>
      </c>
      <c r="N400" s="73">
        <v>1</v>
      </c>
      <c r="O400" s="73">
        <v>0</v>
      </c>
      <c r="P400" s="73">
        <v>1</v>
      </c>
      <c r="Q400" s="73">
        <v>0</v>
      </c>
      <c r="R400" s="73">
        <v>0</v>
      </c>
      <c r="S400" s="73">
        <v>1</v>
      </c>
      <c r="T400" s="73">
        <v>0</v>
      </c>
      <c r="U400" s="73">
        <v>0</v>
      </c>
      <c r="V400" s="73">
        <v>0</v>
      </c>
      <c r="W400" s="73">
        <v>0</v>
      </c>
      <c r="X400" s="73">
        <v>0</v>
      </c>
      <c r="Y400" s="73">
        <v>0</v>
      </c>
      <c r="Z400" s="77" t="s"/>
      <c r="AA400" s="79">
        <v>46264.3480671296</v>
      </c>
      <c r="AB400" s="80">
        <f>=IFERROR((L400*20+M400*50+N400*50+O400*5+P400*80+Q400*80+R400*40+S400*50+T400*50+U400*50+V400*95+W400*95+X400*95+Y400*50)/800*IF(H400="青年",0.2,IF(H400="老年",0.9,IF(H400="中年",0.5,1))),0)</f>
        <v>0.045</v>
      </c>
      <c r="AC400" s="80">
        <f>=IFERROR((L400*80+M400*50+N400*50+O400*95+P400*20+Q400*20+R400*60+S400*50+T400*50+U400*50+V400*5+W400*5+X400*5+Y400*50)/540*IF(H400="青年",0.8,IF(H400="老年",0.1,IF(H400="中年",0.5,1))),0)</f>
        <v>0.177777777777778</v>
      </c>
      <c r="AD400" s="81">
        <f>=IFERROR(0.01+(AB400-MIN($AB$2:$AB$595))/(MAX($AB$2:$AB$595)-MIN($AB$2:$AB$595))*(1-0.01),0)*10</f>
        <v>1.81960297766749</v>
      </c>
      <c r="AE400" s="81">
        <f>=IFERROR(0.01+(AC400-MIN($AC$2:$AC$595))/(MAX($AC$2:$AC$595)-MIN($AC$2:$AC$595))*(1-0.01),0)*10</f>
        <v>5.03707571801567</v>
      </c>
    </row>
    <row r="401" spans="1:31">
      <c r="A401" s="73">
        <v>400</v>
      </c>
      <c r="B401" s="76" t="s">
        <v>1243</v>
      </c>
      <c r="C401" s="76" t="s">
        <v>506</v>
      </c>
      <c r="D401" s="73" t="s">
        <v>507</v>
      </c>
      <c r="E401" s="73">
        <v>3</v>
      </c>
      <c r="F401" s="73">
        <v>3</v>
      </c>
      <c r="G401" s="76" t="s">
        <v>793</v>
      </c>
      <c r="H401" s="76" t="s">
        <v>788</v>
      </c>
      <c r="I401" s="76" t="s">
        <v>789</v>
      </c>
      <c r="J401" s="76" t="s">
        <v>790</v>
      </c>
      <c r="K401" s="76" t="s">
        <v>837</v>
      </c>
      <c r="L401" s="73">
        <v>0</v>
      </c>
      <c r="M401" s="73">
        <v>0</v>
      </c>
      <c r="N401" s="73">
        <v>0</v>
      </c>
      <c r="O401" s="73">
        <v>0</v>
      </c>
      <c r="P401" s="73">
        <v>1</v>
      </c>
      <c r="Q401" s="73">
        <v>0</v>
      </c>
      <c r="R401" s="73">
        <v>0</v>
      </c>
      <c r="S401" s="73">
        <v>1</v>
      </c>
      <c r="T401" s="73">
        <v>0</v>
      </c>
      <c r="U401" s="73">
        <v>0</v>
      </c>
      <c r="V401" s="73">
        <v>0</v>
      </c>
      <c r="W401" s="73">
        <v>0</v>
      </c>
      <c r="X401" s="73">
        <v>0</v>
      </c>
      <c r="Y401" s="73">
        <v>0</v>
      </c>
      <c r="Z401" s="77" t="s"/>
      <c r="AA401" s="79">
        <v>46264.3482175926</v>
      </c>
      <c r="AB401" s="80">
        <f>=IFERROR((L401*20+M401*50+N401*50+O401*5+P401*80+Q401*80+R401*40+S401*50+T401*50+U401*50+V401*95+W401*95+X401*95+Y401*50)/800*IF(H401="青年",0.2,IF(H401="老年",0.9,IF(H401="中年",0.5,1))),0)</f>
        <v>0.0325</v>
      </c>
      <c r="AC401" s="80">
        <f>=IFERROR((L401*80+M401*50+N401*50+O401*95+P401*20+Q401*20+R401*60+S401*50+T401*50+U401*50+V401*5+W401*5+X401*5+Y401*50)/540*IF(H401="青年",0.8,IF(H401="老年",0.1,IF(H401="中年",0.5,1))),0)</f>
        <v>0.103703703703704</v>
      </c>
      <c r="AD401" s="81">
        <f>=IFERROR(0.01+(AB401-MIN($AB$2:$AB$595))/(MAX($AB$2:$AB$595)-MIN($AB$2:$AB$595))*(1-0.01),0)*10</f>
        <v>1.32828784119107</v>
      </c>
      <c r="AE401" s="81">
        <f>=IFERROR(0.01+(AC401-MIN($AC$2:$AC$595))/(MAX($AC$2:$AC$595)-MIN($AC$2:$AC$595))*(1-0.01),0)*10</f>
        <v>2.96919060052219</v>
      </c>
    </row>
    <row r="402" spans="1:31">
      <c r="A402" s="73">
        <v>401</v>
      </c>
      <c r="B402" s="76" t="s">
        <v>1244</v>
      </c>
      <c r="C402" s="76" t="s">
        <v>506</v>
      </c>
      <c r="D402" s="73" t="s">
        <v>507</v>
      </c>
      <c r="E402" s="73">
        <v>4</v>
      </c>
      <c r="F402" s="77" t="s"/>
      <c r="G402" s="76" t="s">
        <v>787</v>
      </c>
      <c r="H402" s="76" t="s">
        <v>802</v>
      </c>
      <c r="I402" s="76" t="s">
        <v>799</v>
      </c>
      <c r="J402" s="76" t="s">
        <v>790</v>
      </c>
      <c r="K402" s="76" t="s">
        <v>822</v>
      </c>
      <c r="L402" s="73">
        <v>0</v>
      </c>
      <c r="M402" s="73">
        <v>0</v>
      </c>
      <c r="N402" s="73">
        <v>0</v>
      </c>
      <c r="O402" s="73">
        <v>0</v>
      </c>
      <c r="P402" s="73">
        <v>0</v>
      </c>
      <c r="Q402" s="73">
        <v>0</v>
      </c>
      <c r="R402" s="73">
        <v>0</v>
      </c>
      <c r="S402" s="73">
        <v>1</v>
      </c>
      <c r="T402" s="73">
        <v>0</v>
      </c>
      <c r="U402" s="73">
        <v>0</v>
      </c>
      <c r="V402" s="73">
        <v>0</v>
      </c>
      <c r="W402" s="73">
        <v>0</v>
      </c>
      <c r="X402" s="73">
        <v>0</v>
      </c>
      <c r="Y402" s="73">
        <v>0</v>
      </c>
      <c r="Z402" s="77" t="s"/>
      <c r="AA402" s="79">
        <v>46264.3484490741</v>
      </c>
      <c r="AB402" s="80">
        <f>=IFERROR((L402*20+M402*50+N402*50+O402*5+P402*80+Q402*80+R402*40+S402*50+T402*50+U402*50+V402*95+W402*95+X402*95+Y402*50)/800*IF(H402="青年",0.2,IF(H402="老年",0.9,IF(H402="中年",0.5,1))),0)</f>
        <v>0.03125</v>
      </c>
      <c r="AC402" s="80">
        <f>=IFERROR((L402*80+M402*50+N402*50+O402*95+P402*20+Q402*20+R402*60+S402*50+T402*50+U402*50+V402*5+W402*5+X402*5+Y402*50)/540*IF(H402="青年",0.8,IF(H402="老年",0.1,IF(H402="中年",0.5,1))),0)</f>
        <v>0.0462962962962963</v>
      </c>
      <c r="AD402" s="81">
        <f>=IFERROR(0.01+(AB402-MIN($AB$2:$AB$595))/(MAX($AB$2:$AB$595)-MIN($AB$2:$AB$595))*(1-0.01),0)*10</f>
        <v>1.27915632754342</v>
      </c>
      <c r="AE402" s="81">
        <f>=IFERROR(0.01+(AC402-MIN($AC$2:$AC$595))/(MAX($AC$2:$AC$595)-MIN($AC$2:$AC$595))*(1-0.01),0)*10</f>
        <v>1.36657963446475</v>
      </c>
    </row>
    <row r="403" spans="1:31">
      <c r="A403" s="73">
        <v>402</v>
      </c>
      <c r="B403" s="76" t="s">
        <v>1245</v>
      </c>
      <c r="C403" s="76" t="s">
        <v>511</v>
      </c>
      <c r="D403" s="73" t="s">
        <v>512</v>
      </c>
      <c r="E403" s="73">
        <v>1</v>
      </c>
      <c r="F403" s="77" t="s"/>
      <c r="G403" s="76" t="s">
        <v>787</v>
      </c>
      <c r="H403" s="76" t="s">
        <v>861</v>
      </c>
      <c r="I403" s="76" t="s">
        <v>789</v>
      </c>
      <c r="J403" s="76" t="s">
        <v>790</v>
      </c>
      <c r="K403" s="76" t="s">
        <v>822</v>
      </c>
      <c r="L403" s="73">
        <v>0</v>
      </c>
      <c r="M403" s="73">
        <v>0</v>
      </c>
      <c r="N403" s="73">
        <v>0</v>
      </c>
      <c r="O403" s="73">
        <v>0</v>
      </c>
      <c r="P403" s="73">
        <v>0</v>
      </c>
      <c r="Q403" s="73">
        <v>0</v>
      </c>
      <c r="R403" s="73">
        <v>0</v>
      </c>
      <c r="S403" s="73">
        <v>1</v>
      </c>
      <c r="T403" s="73">
        <v>0</v>
      </c>
      <c r="U403" s="73">
        <v>0</v>
      </c>
      <c r="V403" s="73">
        <v>0</v>
      </c>
      <c r="W403" s="73">
        <v>0</v>
      </c>
      <c r="X403" s="73">
        <v>0</v>
      </c>
      <c r="Y403" s="73">
        <v>0</v>
      </c>
      <c r="Z403" s="77" t="s"/>
      <c r="AA403" s="79">
        <v>46264.3468518519</v>
      </c>
      <c r="AB403" s="80">
        <f>=IFERROR((L403*20+M403*50+N403*50+O403*5+P403*80+Q403*80+R403*40+S403*50+T403*50+U403*50+V403*95+W403*95+X403*95+Y403*50)/800*IF(H403="青年",0.2,IF(H403="老年",0.9,IF(H403="中年",0.5,1))),0)</f>
        <v>0.05625</v>
      </c>
      <c r="AC403" s="80">
        <f>=IFERROR((L403*80+M403*50+N403*50+O403*95+P403*20+Q403*20+R403*60+S403*50+T403*50+U403*50+V403*5+W403*5+X403*5+Y403*50)/540*IF(H403="青年",0.8,IF(H403="老年",0.1,IF(H403="中年",0.5,1))),0)</f>
        <v>0.00925925925925926</v>
      </c>
      <c r="AD403" s="81">
        <f>=IFERROR(0.01+(AB403-MIN($AB$2:$AB$595))/(MAX($AB$2:$AB$595)-MIN($AB$2:$AB$595))*(1-0.01),0)*10</f>
        <v>2.26178660049628</v>
      </c>
      <c r="AE403" s="81">
        <f>=IFERROR(0.01+(AC403-MIN($AC$2:$AC$595))/(MAX($AC$2:$AC$595)-MIN($AC$2:$AC$595))*(1-0.01),0)*10</f>
        <v>0.332637075718016</v>
      </c>
    </row>
    <row r="404" spans="1:31">
      <c r="A404" s="73">
        <v>403</v>
      </c>
      <c r="B404" s="76" t="s">
        <v>1246</v>
      </c>
      <c r="C404" s="76" t="s">
        <v>511</v>
      </c>
      <c r="D404" s="73" t="s">
        <v>512</v>
      </c>
      <c r="E404" s="73">
        <v>2</v>
      </c>
      <c r="F404" s="77" t="s"/>
      <c r="G404" s="76" t="s">
        <v>787</v>
      </c>
      <c r="H404" s="76" t="s">
        <v>802</v>
      </c>
      <c r="I404" s="76" t="s">
        <v>799</v>
      </c>
      <c r="J404" s="76" t="s">
        <v>809</v>
      </c>
      <c r="K404" s="76" t="s">
        <v>818</v>
      </c>
      <c r="L404" s="73">
        <v>0</v>
      </c>
      <c r="M404" s="73">
        <v>1</v>
      </c>
      <c r="N404" s="73">
        <v>0</v>
      </c>
      <c r="O404" s="73">
        <v>0</v>
      </c>
      <c r="P404" s="73">
        <v>0</v>
      </c>
      <c r="Q404" s="73">
        <v>0</v>
      </c>
      <c r="R404" s="73">
        <v>0</v>
      </c>
      <c r="S404" s="73">
        <v>0</v>
      </c>
      <c r="T404" s="73">
        <v>0</v>
      </c>
      <c r="U404" s="73">
        <v>0</v>
      </c>
      <c r="V404" s="73">
        <v>0</v>
      </c>
      <c r="W404" s="73">
        <v>0</v>
      </c>
      <c r="X404" s="73">
        <v>0</v>
      </c>
      <c r="Y404" s="73">
        <v>0</v>
      </c>
      <c r="Z404" s="77" t="s"/>
      <c r="AA404" s="79">
        <v>46264.3470138889</v>
      </c>
      <c r="AB404" s="80">
        <f>=IFERROR((L404*20+M404*50+N404*50+O404*5+P404*80+Q404*80+R404*40+S404*50+T404*50+U404*50+V404*95+W404*95+X404*95+Y404*50)/800*IF(H404="青年",0.2,IF(H404="老年",0.9,IF(H404="中年",0.5,1))),0)</f>
        <v>0.03125</v>
      </c>
      <c r="AC404" s="80">
        <f>=IFERROR((L404*80+M404*50+N404*50+O404*95+P404*20+Q404*20+R404*60+S404*50+T404*50+U404*50+V404*5+W404*5+X404*5+Y404*50)/540*IF(H404="青年",0.8,IF(H404="老年",0.1,IF(H404="中年",0.5,1))),0)</f>
        <v>0.0462962962962963</v>
      </c>
      <c r="AD404" s="81">
        <f>=IFERROR(0.01+(AB404-MIN($AB$2:$AB$595))/(MAX($AB$2:$AB$595)-MIN($AB$2:$AB$595))*(1-0.01),0)*10</f>
        <v>1.27915632754342</v>
      </c>
      <c r="AE404" s="81">
        <f>=IFERROR(0.01+(AC404-MIN($AC$2:$AC$595))/(MAX($AC$2:$AC$595)-MIN($AC$2:$AC$595))*(1-0.01),0)*10</f>
        <v>1.36657963446475</v>
      </c>
    </row>
    <row r="405" spans="1:31">
      <c r="A405" s="73">
        <v>404</v>
      </c>
      <c r="B405" s="76" t="s">
        <v>1247</v>
      </c>
      <c r="C405" s="76" t="s">
        <v>511</v>
      </c>
      <c r="D405" s="73" t="s">
        <v>512</v>
      </c>
      <c r="E405" s="73">
        <v>3</v>
      </c>
      <c r="F405" s="73">
        <v>1</v>
      </c>
      <c r="G405" s="76" t="s">
        <v>793</v>
      </c>
      <c r="H405" s="76" t="s">
        <v>861</v>
      </c>
      <c r="I405" s="76" t="s">
        <v>789</v>
      </c>
      <c r="J405" s="76" t="s">
        <v>790</v>
      </c>
      <c r="K405" s="76" t="s">
        <v>822</v>
      </c>
      <c r="L405" s="73">
        <v>0</v>
      </c>
      <c r="M405" s="73">
        <v>0</v>
      </c>
      <c r="N405" s="73">
        <v>0</v>
      </c>
      <c r="O405" s="73">
        <v>0</v>
      </c>
      <c r="P405" s="73">
        <v>0</v>
      </c>
      <c r="Q405" s="73">
        <v>0</v>
      </c>
      <c r="R405" s="73">
        <v>0</v>
      </c>
      <c r="S405" s="73">
        <v>1</v>
      </c>
      <c r="T405" s="73">
        <v>0</v>
      </c>
      <c r="U405" s="73">
        <v>0</v>
      </c>
      <c r="V405" s="73">
        <v>0</v>
      </c>
      <c r="W405" s="73">
        <v>0</v>
      </c>
      <c r="X405" s="73">
        <v>0</v>
      </c>
      <c r="Y405" s="73">
        <v>0</v>
      </c>
      <c r="Z405" s="77" t="s"/>
      <c r="AA405" s="79">
        <v>46264.3473032408</v>
      </c>
      <c r="AB405" s="80">
        <f>=IFERROR((L405*20+M405*50+N405*50+O405*5+P405*80+Q405*80+R405*40+S405*50+T405*50+U405*50+V405*95+W405*95+X405*95+Y405*50)/800*IF(H405="青年",0.2,IF(H405="老年",0.9,IF(H405="中年",0.5,1))),0)</f>
        <v>0.05625</v>
      </c>
      <c r="AC405" s="80">
        <f>=IFERROR((L405*80+M405*50+N405*50+O405*95+P405*20+Q405*20+R405*60+S405*50+T405*50+U405*50+V405*5+W405*5+X405*5+Y405*50)/540*IF(H405="青年",0.8,IF(H405="老年",0.1,IF(H405="中年",0.5,1))),0)</f>
        <v>0.00925925925925926</v>
      </c>
      <c r="AD405" s="81">
        <f>=IFERROR(0.01+(AB405-MIN($AB$2:$AB$595))/(MAX($AB$2:$AB$595)-MIN($AB$2:$AB$595))*(1-0.01),0)*10</f>
        <v>2.26178660049628</v>
      </c>
      <c r="AE405" s="81">
        <f>=IFERROR(0.01+(AC405-MIN($AC$2:$AC$595))/(MAX($AC$2:$AC$595)-MIN($AC$2:$AC$595))*(1-0.01),0)*10</f>
        <v>0.332637075718016</v>
      </c>
    </row>
    <row r="406" spans="1:31">
      <c r="A406" s="73">
        <v>405</v>
      </c>
      <c r="B406" s="76" t="s">
        <v>1248</v>
      </c>
      <c r="C406" s="76" t="s">
        <v>511</v>
      </c>
      <c r="D406" s="73" t="s">
        <v>512</v>
      </c>
      <c r="E406" s="73">
        <v>4</v>
      </c>
      <c r="F406" s="73">
        <v>2</v>
      </c>
      <c r="G406" s="76" t="s">
        <v>793</v>
      </c>
      <c r="H406" s="76" t="s">
        <v>861</v>
      </c>
      <c r="I406" s="76" t="s">
        <v>789</v>
      </c>
      <c r="J406" s="76" t="s">
        <v>790</v>
      </c>
      <c r="K406" s="76" t="s">
        <v>837</v>
      </c>
      <c r="L406" s="73">
        <v>0</v>
      </c>
      <c r="M406" s="73">
        <v>0</v>
      </c>
      <c r="N406" s="73">
        <v>0</v>
      </c>
      <c r="O406" s="73">
        <v>0</v>
      </c>
      <c r="P406" s="73">
        <v>1</v>
      </c>
      <c r="Q406" s="73">
        <v>0</v>
      </c>
      <c r="R406" s="73">
        <v>0</v>
      </c>
      <c r="S406" s="73">
        <v>1</v>
      </c>
      <c r="T406" s="73">
        <v>0</v>
      </c>
      <c r="U406" s="73">
        <v>0</v>
      </c>
      <c r="V406" s="73">
        <v>0</v>
      </c>
      <c r="W406" s="73">
        <v>0</v>
      </c>
      <c r="X406" s="73">
        <v>0</v>
      </c>
      <c r="Y406" s="73">
        <v>0</v>
      </c>
      <c r="Z406" s="77" t="s"/>
      <c r="AA406" s="79">
        <v>46264.3475810185</v>
      </c>
      <c r="AB406" s="80">
        <f>=IFERROR((L406*20+M406*50+N406*50+O406*5+P406*80+Q406*80+R406*40+S406*50+T406*50+U406*50+V406*95+W406*95+X406*95+Y406*50)/800*IF(H406="青年",0.2,IF(H406="老年",0.9,IF(H406="中年",0.5,1))),0)</f>
        <v>0.14625</v>
      </c>
      <c r="AC406" s="80">
        <f>=IFERROR((L406*80+M406*50+N406*50+O406*95+P406*20+Q406*20+R406*60+S406*50+T406*50+U406*50+V406*5+W406*5+X406*5+Y406*50)/540*IF(H406="青年",0.8,IF(H406="老年",0.1,IF(H406="中年",0.5,1))),0)</f>
        <v>0.012962962962963</v>
      </c>
      <c r="AD406" s="81">
        <f>=IFERROR(0.01+(AB406-MIN($AB$2:$AB$595))/(MAX($AB$2:$AB$595)-MIN($AB$2:$AB$595))*(1-0.01),0)*10</f>
        <v>5.79925558312655</v>
      </c>
      <c r="AE406" s="81">
        <f>=IFERROR(0.01+(AC406-MIN($AC$2:$AC$595))/(MAX($AC$2:$AC$595)-MIN($AC$2:$AC$595))*(1-0.01),0)*10</f>
        <v>0.436031331592689</v>
      </c>
    </row>
    <row r="407" spans="1:31">
      <c r="A407" s="73">
        <v>406</v>
      </c>
      <c r="B407" s="76" t="s">
        <v>1249</v>
      </c>
      <c r="C407" s="76" t="s">
        <v>519</v>
      </c>
      <c r="D407" s="73" t="s">
        <v>517</v>
      </c>
      <c r="E407" s="73">
        <v>1</v>
      </c>
      <c r="F407" s="73">
        <v>1</v>
      </c>
      <c r="G407" s="76" t="s">
        <v>793</v>
      </c>
      <c r="H407" s="76" t="s">
        <v>813</v>
      </c>
      <c r="I407" s="76" t="s">
        <v>799</v>
      </c>
      <c r="J407" s="76" t="s">
        <v>790</v>
      </c>
      <c r="K407" s="76" t="s">
        <v>810</v>
      </c>
      <c r="L407" s="73">
        <v>0</v>
      </c>
      <c r="M407" s="73">
        <v>0</v>
      </c>
      <c r="N407" s="73">
        <v>0</v>
      </c>
      <c r="O407" s="73">
        <v>0</v>
      </c>
      <c r="P407" s="73">
        <v>1</v>
      </c>
      <c r="Q407" s="73">
        <v>0</v>
      </c>
      <c r="R407" s="73">
        <v>0</v>
      </c>
      <c r="S407" s="73">
        <v>0</v>
      </c>
      <c r="T407" s="73">
        <v>0</v>
      </c>
      <c r="U407" s="73">
        <v>0</v>
      </c>
      <c r="V407" s="73">
        <v>0</v>
      </c>
      <c r="W407" s="73">
        <v>0</v>
      </c>
      <c r="X407" s="73">
        <v>0</v>
      </c>
      <c r="Y407" s="73">
        <v>0</v>
      </c>
      <c r="Z407" s="77" t="s"/>
      <c r="AA407" s="79">
        <v>46264.3454513889</v>
      </c>
      <c r="AB407" s="80">
        <f>=IFERROR((L407*20+M407*50+N407*50+O407*5+P407*80+Q407*80+R407*40+S407*50+T407*50+U407*50+V407*95+W407*95+X407*95+Y407*50)/800*IF(H407="青年",0.2,IF(H407="老年",0.9,IF(H407="中年",0.5,1))),0)</f>
        <v>0.1</v>
      </c>
      <c r="AC407" s="80">
        <f>=IFERROR((L407*80+M407*50+N407*50+O407*95+P407*20+Q407*20+R407*60+S407*50+T407*50+U407*50+V407*5+W407*5+X407*5+Y407*50)/540*IF(H407="青年",0.8,IF(H407="老年",0.1,IF(H407="中年",0.5,1))),0)</f>
        <v>0.037037037037037</v>
      </c>
      <c r="AD407" s="81">
        <f>=IFERROR(0.01+(AB407-MIN($AB$2:$AB$595))/(MAX($AB$2:$AB$595)-MIN($AB$2:$AB$595))*(1-0.01),0)*10</f>
        <v>3.98138957816377</v>
      </c>
      <c r="AE407" s="81">
        <f>=IFERROR(0.01+(AC407-MIN($AC$2:$AC$595))/(MAX($AC$2:$AC$595)-MIN($AC$2:$AC$595))*(1-0.01),0)*10</f>
        <v>1.10809399477807</v>
      </c>
    </row>
    <row r="408" spans="1:31">
      <c r="A408" s="73">
        <v>407</v>
      </c>
      <c r="B408" s="76" t="s">
        <v>1250</v>
      </c>
      <c r="C408" s="76" t="s">
        <v>519</v>
      </c>
      <c r="D408" s="73" t="s">
        <v>517</v>
      </c>
      <c r="E408" s="73">
        <v>2</v>
      </c>
      <c r="F408" s="73">
        <v>2</v>
      </c>
      <c r="G408" s="76" t="s">
        <v>793</v>
      </c>
      <c r="H408" s="76" t="s">
        <v>788</v>
      </c>
      <c r="I408" s="76" t="s">
        <v>799</v>
      </c>
      <c r="J408" s="76" t="s">
        <v>790</v>
      </c>
      <c r="K408" s="76" t="s">
        <v>837</v>
      </c>
      <c r="L408" s="73">
        <v>0</v>
      </c>
      <c r="M408" s="73">
        <v>0</v>
      </c>
      <c r="N408" s="73">
        <v>0</v>
      </c>
      <c r="O408" s="73">
        <v>0</v>
      </c>
      <c r="P408" s="73">
        <v>1</v>
      </c>
      <c r="Q408" s="73">
        <v>0</v>
      </c>
      <c r="R408" s="73">
        <v>0</v>
      </c>
      <c r="S408" s="73">
        <v>1</v>
      </c>
      <c r="T408" s="73">
        <v>0</v>
      </c>
      <c r="U408" s="73">
        <v>0</v>
      </c>
      <c r="V408" s="73">
        <v>0</v>
      </c>
      <c r="W408" s="73">
        <v>0</v>
      </c>
      <c r="X408" s="73">
        <v>0</v>
      </c>
      <c r="Y408" s="73">
        <v>0</v>
      </c>
      <c r="Z408" s="77" t="s"/>
      <c r="AA408" s="79">
        <v>46264.3456481482</v>
      </c>
      <c r="AB408" s="80">
        <f>=IFERROR((L408*20+M408*50+N408*50+O408*5+P408*80+Q408*80+R408*40+S408*50+T408*50+U408*50+V408*95+W408*95+X408*95+Y408*50)/800*IF(H408="青年",0.2,IF(H408="老年",0.9,IF(H408="中年",0.5,1))),0)</f>
        <v>0.0325</v>
      </c>
      <c r="AC408" s="80">
        <f>=IFERROR((L408*80+M408*50+N408*50+O408*95+P408*20+Q408*20+R408*60+S408*50+T408*50+U408*50+V408*5+W408*5+X408*5+Y408*50)/540*IF(H408="青年",0.8,IF(H408="老年",0.1,IF(H408="中年",0.5,1))),0)</f>
        <v>0.103703703703704</v>
      </c>
      <c r="AD408" s="81">
        <f>=IFERROR(0.01+(AB408-MIN($AB$2:$AB$595))/(MAX($AB$2:$AB$595)-MIN($AB$2:$AB$595))*(1-0.01),0)*10</f>
        <v>1.32828784119107</v>
      </c>
      <c r="AE408" s="81">
        <f>=IFERROR(0.01+(AC408-MIN($AC$2:$AC$595))/(MAX($AC$2:$AC$595)-MIN($AC$2:$AC$595))*(1-0.01),0)*10</f>
        <v>2.96919060052219</v>
      </c>
    </row>
    <row r="409" spans="1:31">
      <c r="A409" s="73">
        <v>408</v>
      </c>
      <c r="B409" s="76" t="s">
        <v>1251</v>
      </c>
      <c r="C409" s="76" t="s">
        <v>519</v>
      </c>
      <c r="D409" s="73" t="s">
        <v>517</v>
      </c>
      <c r="E409" s="73">
        <v>3</v>
      </c>
      <c r="F409" s="73">
        <v>3</v>
      </c>
      <c r="G409" s="76" t="s">
        <v>793</v>
      </c>
      <c r="H409" s="76" t="s">
        <v>788</v>
      </c>
      <c r="I409" s="76" t="s">
        <v>789</v>
      </c>
      <c r="J409" s="76" t="s">
        <v>790</v>
      </c>
      <c r="K409" s="76" t="s">
        <v>908</v>
      </c>
      <c r="L409" s="73">
        <v>0</v>
      </c>
      <c r="M409" s="73">
        <v>0</v>
      </c>
      <c r="N409" s="73">
        <v>0</v>
      </c>
      <c r="O409" s="73">
        <v>0</v>
      </c>
      <c r="P409" s="73">
        <v>1</v>
      </c>
      <c r="Q409" s="73">
        <v>0</v>
      </c>
      <c r="R409" s="73">
        <v>1</v>
      </c>
      <c r="S409" s="73">
        <v>1</v>
      </c>
      <c r="T409" s="73">
        <v>0</v>
      </c>
      <c r="U409" s="73">
        <v>0</v>
      </c>
      <c r="V409" s="73">
        <v>0</v>
      </c>
      <c r="W409" s="73">
        <v>0</v>
      </c>
      <c r="X409" s="73">
        <v>0</v>
      </c>
      <c r="Y409" s="73">
        <v>0</v>
      </c>
      <c r="Z409" s="77" t="s"/>
      <c r="AA409" s="79">
        <v>46264.3458680556</v>
      </c>
      <c r="AB409" s="80">
        <f>=IFERROR((L409*20+M409*50+N409*50+O409*5+P409*80+Q409*80+R409*40+S409*50+T409*50+U409*50+V409*95+W409*95+X409*95+Y409*50)/800*IF(H409="青年",0.2,IF(H409="老年",0.9,IF(H409="中年",0.5,1))),0)</f>
        <v>0.0425</v>
      </c>
      <c r="AC409" s="80">
        <f>=IFERROR((L409*80+M409*50+N409*50+O409*95+P409*20+Q409*20+R409*60+S409*50+T409*50+U409*50+V409*5+W409*5+X409*5+Y409*50)/540*IF(H409="青年",0.8,IF(H409="老年",0.1,IF(H409="中年",0.5,1))),0)</f>
        <v>0.192592592592593</v>
      </c>
      <c r="AD409" s="81">
        <f>=IFERROR(0.01+(AB409-MIN($AB$2:$AB$595))/(MAX($AB$2:$AB$595)-MIN($AB$2:$AB$595))*(1-0.01),0)*10</f>
        <v>1.72133995037221</v>
      </c>
      <c r="AE409" s="81">
        <f>=IFERROR(0.01+(AC409-MIN($AC$2:$AC$595))/(MAX($AC$2:$AC$595)-MIN($AC$2:$AC$595))*(1-0.01),0)*10</f>
        <v>5.45065274151436</v>
      </c>
    </row>
    <row r="410" spans="1:31">
      <c r="A410" s="73">
        <v>409</v>
      </c>
      <c r="B410" s="76" t="s">
        <v>1252</v>
      </c>
      <c r="C410" s="76" t="s">
        <v>519</v>
      </c>
      <c r="D410" s="73" t="s">
        <v>517</v>
      </c>
      <c r="E410" s="73">
        <v>4</v>
      </c>
      <c r="F410" s="73">
        <v>4</v>
      </c>
      <c r="G410" s="76" t="s">
        <v>793</v>
      </c>
      <c r="H410" s="76" t="s">
        <v>861</v>
      </c>
      <c r="I410" s="76" t="s">
        <v>789</v>
      </c>
      <c r="J410" s="76" t="s">
        <v>790</v>
      </c>
      <c r="K410" s="76" t="s">
        <v>908</v>
      </c>
      <c r="L410" s="73">
        <v>0</v>
      </c>
      <c r="M410" s="73">
        <v>0</v>
      </c>
      <c r="N410" s="73">
        <v>0</v>
      </c>
      <c r="O410" s="73">
        <v>0</v>
      </c>
      <c r="P410" s="73">
        <v>1</v>
      </c>
      <c r="Q410" s="73">
        <v>0</v>
      </c>
      <c r="R410" s="73">
        <v>1</v>
      </c>
      <c r="S410" s="73">
        <v>1</v>
      </c>
      <c r="T410" s="73">
        <v>0</v>
      </c>
      <c r="U410" s="73">
        <v>0</v>
      </c>
      <c r="V410" s="73">
        <v>0</v>
      </c>
      <c r="W410" s="73">
        <v>0</v>
      </c>
      <c r="X410" s="73">
        <v>0</v>
      </c>
      <c r="Y410" s="73">
        <v>0</v>
      </c>
      <c r="Z410" s="77" t="s"/>
      <c r="AA410" s="79">
        <v>46264.3460069445</v>
      </c>
      <c r="AB410" s="80">
        <f>=IFERROR((L410*20+M410*50+N410*50+O410*5+P410*80+Q410*80+R410*40+S410*50+T410*50+U410*50+V410*95+W410*95+X410*95+Y410*50)/800*IF(H410="青年",0.2,IF(H410="老年",0.9,IF(H410="中年",0.5,1))),0)</f>
        <v>0.19125</v>
      </c>
      <c r="AC410" s="80">
        <f>=IFERROR((L410*80+M410*50+N410*50+O410*95+P410*20+Q410*20+R410*60+S410*50+T410*50+U410*50+V410*5+W410*5+X410*5+Y410*50)/540*IF(H410="青年",0.8,IF(H410="老年",0.1,IF(H410="中年",0.5,1))),0)</f>
        <v>0.0240740740740741</v>
      </c>
      <c r="AD410" s="81">
        <f>=IFERROR(0.01+(AB410-MIN($AB$2:$AB$595))/(MAX($AB$2:$AB$595)-MIN($AB$2:$AB$595))*(1-0.01),0)*10</f>
        <v>7.56799007444169</v>
      </c>
      <c r="AE410" s="81">
        <f>=IFERROR(0.01+(AC410-MIN($AC$2:$AC$595))/(MAX($AC$2:$AC$595)-MIN($AC$2:$AC$595))*(1-0.01),0)*10</f>
        <v>0.74621409921671</v>
      </c>
    </row>
    <row r="411" spans="1:31">
      <c r="A411" s="73">
        <v>410</v>
      </c>
      <c r="B411" s="76" t="s">
        <v>1253</v>
      </c>
      <c r="C411" s="76" t="s">
        <v>522</v>
      </c>
      <c r="D411" s="73" t="s">
        <v>523</v>
      </c>
      <c r="E411" s="73">
        <v>1</v>
      </c>
      <c r="F411" s="73">
        <v>1</v>
      </c>
      <c r="G411" s="76" t="s">
        <v>793</v>
      </c>
      <c r="H411" s="76" t="s">
        <v>788</v>
      </c>
      <c r="I411" s="76" t="s">
        <v>789</v>
      </c>
      <c r="J411" s="76" t="s">
        <v>809</v>
      </c>
      <c r="K411" s="76" t="s">
        <v>840</v>
      </c>
      <c r="L411" s="73">
        <v>1</v>
      </c>
      <c r="M411" s="73">
        <v>0</v>
      </c>
      <c r="N411" s="73">
        <v>0</v>
      </c>
      <c r="O411" s="73">
        <v>0</v>
      </c>
      <c r="P411" s="73">
        <v>0</v>
      </c>
      <c r="Q411" s="73">
        <v>0</v>
      </c>
      <c r="R411" s="73">
        <v>0</v>
      </c>
      <c r="S411" s="73">
        <v>0</v>
      </c>
      <c r="T411" s="73">
        <v>0</v>
      </c>
      <c r="U411" s="73">
        <v>0</v>
      </c>
      <c r="V411" s="73">
        <v>0</v>
      </c>
      <c r="W411" s="73">
        <v>0</v>
      </c>
      <c r="X411" s="73">
        <v>0</v>
      </c>
      <c r="Y411" s="73">
        <v>0</v>
      </c>
      <c r="Z411" s="77" t="s"/>
      <c r="AA411" s="79">
        <v>46264.3509490741</v>
      </c>
      <c r="AB411" s="80">
        <f>=IFERROR((L411*20+M411*50+N411*50+O411*5+P411*80+Q411*80+R411*40+S411*50+T411*50+U411*50+V411*95+W411*95+X411*95+Y411*50)/800*IF(H411="青年",0.2,IF(H411="老年",0.9,IF(H411="中年",0.5,1))),0)</f>
        <v>0.005</v>
      </c>
      <c r="AC411" s="80">
        <f>=IFERROR((L411*80+M411*50+N411*50+O411*95+P411*20+Q411*20+R411*60+S411*50+T411*50+U411*50+V411*5+W411*5+X411*5+Y411*50)/540*IF(H411="青年",0.8,IF(H411="老年",0.1,IF(H411="中年",0.5,1))),0)</f>
        <v>0.118518518518519</v>
      </c>
      <c r="AD411" s="81">
        <f>=IFERROR(0.01+(AB411-MIN($AB$2:$AB$595))/(MAX($AB$2:$AB$595)-MIN($AB$2:$AB$595))*(1-0.01),0)*10</f>
        <v>0.247394540942928</v>
      </c>
      <c r="AE411" s="81">
        <f>=IFERROR(0.01+(AC411-MIN($AC$2:$AC$595))/(MAX($AC$2:$AC$595)-MIN($AC$2:$AC$595))*(1-0.01),0)*10</f>
        <v>3.38276762402089</v>
      </c>
    </row>
    <row r="412" spans="1:31">
      <c r="A412" s="73">
        <v>411</v>
      </c>
      <c r="B412" s="76" t="s">
        <v>1254</v>
      </c>
      <c r="C412" s="76" t="s">
        <v>522</v>
      </c>
      <c r="D412" s="73" t="s">
        <v>523</v>
      </c>
      <c r="E412" s="73">
        <v>2</v>
      </c>
      <c r="F412" s="73">
        <v>2</v>
      </c>
      <c r="G412" s="76" t="s">
        <v>793</v>
      </c>
      <c r="H412" s="76" t="s">
        <v>788</v>
      </c>
      <c r="I412" s="76" t="s">
        <v>799</v>
      </c>
      <c r="J412" s="76" t="s">
        <v>809</v>
      </c>
      <c r="K412" s="76" t="s">
        <v>840</v>
      </c>
      <c r="L412" s="73">
        <v>1</v>
      </c>
      <c r="M412" s="73">
        <v>0</v>
      </c>
      <c r="N412" s="73">
        <v>0</v>
      </c>
      <c r="O412" s="73">
        <v>0</v>
      </c>
      <c r="P412" s="73">
        <v>0</v>
      </c>
      <c r="Q412" s="73">
        <v>0</v>
      </c>
      <c r="R412" s="73">
        <v>0</v>
      </c>
      <c r="S412" s="73">
        <v>0</v>
      </c>
      <c r="T412" s="73">
        <v>0</v>
      </c>
      <c r="U412" s="73">
        <v>0</v>
      </c>
      <c r="V412" s="73">
        <v>0</v>
      </c>
      <c r="W412" s="73">
        <v>0</v>
      </c>
      <c r="X412" s="73">
        <v>0</v>
      </c>
      <c r="Y412" s="73">
        <v>0</v>
      </c>
      <c r="Z412" s="77" t="s"/>
      <c r="AA412" s="79">
        <v>46264.3510300926</v>
      </c>
      <c r="AB412" s="80">
        <f>=IFERROR((L412*20+M412*50+N412*50+O412*5+P412*80+Q412*80+R412*40+S412*50+T412*50+U412*50+V412*95+W412*95+X412*95+Y412*50)/800*IF(H412="青年",0.2,IF(H412="老年",0.9,IF(H412="中年",0.5,1))),0)</f>
        <v>0.005</v>
      </c>
      <c r="AC412" s="80">
        <f>=IFERROR((L412*80+M412*50+N412*50+O412*95+P412*20+Q412*20+R412*60+S412*50+T412*50+U412*50+V412*5+W412*5+X412*5+Y412*50)/540*IF(H412="青年",0.8,IF(H412="老年",0.1,IF(H412="中年",0.5,1))),0)</f>
        <v>0.118518518518519</v>
      </c>
      <c r="AD412" s="81">
        <f>=IFERROR(0.01+(AB412-MIN($AB$2:$AB$595))/(MAX($AB$2:$AB$595)-MIN($AB$2:$AB$595))*(1-0.01),0)*10</f>
        <v>0.247394540942928</v>
      </c>
      <c r="AE412" s="81">
        <f>=IFERROR(0.01+(AC412-MIN($AC$2:$AC$595))/(MAX($AC$2:$AC$595)-MIN($AC$2:$AC$595))*(1-0.01),0)*10</f>
        <v>3.38276762402089</v>
      </c>
    </row>
    <row r="413" spans="1:31">
      <c r="A413" s="73">
        <v>412</v>
      </c>
      <c r="B413" s="76" t="s">
        <v>1255</v>
      </c>
      <c r="C413" s="76" t="s">
        <v>526</v>
      </c>
      <c r="D413" s="73" t="s">
        <v>527</v>
      </c>
      <c r="E413" s="73">
        <v>1</v>
      </c>
      <c r="F413" s="73">
        <v>1</v>
      </c>
      <c r="G413" s="76" t="s">
        <v>793</v>
      </c>
      <c r="H413" s="76" t="s">
        <v>788</v>
      </c>
      <c r="I413" s="76" t="s">
        <v>799</v>
      </c>
      <c r="J413" s="76" t="s">
        <v>809</v>
      </c>
      <c r="K413" s="76" t="s">
        <v>822</v>
      </c>
      <c r="L413" s="73">
        <v>0</v>
      </c>
      <c r="M413" s="73">
        <v>0</v>
      </c>
      <c r="N413" s="73">
        <v>0</v>
      </c>
      <c r="O413" s="73">
        <v>0</v>
      </c>
      <c r="P413" s="73">
        <v>0</v>
      </c>
      <c r="Q413" s="73">
        <v>0</v>
      </c>
      <c r="R413" s="73">
        <v>0</v>
      </c>
      <c r="S413" s="73">
        <v>1</v>
      </c>
      <c r="T413" s="73">
        <v>0</v>
      </c>
      <c r="U413" s="73">
        <v>0</v>
      </c>
      <c r="V413" s="73">
        <v>0</v>
      </c>
      <c r="W413" s="73">
        <v>0</v>
      </c>
      <c r="X413" s="73">
        <v>0</v>
      </c>
      <c r="Y413" s="73">
        <v>0</v>
      </c>
      <c r="Z413" s="77" t="s"/>
      <c r="AA413" s="79">
        <v>46264.3520601852</v>
      </c>
      <c r="AB413" s="80">
        <f>=IFERROR((L413*20+M413*50+N413*50+O413*5+P413*80+Q413*80+R413*40+S413*50+T413*50+U413*50+V413*95+W413*95+X413*95+Y413*50)/800*IF(H413="青年",0.2,IF(H413="老年",0.9,IF(H413="中年",0.5,1))),0)</f>
        <v>0.0125</v>
      </c>
      <c r="AC413" s="80">
        <f>=IFERROR((L413*80+M413*50+N413*50+O413*95+P413*20+Q413*20+R413*60+S413*50+T413*50+U413*50+V413*5+W413*5+X413*5+Y413*50)/540*IF(H413="青年",0.8,IF(H413="老年",0.1,IF(H413="中年",0.5,1))),0)</f>
        <v>0.0740740740740741</v>
      </c>
      <c r="AD413" s="81">
        <f>=IFERROR(0.01+(AB413-MIN($AB$2:$AB$595))/(MAX($AB$2:$AB$595)-MIN($AB$2:$AB$595))*(1-0.01),0)*10</f>
        <v>0.542183622828784</v>
      </c>
      <c r="AE413" s="81">
        <f>=IFERROR(0.01+(AC413-MIN($AC$2:$AC$595))/(MAX($AC$2:$AC$595)-MIN($AC$2:$AC$595))*(1-0.01),0)*10</f>
        <v>2.1420365535248</v>
      </c>
    </row>
    <row r="414" spans="1:31">
      <c r="A414" s="73">
        <v>413</v>
      </c>
      <c r="B414" s="76" t="s">
        <v>1256</v>
      </c>
      <c r="C414" s="76" t="s">
        <v>526</v>
      </c>
      <c r="D414" s="73" t="s">
        <v>527</v>
      </c>
      <c r="E414" s="73">
        <v>2</v>
      </c>
      <c r="F414" s="73">
        <v>2</v>
      </c>
      <c r="G414" s="76" t="s">
        <v>793</v>
      </c>
      <c r="H414" s="76" t="s">
        <v>788</v>
      </c>
      <c r="I414" s="76" t="s">
        <v>799</v>
      </c>
      <c r="J414" s="76" t="s">
        <v>809</v>
      </c>
      <c r="K414" s="76" t="s">
        <v>822</v>
      </c>
      <c r="L414" s="73">
        <v>0</v>
      </c>
      <c r="M414" s="73">
        <v>0</v>
      </c>
      <c r="N414" s="73">
        <v>0</v>
      </c>
      <c r="O414" s="73">
        <v>0</v>
      </c>
      <c r="P414" s="73">
        <v>0</v>
      </c>
      <c r="Q414" s="73">
        <v>0</v>
      </c>
      <c r="R414" s="73">
        <v>0</v>
      </c>
      <c r="S414" s="73">
        <v>1</v>
      </c>
      <c r="T414" s="73">
        <v>0</v>
      </c>
      <c r="U414" s="73">
        <v>0</v>
      </c>
      <c r="V414" s="73">
        <v>0</v>
      </c>
      <c r="W414" s="73">
        <v>0</v>
      </c>
      <c r="X414" s="73">
        <v>0</v>
      </c>
      <c r="Y414" s="73">
        <v>0</v>
      </c>
      <c r="Z414" s="77" t="s"/>
      <c r="AA414" s="79">
        <v>46264.3523263889</v>
      </c>
      <c r="AB414" s="80">
        <f>=IFERROR((L414*20+M414*50+N414*50+O414*5+P414*80+Q414*80+R414*40+S414*50+T414*50+U414*50+V414*95+W414*95+X414*95+Y414*50)/800*IF(H414="青年",0.2,IF(H414="老年",0.9,IF(H414="中年",0.5,1))),0)</f>
        <v>0.0125</v>
      </c>
      <c r="AC414" s="80">
        <f>=IFERROR((L414*80+M414*50+N414*50+O414*95+P414*20+Q414*20+R414*60+S414*50+T414*50+U414*50+V414*5+W414*5+X414*5+Y414*50)/540*IF(H414="青年",0.8,IF(H414="老年",0.1,IF(H414="中年",0.5,1))),0)</f>
        <v>0.0740740740740741</v>
      </c>
      <c r="AD414" s="81">
        <f>=IFERROR(0.01+(AB414-MIN($AB$2:$AB$595))/(MAX($AB$2:$AB$595)-MIN($AB$2:$AB$595))*(1-0.01),0)*10</f>
        <v>0.542183622828784</v>
      </c>
      <c r="AE414" s="81">
        <f>=IFERROR(0.01+(AC414-MIN($AC$2:$AC$595))/(MAX($AC$2:$AC$595)-MIN($AC$2:$AC$595))*(1-0.01),0)*10</f>
        <v>2.1420365535248</v>
      </c>
    </row>
    <row r="415" spans="1:31">
      <c r="A415" s="73">
        <v>414</v>
      </c>
      <c r="B415" s="76" t="s">
        <v>1257</v>
      </c>
      <c r="C415" s="76" t="s">
        <v>537</v>
      </c>
      <c r="D415" s="73" t="s">
        <v>538</v>
      </c>
      <c r="E415" s="73">
        <v>1</v>
      </c>
      <c r="F415" s="77" t="s"/>
      <c r="G415" s="76" t="s">
        <v>787</v>
      </c>
      <c r="H415" s="76" t="s">
        <v>802</v>
      </c>
      <c r="I415" s="76" t="s">
        <v>789</v>
      </c>
      <c r="J415" s="76" t="s">
        <v>809</v>
      </c>
      <c r="K415" s="76" t="s">
        <v>822</v>
      </c>
      <c r="L415" s="73">
        <v>0</v>
      </c>
      <c r="M415" s="73">
        <v>0</v>
      </c>
      <c r="N415" s="73">
        <v>0</v>
      </c>
      <c r="O415" s="73">
        <v>0</v>
      </c>
      <c r="P415" s="73">
        <v>0</v>
      </c>
      <c r="Q415" s="73">
        <v>0</v>
      </c>
      <c r="R415" s="73">
        <v>0</v>
      </c>
      <c r="S415" s="73">
        <v>1</v>
      </c>
      <c r="T415" s="73">
        <v>0</v>
      </c>
      <c r="U415" s="73">
        <v>0</v>
      </c>
      <c r="V415" s="73">
        <v>0</v>
      </c>
      <c r="W415" s="73">
        <v>0</v>
      </c>
      <c r="X415" s="73">
        <v>0</v>
      </c>
      <c r="Y415" s="73">
        <v>0</v>
      </c>
      <c r="Z415" s="77" t="s"/>
      <c r="AA415" s="79">
        <v>46266.3651736111</v>
      </c>
      <c r="AB415" s="80">
        <f>=IFERROR((L415*20+M415*50+N415*50+O415*5+P415*80+Q415*80+R415*40+S415*50+T415*50+U415*50+V415*95+W415*95+X415*95+Y415*50)/800*IF(H415="青年",0.2,IF(H415="老年",0.9,IF(H415="中年",0.5,1))),0)</f>
        <v>0.03125</v>
      </c>
      <c r="AC415" s="80">
        <f>=IFERROR((L415*80+M415*50+N415*50+O415*95+P415*20+Q415*20+R415*60+S415*50+T415*50+U415*50+V415*5+W415*5+X415*5+Y415*50)/540*IF(H415="青年",0.8,IF(H415="老年",0.1,IF(H415="中年",0.5,1))),0)</f>
        <v>0.0462962962962963</v>
      </c>
      <c r="AD415" s="81">
        <f>=IFERROR(0.01+(AB415-MIN($AB$2:$AB$595))/(MAX($AB$2:$AB$595)-MIN($AB$2:$AB$595))*(1-0.01),0)*10</f>
        <v>1.27915632754342</v>
      </c>
      <c r="AE415" s="81">
        <f>=IFERROR(0.01+(AC415-MIN($AC$2:$AC$595))/(MAX($AC$2:$AC$595)-MIN($AC$2:$AC$595))*(1-0.01),0)*10</f>
        <v>1.36657963446475</v>
      </c>
    </row>
    <row r="416" spans="1:31">
      <c r="A416" s="73">
        <v>415</v>
      </c>
      <c r="B416" s="76" t="s">
        <v>1258</v>
      </c>
      <c r="C416" s="76" t="s">
        <v>537</v>
      </c>
      <c r="D416" s="73" t="s">
        <v>538</v>
      </c>
      <c r="E416" s="73">
        <v>2</v>
      </c>
      <c r="F416" s="77" t="s"/>
      <c r="G416" s="76" t="s">
        <v>787</v>
      </c>
      <c r="H416" s="76" t="s">
        <v>802</v>
      </c>
      <c r="I416" s="76" t="s">
        <v>789</v>
      </c>
      <c r="J416" s="76" t="s">
        <v>809</v>
      </c>
      <c r="K416" s="76" t="s">
        <v>822</v>
      </c>
      <c r="L416" s="73">
        <v>0</v>
      </c>
      <c r="M416" s="73">
        <v>0</v>
      </c>
      <c r="N416" s="73">
        <v>0</v>
      </c>
      <c r="O416" s="73">
        <v>0</v>
      </c>
      <c r="P416" s="73">
        <v>0</v>
      </c>
      <c r="Q416" s="73">
        <v>0</v>
      </c>
      <c r="R416" s="73">
        <v>0</v>
      </c>
      <c r="S416" s="73">
        <v>1</v>
      </c>
      <c r="T416" s="73">
        <v>0</v>
      </c>
      <c r="U416" s="73">
        <v>0</v>
      </c>
      <c r="V416" s="73">
        <v>0</v>
      </c>
      <c r="W416" s="73">
        <v>0</v>
      </c>
      <c r="X416" s="73">
        <v>0</v>
      </c>
      <c r="Y416" s="73">
        <v>0</v>
      </c>
      <c r="Z416" s="77" t="s"/>
      <c r="AA416" s="79">
        <v>46266.3654398148</v>
      </c>
      <c r="AB416" s="80">
        <f>=IFERROR((L416*20+M416*50+N416*50+O416*5+P416*80+Q416*80+R416*40+S416*50+T416*50+U416*50+V416*95+W416*95+X416*95+Y416*50)/800*IF(H416="青年",0.2,IF(H416="老年",0.9,IF(H416="中年",0.5,1))),0)</f>
        <v>0.03125</v>
      </c>
      <c r="AC416" s="80">
        <f>=IFERROR((L416*80+M416*50+N416*50+O416*95+P416*20+Q416*20+R416*60+S416*50+T416*50+U416*50+V416*5+W416*5+X416*5+Y416*50)/540*IF(H416="青年",0.8,IF(H416="老年",0.1,IF(H416="中年",0.5,1))),0)</f>
        <v>0.0462962962962963</v>
      </c>
      <c r="AD416" s="81">
        <f>=IFERROR(0.01+(AB416-MIN($AB$2:$AB$595))/(MAX($AB$2:$AB$595)-MIN($AB$2:$AB$595))*(1-0.01),0)*10</f>
        <v>1.27915632754342</v>
      </c>
      <c r="AE416" s="81">
        <f>=IFERROR(0.01+(AC416-MIN($AC$2:$AC$595))/(MAX($AC$2:$AC$595)-MIN($AC$2:$AC$595))*(1-0.01),0)*10</f>
        <v>1.36657963446475</v>
      </c>
    </row>
    <row r="417" spans="1:31">
      <c r="A417" s="73">
        <v>416</v>
      </c>
      <c r="B417" s="76" t="s">
        <v>1259</v>
      </c>
      <c r="C417" s="76" t="s">
        <v>546</v>
      </c>
      <c r="D417" s="73" t="s">
        <v>547</v>
      </c>
      <c r="E417" s="73">
        <v>1</v>
      </c>
      <c r="F417" s="73">
        <v>1</v>
      </c>
      <c r="G417" s="76" t="s">
        <v>793</v>
      </c>
      <c r="H417" s="76" t="s">
        <v>802</v>
      </c>
      <c r="I417" s="76" t="s">
        <v>789</v>
      </c>
      <c r="J417" s="76" t="s">
        <v>809</v>
      </c>
      <c r="K417" s="76" t="s">
        <v>1147</v>
      </c>
      <c r="L417" s="73">
        <v>0</v>
      </c>
      <c r="M417" s="73">
        <v>0</v>
      </c>
      <c r="N417" s="73">
        <v>1</v>
      </c>
      <c r="O417" s="73">
        <v>0</v>
      </c>
      <c r="P417" s="73">
        <v>0</v>
      </c>
      <c r="Q417" s="73">
        <v>0</v>
      </c>
      <c r="R417" s="73">
        <v>0</v>
      </c>
      <c r="S417" s="73">
        <v>1</v>
      </c>
      <c r="T417" s="73">
        <v>0</v>
      </c>
      <c r="U417" s="73">
        <v>0</v>
      </c>
      <c r="V417" s="73">
        <v>0</v>
      </c>
      <c r="W417" s="73">
        <v>0</v>
      </c>
      <c r="X417" s="73">
        <v>0</v>
      </c>
      <c r="Y417" s="73">
        <v>0</v>
      </c>
      <c r="Z417" s="77" t="s"/>
      <c r="AA417" s="79">
        <v>46266.3658912037</v>
      </c>
      <c r="AB417" s="80">
        <f>=IFERROR((L417*20+M417*50+N417*50+O417*5+P417*80+Q417*80+R417*40+S417*50+T417*50+U417*50+V417*95+W417*95+X417*95+Y417*50)/800*IF(H417="青年",0.2,IF(H417="老年",0.9,IF(H417="中年",0.5,1))),0)</f>
        <v>0.0625</v>
      </c>
      <c r="AC417" s="80">
        <f>=IFERROR((L417*80+M417*50+N417*50+O417*95+P417*20+Q417*20+R417*60+S417*50+T417*50+U417*50+V417*5+W417*5+X417*5+Y417*50)/540*IF(H417="青年",0.8,IF(H417="老年",0.1,IF(H417="中年",0.5,1))),0)</f>
        <v>0.0925925925925926</v>
      </c>
      <c r="AD417" s="81">
        <f>=IFERROR(0.01+(AB417-MIN($AB$2:$AB$595))/(MAX($AB$2:$AB$595)-MIN($AB$2:$AB$595))*(1-0.01),0)*10</f>
        <v>2.50744416873449</v>
      </c>
      <c r="AE417" s="81">
        <f>=IFERROR(0.01+(AC417-MIN($AC$2:$AC$595))/(MAX($AC$2:$AC$595)-MIN($AC$2:$AC$595))*(1-0.01),0)*10</f>
        <v>2.65900783289817</v>
      </c>
    </row>
    <row r="418" spans="1:31">
      <c r="A418" s="73">
        <v>417</v>
      </c>
      <c r="B418" s="76" t="s">
        <v>1260</v>
      </c>
      <c r="C418" s="76" t="s">
        <v>546</v>
      </c>
      <c r="D418" s="73" t="s">
        <v>547</v>
      </c>
      <c r="E418" s="73">
        <v>2</v>
      </c>
      <c r="F418" s="73">
        <v>1</v>
      </c>
      <c r="G418" s="76" t="s">
        <v>793</v>
      </c>
      <c r="H418" s="76" t="s">
        <v>788</v>
      </c>
      <c r="I418" s="76" t="s">
        <v>799</v>
      </c>
      <c r="J418" s="76" t="s">
        <v>809</v>
      </c>
      <c r="K418" s="76" t="s">
        <v>1147</v>
      </c>
      <c r="L418" s="73">
        <v>0</v>
      </c>
      <c r="M418" s="73">
        <v>0</v>
      </c>
      <c r="N418" s="73">
        <v>1</v>
      </c>
      <c r="O418" s="73">
        <v>0</v>
      </c>
      <c r="P418" s="73">
        <v>0</v>
      </c>
      <c r="Q418" s="73">
        <v>0</v>
      </c>
      <c r="R418" s="73">
        <v>0</v>
      </c>
      <c r="S418" s="73">
        <v>1</v>
      </c>
      <c r="T418" s="73">
        <v>0</v>
      </c>
      <c r="U418" s="73">
        <v>0</v>
      </c>
      <c r="V418" s="73">
        <v>0</v>
      </c>
      <c r="W418" s="73">
        <v>0</v>
      </c>
      <c r="X418" s="73">
        <v>0</v>
      </c>
      <c r="Y418" s="73">
        <v>0</v>
      </c>
      <c r="Z418" s="77" t="s"/>
      <c r="AA418" s="79">
        <v>46266.3660648148</v>
      </c>
      <c r="AB418" s="80">
        <f>=IFERROR((L418*20+M418*50+N418*50+O418*5+P418*80+Q418*80+R418*40+S418*50+T418*50+U418*50+V418*95+W418*95+X418*95+Y418*50)/800*IF(H418="青年",0.2,IF(H418="老年",0.9,IF(H418="中年",0.5,1))),0)</f>
        <v>0.025</v>
      </c>
      <c r="AC418" s="80">
        <f>=IFERROR((L418*80+M418*50+N418*50+O418*95+P418*20+Q418*20+R418*60+S418*50+T418*50+U418*50+V418*5+W418*5+X418*5+Y418*50)/540*IF(H418="青年",0.8,IF(H418="老年",0.1,IF(H418="中年",0.5,1))),0)</f>
        <v>0.148148148148148</v>
      </c>
      <c r="AD418" s="81">
        <f>=IFERROR(0.01+(AB418-MIN($AB$2:$AB$595))/(MAX($AB$2:$AB$595)-MIN($AB$2:$AB$595))*(1-0.01),0)*10</f>
        <v>1.03349875930521</v>
      </c>
      <c r="AE418" s="81">
        <f>=IFERROR(0.01+(AC418-MIN($AC$2:$AC$595))/(MAX($AC$2:$AC$595)-MIN($AC$2:$AC$595))*(1-0.01),0)*10</f>
        <v>4.20992167101828</v>
      </c>
    </row>
    <row r="419" spans="1:31">
      <c r="A419" s="73">
        <v>418</v>
      </c>
      <c r="B419" s="76" t="s">
        <v>1261</v>
      </c>
      <c r="C419" s="76" t="s">
        <v>546</v>
      </c>
      <c r="D419" s="73" t="s">
        <v>547</v>
      </c>
      <c r="E419" s="73">
        <v>3</v>
      </c>
      <c r="F419" s="77" t="s"/>
      <c r="G419" s="76" t="s">
        <v>787</v>
      </c>
      <c r="H419" s="76" t="s">
        <v>788</v>
      </c>
      <c r="I419" s="76" t="s">
        <v>789</v>
      </c>
      <c r="J419" s="76" t="s">
        <v>809</v>
      </c>
      <c r="K419" s="76" t="s">
        <v>822</v>
      </c>
      <c r="L419" s="73">
        <v>0</v>
      </c>
      <c r="M419" s="73">
        <v>0</v>
      </c>
      <c r="N419" s="73">
        <v>0</v>
      </c>
      <c r="O419" s="73">
        <v>0</v>
      </c>
      <c r="P419" s="73">
        <v>0</v>
      </c>
      <c r="Q419" s="73">
        <v>0</v>
      </c>
      <c r="R419" s="73">
        <v>0</v>
      </c>
      <c r="S419" s="73">
        <v>1</v>
      </c>
      <c r="T419" s="73">
        <v>0</v>
      </c>
      <c r="U419" s="73">
        <v>0</v>
      </c>
      <c r="V419" s="73">
        <v>0</v>
      </c>
      <c r="W419" s="73">
        <v>0</v>
      </c>
      <c r="X419" s="73">
        <v>0</v>
      </c>
      <c r="Y419" s="73">
        <v>0</v>
      </c>
      <c r="Z419" s="77" t="s"/>
      <c r="AA419" s="79">
        <v>46266.3661805556</v>
      </c>
      <c r="AB419" s="80">
        <f>=IFERROR((L419*20+M419*50+N419*50+O419*5+P419*80+Q419*80+R419*40+S419*50+T419*50+U419*50+V419*95+W419*95+X419*95+Y419*50)/800*IF(H419="青年",0.2,IF(H419="老年",0.9,IF(H419="中年",0.5,1))),0)</f>
        <v>0.0125</v>
      </c>
      <c r="AC419" s="80">
        <f>=IFERROR((L419*80+M419*50+N419*50+O419*95+P419*20+Q419*20+R419*60+S419*50+T419*50+U419*50+V419*5+W419*5+X419*5+Y419*50)/540*IF(H419="青年",0.8,IF(H419="老年",0.1,IF(H419="中年",0.5,1))),0)</f>
        <v>0.0740740740740741</v>
      </c>
      <c r="AD419" s="81">
        <f>=IFERROR(0.01+(AB419-MIN($AB$2:$AB$595))/(MAX($AB$2:$AB$595)-MIN($AB$2:$AB$595))*(1-0.01),0)*10</f>
        <v>0.542183622828784</v>
      </c>
      <c r="AE419" s="81">
        <f>=IFERROR(0.01+(AC419-MIN($AC$2:$AC$595))/(MAX($AC$2:$AC$595)-MIN($AC$2:$AC$595))*(1-0.01),0)*10</f>
        <v>2.1420365535248</v>
      </c>
    </row>
    <row r="420" spans="1:31">
      <c r="A420" s="73">
        <v>419</v>
      </c>
      <c r="B420" s="76" t="s">
        <v>1262</v>
      </c>
      <c r="C420" s="76" t="s">
        <v>554</v>
      </c>
      <c r="D420" s="73" t="s">
        <v>555</v>
      </c>
      <c r="E420" s="73">
        <v>1</v>
      </c>
      <c r="F420" s="77" t="s"/>
      <c r="G420" s="76" t="s">
        <v>787</v>
      </c>
      <c r="H420" s="76" t="s">
        <v>788</v>
      </c>
      <c r="I420" s="76" t="s">
        <v>789</v>
      </c>
      <c r="J420" s="76" t="s">
        <v>809</v>
      </c>
      <c r="K420" s="76" t="s">
        <v>822</v>
      </c>
      <c r="L420" s="73">
        <v>0</v>
      </c>
      <c r="M420" s="73">
        <v>0</v>
      </c>
      <c r="N420" s="73">
        <v>0</v>
      </c>
      <c r="O420" s="73">
        <v>0</v>
      </c>
      <c r="P420" s="73">
        <v>0</v>
      </c>
      <c r="Q420" s="73">
        <v>0</v>
      </c>
      <c r="R420" s="73">
        <v>0</v>
      </c>
      <c r="S420" s="73">
        <v>1</v>
      </c>
      <c r="T420" s="73">
        <v>0</v>
      </c>
      <c r="U420" s="73">
        <v>0</v>
      </c>
      <c r="V420" s="73">
        <v>0</v>
      </c>
      <c r="W420" s="73">
        <v>0</v>
      </c>
      <c r="X420" s="73">
        <v>0</v>
      </c>
      <c r="Y420" s="73">
        <v>0</v>
      </c>
      <c r="Z420" s="77" t="s"/>
      <c r="AA420" s="79">
        <v>46266.3663888889</v>
      </c>
      <c r="AB420" s="80">
        <f>=IFERROR((L420*20+M420*50+N420*50+O420*5+P420*80+Q420*80+R420*40+S420*50+T420*50+U420*50+V420*95+W420*95+X420*95+Y420*50)/800*IF(H420="青年",0.2,IF(H420="老年",0.9,IF(H420="中年",0.5,1))),0)</f>
        <v>0.0125</v>
      </c>
      <c r="AC420" s="80">
        <f>=IFERROR((L420*80+M420*50+N420*50+O420*95+P420*20+Q420*20+R420*60+S420*50+T420*50+U420*50+V420*5+W420*5+X420*5+Y420*50)/540*IF(H420="青年",0.8,IF(H420="老年",0.1,IF(H420="中年",0.5,1))),0)</f>
        <v>0.0740740740740741</v>
      </c>
      <c r="AD420" s="81">
        <f>=IFERROR(0.01+(AB420-MIN($AB$2:$AB$595))/(MAX($AB$2:$AB$595)-MIN($AB$2:$AB$595))*(1-0.01),0)*10</f>
        <v>0.542183622828784</v>
      </c>
      <c r="AE420" s="81">
        <f>=IFERROR(0.01+(AC420-MIN($AC$2:$AC$595))/(MAX($AC$2:$AC$595)-MIN($AC$2:$AC$595))*(1-0.01),0)*10</f>
        <v>2.1420365535248</v>
      </c>
    </row>
    <row r="421" spans="1:31">
      <c r="A421" s="73">
        <v>420</v>
      </c>
      <c r="B421" s="76" t="s">
        <v>1263</v>
      </c>
      <c r="C421" s="76" t="s">
        <v>554</v>
      </c>
      <c r="D421" s="73" t="s">
        <v>555</v>
      </c>
      <c r="E421" s="73">
        <v>2</v>
      </c>
      <c r="F421" s="77" t="s"/>
      <c r="G421" s="76" t="s">
        <v>787</v>
      </c>
      <c r="H421" s="76" t="s">
        <v>802</v>
      </c>
      <c r="I421" s="76" t="s">
        <v>789</v>
      </c>
      <c r="J421" s="76" t="s">
        <v>809</v>
      </c>
      <c r="K421" s="76" t="s">
        <v>818</v>
      </c>
      <c r="L421" s="73">
        <v>0</v>
      </c>
      <c r="M421" s="73">
        <v>1</v>
      </c>
      <c r="N421" s="73">
        <v>0</v>
      </c>
      <c r="O421" s="73">
        <v>0</v>
      </c>
      <c r="P421" s="73">
        <v>0</v>
      </c>
      <c r="Q421" s="73">
        <v>0</v>
      </c>
      <c r="R421" s="73">
        <v>0</v>
      </c>
      <c r="S421" s="73">
        <v>0</v>
      </c>
      <c r="T421" s="73">
        <v>0</v>
      </c>
      <c r="U421" s="73">
        <v>0</v>
      </c>
      <c r="V421" s="73">
        <v>0</v>
      </c>
      <c r="W421" s="73">
        <v>0</v>
      </c>
      <c r="X421" s="73">
        <v>0</v>
      </c>
      <c r="Y421" s="73">
        <v>0</v>
      </c>
      <c r="Z421" s="77" t="s"/>
      <c r="AA421" s="79">
        <v>46266.3665162037</v>
      </c>
      <c r="AB421" s="80">
        <f>=IFERROR((L421*20+M421*50+N421*50+O421*5+P421*80+Q421*80+R421*40+S421*50+T421*50+U421*50+V421*95+W421*95+X421*95+Y421*50)/800*IF(H421="青年",0.2,IF(H421="老年",0.9,IF(H421="中年",0.5,1))),0)</f>
        <v>0.03125</v>
      </c>
      <c r="AC421" s="80">
        <f>=IFERROR((L421*80+M421*50+N421*50+O421*95+P421*20+Q421*20+R421*60+S421*50+T421*50+U421*50+V421*5+W421*5+X421*5+Y421*50)/540*IF(H421="青年",0.8,IF(H421="老年",0.1,IF(H421="中年",0.5,1))),0)</f>
        <v>0.0462962962962963</v>
      </c>
      <c r="AD421" s="81">
        <f>=IFERROR(0.01+(AB421-MIN($AB$2:$AB$595))/(MAX($AB$2:$AB$595)-MIN($AB$2:$AB$595))*(1-0.01),0)*10</f>
        <v>1.27915632754342</v>
      </c>
      <c r="AE421" s="81">
        <f>=IFERROR(0.01+(AC421-MIN($AC$2:$AC$595))/(MAX($AC$2:$AC$595)-MIN($AC$2:$AC$595))*(1-0.01),0)*10</f>
        <v>1.36657963446475</v>
      </c>
    </row>
    <row r="422" spans="1:31">
      <c r="A422" s="73">
        <v>421</v>
      </c>
      <c r="B422" s="76" t="s">
        <v>1264</v>
      </c>
      <c r="C422" s="76" t="s">
        <v>562</v>
      </c>
      <c r="D422" s="73" t="s">
        <v>563</v>
      </c>
      <c r="E422" s="73">
        <v>1</v>
      </c>
      <c r="F422" s="73">
        <v>1</v>
      </c>
      <c r="G422" s="76" t="s">
        <v>793</v>
      </c>
      <c r="H422" s="76" t="s">
        <v>788</v>
      </c>
      <c r="I422" s="76" t="s">
        <v>789</v>
      </c>
      <c r="J422" s="76" t="s">
        <v>809</v>
      </c>
      <c r="K422" s="76" t="s">
        <v>822</v>
      </c>
      <c r="L422" s="73">
        <v>0</v>
      </c>
      <c r="M422" s="73">
        <v>0</v>
      </c>
      <c r="N422" s="73">
        <v>0</v>
      </c>
      <c r="O422" s="73">
        <v>0</v>
      </c>
      <c r="P422" s="73">
        <v>0</v>
      </c>
      <c r="Q422" s="73">
        <v>0</v>
      </c>
      <c r="R422" s="73">
        <v>0</v>
      </c>
      <c r="S422" s="73">
        <v>1</v>
      </c>
      <c r="T422" s="73">
        <v>0</v>
      </c>
      <c r="U422" s="73">
        <v>0</v>
      </c>
      <c r="V422" s="73">
        <v>0</v>
      </c>
      <c r="W422" s="73">
        <v>0</v>
      </c>
      <c r="X422" s="73">
        <v>0</v>
      </c>
      <c r="Y422" s="73">
        <v>0</v>
      </c>
      <c r="Z422" s="77" t="s"/>
      <c r="AA422" s="79">
        <v>46264.3480092593</v>
      </c>
      <c r="AB422" s="80">
        <f>=IFERROR((L422*20+M422*50+N422*50+O422*5+P422*80+Q422*80+R422*40+S422*50+T422*50+U422*50+V422*95+W422*95+X422*95+Y422*50)/800*IF(H422="青年",0.2,IF(H422="老年",0.9,IF(H422="中年",0.5,1))),0)</f>
        <v>0.0125</v>
      </c>
      <c r="AC422" s="80">
        <f>=IFERROR((L422*80+M422*50+N422*50+O422*95+P422*20+Q422*20+R422*60+S422*50+T422*50+U422*50+V422*5+W422*5+X422*5+Y422*50)/540*IF(H422="青年",0.8,IF(H422="老年",0.1,IF(H422="中年",0.5,1))),0)</f>
        <v>0.0740740740740741</v>
      </c>
      <c r="AD422" s="81">
        <f>=IFERROR(0.01+(AB422-MIN($AB$2:$AB$595))/(MAX($AB$2:$AB$595)-MIN($AB$2:$AB$595))*(1-0.01),0)*10</f>
        <v>0.542183622828784</v>
      </c>
      <c r="AE422" s="81">
        <f>=IFERROR(0.01+(AC422-MIN($AC$2:$AC$595))/(MAX($AC$2:$AC$595)-MIN($AC$2:$AC$595))*(1-0.01),0)*10</f>
        <v>2.1420365535248</v>
      </c>
    </row>
    <row r="423" spans="1:31">
      <c r="A423" s="73">
        <v>422</v>
      </c>
      <c r="B423" s="76" t="s">
        <v>1265</v>
      </c>
      <c r="C423" s="76" t="s">
        <v>562</v>
      </c>
      <c r="D423" s="73" t="s">
        <v>563</v>
      </c>
      <c r="E423" s="73">
        <v>2</v>
      </c>
      <c r="F423" s="73">
        <v>1</v>
      </c>
      <c r="G423" s="76" t="s">
        <v>793</v>
      </c>
      <c r="H423" s="76" t="s">
        <v>788</v>
      </c>
      <c r="I423" s="76" t="s">
        <v>799</v>
      </c>
      <c r="J423" s="76" t="s">
        <v>809</v>
      </c>
      <c r="K423" s="76" t="s">
        <v>822</v>
      </c>
      <c r="L423" s="73">
        <v>0</v>
      </c>
      <c r="M423" s="73">
        <v>0</v>
      </c>
      <c r="N423" s="73">
        <v>0</v>
      </c>
      <c r="O423" s="73">
        <v>0</v>
      </c>
      <c r="P423" s="73">
        <v>0</v>
      </c>
      <c r="Q423" s="73">
        <v>0</v>
      </c>
      <c r="R423" s="73">
        <v>0</v>
      </c>
      <c r="S423" s="73">
        <v>1</v>
      </c>
      <c r="T423" s="73">
        <v>0</v>
      </c>
      <c r="U423" s="73">
        <v>0</v>
      </c>
      <c r="V423" s="73">
        <v>0</v>
      </c>
      <c r="W423" s="73">
        <v>0</v>
      </c>
      <c r="X423" s="73">
        <v>0</v>
      </c>
      <c r="Y423" s="73">
        <v>0</v>
      </c>
      <c r="Z423" s="77" t="s"/>
      <c r="AA423" s="79">
        <v>46264.3480787037</v>
      </c>
      <c r="AB423" s="80">
        <f>=IFERROR((L423*20+M423*50+N423*50+O423*5+P423*80+Q423*80+R423*40+S423*50+T423*50+U423*50+V423*95+W423*95+X423*95+Y423*50)/800*IF(H423="青年",0.2,IF(H423="老年",0.9,IF(H423="中年",0.5,1))),0)</f>
        <v>0.0125</v>
      </c>
      <c r="AC423" s="80">
        <f>=IFERROR((L423*80+M423*50+N423*50+O423*95+P423*20+Q423*20+R423*60+S423*50+T423*50+U423*50+V423*5+W423*5+X423*5+Y423*50)/540*IF(H423="青年",0.8,IF(H423="老年",0.1,IF(H423="中年",0.5,1))),0)</f>
        <v>0.0740740740740741</v>
      </c>
      <c r="AD423" s="81">
        <f>=IFERROR(0.01+(AB423-MIN($AB$2:$AB$595))/(MAX($AB$2:$AB$595)-MIN($AB$2:$AB$595))*(1-0.01),0)*10</f>
        <v>0.542183622828784</v>
      </c>
      <c r="AE423" s="81">
        <f>=IFERROR(0.01+(AC423-MIN($AC$2:$AC$595))/(MAX($AC$2:$AC$595)-MIN($AC$2:$AC$595))*(1-0.01),0)*10</f>
        <v>2.1420365535248</v>
      </c>
    </row>
    <row r="424" spans="1:31">
      <c r="A424" s="73">
        <v>423</v>
      </c>
      <c r="B424" s="76" t="s">
        <v>1266</v>
      </c>
      <c r="C424" s="76" t="s">
        <v>562</v>
      </c>
      <c r="D424" s="73" t="s">
        <v>563</v>
      </c>
      <c r="E424" s="73">
        <v>3</v>
      </c>
      <c r="F424" s="77" t="s"/>
      <c r="G424" s="76" t="s">
        <v>787</v>
      </c>
      <c r="H424" s="76" t="s">
        <v>788</v>
      </c>
      <c r="I424" s="76" t="s">
        <v>789</v>
      </c>
      <c r="J424" s="76" t="s">
        <v>790</v>
      </c>
      <c r="K424" s="76" t="s">
        <v>822</v>
      </c>
      <c r="L424" s="73">
        <v>0</v>
      </c>
      <c r="M424" s="73">
        <v>0</v>
      </c>
      <c r="N424" s="73">
        <v>0</v>
      </c>
      <c r="O424" s="73">
        <v>0</v>
      </c>
      <c r="P424" s="73">
        <v>0</v>
      </c>
      <c r="Q424" s="73">
        <v>0</v>
      </c>
      <c r="R424" s="73">
        <v>0</v>
      </c>
      <c r="S424" s="73">
        <v>1</v>
      </c>
      <c r="T424" s="73">
        <v>0</v>
      </c>
      <c r="U424" s="73">
        <v>0</v>
      </c>
      <c r="V424" s="73">
        <v>0</v>
      </c>
      <c r="W424" s="73">
        <v>0</v>
      </c>
      <c r="X424" s="73">
        <v>0</v>
      </c>
      <c r="Y424" s="73">
        <v>0</v>
      </c>
      <c r="Z424" s="77" t="s"/>
      <c r="AA424" s="79">
        <v>46264.3481481482</v>
      </c>
      <c r="AB424" s="80">
        <f>=IFERROR((L424*20+M424*50+N424*50+O424*5+P424*80+Q424*80+R424*40+S424*50+T424*50+U424*50+V424*95+W424*95+X424*95+Y424*50)/800*IF(H424="青年",0.2,IF(H424="老年",0.9,IF(H424="中年",0.5,1))),0)</f>
        <v>0.0125</v>
      </c>
      <c r="AC424" s="80">
        <f>=IFERROR((L424*80+M424*50+N424*50+O424*95+P424*20+Q424*20+R424*60+S424*50+T424*50+U424*50+V424*5+W424*5+X424*5+Y424*50)/540*IF(H424="青年",0.8,IF(H424="老年",0.1,IF(H424="中年",0.5,1))),0)</f>
        <v>0.0740740740740741</v>
      </c>
      <c r="AD424" s="81">
        <f>=IFERROR(0.01+(AB424-MIN($AB$2:$AB$595))/(MAX($AB$2:$AB$595)-MIN($AB$2:$AB$595))*(1-0.01),0)*10</f>
        <v>0.542183622828784</v>
      </c>
      <c r="AE424" s="81">
        <f>=IFERROR(0.01+(AC424-MIN($AC$2:$AC$595))/(MAX($AC$2:$AC$595)-MIN($AC$2:$AC$595))*(1-0.01),0)*10</f>
        <v>2.1420365535248</v>
      </c>
    </row>
    <row r="425" spans="1:31">
      <c r="A425" s="73">
        <v>424</v>
      </c>
      <c r="B425" s="76" t="s">
        <v>1267</v>
      </c>
      <c r="C425" s="76" t="s">
        <v>562</v>
      </c>
      <c r="D425" s="73" t="s">
        <v>563</v>
      </c>
      <c r="E425" s="73">
        <v>4</v>
      </c>
      <c r="F425" s="77" t="s"/>
      <c r="G425" s="76" t="s">
        <v>787</v>
      </c>
      <c r="H425" s="76" t="s">
        <v>788</v>
      </c>
      <c r="I425" s="76" t="s">
        <v>789</v>
      </c>
      <c r="J425" s="76" t="s">
        <v>809</v>
      </c>
      <c r="K425" s="76" t="s">
        <v>818</v>
      </c>
      <c r="L425" s="73">
        <v>0</v>
      </c>
      <c r="M425" s="73">
        <v>1</v>
      </c>
      <c r="N425" s="73">
        <v>0</v>
      </c>
      <c r="O425" s="73">
        <v>0</v>
      </c>
      <c r="P425" s="73">
        <v>0</v>
      </c>
      <c r="Q425" s="73">
        <v>0</v>
      </c>
      <c r="R425" s="73">
        <v>0</v>
      </c>
      <c r="S425" s="73">
        <v>0</v>
      </c>
      <c r="T425" s="73">
        <v>0</v>
      </c>
      <c r="U425" s="73">
        <v>0</v>
      </c>
      <c r="V425" s="73">
        <v>0</v>
      </c>
      <c r="W425" s="73">
        <v>0</v>
      </c>
      <c r="X425" s="73">
        <v>0</v>
      </c>
      <c r="Y425" s="73">
        <v>0</v>
      </c>
      <c r="Z425" s="77" t="s"/>
      <c r="AA425" s="79">
        <v>46264.3482060185</v>
      </c>
      <c r="AB425" s="80">
        <f>=IFERROR((L425*20+M425*50+N425*50+O425*5+P425*80+Q425*80+R425*40+S425*50+T425*50+U425*50+V425*95+W425*95+X425*95+Y425*50)/800*IF(H425="青年",0.2,IF(H425="老年",0.9,IF(H425="中年",0.5,1))),0)</f>
        <v>0.0125</v>
      </c>
      <c r="AC425" s="80">
        <f>=IFERROR((L425*80+M425*50+N425*50+O425*95+P425*20+Q425*20+R425*60+S425*50+T425*50+U425*50+V425*5+W425*5+X425*5+Y425*50)/540*IF(H425="青年",0.8,IF(H425="老年",0.1,IF(H425="中年",0.5,1))),0)</f>
        <v>0.0740740740740741</v>
      </c>
      <c r="AD425" s="81">
        <f>=IFERROR(0.01+(AB425-MIN($AB$2:$AB$595))/(MAX($AB$2:$AB$595)-MIN($AB$2:$AB$595))*(1-0.01),0)*10</f>
        <v>0.542183622828784</v>
      </c>
      <c r="AE425" s="81">
        <f>=IFERROR(0.01+(AC425-MIN($AC$2:$AC$595))/(MAX($AC$2:$AC$595)-MIN($AC$2:$AC$595))*(1-0.01),0)*10</f>
        <v>2.1420365535248</v>
      </c>
    </row>
    <row r="426" spans="1:31">
      <c r="A426" s="73">
        <v>425</v>
      </c>
      <c r="B426" s="76" t="s">
        <v>1268</v>
      </c>
      <c r="C426" s="76" t="s">
        <v>562</v>
      </c>
      <c r="D426" s="73" t="s">
        <v>563</v>
      </c>
      <c r="E426" s="73">
        <v>5</v>
      </c>
      <c r="F426" s="77" t="s"/>
      <c r="G426" s="76" t="s">
        <v>787</v>
      </c>
      <c r="H426" s="76" t="s">
        <v>861</v>
      </c>
      <c r="I426" s="76" t="s">
        <v>789</v>
      </c>
      <c r="J426" s="76" t="s">
        <v>809</v>
      </c>
      <c r="K426" s="76" t="s">
        <v>822</v>
      </c>
      <c r="L426" s="73">
        <v>0</v>
      </c>
      <c r="M426" s="73">
        <v>0</v>
      </c>
      <c r="N426" s="73">
        <v>0</v>
      </c>
      <c r="O426" s="73">
        <v>0</v>
      </c>
      <c r="P426" s="73">
        <v>0</v>
      </c>
      <c r="Q426" s="73">
        <v>0</v>
      </c>
      <c r="R426" s="73">
        <v>0</v>
      </c>
      <c r="S426" s="73">
        <v>1</v>
      </c>
      <c r="T426" s="73">
        <v>0</v>
      </c>
      <c r="U426" s="73">
        <v>0</v>
      </c>
      <c r="V426" s="73">
        <v>0</v>
      </c>
      <c r="W426" s="73">
        <v>0</v>
      </c>
      <c r="X426" s="73">
        <v>0</v>
      </c>
      <c r="Y426" s="73">
        <v>0</v>
      </c>
      <c r="Z426" s="77" t="s"/>
      <c r="AA426" s="79">
        <v>46264.3484027778</v>
      </c>
      <c r="AB426" s="80">
        <f>=IFERROR((L426*20+M426*50+N426*50+O426*5+P426*80+Q426*80+R426*40+S426*50+T426*50+U426*50+V426*95+W426*95+X426*95+Y426*50)/800*IF(H426="青年",0.2,IF(H426="老年",0.9,IF(H426="中年",0.5,1))),0)</f>
        <v>0.05625</v>
      </c>
      <c r="AC426" s="80">
        <f>=IFERROR((L426*80+M426*50+N426*50+O426*95+P426*20+Q426*20+R426*60+S426*50+T426*50+U426*50+V426*5+W426*5+X426*5+Y426*50)/540*IF(H426="青年",0.8,IF(H426="老年",0.1,IF(H426="中年",0.5,1))),0)</f>
        <v>0.00925925925925926</v>
      </c>
      <c r="AD426" s="81">
        <f>=IFERROR(0.01+(AB426-MIN($AB$2:$AB$595))/(MAX($AB$2:$AB$595)-MIN($AB$2:$AB$595))*(1-0.01),0)*10</f>
        <v>2.26178660049628</v>
      </c>
      <c r="AE426" s="81">
        <f>=IFERROR(0.01+(AC426-MIN($AC$2:$AC$595))/(MAX($AC$2:$AC$595)-MIN($AC$2:$AC$595))*(1-0.01),0)*10</f>
        <v>0.332637075718016</v>
      </c>
    </row>
    <row r="427" spans="1:31">
      <c r="A427" s="73">
        <v>426</v>
      </c>
      <c r="B427" s="76" t="s">
        <v>1269</v>
      </c>
      <c r="C427" s="76" t="s">
        <v>562</v>
      </c>
      <c r="D427" s="73" t="s">
        <v>563</v>
      </c>
      <c r="E427" s="73">
        <v>6</v>
      </c>
      <c r="F427" s="73">
        <v>2</v>
      </c>
      <c r="G427" s="76" t="s">
        <v>793</v>
      </c>
      <c r="H427" s="76" t="s">
        <v>788</v>
      </c>
      <c r="I427" s="76" t="s">
        <v>799</v>
      </c>
      <c r="J427" s="76" t="s">
        <v>809</v>
      </c>
      <c r="K427" s="76" t="s">
        <v>840</v>
      </c>
      <c r="L427" s="73">
        <v>1</v>
      </c>
      <c r="M427" s="73">
        <v>0</v>
      </c>
      <c r="N427" s="73">
        <v>0</v>
      </c>
      <c r="O427" s="73">
        <v>0</v>
      </c>
      <c r="P427" s="73">
        <v>0</v>
      </c>
      <c r="Q427" s="73">
        <v>0</v>
      </c>
      <c r="R427" s="73">
        <v>0</v>
      </c>
      <c r="S427" s="73">
        <v>0</v>
      </c>
      <c r="T427" s="73">
        <v>0</v>
      </c>
      <c r="U427" s="73">
        <v>0</v>
      </c>
      <c r="V427" s="73">
        <v>0</v>
      </c>
      <c r="W427" s="73">
        <v>0</v>
      </c>
      <c r="X427" s="73">
        <v>0</v>
      </c>
      <c r="Y427" s="73">
        <v>0</v>
      </c>
      <c r="Z427" s="77" t="s"/>
      <c r="AA427" s="79">
        <v>46264.348587963</v>
      </c>
      <c r="AB427" s="80">
        <f>=IFERROR((L427*20+M427*50+N427*50+O427*5+P427*80+Q427*80+R427*40+S427*50+T427*50+U427*50+V427*95+W427*95+X427*95+Y427*50)/800*IF(H427="青年",0.2,IF(H427="老年",0.9,IF(H427="中年",0.5,1))),0)</f>
        <v>0.005</v>
      </c>
      <c r="AC427" s="80">
        <f>=IFERROR((L427*80+M427*50+N427*50+O427*95+P427*20+Q427*20+R427*60+S427*50+T427*50+U427*50+V427*5+W427*5+X427*5+Y427*50)/540*IF(H427="青年",0.8,IF(H427="老年",0.1,IF(H427="中年",0.5,1))),0)</f>
        <v>0.118518518518519</v>
      </c>
      <c r="AD427" s="81">
        <f>=IFERROR(0.01+(AB427-MIN($AB$2:$AB$595))/(MAX($AB$2:$AB$595)-MIN($AB$2:$AB$595))*(1-0.01),0)*10</f>
        <v>0.247394540942928</v>
      </c>
      <c r="AE427" s="81">
        <f>=IFERROR(0.01+(AC427-MIN($AC$2:$AC$595))/(MAX($AC$2:$AC$595)-MIN($AC$2:$AC$595))*(1-0.01),0)*10</f>
        <v>3.38276762402089</v>
      </c>
    </row>
    <row r="428" spans="1:31">
      <c r="A428" s="73">
        <v>427</v>
      </c>
      <c r="B428" s="76" t="s">
        <v>1270</v>
      </c>
      <c r="C428" s="76" t="s">
        <v>562</v>
      </c>
      <c r="D428" s="73" t="s">
        <v>563</v>
      </c>
      <c r="E428" s="73">
        <v>7</v>
      </c>
      <c r="F428" s="73">
        <v>2</v>
      </c>
      <c r="G428" s="76" t="s">
        <v>793</v>
      </c>
      <c r="H428" s="76" t="s">
        <v>861</v>
      </c>
      <c r="I428" s="76" t="s">
        <v>799</v>
      </c>
      <c r="J428" s="76" t="s">
        <v>809</v>
      </c>
      <c r="K428" s="76" t="s">
        <v>840</v>
      </c>
      <c r="L428" s="73">
        <v>1</v>
      </c>
      <c r="M428" s="73">
        <v>0</v>
      </c>
      <c r="N428" s="73">
        <v>0</v>
      </c>
      <c r="O428" s="73">
        <v>0</v>
      </c>
      <c r="P428" s="73">
        <v>0</v>
      </c>
      <c r="Q428" s="73">
        <v>0</v>
      </c>
      <c r="R428" s="73">
        <v>0</v>
      </c>
      <c r="S428" s="73">
        <v>0</v>
      </c>
      <c r="T428" s="73">
        <v>0</v>
      </c>
      <c r="U428" s="73">
        <v>0</v>
      </c>
      <c r="V428" s="73">
        <v>0</v>
      </c>
      <c r="W428" s="73">
        <v>0</v>
      </c>
      <c r="X428" s="73">
        <v>0</v>
      </c>
      <c r="Y428" s="73">
        <v>0</v>
      </c>
      <c r="Z428" s="77" t="s"/>
      <c r="AA428" s="79">
        <v>46264.3486574074</v>
      </c>
      <c r="AB428" s="80">
        <f>=IFERROR((L428*20+M428*50+N428*50+O428*5+P428*80+Q428*80+R428*40+S428*50+T428*50+U428*50+V428*95+W428*95+X428*95+Y428*50)/800*IF(H428="青年",0.2,IF(H428="老年",0.9,IF(H428="中年",0.5,1))),0)</f>
        <v>0.0225</v>
      </c>
      <c r="AC428" s="80">
        <f>=IFERROR((L428*80+M428*50+N428*50+O428*95+P428*20+Q428*20+R428*60+S428*50+T428*50+U428*50+V428*5+W428*5+X428*5+Y428*50)/540*IF(H428="青年",0.8,IF(H428="老年",0.1,IF(H428="中年",0.5,1))),0)</f>
        <v>0.0148148148148148</v>
      </c>
      <c r="AD428" s="81">
        <f>=IFERROR(0.01+(AB428-MIN($AB$2:$AB$595))/(MAX($AB$2:$AB$595)-MIN($AB$2:$AB$595))*(1-0.01),0)*10</f>
        <v>0.935235732009926</v>
      </c>
      <c r="AE428" s="81">
        <f>=IFERROR(0.01+(AC428-MIN($AC$2:$AC$595))/(MAX($AC$2:$AC$595)-MIN($AC$2:$AC$595))*(1-0.01),0)*10</f>
        <v>0.487728459530026</v>
      </c>
    </row>
    <row r="429" spans="1:31">
      <c r="A429" s="73">
        <v>428</v>
      </c>
      <c r="B429" s="76" t="s">
        <v>1271</v>
      </c>
      <c r="C429" s="76" t="s">
        <v>562</v>
      </c>
      <c r="D429" s="73" t="s">
        <v>563</v>
      </c>
      <c r="E429" s="73">
        <v>8</v>
      </c>
      <c r="F429" s="77" t="s"/>
      <c r="G429" s="76" t="s">
        <v>787</v>
      </c>
      <c r="H429" s="76" t="s">
        <v>788</v>
      </c>
      <c r="I429" s="76" t="s">
        <v>799</v>
      </c>
      <c r="J429" s="76" t="s">
        <v>809</v>
      </c>
      <c r="K429" s="76" t="s">
        <v>818</v>
      </c>
      <c r="L429" s="73">
        <v>0</v>
      </c>
      <c r="M429" s="73">
        <v>1</v>
      </c>
      <c r="N429" s="73">
        <v>0</v>
      </c>
      <c r="O429" s="73">
        <v>0</v>
      </c>
      <c r="P429" s="73">
        <v>0</v>
      </c>
      <c r="Q429" s="73">
        <v>0</v>
      </c>
      <c r="R429" s="73">
        <v>0</v>
      </c>
      <c r="S429" s="73">
        <v>0</v>
      </c>
      <c r="T429" s="73">
        <v>0</v>
      </c>
      <c r="U429" s="73">
        <v>0</v>
      </c>
      <c r="V429" s="73">
        <v>0</v>
      </c>
      <c r="W429" s="73">
        <v>0</v>
      </c>
      <c r="X429" s="73">
        <v>0</v>
      </c>
      <c r="Y429" s="73">
        <v>0</v>
      </c>
      <c r="Z429" s="77" t="s"/>
      <c r="AA429" s="79">
        <v>46264.3488310185</v>
      </c>
      <c r="AB429" s="80">
        <f>=IFERROR((L429*20+M429*50+N429*50+O429*5+P429*80+Q429*80+R429*40+S429*50+T429*50+U429*50+V429*95+W429*95+X429*95+Y429*50)/800*IF(H429="青年",0.2,IF(H429="老年",0.9,IF(H429="中年",0.5,1))),0)</f>
        <v>0.0125</v>
      </c>
      <c r="AC429" s="80">
        <f>=IFERROR((L429*80+M429*50+N429*50+O429*95+P429*20+Q429*20+R429*60+S429*50+T429*50+U429*50+V429*5+W429*5+X429*5+Y429*50)/540*IF(H429="青年",0.8,IF(H429="老年",0.1,IF(H429="中年",0.5,1))),0)</f>
        <v>0.0740740740740741</v>
      </c>
      <c r="AD429" s="81">
        <f>=IFERROR(0.01+(AB429-MIN($AB$2:$AB$595))/(MAX($AB$2:$AB$595)-MIN($AB$2:$AB$595))*(1-0.01),0)*10</f>
        <v>0.542183622828784</v>
      </c>
      <c r="AE429" s="81">
        <f>=IFERROR(0.01+(AC429-MIN($AC$2:$AC$595))/(MAX($AC$2:$AC$595)-MIN($AC$2:$AC$595))*(1-0.01),0)*10</f>
        <v>2.1420365535248</v>
      </c>
    </row>
    <row r="430" spans="1:31">
      <c r="A430" s="73">
        <v>429</v>
      </c>
      <c r="B430" s="76" t="s">
        <v>1272</v>
      </c>
      <c r="C430" s="76" t="s">
        <v>562</v>
      </c>
      <c r="D430" s="73" t="s">
        <v>563</v>
      </c>
      <c r="E430" s="73">
        <v>9</v>
      </c>
      <c r="F430" s="77" t="s"/>
      <c r="G430" s="76" t="s">
        <v>787</v>
      </c>
      <c r="H430" s="76" t="s">
        <v>788</v>
      </c>
      <c r="I430" s="76" t="s">
        <v>799</v>
      </c>
      <c r="J430" s="76" t="s">
        <v>809</v>
      </c>
      <c r="K430" s="76" t="s">
        <v>818</v>
      </c>
      <c r="L430" s="73">
        <v>0</v>
      </c>
      <c r="M430" s="73">
        <v>1</v>
      </c>
      <c r="N430" s="73">
        <v>0</v>
      </c>
      <c r="O430" s="73">
        <v>0</v>
      </c>
      <c r="P430" s="73">
        <v>0</v>
      </c>
      <c r="Q430" s="73">
        <v>0</v>
      </c>
      <c r="R430" s="73">
        <v>0</v>
      </c>
      <c r="S430" s="73">
        <v>0</v>
      </c>
      <c r="T430" s="73">
        <v>0</v>
      </c>
      <c r="U430" s="73">
        <v>0</v>
      </c>
      <c r="V430" s="73">
        <v>0</v>
      </c>
      <c r="W430" s="73">
        <v>0</v>
      </c>
      <c r="X430" s="73">
        <v>0</v>
      </c>
      <c r="Y430" s="73">
        <v>0</v>
      </c>
      <c r="Z430" s="77" t="s"/>
      <c r="AA430" s="79">
        <v>46264.3488888889</v>
      </c>
      <c r="AB430" s="80">
        <f>=IFERROR((L430*20+M430*50+N430*50+O430*5+P430*80+Q430*80+R430*40+S430*50+T430*50+U430*50+V430*95+W430*95+X430*95+Y430*50)/800*IF(H430="青年",0.2,IF(H430="老年",0.9,IF(H430="中年",0.5,1))),0)</f>
        <v>0.0125</v>
      </c>
      <c r="AC430" s="80">
        <f>=IFERROR((L430*80+M430*50+N430*50+O430*95+P430*20+Q430*20+R430*60+S430*50+T430*50+U430*50+V430*5+W430*5+X430*5+Y430*50)/540*IF(H430="青年",0.8,IF(H430="老年",0.1,IF(H430="中年",0.5,1))),0)</f>
        <v>0.0740740740740741</v>
      </c>
      <c r="AD430" s="81">
        <f>=IFERROR(0.01+(AB430-MIN($AB$2:$AB$595))/(MAX($AB$2:$AB$595)-MIN($AB$2:$AB$595))*(1-0.01),0)*10</f>
        <v>0.542183622828784</v>
      </c>
      <c r="AE430" s="81">
        <f>=IFERROR(0.01+(AC430-MIN($AC$2:$AC$595))/(MAX($AC$2:$AC$595)-MIN($AC$2:$AC$595))*(1-0.01),0)*10</f>
        <v>2.1420365535248</v>
      </c>
    </row>
    <row r="431" spans="1:31">
      <c r="A431" s="73">
        <v>430</v>
      </c>
      <c r="B431" s="76" t="s">
        <v>1273</v>
      </c>
      <c r="C431" s="76" t="s">
        <v>562</v>
      </c>
      <c r="D431" s="73" t="s">
        <v>563</v>
      </c>
      <c r="E431" s="73">
        <v>10</v>
      </c>
      <c r="F431" s="73">
        <v>3</v>
      </c>
      <c r="G431" s="76" t="s">
        <v>793</v>
      </c>
      <c r="H431" s="76" t="s">
        <v>788</v>
      </c>
      <c r="I431" s="76" t="s">
        <v>789</v>
      </c>
      <c r="J431" s="76" t="s">
        <v>809</v>
      </c>
      <c r="K431" s="76" t="s">
        <v>818</v>
      </c>
      <c r="L431" s="73">
        <v>0</v>
      </c>
      <c r="M431" s="73">
        <v>1</v>
      </c>
      <c r="N431" s="73">
        <v>0</v>
      </c>
      <c r="O431" s="73">
        <v>0</v>
      </c>
      <c r="P431" s="73">
        <v>0</v>
      </c>
      <c r="Q431" s="73">
        <v>0</v>
      </c>
      <c r="R431" s="73">
        <v>0</v>
      </c>
      <c r="S431" s="73">
        <v>0</v>
      </c>
      <c r="T431" s="73">
        <v>0</v>
      </c>
      <c r="U431" s="73">
        <v>0</v>
      </c>
      <c r="V431" s="73">
        <v>0</v>
      </c>
      <c r="W431" s="73">
        <v>0</v>
      </c>
      <c r="X431" s="73">
        <v>0</v>
      </c>
      <c r="Y431" s="73">
        <v>0</v>
      </c>
      <c r="Z431" s="77" t="s"/>
      <c r="AA431" s="79">
        <v>46264.3490162037</v>
      </c>
      <c r="AB431" s="80">
        <f>=IFERROR((L431*20+M431*50+N431*50+O431*5+P431*80+Q431*80+R431*40+S431*50+T431*50+U431*50+V431*95+W431*95+X431*95+Y431*50)/800*IF(H431="青年",0.2,IF(H431="老年",0.9,IF(H431="中年",0.5,1))),0)</f>
        <v>0.0125</v>
      </c>
      <c r="AC431" s="80">
        <f>=IFERROR((L431*80+M431*50+N431*50+O431*95+P431*20+Q431*20+R431*60+S431*50+T431*50+U431*50+V431*5+W431*5+X431*5+Y431*50)/540*IF(H431="青年",0.8,IF(H431="老年",0.1,IF(H431="中年",0.5,1))),0)</f>
        <v>0.0740740740740741</v>
      </c>
      <c r="AD431" s="81">
        <f>=IFERROR(0.01+(AB431-MIN($AB$2:$AB$595))/(MAX($AB$2:$AB$595)-MIN($AB$2:$AB$595))*(1-0.01),0)*10</f>
        <v>0.542183622828784</v>
      </c>
      <c r="AE431" s="81">
        <f>=IFERROR(0.01+(AC431-MIN($AC$2:$AC$595))/(MAX($AC$2:$AC$595)-MIN($AC$2:$AC$595))*(1-0.01),0)*10</f>
        <v>2.1420365535248</v>
      </c>
    </row>
    <row r="432" spans="1:31">
      <c r="A432" s="73">
        <v>431</v>
      </c>
      <c r="B432" s="76" t="s">
        <v>1274</v>
      </c>
      <c r="C432" s="76" t="s">
        <v>562</v>
      </c>
      <c r="D432" s="73" t="s">
        <v>563</v>
      </c>
      <c r="E432" s="73">
        <v>11</v>
      </c>
      <c r="F432" s="73">
        <v>3</v>
      </c>
      <c r="G432" s="76" t="s">
        <v>793</v>
      </c>
      <c r="H432" s="76" t="s">
        <v>788</v>
      </c>
      <c r="I432" s="76" t="s">
        <v>799</v>
      </c>
      <c r="J432" s="76" t="s">
        <v>809</v>
      </c>
      <c r="K432" s="76" t="s">
        <v>818</v>
      </c>
      <c r="L432" s="73">
        <v>0</v>
      </c>
      <c r="M432" s="73">
        <v>1</v>
      </c>
      <c r="N432" s="73">
        <v>0</v>
      </c>
      <c r="O432" s="73">
        <v>0</v>
      </c>
      <c r="P432" s="73">
        <v>0</v>
      </c>
      <c r="Q432" s="73">
        <v>0</v>
      </c>
      <c r="R432" s="73">
        <v>0</v>
      </c>
      <c r="S432" s="73">
        <v>0</v>
      </c>
      <c r="T432" s="73">
        <v>0</v>
      </c>
      <c r="U432" s="73">
        <v>0</v>
      </c>
      <c r="V432" s="73">
        <v>0</v>
      </c>
      <c r="W432" s="73">
        <v>0</v>
      </c>
      <c r="X432" s="73">
        <v>0</v>
      </c>
      <c r="Y432" s="73">
        <v>0</v>
      </c>
      <c r="Z432" s="77" t="s"/>
      <c r="AA432" s="79">
        <v>46264.3491550926</v>
      </c>
      <c r="AB432" s="80">
        <f>=IFERROR((L432*20+M432*50+N432*50+O432*5+P432*80+Q432*80+R432*40+S432*50+T432*50+U432*50+V432*95+W432*95+X432*95+Y432*50)/800*IF(H432="青年",0.2,IF(H432="老年",0.9,IF(H432="中年",0.5,1))),0)</f>
        <v>0.0125</v>
      </c>
      <c r="AC432" s="80">
        <f>=IFERROR((L432*80+M432*50+N432*50+O432*95+P432*20+Q432*20+R432*60+S432*50+T432*50+U432*50+V432*5+W432*5+X432*5+Y432*50)/540*IF(H432="青年",0.8,IF(H432="老年",0.1,IF(H432="中年",0.5,1))),0)</f>
        <v>0.0740740740740741</v>
      </c>
      <c r="AD432" s="81">
        <f>=IFERROR(0.01+(AB432-MIN($AB$2:$AB$595))/(MAX($AB$2:$AB$595)-MIN($AB$2:$AB$595))*(1-0.01),0)*10</f>
        <v>0.542183622828784</v>
      </c>
      <c r="AE432" s="81">
        <f>=IFERROR(0.01+(AC432-MIN($AC$2:$AC$595))/(MAX($AC$2:$AC$595)-MIN($AC$2:$AC$595))*(1-0.01),0)*10</f>
        <v>2.1420365535248</v>
      </c>
    </row>
    <row r="433" spans="1:31">
      <c r="A433" s="73">
        <v>432</v>
      </c>
      <c r="B433" s="76" t="s">
        <v>1275</v>
      </c>
      <c r="C433" s="76" t="s">
        <v>562</v>
      </c>
      <c r="D433" s="73" t="s">
        <v>563</v>
      </c>
      <c r="E433" s="73">
        <v>12</v>
      </c>
      <c r="F433" s="73">
        <v>4</v>
      </c>
      <c r="G433" s="76" t="s">
        <v>793</v>
      </c>
      <c r="H433" s="76" t="s">
        <v>788</v>
      </c>
      <c r="I433" s="76" t="s">
        <v>799</v>
      </c>
      <c r="J433" s="76" t="s">
        <v>809</v>
      </c>
      <c r="K433" s="76" t="s">
        <v>818</v>
      </c>
      <c r="L433" s="73">
        <v>0</v>
      </c>
      <c r="M433" s="73">
        <v>1</v>
      </c>
      <c r="N433" s="73">
        <v>0</v>
      </c>
      <c r="O433" s="73">
        <v>0</v>
      </c>
      <c r="P433" s="73">
        <v>0</v>
      </c>
      <c r="Q433" s="73">
        <v>0</v>
      </c>
      <c r="R433" s="73">
        <v>0</v>
      </c>
      <c r="S433" s="73">
        <v>0</v>
      </c>
      <c r="T433" s="73">
        <v>0</v>
      </c>
      <c r="U433" s="73">
        <v>0</v>
      </c>
      <c r="V433" s="73">
        <v>0</v>
      </c>
      <c r="W433" s="73">
        <v>0</v>
      </c>
      <c r="X433" s="73">
        <v>0</v>
      </c>
      <c r="Y433" s="73">
        <v>0</v>
      </c>
      <c r="Z433" s="77" t="s"/>
      <c r="AA433" s="79">
        <v>46264.349212963</v>
      </c>
      <c r="AB433" s="80">
        <f>=IFERROR((L433*20+M433*50+N433*50+O433*5+P433*80+Q433*80+R433*40+S433*50+T433*50+U433*50+V433*95+W433*95+X433*95+Y433*50)/800*IF(H433="青年",0.2,IF(H433="老年",0.9,IF(H433="中年",0.5,1))),0)</f>
        <v>0.0125</v>
      </c>
      <c r="AC433" s="80">
        <f>=IFERROR((L433*80+M433*50+N433*50+O433*95+P433*20+Q433*20+R433*60+S433*50+T433*50+U433*50+V433*5+W433*5+X433*5+Y433*50)/540*IF(H433="青年",0.8,IF(H433="老年",0.1,IF(H433="中年",0.5,1))),0)</f>
        <v>0.0740740740740741</v>
      </c>
      <c r="AD433" s="81">
        <f>=IFERROR(0.01+(AB433-MIN($AB$2:$AB$595))/(MAX($AB$2:$AB$595)-MIN($AB$2:$AB$595))*(1-0.01),0)*10</f>
        <v>0.542183622828784</v>
      </c>
      <c r="AE433" s="81">
        <f>=IFERROR(0.01+(AC433-MIN($AC$2:$AC$595))/(MAX($AC$2:$AC$595)-MIN($AC$2:$AC$595))*(1-0.01),0)*10</f>
        <v>2.1420365535248</v>
      </c>
    </row>
    <row r="434" spans="1:31">
      <c r="A434" s="73">
        <v>433</v>
      </c>
      <c r="B434" s="76" t="s">
        <v>1276</v>
      </c>
      <c r="C434" s="76" t="s">
        <v>562</v>
      </c>
      <c r="D434" s="73" t="s">
        <v>563</v>
      </c>
      <c r="E434" s="73">
        <v>13</v>
      </c>
      <c r="F434" s="73">
        <v>4</v>
      </c>
      <c r="G434" s="76" t="s">
        <v>793</v>
      </c>
      <c r="H434" s="76" t="s">
        <v>788</v>
      </c>
      <c r="I434" s="76" t="s">
        <v>799</v>
      </c>
      <c r="J434" s="76" t="s">
        <v>809</v>
      </c>
      <c r="K434" s="76" t="s">
        <v>818</v>
      </c>
      <c r="L434" s="73">
        <v>0</v>
      </c>
      <c r="M434" s="73">
        <v>1</v>
      </c>
      <c r="N434" s="73">
        <v>0</v>
      </c>
      <c r="O434" s="73">
        <v>0</v>
      </c>
      <c r="P434" s="73">
        <v>0</v>
      </c>
      <c r="Q434" s="73">
        <v>0</v>
      </c>
      <c r="R434" s="73">
        <v>0</v>
      </c>
      <c r="S434" s="73">
        <v>0</v>
      </c>
      <c r="T434" s="73">
        <v>0</v>
      </c>
      <c r="U434" s="73">
        <v>0</v>
      </c>
      <c r="V434" s="73">
        <v>0</v>
      </c>
      <c r="W434" s="73">
        <v>0</v>
      </c>
      <c r="X434" s="73">
        <v>0</v>
      </c>
      <c r="Y434" s="73">
        <v>0</v>
      </c>
      <c r="Z434" s="77" t="s"/>
      <c r="AA434" s="79">
        <v>46264.3492592593</v>
      </c>
      <c r="AB434" s="80">
        <f>=IFERROR((L434*20+M434*50+N434*50+O434*5+P434*80+Q434*80+R434*40+S434*50+T434*50+U434*50+V434*95+W434*95+X434*95+Y434*50)/800*IF(H434="青年",0.2,IF(H434="老年",0.9,IF(H434="中年",0.5,1))),0)</f>
        <v>0.0125</v>
      </c>
      <c r="AC434" s="80">
        <f>=IFERROR((L434*80+M434*50+N434*50+O434*95+P434*20+Q434*20+R434*60+S434*50+T434*50+U434*50+V434*5+W434*5+X434*5+Y434*50)/540*IF(H434="青年",0.8,IF(H434="老年",0.1,IF(H434="中年",0.5,1))),0)</f>
        <v>0.0740740740740741</v>
      </c>
      <c r="AD434" s="81">
        <f>=IFERROR(0.01+(AB434-MIN($AB$2:$AB$595))/(MAX($AB$2:$AB$595)-MIN($AB$2:$AB$595))*(1-0.01),0)*10</f>
        <v>0.542183622828784</v>
      </c>
      <c r="AE434" s="81">
        <f>=IFERROR(0.01+(AC434-MIN($AC$2:$AC$595))/(MAX($AC$2:$AC$595)-MIN($AC$2:$AC$595))*(1-0.01),0)*10</f>
        <v>2.1420365535248</v>
      </c>
    </row>
    <row r="435" spans="1:31">
      <c r="A435" s="73">
        <v>434</v>
      </c>
      <c r="B435" s="76" t="s">
        <v>1277</v>
      </c>
      <c r="C435" s="76" t="s">
        <v>562</v>
      </c>
      <c r="D435" s="73" t="s">
        <v>563</v>
      </c>
      <c r="E435" s="73">
        <v>14</v>
      </c>
      <c r="F435" s="73">
        <v>4</v>
      </c>
      <c r="G435" s="76" t="s">
        <v>793</v>
      </c>
      <c r="H435" s="76" t="s">
        <v>788</v>
      </c>
      <c r="I435" s="76" t="s">
        <v>799</v>
      </c>
      <c r="J435" s="76" t="s">
        <v>809</v>
      </c>
      <c r="K435" s="76" t="s">
        <v>818</v>
      </c>
      <c r="L435" s="73">
        <v>0</v>
      </c>
      <c r="M435" s="73">
        <v>1</v>
      </c>
      <c r="N435" s="73">
        <v>0</v>
      </c>
      <c r="O435" s="73">
        <v>0</v>
      </c>
      <c r="P435" s="73">
        <v>0</v>
      </c>
      <c r="Q435" s="73">
        <v>0</v>
      </c>
      <c r="R435" s="73">
        <v>0</v>
      </c>
      <c r="S435" s="73">
        <v>0</v>
      </c>
      <c r="T435" s="73">
        <v>0</v>
      </c>
      <c r="U435" s="73">
        <v>0</v>
      </c>
      <c r="V435" s="73">
        <v>0</v>
      </c>
      <c r="W435" s="73">
        <v>0</v>
      </c>
      <c r="X435" s="73">
        <v>0</v>
      </c>
      <c r="Y435" s="73">
        <v>0</v>
      </c>
      <c r="Z435" s="77" t="s"/>
      <c r="AA435" s="79">
        <v>46264.3493402778</v>
      </c>
      <c r="AB435" s="80">
        <f>=IFERROR((L435*20+M435*50+N435*50+O435*5+P435*80+Q435*80+R435*40+S435*50+T435*50+U435*50+V435*95+W435*95+X435*95+Y435*50)/800*IF(H435="青年",0.2,IF(H435="老年",0.9,IF(H435="中年",0.5,1))),0)</f>
        <v>0.0125</v>
      </c>
      <c r="AC435" s="80">
        <f>=IFERROR((L435*80+M435*50+N435*50+O435*95+P435*20+Q435*20+R435*60+S435*50+T435*50+U435*50+V435*5+W435*5+X435*5+Y435*50)/540*IF(H435="青年",0.8,IF(H435="老年",0.1,IF(H435="中年",0.5,1))),0)</f>
        <v>0.0740740740740741</v>
      </c>
      <c r="AD435" s="81">
        <f>=IFERROR(0.01+(AB435-MIN($AB$2:$AB$595))/(MAX($AB$2:$AB$595)-MIN($AB$2:$AB$595))*(1-0.01),0)*10</f>
        <v>0.542183622828784</v>
      </c>
      <c r="AE435" s="81">
        <f>=IFERROR(0.01+(AC435-MIN($AC$2:$AC$595))/(MAX($AC$2:$AC$595)-MIN($AC$2:$AC$595))*(1-0.01),0)*10</f>
        <v>2.1420365535248</v>
      </c>
    </row>
    <row r="436" spans="1:31">
      <c r="A436" s="73">
        <v>435</v>
      </c>
      <c r="B436" s="76" t="s">
        <v>1278</v>
      </c>
      <c r="C436" s="76" t="s">
        <v>562</v>
      </c>
      <c r="D436" s="73" t="s">
        <v>563</v>
      </c>
      <c r="E436" s="73">
        <v>15</v>
      </c>
      <c r="F436" s="73">
        <v>5</v>
      </c>
      <c r="G436" s="76" t="s">
        <v>793</v>
      </c>
      <c r="H436" s="76" t="s">
        <v>788</v>
      </c>
      <c r="I436" s="76" t="s">
        <v>799</v>
      </c>
      <c r="J436" s="76" t="s">
        <v>809</v>
      </c>
      <c r="K436" s="76" t="s">
        <v>840</v>
      </c>
      <c r="L436" s="73">
        <v>1</v>
      </c>
      <c r="M436" s="73">
        <v>0</v>
      </c>
      <c r="N436" s="73">
        <v>0</v>
      </c>
      <c r="O436" s="73">
        <v>0</v>
      </c>
      <c r="P436" s="73">
        <v>0</v>
      </c>
      <c r="Q436" s="73">
        <v>0</v>
      </c>
      <c r="R436" s="73">
        <v>0</v>
      </c>
      <c r="S436" s="73">
        <v>0</v>
      </c>
      <c r="T436" s="73">
        <v>0</v>
      </c>
      <c r="U436" s="73">
        <v>0</v>
      </c>
      <c r="V436" s="73">
        <v>0</v>
      </c>
      <c r="W436" s="73">
        <v>0</v>
      </c>
      <c r="X436" s="73">
        <v>0</v>
      </c>
      <c r="Y436" s="73">
        <v>0</v>
      </c>
      <c r="Z436" s="77" t="s"/>
      <c r="AA436" s="79">
        <v>46264.3494675926</v>
      </c>
      <c r="AB436" s="80">
        <f>=IFERROR((L436*20+M436*50+N436*50+O436*5+P436*80+Q436*80+R436*40+S436*50+T436*50+U436*50+V436*95+W436*95+X436*95+Y436*50)/800*IF(H436="青年",0.2,IF(H436="老年",0.9,IF(H436="中年",0.5,1))),0)</f>
        <v>0.005</v>
      </c>
      <c r="AC436" s="80">
        <f>=IFERROR((L436*80+M436*50+N436*50+O436*95+P436*20+Q436*20+R436*60+S436*50+T436*50+U436*50+V436*5+W436*5+X436*5+Y436*50)/540*IF(H436="青年",0.8,IF(H436="老年",0.1,IF(H436="中年",0.5,1))),0)</f>
        <v>0.118518518518519</v>
      </c>
      <c r="AD436" s="81">
        <f>=IFERROR(0.01+(AB436-MIN($AB$2:$AB$595))/(MAX($AB$2:$AB$595)-MIN($AB$2:$AB$595))*(1-0.01),0)*10</f>
        <v>0.247394540942928</v>
      </c>
      <c r="AE436" s="81">
        <f>=IFERROR(0.01+(AC436-MIN($AC$2:$AC$595))/(MAX($AC$2:$AC$595)-MIN($AC$2:$AC$595))*(1-0.01),0)*10</f>
        <v>3.38276762402089</v>
      </c>
    </row>
    <row r="437" spans="1:31">
      <c r="A437" s="73">
        <v>436</v>
      </c>
      <c r="B437" s="76" t="s">
        <v>1279</v>
      </c>
      <c r="C437" s="76" t="s">
        <v>562</v>
      </c>
      <c r="D437" s="73" t="s">
        <v>563</v>
      </c>
      <c r="E437" s="73">
        <v>16</v>
      </c>
      <c r="F437" s="73">
        <v>5</v>
      </c>
      <c r="G437" s="76" t="s">
        <v>793</v>
      </c>
      <c r="H437" s="76" t="s">
        <v>788</v>
      </c>
      <c r="I437" s="76" t="s">
        <v>799</v>
      </c>
      <c r="J437" s="76" t="s">
        <v>809</v>
      </c>
      <c r="K437" s="76" t="s">
        <v>840</v>
      </c>
      <c r="L437" s="73">
        <v>1</v>
      </c>
      <c r="M437" s="73">
        <v>0</v>
      </c>
      <c r="N437" s="73">
        <v>0</v>
      </c>
      <c r="O437" s="73">
        <v>0</v>
      </c>
      <c r="P437" s="73">
        <v>0</v>
      </c>
      <c r="Q437" s="73">
        <v>0</v>
      </c>
      <c r="R437" s="73">
        <v>0</v>
      </c>
      <c r="S437" s="73">
        <v>0</v>
      </c>
      <c r="T437" s="73">
        <v>0</v>
      </c>
      <c r="U437" s="73">
        <v>0</v>
      </c>
      <c r="V437" s="73">
        <v>0</v>
      </c>
      <c r="W437" s="73">
        <v>0</v>
      </c>
      <c r="X437" s="73">
        <v>0</v>
      </c>
      <c r="Y437" s="73">
        <v>0</v>
      </c>
      <c r="Z437" s="77" t="s"/>
      <c r="AA437" s="79">
        <v>46264.349525463</v>
      </c>
      <c r="AB437" s="80">
        <f>=IFERROR((L437*20+M437*50+N437*50+O437*5+P437*80+Q437*80+R437*40+S437*50+T437*50+U437*50+V437*95+W437*95+X437*95+Y437*50)/800*IF(H437="青年",0.2,IF(H437="老年",0.9,IF(H437="中年",0.5,1))),0)</f>
        <v>0.005</v>
      </c>
      <c r="AC437" s="80">
        <f>=IFERROR((L437*80+M437*50+N437*50+O437*95+P437*20+Q437*20+R437*60+S437*50+T437*50+U437*50+V437*5+W437*5+X437*5+Y437*50)/540*IF(H437="青年",0.8,IF(H437="老年",0.1,IF(H437="中年",0.5,1))),0)</f>
        <v>0.118518518518519</v>
      </c>
      <c r="AD437" s="81">
        <f>=IFERROR(0.01+(AB437-MIN($AB$2:$AB$595))/(MAX($AB$2:$AB$595)-MIN($AB$2:$AB$595))*(1-0.01),0)*10</f>
        <v>0.247394540942928</v>
      </c>
      <c r="AE437" s="81">
        <f>=IFERROR(0.01+(AC437-MIN($AC$2:$AC$595))/(MAX($AC$2:$AC$595)-MIN($AC$2:$AC$595))*(1-0.01),0)*10</f>
        <v>3.38276762402089</v>
      </c>
    </row>
    <row r="438" spans="1:31">
      <c r="A438" s="73">
        <v>437</v>
      </c>
      <c r="B438" s="76" t="s">
        <v>1280</v>
      </c>
      <c r="C438" s="76" t="s">
        <v>562</v>
      </c>
      <c r="D438" s="73" t="s">
        <v>563</v>
      </c>
      <c r="E438" s="73">
        <v>17</v>
      </c>
      <c r="F438" s="73">
        <v>5</v>
      </c>
      <c r="G438" s="76" t="s">
        <v>793</v>
      </c>
      <c r="H438" s="76" t="s">
        <v>788</v>
      </c>
      <c r="I438" s="76" t="s">
        <v>799</v>
      </c>
      <c r="J438" s="76" t="s">
        <v>809</v>
      </c>
      <c r="K438" s="76" t="s">
        <v>840</v>
      </c>
      <c r="L438" s="73">
        <v>1</v>
      </c>
      <c r="M438" s="73">
        <v>0</v>
      </c>
      <c r="N438" s="73">
        <v>0</v>
      </c>
      <c r="O438" s="73">
        <v>0</v>
      </c>
      <c r="P438" s="73">
        <v>0</v>
      </c>
      <c r="Q438" s="73">
        <v>0</v>
      </c>
      <c r="R438" s="73">
        <v>0</v>
      </c>
      <c r="S438" s="73">
        <v>0</v>
      </c>
      <c r="T438" s="73">
        <v>0</v>
      </c>
      <c r="U438" s="73">
        <v>0</v>
      </c>
      <c r="V438" s="73">
        <v>0</v>
      </c>
      <c r="W438" s="73">
        <v>0</v>
      </c>
      <c r="X438" s="73">
        <v>0</v>
      </c>
      <c r="Y438" s="73">
        <v>0</v>
      </c>
      <c r="Z438" s="77" t="s"/>
      <c r="AA438" s="79">
        <v>46264.3496064815</v>
      </c>
      <c r="AB438" s="80">
        <f>=IFERROR((L438*20+M438*50+N438*50+O438*5+P438*80+Q438*80+R438*40+S438*50+T438*50+U438*50+V438*95+W438*95+X438*95+Y438*50)/800*IF(H438="青年",0.2,IF(H438="老年",0.9,IF(H438="中年",0.5,1))),0)</f>
        <v>0.005</v>
      </c>
      <c r="AC438" s="80">
        <f>=IFERROR((L438*80+M438*50+N438*50+O438*95+P438*20+Q438*20+R438*60+S438*50+T438*50+U438*50+V438*5+W438*5+X438*5+Y438*50)/540*IF(H438="青年",0.8,IF(H438="老年",0.1,IF(H438="中年",0.5,1))),0)</f>
        <v>0.118518518518519</v>
      </c>
      <c r="AD438" s="81">
        <f>=IFERROR(0.01+(AB438-MIN($AB$2:$AB$595))/(MAX($AB$2:$AB$595)-MIN($AB$2:$AB$595))*(1-0.01),0)*10</f>
        <v>0.247394540942928</v>
      </c>
      <c r="AE438" s="81">
        <f>=IFERROR(0.01+(AC438-MIN($AC$2:$AC$595))/(MAX($AC$2:$AC$595)-MIN($AC$2:$AC$595))*(1-0.01),0)*10</f>
        <v>3.38276762402089</v>
      </c>
    </row>
    <row r="439" spans="1:31">
      <c r="A439" s="73">
        <v>438</v>
      </c>
      <c r="B439" s="76" t="s">
        <v>1281</v>
      </c>
      <c r="C439" s="76" t="s">
        <v>562</v>
      </c>
      <c r="D439" s="73" t="s">
        <v>563</v>
      </c>
      <c r="E439" s="73">
        <v>18</v>
      </c>
      <c r="F439" s="73">
        <v>6</v>
      </c>
      <c r="G439" s="76" t="s">
        <v>793</v>
      </c>
      <c r="H439" s="76" t="s">
        <v>788</v>
      </c>
      <c r="I439" s="76" t="s">
        <v>789</v>
      </c>
      <c r="J439" s="76" t="s">
        <v>809</v>
      </c>
      <c r="K439" s="76" t="s">
        <v>915</v>
      </c>
      <c r="L439" s="73">
        <v>0</v>
      </c>
      <c r="M439" s="73">
        <v>0</v>
      </c>
      <c r="N439" s="73">
        <v>0</v>
      </c>
      <c r="O439" s="73">
        <v>0</v>
      </c>
      <c r="P439" s="73">
        <v>0</v>
      </c>
      <c r="Q439" s="73">
        <v>0</v>
      </c>
      <c r="R439" s="73">
        <v>0</v>
      </c>
      <c r="S439" s="73">
        <v>0</v>
      </c>
      <c r="T439" s="73">
        <v>0</v>
      </c>
      <c r="U439" s="73">
        <v>0</v>
      </c>
      <c r="V439" s="73">
        <v>0</v>
      </c>
      <c r="W439" s="73">
        <v>0</v>
      </c>
      <c r="X439" s="73">
        <v>0</v>
      </c>
      <c r="Y439" s="73">
        <v>1</v>
      </c>
      <c r="Z439" s="77" t="s"/>
      <c r="AA439" s="79">
        <v>46264.3499884259</v>
      </c>
      <c r="AB439" s="80">
        <f>=IFERROR((L439*20+M439*50+N439*50+O439*5+P439*80+Q439*80+R439*40+S439*50+T439*50+U439*50+V439*95+W439*95+X439*95+Y439*50)/800*IF(H439="青年",0.2,IF(H439="老年",0.9,IF(H439="中年",0.5,1))),0)</f>
        <v>0.0125</v>
      </c>
      <c r="AC439" s="80">
        <f>=IFERROR((L439*80+M439*50+N439*50+O439*95+P439*20+Q439*20+R439*60+S439*50+T439*50+U439*50+V439*5+W439*5+X439*5+Y439*50)/540*IF(H439="青年",0.8,IF(H439="老年",0.1,IF(H439="中年",0.5,1))),0)</f>
        <v>0.0740740740740741</v>
      </c>
      <c r="AD439" s="81">
        <f>=IFERROR(0.01+(AB439-MIN($AB$2:$AB$595))/(MAX($AB$2:$AB$595)-MIN($AB$2:$AB$595))*(1-0.01),0)*10</f>
        <v>0.542183622828784</v>
      </c>
      <c r="AE439" s="81">
        <f>=IFERROR(0.01+(AC439-MIN($AC$2:$AC$595))/(MAX($AC$2:$AC$595)-MIN($AC$2:$AC$595))*(1-0.01),0)*10</f>
        <v>2.1420365535248</v>
      </c>
    </row>
    <row r="440" spans="1:31">
      <c r="A440" s="73">
        <v>439</v>
      </c>
      <c r="B440" s="76" t="s">
        <v>1282</v>
      </c>
      <c r="C440" s="76" t="s">
        <v>562</v>
      </c>
      <c r="D440" s="73" t="s">
        <v>563</v>
      </c>
      <c r="E440" s="73">
        <v>19</v>
      </c>
      <c r="F440" s="73">
        <v>6</v>
      </c>
      <c r="G440" s="76" t="s">
        <v>793</v>
      </c>
      <c r="H440" s="76" t="s">
        <v>788</v>
      </c>
      <c r="I440" s="76" t="s">
        <v>799</v>
      </c>
      <c r="J440" s="76" t="s">
        <v>809</v>
      </c>
      <c r="K440" s="76" t="s">
        <v>915</v>
      </c>
      <c r="L440" s="73">
        <v>0</v>
      </c>
      <c r="M440" s="73">
        <v>0</v>
      </c>
      <c r="N440" s="73">
        <v>0</v>
      </c>
      <c r="O440" s="73">
        <v>0</v>
      </c>
      <c r="P440" s="73">
        <v>0</v>
      </c>
      <c r="Q440" s="73">
        <v>0</v>
      </c>
      <c r="R440" s="73">
        <v>0</v>
      </c>
      <c r="S440" s="73">
        <v>0</v>
      </c>
      <c r="T440" s="73">
        <v>0</v>
      </c>
      <c r="U440" s="73">
        <v>0</v>
      </c>
      <c r="V440" s="73">
        <v>0</v>
      </c>
      <c r="W440" s="73">
        <v>0</v>
      </c>
      <c r="X440" s="73">
        <v>0</v>
      </c>
      <c r="Y440" s="73">
        <v>1</v>
      </c>
      <c r="Z440" s="77" t="s"/>
      <c r="AA440" s="79">
        <v>46264.3500694444</v>
      </c>
      <c r="AB440" s="80">
        <f>=IFERROR((L440*20+M440*50+N440*50+O440*5+P440*80+Q440*80+R440*40+S440*50+T440*50+U440*50+V440*95+W440*95+X440*95+Y440*50)/800*IF(H440="青年",0.2,IF(H440="老年",0.9,IF(H440="中年",0.5,1))),0)</f>
        <v>0.0125</v>
      </c>
      <c r="AC440" s="80">
        <f>=IFERROR((L440*80+M440*50+N440*50+O440*95+P440*20+Q440*20+R440*60+S440*50+T440*50+U440*50+V440*5+W440*5+X440*5+Y440*50)/540*IF(H440="青年",0.8,IF(H440="老年",0.1,IF(H440="中年",0.5,1))),0)</f>
        <v>0.0740740740740741</v>
      </c>
      <c r="AD440" s="81">
        <f>=IFERROR(0.01+(AB440-MIN($AB$2:$AB$595))/(MAX($AB$2:$AB$595)-MIN($AB$2:$AB$595))*(1-0.01),0)*10</f>
        <v>0.542183622828784</v>
      </c>
      <c r="AE440" s="81">
        <f>=IFERROR(0.01+(AC440-MIN($AC$2:$AC$595))/(MAX($AC$2:$AC$595)-MIN($AC$2:$AC$595))*(1-0.01),0)*10</f>
        <v>2.1420365535248</v>
      </c>
    </row>
    <row r="441" spans="1:31">
      <c r="A441" s="73">
        <v>440</v>
      </c>
      <c r="B441" s="76" t="s">
        <v>1283</v>
      </c>
      <c r="C441" s="76" t="s">
        <v>567</v>
      </c>
      <c r="D441" s="73" t="s">
        <v>568</v>
      </c>
      <c r="E441" s="73">
        <v>1</v>
      </c>
      <c r="F441" s="73">
        <v>1</v>
      </c>
      <c r="G441" s="76" t="s">
        <v>793</v>
      </c>
      <c r="H441" s="76" t="s">
        <v>861</v>
      </c>
      <c r="I441" s="76" t="s">
        <v>799</v>
      </c>
      <c r="J441" s="76" t="s">
        <v>790</v>
      </c>
      <c r="K441" s="76" t="s">
        <v>837</v>
      </c>
      <c r="L441" s="73">
        <v>0</v>
      </c>
      <c r="M441" s="73">
        <v>0</v>
      </c>
      <c r="N441" s="73">
        <v>0</v>
      </c>
      <c r="O441" s="73">
        <v>0</v>
      </c>
      <c r="P441" s="73">
        <v>1</v>
      </c>
      <c r="Q441" s="73">
        <v>0</v>
      </c>
      <c r="R441" s="73">
        <v>0</v>
      </c>
      <c r="S441" s="73">
        <v>1</v>
      </c>
      <c r="T441" s="73">
        <v>0</v>
      </c>
      <c r="U441" s="73">
        <v>0</v>
      </c>
      <c r="V441" s="73">
        <v>0</v>
      </c>
      <c r="W441" s="73">
        <v>0</v>
      </c>
      <c r="X441" s="73">
        <v>0</v>
      </c>
      <c r="Y441" s="73">
        <v>0</v>
      </c>
      <c r="Z441" s="77" t="s"/>
      <c r="AA441" s="79">
        <v>46263.3605787037</v>
      </c>
      <c r="AB441" s="80">
        <f>=IFERROR((L441*20+M441*50+N441*50+O441*5+P441*80+Q441*80+R441*40+S441*50+T441*50+U441*50+V441*95+W441*95+X441*95+Y441*50)/800*IF(H441="青年",0.2,IF(H441="老年",0.9,IF(H441="中年",0.5,1))),0)</f>
        <v>0.14625</v>
      </c>
      <c r="AC441" s="80">
        <f>=IFERROR((L441*80+M441*50+N441*50+O441*95+P441*20+Q441*20+R441*60+S441*50+T441*50+U441*50+V441*5+W441*5+X441*5+Y441*50)/540*IF(H441="青年",0.8,IF(H441="老年",0.1,IF(H441="中年",0.5,1))),0)</f>
        <v>0.012962962962963</v>
      </c>
      <c r="AD441" s="81">
        <f>=IFERROR(0.01+(AB441-MIN($AB$2:$AB$595))/(MAX($AB$2:$AB$595)-MIN($AB$2:$AB$595))*(1-0.01),0)*10</f>
        <v>5.79925558312655</v>
      </c>
      <c r="AE441" s="81">
        <f>=IFERROR(0.01+(AC441-MIN($AC$2:$AC$595))/(MAX($AC$2:$AC$595)-MIN($AC$2:$AC$595))*(1-0.01),0)*10</f>
        <v>0.436031331592689</v>
      </c>
    </row>
    <row r="442" spans="1:31">
      <c r="A442" s="73">
        <v>441</v>
      </c>
      <c r="B442" s="76" t="s">
        <v>1284</v>
      </c>
      <c r="C442" s="76" t="s">
        <v>567</v>
      </c>
      <c r="D442" s="73" t="s">
        <v>568</v>
      </c>
      <c r="E442" s="73">
        <v>2</v>
      </c>
      <c r="F442" s="73">
        <v>1</v>
      </c>
      <c r="G442" s="76" t="s">
        <v>793</v>
      </c>
      <c r="H442" s="76" t="s">
        <v>861</v>
      </c>
      <c r="I442" s="76" t="s">
        <v>799</v>
      </c>
      <c r="J442" s="76" t="s">
        <v>790</v>
      </c>
      <c r="K442" s="76" t="s">
        <v>837</v>
      </c>
      <c r="L442" s="73">
        <v>0</v>
      </c>
      <c r="M442" s="73">
        <v>0</v>
      </c>
      <c r="N442" s="73">
        <v>0</v>
      </c>
      <c r="O442" s="73">
        <v>0</v>
      </c>
      <c r="P442" s="73">
        <v>1</v>
      </c>
      <c r="Q442" s="73">
        <v>0</v>
      </c>
      <c r="R442" s="73">
        <v>0</v>
      </c>
      <c r="S442" s="73">
        <v>1</v>
      </c>
      <c r="T442" s="73">
        <v>0</v>
      </c>
      <c r="U442" s="73">
        <v>0</v>
      </c>
      <c r="V442" s="73">
        <v>0</v>
      </c>
      <c r="W442" s="73">
        <v>0</v>
      </c>
      <c r="X442" s="73">
        <v>0</v>
      </c>
      <c r="Y442" s="73">
        <v>0</v>
      </c>
      <c r="Z442" s="77" t="s"/>
      <c r="AA442" s="79">
        <v>46263.3607175926</v>
      </c>
      <c r="AB442" s="80">
        <f>=IFERROR((L442*20+M442*50+N442*50+O442*5+P442*80+Q442*80+R442*40+S442*50+T442*50+U442*50+V442*95+W442*95+X442*95+Y442*50)/800*IF(H442="青年",0.2,IF(H442="老年",0.9,IF(H442="中年",0.5,1))),0)</f>
        <v>0.14625</v>
      </c>
      <c r="AC442" s="80">
        <f>=IFERROR((L442*80+M442*50+N442*50+O442*95+P442*20+Q442*20+R442*60+S442*50+T442*50+U442*50+V442*5+W442*5+X442*5+Y442*50)/540*IF(H442="青年",0.8,IF(H442="老年",0.1,IF(H442="中年",0.5,1))),0)</f>
        <v>0.012962962962963</v>
      </c>
      <c r="AD442" s="81">
        <f>=IFERROR(0.01+(AB442-MIN($AB$2:$AB$595))/(MAX($AB$2:$AB$595)-MIN($AB$2:$AB$595))*(1-0.01),0)*10</f>
        <v>5.79925558312655</v>
      </c>
      <c r="AE442" s="81">
        <f>=IFERROR(0.01+(AC442-MIN($AC$2:$AC$595))/(MAX($AC$2:$AC$595)-MIN($AC$2:$AC$595))*(1-0.01),0)*10</f>
        <v>0.436031331592689</v>
      </c>
    </row>
    <row r="443" spans="1:31">
      <c r="A443" s="73">
        <v>442</v>
      </c>
      <c r="B443" s="76" t="s">
        <v>1285</v>
      </c>
      <c r="C443" s="76" t="s">
        <v>567</v>
      </c>
      <c r="D443" s="73" t="s">
        <v>568</v>
      </c>
      <c r="E443" s="73">
        <v>3</v>
      </c>
      <c r="F443" s="73">
        <v>2</v>
      </c>
      <c r="G443" s="76" t="s">
        <v>793</v>
      </c>
      <c r="H443" s="76" t="s">
        <v>802</v>
      </c>
      <c r="I443" s="76" t="s">
        <v>789</v>
      </c>
      <c r="J443" s="76" t="s">
        <v>790</v>
      </c>
      <c r="K443" s="76" t="s">
        <v>837</v>
      </c>
      <c r="L443" s="73">
        <v>0</v>
      </c>
      <c r="M443" s="73">
        <v>0</v>
      </c>
      <c r="N443" s="73">
        <v>0</v>
      </c>
      <c r="O443" s="73">
        <v>0</v>
      </c>
      <c r="P443" s="73">
        <v>1</v>
      </c>
      <c r="Q443" s="73">
        <v>0</v>
      </c>
      <c r="R443" s="73">
        <v>0</v>
      </c>
      <c r="S443" s="73">
        <v>1</v>
      </c>
      <c r="T443" s="73">
        <v>0</v>
      </c>
      <c r="U443" s="73">
        <v>0</v>
      </c>
      <c r="V443" s="73">
        <v>0</v>
      </c>
      <c r="W443" s="73">
        <v>0</v>
      </c>
      <c r="X443" s="73">
        <v>0</v>
      </c>
      <c r="Y443" s="73">
        <v>0</v>
      </c>
      <c r="Z443" s="77" t="s"/>
      <c r="AA443" s="79">
        <v>46263.3691087962</v>
      </c>
      <c r="AB443" s="80">
        <f>=IFERROR((L443*20+M443*50+N443*50+O443*5+P443*80+Q443*80+R443*40+S443*50+T443*50+U443*50+V443*95+W443*95+X443*95+Y443*50)/800*IF(H443="青年",0.2,IF(H443="老年",0.9,IF(H443="中年",0.5,1))),0)</f>
        <v>0.08125</v>
      </c>
      <c r="AC443" s="80">
        <f>=IFERROR((L443*80+M443*50+N443*50+O443*95+P443*20+Q443*20+R443*60+S443*50+T443*50+U443*50+V443*5+W443*5+X443*5+Y443*50)/540*IF(H443="青年",0.8,IF(H443="老年",0.1,IF(H443="中年",0.5,1))),0)</f>
        <v>0.0648148148148148</v>
      </c>
      <c r="AD443" s="81">
        <f>=IFERROR(0.01+(AB443-MIN($AB$2:$AB$595))/(MAX($AB$2:$AB$595)-MIN($AB$2:$AB$595))*(1-0.01),0)*10</f>
        <v>3.24441687344913</v>
      </c>
      <c r="AE443" s="81">
        <f>=IFERROR(0.01+(AC443-MIN($AC$2:$AC$595))/(MAX($AC$2:$AC$595)-MIN($AC$2:$AC$595))*(1-0.01),0)*10</f>
        <v>1.88355091383812</v>
      </c>
    </row>
    <row r="444" spans="1:31">
      <c r="A444" s="73">
        <v>443</v>
      </c>
      <c r="B444" s="76" t="s">
        <v>1286</v>
      </c>
      <c r="C444" s="76" t="s">
        <v>567</v>
      </c>
      <c r="D444" s="73" t="s">
        <v>568</v>
      </c>
      <c r="E444" s="73">
        <v>4</v>
      </c>
      <c r="F444" s="73">
        <v>2</v>
      </c>
      <c r="G444" s="76" t="s">
        <v>793</v>
      </c>
      <c r="H444" s="76" t="s">
        <v>802</v>
      </c>
      <c r="I444" s="76" t="s">
        <v>799</v>
      </c>
      <c r="J444" s="76" t="s">
        <v>809</v>
      </c>
      <c r="K444" s="76" t="s">
        <v>837</v>
      </c>
      <c r="L444" s="73">
        <v>0</v>
      </c>
      <c r="M444" s="73">
        <v>0</v>
      </c>
      <c r="N444" s="73">
        <v>0</v>
      </c>
      <c r="O444" s="73">
        <v>0</v>
      </c>
      <c r="P444" s="73">
        <v>1</v>
      </c>
      <c r="Q444" s="73">
        <v>0</v>
      </c>
      <c r="R444" s="73">
        <v>0</v>
      </c>
      <c r="S444" s="73">
        <v>1</v>
      </c>
      <c r="T444" s="73">
        <v>0</v>
      </c>
      <c r="U444" s="73">
        <v>0</v>
      </c>
      <c r="V444" s="73">
        <v>0</v>
      </c>
      <c r="W444" s="73">
        <v>0</v>
      </c>
      <c r="X444" s="73">
        <v>0</v>
      </c>
      <c r="Y444" s="73">
        <v>0</v>
      </c>
      <c r="Z444" s="77" t="s"/>
      <c r="AA444" s="79">
        <v>46263.3692708333</v>
      </c>
      <c r="AB444" s="80">
        <f>=IFERROR((L444*20+M444*50+N444*50+O444*5+P444*80+Q444*80+R444*40+S444*50+T444*50+U444*50+V444*95+W444*95+X444*95+Y444*50)/800*IF(H444="青年",0.2,IF(H444="老年",0.9,IF(H444="中年",0.5,1))),0)</f>
        <v>0.08125</v>
      </c>
      <c r="AC444" s="80">
        <f>=IFERROR((L444*80+M444*50+N444*50+O444*95+P444*20+Q444*20+R444*60+S444*50+T444*50+U444*50+V444*5+W444*5+X444*5+Y444*50)/540*IF(H444="青年",0.8,IF(H444="老年",0.1,IF(H444="中年",0.5,1))),0)</f>
        <v>0.0648148148148148</v>
      </c>
      <c r="AD444" s="81">
        <f>=IFERROR(0.01+(AB444-MIN($AB$2:$AB$595))/(MAX($AB$2:$AB$595)-MIN($AB$2:$AB$595))*(1-0.01),0)*10</f>
        <v>3.24441687344913</v>
      </c>
      <c r="AE444" s="81">
        <f>=IFERROR(0.01+(AC444-MIN($AC$2:$AC$595))/(MAX($AC$2:$AC$595)-MIN($AC$2:$AC$595))*(1-0.01),0)*10</f>
        <v>1.88355091383812</v>
      </c>
    </row>
    <row r="445" spans="1:31">
      <c r="A445" s="73">
        <v>444</v>
      </c>
      <c r="B445" s="76" t="s">
        <v>1287</v>
      </c>
      <c r="C445" s="76" t="s">
        <v>567</v>
      </c>
      <c r="D445" s="73" t="s">
        <v>568</v>
      </c>
      <c r="E445" s="73">
        <v>5</v>
      </c>
      <c r="F445" s="73">
        <v>2</v>
      </c>
      <c r="G445" s="76" t="s">
        <v>793</v>
      </c>
      <c r="H445" s="76" t="s">
        <v>788</v>
      </c>
      <c r="I445" s="76" t="s">
        <v>789</v>
      </c>
      <c r="J445" s="76" t="s">
        <v>809</v>
      </c>
      <c r="K445" s="76" t="s">
        <v>810</v>
      </c>
      <c r="L445" s="73">
        <v>0</v>
      </c>
      <c r="M445" s="73">
        <v>0</v>
      </c>
      <c r="N445" s="73">
        <v>0</v>
      </c>
      <c r="O445" s="73">
        <v>0</v>
      </c>
      <c r="P445" s="73">
        <v>1</v>
      </c>
      <c r="Q445" s="73">
        <v>0</v>
      </c>
      <c r="R445" s="73">
        <v>0</v>
      </c>
      <c r="S445" s="73">
        <v>0</v>
      </c>
      <c r="T445" s="73">
        <v>0</v>
      </c>
      <c r="U445" s="73">
        <v>0</v>
      </c>
      <c r="V445" s="73">
        <v>0</v>
      </c>
      <c r="W445" s="73">
        <v>0</v>
      </c>
      <c r="X445" s="73">
        <v>0</v>
      </c>
      <c r="Y445" s="73">
        <v>0</v>
      </c>
      <c r="Z445" s="77" t="s"/>
      <c r="AA445" s="79">
        <v>46263.3714467593</v>
      </c>
      <c r="AB445" s="80">
        <f>=IFERROR((L445*20+M445*50+N445*50+O445*5+P445*80+Q445*80+R445*40+S445*50+T445*50+U445*50+V445*95+W445*95+X445*95+Y445*50)/800*IF(H445="青年",0.2,IF(H445="老年",0.9,IF(H445="中年",0.5,1))),0)</f>
        <v>0.02</v>
      </c>
      <c r="AC445" s="80">
        <f>=IFERROR((L445*80+M445*50+N445*50+O445*95+P445*20+Q445*20+R445*60+S445*50+T445*50+U445*50+V445*5+W445*5+X445*5+Y445*50)/540*IF(H445="青年",0.8,IF(H445="老年",0.1,IF(H445="中年",0.5,1))),0)</f>
        <v>0.0296296296296296</v>
      </c>
      <c r="AD445" s="81">
        <f>=IFERROR(0.01+(AB445-MIN($AB$2:$AB$595))/(MAX($AB$2:$AB$595)-MIN($AB$2:$AB$595))*(1-0.01),0)*10</f>
        <v>0.83697270471464</v>
      </c>
      <c r="AE445" s="81">
        <f>=IFERROR(0.01+(AC445-MIN($AC$2:$AC$595))/(MAX($AC$2:$AC$595)-MIN($AC$2:$AC$595))*(1-0.01),0)*10</f>
        <v>0.901305483028721</v>
      </c>
    </row>
    <row r="446" spans="1:31">
      <c r="A446" s="73">
        <v>445</v>
      </c>
      <c r="B446" s="76" t="s">
        <v>1288</v>
      </c>
      <c r="C446" s="76" t="s">
        <v>567</v>
      </c>
      <c r="D446" s="73" t="s">
        <v>568</v>
      </c>
      <c r="E446" s="73">
        <v>6</v>
      </c>
      <c r="F446" s="77" t="s"/>
      <c r="G446" s="76" t="s">
        <v>787</v>
      </c>
      <c r="H446" s="76" t="s">
        <v>802</v>
      </c>
      <c r="I446" s="76" t="s">
        <v>799</v>
      </c>
      <c r="J446" s="76" t="s">
        <v>790</v>
      </c>
      <c r="K446" s="76" t="s">
        <v>822</v>
      </c>
      <c r="L446" s="73">
        <v>0</v>
      </c>
      <c r="M446" s="73">
        <v>0</v>
      </c>
      <c r="N446" s="73">
        <v>0</v>
      </c>
      <c r="O446" s="73">
        <v>0</v>
      </c>
      <c r="P446" s="73">
        <v>0</v>
      </c>
      <c r="Q446" s="73">
        <v>0</v>
      </c>
      <c r="R446" s="73">
        <v>0</v>
      </c>
      <c r="S446" s="73">
        <v>1</v>
      </c>
      <c r="T446" s="73">
        <v>0</v>
      </c>
      <c r="U446" s="73">
        <v>0</v>
      </c>
      <c r="V446" s="73">
        <v>0</v>
      </c>
      <c r="W446" s="73">
        <v>0</v>
      </c>
      <c r="X446" s="73">
        <v>0</v>
      </c>
      <c r="Y446" s="73">
        <v>0</v>
      </c>
      <c r="Z446" s="77" t="s"/>
      <c r="AA446" s="79">
        <v>46263.3731828704</v>
      </c>
      <c r="AB446" s="80">
        <f>=IFERROR((L446*20+M446*50+N446*50+O446*5+P446*80+Q446*80+R446*40+S446*50+T446*50+U446*50+V446*95+W446*95+X446*95+Y446*50)/800*IF(H446="青年",0.2,IF(H446="老年",0.9,IF(H446="中年",0.5,1))),0)</f>
        <v>0.03125</v>
      </c>
      <c r="AC446" s="80">
        <f>=IFERROR((L446*80+M446*50+N446*50+O446*95+P446*20+Q446*20+R446*60+S446*50+T446*50+U446*50+V446*5+W446*5+X446*5+Y446*50)/540*IF(H446="青年",0.8,IF(H446="老年",0.1,IF(H446="中年",0.5,1))),0)</f>
        <v>0.0462962962962963</v>
      </c>
      <c r="AD446" s="81">
        <f>=IFERROR(0.01+(AB446-MIN($AB$2:$AB$595))/(MAX($AB$2:$AB$595)-MIN($AB$2:$AB$595))*(1-0.01),0)*10</f>
        <v>1.27915632754342</v>
      </c>
      <c r="AE446" s="81">
        <f>=IFERROR(0.01+(AC446-MIN($AC$2:$AC$595))/(MAX($AC$2:$AC$595)-MIN($AC$2:$AC$595))*(1-0.01),0)*10</f>
        <v>1.36657963446475</v>
      </c>
    </row>
    <row r="447" spans="1:31">
      <c r="A447" s="73">
        <v>446</v>
      </c>
      <c r="B447" s="76" t="s">
        <v>1289</v>
      </c>
      <c r="C447" s="76" t="s">
        <v>567</v>
      </c>
      <c r="D447" s="73" t="s">
        <v>568</v>
      </c>
      <c r="E447" s="73">
        <v>7</v>
      </c>
      <c r="F447" s="77" t="s"/>
      <c r="G447" s="76" t="s">
        <v>787</v>
      </c>
      <c r="H447" s="76" t="s">
        <v>802</v>
      </c>
      <c r="I447" s="76" t="s">
        <v>799</v>
      </c>
      <c r="J447" s="76" t="s">
        <v>809</v>
      </c>
      <c r="K447" s="76" t="s">
        <v>818</v>
      </c>
      <c r="L447" s="73">
        <v>0</v>
      </c>
      <c r="M447" s="73">
        <v>1</v>
      </c>
      <c r="N447" s="73">
        <v>0</v>
      </c>
      <c r="O447" s="73">
        <v>0</v>
      </c>
      <c r="P447" s="73">
        <v>0</v>
      </c>
      <c r="Q447" s="73">
        <v>0</v>
      </c>
      <c r="R447" s="73">
        <v>0</v>
      </c>
      <c r="S447" s="73">
        <v>0</v>
      </c>
      <c r="T447" s="73">
        <v>0</v>
      </c>
      <c r="U447" s="73">
        <v>0</v>
      </c>
      <c r="V447" s="73">
        <v>0</v>
      </c>
      <c r="W447" s="73">
        <v>0</v>
      </c>
      <c r="X447" s="73">
        <v>0</v>
      </c>
      <c r="Y447" s="73">
        <v>0</v>
      </c>
      <c r="Z447" s="77" t="s"/>
      <c r="AA447" s="79">
        <v>46263.3760763889</v>
      </c>
      <c r="AB447" s="80">
        <f>=IFERROR((L447*20+M447*50+N447*50+O447*5+P447*80+Q447*80+R447*40+S447*50+T447*50+U447*50+V447*95+W447*95+X447*95+Y447*50)/800*IF(H447="青年",0.2,IF(H447="老年",0.9,IF(H447="中年",0.5,1))),0)</f>
        <v>0.03125</v>
      </c>
      <c r="AC447" s="80">
        <f>=IFERROR((L447*80+M447*50+N447*50+O447*95+P447*20+Q447*20+R447*60+S447*50+T447*50+U447*50+V447*5+W447*5+X447*5+Y447*50)/540*IF(H447="青年",0.8,IF(H447="老年",0.1,IF(H447="中年",0.5,1))),0)</f>
        <v>0.0462962962962963</v>
      </c>
      <c r="AD447" s="81">
        <f>=IFERROR(0.01+(AB447-MIN($AB$2:$AB$595))/(MAX($AB$2:$AB$595)-MIN($AB$2:$AB$595))*(1-0.01),0)*10</f>
        <v>1.27915632754342</v>
      </c>
      <c r="AE447" s="81">
        <f>=IFERROR(0.01+(AC447-MIN($AC$2:$AC$595))/(MAX($AC$2:$AC$595)-MIN($AC$2:$AC$595))*(1-0.01),0)*10</f>
        <v>1.36657963446475</v>
      </c>
    </row>
    <row r="448" spans="1:31">
      <c r="A448" s="73">
        <v>447</v>
      </c>
      <c r="B448" s="76" t="s">
        <v>1290</v>
      </c>
      <c r="C448" s="76" t="s">
        <v>572</v>
      </c>
      <c r="D448" s="73" t="s">
        <v>573</v>
      </c>
      <c r="E448" s="73">
        <v>1</v>
      </c>
      <c r="F448" s="73">
        <v>1</v>
      </c>
      <c r="G448" s="76" t="s">
        <v>793</v>
      </c>
      <c r="H448" s="76" t="s">
        <v>788</v>
      </c>
      <c r="I448" s="76" t="s">
        <v>789</v>
      </c>
      <c r="J448" s="76" t="s">
        <v>809</v>
      </c>
      <c r="K448" s="76" t="s">
        <v>810</v>
      </c>
      <c r="L448" s="73">
        <v>0</v>
      </c>
      <c r="M448" s="73">
        <v>0</v>
      </c>
      <c r="N448" s="73">
        <v>0</v>
      </c>
      <c r="O448" s="73">
        <v>0</v>
      </c>
      <c r="P448" s="73">
        <v>1</v>
      </c>
      <c r="Q448" s="73">
        <v>0</v>
      </c>
      <c r="R448" s="73">
        <v>0</v>
      </c>
      <c r="S448" s="73">
        <v>0</v>
      </c>
      <c r="T448" s="73">
        <v>0</v>
      </c>
      <c r="U448" s="73">
        <v>0</v>
      </c>
      <c r="V448" s="73">
        <v>0</v>
      </c>
      <c r="W448" s="73">
        <v>0</v>
      </c>
      <c r="X448" s="73">
        <v>0</v>
      </c>
      <c r="Y448" s="73">
        <v>0</v>
      </c>
      <c r="Z448" s="77" t="s"/>
      <c r="AA448" s="79">
        <v>46263.3561342593</v>
      </c>
      <c r="AB448" s="80">
        <f>=IFERROR((L448*20+M448*50+N448*50+O448*5+P448*80+Q448*80+R448*40+S448*50+T448*50+U448*50+V448*95+W448*95+X448*95+Y448*50)/800*IF(H448="青年",0.2,IF(H448="老年",0.9,IF(H448="中年",0.5,1))),0)</f>
        <v>0.02</v>
      </c>
      <c r="AC448" s="80">
        <f>=IFERROR((L448*80+M448*50+N448*50+O448*95+P448*20+Q448*20+R448*60+S448*50+T448*50+U448*50+V448*5+W448*5+X448*5+Y448*50)/540*IF(H448="青年",0.8,IF(H448="老年",0.1,IF(H448="中年",0.5,1))),0)</f>
        <v>0.0296296296296296</v>
      </c>
      <c r="AD448" s="81">
        <f>=IFERROR(0.01+(AB448-MIN($AB$2:$AB$595))/(MAX($AB$2:$AB$595)-MIN($AB$2:$AB$595))*(1-0.01),0)*10</f>
        <v>0.83697270471464</v>
      </c>
      <c r="AE448" s="81">
        <f>=IFERROR(0.01+(AC448-MIN($AC$2:$AC$595))/(MAX($AC$2:$AC$595)-MIN($AC$2:$AC$595))*(1-0.01),0)*10</f>
        <v>0.901305483028721</v>
      </c>
    </row>
    <row r="449" spans="1:31">
      <c r="A449" s="73">
        <v>448</v>
      </c>
      <c r="B449" s="76" t="s">
        <v>1291</v>
      </c>
      <c r="C449" s="76" t="s">
        <v>572</v>
      </c>
      <c r="D449" s="73" t="s">
        <v>573</v>
      </c>
      <c r="E449" s="73">
        <v>2</v>
      </c>
      <c r="F449" s="73">
        <v>1</v>
      </c>
      <c r="G449" s="76" t="s">
        <v>793</v>
      </c>
      <c r="H449" s="76" t="s">
        <v>802</v>
      </c>
      <c r="I449" s="76" t="s">
        <v>789</v>
      </c>
      <c r="J449" s="76" t="s">
        <v>790</v>
      </c>
      <c r="K449" s="76" t="s">
        <v>1078</v>
      </c>
      <c r="L449" s="73">
        <v>1</v>
      </c>
      <c r="M449" s="73">
        <v>0</v>
      </c>
      <c r="N449" s="73">
        <v>0</v>
      </c>
      <c r="O449" s="73">
        <v>0</v>
      </c>
      <c r="P449" s="73">
        <v>1</v>
      </c>
      <c r="Q449" s="73">
        <v>0</v>
      </c>
      <c r="R449" s="73">
        <v>0</v>
      </c>
      <c r="S449" s="73">
        <v>0</v>
      </c>
      <c r="T449" s="73">
        <v>0</v>
      </c>
      <c r="U449" s="73">
        <v>0</v>
      </c>
      <c r="V449" s="73">
        <v>0</v>
      </c>
      <c r="W449" s="73">
        <v>0</v>
      </c>
      <c r="X449" s="73">
        <v>0</v>
      </c>
      <c r="Y449" s="73">
        <v>0</v>
      </c>
      <c r="Z449" s="77" t="s"/>
      <c r="AA449" s="79">
        <v>46263.3563773148</v>
      </c>
      <c r="AB449" s="80">
        <f>=IFERROR((L449*20+M449*50+N449*50+O449*5+P449*80+Q449*80+R449*40+S449*50+T449*50+U449*50+V449*95+W449*95+X449*95+Y449*50)/800*IF(H449="青年",0.2,IF(H449="老年",0.9,IF(H449="中年",0.5,1))),0)</f>
        <v>0.0625</v>
      </c>
      <c r="AC449" s="80">
        <f>=IFERROR((L449*80+M449*50+N449*50+O449*95+P449*20+Q449*20+R449*60+S449*50+T449*50+U449*50+V449*5+W449*5+X449*5+Y449*50)/540*IF(H449="青年",0.8,IF(H449="老年",0.1,IF(H449="中年",0.5,1))),0)</f>
        <v>0.0925925925925926</v>
      </c>
      <c r="AD449" s="81">
        <f>=IFERROR(0.01+(AB449-MIN($AB$2:$AB$595))/(MAX($AB$2:$AB$595)-MIN($AB$2:$AB$595))*(1-0.01),0)*10</f>
        <v>2.50744416873449</v>
      </c>
      <c r="AE449" s="81">
        <f>=IFERROR(0.01+(AC449-MIN($AC$2:$AC$595))/(MAX($AC$2:$AC$595)-MIN($AC$2:$AC$595))*(1-0.01),0)*10</f>
        <v>2.65900783289817</v>
      </c>
    </row>
    <row r="450" spans="1:31">
      <c r="A450" s="73">
        <v>449</v>
      </c>
      <c r="B450" s="76" t="s">
        <v>1292</v>
      </c>
      <c r="C450" s="76" t="s">
        <v>572</v>
      </c>
      <c r="D450" s="73" t="s">
        <v>573</v>
      </c>
      <c r="E450" s="73">
        <v>3</v>
      </c>
      <c r="F450" s="73">
        <v>1</v>
      </c>
      <c r="G450" s="76" t="s">
        <v>793</v>
      </c>
      <c r="H450" s="76" t="s">
        <v>813</v>
      </c>
      <c r="I450" s="76" t="s">
        <v>1027</v>
      </c>
      <c r="J450" s="76" t="s">
        <v>809</v>
      </c>
      <c r="K450" s="76" t="s">
        <v>840</v>
      </c>
      <c r="L450" s="73">
        <v>1</v>
      </c>
      <c r="M450" s="73">
        <v>0</v>
      </c>
      <c r="N450" s="73">
        <v>0</v>
      </c>
      <c r="O450" s="73">
        <v>0</v>
      </c>
      <c r="P450" s="73">
        <v>0</v>
      </c>
      <c r="Q450" s="73">
        <v>0</v>
      </c>
      <c r="R450" s="73">
        <v>0</v>
      </c>
      <c r="S450" s="73">
        <v>0</v>
      </c>
      <c r="T450" s="73">
        <v>0</v>
      </c>
      <c r="U450" s="73">
        <v>0</v>
      </c>
      <c r="V450" s="73">
        <v>0</v>
      </c>
      <c r="W450" s="73">
        <v>0</v>
      </c>
      <c r="X450" s="73">
        <v>0</v>
      </c>
      <c r="Y450" s="73">
        <v>0</v>
      </c>
      <c r="Z450" s="77" t="s"/>
      <c r="AA450" s="79">
        <v>46263.3565740741</v>
      </c>
      <c r="AB450" s="80">
        <f>=IFERROR((L450*20+M450*50+N450*50+O450*5+P450*80+Q450*80+R450*40+S450*50+T450*50+U450*50+V450*95+W450*95+X450*95+Y450*50)/800*IF(H450="青年",0.2,IF(H450="老年",0.9,IF(H450="中年",0.5,1))),0)</f>
        <v>0.025</v>
      </c>
      <c r="AC450" s="80">
        <f>=IFERROR((L450*80+M450*50+N450*50+O450*95+P450*20+Q450*20+R450*60+S450*50+T450*50+U450*50+V450*5+W450*5+X450*5+Y450*50)/540*IF(H450="青年",0.8,IF(H450="老年",0.1,IF(H450="中年",0.5,1))),0)</f>
        <v>0.148148148148148</v>
      </c>
      <c r="AD450" s="81">
        <f>=IFERROR(0.01+(AB450-MIN($AB$2:$AB$595))/(MAX($AB$2:$AB$595)-MIN($AB$2:$AB$595))*(1-0.01),0)*10</f>
        <v>1.03349875930521</v>
      </c>
      <c r="AE450" s="81">
        <f>=IFERROR(0.01+(AC450-MIN($AC$2:$AC$595))/(MAX($AC$2:$AC$595)-MIN($AC$2:$AC$595))*(1-0.01),0)*10</f>
        <v>4.20992167101828</v>
      </c>
    </row>
    <row r="451" spans="1:31">
      <c r="A451" s="73">
        <v>450</v>
      </c>
      <c r="B451" s="76" t="s">
        <v>1293</v>
      </c>
      <c r="C451" s="76" t="s">
        <v>572</v>
      </c>
      <c r="D451" s="73" t="s">
        <v>573</v>
      </c>
      <c r="E451" s="73">
        <v>4</v>
      </c>
      <c r="F451" s="77" t="s"/>
      <c r="G451" s="76" t="s">
        <v>787</v>
      </c>
      <c r="H451" s="76" t="s">
        <v>861</v>
      </c>
      <c r="I451" s="76" t="s">
        <v>799</v>
      </c>
      <c r="J451" s="76" t="s">
        <v>809</v>
      </c>
      <c r="K451" s="76" t="s">
        <v>840</v>
      </c>
      <c r="L451" s="73">
        <v>1</v>
      </c>
      <c r="M451" s="73">
        <v>0</v>
      </c>
      <c r="N451" s="73">
        <v>0</v>
      </c>
      <c r="O451" s="73">
        <v>0</v>
      </c>
      <c r="P451" s="73">
        <v>0</v>
      </c>
      <c r="Q451" s="73">
        <v>0</v>
      </c>
      <c r="R451" s="73">
        <v>0</v>
      </c>
      <c r="S451" s="73">
        <v>0</v>
      </c>
      <c r="T451" s="73">
        <v>0</v>
      </c>
      <c r="U451" s="73">
        <v>0</v>
      </c>
      <c r="V451" s="73">
        <v>0</v>
      </c>
      <c r="W451" s="73">
        <v>0</v>
      </c>
      <c r="X451" s="73">
        <v>0</v>
      </c>
      <c r="Y451" s="73">
        <v>0</v>
      </c>
      <c r="Z451" s="77" t="s"/>
      <c r="AA451" s="79">
        <v>46263.3568518519</v>
      </c>
      <c r="AB451" s="80">
        <f>=IFERROR((L451*20+M451*50+N451*50+O451*5+P451*80+Q451*80+R451*40+S451*50+T451*50+U451*50+V451*95+W451*95+X451*95+Y451*50)/800*IF(H451="青年",0.2,IF(H451="老年",0.9,IF(H451="中年",0.5,1))),0)</f>
        <v>0.0225</v>
      </c>
      <c r="AC451" s="80">
        <f>=IFERROR((L451*80+M451*50+N451*50+O451*95+P451*20+Q451*20+R451*60+S451*50+T451*50+U451*50+V451*5+W451*5+X451*5+Y451*50)/540*IF(H451="青年",0.8,IF(H451="老年",0.1,IF(H451="中年",0.5,1))),0)</f>
        <v>0.0148148148148148</v>
      </c>
      <c r="AD451" s="81">
        <f>=IFERROR(0.01+(AB451-MIN($AB$2:$AB$595))/(MAX($AB$2:$AB$595)-MIN($AB$2:$AB$595))*(1-0.01),0)*10</f>
        <v>0.935235732009926</v>
      </c>
      <c r="AE451" s="81">
        <f>=IFERROR(0.01+(AC451-MIN($AC$2:$AC$595))/(MAX($AC$2:$AC$595)-MIN($AC$2:$AC$595))*(1-0.01),0)*10</f>
        <v>0.487728459530026</v>
      </c>
    </row>
    <row r="452" spans="1:31">
      <c r="A452" s="73">
        <v>451</v>
      </c>
      <c r="B452" s="76" t="s">
        <v>1294</v>
      </c>
      <c r="C452" s="76" t="s">
        <v>576</v>
      </c>
      <c r="D452" s="73" t="s">
        <v>577</v>
      </c>
      <c r="E452" s="73">
        <v>1</v>
      </c>
      <c r="F452" s="73">
        <v>1</v>
      </c>
      <c r="G452" s="76" t="s">
        <v>793</v>
      </c>
      <c r="H452" s="76" t="s">
        <v>788</v>
      </c>
      <c r="I452" s="76" t="s">
        <v>799</v>
      </c>
      <c r="J452" s="76" t="s">
        <v>809</v>
      </c>
      <c r="K452" s="76" t="s">
        <v>853</v>
      </c>
      <c r="L452" s="73">
        <v>0</v>
      </c>
      <c r="M452" s="73">
        <v>0</v>
      </c>
      <c r="N452" s="73">
        <v>0</v>
      </c>
      <c r="O452" s="73">
        <v>1</v>
      </c>
      <c r="P452" s="73">
        <v>0</v>
      </c>
      <c r="Q452" s="73">
        <v>0</v>
      </c>
      <c r="R452" s="73">
        <v>0</v>
      </c>
      <c r="S452" s="73">
        <v>0</v>
      </c>
      <c r="T452" s="73">
        <v>0</v>
      </c>
      <c r="U452" s="73">
        <v>0</v>
      </c>
      <c r="V452" s="73">
        <v>0</v>
      </c>
      <c r="W452" s="73">
        <v>0</v>
      </c>
      <c r="X452" s="73">
        <v>0</v>
      </c>
      <c r="Y452" s="73">
        <v>0</v>
      </c>
      <c r="Z452" s="77" t="s"/>
      <c r="AA452" s="79">
        <v>46264.3831828704</v>
      </c>
      <c r="AB452" s="80">
        <f>=IFERROR((L452*20+M452*50+N452*50+O452*5+P452*80+Q452*80+R452*40+S452*50+T452*50+U452*50+V452*95+W452*95+X452*95+Y452*50)/800*IF(H452="青年",0.2,IF(H452="老年",0.9,IF(H452="中年",0.5,1))),0)</f>
        <v>0.00125</v>
      </c>
      <c r="AC452" s="80">
        <f>=IFERROR((L452*80+M452*50+N452*50+O452*95+P452*20+Q452*20+R452*60+S452*50+T452*50+U452*50+V452*5+W452*5+X452*5+Y452*50)/540*IF(H452="青年",0.8,IF(H452="老年",0.1,IF(H452="中年",0.5,1))),0)</f>
        <v>0.140740740740741</v>
      </c>
      <c r="AD452" s="81">
        <f>=IFERROR(0.01+(AB452-MIN($AB$2:$AB$595))/(MAX($AB$2:$AB$595)-MIN($AB$2:$AB$595))*(1-0.01),0)*10</f>
        <v>0.1</v>
      </c>
      <c r="AE452" s="81">
        <f>=IFERROR(0.01+(AC452-MIN($AC$2:$AC$595))/(MAX($AC$2:$AC$595)-MIN($AC$2:$AC$595))*(1-0.01),0)*10</f>
        <v>4.00313315926893</v>
      </c>
    </row>
    <row r="453" spans="1:31">
      <c r="A453" s="73">
        <v>452</v>
      </c>
      <c r="B453" s="76" t="s">
        <v>1295</v>
      </c>
      <c r="C453" s="76" t="s">
        <v>576</v>
      </c>
      <c r="D453" s="73" t="s">
        <v>577</v>
      </c>
      <c r="E453" s="73">
        <v>2</v>
      </c>
      <c r="F453" s="73">
        <v>1</v>
      </c>
      <c r="G453" s="76" t="s">
        <v>793</v>
      </c>
      <c r="H453" s="76" t="s">
        <v>788</v>
      </c>
      <c r="I453" s="76" t="s">
        <v>799</v>
      </c>
      <c r="J453" s="76" t="s">
        <v>809</v>
      </c>
      <c r="K453" s="76" t="s">
        <v>853</v>
      </c>
      <c r="L453" s="73">
        <v>0</v>
      </c>
      <c r="M453" s="73">
        <v>0</v>
      </c>
      <c r="N453" s="73">
        <v>0</v>
      </c>
      <c r="O453" s="73">
        <v>1</v>
      </c>
      <c r="P453" s="73">
        <v>0</v>
      </c>
      <c r="Q453" s="73">
        <v>0</v>
      </c>
      <c r="R453" s="73">
        <v>0</v>
      </c>
      <c r="S453" s="73">
        <v>0</v>
      </c>
      <c r="T453" s="73">
        <v>0</v>
      </c>
      <c r="U453" s="73">
        <v>0</v>
      </c>
      <c r="V453" s="73">
        <v>0</v>
      </c>
      <c r="W453" s="73">
        <v>0</v>
      </c>
      <c r="X453" s="73">
        <v>0</v>
      </c>
      <c r="Y453" s="73">
        <v>0</v>
      </c>
      <c r="Z453" s="77" t="s"/>
      <c r="AA453" s="79">
        <v>46264.3832291667</v>
      </c>
      <c r="AB453" s="80">
        <f>=IFERROR((L453*20+M453*50+N453*50+O453*5+P453*80+Q453*80+R453*40+S453*50+T453*50+U453*50+V453*95+W453*95+X453*95+Y453*50)/800*IF(H453="青年",0.2,IF(H453="老年",0.9,IF(H453="中年",0.5,1))),0)</f>
        <v>0.00125</v>
      </c>
      <c r="AC453" s="80">
        <f>=IFERROR((L453*80+M453*50+N453*50+O453*95+P453*20+Q453*20+R453*60+S453*50+T453*50+U453*50+V453*5+W453*5+X453*5+Y453*50)/540*IF(H453="青年",0.8,IF(H453="老年",0.1,IF(H453="中年",0.5,1))),0)</f>
        <v>0.140740740740741</v>
      </c>
      <c r="AD453" s="81">
        <f>=IFERROR(0.01+(AB453-MIN($AB$2:$AB$595))/(MAX($AB$2:$AB$595)-MIN($AB$2:$AB$595))*(1-0.01),0)*10</f>
        <v>0.1</v>
      </c>
      <c r="AE453" s="81">
        <f>=IFERROR(0.01+(AC453-MIN($AC$2:$AC$595))/(MAX($AC$2:$AC$595)-MIN($AC$2:$AC$595))*(1-0.01),0)*10</f>
        <v>4.00313315926893</v>
      </c>
    </row>
    <row r="454" spans="1:31">
      <c r="A454" s="73">
        <v>453</v>
      </c>
      <c r="B454" s="76" t="s">
        <v>1296</v>
      </c>
      <c r="C454" s="76" t="s">
        <v>580</v>
      </c>
      <c r="D454" s="73" t="s">
        <v>581</v>
      </c>
      <c r="E454" s="73">
        <v>1</v>
      </c>
      <c r="F454" s="73">
        <v>1</v>
      </c>
      <c r="G454" s="76" t="s">
        <v>793</v>
      </c>
      <c r="H454" s="76" t="s">
        <v>788</v>
      </c>
      <c r="I454" s="76" t="s">
        <v>799</v>
      </c>
      <c r="J454" s="76" t="s">
        <v>809</v>
      </c>
      <c r="K454" s="76" t="s">
        <v>810</v>
      </c>
      <c r="L454" s="73">
        <v>0</v>
      </c>
      <c r="M454" s="73">
        <v>0</v>
      </c>
      <c r="N454" s="73">
        <v>0</v>
      </c>
      <c r="O454" s="73">
        <v>0</v>
      </c>
      <c r="P454" s="73">
        <v>1</v>
      </c>
      <c r="Q454" s="73">
        <v>0</v>
      </c>
      <c r="R454" s="73">
        <v>0</v>
      </c>
      <c r="S454" s="73">
        <v>0</v>
      </c>
      <c r="T454" s="73">
        <v>0</v>
      </c>
      <c r="U454" s="73">
        <v>0</v>
      </c>
      <c r="V454" s="73">
        <v>0</v>
      </c>
      <c r="W454" s="73">
        <v>0</v>
      </c>
      <c r="X454" s="73">
        <v>0</v>
      </c>
      <c r="Y454" s="73">
        <v>0</v>
      </c>
      <c r="Z454" s="77" t="s"/>
      <c r="AA454" s="79">
        <v>46264.3898842593</v>
      </c>
      <c r="AB454" s="80">
        <f>=IFERROR((L454*20+M454*50+N454*50+O454*5+P454*80+Q454*80+R454*40+S454*50+T454*50+U454*50+V454*95+W454*95+X454*95+Y454*50)/800*IF(H454="青年",0.2,IF(H454="老年",0.9,IF(H454="中年",0.5,1))),0)</f>
        <v>0.02</v>
      </c>
      <c r="AC454" s="80">
        <f>=IFERROR((L454*80+M454*50+N454*50+O454*95+P454*20+Q454*20+R454*60+S454*50+T454*50+U454*50+V454*5+W454*5+X454*5+Y454*50)/540*IF(H454="青年",0.8,IF(H454="老年",0.1,IF(H454="中年",0.5,1))),0)</f>
        <v>0.0296296296296296</v>
      </c>
      <c r="AD454" s="81">
        <f>=IFERROR(0.01+(AB454-MIN($AB$2:$AB$595))/(MAX($AB$2:$AB$595)-MIN($AB$2:$AB$595))*(1-0.01),0)*10</f>
        <v>0.83697270471464</v>
      </c>
      <c r="AE454" s="81">
        <f>=IFERROR(0.01+(AC454-MIN($AC$2:$AC$595))/(MAX($AC$2:$AC$595)-MIN($AC$2:$AC$595))*(1-0.01),0)*10</f>
        <v>0.901305483028721</v>
      </c>
    </row>
    <row r="455" spans="1:31">
      <c r="A455" s="73">
        <v>454</v>
      </c>
      <c r="B455" s="76" t="s">
        <v>1297</v>
      </c>
      <c r="C455" s="76" t="s">
        <v>580</v>
      </c>
      <c r="D455" s="73" t="s">
        <v>581</v>
      </c>
      <c r="E455" s="73">
        <v>2</v>
      </c>
      <c r="F455" s="73">
        <v>1</v>
      </c>
      <c r="G455" s="76" t="s">
        <v>793</v>
      </c>
      <c r="H455" s="76" t="s">
        <v>788</v>
      </c>
      <c r="I455" s="76" t="s">
        <v>799</v>
      </c>
      <c r="J455" s="76" t="s">
        <v>809</v>
      </c>
      <c r="K455" s="76" t="s">
        <v>810</v>
      </c>
      <c r="L455" s="73">
        <v>0</v>
      </c>
      <c r="M455" s="73">
        <v>0</v>
      </c>
      <c r="N455" s="73">
        <v>0</v>
      </c>
      <c r="O455" s="73">
        <v>0</v>
      </c>
      <c r="P455" s="73">
        <v>1</v>
      </c>
      <c r="Q455" s="73">
        <v>0</v>
      </c>
      <c r="R455" s="73">
        <v>0</v>
      </c>
      <c r="S455" s="73">
        <v>0</v>
      </c>
      <c r="T455" s="73">
        <v>0</v>
      </c>
      <c r="U455" s="73">
        <v>0</v>
      </c>
      <c r="V455" s="73">
        <v>0</v>
      </c>
      <c r="W455" s="73">
        <v>0</v>
      </c>
      <c r="X455" s="73">
        <v>0</v>
      </c>
      <c r="Y455" s="73">
        <v>0</v>
      </c>
      <c r="Z455" s="77" t="s"/>
      <c r="AA455" s="79">
        <v>46264.3899537037</v>
      </c>
      <c r="AB455" s="80">
        <f>=IFERROR((L455*20+M455*50+N455*50+O455*5+P455*80+Q455*80+R455*40+S455*50+T455*50+U455*50+V455*95+W455*95+X455*95+Y455*50)/800*IF(H455="青年",0.2,IF(H455="老年",0.9,IF(H455="中年",0.5,1))),0)</f>
        <v>0.02</v>
      </c>
      <c r="AC455" s="80">
        <f>=IFERROR((L455*80+M455*50+N455*50+O455*95+P455*20+Q455*20+R455*60+S455*50+T455*50+U455*50+V455*5+W455*5+X455*5+Y455*50)/540*IF(H455="青年",0.8,IF(H455="老年",0.1,IF(H455="中年",0.5,1))),0)</f>
        <v>0.0296296296296296</v>
      </c>
      <c r="AD455" s="81">
        <f>=IFERROR(0.01+(AB455-MIN($AB$2:$AB$595))/(MAX($AB$2:$AB$595)-MIN($AB$2:$AB$595))*(1-0.01),0)*10</f>
        <v>0.83697270471464</v>
      </c>
      <c r="AE455" s="81">
        <f>=IFERROR(0.01+(AC455-MIN($AC$2:$AC$595))/(MAX($AC$2:$AC$595)-MIN($AC$2:$AC$595))*(1-0.01),0)*10</f>
        <v>0.901305483028721</v>
      </c>
    </row>
    <row r="456" spans="1:31">
      <c r="A456" s="73">
        <v>455</v>
      </c>
      <c r="B456" s="76" t="s">
        <v>1298</v>
      </c>
      <c r="C456" s="76" t="s">
        <v>580</v>
      </c>
      <c r="D456" s="73" t="s">
        <v>581</v>
      </c>
      <c r="E456" s="73">
        <v>3</v>
      </c>
      <c r="F456" s="77" t="s"/>
      <c r="G456" s="76" t="s">
        <v>787</v>
      </c>
      <c r="H456" s="76" t="s">
        <v>861</v>
      </c>
      <c r="I456" s="76" t="s">
        <v>789</v>
      </c>
      <c r="J456" s="76" t="s">
        <v>809</v>
      </c>
      <c r="K456" s="76" t="s">
        <v>840</v>
      </c>
      <c r="L456" s="73">
        <v>1</v>
      </c>
      <c r="M456" s="73">
        <v>0</v>
      </c>
      <c r="N456" s="73">
        <v>0</v>
      </c>
      <c r="O456" s="73">
        <v>0</v>
      </c>
      <c r="P456" s="73">
        <v>0</v>
      </c>
      <c r="Q456" s="73">
        <v>0</v>
      </c>
      <c r="R456" s="73">
        <v>0</v>
      </c>
      <c r="S456" s="73">
        <v>0</v>
      </c>
      <c r="T456" s="73">
        <v>0</v>
      </c>
      <c r="U456" s="73">
        <v>0</v>
      </c>
      <c r="V456" s="73">
        <v>0</v>
      </c>
      <c r="W456" s="73">
        <v>0</v>
      </c>
      <c r="X456" s="73">
        <v>0</v>
      </c>
      <c r="Y456" s="73">
        <v>0</v>
      </c>
      <c r="Z456" s="77" t="s"/>
      <c r="AA456" s="79">
        <v>46264.3900115741</v>
      </c>
      <c r="AB456" s="80">
        <f>=IFERROR((L456*20+M456*50+N456*50+O456*5+P456*80+Q456*80+R456*40+S456*50+T456*50+U456*50+V456*95+W456*95+X456*95+Y456*50)/800*IF(H456="青年",0.2,IF(H456="老年",0.9,IF(H456="中年",0.5,1))),0)</f>
        <v>0.0225</v>
      </c>
      <c r="AC456" s="80">
        <f>=IFERROR((L456*80+M456*50+N456*50+O456*95+P456*20+Q456*20+R456*60+S456*50+T456*50+U456*50+V456*5+W456*5+X456*5+Y456*50)/540*IF(H456="青年",0.8,IF(H456="老年",0.1,IF(H456="中年",0.5,1))),0)</f>
        <v>0.0148148148148148</v>
      </c>
      <c r="AD456" s="81">
        <f>=IFERROR(0.01+(AB456-MIN($AB$2:$AB$595))/(MAX($AB$2:$AB$595)-MIN($AB$2:$AB$595))*(1-0.01),0)*10</f>
        <v>0.935235732009926</v>
      </c>
      <c r="AE456" s="81">
        <f>=IFERROR(0.01+(AC456-MIN($AC$2:$AC$595))/(MAX($AC$2:$AC$595)-MIN($AC$2:$AC$595))*(1-0.01),0)*10</f>
        <v>0.487728459530026</v>
      </c>
    </row>
    <row r="457" spans="1:31">
      <c r="A457" s="73">
        <v>456</v>
      </c>
      <c r="B457" s="76" t="s">
        <v>1299</v>
      </c>
      <c r="C457" s="76" t="s">
        <v>580</v>
      </c>
      <c r="D457" s="73" t="s">
        <v>581</v>
      </c>
      <c r="E457" s="73">
        <v>4</v>
      </c>
      <c r="F457" s="73">
        <v>2</v>
      </c>
      <c r="G457" s="76" t="s">
        <v>793</v>
      </c>
      <c r="H457" s="76" t="s">
        <v>802</v>
      </c>
      <c r="I457" s="76" t="s">
        <v>799</v>
      </c>
      <c r="J457" s="76" t="s">
        <v>809</v>
      </c>
      <c r="K457" s="76" t="s">
        <v>840</v>
      </c>
      <c r="L457" s="73">
        <v>1</v>
      </c>
      <c r="M457" s="73">
        <v>0</v>
      </c>
      <c r="N457" s="73">
        <v>0</v>
      </c>
      <c r="O457" s="73">
        <v>0</v>
      </c>
      <c r="P457" s="73">
        <v>0</v>
      </c>
      <c r="Q457" s="73">
        <v>0</v>
      </c>
      <c r="R457" s="73">
        <v>0</v>
      </c>
      <c r="S457" s="73">
        <v>0</v>
      </c>
      <c r="T457" s="73">
        <v>0</v>
      </c>
      <c r="U457" s="73">
        <v>0</v>
      </c>
      <c r="V457" s="73">
        <v>0</v>
      </c>
      <c r="W457" s="73">
        <v>0</v>
      </c>
      <c r="X457" s="73">
        <v>0</v>
      </c>
      <c r="Y457" s="73">
        <v>0</v>
      </c>
      <c r="Z457" s="77" t="s"/>
      <c r="AA457" s="79">
        <v>46264.3907060185</v>
      </c>
      <c r="AB457" s="80">
        <f>=IFERROR((L457*20+M457*50+N457*50+O457*5+P457*80+Q457*80+R457*40+S457*50+T457*50+U457*50+V457*95+W457*95+X457*95+Y457*50)/800*IF(H457="青年",0.2,IF(H457="老年",0.9,IF(H457="中年",0.5,1))),0)</f>
        <v>0.0125</v>
      </c>
      <c r="AC457" s="80">
        <f>=IFERROR((L457*80+M457*50+N457*50+O457*95+P457*20+Q457*20+R457*60+S457*50+T457*50+U457*50+V457*5+W457*5+X457*5+Y457*50)/540*IF(H457="青年",0.8,IF(H457="老年",0.1,IF(H457="中年",0.5,1))),0)</f>
        <v>0.0740740740740741</v>
      </c>
      <c r="AD457" s="81">
        <f>=IFERROR(0.01+(AB457-MIN($AB$2:$AB$595))/(MAX($AB$2:$AB$595)-MIN($AB$2:$AB$595))*(1-0.01),0)*10</f>
        <v>0.542183622828784</v>
      </c>
      <c r="AE457" s="81">
        <f>=IFERROR(0.01+(AC457-MIN($AC$2:$AC$595))/(MAX($AC$2:$AC$595)-MIN($AC$2:$AC$595))*(1-0.01),0)*10</f>
        <v>2.1420365535248</v>
      </c>
    </row>
    <row r="458" spans="1:31">
      <c r="A458" s="73">
        <v>457</v>
      </c>
      <c r="B458" s="76" t="s">
        <v>1300</v>
      </c>
      <c r="C458" s="76" t="s">
        <v>580</v>
      </c>
      <c r="D458" s="73" t="s">
        <v>581</v>
      </c>
      <c r="E458" s="73">
        <v>5</v>
      </c>
      <c r="F458" s="73">
        <v>2</v>
      </c>
      <c r="G458" s="76" t="s">
        <v>793</v>
      </c>
      <c r="H458" s="76" t="s">
        <v>802</v>
      </c>
      <c r="I458" s="76" t="s">
        <v>799</v>
      </c>
      <c r="J458" s="76" t="s">
        <v>809</v>
      </c>
      <c r="K458" s="76" t="s">
        <v>840</v>
      </c>
      <c r="L458" s="73">
        <v>1</v>
      </c>
      <c r="M458" s="73">
        <v>0</v>
      </c>
      <c r="N458" s="73">
        <v>0</v>
      </c>
      <c r="O458" s="73">
        <v>0</v>
      </c>
      <c r="P458" s="73">
        <v>0</v>
      </c>
      <c r="Q458" s="73">
        <v>0</v>
      </c>
      <c r="R458" s="73">
        <v>0</v>
      </c>
      <c r="S458" s="73">
        <v>0</v>
      </c>
      <c r="T458" s="73">
        <v>0</v>
      </c>
      <c r="U458" s="73">
        <v>0</v>
      </c>
      <c r="V458" s="73">
        <v>0</v>
      </c>
      <c r="W458" s="73">
        <v>0</v>
      </c>
      <c r="X458" s="73">
        <v>0</v>
      </c>
      <c r="Y458" s="73">
        <v>0</v>
      </c>
      <c r="Z458" s="77" t="s"/>
      <c r="AA458" s="79">
        <v>46264.3910763889</v>
      </c>
      <c r="AB458" s="80">
        <f>=IFERROR((L458*20+M458*50+N458*50+O458*5+P458*80+Q458*80+R458*40+S458*50+T458*50+U458*50+V458*95+W458*95+X458*95+Y458*50)/800*IF(H458="青年",0.2,IF(H458="老年",0.9,IF(H458="中年",0.5,1))),0)</f>
        <v>0.0125</v>
      </c>
      <c r="AC458" s="80">
        <f>=IFERROR((L458*80+M458*50+N458*50+O458*95+P458*20+Q458*20+R458*60+S458*50+T458*50+U458*50+V458*5+W458*5+X458*5+Y458*50)/540*IF(H458="青年",0.8,IF(H458="老年",0.1,IF(H458="中年",0.5,1))),0)</f>
        <v>0.0740740740740741</v>
      </c>
      <c r="AD458" s="81">
        <f>=IFERROR(0.01+(AB458-MIN($AB$2:$AB$595))/(MAX($AB$2:$AB$595)-MIN($AB$2:$AB$595))*(1-0.01),0)*10</f>
        <v>0.542183622828784</v>
      </c>
      <c r="AE458" s="81">
        <f>=IFERROR(0.01+(AC458-MIN($AC$2:$AC$595))/(MAX($AC$2:$AC$595)-MIN($AC$2:$AC$595))*(1-0.01),0)*10</f>
        <v>2.1420365535248</v>
      </c>
    </row>
    <row r="459" spans="1:31">
      <c r="A459" s="73">
        <v>458</v>
      </c>
      <c r="B459" s="76" t="s">
        <v>1301</v>
      </c>
      <c r="C459" s="76" t="s">
        <v>580</v>
      </c>
      <c r="D459" s="73" t="s">
        <v>581</v>
      </c>
      <c r="E459" s="73">
        <v>6</v>
      </c>
      <c r="F459" s="73">
        <v>3</v>
      </c>
      <c r="G459" s="76" t="s">
        <v>793</v>
      </c>
      <c r="H459" s="76" t="s">
        <v>788</v>
      </c>
      <c r="I459" s="76" t="s">
        <v>799</v>
      </c>
      <c r="J459" s="76" t="s">
        <v>809</v>
      </c>
      <c r="K459" s="76" t="s">
        <v>853</v>
      </c>
      <c r="L459" s="73">
        <v>0</v>
      </c>
      <c r="M459" s="73">
        <v>0</v>
      </c>
      <c r="N459" s="73">
        <v>0</v>
      </c>
      <c r="O459" s="73">
        <v>1</v>
      </c>
      <c r="P459" s="73">
        <v>0</v>
      </c>
      <c r="Q459" s="73">
        <v>0</v>
      </c>
      <c r="R459" s="73">
        <v>0</v>
      </c>
      <c r="S459" s="73">
        <v>0</v>
      </c>
      <c r="T459" s="73">
        <v>0</v>
      </c>
      <c r="U459" s="73">
        <v>0</v>
      </c>
      <c r="V459" s="73">
        <v>0</v>
      </c>
      <c r="W459" s="73">
        <v>0</v>
      </c>
      <c r="X459" s="73">
        <v>0</v>
      </c>
      <c r="Y459" s="73">
        <v>0</v>
      </c>
      <c r="Z459" s="77" t="s"/>
      <c r="AA459" s="79">
        <v>46264.3911458333</v>
      </c>
      <c r="AB459" s="80">
        <f>=IFERROR((L459*20+M459*50+N459*50+O459*5+P459*80+Q459*80+R459*40+S459*50+T459*50+U459*50+V459*95+W459*95+X459*95+Y459*50)/800*IF(H459="青年",0.2,IF(H459="老年",0.9,IF(H459="中年",0.5,1))),0)</f>
        <v>0.00125</v>
      </c>
      <c r="AC459" s="80">
        <f>=IFERROR((L459*80+M459*50+N459*50+O459*95+P459*20+Q459*20+R459*60+S459*50+T459*50+U459*50+V459*5+W459*5+X459*5+Y459*50)/540*IF(H459="青年",0.8,IF(H459="老年",0.1,IF(H459="中年",0.5,1))),0)</f>
        <v>0.140740740740741</v>
      </c>
      <c r="AD459" s="81">
        <f>=IFERROR(0.01+(AB459-MIN($AB$2:$AB$595))/(MAX($AB$2:$AB$595)-MIN($AB$2:$AB$595))*(1-0.01),0)*10</f>
        <v>0.1</v>
      </c>
      <c r="AE459" s="81">
        <f>=IFERROR(0.01+(AC459-MIN($AC$2:$AC$595))/(MAX($AC$2:$AC$595)-MIN($AC$2:$AC$595))*(1-0.01),0)*10</f>
        <v>4.00313315926893</v>
      </c>
    </row>
    <row r="460" spans="1:31">
      <c r="A460" s="73">
        <v>459</v>
      </c>
      <c r="B460" s="76" t="s">
        <v>1302</v>
      </c>
      <c r="C460" s="76" t="s">
        <v>580</v>
      </c>
      <c r="D460" s="73" t="s">
        <v>581</v>
      </c>
      <c r="E460" s="73">
        <v>7</v>
      </c>
      <c r="F460" s="73">
        <v>3</v>
      </c>
      <c r="G460" s="76" t="s">
        <v>793</v>
      </c>
      <c r="H460" s="76" t="s">
        <v>788</v>
      </c>
      <c r="I460" s="76" t="s">
        <v>799</v>
      </c>
      <c r="J460" s="76" t="s">
        <v>809</v>
      </c>
      <c r="K460" s="76" t="s">
        <v>853</v>
      </c>
      <c r="L460" s="73">
        <v>0</v>
      </c>
      <c r="M460" s="73">
        <v>0</v>
      </c>
      <c r="N460" s="73">
        <v>0</v>
      </c>
      <c r="O460" s="73">
        <v>1</v>
      </c>
      <c r="P460" s="73">
        <v>0</v>
      </c>
      <c r="Q460" s="73">
        <v>0</v>
      </c>
      <c r="R460" s="73">
        <v>0</v>
      </c>
      <c r="S460" s="73">
        <v>0</v>
      </c>
      <c r="T460" s="73">
        <v>0</v>
      </c>
      <c r="U460" s="73">
        <v>0</v>
      </c>
      <c r="V460" s="73">
        <v>0</v>
      </c>
      <c r="W460" s="73">
        <v>0</v>
      </c>
      <c r="X460" s="73">
        <v>0</v>
      </c>
      <c r="Y460" s="73">
        <v>0</v>
      </c>
      <c r="Z460" s="77" t="s"/>
      <c r="AA460" s="79">
        <v>46264.3912268519</v>
      </c>
      <c r="AB460" s="80">
        <f>=IFERROR((L460*20+M460*50+N460*50+O460*5+P460*80+Q460*80+R460*40+S460*50+T460*50+U460*50+V460*95+W460*95+X460*95+Y460*50)/800*IF(H460="青年",0.2,IF(H460="老年",0.9,IF(H460="中年",0.5,1))),0)</f>
        <v>0.00125</v>
      </c>
      <c r="AC460" s="80">
        <f>=IFERROR((L460*80+M460*50+N460*50+O460*95+P460*20+Q460*20+R460*60+S460*50+T460*50+U460*50+V460*5+W460*5+X460*5+Y460*50)/540*IF(H460="青年",0.8,IF(H460="老年",0.1,IF(H460="中年",0.5,1))),0)</f>
        <v>0.140740740740741</v>
      </c>
      <c r="AD460" s="81">
        <f>=IFERROR(0.01+(AB460-MIN($AB$2:$AB$595))/(MAX($AB$2:$AB$595)-MIN($AB$2:$AB$595))*(1-0.01),0)*10</f>
        <v>0.1</v>
      </c>
      <c r="AE460" s="81">
        <f>=IFERROR(0.01+(AC460-MIN($AC$2:$AC$595))/(MAX($AC$2:$AC$595)-MIN($AC$2:$AC$595))*(1-0.01),0)*10</f>
        <v>4.00313315926893</v>
      </c>
    </row>
    <row r="461" spans="1:31">
      <c r="A461" s="73">
        <v>460</v>
      </c>
      <c r="B461" s="76" t="s">
        <v>1303</v>
      </c>
      <c r="C461" s="76" t="s">
        <v>580</v>
      </c>
      <c r="D461" s="73" t="s">
        <v>581</v>
      </c>
      <c r="E461" s="73">
        <v>8</v>
      </c>
      <c r="F461" s="73">
        <v>3</v>
      </c>
      <c r="G461" s="76" t="s">
        <v>793</v>
      </c>
      <c r="H461" s="76" t="s">
        <v>788</v>
      </c>
      <c r="I461" s="76" t="s">
        <v>799</v>
      </c>
      <c r="J461" s="76" t="s">
        <v>809</v>
      </c>
      <c r="K461" s="76" t="s">
        <v>853</v>
      </c>
      <c r="L461" s="73">
        <v>0</v>
      </c>
      <c r="M461" s="73">
        <v>0</v>
      </c>
      <c r="N461" s="73">
        <v>0</v>
      </c>
      <c r="O461" s="73">
        <v>1</v>
      </c>
      <c r="P461" s="73">
        <v>0</v>
      </c>
      <c r="Q461" s="73">
        <v>0</v>
      </c>
      <c r="R461" s="73">
        <v>0</v>
      </c>
      <c r="S461" s="73">
        <v>0</v>
      </c>
      <c r="T461" s="73">
        <v>0</v>
      </c>
      <c r="U461" s="73">
        <v>0</v>
      </c>
      <c r="V461" s="73">
        <v>0</v>
      </c>
      <c r="W461" s="73">
        <v>0</v>
      </c>
      <c r="X461" s="73">
        <v>0</v>
      </c>
      <c r="Y461" s="73">
        <v>0</v>
      </c>
      <c r="Z461" s="77" t="s"/>
      <c r="AA461" s="79">
        <v>46264.3914699074</v>
      </c>
      <c r="AB461" s="80">
        <f>=IFERROR((L461*20+M461*50+N461*50+O461*5+P461*80+Q461*80+R461*40+S461*50+T461*50+U461*50+V461*95+W461*95+X461*95+Y461*50)/800*IF(H461="青年",0.2,IF(H461="老年",0.9,IF(H461="中年",0.5,1))),0)</f>
        <v>0.00125</v>
      </c>
      <c r="AC461" s="80">
        <f>=IFERROR((L461*80+M461*50+N461*50+O461*95+P461*20+Q461*20+R461*60+S461*50+T461*50+U461*50+V461*5+W461*5+X461*5+Y461*50)/540*IF(H461="青年",0.8,IF(H461="老年",0.1,IF(H461="中年",0.5,1))),0)</f>
        <v>0.140740740740741</v>
      </c>
      <c r="AD461" s="81">
        <f>=IFERROR(0.01+(AB461-MIN($AB$2:$AB$595))/(MAX($AB$2:$AB$595)-MIN($AB$2:$AB$595))*(1-0.01),0)*10</f>
        <v>0.1</v>
      </c>
      <c r="AE461" s="81">
        <f>=IFERROR(0.01+(AC461-MIN($AC$2:$AC$595))/(MAX($AC$2:$AC$595)-MIN($AC$2:$AC$595))*(1-0.01),0)*10</f>
        <v>4.00313315926893</v>
      </c>
    </row>
    <row r="462" spans="1:31">
      <c r="A462" s="73">
        <v>461</v>
      </c>
      <c r="B462" s="76" t="s">
        <v>1304</v>
      </c>
      <c r="C462" s="76" t="s">
        <v>580</v>
      </c>
      <c r="D462" s="73" t="s">
        <v>581</v>
      </c>
      <c r="E462" s="73">
        <v>9</v>
      </c>
      <c r="F462" s="73">
        <v>4</v>
      </c>
      <c r="G462" s="76" t="s">
        <v>793</v>
      </c>
      <c r="H462" s="76" t="s">
        <v>788</v>
      </c>
      <c r="I462" s="76" t="s">
        <v>799</v>
      </c>
      <c r="J462" s="76" t="s">
        <v>809</v>
      </c>
      <c r="K462" s="76" t="s">
        <v>1305</v>
      </c>
      <c r="L462" s="73">
        <v>1</v>
      </c>
      <c r="M462" s="73">
        <v>1</v>
      </c>
      <c r="N462" s="73">
        <v>0</v>
      </c>
      <c r="O462" s="73">
        <v>0</v>
      </c>
      <c r="P462" s="73">
        <v>0</v>
      </c>
      <c r="Q462" s="73">
        <v>0</v>
      </c>
      <c r="R462" s="73">
        <v>0</v>
      </c>
      <c r="S462" s="73">
        <v>0</v>
      </c>
      <c r="T462" s="73">
        <v>0</v>
      </c>
      <c r="U462" s="73">
        <v>0</v>
      </c>
      <c r="V462" s="73">
        <v>0</v>
      </c>
      <c r="W462" s="73">
        <v>0</v>
      </c>
      <c r="X462" s="73">
        <v>0</v>
      </c>
      <c r="Y462" s="73">
        <v>0</v>
      </c>
      <c r="Z462" s="77" t="s"/>
      <c r="AA462" s="79">
        <v>46264.3915509259</v>
      </c>
      <c r="AB462" s="80">
        <f>=IFERROR((L462*20+M462*50+N462*50+O462*5+P462*80+Q462*80+R462*40+S462*50+T462*50+U462*50+V462*95+W462*95+X462*95+Y462*50)/800*IF(H462="青年",0.2,IF(H462="老年",0.9,IF(H462="中年",0.5,1))),0)</f>
        <v>0.0175</v>
      </c>
      <c r="AC462" s="80">
        <f>=IFERROR((L462*80+M462*50+N462*50+O462*95+P462*20+Q462*20+R462*60+S462*50+T462*50+U462*50+V462*5+W462*5+X462*5+Y462*50)/540*IF(H462="青年",0.8,IF(H462="老年",0.1,IF(H462="中年",0.5,1))),0)</f>
        <v>0.192592592592593</v>
      </c>
      <c r="AD462" s="81">
        <f>=IFERROR(0.01+(AB462-MIN($AB$2:$AB$595))/(MAX($AB$2:$AB$595)-MIN($AB$2:$AB$595))*(1-0.01),0)*10</f>
        <v>0.738709677419355</v>
      </c>
      <c r="AE462" s="81">
        <f>=IFERROR(0.01+(AC462-MIN($AC$2:$AC$595))/(MAX($AC$2:$AC$595)-MIN($AC$2:$AC$595))*(1-0.01),0)*10</f>
        <v>5.45065274151436</v>
      </c>
    </row>
    <row r="463" spans="1:31">
      <c r="A463" s="73">
        <v>462</v>
      </c>
      <c r="B463" s="76" t="s">
        <v>1306</v>
      </c>
      <c r="C463" s="76" t="s">
        <v>580</v>
      </c>
      <c r="D463" s="73" t="s">
        <v>581</v>
      </c>
      <c r="E463" s="73">
        <v>10</v>
      </c>
      <c r="F463" s="73">
        <v>4</v>
      </c>
      <c r="G463" s="76" t="s">
        <v>793</v>
      </c>
      <c r="H463" s="76" t="s">
        <v>788</v>
      </c>
      <c r="I463" s="76" t="s">
        <v>799</v>
      </c>
      <c r="J463" s="76" t="s">
        <v>809</v>
      </c>
      <c r="K463" s="76" t="s">
        <v>1305</v>
      </c>
      <c r="L463" s="73">
        <v>1</v>
      </c>
      <c r="M463" s="73">
        <v>1</v>
      </c>
      <c r="N463" s="73">
        <v>0</v>
      </c>
      <c r="O463" s="73">
        <v>0</v>
      </c>
      <c r="P463" s="73">
        <v>0</v>
      </c>
      <c r="Q463" s="73">
        <v>0</v>
      </c>
      <c r="R463" s="73">
        <v>0</v>
      </c>
      <c r="S463" s="73">
        <v>0</v>
      </c>
      <c r="T463" s="73">
        <v>0</v>
      </c>
      <c r="U463" s="73">
        <v>0</v>
      </c>
      <c r="V463" s="73">
        <v>0</v>
      </c>
      <c r="W463" s="73">
        <v>0</v>
      </c>
      <c r="X463" s="73">
        <v>0</v>
      </c>
      <c r="Y463" s="73">
        <v>0</v>
      </c>
      <c r="Z463" s="77" t="s"/>
      <c r="AA463" s="79">
        <v>46264.3916203704</v>
      </c>
      <c r="AB463" s="80">
        <f>=IFERROR((L463*20+M463*50+N463*50+O463*5+P463*80+Q463*80+R463*40+S463*50+T463*50+U463*50+V463*95+W463*95+X463*95+Y463*50)/800*IF(H463="青年",0.2,IF(H463="老年",0.9,IF(H463="中年",0.5,1))),0)</f>
        <v>0.0175</v>
      </c>
      <c r="AC463" s="80">
        <f>=IFERROR((L463*80+M463*50+N463*50+O463*95+P463*20+Q463*20+R463*60+S463*50+T463*50+U463*50+V463*5+W463*5+X463*5+Y463*50)/540*IF(H463="青年",0.8,IF(H463="老年",0.1,IF(H463="中年",0.5,1))),0)</f>
        <v>0.192592592592593</v>
      </c>
      <c r="AD463" s="81">
        <f>=IFERROR(0.01+(AB463-MIN($AB$2:$AB$595))/(MAX($AB$2:$AB$595)-MIN($AB$2:$AB$595))*(1-0.01),0)*10</f>
        <v>0.738709677419355</v>
      </c>
      <c r="AE463" s="81">
        <f>=IFERROR(0.01+(AC463-MIN($AC$2:$AC$595))/(MAX($AC$2:$AC$595)-MIN($AC$2:$AC$595))*(1-0.01),0)*10</f>
        <v>5.45065274151436</v>
      </c>
    </row>
    <row r="464" spans="1:31">
      <c r="A464" s="73">
        <v>463</v>
      </c>
      <c r="B464" s="76" t="s">
        <v>1307</v>
      </c>
      <c r="C464" s="76" t="s">
        <v>587</v>
      </c>
      <c r="D464" s="73" t="s">
        <v>588</v>
      </c>
      <c r="E464" s="73">
        <v>1</v>
      </c>
      <c r="F464" s="73">
        <v>1</v>
      </c>
      <c r="G464" s="76" t="s">
        <v>793</v>
      </c>
      <c r="H464" s="76" t="s">
        <v>788</v>
      </c>
      <c r="I464" s="76" t="s">
        <v>789</v>
      </c>
      <c r="J464" s="76" t="s">
        <v>809</v>
      </c>
      <c r="K464" s="76" t="s">
        <v>853</v>
      </c>
      <c r="L464" s="73">
        <v>0</v>
      </c>
      <c r="M464" s="73">
        <v>0</v>
      </c>
      <c r="N464" s="73">
        <v>0</v>
      </c>
      <c r="O464" s="73">
        <v>1</v>
      </c>
      <c r="P464" s="73">
        <v>0</v>
      </c>
      <c r="Q464" s="73">
        <v>0</v>
      </c>
      <c r="R464" s="73">
        <v>0</v>
      </c>
      <c r="S464" s="73">
        <v>0</v>
      </c>
      <c r="T464" s="73">
        <v>0</v>
      </c>
      <c r="U464" s="73">
        <v>0</v>
      </c>
      <c r="V464" s="73">
        <v>0</v>
      </c>
      <c r="W464" s="73">
        <v>0</v>
      </c>
      <c r="X464" s="73">
        <v>0</v>
      </c>
      <c r="Y464" s="73">
        <v>0</v>
      </c>
      <c r="Z464" s="77" t="s"/>
      <c r="AA464" s="79">
        <v>46264.4021875</v>
      </c>
      <c r="AB464" s="80">
        <f>=IFERROR((L464*20+M464*50+N464*50+O464*5+P464*80+Q464*80+R464*40+S464*50+T464*50+U464*50+V464*95+W464*95+X464*95+Y464*50)/800*IF(H464="青年",0.2,IF(H464="老年",0.9,IF(H464="中年",0.5,1))),0)</f>
        <v>0.00125</v>
      </c>
      <c r="AC464" s="80">
        <f>=IFERROR((L464*80+M464*50+N464*50+O464*95+P464*20+Q464*20+R464*60+S464*50+T464*50+U464*50+V464*5+W464*5+X464*5+Y464*50)/540*IF(H464="青年",0.8,IF(H464="老年",0.1,IF(H464="中年",0.5,1))),0)</f>
        <v>0.140740740740741</v>
      </c>
      <c r="AD464" s="81">
        <f>=IFERROR(0.01+(AB464-MIN($AB$2:$AB$595))/(MAX($AB$2:$AB$595)-MIN($AB$2:$AB$595))*(1-0.01),0)*10</f>
        <v>0.1</v>
      </c>
      <c r="AE464" s="81">
        <f>=IFERROR(0.01+(AC464-MIN($AC$2:$AC$595))/(MAX($AC$2:$AC$595)-MIN($AC$2:$AC$595))*(1-0.01),0)*10</f>
        <v>4.00313315926893</v>
      </c>
    </row>
    <row r="465" spans="1:31">
      <c r="A465" s="73">
        <v>464</v>
      </c>
      <c r="B465" s="76" t="s">
        <v>1308</v>
      </c>
      <c r="C465" s="76" t="s">
        <v>587</v>
      </c>
      <c r="D465" s="73" t="s">
        <v>588</v>
      </c>
      <c r="E465" s="73">
        <v>2</v>
      </c>
      <c r="F465" s="73">
        <v>1</v>
      </c>
      <c r="G465" s="76" t="s">
        <v>793</v>
      </c>
      <c r="H465" s="76" t="s">
        <v>788</v>
      </c>
      <c r="I465" s="76" t="s">
        <v>799</v>
      </c>
      <c r="J465" s="76" t="s">
        <v>809</v>
      </c>
      <c r="K465" s="76" t="s">
        <v>853</v>
      </c>
      <c r="L465" s="73">
        <v>0</v>
      </c>
      <c r="M465" s="73">
        <v>0</v>
      </c>
      <c r="N465" s="73">
        <v>0</v>
      </c>
      <c r="O465" s="73">
        <v>1</v>
      </c>
      <c r="P465" s="73">
        <v>0</v>
      </c>
      <c r="Q465" s="73">
        <v>0</v>
      </c>
      <c r="R465" s="73">
        <v>0</v>
      </c>
      <c r="S465" s="73">
        <v>0</v>
      </c>
      <c r="T465" s="73">
        <v>0</v>
      </c>
      <c r="U465" s="73">
        <v>0</v>
      </c>
      <c r="V465" s="73">
        <v>0</v>
      </c>
      <c r="W465" s="73">
        <v>0</v>
      </c>
      <c r="X465" s="73">
        <v>0</v>
      </c>
      <c r="Y465" s="73">
        <v>0</v>
      </c>
      <c r="Z465" s="77" t="s"/>
      <c r="AA465" s="79">
        <v>46264.4022685185</v>
      </c>
      <c r="AB465" s="80">
        <f>=IFERROR((L465*20+M465*50+N465*50+O465*5+P465*80+Q465*80+R465*40+S465*50+T465*50+U465*50+V465*95+W465*95+X465*95+Y465*50)/800*IF(H465="青年",0.2,IF(H465="老年",0.9,IF(H465="中年",0.5,1))),0)</f>
        <v>0.00125</v>
      </c>
      <c r="AC465" s="80">
        <f>=IFERROR((L465*80+M465*50+N465*50+O465*95+P465*20+Q465*20+R465*60+S465*50+T465*50+U465*50+V465*5+W465*5+X465*5+Y465*50)/540*IF(H465="青年",0.8,IF(H465="老年",0.1,IF(H465="中年",0.5,1))),0)</f>
        <v>0.140740740740741</v>
      </c>
      <c r="AD465" s="81">
        <f>=IFERROR(0.01+(AB465-MIN($AB$2:$AB$595))/(MAX($AB$2:$AB$595)-MIN($AB$2:$AB$595))*(1-0.01),0)*10</f>
        <v>0.1</v>
      </c>
      <c r="AE465" s="81">
        <f>=IFERROR(0.01+(AC465-MIN($AC$2:$AC$595))/(MAX($AC$2:$AC$595)-MIN($AC$2:$AC$595))*(1-0.01),0)*10</f>
        <v>4.00313315926893</v>
      </c>
    </row>
    <row r="466" spans="1:31">
      <c r="A466" s="73">
        <v>465</v>
      </c>
      <c r="B466" s="76" t="s">
        <v>1309</v>
      </c>
      <c r="C466" s="76" t="s">
        <v>587</v>
      </c>
      <c r="D466" s="73" t="s">
        <v>588</v>
      </c>
      <c r="E466" s="73">
        <v>3</v>
      </c>
      <c r="F466" s="77" t="s"/>
      <c r="G466" s="76" t="s">
        <v>787</v>
      </c>
      <c r="H466" s="76" t="s">
        <v>788</v>
      </c>
      <c r="I466" s="76" t="s">
        <v>799</v>
      </c>
      <c r="J466" s="76" t="s">
        <v>790</v>
      </c>
      <c r="K466" s="76" t="s">
        <v>1034</v>
      </c>
      <c r="L466" s="73">
        <v>0</v>
      </c>
      <c r="M466" s="73">
        <v>0</v>
      </c>
      <c r="N466" s="73">
        <v>0</v>
      </c>
      <c r="O466" s="73">
        <v>0</v>
      </c>
      <c r="P466" s="73">
        <v>0</v>
      </c>
      <c r="Q466" s="73">
        <v>0</v>
      </c>
      <c r="R466" s="73">
        <v>1</v>
      </c>
      <c r="S466" s="73">
        <v>0</v>
      </c>
      <c r="T466" s="73">
        <v>0</v>
      </c>
      <c r="U466" s="73">
        <v>0</v>
      </c>
      <c r="V466" s="73">
        <v>0</v>
      </c>
      <c r="W466" s="73">
        <v>0</v>
      </c>
      <c r="X466" s="73">
        <v>0</v>
      </c>
      <c r="Y466" s="73">
        <v>0</v>
      </c>
      <c r="Z466" s="77" t="s"/>
      <c r="AA466" s="79">
        <v>46264.4024305556</v>
      </c>
      <c r="AB466" s="80">
        <f>=IFERROR((L466*20+M466*50+N466*50+O466*5+P466*80+Q466*80+R466*40+S466*50+T466*50+U466*50+V466*95+W466*95+X466*95+Y466*50)/800*IF(H466="青年",0.2,IF(H466="老年",0.9,IF(H466="中年",0.5,1))),0)</f>
        <v>0.01</v>
      </c>
      <c r="AC466" s="80">
        <f>=IFERROR((L466*80+M466*50+N466*50+O466*95+P466*20+Q466*20+R466*60+S466*50+T466*50+U466*50+V466*5+W466*5+X466*5+Y466*50)/540*IF(H466="青年",0.8,IF(H466="老年",0.1,IF(H466="中年",0.5,1))),0)</f>
        <v>0.0888888888888889</v>
      </c>
      <c r="AD466" s="81">
        <f>=IFERROR(0.01+(AB466-MIN($AB$2:$AB$595))/(MAX($AB$2:$AB$595)-MIN($AB$2:$AB$595))*(1-0.01),0)*10</f>
        <v>0.443920595533499</v>
      </c>
      <c r="AE466" s="81">
        <f>=IFERROR(0.01+(AC466-MIN($AC$2:$AC$595))/(MAX($AC$2:$AC$595)-MIN($AC$2:$AC$595))*(1-0.01),0)*10</f>
        <v>2.5556135770235</v>
      </c>
    </row>
    <row r="467" spans="1:31">
      <c r="A467" s="73">
        <v>466</v>
      </c>
      <c r="B467" s="76" t="s">
        <v>1310</v>
      </c>
      <c r="C467" s="76" t="s">
        <v>587</v>
      </c>
      <c r="D467" s="73" t="s">
        <v>588</v>
      </c>
      <c r="E467" s="73">
        <v>4</v>
      </c>
      <c r="F467" s="77" t="s"/>
      <c r="G467" s="76" t="s">
        <v>787</v>
      </c>
      <c r="H467" s="76" t="s">
        <v>788</v>
      </c>
      <c r="I467" s="76" t="s">
        <v>789</v>
      </c>
      <c r="J467" s="76" t="s">
        <v>809</v>
      </c>
      <c r="K467" s="76" t="s">
        <v>818</v>
      </c>
      <c r="L467" s="73">
        <v>0</v>
      </c>
      <c r="M467" s="73">
        <v>1</v>
      </c>
      <c r="N467" s="73">
        <v>0</v>
      </c>
      <c r="O467" s="73">
        <v>0</v>
      </c>
      <c r="P467" s="73">
        <v>0</v>
      </c>
      <c r="Q467" s="73">
        <v>0</v>
      </c>
      <c r="R467" s="73">
        <v>0</v>
      </c>
      <c r="S467" s="73">
        <v>0</v>
      </c>
      <c r="T467" s="73">
        <v>0</v>
      </c>
      <c r="U467" s="73">
        <v>0</v>
      </c>
      <c r="V467" s="73">
        <v>0</v>
      </c>
      <c r="W467" s="73">
        <v>0</v>
      </c>
      <c r="X467" s="73">
        <v>0</v>
      </c>
      <c r="Y467" s="73">
        <v>0</v>
      </c>
      <c r="Z467" s="77" t="s"/>
      <c r="AA467" s="79">
        <v>46264.4028587962</v>
      </c>
      <c r="AB467" s="80">
        <f>=IFERROR((L467*20+M467*50+N467*50+O467*5+P467*80+Q467*80+R467*40+S467*50+T467*50+U467*50+V467*95+W467*95+X467*95+Y467*50)/800*IF(H467="青年",0.2,IF(H467="老年",0.9,IF(H467="中年",0.5,1))),0)</f>
        <v>0.0125</v>
      </c>
      <c r="AC467" s="80">
        <f>=IFERROR((L467*80+M467*50+N467*50+O467*95+P467*20+Q467*20+R467*60+S467*50+T467*50+U467*50+V467*5+W467*5+X467*5+Y467*50)/540*IF(H467="青年",0.8,IF(H467="老年",0.1,IF(H467="中年",0.5,1))),0)</f>
        <v>0.0740740740740741</v>
      </c>
      <c r="AD467" s="81">
        <f>=IFERROR(0.01+(AB467-MIN($AB$2:$AB$595))/(MAX($AB$2:$AB$595)-MIN($AB$2:$AB$595))*(1-0.01),0)*10</f>
        <v>0.542183622828784</v>
      </c>
      <c r="AE467" s="81">
        <f>=IFERROR(0.01+(AC467-MIN($AC$2:$AC$595))/(MAX($AC$2:$AC$595)-MIN($AC$2:$AC$595))*(1-0.01),0)*10</f>
        <v>2.1420365535248</v>
      </c>
    </row>
    <row r="468" spans="1:31">
      <c r="A468" s="73">
        <v>467</v>
      </c>
      <c r="B468" s="76" t="s">
        <v>1311</v>
      </c>
      <c r="C468" s="76" t="s">
        <v>587</v>
      </c>
      <c r="D468" s="73" t="s">
        <v>588</v>
      </c>
      <c r="E468" s="73">
        <v>5</v>
      </c>
      <c r="F468" s="77" t="s"/>
      <c r="G468" s="76" t="s">
        <v>787</v>
      </c>
      <c r="H468" s="76" t="s">
        <v>788</v>
      </c>
      <c r="I468" s="76" t="s">
        <v>789</v>
      </c>
      <c r="J468" s="76" t="s">
        <v>809</v>
      </c>
      <c r="K468" s="76" t="s">
        <v>818</v>
      </c>
      <c r="L468" s="73">
        <v>0</v>
      </c>
      <c r="M468" s="73">
        <v>1</v>
      </c>
      <c r="N468" s="73">
        <v>0</v>
      </c>
      <c r="O468" s="73">
        <v>0</v>
      </c>
      <c r="P468" s="73">
        <v>0</v>
      </c>
      <c r="Q468" s="73">
        <v>0</v>
      </c>
      <c r="R468" s="73">
        <v>0</v>
      </c>
      <c r="S468" s="73">
        <v>0</v>
      </c>
      <c r="T468" s="73">
        <v>0</v>
      </c>
      <c r="U468" s="73">
        <v>0</v>
      </c>
      <c r="V468" s="73">
        <v>0</v>
      </c>
      <c r="W468" s="73">
        <v>0</v>
      </c>
      <c r="X468" s="73">
        <v>0</v>
      </c>
      <c r="Y468" s="73">
        <v>0</v>
      </c>
      <c r="Z468" s="77" t="s"/>
      <c r="AA468" s="79">
        <v>46264.402962963</v>
      </c>
      <c r="AB468" s="80">
        <f>=IFERROR((L468*20+M468*50+N468*50+O468*5+P468*80+Q468*80+R468*40+S468*50+T468*50+U468*50+V468*95+W468*95+X468*95+Y468*50)/800*IF(H468="青年",0.2,IF(H468="老年",0.9,IF(H468="中年",0.5,1))),0)</f>
        <v>0.0125</v>
      </c>
      <c r="AC468" s="80">
        <f>=IFERROR((L468*80+M468*50+N468*50+O468*95+P468*20+Q468*20+R468*60+S468*50+T468*50+U468*50+V468*5+W468*5+X468*5+Y468*50)/540*IF(H468="青年",0.8,IF(H468="老年",0.1,IF(H468="中年",0.5,1))),0)</f>
        <v>0.0740740740740741</v>
      </c>
      <c r="AD468" s="81">
        <f>=IFERROR(0.01+(AB468-MIN($AB$2:$AB$595))/(MAX($AB$2:$AB$595)-MIN($AB$2:$AB$595))*(1-0.01),0)*10</f>
        <v>0.542183622828784</v>
      </c>
      <c r="AE468" s="81">
        <f>=IFERROR(0.01+(AC468-MIN($AC$2:$AC$595))/(MAX($AC$2:$AC$595)-MIN($AC$2:$AC$595))*(1-0.01),0)*10</f>
        <v>2.1420365535248</v>
      </c>
    </row>
    <row r="469" spans="1:31">
      <c r="A469" s="73">
        <v>468</v>
      </c>
      <c r="B469" s="76" t="s">
        <v>1312</v>
      </c>
      <c r="C469" s="76" t="s">
        <v>587</v>
      </c>
      <c r="D469" s="73" t="s">
        <v>588</v>
      </c>
      <c r="E469" s="73">
        <v>6</v>
      </c>
      <c r="F469" s="77" t="s"/>
      <c r="G469" s="76" t="s">
        <v>787</v>
      </c>
      <c r="H469" s="76" t="s">
        <v>861</v>
      </c>
      <c r="I469" s="76" t="s">
        <v>789</v>
      </c>
      <c r="J469" s="76" t="s">
        <v>809</v>
      </c>
      <c r="K469" s="76" t="s">
        <v>853</v>
      </c>
      <c r="L469" s="73">
        <v>0</v>
      </c>
      <c r="M469" s="73">
        <v>0</v>
      </c>
      <c r="N469" s="73">
        <v>0</v>
      </c>
      <c r="O469" s="73">
        <v>1</v>
      </c>
      <c r="P469" s="73">
        <v>0</v>
      </c>
      <c r="Q469" s="73">
        <v>0</v>
      </c>
      <c r="R469" s="73">
        <v>0</v>
      </c>
      <c r="S469" s="73">
        <v>0</v>
      </c>
      <c r="T469" s="73">
        <v>0</v>
      </c>
      <c r="U469" s="73">
        <v>0</v>
      </c>
      <c r="V469" s="73">
        <v>0</v>
      </c>
      <c r="W469" s="73">
        <v>0</v>
      </c>
      <c r="X469" s="73">
        <v>0</v>
      </c>
      <c r="Y469" s="73">
        <v>0</v>
      </c>
      <c r="Z469" s="77" t="s"/>
      <c r="AA469" s="79">
        <v>46264.4048842593</v>
      </c>
      <c r="AB469" s="80">
        <f>=IFERROR((L469*20+M469*50+N469*50+O469*5+P469*80+Q469*80+R469*40+S469*50+T469*50+U469*50+V469*95+W469*95+X469*95+Y469*50)/800*IF(H469="青年",0.2,IF(H469="老年",0.9,IF(H469="中年",0.5,1))),0)</f>
        <v>0.005625</v>
      </c>
      <c r="AC469" s="80">
        <f>=IFERROR((L469*80+M469*50+N469*50+O469*95+P469*20+Q469*20+R469*60+S469*50+T469*50+U469*50+V469*5+W469*5+X469*5+Y469*50)/540*IF(H469="青年",0.8,IF(H469="老年",0.1,IF(H469="中年",0.5,1))),0)</f>
        <v>0.0175925925925926</v>
      </c>
      <c r="AD469" s="81">
        <f>=IFERROR(0.01+(AB469-MIN($AB$2:$AB$595))/(MAX($AB$2:$AB$595)-MIN($AB$2:$AB$595))*(1-0.01),0)*10</f>
        <v>0.271960297766749</v>
      </c>
      <c r="AE469" s="81">
        <f>=IFERROR(0.01+(AC469-MIN($AC$2:$AC$595))/(MAX($AC$2:$AC$595)-MIN($AC$2:$AC$595))*(1-0.01),0)*10</f>
        <v>0.565274151436031</v>
      </c>
    </row>
    <row r="470" spans="1:31">
      <c r="A470" s="73">
        <v>469</v>
      </c>
      <c r="B470" s="76" t="s">
        <v>1313</v>
      </c>
      <c r="C470" s="76" t="s">
        <v>587</v>
      </c>
      <c r="D470" s="73" t="s">
        <v>588</v>
      </c>
      <c r="E470" s="73">
        <v>7</v>
      </c>
      <c r="F470" s="73">
        <v>2</v>
      </c>
      <c r="G470" s="76" t="s">
        <v>793</v>
      </c>
      <c r="H470" s="76" t="s">
        <v>788</v>
      </c>
      <c r="I470" s="76" t="s">
        <v>789</v>
      </c>
      <c r="J470" s="76" t="s">
        <v>809</v>
      </c>
      <c r="K470" s="76" t="s">
        <v>853</v>
      </c>
      <c r="L470" s="73">
        <v>0</v>
      </c>
      <c r="M470" s="73">
        <v>0</v>
      </c>
      <c r="N470" s="73">
        <v>0</v>
      </c>
      <c r="O470" s="73">
        <v>1</v>
      </c>
      <c r="P470" s="73">
        <v>0</v>
      </c>
      <c r="Q470" s="73">
        <v>0</v>
      </c>
      <c r="R470" s="73">
        <v>0</v>
      </c>
      <c r="S470" s="73">
        <v>0</v>
      </c>
      <c r="T470" s="73">
        <v>0</v>
      </c>
      <c r="U470" s="73">
        <v>0</v>
      </c>
      <c r="V470" s="73">
        <v>0</v>
      </c>
      <c r="W470" s="73">
        <v>0</v>
      </c>
      <c r="X470" s="73">
        <v>0</v>
      </c>
      <c r="Y470" s="73">
        <v>0</v>
      </c>
      <c r="Z470" s="77" t="s"/>
      <c r="AA470" s="79">
        <v>46264.4062615741</v>
      </c>
      <c r="AB470" s="80">
        <f>=IFERROR((L470*20+M470*50+N470*50+O470*5+P470*80+Q470*80+R470*40+S470*50+T470*50+U470*50+V470*95+W470*95+X470*95+Y470*50)/800*IF(H470="青年",0.2,IF(H470="老年",0.9,IF(H470="中年",0.5,1))),0)</f>
        <v>0.00125</v>
      </c>
      <c r="AC470" s="80">
        <f>=IFERROR((L470*80+M470*50+N470*50+O470*95+P470*20+Q470*20+R470*60+S470*50+T470*50+U470*50+V470*5+W470*5+X470*5+Y470*50)/540*IF(H470="青年",0.8,IF(H470="老年",0.1,IF(H470="中年",0.5,1))),0)</f>
        <v>0.140740740740741</v>
      </c>
      <c r="AD470" s="81">
        <f>=IFERROR(0.01+(AB470-MIN($AB$2:$AB$595))/(MAX($AB$2:$AB$595)-MIN($AB$2:$AB$595))*(1-0.01),0)*10</f>
        <v>0.1</v>
      </c>
      <c r="AE470" s="81">
        <f>=IFERROR(0.01+(AC470-MIN($AC$2:$AC$595))/(MAX($AC$2:$AC$595)-MIN($AC$2:$AC$595))*(1-0.01),0)*10</f>
        <v>4.00313315926893</v>
      </c>
    </row>
    <row r="471" spans="1:31">
      <c r="A471" s="73">
        <v>470</v>
      </c>
      <c r="B471" s="76" t="s">
        <v>1314</v>
      </c>
      <c r="C471" s="76" t="s">
        <v>587</v>
      </c>
      <c r="D471" s="73" t="s">
        <v>588</v>
      </c>
      <c r="E471" s="73">
        <v>8</v>
      </c>
      <c r="F471" s="73">
        <v>2</v>
      </c>
      <c r="G471" s="76" t="s">
        <v>793</v>
      </c>
      <c r="H471" s="76" t="s">
        <v>788</v>
      </c>
      <c r="I471" s="76" t="s">
        <v>799</v>
      </c>
      <c r="J471" s="76" t="s">
        <v>809</v>
      </c>
      <c r="K471" s="76" t="s">
        <v>853</v>
      </c>
      <c r="L471" s="73">
        <v>0</v>
      </c>
      <c r="M471" s="73">
        <v>0</v>
      </c>
      <c r="N471" s="73">
        <v>0</v>
      </c>
      <c r="O471" s="73">
        <v>1</v>
      </c>
      <c r="P471" s="73">
        <v>0</v>
      </c>
      <c r="Q471" s="73">
        <v>0</v>
      </c>
      <c r="R471" s="73">
        <v>0</v>
      </c>
      <c r="S471" s="73">
        <v>0</v>
      </c>
      <c r="T471" s="73">
        <v>0</v>
      </c>
      <c r="U471" s="73">
        <v>0</v>
      </c>
      <c r="V471" s="73">
        <v>0</v>
      </c>
      <c r="W471" s="73">
        <v>0</v>
      </c>
      <c r="X471" s="73">
        <v>0</v>
      </c>
      <c r="Y471" s="73">
        <v>0</v>
      </c>
      <c r="Z471" s="77" t="s"/>
      <c r="AA471" s="79">
        <v>46264.4063194444</v>
      </c>
      <c r="AB471" s="80">
        <f>=IFERROR((L471*20+M471*50+N471*50+O471*5+P471*80+Q471*80+R471*40+S471*50+T471*50+U471*50+V471*95+W471*95+X471*95+Y471*50)/800*IF(H471="青年",0.2,IF(H471="老年",0.9,IF(H471="中年",0.5,1))),0)</f>
        <v>0.00125</v>
      </c>
      <c r="AC471" s="80">
        <f>=IFERROR((L471*80+M471*50+N471*50+O471*95+P471*20+Q471*20+R471*60+S471*50+T471*50+U471*50+V471*5+W471*5+X471*5+Y471*50)/540*IF(H471="青年",0.8,IF(H471="老年",0.1,IF(H471="中年",0.5,1))),0)</f>
        <v>0.140740740740741</v>
      </c>
      <c r="AD471" s="81">
        <f>=IFERROR(0.01+(AB471-MIN($AB$2:$AB$595))/(MAX($AB$2:$AB$595)-MIN($AB$2:$AB$595))*(1-0.01),0)*10</f>
        <v>0.1</v>
      </c>
      <c r="AE471" s="81">
        <f>=IFERROR(0.01+(AC471-MIN($AC$2:$AC$595))/(MAX($AC$2:$AC$595)-MIN($AC$2:$AC$595))*(1-0.01),0)*10</f>
        <v>4.00313315926893</v>
      </c>
    </row>
    <row r="472" spans="1:31">
      <c r="A472" s="73">
        <v>471</v>
      </c>
      <c r="B472" s="76" t="s">
        <v>1315</v>
      </c>
      <c r="C472" s="76" t="s">
        <v>587</v>
      </c>
      <c r="D472" s="73" t="s">
        <v>588</v>
      </c>
      <c r="E472" s="73">
        <v>9</v>
      </c>
      <c r="F472" s="73">
        <v>2</v>
      </c>
      <c r="G472" s="76" t="s">
        <v>793</v>
      </c>
      <c r="H472" s="76" t="s">
        <v>802</v>
      </c>
      <c r="I472" s="76" t="s">
        <v>799</v>
      </c>
      <c r="J472" s="76" t="s">
        <v>809</v>
      </c>
      <c r="K472" s="76" t="s">
        <v>853</v>
      </c>
      <c r="L472" s="73">
        <v>0</v>
      </c>
      <c r="M472" s="73">
        <v>0</v>
      </c>
      <c r="N472" s="73">
        <v>0</v>
      </c>
      <c r="O472" s="73">
        <v>1</v>
      </c>
      <c r="P472" s="73">
        <v>0</v>
      </c>
      <c r="Q472" s="73">
        <v>0</v>
      </c>
      <c r="R472" s="73">
        <v>0</v>
      </c>
      <c r="S472" s="73">
        <v>0</v>
      </c>
      <c r="T472" s="73">
        <v>0</v>
      </c>
      <c r="U472" s="73">
        <v>0</v>
      </c>
      <c r="V472" s="73">
        <v>0</v>
      </c>
      <c r="W472" s="73">
        <v>0</v>
      </c>
      <c r="X472" s="73">
        <v>0</v>
      </c>
      <c r="Y472" s="73">
        <v>0</v>
      </c>
      <c r="Z472" s="77" t="s"/>
      <c r="AA472" s="79">
        <v>46264.4063773148</v>
      </c>
      <c r="AB472" s="80">
        <f>=IFERROR((L472*20+M472*50+N472*50+O472*5+P472*80+Q472*80+R472*40+S472*50+T472*50+U472*50+V472*95+W472*95+X472*95+Y472*50)/800*IF(H472="青年",0.2,IF(H472="老年",0.9,IF(H472="中年",0.5,1))),0)</f>
        <v>0.003125</v>
      </c>
      <c r="AC472" s="80">
        <f>=IFERROR((L472*80+M472*50+N472*50+O472*95+P472*20+Q472*20+R472*60+S472*50+T472*50+U472*50+V472*5+W472*5+X472*5+Y472*50)/540*IF(H472="青年",0.8,IF(H472="老年",0.1,IF(H472="中年",0.5,1))),0)</f>
        <v>0.087962962962963</v>
      </c>
      <c r="AD472" s="81">
        <f>=IFERROR(0.01+(AB472-MIN($AB$2:$AB$595))/(MAX($AB$2:$AB$595)-MIN($AB$2:$AB$595))*(1-0.01),0)*10</f>
        <v>0.173697270471464</v>
      </c>
      <c r="AE472" s="81">
        <f>=IFERROR(0.01+(AC472-MIN($AC$2:$AC$595))/(MAX($AC$2:$AC$595)-MIN($AC$2:$AC$595))*(1-0.01),0)*10</f>
        <v>2.52976501305483</v>
      </c>
    </row>
    <row r="473" spans="1:31">
      <c r="A473" s="73">
        <v>472</v>
      </c>
      <c r="B473" s="76" t="s">
        <v>1316</v>
      </c>
      <c r="C473" s="76" t="s">
        <v>587</v>
      </c>
      <c r="D473" s="73" t="s">
        <v>588</v>
      </c>
      <c r="E473" s="73">
        <v>10</v>
      </c>
      <c r="F473" s="73">
        <v>3</v>
      </c>
      <c r="G473" s="76" t="s">
        <v>793</v>
      </c>
      <c r="H473" s="76" t="s">
        <v>788</v>
      </c>
      <c r="I473" s="76" t="s">
        <v>799</v>
      </c>
      <c r="J473" s="76" t="s">
        <v>809</v>
      </c>
      <c r="K473" s="76" t="s">
        <v>853</v>
      </c>
      <c r="L473" s="73">
        <v>0</v>
      </c>
      <c r="M473" s="73">
        <v>0</v>
      </c>
      <c r="N473" s="73">
        <v>0</v>
      </c>
      <c r="O473" s="73">
        <v>1</v>
      </c>
      <c r="P473" s="73">
        <v>0</v>
      </c>
      <c r="Q473" s="73">
        <v>0</v>
      </c>
      <c r="R473" s="73">
        <v>0</v>
      </c>
      <c r="S473" s="73">
        <v>0</v>
      </c>
      <c r="T473" s="73">
        <v>0</v>
      </c>
      <c r="U473" s="73">
        <v>0</v>
      </c>
      <c r="V473" s="73">
        <v>0</v>
      </c>
      <c r="W473" s="73">
        <v>0</v>
      </c>
      <c r="X473" s="73">
        <v>0</v>
      </c>
      <c r="Y473" s="73">
        <v>0</v>
      </c>
      <c r="Z473" s="77" t="s"/>
      <c r="AA473" s="79">
        <v>46264.4071643519</v>
      </c>
      <c r="AB473" s="80">
        <f>=IFERROR((L473*20+M473*50+N473*50+O473*5+P473*80+Q473*80+R473*40+S473*50+T473*50+U473*50+V473*95+W473*95+X473*95+Y473*50)/800*IF(H473="青年",0.2,IF(H473="老年",0.9,IF(H473="中年",0.5,1))),0)</f>
        <v>0.00125</v>
      </c>
      <c r="AC473" s="80">
        <f>=IFERROR((L473*80+M473*50+N473*50+O473*95+P473*20+Q473*20+R473*60+S473*50+T473*50+U473*50+V473*5+W473*5+X473*5+Y473*50)/540*IF(H473="青年",0.8,IF(H473="老年",0.1,IF(H473="中年",0.5,1))),0)</f>
        <v>0.140740740740741</v>
      </c>
      <c r="AD473" s="81">
        <f>=IFERROR(0.01+(AB473-MIN($AB$2:$AB$595))/(MAX($AB$2:$AB$595)-MIN($AB$2:$AB$595))*(1-0.01),0)*10</f>
        <v>0.1</v>
      </c>
      <c r="AE473" s="81">
        <f>=IFERROR(0.01+(AC473-MIN($AC$2:$AC$595))/(MAX($AC$2:$AC$595)-MIN($AC$2:$AC$595))*(1-0.01),0)*10</f>
        <v>4.00313315926893</v>
      </c>
    </row>
    <row r="474" spans="1:31">
      <c r="A474" s="73">
        <v>473</v>
      </c>
      <c r="B474" s="76" t="s">
        <v>1317</v>
      </c>
      <c r="C474" s="76" t="s">
        <v>587</v>
      </c>
      <c r="D474" s="73" t="s">
        <v>588</v>
      </c>
      <c r="E474" s="73">
        <v>11</v>
      </c>
      <c r="F474" s="73">
        <v>3</v>
      </c>
      <c r="G474" s="76" t="s">
        <v>793</v>
      </c>
      <c r="H474" s="76" t="s">
        <v>788</v>
      </c>
      <c r="I474" s="76" t="s">
        <v>799</v>
      </c>
      <c r="J474" s="76" t="s">
        <v>809</v>
      </c>
      <c r="K474" s="76" t="s">
        <v>853</v>
      </c>
      <c r="L474" s="73">
        <v>0</v>
      </c>
      <c r="M474" s="73">
        <v>0</v>
      </c>
      <c r="N474" s="73">
        <v>0</v>
      </c>
      <c r="O474" s="73">
        <v>1</v>
      </c>
      <c r="P474" s="73">
        <v>0</v>
      </c>
      <c r="Q474" s="73">
        <v>0</v>
      </c>
      <c r="R474" s="73">
        <v>0</v>
      </c>
      <c r="S474" s="73">
        <v>0</v>
      </c>
      <c r="T474" s="73">
        <v>0</v>
      </c>
      <c r="U474" s="73">
        <v>0</v>
      </c>
      <c r="V474" s="73">
        <v>0</v>
      </c>
      <c r="W474" s="73">
        <v>0</v>
      </c>
      <c r="X474" s="73">
        <v>0</v>
      </c>
      <c r="Y474" s="73">
        <v>0</v>
      </c>
      <c r="Z474" s="77" t="s"/>
      <c r="AA474" s="79">
        <v>46264.4072337962</v>
      </c>
      <c r="AB474" s="80">
        <f>=IFERROR((L474*20+M474*50+N474*50+O474*5+P474*80+Q474*80+R474*40+S474*50+T474*50+U474*50+V474*95+W474*95+X474*95+Y474*50)/800*IF(H474="青年",0.2,IF(H474="老年",0.9,IF(H474="中年",0.5,1))),0)</f>
        <v>0.00125</v>
      </c>
      <c r="AC474" s="80">
        <f>=IFERROR((L474*80+M474*50+N474*50+O474*95+P474*20+Q474*20+R474*60+S474*50+T474*50+U474*50+V474*5+W474*5+X474*5+Y474*50)/540*IF(H474="青年",0.8,IF(H474="老年",0.1,IF(H474="中年",0.5,1))),0)</f>
        <v>0.140740740740741</v>
      </c>
      <c r="AD474" s="81">
        <f>=IFERROR(0.01+(AB474-MIN($AB$2:$AB$595))/(MAX($AB$2:$AB$595)-MIN($AB$2:$AB$595))*(1-0.01),0)*10</f>
        <v>0.1</v>
      </c>
      <c r="AE474" s="81">
        <f>=IFERROR(0.01+(AC474-MIN($AC$2:$AC$595))/(MAX($AC$2:$AC$595)-MIN($AC$2:$AC$595))*(1-0.01),0)*10</f>
        <v>4.00313315926893</v>
      </c>
    </row>
    <row r="475" spans="1:31">
      <c r="A475" s="73">
        <v>474</v>
      </c>
      <c r="B475" s="76" t="s">
        <v>1318</v>
      </c>
      <c r="C475" s="76" t="s">
        <v>587</v>
      </c>
      <c r="D475" s="73" t="s">
        <v>588</v>
      </c>
      <c r="E475" s="73">
        <v>12</v>
      </c>
      <c r="F475" s="73">
        <v>2</v>
      </c>
      <c r="G475" s="76" t="s">
        <v>793</v>
      </c>
      <c r="H475" s="76" t="s">
        <v>813</v>
      </c>
      <c r="I475" s="76" t="s">
        <v>789</v>
      </c>
      <c r="J475" s="76" t="s">
        <v>809</v>
      </c>
      <c r="K475" s="76" t="s">
        <v>853</v>
      </c>
      <c r="L475" s="73">
        <v>0</v>
      </c>
      <c r="M475" s="73">
        <v>0</v>
      </c>
      <c r="N475" s="73">
        <v>0</v>
      </c>
      <c r="O475" s="73">
        <v>1</v>
      </c>
      <c r="P475" s="73">
        <v>0</v>
      </c>
      <c r="Q475" s="73">
        <v>0</v>
      </c>
      <c r="R475" s="73">
        <v>0</v>
      </c>
      <c r="S475" s="73">
        <v>0</v>
      </c>
      <c r="T475" s="73">
        <v>0</v>
      </c>
      <c r="U475" s="73">
        <v>0</v>
      </c>
      <c r="V475" s="73">
        <v>0</v>
      </c>
      <c r="W475" s="73">
        <v>0</v>
      </c>
      <c r="X475" s="73">
        <v>0</v>
      </c>
      <c r="Y475" s="73">
        <v>0</v>
      </c>
      <c r="Z475" s="77" t="s"/>
      <c r="AA475" s="79">
        <v>46264.4075231482</v>
      </c>
      <c r="AB475" s="80">
        <f>=IFERROR((L475*20+M475*50+N475*50+O475*5+P475*80+Q475*80+R475*40+S475*50+T475*50+U475*50+V475*95+W475*95+X475*95+Y475*50)/800*IF(H475="青年",0.2,IF(H475="老年",0.9,IF(H475="中年",0.5,1))),0)</f>
        <v>0.00625</v>
      </c>
      <c r="AC475" s="80">
        <f>=IFERROR((L475*80+M475*50+N475*50+O475*95+P475*20+Q475*20+R475*60+S475*50+T475*50+U475*50+V475*5+W475*5+X475*5+Y475*50)/540*IF(H475="青年",0.8,IF(H475="老年",0.1,IF(H475="中年",0.5,1))),0)</f>
        <v>0.175925925925926</v>
      </c>
      <c r="AD475" s="81">
        <f>=IFERROR(0.01+(AB475-MIN($AB$2:$AB$595))/(MAX($AB$2:$AB$595)-MIN($AB$2:$AB$595))*(1-0.01),0)*10</f>
        <v>0.296526054590571</v>
      </c>
      <c r="AE475" s="81">
        <f>=IFERROR(0.01+(AC475-MIN($AC$2:$AC$595))/(MAX($AC$2:$AC$595)-MIN($AC$2:$AC$595))*(1-0.01),0)*10</f>
        <v>4.98537859007833</v>
      </c>
    </row>
    <row r="476" spans="1:31">
      <c r="A476" s="73">
        <v>475</v>
      </c>
      <c r="B476" s="76" t="s">
        <v>1319</v>
      </c>
      <c r="C476" s="76" t="s">
        <v>591</v>
      </c>
      <c r="D476" s="73" t="s">
        <v>592</v>
      </c>
      <c r="E476" s="73">
        <v>1</v>
      </c>
      <c r="F476" s="73">
        <v>1</v>
      </c>
      <c r="G476" s="76" t="s">
        <v>793</v>
      </c>
      <c r="H476" s="76" t="s">
        <v>788</v>
      </c>
      <c r="I476" s="76" t="s">
        <v>799</v>
      </c>
      <c r="J476" s="76" t="s">
        <v>809</v>
      </c>
      <c r="K476" s="76" t="s">
        <v>853</v>
      </c>
      <c r="L476" s="73">
        <v>0</v>
      </c>
      <c r="M476" s="73">
        <v>0</v>
      </c>
      <c r="N476" s="73">
        <v>0</v>
      </c>
      <c r="O476" s="73">
        <v>1</v>
      </c>
      <c r="P476" s="73">
        <v>0</v>
      </c>
      <c r="Q476" s="73">
        <v>0</v>
      </c>
      <c r="R476" s="73">
        <v>0</v>
      </c>
      <c r="S476" s="73">
        <v>0</v>
      </c>
      <c r="T476" s="73">
        <v>0</v>
      </c>
      <c r="U476" s="73">
        <v>0</v>
      </c>
      <c r="V476" s="73">
        <v>0</v>
      </c>
      <c r="W476" s="73">
        <v>0</v>
      </c>
      <c r="X476" s="73">
        <v>0</v>
      </c>
      <c r="Y476" s="73">
        <v>0</v>
      </c>
      <c r="Z476" s="77" t="s"/>
      <c r="AA476" s="79">
        <v>46264.4114814815</v>
      </c>
      <c r="AB476" s="80">
        <f>=IFERROR((L476*20+M476*50+N476*50+O476*5+P476*80+Q476*80+R476*40+S476*50+T476*50+U476*50+V476*95+W476*95+X476*95+Y476*50)/800*IF(H476="青年",0.2,IF(H476="老年",0.9,IF(H476="中年",0.5,1))),0)</f>
        <v>0.00125</v>
      </c>
      <c r="AC476" s="80">
        <f>=IFERROR((L476*80+M476*50+N476*50+O476*95+P476*20+Q476*20+R476*60+S476*50+T476*50+U476*50+V476*5+W476*5+X476*5+Y476*50)/540*IF(H476="青年",0.8,IF(H476="老年",0.1,IF(H476="中年",0.5,1))),0)</f>
        <v>0.140740740740741</v>
      </c>
      <c r="AD476" s="81">
        <f>=IFERROR(0.01+(AB476-MIN($AB$2:$AB$595))/(MAX($AB$2:$AB$595)-MIN($AB$2:$AB$595))*(1-0.01),0)*10</f>
        <v>0.1</v>
      </c>
      <c r="AE476" s="81">
        <f>=IFERROR(0.01+(AC476-MIN($AC$2:$AC$595))/(MAX($AC$2:$AC$595)-MIN($AC$2:$AC$595))*(1-0.01),0)*10</f>
        <v>4.00313315926893</v>
      </c>
    </row>
    <row r="477" spans="1:31">
      <c r="A477" s="73">
        <v>476</v>
      </c>
      <c r="B477" s="76" t="s">
        <v>1320</v>
      </c>
      <c r="C477" s="76" t="s">
        <v>591</v>
      </c>
      <c r="D477" s="73" t="s">
        <v>592</v>
      </c>
      <c r="E477" s="73">
        <v>2</v>
      </c>
      <c r="F477" s="73">
        <v>1</v>
      </c>
      <c r="G477" s="76" t="s">
        <v>793</v>
      </c>
      <c r="H477" s="76" t="s">
        <v>788</v>
      </c>
      <c r="I477" s="76" t="s">
        <v>799</v>
      </c>
      <c r="J477" s="76" t="s">
        <v>790</v>
      </c>
      <c r="K477" s="76" t="s">
        <v>853</v>
      </c>
      <c r="L477" s="73">
        <v>0</v>
      </c>
      <c r="M477" s="73">
        <v>0</v>
      </c>
      <c r="N477" s="73">
        <v>0</v>
      </c>
      <c r="O477" s="73">
        <v>1</v>
      </c>
      <c r="P477" s="73">
        <v>0</v>
      </c>
      <c r="Q477" s="73">
        <v>0</v>
      </c>
      <c r="R477" s="73">
        <v>0</v>
      </c>
      <c r="S477" s="73">
        <v>0</v>
      </c>
      <c r="T477" s="73">
        <v>0</v>
      </c>
      <c r="U477" s="73">
        <v>0</v>
      </c>
      <c r="V477" s="73">
        <v>0</v>
      </c>
      <c r="W477" s="73">
        <v>0</v>
      </c>
      <c r="X477" s="73">
        <v>0</v>
      </c>
      <c r="Y477" s="73">
        <v>0</v>
      </c>
      <c r="Z477" s="77" t="s"/>
      <c r="AA477" s="79">
        <v>46264.4115740741</v>
      </c>
      <c r="AB477" s="80">
        <f>=IFERROR((L477*20+M477*50+N477*50+O477*5+P477*80+Q477*80+R477*40+S477*50+T477*50+U477*50+V477*95+W477*95+X477*95+Y477*50)/800*IF(H477="青年",0.2,IF(H477="老年",0.9,IF(H477="中年",0.5,1))),0)</f>
        <v>0.00125</v>
      </c>
      <c r="AC477" s="80">
        <f>=IFERROR((L477*80+M477*50+N477*50+O477*95+P477*20+Q477*20+R477*60+S477*50+T477*50+U477*50+V477*5+W477*5+X477*5+Y477*50)/540*IF(H477="青年",0.8,IF(H477="老年",0.1,IF(H477="中年",0.5,1))),0)</f>
        <v>0.140740740740741</v>
      </c>
      <c r="AD477" s="81">
        <f>=IFERROR(0.01+(AB477-MIN($AB$2:$AB$595))/(MAX($AB$2:$AB$595)-MIN($AB$2:$AB$595))*(1-0.01),0)*10</f>
        <v>0.1</v>
      </c>
      <c r="AE477" s="81">
        <f>=IFERROR(0.01+(AC477-MIN($AC$2:$AC$595))/(MAX($AC$2:$AC$595)-MIN($AC$2:$AC$595))*(1-0.01),0)*10</f>
        <v>4.00313315926893</v>
      </c>
    </row>
    <row r="478" spans="1:31">
      <c r="A478" s="73">
        <v>477</v>
      </c>
      <c r="B478" s="76" t="s">
        <v>1321</v>
      </c>
      <c r="C478" s="76" t="s">
        <v>591</v>
      </c>
      <c r="D478" s="73" t="s">
        <v>592</v>
      </c>
      <c r="E478" s="73">
        <v>3</v>
      </c>
      <c r="F478" s="77" t="s"/>
      <c r="G478" s="76" t="s">
        <v>787</v>
      </c>
      <c r="H478" s="76" t="s">
        <v>788</v>
      </c>
      <c r="I478" s="76" t="s">
        <v>789</v>
      </c>
      <c r="J478" s="76" t="s">
        <v>809</v>
      </c>
      <c r="K478" s="76" t="s">
        <v>1322</v>
      </c>
      <c r="L478" s="73">
        <v>0</v>
      </c>
      <c r="M478" s="73">
        <v>0</v>
      </c>
      <c r="N478" s="73">
        <v>0</v>
      </c>
      <c r="O478" s="73">
        <v>0</v>
      </c>
      <c r="P478" s="73">
        <v>0</v>
      </c>
      <c r="Q478" s="73">
        <v>0</v>
      </c>
      <c r="R478" s="73">
        <v>0</v>
      </c>
      <c r="S478" s="73">
        <v>0</v>
      </c>
      <c r="T478" s="73">
        <v>0</v>
      </c>
      <c r="U478" s="73">
        <v>0</v>
      </c>
      <c r="V478" s="73">
        <v>0</v>
      </c>
      <c r="W478" s="73">
        <v>0</v>
      </c>
      <c r="X478" s="73">
        <v>1</v>
      </c>
      <c r="Y478" s="73">
        <v>0</v>
      </c>
      <c r="Z478" s="77" t="s"/>
      <c r="AA478" s="79">
        <v>46264.4116435185</v>
      </c>
      <c r="AB478" s="80">
        <f>=IFERROR((L478*20+M478*50+N478*50+O478*5+P478*80+Q478*80+R478*40+S478*50+T478*50+U478*50+V478*95+W478*95+X478*95+Y478*50)/800*IF(H478="青年",0.2,IF(H478="老年",0.9,IF(H478="中年",0.5,1))),0)</f>
        <v>0.02375</v>
      </c>
      <c r="AC478" s="80">
        <f>=IFERROR((L478*80+M478*50+N478*50+O478*95+P478*20+Q478*20+R478*60+S478*50+T478*50+U478*50+V478*5+W478*5+X478*5+Y478*50)/540*IF(H478="青年",0.8,IF(H478="老年",0.1,IF(H478="中年",0.5,1))),0)</f>
        <v>0.00740740740740741</v>
      </c>
      <c r="AD478" s="81">
        <f>=IFERROR(0.01+(AB478-MIN($AB$2:$AB$595))/(MAX($AB$2:$AB$595)-MIN($AB$2:$AB$595))*(1-0.01),0)*10</f>
        <v>0.984367245657568</v>
      </c>
      <c r="AE478" s="81">
        <f>=IFERROR(0.01+(AC478-MIN($AC$2:$AC$595))/(MAX($AC$2:$AC$595)-MIN($AC$2:$AC$595))*(1-0.01),0)*10</f>
        <v>0.280939947780679</v>
      </c>
    </row>
    <row r="479" spans="1:31">
      <c r="A479" s="73">
        <v>478</v>
      </c>
      <c r="B479" s="76" t="s">
        <v>1323</v>
      </c>
      <c r="C479" s="76" t="s">
        <v>591</v>
      </c>
      <c r="D479" s="73" t="s">
        <v>592</v>
      </c>
      <c r="E479" s="73">
        <v>4</v>
      </c>
      <c r="F479" s="77" t="s"/>
      <c r="G479" s="76" t="s">
        <v>787</v>
      </c>
      <c r="H479" s="76" t="s">
        <v>788</v>
      </c>
      <c r="I479" s="76" t="s">
        <v>799</v>
      </c>
      <c r="J479" s="76" t="s">
        <v>809</v>
      </c>
      <c r="K479" s="76" t="s">
        <v>840</v>
      </c>
      <c r="L479" s="73">
        <v>1</v>
      </c>
      <c r="M479" s="73">
        <v>0</v>
      </c>
      <c r="N479" s="73">
        <v>0</v>
      </c>
      <c r="O479" s="73">
        <v>0</v>
      </c>
      <c r="P479" s="73">
        <v>0</v>
      </c>
      <c r="Q479" s="73">
        <v>0</v>
      </c>
      <c r="R479" s="73">
        <v>0</v>
      </c>
      <c r="S479" s="73">
        <v>0</v>
      </c>
      <c r="T479" s="73">
        <v>0</v>
      </c>
      <c r="U479" s="73">
        <v>0</v>
      </c>
      <c r="V479" s="73">
        <v>0</v>
      </c>
      <c r="W479" s="73">
        <v>0</v>
      </c>
      <c r="X479" s="73">
        <v>0</v>
      </c>
      <c r="Y479" s="73">
        <v>0</v>
      </c>
      <c r="Z479" s="77" t="s"/>
      <c r="AA479" s="79">
        <v>46264.4134722222</v>
      </c>
      <c r="AB479" s="80">
        <f>=IFERROR((L479*20+M479*50+N479*50+O479*5+P479*80+Q479*80+R479*40+S479*50+T479*50+U479*50+V479*95+W479*95+X479*95+Y479*50)/800*IF(H479="青年",0.2,IF(H479="老年",0.9,IF(H479="中年",0.5,1))),0)</f>
        <v>0.005</v>
      </c>
      <c r="AC479" s="80">
        <f>=IFERROR((L479*80+M479*50+N479*50+O479*95+P479*20+Q479*20+R479*60+S479*50+T479*50+U479*50+V479*5+W479*5+X479*5+Y479*50)/540*IF(H479="青年",0.8,IF(H479="老年",0.1,IF(H479="中年",0.5,1))),0)</f>
        <v>0.118518518518519</v>
      </c>
      <c r="AD479" s="81">
        <f>=IFERROR(0.01+(AB479-MIN($AB$2:$AB$595))/(MAX($AB$2:$AB$595)-MIN($AB$2:$AB$595))*(1-0.01),0)*10</f>
        <v>0.247394540942928</v>
      </c>
      <c r="AE479" s="81">
        <f>=IFERROR(0.01+(AC479-MIN($AC$2:$AC$595))/(MAX($AC$2:$AC$595)-MIN($AC$2:$AC$595))*(1-0.01),0)*10</f>
        <v>3.38276762402089</v>
      </c>
    </row>
    <row r="480" spans="1:31">
      <c r="A480" s="73">
        <v>479</v>
      </c>
      <c r="B480" s="76" t="s">
        <v>1324</v>
      </c>
      <c r="C480" s="76" t="s">
        <v>591</v>
      </c>
      <c r="D480" s="73" t="s">
        <v>592</v>
      </c>
      <c r="E480" s="73">
        <v>5</v>
      </c>
      <c r="F480" s="77" t="s"/>
      <c r="G480" s="76" t="s">
        <v>787</v>
      </c>
      <c r="H480" s="76" t="s">
        <v>788</v>
      </c>
      <c r="I480" s="76" t="s">
        <v>799</v>
      </c>
      <c r="J480" s="76" t="s">
        <v>809</v>
      </c>
      <c r="K480" s="76" t="s">
        <v>1325</v>
      </c>
      <c r="L480" s="73">
        <v>0</v>
      </c>
      <c r="M480" s="73">
        <v>0</v>
      </c>
      <c r="N480" s="73">
        <v>0</v>
      </c>
      <c r="O480" s="73">
        <v>1</v>
      </c>
      <c r="P480" s="73">
        <v>0</v>
      </c>
      <c r="Q480" s="73">
        <v>0</v>
      </c>
      <c r="R480" s="73">
        <v>0</v>
      </c>
      <c r="S480" s="73">
        <v>1</v>
      </c>
      <c r="T480" s="73">
        <v>0</v>
      </c>
      <c r="U480" s="73">
        <v>0</v>
      </c>
      <c r="V480" s="73">
        <v>0</v>
      </c>
      <c r="W480" s="73">
        <v>0</v>
      </c>
      <c r="X480" s="73">
        <v>0</v>
      </c>
      <c r="Y480" s="73">
        <v>0</v>
      </c>
      <c r="Z480" s="77" t="s"/>
      <c r="AA480" s="79">
        <v>46264.4167013889</v>
      </c>
      <c r="AB480" s="80">
        <f>=IFERROR((L480*20+M480*50+N480*50+O480*5+P480*80+Q480*80+R480*40+S480*50+T480*50+U480*50+V480*95+W480*95+X480*95+Y480*50)/800*IF(H480="青年",0.2,IF(H480="老年",0.9,IF(H480="中年",0.5,1))),0)</f>
        <v>0.01375</v>
      </c>
      <c r="AC480" s="80">
        <f>=IFERROR((L480*80+M480*50+N480*50+O480*95+P480*20+Q480*20+R480*60+S480*50+T480*50+U480*50+V480*5+W480*5+X480*5+Y480*50)/540*IF(H480="青年",0.8,IF(H480="老年",0.1,IF(H480="中年",0.5,1))),0)</f>
        <v>0.214814814814815</v>
      </c>
      <c r="AD480" s="81">
        <f>=IFERROR(0.01+(AB480-MIN($AB$2:$AB$595))/(MAX($AB$2:$AB$595)-MIN($AB$2:$AB$595))*(1-0.01),0)*10</f>
        <v>0.591315136476427</v>
      </c>
      <c r="AE480" s="81">
        <f>=IFERROR(0.01+(AC480-MIN($AC$2:$AC$595))/(MAX($AC$2:$AC$595)-MIN($AC$2:$AC$595))*(1-0.01),0)*10</f>
        <v>6.07101827676241</v>
      </c>
    </row>
    <row r="481" spans="1:31">
      <c r="A481" s="73">
        <v>480</v>
      </c>
      <c r="B481" s="76" t="s">
        <v>1326</v>
      </c>
      <c r="C481" s="76" t="s">
        <v>591</v>
      </c>
      <c r="D481" s="73" t="s">
        <v>592</v>
      </c>
      <c r="E481" s="73">
        <v>6</v>
      </c>
      <c r="F481" s="77" t="s"/>
      <c r="G481" s="76" t="s">
        <v>787</v>
      </c>
      <c r="H481" s="76" t="s">
        <v>802</v>
      </c>
      <c r="I481" s="76" t="s">
        <v>799</v>
      </c>
      <c r="J481" s="76" t="s">
        <v>809</v>
      </c>
      <c r="K481" s="76" t="s">
        <v>840</v>
      </c>
      <c r="L481" s="73">
        <v>1</v>
      </c>
      <c r="M481" s="73">
        <v>0</v>
      </c>
      <c r="N481" s="73">
        <v>0</v>
      </c>
      <c r="O481" s="73">
        <v>0</v>
      </c>
      <c r="P481" s="73">
        <v>0</v>
      </c>
      <c r="Q481" s="73">
        <v>0</v>
      </c>
      <c r="R481" s="73">
        <v>0</v>
      </c>
      <c r="S481" s="73">
        <v>0</v>
      </c>
      <c r="T481" s="73">
        <v>0</v>
      </c>
      <c r="U481" s="73">
        <v>0</v>
      </c>
      <c r="V481" s="73">
        <v>0</v>
      </c>
      <c r="W481" s="73">
        <v>0</v>
      </c>
      <c r="X481" s="73">
        <v>0</v>
      </c>
      <c r="Y481" s="73">
        <v>0</v>
      </c>
      <c r="Z481" s="77" t="s"/>
      <c r="AA481" s="79">
        <v>46264.4167824074</v>
      </c>
      <c r="AB481" s="80">
        <f>=IFERROR((L481*20+M481*50+N481*50+O481*5+P481*80+Q481*80+R481*40+S481*50+T481*50+U481*50+V481*95+W481*95+X481*95+Y481*50)/800*IF(H481="青年",0.2,IF(H481="老年",0.9,IF(H481="中年",0.5,1))),0)</f>
        <v>0.0125</v>
      </c>
      <c r="AC481" s="80">
        <f>=IFERROR((L481*80+M481*50+N481*50+O481*95+P481*20+Q481*20+R481*60+S481*50+T481*50+U481*50+V481*5+W481*5+X481*5+Y481*50)/540*IF(H481="青年",0.8,IF(H481="老年",0.1,IF(H481="中年",0.5,1))),0)</f>
        <v>0.0740740740740741</v>
      </c>
      <c r="AD481" s="81">
        <f>=IFERROR(0.01+(AB481-MIN($AB$2:$AB$595))/(MAX($AB$2:$AB$595)-MIN($AB$2:$AB$595))*(1-0.01),0)*10</f>
        <v>0.542183622828784</v>
      </c>
      <c r="AE481" s="81">
        <f>=IFERROR(0.01+(AC481-MIN($AC$2:$AC$595))/(MAX($AC$2:$AC$595)-MIN($AC$2:$AC$595))*(1-0.01),0)*10</f>
        <v>2.1420365535248</v>
      </c>
    </row>
    <row r="482" spans="1:31">
      <c r="A482" s="73">
        <v>481</v>
      </c>
      <c r="B482" s="76" t="s">
        <v>1327</v>
      </c>
      <c r="C482" s="76" t="s">
        <v>591</v>
      </c>
      <c r="D482" s="73" t="s">
        <v>592</v>
      </c>
      <c r="E482" s="73">
        <v>7</v>
      </c>
      <c r="F482" s="77" t="s"/>
      <c r="G482" s="76" t="s">
        <v>787</v>
      </c>
      <c r="H482" s="76" t="s">
        <v>788</v>
      </c>
      <c r="I482" s="76" t="s">
        <v>799</v>
      </c>
      <c r="J482" s="76" t="s">
        <v>809</v>
      </c>
      <c r="K482" s="76" t="s">
        <v>822</v>
      </c>
      <c r="L482" s="73">
        <v>0</v>
      </c>
      <c r="M482" s="73">
        <v>0</v>
      </c>
      <c r="N482" s="73">
        <v>0</v>
      </c>
      <c r="O482" s="73">
        <v>0</v>
      </c>
      <c r="P482" s="73">
        <v>0</v>
      </c>
      <c r="Q482" s="73">
        <v>0</v>
      </c>
      <c r="R482" s="73">
        <v>0</v>
      </c>
      <c r="S482" s="73">
        <v>1</v>
      </c>
      <c r="T482" s="73">
        <v>0</v>
      </c>
      <c r="U482" s="73">
        <v>0</v>
      </c>
      <c r="V482" s="73">
        <v>0</v>
      </c>
      <c r="W482" s="73">
        <v>0</v>
      </c>
      <c r="X482" s="73">
        <v>0</v>
      </c>
      <c r="Y482" s="73">
        <v>0</v>
      </c>
      <c r="Z482" s="77" t="s"/>
      <c r="AA482" s="79">
        <v>46264.417650463</v>
      </c>
      <c r="AB482" s="80">
        <f>=IFERROR((L482*20+M482*50+N482*50+O482*5+P482*80+Q482*80+R482*40+S482*50+T482*50+U482*50+V482*95+W482*95+X482*95+Y482*50)/800*IF(H482="青年",0.2,IF(H482="老年",0.9,IF(H482="中年",0.5,1))),0)</f>
        <v>0.0125</v>
      </c>
      <c r="AC482" s="80">
        <f>=IFERROR((L482*80+M482*50+N482*50+O482*95+P482*20+Q482*20+R482*60+S482*50+T482*50+U482*50+V482*5+W482*5+X482*5+Y482*50)/540*IF(H482="青年",0.8,IF(H482="老年",0.1,IF(H482="中年",0.5,1))),0)</f>
        <v>0.0740740740740741</v>
      </c>
      <c r="AD482" s="81">
        <f>=IFERROR(0.01+(AB482-MIN($AB$2:$AB$595))/(MAX($AB$2:$AB$595)-MIN($AB$2:$AB$595))*(1-0.01),0)*10</f>
        <v>0.542183622828784</v>
      </c>
      <c r="AE482" s="81">
        <f>=IFERROR(0.01+(AC482-MIN($AC$2:$AC$595))/(MAX($AC$2:$AC$595)-MIN($AC$2:$AC$595))*(1-0.01),0)*10</f>
        <v>2.1420365535248</v>
      </c>
    </row>
    <row r="483" spans="1:31">
      <c r="A483" s="73">
        <v>482</v>
      </c>
      <c r="B483" s="76" t="s">
        <v>1328</v>
      </c>
      <c r="C483" s="76" t="s">
        <v>597</v>
      </c>
      <c r="D483" s="73" t="s">
        <v>598</v>
      </c>
      <c r="E483" s="73">
        <v>1</v>
      </c>
      <c r="F483" s="77" t="s"/>
      <c r="G483" s="76" t="s">
        <v>787</v>
      </c>
      <c r="H483" s="76" t="s">
        <v>788</v>
      </c>
      <c r="I483" s="76" t="s">
        <v>799</v>
      </c>
      <c r="J483" s="76" t="s">
        <v>809</v>
      </c>
      <c r="K483" s="76" t="s">
        <v>864</v>
      </c>
      <c r="L483" s="73">
        <v>0</v>
      </c>
      <c r="M483" s="73">
        <v>0</v>
      </c>
      <c r="N483" s="73">
        <v>1</v>
      </c>
      <c r="O483" s="73">
        <v>0</v>
      </c>
      <c r="P483" s="73">
        <v>0</v>
      </c>
      <c r="Q483" s="73">
        <v>0</v>
      </c>
      <c r="R483" s="73">
        <v>0</v>
      </c>
      <c r="S483" s="73">
        <v>0</v>
      </c>
      <c r="T483" s="73">
        <v>0</v>
      </c>
      <c r="U483" s="73">
        <v>0</v>
      </c>
      <c r="V483" s="73">
        <v>0</v>
      </c>
      <c r="W483" s="73">
        <v>0</v>
      </c>
      <c r="X483" s="73">
        <v>0</v>
      </c>
      <c r="Y483" s="73">
        <v>0</v>
      </c>
      <c r="Z483" s="77" t="s"/>
      <c r="AA483" s="79">
        <v>46264.4213541667</v>
      </c>
      <c r="AB483" s="80">
        <f>=IFERROR((L483*20+M483*50+N483*50+O483*5+P483*80+Q483*80+R483*40+S483*50+T483*50+U483*50+V483*95+W483*95+X483*95+Y483*50)/800*IF(H483="青年",0.2,IF(H483="老年",0.9,IF(H483="中年",0.5,1))),0)</f>
        <v>0.0125</v>
      </c>
      <c r="AC483" s="80">
        <f>=IFERROR((L483*80+M483*50+N483*50+O483*95+P483*20+Q483*20+R483*60+S483*50+T483*50+U483*50+V483*5+W483*5+X483*5+Y483*50)/540*IF(H483="青年",0.8,IF(H483="老年",0.1,IF(H483="中年",0.5,1))),0)</f>
        <v>0.0740740740740741</v>
      </c>
      <c r="AD483" s="81">
        <f>=IFERROR(0.01+(AB483-MIN($AB$2:$AB$595))/(MAX($AB$2:$AB$595)-MIN($AB$2:$AB$595))*(1-0.01),0)*10</f>
        <v>0.542183622828784</v>
      </c>
      <c r="AE483" s="81">
        <f>=IFERROR(0.01+(AC483-MIN($AC$2:$AC$595))/(MAX($AC$2:$AC$595)-MIN($AC$2:$AC$595))*(1-0.01),0)*10</f>
        <v>2.1420365535248</v>
      </c>
    </row>
    <row r="484" spans="1:31">
      <c r="A484" s="73">
        <v>483</v>
      </c>
      <c r="B484" s="76" t="s">
        <v>1329</v>
      </c>
      <c r="C484" s="76" t="s">
        <v>597</v>
      </c>
      <c r="D484" s="73" t="s">
        <v>598</v>
      </c>
      <c r="E484" s="73">
        <v>2</v>
      </c>
      <c r="F484" s="73">
        <v>1</v>
      </c>
      <c r="G484" s="76" t="s">
        <v>793</v>
      </c>
      <c r="H484" s="76" t="s">
        <v>788</v>
      </c>
      <c r="I484" s="76" t="s">
        <v>789</v>
      </c>
      <c r="J484" s="76" t="s">
        <v>809</v>
      </c>
      <c r="K484" s="76" t="s">
        <v>864</v>
      </c>
      <c r="L484" s="73">
        <v>0</v>
      </c>
      <c r="M484" s="73">
        <v>0</v>
      </c>
      <c r="N484" s="73">
        <v>1</v>
      </c>
      <c r="O484" s="73">
        <v>0</v>
      </c>
      <c r="P484" s="73">
        <v>0</v>
      </c>
      <c r="Q484" s="73">
        <v>0</v>
      </c>
      <c r="R484" s="73">
        <v>0</v>
      </c>
      <c r="S484" s="73">
        <v>0</v>
      </c>
      <c r="T484" s="73">
        <v>0</v>
      </c>
      <c r="U484" s="73">
        <v>0</v>
      </c>
      <c r="V484" s="73">
        <v>0</v>
      </c>
      <c r="W484" s="73">
        <v>0</v>
      </c>
      <c r="X484" s="73">
        <v>0</v>
      </c>
      <c r="Y484" s="73">
        <v>0</v>
      </c>
      <c r="Z484" s="77" t="s"/>
      <c r="AA484" s="79">
        <v>46264.4214467593</v>
      </c>
      <c r="AB484" s="80">
        <f>=IFERROR((L484*20+M484*50+N484*50+O484*5+P484*80+Q484*80+R484*40+S484*50+T484*50+U484*50+V484*95+W484*95+X484*95+Y484*50)/800*IF(H484="青年",0.2,IF(H484="老年",0.9,IF(H484="中年",0.5,1))),0)</f>
        <v>0.0125</v>
      </c>
      <c r="AC484" s="80">
        <f>=IFERROR((L484*80+M484*50+N484*50+O484*95+P484*20+Q484*20+R484*60+S484*50+T484*50+U484*50+V484*5+W484*5+X484*5+Y484*50)/540*IF(H484="青年",0.8,IF(H484="老年",0.1,IF(H484="中年",0.5,1))),0)</f>
        <v>0.0740740740740741</v>
      </c>
      <c r="AD484" s="81">
        <f>=IFERROR(0.01+(AB484-MIN($AB$2:$AB$595))/(MAX($AB$2:$AB$595)-MIN($AB$2:$AB$595))*(1-0.01),0)*10</f>
        <v>0.542183622828784</v>
      </c>
      <c r="AE484" s="81">
        <f>=IFERROR(0.01+(AC484-MIN($AC$2:$AC$595))/(MAX($AC$2:$AC$595)-MIN($AC$2:$AC$595))*(1-0.01),0)*10</f>
        <v>2.1420365535248</v>
      </c>
    </row>
    <row r="485" spans="1:31">
      <c r="A485" s="73">
        <v>484</v>
      </c>
      <c r="B485" s="76" t="s">
        <v>1330</v>
      </c>
      <c r="C485" s="76" t="s">
        <v>597</v>
      </c>
      <c r="D485" s="73" t="s">
        <v>598</v>
      </c>
      <c r="E485" s="73">
        <v>3</v>
      </c>
      <c r="F485" s="73">
        <v>1</v>
      </c>
      <c r="G485" s="76" t="s">
        <v>793</v>
      </c>
      <c r="H485" s="76" t="s">
        <v>788</v>
      </c>
      <c r="I485" s="76" t="s">
        <v>799</v>
      </c>
      <c r="J485" s="76" t="s">
        <v>809</v>
      </c>
      <c r="K485" s="76" t="s">
        <v>864</v>
      </c>
      <c r="L485" s="73">
        <v>0</v>
      </c>
      <c r="M485" s="73">
        <v>0</v>
      </c>
      <c r="N485" s="73">
        <v>1</v>
      </c>
      <c r="O485" s="73">
        <v>0</v>
      </c>
      <c r="P485" s="73">
        <v>0</v>
      </c>
      <c r="Q485" s="73">
        <v>0</v>
      </c>
      <c r="R485" s="73">
        <v>0</v>
      </c>
      <c r="S485" s="73">
        <v>0</v>
      </c>
      <c r="T485" s="73">
        <v>0</v>
      </c>
      <c r="U485" s="73">
        <v>0</v>
      </c>
      <c r="V485" s="73">
        <v>0</v>
      </c>
      <c r="W485" s="73">
        <v>0</v>
      </c>
      <c r="X485" s="73">
        <v>0</v>
      </c>
      <c r="Y485" s="73">
        <v>0</v>
      </c>
      <c r="Z485" s="77" t="s"/>
      <c r="AA485" s="79">
        <v>46264.4215277778</v>
      </c>
      <c r="AB485" s="80">
        <f>=IFERROR((L485*20+M485*50+N485*50+O485*5+P485*80+Q485*80+R485*40+S485*50+T485*50+U485*50+V485*95+W485*95+X485*95+Y485*50)/800*IF(H485="青年",0.2,IF(H485="老年",0.9,IF(H485="中年",0.5,1))),0)</f>
        <v>0.0125</v>
      </c>
      <c r="AC485" s="80">
        <f>=IFERROR((L485*80+M485*50+N485*50+O485*95+P485*20+Q485*20+R485*60+S485*50+T485*50+U485*50+V485*5+W485*5+X485*5+Y485*50)/540*IF(H485="青年",0.8,IF(H485="老年",0.1,IF(H485="中年",0.5,1))),0)</f>
        <v>0.0740740740740741</v>
      </c>
      <c r="AD485" s="81">
        <f>=IFERROR(0.01+(AB485-MIN($AB$2:$AB$595))/(MAX($AB$2:$AB$595)-MIN($AB$2:$AB$595))*(1-0.01),0)*10</f>
        <v>0.542183622828784</v>
      </c>
      <c r="AE485" s="81">
        <f>=IFERROR(0.01+(AC485-MIN($AC$2:$AC$595))/(MAX($AC$2:$AC$595)-MIN($AC$2:$AC$595))*(1-0.01),0)*10</f>
        <v>2.1420365535248</v>
      </c>
    </row>
    <row r="486" spans="1:31">
      <c r="A486" s="73">
        <v>485</v>
      </c>
      <c r="B486" s="76" t="s">
        <v>1331</v>
      </c>
      <c r="C486" s="76" t="s">
        <v>597</v>
      </c>
      <c r="D486" s="73" t="s">
        <v>598</v>
      </c>
      <c r="E486" s="73">
        <v>4</v>
      </c>
      <c r="F486" s="77" t="s"/>
      <c r="G486" s="76" t="s">
        <v>787</v>
      </c>
      <c r="H486" s="76" t="s">
        <v>861</v>
      </c>
      <c r="I486" s="76" t="s">
        <v>799</v>
      </c>
      <c r="J486" s="76" t="s">
        <v>809</v>
      </c>
      <c r="K486" s="76" t="s">
        <v>822</v>
      </c>
      <c r="L486" s="73">
        <v>0</v>
      </c>
      <c r="M486" s="73">
        <v>0</v>
      </c>
      <c r="N486" s="73">
        <v>0</v>
      </c>
      <c r="O486" s="73">
        <v>0</v>
      </c>
      <c r="P486" s="73">
        <v>0</v>
      </c>
      <c r="Q486" s="73">
        <v>0</v>
      </c>
      <c r="R486" s="73">
        <v>0</v>
      </c>
      <c r="S486" s="73">
        <v>1</v>
      </c>
      <c r="T486" s="73">
        <v>0</v>
      </c>
      <c r="U486" s="73">
        <v>0</v>
      </c>
      <c r="V486" s="73">
        <v>0</v>
      </c>
      <c r="W486" s="73">
        <v>0</v>
      </c>
      <c r="X486" s="73">
        <v>0</v>
      </c>
      <c r="Y486" s="73">
        <v>0</v>
      </c>
      <c r="Z486" s="77" t="s"/>
      <c r="AA486" s="79">
        <v>46264.4217476852</v>
      </c>
      <c r="AB486" s="80">
        <f>=IFERROR((L486*20+M486*50+N486*50+O486*5+P486*80+Q486*80+R486*40+S486*50+T486*50+U486*50+V486*95+W486*95+X486*95+Y486*50)/800*IF(H486="青年",0.2,IF(H486="老年",0.9,IF(H486="中年",0.5,1))),0)</f>
        <v>0.05625</v>
      </c>
      <c r="AC486" s="80">
        <f>=IFERROR((L486*80+M486*50+N486*50+O486*95+P486*20+Q486*20+R486*60+S486*50+T486*50+U486*50+V486*5+W486*5+X486*5+Y486*50)/540*IF(H486="青年",0.8,IF(H486="老年",0.1,IF(H486="中年",0.5,1))),0)</f>
        <v>0.00925925925925926</v>
      </c>
      <c r="AD486" s="81">
        <f>=IFERROR(0.01+(AB486-MIN($AB$2:$AB$595))/(MAX($AB$2:$AB$595)-MIN($AB$2:$AB$595))*(1-0.01),0)*10</f>
        <v>2.26178660049628</v>
      </c>
      <c r="AE486" s="81">
        <f>=IFERROR(0.01+(AC486-MIN($AC$2:$AC$595))/(MAX($AC$2:$AC$595)-MIN($AC$2:$AC$595))*(1-0.01),0)*10</f>
        <v>0.332637075718016</v>
      </c>
    </row>
    <row r="487" spans="1:31">
      <c r="A487" s="73">
        <v>486</v>
      </c>
      <c r="B487" s="76" t="s">
        <v>1332</v>
      </c>
      <c r="C487" s="76" t="s">
        <v>597</v>
      </c>
      <c r="D487" s="73" t="s">
        <v>598</v>
      </c>
      <c r="E487" s="73">
        <v>5</v>
      </c>
      <c r="F487" s="77" t="s"/>
      <c r="G487" s="76" t="s">
        <v>787</v>
      </c>
      <c r="H487" s="76" t="s">
        <v>788</v>
      </c>
      <c r="I487" s="76" t="s">
        <v>799</v>
      </c>
      <c r="J487" s="76" t="s">
        <v>809</v>
      </c>
      <c r="K487" s="76" t="s">
        <v>818</v>
      </c>
      <c r="L487" s="73">
        <v>0</v>
      </c>
      <c r="M487" s="73">
        <v>1</v>
      </c>
      <c r="N487" s="73">
        <v>0</v>
      </c>
      <c r="O487" s="73">
        <v>0</v>
      </c>
      <c r="P487" s="73">
        <v>0</v>
      </c>
      <c r="Q487" s="73">
        <v>0</v>
      </c>
      <c r="R487" s="73">
        <v>0</v>
      </c>
      <c r="S487" s="73">
        <v>0</v>
      </c>
      <c r="T487" s="73">
        <v>0</v>
      </c>
      <c r="U487" s="73">
        <v>0</v>
      </c>
      <c r="V487" s="73">
        <v>0</v>
      </c>
      <c r="W487" s="73">
        <v>0</v>
      </c>
      <c r="X487" s="73">
        <v>0</v>
      </c>
      <c r="Y487" s="73">
        <v>0</v>
      </c>
      <c r="Z487" s="77" t="s"/>
      <c r="AA487" s="79">
        <v>46264.4218518519</v>
      </c>
      <c r="AB487" s="80">
        <f>=IFERROR((L487*20+M487*50+N487*50+O487*5+P487*80+Q487*80+R487*40+S487*50+T487*50+U487*50+V487*95+W487*95+X487*95+Y487*50)/800*IF(H487="青年",0.2,IF(H487="老年",0.9,IF(H487="中年",0.5,1))),0)</f>
        <v>0.0125</v>
      </c>
      <c r="AC487" s="80">
        <f>=IFERROR((L487*80+M487*50+N487*50+O487*95+P487*20+Q487*20+R487*60+S487*50+T487*50+U487*50+V487*5+W487*5+X487*5+Y487*50)/540*IF(H487="青年",0.8,IF(H487="老年",0.1,IF(H487="中年",0.5,1))),0)</f>
        <v>0.0740740740740741</v>
      </c>
      <c r="AD487" s="81">
        <f>=IFERROR(0.01+(AB487-MIN($AB$2:$AB$595))/(MAX($AB$2:$AB$595)-MIN($AB$2:$AB$595))*(1-0.01),0)*10</f>
        <v>0.542183622828784</v>
      </c>
      <c r="AE487" s="81">
        <f>=IFERROR(0.01+(AC487-MIN($AC$2:$AC$595))/(MAX($AC$2:$AC$595)-MIN($AC$2:$AC$595))*(1-0.01),0)*10</f>
        <v>2.1420365535248</v>
      </c>
    </row>
    <row r="488" spans="1:31">
      <c r="A488" s="73">
        <v>487</v>
      </c>
      <c r="B488" s="76" t="s">
        <v>1333</v>
      </c>
      <c r="C488" s="76" t="s">
        <v>597</v>
      </c>
      <c r="D488" s="73" t="s">
        <v>598</v>
      </c>
      <c r="E488" s="73">
        <v>6</v>
      </c>
      <c r="F488" s="77" t="s"/>
      <c r="G488" s="76" t="s">
        <v>787</v>
      </c>
      <c r="H488" s="76" t="s">
        <v>788</v>
      </c>
      <c r="I488" s="76" t="s">
        <v>799</v>
      </c>
      <c r="J488" s="76" t="s">
        <v>809</v>
      </c>
      <c r="K488" s="76" t="s">
        <v>853</v>
      </c>
      <c r="L488" s="73">
        <v>0</v>
      </c>
      <c r="M488" s="73">
        <v>0</v>
      </c>
      <c r="N488" s="73">
        <v>0</v>
      </c>
      <c r="O488" s="73">
        <v>1</v>
      </c>
      <c r="P488" s="73">
        <v>0</v>
      </c>
      <c r="Q488" s="73">
        <v>0</v>
      </c>
      <c r="R488" s="73">
        <v>0</v>
      </c>
      <c r="S488" s="73">
        <v>0</v>
      </c>
      <c r="T488" s="73">
        <v>0</v>
      </c>
      <c r="U488" s="73">
        <v>0</v>
      </c>
      <c r="V488" s="73">
        <v>0</v>
      </c>
      <c r="W488" s="73">
        <v>0</v>
      </c>
      <c r="X488" s="73">
        <v>0</v>
      </c>
      <c r="Y488" s="73">
        <v>0</v>
      </c>
      <c r="Z488" s="77" t="s"/>
      <c r="AA488" s="79">
        <v>46264.4223263889</v>
      </c>
      <c r="AB488" s="80">
        <f>=IFERROR((L488*20+M488*50+N488*50+O488*5+P488*80+Q488*80+R488*40+S488*50+T488*50+U488*50+V488*95+W488*95+X488*95+Y488*50)/800*IF(H488="青年",0.2,IF(H488="老年",0.9,IF(H488="中年",0.5,1))),0)</f>
        <v>0.00125</v>
      </c>
      <c r="AC488" s="80">
        <f>=IFERROR((L488*80+M488*50+N488*50+O488*95+P488*20+Q488*20+R488*60+S488*50+T488*50+U488*50+V488*5+W488*5+X488*5+Y488*50)/540*IF(H488="青年",0.8,IF(H488="老年",0.1,IF(H488="中年",0.5,1))),0)</f>
        <v>0.140740740740741</v>
      </c>
      <c r="AD488" s="81">
        <f>=IFERROR(0.01+(AB488-MIN($AB$2:$AB$595))/(MAX($AB$2:$AB$595)-MIN($AB$2:$AB$595))*(1-0.01),0)*10</f>
        <v>0.1</v>
      </c>
      <c r="AE488" s="81">
        <f>=IFERROR(0.01+(AC488-MIN($AC$2:$AC$595))/(MAX($AC$2:$AC$595)-MIN($AC$2:$AC$595))*(1-0.01),0)*10</f>
        <v>4.00313315926893</v>
      </c>
    </row>
    <row r="489" spans="1:31">
      <c r="A489" s="73">
        <v>488</v>
      </c>
      <c r="B489" s="76" t="s">
        <v>1334</v>
      </c>
      <c r="C489" s="76" t="s">
        <v>597</v>
      </c>
      <c r="D489" s="73" t="s">
        <v>598</v>
      </c>
      <c r="E489" s="73">
        <v>7</v>
      </c>
      <c r="F489" s="77" t="s"/>
      <c r="G489" s="76" t="s">
        <v>787</v>
      </c>
      <c r="H489" s="76" t="s">
        <v>861</v>
      </c>
      <c r="I489" s="76" t="s">
        <v>789</v>
      </c>
      <c r="J489" s="76" t="s">
        <v>809</v>
      </c>
      <c r="K489" s="76" t="s">
        <v>818</v>
      </c>
      <c r="L489" s="73">
        <v>0</v>
      </c>
      <c r="M489" s="73">
        <v>1</v>
      </c>
      <c r="N489" s="73">
        <v>0</v>
      </c>
      <c r="O489" s="73">
        <v>0</v>
      </c>
      <c r="P489" s="73">
        <v>0</v>
      </c>
      <c r="Q489" s="73">
        <v>0</v>
      </c>
      <c r="R489" s="73">
        <v>0</v>
      </c>
      <c r="S489" s="73">
        <v>0</v>
      </c>
      <c r="T489" s="73">
        <v>0</v>
      </c>
      <c r="U489" s="73">
        <v>0</v>
      </c>
      <c r="V489" s="73">
        <v>0</v>
      </c>
      <c r="W489" s="73">
        <v>0</v>
      </c>
      <c r="X489" s="73">
        <v>0</v>
      </c>
      <c r="Y489" s="73">
        <v>0</v>
      </c>
      <c r="Z489" s="77" t="s"/>
      <c r="AA489" s="79">
        <v>46264.4260532408</v>
      </c>
      <c r="AB489" s="80">
        <f>=IFERROR((L489*20+M489*50+N489*50+O489*5+P489*80+Q489*80+R489*40+S489*50+T489*50+U489*50+V489*95+W489*95+X489*95+Y489*50)/800*IF(H489="青年",0.2,IF(H489="老年",0.9,IF(H489="中年",0.5,1))),0)</f>
        <v>0.05625</v>
      </c>
      <c r="AC489" s="80">
        <f>=IFERROR((L489*80+M489*50+N489*50+O489*95+P489*20+Q489*20+R489*60+S489*50+T489*50+U489*50+V489*5+W489*5+X489*5+Y489*50)/540*IF(H489="青年",0.8,IF(H489="老年",0.1,IF(H489="中年",0.5,1))),0)</f>
        <v>0.00925925925925926</v>
      </c>
      <c r="AD489" s="81">
        <f>=IFERROR(0.01+(AB489-MIN($AB$2:$AB$595))/(MAX($AB$2:$AB$595)-MIN($AB$2:$AB$595))*(1-0.01),0)*10</f>
        <v>2.26178660049628</v>
      </c>
      <c r="AE489" s="81">
        <f>=IFERROR(0.01+(AC489-MIN($AC$2:$AC$595))/(MAX($AC$2:$AC$595)-MIN($AC$2:$AC$595))*(1-0.01),0)*10</f>
        <v>0.332637075718016</v>
      </c>
    </row>
    <row r="490" spans="1:31">
      <c r="A490" s="73">
        <v>489</v>
      </c>
      <c r="B490" s="76" t="s">
        <v>1335</v>
      </c>
      <c r="C490" s="76" t="s">
        <v>597</v>
      </c>
      <c r="D490" s="73" t="s">
        <v>598</v>
      </c>
      <c r="E490" s="73">
        <v>8</v>
      </c>
      <c r="F490" s="77" t="s"/>
      <c r="G490" s="76" t="s">
        <v>787</v>
      </c>
      <c r="H490" s="76" t="s">
        <v>788</v>
      </c>
      <c r="I490" s="76" t="s">
        <v>799</v>
      </c>
      <c r="J490" s="76" t="s">
        <v>809</v>
      </c>
      <c r="K490" s="76" t="s">
        <v>864</v>
      </c>
      <c r="L490" s="73">
        <v>0</v>
      </c>
      <c r="M490" s="73">
        <v>0</v>
      </c>
      <c r="N490" s="73">
        <v>1</v>
      </c>
      <c r="O490" s="73">
        <v>0</v>
      </c>
      <c r="P490" s="73">
        <v>0</v>
      </c>
      <c r="Q490" s="73">
        <v>0</v>
      </c>
      <c r="R490" s="73">
        <v>0</v>
      </c>
      <c r="S490" s="73">
        <v>0</v>
      </c>
      <c r="T490" s="73">
        <v>0</v>
      </c>
      <c r="U490" s="73">
        <v>0</v>
      </c>
      <c r="V490" s="73">
        <v>0</v>
      </c>
      <c r="W490" s="73">
        <v>0</v>
      </c>
      <c r="X490" s="73">
        <v>0</v>
      </c>
      <c r="Y490" s="73">
        <v>0</v>
      </c>
      <c r="Z490" s="77" t="s"/>
      <c r="AA490" s="79">
        <v>46264.4264467593</v>
      </c>
      <c r="AB490" s="80">
        <f>=IFERROR((L490*20+M490*50+N490*50+O490*5+P490*80+Q490*80+R490*40+S490*50+T490*50+U490*50+V490*95+W490*95+X490*95+Y490*50)/800*IF(H490="青年",0.2,IF(H490="老年",0.9,IF(H490="中年",0.5,1))),0)</f>
        <v>0.0125</v>
      </c>
      <c r="AC490" s="80">
        <f>=IFERROR((L490*80+M490*50+N490*50+O490*95+P490*20+Q490*20+R490*60+S490*50+T490*50+U490*50+V490*5+W490*5+X490*5+Y490*50)/540*IF(H490="青年",0.8,IF(H490="老年",0.1,IF(H490="中年",0.5,1))),0)</f>
        <v>0.0740740740740741</v>
      </c>
      <c r="AD490" s="81">
        <f>=IFERROR(0.01+(AB490-MIN($AB$2:$AB$595))/(MAX($AB$2:$AB$595)-MIN($AB$2:$AB$595))*(1-0.01),0)*10</f>
        <v>0.542183622828784</v>
      </c>
      <c r="AE490" s="81">
        <f>=IFERROR(0.01+(AC490-MIN($AC$2:$AC$595))/(MAX($AC$2:$AC$595)-MIN($AC$2:$AC$595))*(1-0.01),0)*10</f>
        <v>2.1420365535248</v>
      </c>
    </row>
    <row r="491" spans="1:31">
      <c r="A491" s="73">
        <v>490</v>
      </c>
      <c r="B491" s="76" t="s">
        <v>1336</v>
      </c>
      <c r="C491" s="76" t="s">
        <v>597</v>
      </c>
      <c r="D491" s="73" t="s">
        <v>598</v>
      </c>
      <c r="E491" s="73">
        <v>9</v>
      </c>
      <c r="F491" s="77" t="s"/>
      <c r="G491" s="76" t="s">
        <v>787</v>
      </c>
      <c r="H491" s="76" t="s">
        <v>788</v>
      </c>
      <c r="I491" s="76" t="s">
        <v>799</v>
      </c>
      <c r="J491" s="76" t="s">
        <v>809</v>
      </c>
      <c r="K491" s="76" t="s">
        <v>864</v>
      </c>
      <c r="L491" s="73">
        <v>0</v>
      </c>
      <c r="M491" s="73">
        <v>0</v>
      </c>
      <c r="N491" s="73">
        <v>1</v>
      </c>
      <c r="O491" s="73">
        <v>0</v>
      </c>
      <c r="P491" s="73">
        <v>0</v>
      </c>
      <c r="Q491" s="73">
        <v>0</v>
      </c>
      <c r="R491" s="73">
        <v>0</v>
      </c>
      <c r="S491" s="73">
        <v>0</v>
      </c>
      <c r="T491" s="73">
        <v>0</v>
      </c>
      <c r="U491" s="73">
        <v>0</v>
      </c>
      <c r="V491" s="73">
        <v>0</v>
      </c>
      <c r="W491" s="73">
        <v>0</v>
      </c>
      <c r="X491" s="73">
        <v>0</v>
      </c>
      <c r="Y491" s="73">
        <v>0</v>
      </c>
      <c r="Z491" s="77" t="s"/>
      <c r="AA491" s="79">
        <v>46264.4265162037</v>
      </c>
      <c r="AB491" s="80">
        <f>=IFERROR((L491*20+M491*50+N491*50+O491*5+P491*80+Q491*80+R491*40+S491*50+T491*50+U491*50+V491*95+W491*95+X491*95+Y491*50)/800*IF(H491="青年",0.2,IF(H491="老年",0.9,IF(H491="中年",0.5,1))),0)</f>
        <v>0.0125</v>
      </c>
      <c r="AC491" s="80">
        <f>=IFERROR((L491*80+M491*50+N491*50+O491*95+P491*20+Q491*20+R491*60+S491*50+T491*50+U491*50+V491*5+W491*5+X491*5+Y491*50)/540*IF(H491="青年",0.8,IF(H491="老年",0.1,IF(H491="中年",0.5,1))),0)</f>
        <v>0.0740740740740741</v>
      </c>
      <c r="AD491" s="81">
        <f>=IFERROR(0.01+(AB491-MIN($AB$2:$AB$595))/(MAX($AB$2:$AB$595)-MIN($AB$2:$AB$595))*(1-0.01),0)*10</f>
        <v>0.542183622828784</v>
      </c>
      <c r="AE491" s="81">
        <f>=IFERROR(0.01+(AC491-MIN($AC$2:$AC$595))/(MAX($AC$2:$AC$595)-MIN($AC$2:$AC$595))*(1-0.01),0)*10</f>
        <v>2.1420365535248</v>
      </c>
    </row>
    <row r="492" spans="1:31">
      <c r="A492" s="73">
        <v>491</v>
      </c>
      <c r="B492" s="76" t="s">
        <v>1337</v>
      </c>
      <c r="C492" s="76" t="s">
        <v>597</v>
      </c>
      <c r="D492" s="73" t="s">
        <v>598</v>
      </c>
      <c r="E492" s="73">
        <v>10</v>
      </c>
      <c r="F492" s="77" t="s"/>
      <c r="G492" s="76" t="s">
        <v>787</v>
      </c>
      <c r="H492" s="76" t="s">
        <v>788</v>
      </c>
      <c r="I492" s="76" t="s">
        <v>789</v>
      </c>
      <c r="J492" s="76" t="s">
        <v>809</v>
      </c>
      <c r="K492" s="76" t="s">
        <v>864</v>
      </c>
      <c r="L492" s="73">
        <v>0</v>
      </c>
      <c r="M492" s="73">
        <v>0</v>
      </c>
      <c r="N492" s="73">
        <v>1</v>
      </c>
      <c r="O492" s="73">
        <v>0</v>
      </c>
      <c r="P492" s="73">
        <v>0</v>
      </c>
      <c r="Q492" s="73">
        <v>0</v>
      </c>
      <c r="R492" s="73">
        <v>0</v>
      </c>
      <c r="S492" s="73">
        <v>0</v>
      </c>
      <c r="T492" s="73">
        <v>0</v>
      </c>
      <c r="U492" s="73">
        <v>0</v>
      </c>
      <c r="V492" s="73">
        <v>0</v>
      </c>
      <c r="W492" s="73">
        <v>0</v>
      </c>
      <c r="X492" s="73">
        <v>0</v>
      </c>
      <c r="Y492" s="73">
        <v>0</v>
      </c>
      <c r="Z492" s="77" t="s"/>
      <c r="AA492" s="79">
        <v>46264.4266203704</v>
      </c>
      <c r="AB492" s="80">
        <f>=IFERROR((L492*20+M492*50+N492*50+O492*5+P492*80+Q492*80+R492*40+S492*50+T492*50+U492*50+V492*95+W492*95+X492*95+Y492*50)/800*IF(H492="青年",0.2,IF(H492="老年",0.9,IF(H492="中年",0.5,1))),0)</f>
        <v>0.0125</v>
      </c>
      <c r="AC492" s="80">
        <f>=IFERROR((L492*80+M492*50+N492*50+O492*95+P492*20+Q492*20+R492*60+S492*50+T492*50+U492*50+V492*5+W492*5+X492*5+Y492*50)/540*IF(H492="青年",0.8,IF(H492="老年",0.1,IF(H492="中年",0.5,1))),0)</f>
        <v>0.0740740740740741</v>
      </c>
      <c r="AD492" s="81">
        <f>=IFERROR(0.01+(AB492-MIN($AB$2:$AB$595))/(MAX($AB$2:$AB$595)-MIN($AB$2:$AB$595))*(1-0.01),0)*10</f>
        <v>0.542183622828784</v>
      </c>
      <c r="AE492" s="81">
        <f>=IFERROR(0.01+(AC492-MIN($AC$2:$AC$595))/(MAX($AC$2:$AC$595)-MIN($AC$2:$AC$595))*(1-0.01),0)*10</f>
        <v>2.1420365535248</v>
      </c>
    </row>
    <row r="493" spans="1:31">
      <c r="A493" s="73">
        <v>492</v>
      </c>
      <c r="B493" s="76" t="s">
        <v>1338</v>
      </c>
      <c r="C493" s="76" t="s">
        <v>610</v>
      </c>
      <c r="D493" s="73" t="s">
        <v>611</v>
      </c>
      <c r="E493" s="73">
        <v>1</v>
      </c>
      <c r="F493" s="77" t="s"/>
      <c r="G493" s="76" t="s">
        <v>787</v>
      </c>
      <c r="H493" s="76" t="s">
        <v>802</v>
      </c>
      <c r="I493" s="76" t="s">
        <v>799</v>
      </c>
      <c r="J493" s="76" t="s">
        <v>790</v>
      </c>
      <c r="K493" s="76" t="s">
        <v>822</v>
      </c>
      <c r="L493" s="73">
        <v>0</v>
      </c>
      <c r="M493" s="73">
        <v>0</v>
      </c>
      <c r="N493" s="73">
        <v>0</v>
      </c>
      <c r="O493" s="73">
        <v>0</v>
      </c>
      <c r="P493" s="73">
        <v>0</v>
      </c>
      <c r="Q493" s="73">
        <v>0</v>
      </c>
      <c r="R493" s="73">
        <v>0</v>
      </c>
      <c r="S493" s="73">
        <v>1</v>
      </c>
      <c r="T493" s="73">
        <v>0</v>
      </c>
      <c r="U493" s="73">
        <v>0</v>
      </c>
      <c r="V493" s="73">
        <v>0</v>
      </c>
      <c r="W493" s="73">
        <v>0</v>
      </c>
      <c r="X493" s="73">
        <v>0</v>
      </c>
      <c r="Y493" s="73">
        <v>0</v>
      </c>
      <c r="Z493" s="77" t="s"/>
      <c r="AA493" s="79">
        <v>46266.367025463</v>
      </c>
      <c r="AB493" s="80">
        <f>=IFERROR((L493*20+M493*50+N493*50+O493*5+P493*80+Q493*80+R493*40+S493*50+T493*50+U493*50+V493*95+W493*95+X493*95+Y493*50)/800*IF(H493="青年",0.2,IF(H493="老年",0.9,IF(H493="中年",0.5,1))),0)</f>
        <v>0.03125</v>
      </c>
      <c r="AC493" s="80">
        <f>=IFERROR((L493*80+M493*50+N493*50+O493*95+P493*20+Q493*20+R493*60+S493*50+T493*50+U493*50+V493*5+W493*5+X493*5+Y493*50)/540*IF(H493="青年",0.8,IF(H493="老年",0.1,IF(H493="中年",0.5,1))),0)</f>
        <v>0.0462962962962963</v>
      </c>
      <c r="AD493" s="81">
        <f>=IFERROR(0.01+(AB493-MIN($AB$2:$AB$595))/(MAX($AB$2:$AB$595)-MIN($AB$2:$AB$595))*(1-0.01),0)*10</f>
        <v>1.27915632754342</v>
      </c>
      <c r="AE493" s="81">
        <f>=IFERROR(0.01+(AC493-MIN($AC$2:$AC$595))/(MAX($AC$2:$AC$595)-MIN($AC$2:$AC$595))*(1-0.01),0)*10</f>
        <v>1.36657963446475</v>
      </c>
    </row>
    <row r="494" spans="1:31">
      <c r="A494" s="73">
        <v>493</v>
      </c>
      <c r="B494" s="76" t="s">
        <v>1339</v>
      </c>
      <c r="C494" s="76" t="s">
        <v>615</v>
      </c>
      <c r="D494" s="73" t="s">
        <v>616</v>
      </c>
      <c r="E494" s="73">
        <v>1</v>
      </c>
      <c r="F494" s="77" t="s"/>
      <c r="G494" s="76" t="s">
        <v>787</v>
      </c>
      <c r="H494" s="76" t="s">
        <v>802</v>
      </c>
      <c r="I494" s="76" t="s">
        <v>799</v>
      </c>
      <c r="J494" s="76" t="s">
        <v>809</v>
      </c>
      <c r="K494" s="76" t="s">
        <v>1305</v>
      </c>
      <c r="L494" s="73">
        <v>1</v>
      </c>
      <c r="M494" s="73">
        <v>1</v>
      </c>
      <c r="N494" s="73">
        <v>0</v>
      </c>
      <c r="O494" s="73">
        <v>0</v>
      </c>
      <c r="P494" s="73">
        <v>0</v>
      </c>
      <c r="Q494" s="73">
        <v>0</v>
      </c>
      <c r="R494" s="73">
        <v>0</v>
      </c>
      <c r="S494" s="73">
        <v>0</v>
      </c>
      <c r="T494" s="73">
        <v>0</v>
      </c>
      <c r="U494" s="73">
        <v>0</v>
      </c>
      <c r="V494" s="73">
        <v>0</v>
      </c>
      <c r="W494" s="73">
        <v>0</v>
      </c>
      <c r="X494" s="73">
        <v>0</v>
      </c>
      <c r="Y494" s="73">
        <v>0</v>
      </c>
      <c r="Z494" s="77" t="s"/>
      <c r="AA494" s="79">
        <v>46265.1890277778</v>
      </c>
      <c r="AB494" s="80">
        <f>=IFERROR((L494*20+M494*50+N494*50+O494*5+P494*80+Q494*80+R494*40+S494*50+T494*50+U494*50+V494*95+W494*95+X494*95+Y494*50)/800*IF(H494="青年",0.2,IF(H494="老年",0.9,IF(H494="中年",0.5,1))),0)</f>
        <v>0.04375</v>
      </c>
      <c r="AC494" s="80">
        <f>=IFERROR((L494*80+M494*50+N494*50+O494*95+P494*20+Q494*20+R494*60+S494*50+T494*50+U494*50+V494*5+W494*5+X494*5+Y494*50)/540*IF(H494="青年",0.8,IF(H494="老年",0.1,IF(H494="中年",0.5,1))),0)</f>
        <v>0.12037037037037</v>
      </c>
      <c r="AD494" s="81">
        <f>=IFERROR(0.01+(AB494-MIN($AB$2:$AB$595))/(MAX($AB$2:$AB$595)-MIN($AB$2:$AB$595))*(1-0.01),0)*10</f>
        <v>1.77047146401985</v>
      </c>
      <c r="AE494" s="81">
        <f>=IFERROR(0.01+(AC494-MIN($AC$2:$AC$595))/(MAX($AC$2:$AC$595)-MIN($AC$2:$AC$595))*(1-0.01),0)*10</f>
        <v>3.43446475195823</v>
      </c>
    </row>
    <row r="495" spans="1:31">
      <c r="A495" s="73">
        <v>494</v>
      </c>
      <c r="B495" s="76" t="s">
        <v>1340</v>
      </c>
      <c r="C495" s="76" t="s">
        <v>615</v>
      </c>
      <c r="D495" s="73" t="s">
        <v>616</v>
      </c>
      <c r="E495" s="73">
        <v>2</v>
      </c>
      <c r="F495" s="77" t="s"/>
      <c r="G495" s="76" t="s">
        <v>787</v>
      </c>
      <c r="H495" s="76" t="s">
        <v>788</v>
      </c>
      <c r="I495" s="76" t="s">
        <v>789</v>
      </c>
      <c r="J495" s="76" t="s">
        <v>809</v>
      </c>
      <c r="K495" s="76" t="s">
        <v>791</v>
      </c>
      <c r="L495" s="73">
        <v>1</v>
      </c>
      <c r="M495" s="73">
        <v>0</v>
      </c>
      <c r="N495" s="73">
        <v>0</v>
      </c>
      <c r="O495" s="73">
        <v>0</v>
      </c>
      <c r="P495" s="73">
        <v>0</v>
      </c>
      <c r="Q495" s="73">
        <v>0</v>
      </c>
      <c r="R495" s="73">
        <v>0</v>
      </c>
      <c r="S495" s="73">
        <v>1</v>
      </c>
      <c r="T495" s="73">
        <v>0</v>
      </c>
      <c r="U495" s="73">
        <v>0</v>
      </c>
      <c r="V495" s="73">
        <v>0</v>
      </c>
      <c r="W495" s="73">
        <v>0</v>
      </c>
      <c r="X495" s="73">
        <v>0</v>
      </c>
      <c r="Y495" s="73">
        <v>0</v>
      </c>
      <c r="Z495" s="77" t="s"/>
      <c r="AA495" s="79">
        <v>46265.1890972222</v>
      </c>
      <c r="AB495" s="80">
        <f>=IFERROR((L495*20+M495*50+N495*50+O495*5+P495*80+Q495*80+R495*40+S495*50+T495*50+U495*50+V495*95+W495*95+X495*95+Y495*50)/800*IF(H495="青年",0.2,IF(H495="老年",0.9,IF(H495="中年",0.5,1))),0)</f>
        <v>0.0175</v>
      </c>
      <c r="AC495" s="80">
        <f>=IFERROR((L495*80+M495*50+N495*50+O495*95+P495*20+Q495*20+R495*60+S495*50+T495*50+U495*50+V495*5+W495*5+X495*5+Y495*50)/540*IF(H495="青年",0.8,IF(H495="老年",0.1,IF(H495="中年",0.5,1))),0)</f>
        <v>0.192592592592593</v>
      </c>
      <c r="AD495" s="81">
        <f>=IFERROR(0.01+(AB495-MIN($AB$2:$AB$595))/(MAX($AB$2:$AB$595)-MIN($AB$2:$AB$595))*(1-0.01),0)*10</f>
        <v>0.738709677419355</v>
      </c>
      <c r="AE495" s="81">
        <f>=IFERROR(0.01+(AC495-MIN($AC$2:$AC$595))/(MAX($AC$2:$AC$595)-MIN($AC$2:$AC$595))*(1-0.01),0)*10</f>
        <v>5.45065274151436</v>
      </c>
    </row>
    <row r="496" spans="1:31">
      <c r="A496" s="73">
        <v>495</v>
      </c>
      <c r="B496" s="76" t="s">
        <v>1341</v>
      </c>
      <c r="C496" s="76" t="s">
        <v>625</v>
      </c>
      <c r="D496" s="73" t="s">
        <v>626</v>
      </c>
      <c r="E496" s="73">
        <v>1</v>
      </c>
      <c r="F496" s="73">
        <v>1</v>
      </c>
      <c r="G496" s="76" t="s">
        <v>793</v>
      </c>
      <c r="H496" s="76" t="s">
        <v>802</v>
      </c>
      <c r="I496" s="76" t="s">
        <v>789</v>
      </c>
      <c r="J496" s="76" t="s">
        <v>790</v>
      </c>
      <c r="K496" s="76" t="s">
        <v>904</v>
      </c>
      <c r="L496" s="73">
        <v>0</v>
      </c>
      <c r="M496" s="73">
        <v>0</v>
      </c>
      <c r="N496" s="73">
        <v>0</v>
      </c>
      <c r="O496" s="73">
        <v>0</v>
      </c>
      <c r="P496" s="73">
        <v>1</v>
      </c>
      <c r="Q496" s="73">
        <v>0</v>
      </c>
      <c r="R496" s="73">
        <v>1</v>
      </c>
      <c r="S496" s="73">
        <v>0</v>
      </c>
      <c r="T496" s="73">
        <v>0</v>
      </c>
      <c r="U496" s="73">
        <v>0</v>
      </c>
      <c r="V496" s="73">
        <v>0</v>
      </c>
      <c r="W496" s="73">
        <v>0</v>
      </c>
      <c r="X496" s="73">
        <v>0</v>
      </c>
      <c r="Y496" s="73">
        <v>0</v>
      </c>
      <c r="Z496" s="77" t="s"/>
      <c r="AA496" s="79">
        <v>46263.360150463</v>
      </c>
      <c r="AB496" s="80">
        <f>=IFERROR((L496*20+M496*50+N496*50+O496*5+P496*80+Q496*80+R496*40+S496*50+T496*50+U496*50+V496*95+W496*95+X496*95+Y496*50)/800*IF(H496="青年",0.2,IF(H496="老年",0.9,IF(H496="中年",0.5,1))),0)</f>
        <v>0.075</v>
      </c>
      <c r="AC496" s="80">
        <f>=IFERROR((L496*80+M496*50+N496*50+O496*95+P496*20+Q496*20+R496*60+S496*50+T496*50+U496*50+V496*5+W496*5+X496*5+Y496*50)/540*IF(H496="青年",0.8,IF(H496="老年",0.1,IF(H496="中年",0.5,1))),0)</f>
        <v>0.0740740740740741</v>
      </c>
      <c r="AD496" s="81">
        <f>=IFERROR(0.01+(AB496-MIN($AB$2:$AB$595))/(MAX($AB$2:$AB$595)-MIN($AB$2:$AB$595))*(1-0.01),0)*10</f>
        <v>2.99875930521092</v>
      </c>
      <c r="AE496" s="81">
        <f>=IFERROR(0.01+(AC496-MIN($AC$2:$AC$595))/(MAX($AC$2:$AC$595)-MIN($AC$2:$AC$595))*(1-0.01),0)*10</f>
        <v>2.1420365535248</v>
      </c>
    </row>
    <row r="497" spans="1:31">
      <c r="A497" s="73">
        <v>496</v>
      </c>
      <c r="B497" s="76" t="s">
        <v>1342</v>
      </c>
      <c r="C497" s="76" t="s">
        <v>625</v>
      </c>
      <c r="D497" s="73" t="s">
        <v>626</v>
      </c>
      <c r="E497" s="73">
        <v>2</v>
      </c>
      <c r="F497" s="73">
        <v>1</v>
      </c>
      <c r="G497" s="76" t="s">
        <v>793</v>
      </c>
      <c r="H497" s="76" t="s">
        <v>802</v>
      </c>
      <c r="I497" s="76" t="s">
        <v>799</v>
      </c>
      <c r="J497" s="76" t="s">
        <v>790</v>
      </c>
      <c r="K497" s="76" t="s">
        <v>904</v>
      </c>
      <c r="L497" s="73">
        <v>0</v>
      </c>
      <c r="M497" s="73">
        <v>0</v>
      </c>
      <c r="N497" s="73">
        <v>0</v>
      </c>
      <c r="O497" s="73">
        <v>0</v>
      </c>
      <c r="P497" s="73">
        <v>1</v>
      </c>
      <c r="Q497" s="73">
        <v>0</v>
      </c>
      <c r="R497" s="73">
        <v>1</v>
      </c>
      <c r="S497" s="73">
        <v>0</v>
      </c>
      <c r="T497" s="73">
        <v>0</v>
      </c>
      <c r="U497" s="73">
        <v>0</v>
      </c>
      <c r="V497" s="73">
        <v>0</v>
      </c>
      <c r="W497" s="73">
        <v>0</v>
      </c>
      <c r="X497" s="73">
        <v>0</v>
      </c>
      <c r="Y497" s="73">
        <v>0</v>
      </c>
      <c r="Z497" s="77" t="s"/>
      <c r="AA497" s="79">
        <v>46263.3603935185</v>
      </c>
      <c r="AB497" s="80">
        <f>=IFERROR((L497*20+M497*50+N497*50+O497*5+P497*80+Q497*80+R497*40+S497*50+T497*50+U497*50+V497*95+W497*95+X497*95+Y497*50)/800*IF(H497="青年",0.2,IF(H497="老年",0.9,IF(H497="中年",0.5,1))),0)</f>
        <v>0.075</v>
      </c>
      <c r="AC497" s="80">
        <f>=IFERROR((L497*80+M497*50+N497*50+O497*95+P497*20+Q497*20+R497*60+S497*50+T497*50+U497*50+V497*5+W497*5+X497*5+Y497*50)/540*IF(H497="青年",0.8,IF(H497="老年",0.1,IF(H497="中年",0.5,1))),0)</f>
        <v>0.0740740740740741</v>
      </c>
      <c r="AD497" s="81">
        <f>=IFERROR(0.01+(AB497-MIN($AB$2:$AB$595))/(MAX($AB$2:$AB$595)-MIN($AB$2:$AB$595))*(1-0.01),0)*10</f>
        <v>2.99875930521092</v>
      </c>
      <c r="AE497" s="81">
        <f>=IFERROR(0.01+(AC497-MIN($AC$2:$AC$595))/(MAX($AC$2:$AC$595)-MIN($AC$2:$AC$595))*(1-0.01),0)*10</f>
        <v>2.1420365535248</v>
      </c>
    </row>
    <row r="498" spans="1:31">
      <c r="A498" s="73">
        <v>497</v>
      </c>
      <c r="B498" s="76" t="s">
        <v>1343</v>
      </c>
      <c r="C498" s="76" t="s">
        <v>632</v>
      </c>
      <c r="D498" s="73" t="s">
        <v>633</v>
      </c>
      <c r="E498" s="73">
        <v>1</v>
      </c>
      <c r="F498" s="73">
        <v>1</v>
      </c>
      <c r="G498" s="76" t="s">
        <v>793</v>
      </c>
      <c r="H498" s="76" t="s">
        <v>802</v>
      </c>
      <c r="I498" s="76" t="s">
        <v>789</v>
      </c>
      <c r="J498" s="76" t="s">
        <v>809</v>
      </c>
      <c r="K498" s="76" t="s">
        <v>897</v>
      </c>
      <c r="L498" s="73">
        <v>0</v>
      </c>
      <c r="M498" s="73">
        <v>1</v>
      </c>
      <c r="N498" s="73">
        <v>1</v>
      </c>
      <c r="O498" s="73">
        <v>0</v>
      </c>
      <c r="P498" s="73">
        <v>0</v>
      </c>
      <c r="Q498" s="73">
        <v>0</v>
      </c>
      <c r="R498" s="73">
        <v>0</v>
      </c>
      <c r="S498" s="73">
        <v>0</v>
      </c>
      <c r="T498" s="73">
        <v>0</v>
      </c>
      <c r="U498" s="73">
        <v>0</v>
      </c>
      <c r="V498" s="73">
        <v>0</v>
      </c>
      <c r="W498" s="73">
        <v>0</v>
      </c>
      <c r="X498" s="73">
        <v>0</v>
      </c>
      <c r="Y498" s="73">
        <v>0</v>
      </c>
      <c r="Z498" s="77" t="s"/>
      <c r="AA498" s="79">
        <v>46263.3612037037</v>
      </c>
      <c r="AB498" s="80">
        <f>=IFERROR((L498*20+M498*50+N498*50+O498*5+P498*80+Q498*80+R498*40+S498*50+T498*50+U498*50+V498*95+W498*95+X498*95+Y498*50)/800*IF(H498="青年",0.2,IF(H498="老年",0.9,IF(H498="中年",0.5,1))),0)</f>
        <v>0.0625</v>
      </c>
      <c r="AC498" s="80">
        <f>=IFERROR((L498*80+M498*50+N498*50+O498*95+P498*20+Q498*20+R498*60+S498*50+T498*50+U498*50+V498*5+W498*5+X498*5+Y498*50)/540*IF(H498="青年",0.8,IF(H498="老年",0.1,IF(H498="中年",0.5,1))),0)</f>
        <v>0.0925925925925926</v>
      </c>
      <c r="AD498" s="81">
        <f>=IFERROR(0.01+(AB498-MIN($AB$2:$AB$595))/(MAX($AB$2:$AB$595)-MIN($AB$2:$AB$595))*(1-0.01),0)*10</f>
        <v>2.50744416873449</v>
      </c>
      <c r="AE498" s="81">
        <f>=IFERROR(0.01+(AC498-MIN($AC$2:$AC$595))/(MAX($AC$2:$AC$595)-MIN($AC$2:$AC$595))*(1-0.01),0)*10</f>
        <v>2.65900783289817</v>
      </c>
    </row>
    <row r="499" spans="1:31">
      <c r="A499" s="73">
        <v>498</v>
      </c>
      <c r="B499" s="76" t="s">
        <v>1344</v>
      </c>
      <c r="C499" s="76" t="s">
        <v>632</v>
      </c>
      <c r="D499" s="73" t="s">
        <v>633</v>
      </c>
      <c r="E499" s="73">
        <v>2</v>
      </c>
      <c r="F499" s="73">
        <v>1</v>
      </c>
      <c r="G499" s="76" t="s">
        <v>793</v>
      </c>
      <c r="H499" s="76" t="s">
        <v>802</v>
      </c>
      <c r="I499" s="76" t="s">
        <v>799</v>
      </c>
      <c r="J499" s="76" t="s">
        <v>809</v>
      </c>
      <c r="K499" s="76" t="s">
        <v>897</v>
      </c>
      <c r="L499" s="73">
        <v>0</v>
      </c>
      <c r="M499" s="73">
        <v>1</v>
      </c>
      <c r="N499" s="73">
        <v>1</v>
      </c>
      <c r="O499" s="73">
        <v>0</v>
      </c>
      <c r="P499" s="73">
        <v>0</v>
      </c>
      <c r="Q499" s="73">
        <v>0</v>
      </c>
      <c r="R499" s="73">
        <v>0</v>
      </c>
      <c r="S499" s="73">
        <v>0</v>
      </c>
      <c r="T499" s="73">
        <v>0</v>
      </c>
      <c r="U499" s="73">
        <v>0</v>
      </c>
      <c r="V499" s="73">
        <v>0</v>
      </c>
      <c r="W499" s="73">
        <v>0</v>
      </c>
      <c r="X499" s="73">
        <v>0</v>
      </c>
      <c r="Y499" s="73">
        <v>0</v>
      </c>
      <c r="Z499" s="77" t="s"/>
      <c r="AA499" s="79">
        <v>46263.3614120371</v>
      </c>
      <c r="AB499" s="80">
        <f>=IFERROR((L499*20+M499*50+N499*50+O499*5+P499*80+Q499*80+R499*40+S499*50+T499*50+U499*50+V499*95+W499*95+X499*95+Y499*50)/800*IF(H499="青年",0.2,IF(H499="老年",0.9,IF(H499="中年",0.5,1))),0)</f>
        <v>0.0625</v>
      </c>
      <c r="AC499" s="80">
        <f>=IFERROR((L499*80+M499*50+N499*50+O499*95+P499*20+Q499*20+R499*60+S499*50+T499*50+U499*50+V499*5+W499*5+X499*5+Y499*50)/540*IF(H499="青年",0.8,IF(H499="老年",0.1,IF(H499="中年",0.5,1))),0)</f>
        <v>0.0925925925925926</v>
      </c>
      <c r="AD499" s="81">
        <f>=IFERROR(0.01+(AB499-MIN($AB$2:$AB$595))/(MAX($AB$2:$AB$595)-MIN($AB$2:$AB$595))*(1-0.01),0)*10</f>
        <v>2.50744416873449</v>
      </c>
      <c r="AE499" s="81">
        <f>=IFERROR(0.01+(AC499-MIN($AC$2:$AC$595))/(MAX($AC$2:$AC$595)-MIN($AC$2:$AC$595))*(1-0.01),0)*10</f>
        <v>2.65900783289817</v>
      </c>
    </row>
    <row r="500" spans="1:31">
      <c r="A500" s="73">
        <v>499</v>
      </c>
      <c r="B500" s="76" t="s">
        <v>1345</v>
      </c>
      <c r="C500" s="76" t="s">
        <v>632</v>
      </c>
      <c r="D500" s="73" t="s">
        <v>633</v>
      </c>
      <c r="E500" s="73">
        <v>3</v>
      </c>
      <c r="F500" s="73">
        <v>1</v>
      </c>
      <c r="G500" s="76" t="s">
        <v>793</v>
      </c>
      <c r="H500" s="76" t="s">
        <v>802</v>
      </c>
      <c r="I500" s="76" t="s">
        <v>789</v>
      </c>
      <c r="J500" s="76" t="s">
        <v>809</v>
      </c>
      <c r="K500" s="76" t="s">
        <v>897</v>
      </c>
      <c r="L500" s="73">
        <v>0</v>
      </c>
      <c r="M500" s="73">
        <v>1</v>
      </c>
      <c r="N500" s="73">
        <v>1</v>
      </c>
      <c r="O500" s="73">
        <v>0</v>
      </c>
      <c r="P500" s="73">
        <v>0</v>
      </c>
      <c r="Q500" s="73">
        <v>0</v>
      </c>
      <c r="R500" s="73">
        <v>0</v>
      </c>
      <c r="S500" s="73">
        <v>0</v>
      </c>
      <c r="T500" s="73">
        <v>0</v>
      </c>
      <c r="U500" s="73">
        <v>0</v>
      </c>
      <c r="V500" s="73">
        <v>0</v>
      </c>
      <c r="W500" s="73">
        <v>0</v>
      </c>
      <c r="X500" s="73">
        <v>0</v>
      </c>
      <c r="Y500" s="73">
        <v>0</v>
      </c>
      <c r="Z500" s="77" t="s"/>
      <c r="AA500" s="79">
        <v>46263.3615972222</v>
      </c>
      <c r="AB500" s="80">
        <f>=IFERROR((L500*20+M500*50+N500*50+O500*5+P500*80+Q500*80+R500*40+S500*50+T500*50+U500*50+V500*95+W500*95+X500*95+Y500*50)/800*IF(H500="青年",0.2,IF(H500="老年",0.9,IF(H500="中年",0.5,1))),0)</f>
        <v>0.0625</v>
      </c>
      <c r="AC500" s="80">
        <f>=IFERROR((L500*80+M500*50+N500*50+O500*95+P500*20+Q500*20+R500*60+S500*50+T500*50+U500*50+V500*5+W500*5+X500*5+Y500*50)/540*IF(H500="青年",0.8,IF(H500="老年",0.1,IF(H500="中年",0.5,1))),0)</f>
        <v>0.0925925925925926</v>
      </c>
      <c r="AD500" s="81">
        <f>=IFERROR(0.01+(AB500-MIN($AB$2:$AB$595))/(MAX($AB$2:$AB$595)-MIN($AB$2:$AB$595))*(1-0.01),0)*10</f>
        <v>2.50744416873449</v>
      </c>
      <c r="AE500" s="81">
        <f>=IFERROR(0.01+(AC500-MIN($AC$2:$AC$595))/(MAX($AC$2:$AC$595)-MIN($AC$2:$AC$595))*(1-0.01),0)*10</f>
        <v>2.65900783289817</v>
      </c>
    </row>
    <row r="501" spans="1:31">
      <c r="A501" s="73">
        <v>500</v>
      </c>
      <c r="B501" s="76" t="s">
        <v>1346</v>
      </c>
      <c r="C501" s="76" t="s">
        <v>632</v>
      </c>
      <c r="D501" s="73" t="s">
        <v>633</v>
      </c>
      <c r="E501" s="73">
        <v>4</v>
      </c>
      <c r="F501" s="73">
        <v>1</v>
      </c>
      <c r="G501" s="76" t="s">
        <v>793</v>
      </c>
      <c r="H501" s="76" t="s">
        <v>802</v>
      </c>
      <c r="I501" s="76" t="s">
        <v>799</v>
      </c>
      <c r="J501" s="76" t="s">
        <v>809</v>
      </c>
      <c r="K501" s="76" t="s">
        <v>897</v>
      </c>
      <c r="L501" s="73">
        <v>0</v>
      </c>
      <c r="M501" s="73">
        <v>1</v>
      </c>
      <c r="N501" s="73">
        <v>1</v>
      </c>
      <c r="O501" s="73">
        <v>0</v>
      </c>
      <c r="P501" s="73">
        <v>0</v>
      </c>
      <c r="Q501" s="73">
        <v>0</v>
      </c>
      <c r="R501" s="73">
        <v>0</v>
      </c>
      <c r="S501" s="73">
        <v>0</v>
      </c>
      <c r="T501" s="73">
        <v>0</v>
      </c>
      <c r="U501" s="73">
        <v>0</v>
      </c>
      <c r="V501" s="73">
        <v>0</v>
      </c>
      <c r="W501" s="73">
        <v>0</v>
      </c>
      <c r="X501" s="73">
        <v>0</v>
      </c>
      <c r="Y501" s="73">
        <v>0</v>
      </c>
      <c r="Z501" s="77" t="s"/>
      <c r="AA501" s="79">
        <v>46263.361712963</v>
      </c>
      <c r="AB501" s="80">
        <f>=IFERROR((L501*20+M501*50+N501*50+O501*5+P501*80+Q501*80+R501*40+S501*50+T501*50+U501*50+V501*95+W501*95+X501*95+Y501*50)/800*IF(H501="青年",0.2,IF(H501="老年",0.9,IF(H501="中年",0.5,1))),0)</f>
        <v>0.0625</v>
      </c>
      <c r="AC501" s="80">
        <f>=IFERROR((L501*80+M501*50+N501*50+O501*95+P501*20+Q501*20+R501*60+S501*50+T501*50+U501*50+V501*5+W501*5+X501*5+Y501*50)/540*IF(H501="青年",0.8,IF(H501="老年",0.1,IF(H501="中年",0.5,1))),0)</f>
        <v>0.0925925925925926</v>
      </c>
      <c r="AD501" s="81">
        <f>=IFERROR(0.01+(AB501-MIN($AB$2:$AB$595))/(MAX($AB$2:$AB$595)-MIN($AB$2:$AB$595))*(1-0.01),0)*10</f>
        <v>2.50744416873449</v>
      </c>
      <c r="AE501" s="81">
        <f>=IFERROR(0.01+(AC501-MIN($AC$2:$AC$595))/(MAX($AC$2:$AC$595)-MIN($AC$2:$AC$595))*(1-0.01),0)*10</f>
        <v>2.65900783289817</v>
      </c>
    </row>
    <row r="502" spans="1:31">
      <c r="A502" s="73">
        <v>501</v>
      </c>
      <c r="B502" s="76" t="s">
        <v>1347</v>
      </c>
      <c r="C502" s="76" t="s">
        <v>632</v>
      </c>
      <c r="D502" s="73" t="s">
        <v>633</v>
      </c>
      <c r="E502" s="73">
        <v>5</v>
      </c>
      <c r="F502" s="73">
        <v>2</v>
      </c>
      <c r="G502" s="76" t="s">
        <v>793</v>
      </c>
      <c r="H502" s="76" t="s">
        <v>802</v>
      </c>
      <c r="I502" s="76" t="s">
        <v>799</v>
      </c>
      <c r="J502" s="76" t="s">
        <v>809</v>
      </c>
      <c r="K502" s="76" t="s">
        <v>818</v>
      </c>
      <c r="L502" s="73">
        <v>0</v>
      </c>
      <c r="M502" s="73">
        <v>1</v>
      </c>
      <c r="N502" s="73">
        <v>0</v>
      </c>
      <c r="O502" s="73">
        <v>0</v>
      </c>
      <c r="P502" s="73">
        <v>0</v>
      </c>
      <c r="Q502" s="73">
        <v>0</v>
      </c>
      <c r="R502" s="73">
        <v>0</v>
      </c>
      <c r="S502" s="73">
        <v>0</v>
      </c>
      <c r="T502" s="73">
        <v>0</v>
      </c>
      <c r="U502" s="73">
        <v>0</v>
      </c>
      <c r="V502" s="73">
        <v>0</v>
      </c>
      <c r="W502" s="73">
        <v>0</v>
      </c>
      <c r="X502" s="73">
        <v>0</v>
      </c>
      <c r="Y502" s="73">
        <v>0</v>
      </c>
      <c r="Z502" s="77" t="s"/>
      <c r="AA502" s="79">
        <v>46266.3543287037</v>
      </c>
      <c r="AB502" s="80">
        <f>=IFERROR((L502*20+M502*50+N502*50+O502*5+P502*80+Q502*80+R502*40+S502*50+T502*50+U502*50+V502*95+W502*95+X502*95+Y502*50)/800*IF(H502="青年",0.2,IF(H502="老年",0.9,IF(H502="中年",0.5,1))),0)</f>
        <v>0.03125</v>
      </c>
      <c r="AC502" s="80">
        <f>=IFERROR((L502*80+M502*50+N502*50+O502*95+P502*20+Q502*20+R502*60+S502*50+T502*50+U502*50+V502*5+W502*5+X502*5+Y502*50)/540*IF(H502="青年",0.8,IF(H502="老年",0.1,IF(H502="中年",0.5,1))),0)</f>
        <v>0.0462962962962963</v>
      </c>
      <c r="AD502" s="81">
        <f>=IFERROR(0.01+(AB502-MIN($AB$2:$AB$595))/(MAX($AB$2:$AB$595)-MIN($AB$2:$AB$595))*(1-0.01),0)*10</f>
        <v>1.27915632754342</v>
      </c>
      <c r="AE502" s="81">
        <f>=IFERROR(0.01+(AC502-MIN($AC$2:$AC$595))/(MAX($AC$2:$AC$595)-MIN($AC$2:$AC$595))*(1-0.01),0)*10</f>
        <v>1.36657963446475</v>
      </c>
    </row>
    <row r="503" spans="1:31">
      <c r="A503" s="73">
        <v>502</v>
      </c>
      <c r="B503" s="76" t="s">
        <v>1348</v>
      </c>
      <c r="C503" s="76" t="s">
        <v>632</v>
      </c>
      <c r="D503" s="73" t="s">
        <v>633</v>
      </c>
      <c r="E503" s="73">
        <v>6</v>
      </c>
      <c r="F503" s="73">
        <v>2</v>
      </c>
      <c r="G503" s="76" t="s">
        <v>793</v>
      </c>
      <c r="H503" s="76" t="s">
        <v>802</v>
      </c>
      <c r="I503" s="76" t="s">
        <v>799</v>
      </c>
      <c r="J503" s="76" t="s">
        <v>809</v>
      </c>
      <c r="K503" s="76" t="s">
        <v>818</v>
      </c>
      <c r="L503" s="73">
        <v>0</v>
      </c>
      <c r="M503" s="73">
        <v>1</v>
      </c>
      <c r="N503" s="73">
        <v>0</v>
      </c>
      <c r="O503" s="73">
        <v>0</v>
      </c>
      <c r="P503" s="73">
        <v>0</v>
      </c>
      <c r="Q503" s="73">
        <v>0</v>
      </c>
      <c r="R503" s="73">
        <v>0</v>
      </c>
      <c r="S503" s="73">
        <v>0</v>
      </c>
      <c r="T503" s="73">
        <v>0</v>
      </c>
      <c r="U503" s="73">
        <v>0</v>
      </c>
      <c r="V503" s="73">
        <v>0</v>
      </c>
      <c r="W503" s="73">
        <v>0</v>
      </c>
      <c r="X503" s="73">
        <v>0</v>
      </c>
      <c r="Y503" s="73">
        <v>0</v>
      </c>
      <c r="Z503" s="77" t="s"/>
      <c r="AA503" s="79">
        <v>46266.3543865741</v>
      </c>
      <c r="AB503" s="80">
        <f>=IFERROR((L503*20+M503*50+N503*50+O503*5+P503*80+Q503*80+R503*40+S503*50+T503*50+U503*50+V503*95+W503*95+X503*95+Y503*50)/800*IF(H503="青年",0.2,IF(H503="老年",0.9,IF(H503="中年",0.5,1))),0)</f>
        <v>0.03125</v>
      </c>
      <c r="AC503" s="80">
        <f>=IFERROR((L503*80+M503*50+N503*50+O503*95+P503*20+Q503*20+R503*60+S503*50+T503*50+U503*50+V503*5+W503*5+X503*5+Y503*50)/540*IF(H503="青年",0.8,IF(H503="老年",0.1,IF(H503="中年",0.5,1))),0)</f>
        <v>0.0462962962962963</v>
      </c>
      <c r="AD503" s="81">
        <f>=IFERROR(0.01+(AB503-MIN($AB$2:$AB$595))/(MAX($AB$2:$AB$595)-MIN($AB$2:$AB$595))*(1-0.01),0)*10</f>
        <v>1.27915632754342</v>
      </c>
      <c r="AE503" s="81">
        <f>=IFERROR(0.01+(AC503-MIN($AC$2:$AC$595))/(MAX($AC$2:$AC$595)-MIN($AC$2:$AC$595))*(1-0.01),0)*10</f>
        <v>1.36657963446475</v>
      </c>
    </row>
    <row r="504" spans="1:31">
      <c r="A504" s="73">
        <v>503</v>
      </c>
      <c r="B504" s="76" t="s">
        <v>1349</v>
      </c>
      <c r="C504" s="76" t="s">
        <v>632</v>
      </c>
      <c r="D504" s="73" t="s">
        <v>633</v>
      </c>
      <c r="E504" s="73">
        <v>7</v>
      </c>
      <c r="F504" s="73">
        <v>2</v>
      </c>
      <c r="G504" s="76" t="s">
        <v>793</v>
      </c>
      <c r="H504" s="76" t="s">
        <v>802</v>
      </c>
      <c r="I504" s="76" t="s">
        <v>799</v>
      </c>
      <c r="J504" s="76" t="s">
        <v>809</v>
      </c>
      <c r="K504" s="76" t="s">
        <v>818</v>
      </c>
      <c r="L504" s="73">
        <v>0</v>
      </c>
      <c r="M504" s="73">
        <v>1</v>
      </c>
      <c r="N504" s="73">
        <v>0</v>
      </c>
      <c r="O504" s="73">
        <v>0</v>
      </c>
      <c r="P504" s="73">
        <v>0</v>
      </c>
      <c r="Q504" s="73">
        <v>0</v>
      </c>
      <c r="R504" s="73">
        <v>0</v>
      </c>
      <c r="S504" s="73">
        <v>0</v>
      </c>
      <c r="T504" s="73">
        <v>0</v>
      </c>
      <c r="U504" s="73">
        <v>0</v>
      </c>
      <c r="V504" s="73">
        <v>0</v>
      </c>
      <c r="W504" s="73">
        <v>0</v>
      </c>
      <c r="X504" s="73">
        <v>0</v>
      </c>
      <c r="Y504" s="73">
        <v>0</v>
      </c>
      <c r="Z504" s="77" t="s"/>
      <c r="AA504" s="79">
        <v>46266.3544444445</v>
      </c>
      <c r="AB504" s="80">
        <f>=IFERROR((L504*20+M504*50+N504*50+O504*5+P504*80+Q504*80+R504*40+S504*50+T504*50+U504*50+V504*95+W504*95+X504*95+Y504*50)/800*IF(H504="青年",0.2,IF(H504="老年",0.9,IF(H504="中年",0.5,1))),0)</f>
        <v>0.03125</v>
      </c>
      <c r="AC504" s="80">
        <f>=IFERROR((L504*80+M504*50+N504*50+O504*95+P504*20+Q504*20+R504*60+S504*50+T504*50+U504*50+V504*5+W504*5+X504*5+Y504*50)/540*IF(H504="青年",0.8,IF(H504="老年",0.1,IF(H504="中年",0.5,1))),0)</f>
        <v>0.0462962962962963</v>
      </c>
      <c r="AD504" s="81">
        <f>=IFERROR(0.01+(AB504-MIN($AB$2:$AB$595))/(MAX($AB$2:$AB$595)-MIN($AB$2:$AB$595))*(1-0.01),0)*10</f>
        <v>1.27915632754342</v>
      </c>
      <c r="AE504" s="81">
        <f>=IFERROR(0.01+(AC504-MIN($AC$2:$AC$595))/(MAX($AC$2:$AC$595)-MIN($AC$2:$AC$595))*(1-0.01),0)*10</f>
        <v>1.36657963446475</v>
      </c>
    </row>
    <row r="505" spans="1:31">
      <c r="A505" s="73">
        <v>504</v>
      </c>
      <c r="B505" s="76" t="s">
        <v>1350</v>
      </c>
      <c r="C505" s="76" t="s">
        <v>632</v>
      </c>
      <c r="D505" s="73" t="s">
        <v>633</v>
      </c>
      <c r="E505" s="73">
        <v>8</v>
      </c>
      <c r="F505" s="77" t="s"/>
      <c r="G505" s="76" t="s">
        <v>787</v>
      </c>
      <c r="H505" s="76" t="s">
        <v>802</v>
      </c>
      <c r="I505" s="76" t="s">
        <v>799</v>
      </c>
      <c r="J505" s="76" t="s">
        <v>809</v>
      </c>
      <c r="K505" s="76" t="s">
        <v>822</v>
      </c>
      <c r="L505" s="73">
        <v>0</v>
      </c>
      <c r="M505" s="73">
        <v>0</v>
      </c>
      <c r="N505" s="73">
        <v>0</v>
      </c>
      <c r="O505" s="73">
        <v>0</v>
      </c>
      <c r="P505" s="73">
        <v>0</v>
      </c>
      <c r="Q505" s="73">
        <v>0</v>
      </c>
      <c r="R505" s="73">
        <v>0</v>
      </c>
      <c r="S505" s="73">
        <v>1</v>
      </c>
      <c r="T505" s="73">
        <v>0</v>
      </c>
      <c r="U505" s="73">
        <v>0</v>
      </c>
      <c r="V505" s="73">
        <v>0</v>
      </c>
      <c r="W505" s="73">
        <v>0</v>
      </c>
      <c r="X505" s="73">
        <v>0</v>
      </c>
      <c r="Y505" s="73">
        <v>0</v>
      </c>
      <c r="Z505" s="77" t="s"/>
      <c r="AA505" s="79">
        <v>46266.3546527778</v>
      </c>
      <c r="AB505" s="80">
        <f>=IFERROR((L505*20+M505*50+N505*50+O505*5+P505*80+Q505*80+R505*40+S505*50+T505*50+U505*50+V505*95+W505*95+X505*95+Y505*50)/800*IF(H505="青年",0.2,IF(H505="老年",0.9,IF(H505="中年",0.5,1))),0)</f>
        <v>0.03125</v>
      </c>
      <c r="AC505" s="80">
        <f>=IFERROR((L505*80+M505*50+N505*50+O505*95+P505*20+Q505*20+R505*60+S505*50+T505*50+U505*50+V505*5+W505*5+X505*5+Y505*50)/540*IF(H505="青年",0.8,IF(H505="老年",0.1,IF(H505="中年",0.5,1))),0)</f>
        <v>0.0462962962962963</v>
      </c>
      <c r="AD505" s="81">
        <f>=IFERROR(0.01+(AB505-MIN($AB$2:$AB$595))/(MAX($AB$2:$AB$595)-MIN($AB$2:$AB$595))*(1-0.01),0)*10</f>
        <v>1.27915632754342</v>
      </c>
      <c r="AE505" s="81">
        <f>=IFERROR(0.01+(AC505-MIN($AC$2:$AC$595))/(MAX($AC$2:$AC$595)-MIN($AC$2:$AC$595))*(1-0.01),0)*10</f>
        <v>1.36657963446475</v>
      </c>
    </row>
    <row r="506" spans="1:31">
      <c r="A506" s="73">
        <v>505</v>
      </c>
      <c r="B506" s="76" t="s">
        <v>1351</v>
      </c>
      <c r="C506" s="76" t="s">
        <v>639</v>
      </c>
      <c r="D506" s="73" t="s">
        <v>640</v>
      </c>
      <c r="E506" s="73">
        <v>1</v>
      </c>
      <c r="F506" s="73">
        <v>1</v>
      </c>
      <c r="G506" s="76" t="s">
        <v>793</v>
      </c>
      <c r="H506" s="76" t="s">
        <v>788</v>
      </c>
      <c r="I506" s="76" t="s">
        <v>789</v>
      </c>
      <c r="J506" s="76" t="s">
        <v>809</v>
      </c>
      <c r="K506" s="76" t="s">
        <v>840</v>
      </c>
      <c r="L506" s="73">
        <v>1</v>
      </c>
      <c r="M506" s="73">
        <v>0</v>
      </c>
      <c r="N506" s="73">
        <v>0</v>
      </c>
      <c r="O506" s="73">
        <v>0</v>
      </c>
      <c r="P506" s="73">
        <v>0</v>
      </c>
      <c r="Q506" s="73">
        <v>0</v>
      </c>
      <c r="R506" s="73">
        <v>0</v>
      </c>
      <c r="S506" s="73">
        <v>0</v>
      </c>
      <c r="T506" s="73">
        <v>0</v>
      </c>
      <c r="U506" s="73">
        <v>0</v>
      </c>
      <c r="V506" s="73">
        <v>0</v>
      </c>
      <c r="W506" s="73">
        <v>0</v>
      </c>
      <c r="X506" s="73">
        <v>0</v>
      </c>
      <c r="Y506" s="73">
        <v>0</v>
      </c>
      <c r="Z506" s="77" t="s"/>
      <c r="AA506" s="79">
        <v>46263.3651157407</v>
      </c>
      <c r="AB506" s="80">
        <f>=IFERROR((L506*20+M506*50+N506*50+O506*5+P506*80+Q506*80+R506*40+S506*50+T506*50+U506*50+V506*95+W506*95+X506*95+Y506*50)/800*IF(H506="青年",0.2,IF(H506="老年",0.9,IF(H506="中年",0.5,1))),0)</f>
        <v>0.005</v>
      </c>
      <c r="AC506" s="80">
        <f>=IFERROR((L506*80+M506*50+N506*50+O506*95+P506*20+Q506*20+R506*60+S506*50+T506*50+U506*50+V506*5+W506*5+X506*5+Y506*50)/540*IF(H506="青年",0.8,IF(H506="老年",0.1,IF(H506="中年",0.5,1))),0)</f>
        <v>0.118518518518519</v>
      </c>
      <c r="AD506" s="81">
        <f>=IFERROR(0.01+(AB506-MIN($AB$2:$AB$595))/(MAX($AB$2:$AB$595)-MIN($AB$2:$AB$595))*(1-0.01),0)*10</f>
        <v>0.247394540942928</v>
      </c>
      <c r="AE506" s="81">
        <f>=IFERROR(0.01+(AC506-MIN($AC$2:$AC$595))/(MAX($AC$2:$AC$595)-MIN($AC$2:$AC$595))*(1-0.01),0)*10</f>
        <v>3.38276762402089</v>
      </c>
    </row>
    <row r="507" spans="1:31">
      <c r="A507" s="73">
        <v>506</v>
      </c>
      <c r="B507" s="76" t="s">
        <v>1352</v>
      </c>
      <c r="C507" s="76" t="s">
        <v>639</v>
      </c>
      <c r="D507" s="73" t="s">
        <v>640</v>
      </c>
      <c r="E507" s="73">
        <v>2</v>
      </c>
      <c r="F507" s="73">
        <v>1</v>
      </c>
      <c r="G507" s="76" t="s">
        <v>793</v>
      </c>
      <c r="H507" s="76" t="s">
        <v>788</v>
      </c>
      <c r="I507" s="76" t="s">
        <v>789</v>
      </c>
      <c r="J507" s="76" t="s">
        <v>809</v>
      </c>
      <c r="K507" s="76" t="s">
        <v>840</v>
      </c>
      <c r="L507" s="73">
        <v>1</v>
      </c>
      <c r="M507" s="73">
        <v>0</v>
      </c>
      <c r="N507" s="73">
        <v>0</v>
      </c>
      <c r="O507" s="73">
        <v>0</v>
      </c>
      <c r="P507" s="73">
        <v>0</v>
      </c>
      <c r="Q507" s="73">
        <v>0</v>
      </c>
      <c r="R507" s="73">
        <v>0</v>
      </c>
      <c r="S507" s="73">
        <v>0</v>
      </c>
      <c r="T507" s="73">
        <v>0</v>
      </c>
      <c r="U507" s="73">
        <v>0</v>
      </c>
      <c r="V507" s="73">
        <v>0</v>
      </c>
      <c r="W507" s="73">
        <v>0</v>
      </c>
      <c r="X507" s="73">
        <v>0</v>
      </c>
      <c r="Y507" s="73">
        <v>0</v>
      </c>
      <c r="Z507" s="77" t="s"/>
      <c r="AA507" s="79">
        <v>46263.3651967593</v>
      </c>
      <c r="AB507" s="80">
        <f>=IFERROR((L507*20+M507*50+N507*50+O507*5+P507*80+Q507*80+R507*40+S507*50+T507*50+U507*50+V507*95+W507*95+X507*95+Y507*50)/800*IF(H507="青年",0.2,IF(H507="老年",0.9,IF(H507="中年",0.5,1))),0)</f>
        <v>0.005</v>
      </c>
      <c r="AC507" s="80">
        <f>=IFERROR((L507*80+M507*50+N507*50+O507*95+P507*20+Q507*20+R507*60+S507*50+T507*50+U507*50+V507*5+W507*5+X507*5+Y507*50)/540*IF(H507="青年",0.8,IF(H507="老年",0.1,IF(H507="中年",0.5,1))),0)</f>
        <v>0.118518518518519</v>
      </c>
      <c r="AD507" s="81">
        <f>=IFERROR(0.01+(AB507-MIN($AB$2:$AB$595))/(MAX($AB$2:$AB$595)-MIN($AB$2:$AB$595))*(1-0.01),0)*10</f>
        <v>0.247394540942928</v>
      </c>
      <c r="AE507" s="81">
        <f>=IFERROR(0.01+(AC507-MIN($AC$2:$AC$595))/(MAX($AC$2:$AC$595)-MIN($AC$2:$AC$595))*(1-0.01),0)*10</f>
        <v>3.38276762402089</v>
      </c>
    </row>
    <row r="508" spans="1:31">
      <c r="A508" s="73">
        <v>507</v>
      </c>
      <c r="B508" s="76" t="s">
        <v>1353</v>
      </c>
      <c r="C508" s="76" t="s">
        <v>639</v>
      </c>
      <c r="D508" s="73" t="s">
        <v>640</v>
      </c>
      <c r="E508" s="73">
        <v>3</v>
      </c>
      <c r="F508" s="77" t="s"/>
      <c r="G508" s="76" t="s">
        <v>787</v>
      </c>
      <c r="H508" s="76" t="s">
        <v>788</v>
      </c>
      <c r="I508" s="76" t="s">
        <v>789</v>
      </c>
      <c r="J508" s="76" t="s">
        <v>809</v>
      </c>
      <c r="K508" s="76" t="s">
        <v>840</v>
      </c>
      <c r="L508" s="73">
        <v>1</v>
      </c>
      <c r="M508" s="73">
        <v>0</v>
      </c>
      <c r="N508" s="73">
        <v>0</v>
      </c>
      <c r="O508" s="73">
        <v>0</v>
      </c>
      <c r="P508" s="73">
        <v>0</v>
      </c>
      <c r="Q508" s="73">
        <v>0</v>
      </c>
      <c r="R508" s="73">
        <v>0</v>
      </c>
      <c r="S508" s="73">
        <v>0</v>
      </c>
      <c r="T508" s="73">
        <v>0</v>
      </c>
      <c r="U508" s="73">
        <v>0</v>
      </c>
      <c r="V508" s="73">
        <v>0</v>
      </c>
      <c r="W508" s="73">
        <v>0</v>
      </c>
      <c r="X508" s="73">
        <v>0</v>
      </c>
      <c r="Y508" s="73">
        <v>0</v>
      </c>
      <c r="Z508" s="77" t="s"/>
      <c r="AA508" s="79">
        <v>46263.3652893519</v>
      </c>
      <c r="AB508" s="80">
        <f>=IFERROR((L508*20+M508*50+N508*50+O508*5+P508*80+Q508*80+R508*40+S508*50+T508*50+U508*50+V508*95+W508*95+X508*95+Y508*50)/800*IF(H508="青年",0.2,IF(H508="老年",0.9,IF(H508="中年",0.5,1))),0)</f>
        <v>0.005</v>
      </c>
      <c r="AC508" s="80">
        <f>=IFERROR((L508*80+M508*50+N508*50+O508*95+P508*20+Q508*20+R508*60+S508*50+T508*50+U508*50+V508*5+W508*5+X508*5+Y508*50)/540*IF(H508="青年",0.8,IF(H508="老年",0.1,IF(H508="中年",0.5,1))),0)</f>
        <v>0.118518518518519</v>
      </c>
      <c r="AD508" s="81">
        <f>=IFERROR(0.01+(AB508-MIN($AB$2:$AB$595))/(MAX($AB$2:$AB$595)-MIN($AB$2:$AB$595))*(1-0.01),0)*10</f>
        <v>0.247394540942928</v>
      </c>
      <c r="AE508" s="81">
        <f>=IFERROR(0.01+(AC508-MIN($AC$2:$AC$595))/(MAX($AC$2:$AC$595)-MIN($AC$2:$AC$595))*(1-0.01),0)*10</f>
        <v>3.38276762402089</v>
      </c>
    </row>
    <row r="509" spans="1:31">
      <c r="A509" s="73">
        <v>508</v>
      </c>
      <c r="B509" s="76" t="s">
        <v>1354</v>
      </c>
      <c r="C509" s="76" t="s">
        <v>644</v>
      </c>
      <c r="D509" s="73" t="s">
        <v>645</v>
      </c>
      <c r="E509" s="73">
        <v>1</v>
      </c>
      <c r="F509" s="73">
        <v>1</v>
      </c>
      <c r="G509" s="76" t="s">
        <v>793</v>
      </c>
      <c r="H509" s="76" t="s">
        <v>788</v>
      </c>
      <c r="I509" s="76" t="s">
        <v>1027</v>
      </c>
      <c r="J509" s="76" t="s">
        <v>790</v>
      </c>
      <c r="K509" s="76" t="s">
        <v>1355</v>
      </c>
      <c r="L509" s="73">
        <v>0</v>
      </c>
      <c r="M509" s="73">
        <v>1</v>
      </c>
      <c r="N509" s="73">
        <v>1</v>
      </c>
      <c r="O509" s="73">
        <v>1</v>
      </c>
      <c r="P509" s="73">
        <v>1</v>
      </c>
      <c r="Q509" s="73">
        <v>0</v>
      </c>
      <c r="R509" s="73">
        <v>0</v>
      </c>
      <c r="S509" s="73">
        <v>0</v>
      </c>
      <c r="T509" s="73">
        <v>0</v>
      </c>
      <c r="U509" s="73">
        <v>0</v>
      </c>
      <c r="V509" s="73">
        <v>0</v>
      </c>
      <c r="W509" s="73">
        <v>0</v>
      </c>
      <c r="X509" s="73">
        <v>0</v>
      </c>
      <c r="Y509" s="73">
        <v>0</v>
      </c>
      <c r="Z509" s="76" t="s">
        <v>1356</v>
      </c>
      <c r="AA509" s="79">
        <v>46263.4330555556</v>
      </c>
      <c r="AB509" s="80">
        <f>=IFERROR((L509*20+M509*50+N509*50+O509*5+P509*80+Q509*80+R509*40+S509*50+T509*50+U509*50+V509*95+W509*95+X509*95+Y509*50)/800*IF(H509="青年",0.2,IF(H509="老年",0.9,IF(H509="中年",0.5,1))),0)</f>
        <v>0.04625</v>
      </c>
      <c r="AC509" s="80">
        <f>=IFERROR((L509*80+M509*50+N509*50+O509*95+P509*20+Q509*20+R509*60+S509*50+T509*50+U509*50+V509*5+W509*5+X509*5+Y509*50)/540*IF(H509="青年",0.8,IF(H509="老年",0.1,IF(H509="中年",0.5,1))),0)</f>
        <v>0.318518518518519</v>
      </c>
      <c r="AD509" s="81">
        <f>=IFERROR(0.01+(AB509-MIN($AB$2:$AB$595))/(MAX($AB$2:$AB$595)-MIN($AB$2:$AB$595))*(1-0.01),0)*10</f>
        <v>1.86873449131514</v>
      </c>
      <c r="AE509" s="81">
        <f>=IFERROR(0.01+(AC509-MIN($AC$2:$AC$595))/(MAX($AC$2:$AC$595)-MIN($AC$2:$AC$595))*(1-0.01),0)*10</f>
        <v>8.96605744125327</v>
      </c>
    </row>
    <row r="510" spans="1:31">
      <c r="A510" s="73">
        <v>509</v>
      </c>
      <c r="B510" s="76" t="s">
        <v>1357</v>
      </c>
      <c r="C510" s="76" t="s">
        <v>652</v>
      </c>
      <c r="D510" s="73" t="s">
        <v>653</v>
      </c>
      <c r="E510" s="73">
        <v>1</v>
      </c>
      <c r="F510" s="73">
        <v>1</v>
      </c>
      <c r="G510" s="76" t="s">
        <v>793</v>
      </c>
      <c r="H510" s="76" t="s">
        <v>802</v>
      </c>
      <c r="I510" s="76" t="s">
        <v>789</v>
      </c>
      <c r="J510" s="76" t="s">
        <v>790</v>
      </c>
      <c r="K510" s="76" t="s">
        <v>822</v>
      </c>
      <c r="L510" s="73">
        <v>0</v>
      </c>
      <c r="M510" s="73">
        <v>0</v>
      </c>
      <c r="N510" s="73">
        <v>0</v>
      </c>
      <c r="O510" s="73">
        <v>0</v>
      </c>
      <c r="P510" s="73">
        <v>0</v>
      </c>
      <c r="Q510" s="73">
        <v>0</v>
      </c>
      <c r="R510" s="73">
        <v>0</v>
      </c>
      <c r="S510" s="73">
        <v>1</v>
      </c>
      <c r="T510" s="73">
        <v>0</v>
      </c>
      <c r="U510" s="73">
        <v>0</v>
      </c>
      <c r="V510" s="73">
        <v>0</v>
      </c>
      <c r="W510" s="73">
        <v>0</v>
      </c>
      <c r="X510" s="73">
        <v>0</v>
      </c>
      <c r="Y510" s="73">
        <v>0</v>
      </c>
      <c r="Z510" s="77" t="s"/>
      <c r="AA510" s="79">
        <v>46263.3663078704</v>
      </c>
      <c r="AB510" s="80">
        <f>=IFERROR((L510*20+M510*50+N510*50+O510*5+P510*80+Q510*80+R510*40+S510*50+T510*50+U510*50+V510*95+W510*95+X510*95+Y510*50)/800*IF(H510="青年",0.2,IF(H510="老年",0.9,IF(H510="中年",0.5,1))),0)</f>
        <v>0.03125</v>
      </c>
      <c r="AC510" s="80">
        <f>=IFERROR((L510*80+M510*50+N510*50+O510*95+P510*20+Q510*20+R510*60+S510*50+T510*50+U510*50+V510*5+W510*5+X510*5+Y510*50)/540*IF(H510="青年",0.8,IF(H510="老年",0.1,IF(H510="中年",0.5,1))),0)</f>
        <v>0.0462962962962963</v>
      </c>
      <c r="AD510" s="81">
        <f>=IFERROR(0.01+(AB510-MIN($AB$2:$AB$595))/(MAX($AB$2:$AB$595)-MIN($AB$2:$AB$595))*(1-0.01),0)*10</f>
        <v>1.27915632754342</v>
      </c>
      <c r="AE510" s="81">
        <f>=IFERROR(0.01+(AC510-MIN($AC$2:$AC$595))/(MAX($AC$2:$AC$595)-MIN($AC$2:$AC$595))*(1-0.01),0)*10</f>
        <v>1.36657963446475</v>
      </c>
    </row>
    <row r="511" spans="1:31">
      <c r="A511" s="73">
        <v>510</v>
      </c>
      <c r="B511" s="76" t="s">
        <v>1358</v>
      </c>
      <c r="C511" s="76" t="s">
        <v>652</v>
      </c>
      <c r="D511" s="73" t="s">
        <v>653</v>
      </c>
      <c r="E511" s="73">
        <v>2</v>
      </c>
      <c r="F511" s="73">
        <v>2</v>
      </c>
      <c r="G511" s="76" t="s">
        <v>793</v>
      </c>
      <c r="H511" s="76" t="s">
        <v>802</v>
      </c>
      <c r="I511" s="76" t="s">
        <v>789</v>
      </c>
      <c r="J511" s="76" t="s">
        <v>790</v>
      </c>
      <c r="K511" s="76" t="s">
        <v>822</v>
      </c>
      <c r="L511" s="73">
        <v>0</v>
      </c>
      <c r="M511" s="73">
        <v>0</v>
      </c>
      <c r="N511" s="73">
        <v>0</v>
      </c>
      <c r="O511" s="73">
        <v>0</v>
      </c>
      <c r="P511" s="73">
        <v>0</v>
      </c>
      <c r="Q511" s="73">
        <v>0</v>
      </c>
      <c r="R511" s="73">
        <v>0</v>
      </c>
      <c r="S511" s="73">
        <v>1</v>
      </c>
      <c r="T511" s="73">
        <v>0</v>
      </c>
      <c r="U511" s="73">
        <v>0</v>
      </c>
      <c r="V511" s="73">
        <v>0</v>
      </c>
      <c r="W511" s="73">
        <v>0</v>
      </c>
      <c r="X511" s="73">
        <v>0</v>
      </c>
      <c r="Y511" s="73">
        <v>0</v>
      </c>
      <c r="Z511" s="77" t="s"/>
      <c r="AA511" s="79">
        <v>46263.3663888889</v>
      </c>
      <c r="AB511" s="80">
        <f>=IFERROR((L511*20+M511*50+N511*50+O511*5+P511*80+Q511*80+R511*40+S511*50+T511*50+U511*50+V511*95+W511*95+X511*95+Y511*50)/800*IF(H511="青年",0.2,IF(H511="老年",0.9,IF(H511="中年",0.5,1))),0)</f>
        <v>0.03125</v>
      </c>
      <c r="AC511" s="80">
        <f>=IFERROR((L511*80+M511*50+N511*50+O511*95+P511*20+Q511*20+R511*60+S511*50+T511*50+U511*50+V511*5+W511*5+X511*5+Y511*50)/540*IF(H511="青年",0.8,IF(H511="老年",0.1,IF(H511="中年",0.5,1))),0)</f>
        <v>0.0462962962962963</v>
      </c>
      <c r="AD511" s="81">
        <f>=IFERROR(0.01+(AB511-MIN($AB$2:$AB$595))/(MAX($AB$2:$AB$595)-MIN($AB$2:$AB$595))*(1-0.01),0)*10</f>
        <v>1.27915632754342</v>
      </c>
      <c r="AE511" s="81">
        <f>=IFERROR(0.01+(AC511-MIN($AC$2:$AC$595))/(MAX($AC$2:$AC$595)-MIN($AC$2:$AC$595))*(1-0.01),0)*10</f>
        <v>1.36657963446475</v>
      </c>
    </row>
    <row r="512" spans="1:31">
      <c r="A512" s="73">
        <v>511</v>
      </c>
      <c r="B512" s="76" t="s">
        <v>1359</v>
      </c>
      <c r="C512" s="76" t="s">
        <v>657</v>
      </c>
      <c r="D512" s="73" t="s">
        <v>658</v>
      </c>
      <c r="E512" s="73">
        <v>1</v>
      </c>
      <c r="F512" s="73">
        <v>1</v>
      </c>
      <c r="G512" s="76" t="s">
        <v>793</v>
      </c>
      <c r="H512" s="76" t="s">
        <v>788</v>
      </c>
      <c r="I512" s="76" t="s">
        <v>789</v>
      </c>
      <c r="J512" s="76" t="s">
        <v>790</v>
      </c>
      <c r="K512" s="76" t="s">
        <v>904</v>
      </c>
      <c r="L512" s="73">
        <v>0</v>
      </c>
      <c r="M512" s="73">
        <v>0</v>
      </c>
      <c r="N512" s="73">
        <v>0</v>
      </c>
      <c r="O512" s="73">
        <v>0</v>
      </c>
      <c r="P512" s="73">
        <v>1</v>
      </c>
      <c r="Q512" s="73">
        <v>0</v>
      </c>
      <c r="R512" s="73">
        <v>1</v>
      </c>
      <c r="S512" s="73">
        <v>0</v>
      </c>
      <c r="T512" s="73">
        <v>0</v>
      </c>
      <c r="U512" s="73">
        <v>0</v>
      </c>
      <c r="V512" s="73">
        <v>0</v>
      </c>
      <c r="W512" s="73">
        <v>0</v>
      </c>
      <c r="X512" s="73">
        <v>0</v>
      </c>
      <c r="Y512" s="73">
        <v>0</v>
      </c>
      <c r="Z512" s="77" t="s"/>
      <c r="AA512" s="79">
        <v>46263.4225578704</v>
      </c>
      <c r="AB512" s="80">
        <f>=IFERROR((L512*20+M512*50+N512*50+O512*5+P512*80+Q512*80+R512*40+S512*50+T512*50+U512*50+V512*95+W512*95+X512*95+Y512*50)/800*IF(H512="青年",0.2,IF(H512="老年",0.9,IF(H512="中年",0.5,1))),0)</f>
        <v>0.03</v>
      </c>
      <c r="AC512" s="80">
        <f>=IFERROR((L512*80+M512*50+N512*50+O512*95+P512*20+Q512*20+R512*60+S512*50+T512*50+U512*50+V512*5+W512*5+X512*5+Y512*50)/540*IF(H512="青年",0.8,IF(H512="老年",0.1,IF(H512="中年",0.5,1))),0)</f>
        <v>0.118518518518519</v>
      </c>
      <c r="AD512" s="81">
        <f>=IFERROR(0.01+(AB512-MIN($AB$2:$AB$595))/(MAX($AB$2:$AB$595)-MIN($AB$2:$AB$595))*(1-0.01),0)*10</f>
        <v>1.23002481389578</v>
      </c>
      <c r="AE512" s="81">
        <f>=IFERROR(0.01+(AC512-MIN($AC$2:$AC$595))/(MAX($AC$2:$AC$595)-MIN($AC$2:$AC$595))*(1-0.01),0)*10</f>
        <v>3.38276762402089</v>
      </c>
    </row>
    <row r="513" spans="1:31">
      <c r="A513" s="73">
        <v>512</v>
      </c>
      <c r="B513" s="76" t="s">
        <v>1360</v>
      </c>
      <c r="C513" s="76" t="s">
        <v>657</v>
      </c>
      <c r="D513" s="73" t="s">
        <v>658</v>
      </c>
      <c r="E513" s="73">
        <v>2</v>
      </c>
      <c r="F513" s="73">
        <v>2</v>
      </c>
      <c r="G513" s="76" t="s">
        <v>793</v>
      </c>
      <c r="H513" s="76" t="s">
        <v>788</v>
      </c>
      <c r="I513" s="76" t="s">
        <v>789</v>
      </c>
      <c r="J513" s="76" t="s">
        <v>790</v>
      </c>
      <c r="K513" s="76" t="s">
        <v>904</v>
      </c>
      <c r="L513" s="73">
        <v>0</v>
      </c>
      <c r="M513" s="73">
        <v>0</v>
      </c>
      <c r="N513" s="73">
        <v>0</v>
      </c>
      <c r="O513" s="73">
        <v>0</v>
      </c>
      <c r="P513" s="73">
        <v>1</v>
      </c>
      <c r="Q513" s="73">
        <v>0</v>
      </c>
      <c r="R513" s="73">
        <v>1</v>
      </c>
      <c r="S513" s="73">
        <v>0</v>
      </c>
      <c r="T513" s="73">
        <v>0</v>
      </c>
      <c r="U513" s="73">
        <v>0</v>
      </c>
      <c r="V513" s="73">
        <v>0</v>
      </c>
      <c r="W513" s="73">
        <v>0</v>
      </c>
      <c r="X513" s="73">
        <v>0</v>
      </c>
      <c r="Y513" s="73">
        <v>0</v>
      </c>
      <c r="Z513" s="77" t="s"/>
      <c r="AA513" s="79">
        <v>46263.422650463</v>
      </c>
      <c r="AB513" s="80">
        <f>=IFERROR((L513*20+M513*50+N513*50+O513*5+P513*80+Q513*80+R513*40+S513*50+T513*50+U513*50+V513*95+W513*95+X513*95+Y513*50)/800*IF(H513="青年",0.2,IF(H513="老年",0.9,IF(H513="中年",0.5,1))),0)</f>
        <v>0.03</v>
      </c>
      <c r="AC513" s="80">
        <f>=IFERROR((L513*80+M513*50+N513*50+O513*95+P513*20+Q513*20+R513*60+S513*50+T513*50+U513*50+V513*5+W513*5+X513*5+Y513*50)/540*IF(H513="青年",0.8,IF(H513="老年",0.1,IF(H513="中年",0.5,1))),0)</f>
        <v>0.118518518518519</v>
      </c>
      <c r="AD513" s="81">
        <f>=IFERROR(0.01+(AB513-MIN($AB$2:$AB$595))/(MAX($AB$2:$AB$595)-MIN($AB$2:$AB$595))*(1-0.01),0)*10</f>
        <v>1.23002481389578</v>
      </c>
      <c r="AE513" s="81">
        <f>=IFERROR(0.01+(AC513-MIN($AC$2:$AC$595))/(MAX($AC$2:$AC$595)-MIN($AC$2:$AC$595))*(1-0.01),0)*10</f>
        <v>3.38276762402089</v>
      </c>
    </row>
    <row r="514" spans="1:31">
      <c r="A514" s="73">
        <v>513</v>
      </c>
      <c r="B514" s="76" t="s">
        <v>1361</v>
      </c>
      <c r="C514" s="76" t="s">
        <v>657</v>
      </c>
      <c r="D514" s="73" t="s">
        <v>658</v>
      </c>
      <c r="E514" s="73">
        <v>3</v>
      </c>
      <c r="F514" s="73">
        <v>3</v>
      </c>
      <c r="G514" s="76" t="s">
        <v>793</v>
      </c>
      <c r="H514" s="76" t="s">
        <v>788</v>
      </c>
      <c r="I514" s="76" t="s">
        <v>799</v>
      </c>
      <c r="J514" s="76" t="s">
        <v>790</v>
      </c>
      <c r="K514" s="76" t="s">
        <v>904</v>
      </c>
      <c r="L514" s="73">
        <v>0</v>
      </c>
      <c r="M514" s="73">
        <v>0</v>
      </c>
      <c r="N514" s="73">
        <v>0</v>
      </c>
      <c r="O514" s="73">
        <v>0</v>
      </c>
      <c r="P514" s="73">
        <v>1</v>
      </c>
      <c r="Q514" s="73">
        <v>0</v>
      </c>
      <c r="R514" s="73">
        <v>1</v>
      </c>
      <c r="S514" s="73">
        <v>0</v>
      </c>
      <c r="T514" s="73">
        <v>0</v>
      </c>
      <c r="U514" s="73">
        <v>0</v>
      </c>
      <c r="V514" s="73">
        <v>0</v>
      </c>
      <c r="W514" s="73">
        <v>0</v>
      </c>
      <c r="X514" s="73">
        <v>0</v>
      </c>
      <c r="Y514" s="73">
        <v>0</v>
      </c>
      <c r="Z514" s="77" t="s"/>
      <c r="AA514" s="79">
        <v>46263.4227430556</v>
      </c>
      <c r="AB514" s="80">
        <f>=IFERROR((L514*20+M514*50+N514*50+O514*5+P514*80+Q514*80+R514*40+S514*50+T514*50+U514*50+V514*95+W514*95+X514*95+Y514*50)/800*IF(H514="青年",0.2,IF(H514="老年",0.9,IF(H514="中年",0.5,1))),0)</f>
        <v>0.03</v>
      </c>
      <c r="AC514" s="80">
        <f>=IFERROR((L514*80+M514*50+N514*50+O514*95+P514*20+Q514*20+R514*60+S514*50+T514*50+U514*50+V514*5+W514*5+X514*5+Y514*50)/540*IF(H514="青年",0.8,IF(H514="老年",0.1,IF(H514="中年",0.5,1))),0)</f>
        <v>0.118518518518519</v>
      </c>
      <c r="AD514" s="81">
        <f>=IFERROR(0.01+(AB514-MIN($AB$2:$AB$595))/(MAX($AB$2:$AB$595)-MIN($AB$2:$AB$595))*(1-0.01),0)*10</f>
        <v>1.23002481389578</v>
      </c>
      <c r="AE514" s="81">
        <f>=IFERROR(0.01+(AC514-MIN($AC$2:$AC$595))/(MAX($AC$2:$AC$595)-MIN($AC$2:$AC$595))*(1-0.01),0)*10</f>
        <v>3.38276762402089</v>
      </c>
    </row>
    <row r="515" spans="1:31">
      <c r="A515" s="73">
        <v>514</v>
      </c>
      <c r="B515" s="76" t="s">
        <v>1362</v>
      </c>
      <c r="C515" s="76" t="s">
        <v>657</v>
      </c>
      <c r="D515" s="73" t="s">
        <v>658</v>
      </c>
      <c r="E515" s="73">
        <v>4</v>
      </c>
      <c r="F515" s="73">
        <v>4</v>
      </c>
      <c r="G515" s="76" t="s">
        <v>793</v>
      </c>
      <c r="H515" s="76" t="s">
        <v>788</v>
      </c>
      <c r="I515" s="76" t="s">
        <v>799</v>
      </c>
      <c r="J515" s="76" t="s">
        <v>790</v>
      </c>
      <c r="K515" s="76" t="s">
        <v>904</v>
      </c>
      <c r="L515" s="73">
        <v>0</v>
      </c>
      <c r="M515" s="73">
        <v>0</v>
      </c>
      <c r="N515" s="73">
        <v>0</v>
      </c>
      <c r="O515" s="73">
        <v>0</v>
      </c>
      <c r="P515" s="73">
        <v>1</v>
      </c>
      <c r="Q515" s="73">
        <v>0</v>
      </c>
      <c r="R515" s="73">
        <v>1</v>
      </c>
      <c r="S515" s="73">
        <v>0</v>
      </c>
      <c r="T515" s="73">
        <v>0</v>
      </c>
      <c r="U515" s="73">
        <v>0</v>
      </c>
      <c r="V515" s="73">
        <v>0</v>
      </c>
      <c r="W515" s="73">
        <v>0</v>
      </c>
      <c r="X515" s="73">
        <v>0</v>
      </c>
      <c r="Y515" s="73">
        <v>0</v>
      </c>
      <c r="Z515" s="77" t="s"/>
      <c r="AA515" s="79">
        <v>46263.4228356482</v>
      </c>
      <c r="AB515" s="80">
        <f>=IFERROR((L515*20+M515*50+N515*50+O515*5+P515*80+Q515*80+R515*40+S515*50+T515*50+U515*50+V515*95+W515*95+X515*95+Y515*50)/800*IF(H515="青年",0.2,IF(H515="老年",0.9,IF(H515="中年",0.5,1))),0)</f>
        <v>0.03</v>
      </c>
      <c r="AC515" s="80">
        <f>=IFERROR((L515*80+M515*50+N515*50+O515*95+P515*20+Q515*20+R515*60+S515*50+T515*50+U515*50+V515*5+W515*5+X515*5+Y515*50)/540*IF(H515="青年",0.8,IF(H515="老年",0.1,IF(H515="中年",0.5,1))),0)</f>
        <v>0.118518518518519</v>
      </c>
      <c r="AD515" s="81">
        <f>=IFERROR(0.01+(AB515-MIN($AB$2:$AB$595))/(MAX($AB$2:$AB$595)-MIN($AB$2:$AB$595))*(1-0.01),0)*10</f>
        <v>1.23002481389578</v>
      </c>
      <c r="AE515" s="81">
        <f>=IFERROR(0.01+(AC515-MIN($AC$2:$AC$595))/(MAX($AC$2:$AC$595)-MIN($AC$2:$AC$595))*(1-0.01),0)*10</f>
        <v>3.38276762402089</v>
      </c>
    </row>
    <row r="516" spans="1:31">
      <c r="A516" s="73">
        <v>515</v>
      </c>
      <c r="B516" s="76" t="s">
        <v>1363</v>
      </c>
      <c r="C516" s="76" t="s">
        <v>657</v>
      </c>
      <c r="D516" s="73" t="s">
        <v>658</v>
      </c>
      <c r="E516" s="73">
        <v>5</v>
      </c>
      <c r="F516" s="73">
        <v>5</v>
      </c>
      <c r="G516" s="76" t="s">
        <v>793</v>
      </c>
      <c r="H516" s="76" t="s">
        <v>788</v>
      </c>
      <c r="I516" s="76" t="s">
        <v>799</v>
      </c>
      <c r="J516" s="76" t="s">
        <v>790</v>
      </c>
      <c r="K516" s="76" t="s">
        <v>904</v>
      </c>
      <c r="L516" s="73">
        <v>0</v>
      </c>
      <c r="M516" s="73">
        <v>0</v>
      </c>
      <c r="N516" s="73">
        <v>0</v>
      </c>
      <c r="O516" s="73">
        <v>0</v>
      </c>
      <c r="P516" s="73">
        <v>1</v>
      </c>
      <c r="Q516" s="73">
        <v>0</v>
      </c>
      <c r="R516" s="73">
        <v>1</v>
      </c>
      <c r="S516" s="73">
        <v>0</v>
      </c>
      <c r="T516" s="73">
        <v>0</v>
      </c>
      <c r="U516" s="73">
        <v>0</v>
      </c>
      <c r="V516" s="73">
        <v>0</v>
      </c>
      <c r="W516" s="73">
        <v>0</v>
      </c>
      <c r="X516" s="73">
        <v>0</v>
      </c>
      <c r="Y516" s="73">
        <v>0</v>
      </c>
      <c r="Z516" s="77" t="s"/>
      <c r="AA516" s="79">
        <v>46263.4229050926</v>
      </c>
      <c r="AB516" s="80">
        <f>=IFERROR((L516*20+M516*50+N516*50+O516*5+P516*80+Q516*80+R516*40+S516*50+T516*50+U516*50+V516*95+W516*95+X516*95+Y516*50)/800*IF(H516="青年",0.2,IF(H516="老年",0.9,IF(H516="中年",0.5,1))),0)</f>
        <v>0.03</v>
      </c>
      <c r="AC516" s="80">
        <f>=IFERROR((L516*80+M516*50+N516*50+O516*95+P516*20+Q516*20+R516*60+S516*50+T516*50+U516*50+V516*5+W516*5+X516*5+Y516*50)/540*IF(H516="青年",0.8,IF(H516="老年",0.1,IF(H516="中年",0.5,1))),0)</f>
        <v>0.118518518518519</v>
      </c>
      <c r="AD516" s="81">
        <f>=IFERROR(0.01+(AB516-MIN($AB$2:$AB$595))/(MAX($AB$2:$AB$595)-MIN($AB$2:$AB$595))*(1-0.01),0)*10</f>
        <v>1.23002481389578</v>
      </c>
      <c r="AE516" s="81">
        <f>=IFERROR(0.01+(AC516-MIN($AC$2:$AC$595))/(MAX($AC$2:$AC$595)-MIN($AC$2:$AC$595))*(1-0.01),0)*10</f>
        <v>3.38276762402089</v>
      </c>
    </row>
    <row r="517" spans="1:31">
      <c r="A517" s="73">
        <v>516</v>
      </c>
      <c r="B517" s="76" t="s">
        <v>1364</v>
      </c>
      <c r="C517" s="76" t="s">
        <v>657</v>
      </c>
      <c r="D517" s="73" t="s">
        <v>658</v>
      </c>
      <c r="E517" s="73">
        <v>6</v>
      </c>
      <c r="F517" s="73">
        <v>6</v>
      </c>
      <c r="G517" s="76" t="s">
        <v>793</v>
      </c>
      <c r="H517" s="76" t="s">
        <v>788</v>
      </c>
      <c r="I517" s="76" t="s">
        <v>799</v>
      </c>
      <c r="J517" s="76" t="s">
        <v>790</v>
      </c>
      <c r="K517" s="76" t="s">
        <v>1002</v>
      </c>
      <c r="L517" s="73">
        <v>0</v>
      </c>
      <c r="M517" s="73">
        <v>0</v>
      </c>
      <c r="N517" s="73">
        <v>1</v>
      </c>
      <c r="O517" s="73">
        <v>0</v>
      </c>
      <c r="P517" s="73">
        <v>1</v>
      </c>
      <c r="Q517" s="73">
        <v>0</v>
      </c>
      <c r="R517" s="73">
        <v>0</v>
      </c>
      <c r="S517" s="73">
        <v>0</v>
      </c>
      <c r="T517" s="73">
        <v>0</v>
      </c>
      <c r="U517" s="73">
        <v>0</v>
      </c>
      <c r="V517" s="73">
        <v>0</v>
      </c>
      <c r="W517" s="73">
        <v>0</v>
      </c>
      <c r="X517" s="73">
        <v>0</v>
      </c>
      <c r="Y517" s="73">
        <v>0</v>
      </c>
      <c r="Z517" s="77" t="s"/>
      <c r="AA517" s="79">
        <v>46263.422974537</v>
      </c>
      <c r="AB517" s="80">
        <f>=IFERROR((L517*20+M517*50+N517*50+O517*5+P517*80+Q517*80+R517*40+S517*50+T517*50+U517*50+V517*95+W517*95+X517*95+Y517*50)/800*IF(H517="青年",0.2,IF(H517="老年",0.9,IF(H517="中年",0.5,1))),0)</f>
        <v>0.0325</v>
      </c>
      <c r="AC517" s="80">
        <f>=IFERROR((L517*80+M517*50+N517*50+O517*95+P517*20+Q517*20+R517*60+S517*50+T517*50+U517*50+V517*5+W517*5+X517*5+Y517*50)/540*IF(H517="青年",0.8,IF(H517="老年",0.1,IF(H517="中年",0.5,1))),0)</f>
        <v>0.103703703703704</v>
      </c>
      <c r="AD517" s="81">
        <f>=IFERROR(0.01+(AB517-MIN($AB$2:$AB$595))/(MAX($AB$2:$AB$595)-MIN($AB$2:$AB$595))*(1-0.01),0)*10</f>
        <v>1.32828784119107</v>
      </c>
      <c r="AE517" s="81">
        <f>=IFERROR(0.01+(AC517-MIN($AC$2:$AC$595))/(MAX($AC$2:$AC$595)-MIN($AC$2:$AC$595))*(1-0.01),0)*10</f>
        <v>2.96919060052219</v>
      </c>
    </row>
    <row r="518" spans="1:31">
      <c r="A518" s="73">
        <v>517</v>
      </c>
      <c r="B518" s="76" t="s">
        <v>1365</v>
      </c>
      <c r="C518" s="76" t="s">
        <v>663</v>
      </c>
      <c r="D518" s="73" t="s">
        <v>664</v>
      </c>
      <c r="E518" s="73">
        <v>1</v>
      </c>
      <c r="F518" s="73">
        <v>1</v>
      </c>
      <c r="G518" s="76" t="s">
        <v>793</v>
      </c>
      <c r="H518" s="76" t="s">
        <v>813</v>
      </c>
      <c r="I518" s="76" t="s">
        <v>789</v>
      </c>
      <c r="J518" s="76" t="s">
        <v>790</v>
      </c>
      <c r="K518" s="76" t="s">
        <v>867</v>
      </c>
      <c r="L518" s="73">
        <v>0</v>
      </c>
      <c r="M518" s="73">
        <v>0</v>
      </c>
      <c r="N518" s="73">
        <v>0</v>
      </c>
      <c r="O518" s="73">
        <v>0</v>
      </c>
      <c r="P518" s="73">
        <v>0</v>
      </c>
      <c r="Q518" s="73">
        <v>0</v>
      </c>
      <c r="R518" s="73">
        <v>1</v>
      </c>
      <c r="S518" s="73">
        <v>1</v>
      </c>
      <c r="T518" s="73">
        <v>0</v>
      </c>
      <c r="U518" s="73">
        <v>0</v>
      </c>
      <c r="V518" s="73">
        <v>0</v>
      </c>
      <c r="W518" s="73">
        <v>0</v>
      </c>
      <c r="X518" s="73">
        <v>0</v>
      </c>
      <c r="Y518" s="73">
        <v>0</v>
      </c>
      <c r="Z518" s="77" t="s"/>
      <c r="AA518" s="79">
        <v>46264.3593402778</v>
      </c>
      <c r="AB518" s="80">
        <f>=IFERROR((L518*20+M518*50+N518*50+O518*5+P518*80+Q518*80+R518*40+S518*50+T518*50+U518*50+V518*95+W518*95+X518*95+Y518*50)/800*IF(H518="青年",0.2,IF(H518="老年",0.9,IF(H518="中年",0.5,1))),0)</f>
        <v>0.1125</v>
      </c>
      <c r="AC518" s="80">
        <f>=IFERROR((L518*80+M518*50+N518*50+O518*95+P518*20+Q518*20+R518*60+S518*50+T518*50+U518*50+V518*5+W518*5+X518*5+Y518*50)/540*IF(H518="青年",0.8,IF(H518="老年",0.1,IF(H518="中年",0.5,1))),0)</f>
        <v>0.203703703703704</v>
      </c>
      <c r="AD518" s="81">
        <f>=IFERROR(0.01+(AB518-MIN($AB$2:$AB$595))/(MAX($AB$2:$AB$595)-MIN($AB$2:$AB$595))*(1-0.01),0)*10</f>
        <v>4.4727047146402</v>
      </c>
      <c r="AE518" s="81">
        <f>=IFERROR(0.01+(AC518-MIN($AC$2:$AC$595))/(MAX($AC$2:$AC$595)-MIN($AC$2:$AC$595))*(1-0.01),0)*10</f>
        <v>5.76083550913838</v>
      </c>
    </row>
    <row r="519" spans="1:31">
      <c r="A519" s="73">
        <v>518</v>
      </c>
      <c r="B519" s="76" t="s">
        <v>1366</v>
      </c>
      <c r="C519" s="76" t="s">
        <v>663</v>
      </c>
      <c r="D519" s="73" t="s">
        <v>664</v>
      </c>
      <c r="E519" s="73">
        <v>2</v>
      </c>
      <c r="F519" s="73">
        <v>1</v>
      </c>
      <c r="G519" s="76" t="s">
        <v>793</v>
      </c>
      <c r="H519" s="76" t="s">
        <v>788</v>
      </c>
      <c r="I519" s="76" t="s">
        <v>789</v>
      </c>
      <c r="J519" s="76" t="s">
        <v>790</v>
      </c>
      <c r="K519" s="76" t="s">
        <v>822</v>
      </c>
      <c r="L519" s="73">
        <v>0</v>
      </c>
      <c r="M519" s="73">
        <v>0</v>
      </c>
      <c r="N519" s="73">
        <v>0</v>
      </c>
      <c r="O519" s="73">
        <v>0</v>
      </c>
      <c r="P519" s="73">
        <v>0</v>
      </c>
      <c r="Q519" s="73">
        <v>0</v>
      </c>
      <c r="R519" s="73">
        <v>0</v>
      </c>
      <c r="S519" s="73">
        <v>1</v>
      </c>
      <c r="T519" s="73">
        <v>0</v>
      </c>
      <c r="U519" s="73">
        <v>0</v>
      </c>
      <c r="V519" s="73">
        <v>0</v>
      </c>
      <c r="W519" s="73">
        <v>0</v>
      </c>
      <c r="X519" s="73">
        <v>0</v>
      </c>
      <c r="Y519" s="73">
        <v>0</v>
      </c>
      <c r="Z519" s="77" t="s"/>
      <c r="AA519" s="79">
        <v>46264.3594097222</v>
      </c>
      <c r="AB519" s="80">
        <f>=IFERROR((L519*20+M519*50+N519*50+O519*5+P519*80+Q519*80+R519*40+S519*50+T519*50+U519*50+V519*95+W519*95+X519*95+Y519*50)/800*IF(H519="青年",0.2,IF(H519="老年",0.9,IF(H519="中年",0.5,1))),0)</f>
        <v>0.0125</v>
      </c>
      <c r="AC519" s="80">
        <f>=IFERROR((L519*80+M519*50+N519*50+O519*95+P519*20+Q519*20+R519*60+S519*50+T519*50+U519*50+V519*5+W519*5+X519*5+Y519*50)/540*IF(H519="青年",0.8,IF(H519="老年",0.1,IF(H519="中年",0.5,1))),0)</f>
        <v>0.0740740740740741</v>
      </c>
      <c r="AD519" s="81">
        <f>=IFERROR(0.01+(AB519-MIN($AB$2:$AB$595))/(MAX($AB$2:$AB$595)-MIN($AB$2:$AB$595))*(1-0.01),0)*10</f>
        <v>0.542183622828784</v>
      </c>
      <c r="AE519" s="81">
        <f>=IFERROR(0.01+(AC519-MIN($AC$2:$AC$595))/(MAX($AC$2:$AC$595)-MIN($AC$2:$AC$595))*(1-0.01),0)*10</f>
        <v>2.1420365535248</v>
      </c>
    </row>
    <row r="520" spans="1:31">
      <c r="A520" s="73">
        <v>519</v>
      </c>
      <c r="B520" s="76" t="s">
        <v>1367</v>
      </c>
      <c r="C520" s="76" t="s">
        <v>663</v>
      </c>
      <c r="D520" s="73" t="s">
        <v>664</v>
      </c>
      <c r="E520" s="73">
        <v>3</v>
      </c>
      <c r="F520" s="73">
        <v>1</v>
      </c>
      <c r="G520" s="76" t="s">
        <v>793</v>
      </c>
      <c r="H520" s="76" t="s">
        <v>788</v>
      </c>
      <c r="I520" s="76" t="s">
        <v>799</v>
      </c>
      <c r="J520" s="76" t="s">
        <v>790</v>
      </c>
      <c r="K520" s="76" t="s">
        <v>822</v>
      </c>
      <c r="L520" s="73">
        <v>0</v>
      </c>
      <c r="M520" s="73">
        <v>0</v>
      </c>
      <c r="N520" s="73">
        <v>0</v>
      </c>
      <c r="O520" s="73">
        <v>0</v>
      </c>
      <c r="P520" s="73">
        <v>0</v>
      </c>
      <c r="Q520" s="73">
        <v>0</v>
      </c>
      <c r="R520" s="73">
        <v>0</v>
      </c>
      <c r="S520" s="73">
        <v>1</v>
      </c>
      <c r="T520" s="73">
        <v>0</v>
      </c>
      <c r="U520" s="73">
        <v>0</v>
      </c>
      <c r="V520" s="73">
        <v>0</v>
      </c>
      <c r="W520" s="73">
        <v>0</v>
      </c>
      <c r="X520" s="73">
        <v>0</v>
      </c>
      <c r="Y520" s="73">
        <v>0</v>
      </c>
      <c r="Z520" s="77" t="s"/>
      <c r="AA520" s="79">
        <v>46264.3595023148</v>
      </c>
      <c r="AB520" s="80">
        <f>=IFERROR((L520*20+M520*50+N520*50+O520*5+P520*80+Q520*80+R520*40+S520*50+T520*50+U520*50+V520*95+W520*95+X520*95+Y520*50)/800*IF(H520="青年",0.2,IF(H520="老年",0.9,IF(H520="中年",0.5,1))),0)</f>
        <v>0.0125</v>
      </c>
      <c r="AC520" s="80">
        <f>=IFERROR((L520*80+M520*50+N520*50+O520*95+P520*20+Q520*20+R520*60+S520*50+T520*50+U520*50+V520*5+W520*5+X520*5+Y520*50)/540*IF(H520="青年",0.8,IF(H520="老年",0.1,IF(H520="中年",0.5,1))),0)</f>
        <v>0.0740740740740741</v>
      </c>
      <c r="AD520" s="81">
        <f>=IFERROR(0.01+(AB520-MIN($AB$2:$AB$595))/(MAX($AB$2:$AB$595)-MIN($AB$2:$AB$595))*(1-0.01),0)*10</f>
        <v>0.542183622828784</v>
      </c>
      <c r="AE520" s="81">
        <f>=IFERROR(0.01+(AC520-MIN($AC$2:$AC$595))/(MAX($AC$2:$AC$595)-MIN($AC$2:$AC$595))*(1-0.01),0)*10</f>
        <v>2.1420365535248</v>
      </c>
    </row>
    <row r="521" spans="1:31">
      <c r="A521" s="73">
        <v>520</v>
      </c>
      <c r="B521" s="76" t="s">
        <v>1368</v>
      </c>
      <c r="C521" s="76" t="s">
        <v>663</v>
      </c>
      <c r="D521" s="73" t="s">
        <v>664</v>
      </c>
      <c r="E521" s="73">
        <v>4</v>
      </c>
      <c r="F521" s="73">
        <v>1</v>
      </c>
      <c r="G521" s="76" t="s">
        <v>793</v>
      </c>
      <c r="H521" s="76" t="s">
        <v>788</v>
      </c>
      <c r="I521" s="76" t="s">
        <v>789</v>
      </c>
      <c r="J521" s="76" t="s">
        <v>790</v>
      </c>
      <c r="K521" s="76" t="s">
        <v>822</v>
      </c>
      <c r="L521" s="73">
        <v>0</v>
      </c>
      <c r="M521" s="73">
        <v>0</v>
      </c>
      <c r="N521" s="73">
        <v>0</v>
      </c>
      <c r="O521" s="73">
        <v>0</v>
      </c>
      <c r="P521" s="73">
        <v>0</v>
      </c>
      <c r="Q521" s="73">
        <v>0</v>
      </c>
      <c r="R521" s="73">
        <v>0</v>
      </c>
      <c r="S521" s="73">
        <v>1</v>
      </c>
      <c r="T521" s="73">
        <v>0</v>
      </c>
      <c r="U521" s="73">
        <v>0</v>
      </c>
      <c r="V521" s="73">
        <v>0</v>
      </c>
      <c r="W521" s="73">
        <v>0</v>
      </c>
      <c r="X521" s="73">
        <v>0</v>
      </c>
      <c r="Y521" s="73">
        <v>0</v>
      </c>
      <c r="Z521" s="77" t="s"/>
      <c r="AA521" s="79">
        <v>46264.3596296296</v>
      </c>
      <c r="AB521" s="80">
        <f>=IFERROR((L521*20+M521*50+N521*50+O521*5+P521*80+Q521*80+R521*40+S521*50+T521*50+U521*50+V521*95+W521*95+X521*95+Y521*50)/800*IF(H521="青年",0.2,IF(H521="老年",0.9,IF(H521="中年",0.5,1))),0)</f>
        <v>0.0125</v>
      </c>
      <c r="AC521" s="80">
        <f>=IFERROR((L521*80+M521*50+N521*50+O521*95+P521*20+Q521*20+R521*60+S521*50+T521*50+U521*50+V521*5+W521*5+X521*5+Y521*50)/540*IF(H521="青年",0.8,IF(H521="老年",0.1,IF(H521="中年",0.5,1))),0)</f>
        <v>0.0740740740740741</v>
      </c>
      <c r="AD521" s="81">
        <f>=IFERROR(0.01+(AB521-MIN($AB$2:$AB$595))/(MAX($AB$2:$AB$595)-MIN($AB$2:$AB$595))*(1-0.01),0)*10</f>
        <v>0.542183622828784</v>
      </c>
      <c r="AE521" s="81">
        <f>=IFERROR(0.01+(AC521-MIN($AC$2:$AC$595))/(MAX($AC$2:$AC$595)-MIN($AC$2:$AC$595))*(1-0.01),0)*10</f>
        <v>2.1420365535248</v>
      </c>
    </row>
    <row r="522" spans="1:31">
      <c r="A522" s="73">
        <v>521</v>
      </c>
      <c r="B522" s="76" t="s">
        <v>1369</v>
      </c>
      <c r="C522" s="76" t="s">
        <v>672</v>
      </c>
      <c r="D522" s="73" t="s">
        <v>673</v>
      </c>
      <c r="E522" s="73">
        <v>1</v>
      </c>
      <c r="F522" s="77" t="s"/>
      <c r="G522" s="76" t="s">
        <v>787</v>
      </c>
      <c r="H522" s="76" t="s">
        <v>861</v>
      </c>
      <c r="I522" s="76" t="s">
        <v>789</v>
      </c>
      <c r="J522" s="76" t="s">
        <v>790</v>
      </c>
      <c r="K522" s="76" t="s">
        <v>822</v>
      </c>
      <c r="L522" s="73">
        <v>0</v>
      </c>
      <c r="M522" s="73">
        <v>0</v>
      </c>
      <c r="N522" s="73">
        <v>0</v>
      </c>
      <c r="O522" s="73">
        <v>0</v>
      </c>
      <c r="P522" s="73">
        <v>0</v>
      </c>
      <c r="Q522" s="73">
        <v>0</v>
      </c>
      <c r="R522" s="73">
        <v>0</v>
      </c>
      <c r="S522" s="73">
        <v>1</v>
      </c>
      <c r="T522" s="73">
        <v>0</v>
      </c>
      <c r="U522" s="73">
        <v>0</v>
      </c>
      <c r="V522" s="73">
        <v>0</v>
      </c>
      <c r="W522" s="73">
        <v>0</v>
      </c>
      <c r="X522" s="73">
        <v>0</v>
      </c>
      <c r="Y522" s="73">
        <v>0</v>
      </c>
      <c r="Z522" s="77" t="s"/>
      <c r="AA522" s="79">
        <v>46264.3620486111</v>
      </c>
      <c r="AB522" s="80">
        <f>=IFERROR((L522*20+M522*50+N522*50+O522*5+P522*80+Q522*80+R522*40+S522*50+T522*50+U522*50+V522*95+W522*95+X522*95+Y522*50)/800*IF(H522="青年",0.2,IF(H522="老年",0.9,IF(H522="中年",0.5,1))),0)</f>
        <v>0.05625</v>
      </c>
      <c r="AC522" s="80">
        <f>=IFERROR((L522*80+M522*50+N522*50+O522*95+P522*20+Q522*20+R522*60+S522*50+T522*50+U522*50+V522*5+W522*5+X522*5+Y522*50)/540*IF(H522="青年",0.8,IF(H522="老年",0.1,IF(H522="中年",0.5,1))),0)</f>
        <v>0.00925925925925926</v>
      </c>
      <c r="AD522" s="81">
        <f>=IFERROR(0.01+(AB522-MIN($AB$2:$AB$595))/(MAX($AB$2:$AB$595)-MIN($AB$2:$AB$595))*(1-0.01),0)*10</f>
        <v>2.26178660049628</v>
      </c>
      <c r="AE522" s="81">
        <f>=IFERROR(0.01+(AC522-MIN($AC$2:$AC$595))/(MAX($AC$2:$AC$595)-MIN($AC$2:$AC$595))*(1-0.01),0)*10</f>
        <v>0.332637075718016</v>
      </c>
    </row>
    <row r="523" spans="1:31">
      <c r="A523" s="73">
        <v>522</v>
      </c>
      <c r="B523" s="76" t="s">
        <v>1370</v>
      </c>
      <c r="C523" s="76" t="s">
        <v>678</v>
      </c>
      <c r="D523" s="73" t="s">
        <v>679</v>
      </c>
      <c r="E523" s="73">
        <v>1</v>
      </c>
      <c r="F523" s="73">
        <v>1</v>
      </c>
      <c r="G523" s="76" t="s">
        <v>793</v>
      </c>
      <c r="H523" s="76" t="s">
        <v>788</v>
      </c>
      <c r="I523" s="76" t="s">
        <v>799</v>
      </c>
      <c r="J523" s="76" t="s">
        <v>809</v>
      </c>
      <c r="K523" s="76" t="s">
        <v>840</v>
      </c>
      <c r="L523" s="73">
        <v>1</v>
      </c>
      <c r="M523" s="73">
        <v>0</v>
      </c>
      <c r="N523" s="73">
        <v>0</v>
      </c>
      <c r="O523" s="73">
        <v>0</v>
      </c>
      <c r="P523" s="73">
        <v>0</v>
      </c>
      <c r="Q523" s="73">
        <v>0</v>
      </c>
      <c r="R523" s="73">
        <v>0</v>
      </c>
      <c r="S523" s="73">
        <v>0</v>
      </c>
      <c r="T523" s="73">
        <v>0</v>
      </c>
      <c r="U523" s="73">
        <v>0</v>
      </c>
      <c r="V523" s="73">
        <v>0</v>
      </c>
      <c r="W523" s="73">
        <v>0</v>
      </c>
      <c r="X523" s="73">
        <v>0</v>
      </c>
      <c r="Y523" s="73">
        <v>0</v>
      </c>
      <c r="Z523" s="77" t="s"/>
      <c r="AA523" s="79">
        <v>46264.3586342593</v>
      </c>
      <c r="AB523" s="80">
        <f>=IFERROR((L523*20+M523*50+N523*50+O523*5+P523*80+Q523*80+R523*40+S523*50+T523*50+U523*50+V523*95+W523*95+X523*95+Y523*50)/800*IF(H523="青年",0.2,IF(H523="老年",0.9,IF(H523="中年",0.5,1))),0)</f>
        <v>0.005</v>
      </c>
      <c r="AC523" s="80">
        <f>=IFERROR((L523*80+M523*50+N523*50+O523*95+P523*20+Q523*20+R523*60+S523*50+T523*50+U523*50+V523*5+W523*5+X523*5+Y523*50)/540*IF(H523="青年",0.8,IF(H523="老年",0.1,IF(H523="中年",0.5,1))),0)</f>
        <v>0.118518518518519</v>
      </c>
      <c r="AD523" s="81">
        <f>=IFERROR(0.01+(AB523-MIN($AB$2:$AB$595))/(MAX($AB$2:$AB$595)-MIN($AB$2:$AB$595))*(1-0.01),0)*10</f>
        <v>0.247394540942928</v>
      </c>
      <c r="AE523" s="81">
        <f>=IFERROR(0.01+(AC523-MIN($AC$2:$AC$595))/(MAX($AC$2:$AC$595)-MIN($AC$2:$AC$595))*(1-0.01),0)*10</f>
        <v>3.38276762402089</v>
      </c>
    </row>
    <row r="524" spans="1:31">
      <c r="A524" s="73">
        <v>523</v>
      </c>
      <c r="B524" s="76" t="s">
        <v>1371</v>
      </c>
      <c r="C524" s="76" t="s">
        <v>678</v>
      </c>
      <c r="D524" s="73" t="s">
        <v>679</v>
      </c>
      <c r="E524" s="73">
        <v>2</v>
      </c>
      <c r="F524" s="73">
        <v>1</v>
      </c>
      <c r="G524" s="76" t="s">
        <v>793</v>
      </c>
      <c r="H524" s="76" t="s">
        <v>788</v>
      </c>
      <c r="I524" s="76" t="s">
        <v>799</v>
      </c>
      <c r="J524" s="76" t="s">
        <v>809</v>
      </c>
      <c r="K524" s="76" t="s">
        <v>840</v>
      </c>
      <c r="L524" s="73">
        <v>1</v>
      </c>
      <c r="M524" s="73">
        <v>0</v>
      </c>
      <c r="N524" s="73">
        <v>0</v>
      </c>
      <c r="O524" s="73">
        <v>0</v>
      </c>
      <c r="P524" s="73">
        <v>0</v>
      </c>
      <c r="Q524" s="73">
        <v>0</v>
      </c>
      <c r="R524" s="73">
        <v>0</v>
      </c>
      <c r="S524" s="73">
        <v>0</v>
      </c>
      <c r="T524" s="73">
        <v>0</v>
      </c>
      <c r="U524" s="73">
        <v>0</v>
      </c>
      <c r="V524" s="73">
        <v>0</v>
      </c>
      <c r="W524" s="73">
        <v>0</v>
      </c>
      <c r="X524" s="73">
        <v>0</v>
      </c>
      <c r="Y524" s="73">
        <v>0</v>
      </c>
      <c r="Z524" s="77" t="s"/>
      <c r="AA524" s="79">
        <v>46264.3587037037</v>
      </c>
      <c r="AB524" s="80">
        <f>=IFERROR((L524*20+M524*50+N524*50+O524*5+P524*80+Q524*80+R524*40+S524*50+T524*50+U524*50+V524*95+W524*95+X524*95+Y524*50)/800*IF(H524="青年",0.2,IF(H524="老年",0.9,IF(H524="中年",0.5,1))),0)</f>
        <v>0.005</v>
      </c>
      <c r="AC524" s="80">
        <f>=IFERROR((L524*80+M524*50+N524*50+O524*95+P524*20+Q524*20+R524*60+S524*50+T524*50+U524*50+V524*5+W524*5+X524*5+Y524*50)/540*IF(H524="青年",0.8,IF(H524="老年",0.1,IF(H524="中年",0.5,1))),0)</f>
        <v>0.118518518518519</v>
      </c>
      <c r="AD524" s="81">
        <f>=IFERROR(0.01+(AB524-MIN($AB$2:$AB$595))/(MAX($AB$2:$AB$595)-MIN($AB$2:$AB$595))*(1-0.01),0)*10</f>
        <v>0.247394540942928</v>
      </c>
      <c r="AE524" s="81">
        <f>=IFERROR(0.01+(AC524-MIN($AC$2:$AC$595))/(MAX($AC$2:$AC$595)-MIN($AC$2:$AC$595))*(1-0.01),0)*10</f>
        <v>3.38276762402089</v>
      </c>
    </row>
    <row r="525" spans="1:31">
      <c r="A525" s="73">
        <v>524</v>
      </c>
      <c r="B525" s="76" t="s">
        <v>1372</v>
      </c>
      <c r="C525" s="76" t="s">
        <v>678</v>
      </c>
      <c r="D525" s="73" t="s">
        <v>679</v>
      </c>
      <c r="E525" s="73">
        <v>3</v>
      </c>
      <c r="F525" s="73">
        <v>2</v>
      </c>
      <c r="G525" s="76" t="s">
        <v>793</v>
      </c>
      <c r="H525" s="76" t="s">
        <v>788</v>
      </c>
      <c r="I525" s="76" t="s">
        <v>789</v>
      </c>
      <c r="J525" s="76" t="s">
        <v>790</v>
      </c>
      <c r="K525" s="76" t="s">
        <v>837</v>
      </c>
      <c r="L525" s="73">
        <v>0</v>
      </c>
      <c r="M525" s="73">
        <v>0</v>
      </c>
      <c r="N525" s="73">
        <v>0</v>
      </c>
      <c r="O525" s="73">
        <v>0</v>
      </c>
      <c r="P525" s="73">
        <v>1</v>
      </c>
      <c r="Q525" s="73">
        <v>0</v>
      </c>
      <c r="R525" s="73">
        <v>0</v>
      </c>
      <c r="S525" s="73">
        <v>1</v>
      </c>
      <c r="T525" s="73">
        <v>0</v>
      </c>
      <c r="U525" s="73">
        <v>0</v>
      </c>
      <c r="V525" s="73">
        <v>0</v>
      </c>
      <c r="W525" s="73">
        <v>0</v>
      </c>
      <c r="X525" s="73">
        <v>0</v>
      </c>
      <c r="Y525" s="73">
        <v>0</v>
      </c>
      <c r="Z525" s="77" t="s"/>
      <c r="AA525" s="79">
        <v>46266.3665856482</v>
      </c>
      <c r="AB525" s="80">
        <f>=IFERROR((L525*20+M525*50+N525*50+O525*5+P525*80+Q525*80+R525*40+S525*50+T525*50+U525*50+V525*95+W525*95+X525*95+Y525*50)/800*IF(H525="青年",0.2,IF(H525="老年",0.9,IF(H525="中年",0.5,1))),0)</f>
        <v>0.0325</v>
      </c>
      <c r="AC525" s="80">
        <f>=IFERROR((L525*80+M525*50+N525*50+O525*95+P525*20+Q525*20+R525*60+S525*50+T525*50+U525*50+V525*5+W525*5+X525*5+Y525*50)/540*IF(H525="青年",0.8,IF(H525="老年",0.1,IF(H525="中年",0.5,1))),0)</f>
        <v>0.103703703703704</v>
      </c>
      <c r="AD525" s="81">
        <f>=IFERROR(0.01+(AB525-MIN($AB$2:$AB$595))/(MAX($AB$2:$AB$595)-MIN($AB$2:$AB$595))*(1-0.01),0)*10</f>
        <v>1.32828784119107</v>
      </c>
      <c r="AE525" s="81">
        <f>=IFERROR(0.01+(AC525-MIN($AC$2:$AC$595))/(MAX($AC$2:$AC$595)-MIN($AC$2:$AC$595))*(1-0.01),0)*10</f>
        <v>2.96919060052219</v>
      </c>
    </row>
    <row r="526" spans="1:31">
      <c r="A526" s="73">
        <v>525</v>
      </c>
      <c r="B526" s="76" t="s">
        <v>1373</v>
      </c>
      <c r="C526" s="76" t="s">
        <v>678</v>
      </c>
      <c r="D526" s="73" t="s">
        <v>679</v>
      </c>
      <c r="E526" s="73">
        <v>4</v>
      </c>
      <c r="F526" s="73">
        <v>2</v>
      </c>
      <c r="G526" s="76" t="s">
        <v>793</v>
      </c>
      <c r="H526" s="76" t="s">
        <v>788</v>
      </c>
      <c r="I526" s="76" t="s">
        <v>799</v>
      </c>
      <c r="J526" s="76" t="s">
        <v>790</v>
      </c>
      <c r="K526" s="76" t="s">
        <v>837</v>
      </c>
      <c r="L526" s="73">
        <v>0</v>
      </c>
      <c r="M526" s="73">
        <v>0</v>
      </c>
      <c r="N526" s="73">
        <v>0</v>
      </c>
      <c r="O526" s="73">
        <v>0</v>
      </c>
      <c r="P526" s="73">
        <v>1</v>
      </c>
      <c r="Q526" s="73">
        <v>0</v>
      </c>
      <c r="R526" s="73">
        <v>0</v>
      </c>
      <c r="S526" s="73">
        <v>1</v>
      </c>
      <c r="T526" s="73">
        <v>0</v>
      </c>
      <c r="U526" s="73">
        <v>0</v>
      </c>
      <c r="V526" s="73">
        <v>0</v>
      </c>
      <c r="W526" s="73">
        <v>0</v>
      </c>
      <c r="X526" s="73">
        <v>0</v>
      </c>
      <c r="Y526" s="73">
        <v>0</v>
      </c>
      <c r="Z526" s="77" t="s"/>
      <c r="AA526" s="79">
        <v>46266.3667708333</v>
      </c>
      <c r="AB526" s="80">
        <f>=IFERROR((L526*20+M526*50+N526*50+O526*5+P526*80+Q526*80+R526*40+S526*50+T526*50+U526*50+V526*95+W526*95+X526*95+Y526*50)/800*IF(H526="青年",0.2,IF(H526="老年",0.9,IF(H526="中年",0.5,1))),0)</f>
        <v>0.0325</v>
      </c>
      <c r="AC526" s="80">
        <f>=IFERROR((L526*80+M526*50+N526*50+O526*95+P526*20+Q526*20+R526*60+S526*50+T526*50+U526*50+V526*5+W526*5+X526*5+Y526*50)/540*IF(H526="青年",0.8,IF(H526="老年",0.1,IF(H526="中年",0.5,1))),0)</f>
        <v>0.103703703703704</v>
      </c>
      <c r="AD526" s="81">
        <f>=IFERROR(0.01+(AB526-MIN($AB$2:$AB$595))/(MAX($AB$2:$AB$595)-MIN($AB$2:$AB$595))*(1-0.01),0)*10</f>
        <v>1.32828784119107</v>
      </c>
      <c r="AE526" s="81">
        <f>=IFERROR(0.01+(AC526-MIN($AC$2:$AC$595))/(MAX($AC$2:$AC$595)-MIN($AC$2:$AC$595))*(1-0.01),0)*10</f>
        <v>2.96919060052219</v>
      </c>
    </row>
    <row r="527" spans="1:31">
      <c r="A527" s="73">
        <v>526</v>
      </c>
      <c r="B527" s="76" t="s">
        <v>1374</v>
      </c>
      <c r="C527" s="76" t="s">
        <v>678</v>
      </c>
      <c r="D527" s="73" t="s">
        <v>679</v>
      </c>
      <c r="E527" s="73">
        <v>5</v>
      </c>
      <c r="F527" s="73">
        <v>2</v>
      </c>
      <c r="G527" s="76" t="s">
        <v>793</v>
      </c>
      <c r="H527" s="76" t="s">
        <v>788</v>
      </c>
      <c r="I527" s="76" t="s">
        <v>799</v>
      </c>
      <c r="J527" s="76" t="s">
        <v>790</v>
      </c>
      <c r="K527" s="76" t="s">
        <v>837</v>
      </c>
      <c r="L527" s="73">
        <v>0</v>
      </c>
      <c r="M527" s="73">
        <v>0</v>
      </c>
      <c r="N527" s="73">
        <v>0</v>
      </c>
      <c r="O527" s="73">
        <v>0</v>
      </c>
      <c r="P527" s="73">
        <v>1</v>
      </c>
      <c r="Q527" s="73">
        <v>0</v>
      </c>
      <c r="R527" s="73">
        <v>0</v>
      </c>
      <c r="S527" s="73">
        <v>1</v>
      </c>
      <c r="T527" s="73">
        <v>0</v>
      </c>
      <c r="U527" s="73">
        <v>0</v>
      </c>
      <c r="V527" s="73">
        <v>0</v>
      </c>
      <c r="W527" s="73">
        <v>0</v>
      </c>
      <c r="X527" s="73">
        <v>0</v>
      </c>
      <c r="Y527" s="73">
        <v>0</v>
      </c>
      <c r="Z527" s="77" t="s"/>
      <c r="AA527" s="79">
        <v>46266.3668634259</v>
      </c>
      <c r="AB527" s="80">
        <f>=IFERROR((L527*20+M527*50+N527*50+O527*5+P527*80+Q527*80+R527*40+S527*50+T527*50+U527*50+V527*95+W527*95+X527*95+Y527*50)/800*IF(H527="青年",0.2,IF(H527="老年",0.9,IF(H527="中年",0.5,1))),0)</f>
        <v>0.0325</v>
      </c>
      <c r="AC527" s="80">
        <f>=IFERROR((L527*80+M527*50+N527*50+O527*95+P527*20+Q527*20+R527*60+S527*50+T527*50+U527*50+V527*5+W527*5+X527*5+Y527*50)/540*IF(H527="青年",0.8,IF(H527="老年",0.1,IF(H527="中年",0.5,1))),0)</f>
        <v>0.103703703703704</v>
      </c>
      <c r="AD527" s="81">
        <f>=IFERROR(0.01+(AB527-MIN($AB$2:$AB$595))/(MAX($AB$2:$AB$595)-MIN($AB$2:$AB$595))*(1-0.01),0)*10</f>
        <v>1.32828784119107</v>
      </c>
      <c r="AE527" s="81">
        <f>=IFERROR(0.01+(AC527-MIN($AC$2:$AC$595))/(MAX($AC$2:$AC$595)-MIN($AC$2:$AC$595))*(1-0.01),0)*10</f>
        <v>2.96919060052219</v>
      </c>
    </row>
    <row r="528" spans="1:31">
      <c r="A528" s="73">
        <v>527</v>
      </c>
      <c r="B528" s="76" t="s">
        <v>1375</v>
      </c>
      <c r="C528" s="76" t="s">
        <v>678</v>
      </c>
      <c r="D528" s="73" t="s">
        <v>679</v>
      </c>
      <c r="E528" s="73">
        <v>6</v>
      </c>
      <c r="F528" s="77" t="s"/>
      <c r="G528" s="76" t="s">
        <v>787</v>
      </c>
      <c r="H528" s="76" t="s">
        <v>788</v>
      </c>
      <c r="I528" s="76" t="s">
        <v>789</v>
      </c>
      <c r="J528" s="76" t="s">
        <v>809</v>
      </c>
      <c r="K528" s="76" t="s">
        <v>853</v>
      </c>
      <c r="L528" s="73">
        <v>0</v>
      </c>
      <c r="M528" s="73">
        <v>0</v>
      </c>
      <c r="N528" s="73">
        <v>0</v>
      </c>
      <c r="O528" s="73">
        <v>1</v>
      </c>
      <c r="P528" s="73">
        <v>0</v>
      </c>
      <c r="Q528" s="73">
        <v>0</v>
      </c>
      <c r="R528" s="73">
        <v>0</v>
      </c>
      <c r="S528" s="73">
        <v>0</v>
      </c>
      <c r="T528" s="73">
        <v>0</v>
      </c>
      <c r="U528" s="73">
        <v>0</v>
      </c>
      <c r="V528" s="73">
        <v>0</v>
      </c>
      <c r="W528" s="73">
        <v>0</v>
      </c>
      <c r="X528" s="73">
        <v>0</v>
      </c>
      <c r="Y528" s="73">
        <v>0</v>
      </c>
      <c r="Z528" s="77" t="s"/>
      <c r="AA528" s="79">
        <v>46266.3669791667</v>
      </c>
      <c r="AB528" s="80">
        <f>=IFERROR((L528*20+M528*50+N528*50+O528*5+P528*80+Q528*80+R528*40+S528*50+T528*50+U528*50+V528*95+W528*95+X528*95+Y528*50)/800*IF(H528="青年",0.2,IF(H528="老年",0.9,IF(H528="中年",0.5,1))),0)</f>
        <v>0.00125</v>
      </c>
      <c r="AC528" s="80">
        <f>=IFERROR((L528*80+M528*50+N528*50+O528*95+P528*20+Q528*20+R528*60+S528*50+T528*50+U528*50+V528*5+W528*5+X528*5+Y528*50)/540*IF(H528="青年",0.8,IF(H528="老年",0.1,IF(H528="中年",0.5,1))),0)</f>
        <v>0.140740740740741</v>
      </c>
      <c r="AD528" s="81">
        <f>=IFERROR(0.01+(AB528-MIN($AB$2:$AB$595))/(MAX($AB$2:$AB$595)-MIN($AB$2:$AB$595))*(1-0.01),0)*10</f>
        <v>0.1</v>
      </c>
      <c r="AE528" s="81">
        <f>=IFERROR(0.01+(AC528-MIN($AC$2:$AC$595))/(MAX($AC$2:$AC$595)-MIN($AC$2:$AC$595))*(1-0.01),0)*10</f>
        <v>4.00313315926893</v>
      </c>
    </row>
    <row r="529" spans="1:31">
      <c r="A529" s="73">
        <v>528</v>
      </c>
      <c r="B529" s="76" t="s">
        <v>1376</v>
      </c>
      <c r="C529" s="76" t="s">
        <v>678</v>
      </c>
      <c r="D529" s="73" t="s">
        <v>679</v>
      </c>
      <c r="E529" s="73">
        <v>7</v>
      </c>
      <c r="F529" s="77" t="s"/>
      <c r="G529" s="76" t="s">
        <v>787</v>
      </c>
      <c r="H529" s="76" t="s">
        <v>788</v>
      </c>
      <c r="I529" s="76" t="s">
        <v>789</v>
      </c>
      <c r="J529" s="76" t="s">
        <v>809</v>
      </c>
      <c r="K529" s="76" t="s">
        <v>822</v>
      </c>
      <c r="L529" s="73">
        <v>0</v>
      </c>
      <c r="M529" s="73">
        <v>0</v>
      </c>
      <c r="N529" s="73">
        <v>0</v>
      </c>
      <c r="O529" s="73">
        <v>0</v>
      </c>
      <c r="P529" s="73">
        <v>0</v>
      </c>
      <c r="Q529" s="73">
        <v>0</v>
      </c>
      <c r="R529" s="73">
        <v>0</v>
      </c>
      <c r="S529" s="73">
        <v>1</v>
      </c>
      <c r="T529" s="73">
        <v>0</v>
      </c>
      <c r="U529" s="73">
        <v>0</v>
      </c>
      <c r="V529" s="73">
        <v>0</v>
      </c>
      <c r="W529" s="73">
        <v>0</v>
      </c>
      <c r="X529" s="73">
        <v>0</v>
      </c>
      <c r="Y529" s="73">
        <v>0</v>
      </c>
      <c r="Z529" s="77" t="s"/>
      <c r="AA529" s="79">
        <v>46266.3671296296</v>
      </c>
      <c r="AB529" s="80">
        <f>=IFERROR((L529*20+M529*50+N529*50+O529*5+P529*80+Q529*80+R529*40+S529*50+T529*50+U529*50+V529*95+W529*95+X529*95+Y529*50)/800*IF(H529="青年",0.2,IF(H529="老年",0.9,IF(H529="中年",0.5,1))),0)</f>
        <v>0.0125</v>
      </c>
      <c r="AC529" s="80">
        <f>=IFERROR((L529*80+M529*50+N529*50+O529*95+P529*20+Q529*20+R529*60+S529*50+T529*50+U529*50+V529*5+W529*5+X529*5+Y529*50)/540*IF(H529="青年",0.8,IF(H529="老年",0.1,IF(H529="中年",0.5,1))),0)</f>
        <v>0.0740740740740741</v>
      </c>
      <c r="AD529" s="81">
        <f>=IFERROR(0.01+(AB529-MIN($AB$2:$AB$595))/(MAX($AB$2:$AB$595)-MIN($AB$2:$AB$595))*(1-0.01),0)*10</f>
        <v>0.542183622828784</v>
      </c>
      <c r="AE529" s="81">
        <f>=IFERROR(0.01+(AC529-MIN($AC$2:$AC$595))/(MAX($AC$2:$AC$595)-MIN($AC$2:$AC$595))*(1-0.01),0)*10</f>
        <v>2.1420365535248</v>
      </c>
    </row>
    <row r="530" spans="1:31">
      <c r="A530" s="73">
        <v>529</v>
      </c>
      <c r="B530" s="76" t="s">
        <v>1377</v>
      </c>
      <c r="C530" s="76" t="s">
        <v>678</v>
      </c>
      <c r="D530" s="73" t="s">
        <v>679</v>
      </c>
      <c r="E530" s="73">
        <v>8</v>
      </c>
      <c r="F530" s="73">
        <v>3</v>
      </c>
      <c r="G530" s="76" t="s">
        <v>793</v>
      </c>
      <c r="H530" s="76" t="s">
        <v>788</v>
      </c>
      <c r="I530" s="76" t="s">
        <v>799</v>
      </c>
      <c r="J530" s="76" t="s">
        <v>809</v>
      </c>
      <c r="K530" s="76" t="s">
        <v>853</v>
      </c>
      <c r="L530" s="73">
        <v>0</v>
      </c>
      <c r="M530" s="73">
        <v>0</v>
      </c>
      <c r="N530" s="73">
        <v>0</v>
      </c>
      <c r="O530" s="73">
        <v>1</v>
      </c>
      <c r="P530" s="73">
        <v>0</v>
      </c>
      <c r="Q530" s="73">
        <v>0</v>
      </c>
      <c r="R530" s="73">
        <v>0</v>
      </c>
      <c r="S530" s="73">
        <v>0</v>
      </c>
      <c r="T530" s="73">
        <v>0</v>
      </c>
      <c r="U530" s="73">
        <v>0</v>
      </c>
      <c r="V530" s="73">
        <v>0</v>
      </c>
      <c r="W530" s="73">
        <v>0</v>
      </c>
      <c r="X530" s="73">
        <v>0</v>
      </c>
      <c r="Y530" s="73">
        <v>0</v>
      </c>
      <c r="Z530" s="77" t="s"/>
      <c r="AA530" s="79">
        <v>46266.3676736111</v>
      </c>
      <c r="AB530" s="80">
        <f>=IFERROR((L530*20+M530*50+N530*50+O530*5+P530*80+Q530*80+R530*40+S530*50+T530*50+U530*50+V530*95+W530*95+X530*95+Y530*50)/800*IF(H530="青年",0.2,IF(H530="老年",0.9,IF(H530="中年",0.5,1))),0)</f>
        <v>0.00125</v>
      </c>
      <c r="AC530" s="80">
        <f>=IFERROR((L530*80+M530*50+N530*50+O530*95+P530*20+Q530*20+R530*60+S530*50+T530*50+U530*50+V530*5+W530*5+X530*5+Y530*50)/540*IF(H530="青年",0.8,IF(H530="老年",0.1,IF(H530="中年",0.5,1))),0)</f>
        <v>0.140740740740741</v>
      </c>
      <c r="AD530" s="81">
        <f>=IFERROR(0.01+(AB530-MIN($AB$2:$AB$595))/(MAX($AB$2:$AB$595)-MIN($AB$2:$AB$595))*(1-0.01),0)*10</f>
        <v>0.1</v>
      </c>
      <c r="AE530" s="81">
        <f>=IFERROR(0.01+(AC530-MIN($AC$2:$AC$595))/(MAX($AC$2:$AC$595)-MIN($AC$2:$AC$595))*(1-0.01),0)*10</f>
        <v>4.00313315926893</v>
      </c>
    </row>
    <row r="531" spans="1:31">
      <c r="A531" s="73">
        <v>530</v>
      </c>
      <c r="B531" s="76" t="s">
        <v>1378</v>
      </c>
      <c r="C531" s="76" t="s">
        <v>678</v>
      </c>
      <c r="D531" s="73" t="s">
        <v>679</v>
      </c>
      <c r="E531" s="73">
        <v>9</v>
      </c>
      <c r="F531" s="73">
        <v>3</v>
      </c>
      <c r="G531" s="76" t="s">
        <v>793</v>
      </c>
      <c r="H531" s="76" t="s">
        <v>788</v>
      </c>
      <c r="I531" s="76" t="s">
        <v>799</v>
      </c>
      <c r="J531" s="76" t="s">
        <v>809</v>
      </c>
      <c r="K531" s="76" t="s">
        <v>853</v>
      </c>
      <c r="L531" s="73">
        <v>0</v>
      </c>
      <c r="M531" s="73">
        <v>0</v>
      </c>
      <c r="N531" s="73">
        <v>0</v>
      </c>
      <c r="O531" s="73">
        <v>1</v>
      </c>
      <c r="P531" s="73">
        <v>0</v>
      </c>
      <c r="Q531" s="73">
        <v>0</v>
      </c>
      <c r="R531" s="73">
        <v>0</v>
      </c>
      <c r="S531" s="73">
        <v>0</v>
      </c>
      <c r="T531" s="73">
        <v>0</v>
      </c>
      <c r="U531" s="73">
        <v>0</v>
      </c>
      <c r="V531" s="73">
        <v>0</v>
      </c>
      <c r="W531" s="73">
        <v>0</v>
      </c>
      <c r="X531" s="73">
        <v>0</v>
      </c>
      <c r="Y531" s="73">
        <v>0</v>
      </c>
      <c r="Z531" s="77" t="s"/>
      <c r="AA531" s="79">
        <v>46266.3677430556</v>
      </c>
      <c r="AB531" s="80">
        <f>=IFERROR((L531*20+M531*50+N531*50+O531*5+P531*80+Q531*80+R531*40+S531*50+T531*50+U531*50+V531*95+W531*95+X531*95+Y531*50)/800*IF(H531="青年",0.2,IF(H531="老年",0.9,IF(H531="中年",0.5,1))),0)</f>
        <v>0.00125</v>
      </c>
      <c r="AC531" s="80">
        <f>=IFERROR((L531*80+M531*50+N531*50+O531*95+P531*20+Q531*20+R531*60+S531*50+T531*50+U531*50+V531*5+W531*5+X531*5+Y531*50)/540*IF(H531="青年",0.8,IF(H531="老年",0.1,IF(H531="中年",0.5,1))),0)</f>
        <v>0.140740740740741</v>
      </c>
      <c r="AD531" s="81">
        <f>=IFERROR(0.01+(AB531-MIN($AB$2:$AB$595))/(MAX($AB$2:$AB$595)-MIN($AB$2:$AB$595))*(1-0.01),0)*10</f>
        <v>0.1</v>
      </c>
      <c r="AE531" s="81">
        <f>=IFERROR(0.01+(AC531-MIN($AC$2:$AC$595))/(MAX($AC$2:$AC$595)-MIN($AC$2:$AC$595))*(1-0.01),0)*10</f>
        <v>4.00313315926893</v>
      </c>
    </row>
    <row r="532" spans="1:31">
      <c r="A532" s="73">
        <v>531</v>
      </c>
      <c r="B532" s="76" t="s">
        <v>1379</v>
      </c>
      <c r="C532" s="76" t="s">
        <v>678</v>
      </c>
      <c r="D532" s="73" t="s">
        <v>679</v>
      </c>
      <c r="E532" s="73">
        <v>10</v>
      </c>
      <c r="F532" s="73">
        <v>3</v>
      </c>
      <c r="G532" s="76" t="s">
        <v>793</v>
      </c>
      <c r="H532" s="76" t="s">
        <v>788</v>
      </c>
      <c r="I532" s="76" t="s">
        <v>799</v>
      </c>
      <c r="J532" s="76" t="s">
        <v>809</v>
      </c>
      <c r="K532" s="76" t="s">
        <v>853</v>
      </c>
      <c r="L532" s="73">
        <v>0</v>
      </c>
      <c r="M532" s="73">
        <v>0</v>
      </c>
      <c r="N532" s="73">
        <v>0</v>
      </c>
      <c r="O532" s="73">
        <v>1</v>
      </c>
      <c r="P532" s="73">
        <v>0</v>
      </c>
      <c r="Q532" s="73">
        <v>0</v>
      </c>
      <c r="R532" s="73">
        <v>0</v>
      </c>
      <c r="S532" s="73">
        <v>0</v>
      </c>
      <c r="T532" s="73">
        <v>0</v>
      </c>
      <c r="U532" s="73">
        <v>0</v>
      </c>
      <c r="V532" s="73">
        <v>0</v>
      </c>
      <c r="W532" s="73">
        <v>0</v>
      </c>
      <c r="X532" s="73">
        <v>0</v>
      </c>
      <c r="Y532" s="73">
        <v>0</v>
      </c>
      <c r="Z532" s="77" t="s"/>
      <c r="AA532" s="79">
        <v>46266.3678240741</v>
      </c>
      <c r="AB532" s="80">
        <f>=IFERROR((L532*20+M532*50+N532*50+O532*5+P532*80+Q532*80+R532*40+S532*50+T532*50+U532*50+V532*95+W532*95+X532*95+Y532*50)/800*IF(H532="青年",0.2,IF(H532="老年",0.9,IF(H532="中年",0.5,1))),0)</f>
        <v>0.00125</v>
      </c>
      <c r="AC532" s="80">
        <f>=IFERROR((L532*80+M532*50+N532*50+O532*95+P532*20+Q532*20+R532*60+S532*50+T532*50+U532*50+V532*5+W532*5+X532*5+Y532*50)/540*IF(H532="青年",0.8,IF(H532="老年",0.1,IF(H532="中年",0.5,1))),0)</f>
        <v>0.140740740740741</v>
      </c>
      <c r="AD532" s="81">
        <f>=IFERROR(0.01+(AB532-MIN($AB$2:$AB$595))/(MAX($AB$2:$AB$595)-MIN($AB$2:$AB$595))*(1-0.01),0)*10</f>
        <v>0.1</v>
      </c>
      <c r="AE532" s="81">
        <f>=IFERROR(0.01+(AC532-MIN($AC$2:$AC$595))/(MAX($AC$2:$AC$595)-MIN($AC$2:$AC$595))*(1-0.01),0)*10</f>
        <v>4.00313315926893</v>
      </c>
    </row>
    <row r="533" spans="1:31">
      <c r="A533" s="73">
        <v>532</v>
      </c>
      <c r="B533" s="76" t="s">
        <v>1380</v>
      </c>
      <c r="C533" s="76" t="s">
        <v>678</v>
      </c>
      <c r="D533" s="73" t="s">
        <v>679</v>
      </c>
      <c r="E533" s="73">
        <v>11</v>
      </c>
      <c r="F533" s="73">
        <v>3</v>
      </c>
      <c r="G533" s="76" t="s">
        <v>793</v>
      </c>
      <c r="H533" s="76" t="s">
        <v>788</v>
      </c>
      <c r="I533" s="76" t="s">
        <v>789</v>
      </c>
      <c r="J533" s="76" t="s">
        <v>809</v>
      </c>
      <c r="K533" s="76" t="s">
        <v>853</v>
      </c>
      <c r="L533" s="73">
        <v>0</v>
      </c>
      <c r="M533" s="73">
        <v>0</v>
      </c>
      <c r="N533" s="73">
        <v>0</v>
      </c>
      <c r="O533" s="73">
        <v>1</v>
      </c>
      <c r="P533" s="73">
        <v>0</v>
      </c>
      <c r="Q533" s="73">
        <v>0</v>
      </c>
      <c r="R533" s="73">
        <v>0</v>
      </c>
      <c r="S533" s="73">
        <v>0</v>
      </c>
      <c r="T533" s="73">
        <v>0</v>
      </c>
      <c r="U533" s="73">
        <v>0</v>
      </c>
      <c r="V533" s="73">
        <v>0</v>
      </c>
      <c r="W533" s="73">
        <v>0</v>
      </c>
      <c r="X533" s="73">
        <v>0</v>
      </c>
      <c r="Y533" s="73">
        <v>0</v>
      </c>
      <c r="Z533" s="77" t="s"/>
      <c r="AA533" s="79">
        <v>46266.3678703704</v>
      </c>
      <c r="AB533" s="80">
        <f>=IFERROR((L533*20+M533*50+N533*50+O533*5+P533*80+Q533*80+R533*40+S533*50+T533*50+U533*50+V533*95+W533*95+X533*95+Y533*50)/800*IF(H533="青年",0.2,IF(H533="老年",0.9,IF(H533="中年",0.5,1))),0)</f>
        <v>0.00125</v>
      </c>
      <c r="AC533" s="80">
        <f>=IFERROR((L533*80+M533*50+N533*50+O533*95+P533*20+Q533*20+R533*60+S533*50+T533*50+U533*50+V533*5+W533*5+X533*5+Y533*50)/540*IF(H533="青年",0.8,IF(H533="老年",0.1,IF(H533="中年",0.5,1))),0)</f>
        <v>0.140740740740741</v>
      </c>
      <c r="AD533" s="81">
        <f>=IFERROR(0.01+(AB533-MIN($AB$2:$AB$595))/(MAX($AB$2:$AB$595)-MIN($AB$2:$AB$595))*(1-0.01),0)*10</f>
        <v>0.1</v>
      </c>
      <c r="AE533" s="81">
        <f>=IFERROR(0.01+(AC533-MIN($AC$2:$AC$595))/(MAX($AC$2:$AC$595)-MIN($AC$2:$AC$595))*(1-0.01),0)*10</f>
        <v>4.00313315926893</v>
      </c>
    </row>
    <row r="534" spans="1:31">
      <c r="A534" s="73">
        <v>533</v>
      </c>
      <c r="B534" s="76" t="s">
        <v>1381</v>
      </c>
      <c r="C534" s="76" t="s">
        <v>678</v>
      </c>
      <c r="D534" s="73" t="s">
        <v>679</v>
      </c>
      <c r="E534" s="73">
        <v>12</v>
      </c>
      <c r="F534" s="73">
        <v>3</v>
      </c>
      <c r="G534" s="76" t="s">
        <v>793</v>
      </c>
      <c r="H534" s="76" t="s">
        <v>788</v>
      </c>
      <c r="I534" s="76" t="s">
        <v>799</v>
      </c>
      <c r="J534" s="76" t="s">
        <v>809</v>
      </c>
      <c r="K534" s="76" t="s">
        <v>853</v>
      </c>
      <c r="L534" s="73">
        <v>0</v>
      </c>
      <c r="M534" s="73">
        <v>0</v>
      </c>
      <c r="N534" s="73">
        <v>0</v>
      </c>
      <c r="O534" s="73">
        <v>1</v>
      </c>
      <c r="P534" s="73">
        <v>0</v>
      </c>
      <c r="Q534" s="73">
        <v>0</v>
      </c>
      <c r="R534" s="73">
        <v>0</v>
      </c>
      <c r="S534" s="73">
        <v>0</v>
      </c>
      <c r="T534" s="73">
        <v>0</v>
      </c>
      <c r="U534" s="73">
        <v>0</v>
      </c>
      <c r="V534" s="73">
        <v>0</v>
      </c>
      <c r="W534" s="73">
        <v>0</v>
      </c>
      <c r="X534" s="73">
        <v>0</v>
      </c>
      <c r="Y534" s="73">
        <v>0</v>
      </c>
      <c r="Z534" s="77" t="s"/>
      <c r="AA534" s="79">
        <v>46266.3679398148</v>
      </c>
      <c r="AB534" s="80">
        <f>=IFERROR((L534*20+M534*50+N534*50+O534*5+P534*80+Q534*80+R534*40+S534*50+T534*50+U534*50+V534*95+W534*95+X534*95+Y534*50)/800*IF(H534="青年",0.2,IF(H534="老年",0.9,IF(H534="中年",0.5,1))),0)</f>
        <v>0.00125</v>
      </c>
      <c r="AC534" s="80">
        <f>=IFERROR((L534*80+M534*50+N534*50+O534*95+P534*20+Q534*20+R534*60+S534*50+T534*50+U534*50+V534*5+W534*5+X534*5+Y534*50)/540*IF(H534="青年",0.8,IF(H534="老年",0.1,IF(H534="中年",0.5,1))),0)</f>
        <v>0.140740740740741</v>
      </c>
      <c r="AD534" s="81">
        <f>=IFERROR(0.01+(AB534-MIN($AB$2:$AB$595))/(MAX($AB$2:$AB$595)-MIN($AB$2:$AB$595))*(1-0.01),0)*10</f>
        <v>0.1</v>
      </c>
      <c r="AE534" s="81">
        <f>=IFERROR(0.01+(AC534-MIN($AC$2:$AC$595))/(MAX($AC$2:$AC$595)-MIN($AC$2:$AC$595))*(1-0.01),0)*10</f>
        <v>4.00313315926893</v>
      </c>
    </row>
    <row r="535" spans="1:31">
      <c r="A535" s="73">
        <v>534</v>
      </c>
      <c r="B535" s="76" t="s">
        <v>1382</v>
      </c>
      <c r="C535" s="76" t="s">
        <v>684</v>
      </c>
      <c r="D535" s="73" t="s">
        <v>685</v>
      </c>
      <c r="E535" s="73">
        <v>1</v>
      </c>
      <c r="F535" s="73">
        <v>1</v>
      </c>
      <c r="G535" s="76" t="s">
        <v>793</v>
      </c>
      <c r="H535" s="76" t="s">
        <v>861</v>
      </c>
      <c r="I535" s="76" t="s">
        <v>789</v>
      </c>
      <c r="J535" s="76" t="s">
        <v>809</v>
      </c>
      <c r="K535" s="76" t="s">
        <v>840</v>
      </c>
      <c r="L535" s="73">
        <v>1</v>
      </c>
      <c r="M535" s="73">
        <v>0</v>
      </c>
      <c r="N535" s="73">
        <v>0</v>
      </c>
      <c r="O535" s="73">
        <v>0</v>
      </c>
      <c r="P535" s="73">
        <v>0</v>
      </c>
      <c r="Q535" s="73">
        <v>0</v>
      </c>
      <c r="R535" s="73">
        <v>0</v>
      </c>
      <c r="S535" s="73">
        <v>0</v>
      </c>
      <c r="T535" s="73">
        <v>0</v>
      </c>
      <c r="U535" s="73">
        <v>0</v>
      </c>
      <c r="V535" s="73">
        <v>0</v>
      </c>
      <c r="W535" s="73">
        <v>0</v>
      </c>
      <c r="X535" s="73">
        <v>0</v>
      </c>
      <c r="Y535" s="73">
        <v>0</v>
      </c>
      <c r="Z535" s="77" t="s"/>
      <c r="AA535" s="79">
        <v>46266.3721875</v>
      </c>
      <c r="AB535" s="80">
        <f>=IFERROR((L535*20+M535*50+N535*50+O535*5+P535*80+Q535*80+R535*40+S535*50+T535*50+U535*50+V535*95+W535*95+X535*95+Y535*50)/800*IF(H535="青年",0.2,IF(H535="老年",0.9,IF(H535="中年",0.5,1))),0)</f>
        <v>0.0225</v>
      </c>
      <c r="AC535" s="80">
        <f>=IFERROR((L535*80+M535*50+N535*50+O535*95+P535*20+Q535*20+R535*60+S535*50+T535*50+U535*50+V535*5+W535*5+X535*5+Y535*50)/540*IF(H535="青年",0.8,IF(H535="老年",0.1,IF(H535="中年",0.5,1))),0)</f>
        <v>0.0148148148148148</v>
      </c>
      <c r="AD535" s="81">
        <f>=IFERROR(0.01+(AB535-MIN($AB$2:$AB$595))/(MAX($AB$2:$AB$595)-MIN($AB$2:$AB$595))*(1-0.01),0)*10</f>
        <v>0.935235732009926</v>
      </c>
      <c r="AE535" s="81">
        <f>=IFERROR(0.01+(AC535-MIN($AC$2:$AC$595))/(MAX($AC$2:$AC$595)-MIN($AC$2:$AC$595))*(1-0.01),0)*10</f>
        <v>0.487728459530026</v>
      </c>
    </row>
    <row r="536" spans="1:31">
      <c r="A536" s="73">
        <v>535</v>
      </c>
      <c r="B536" s="76" t="s">
        <v>1383</v>
      </c>
      <c r="C536" s="76" t="s">
        <v>684</v>
      </c>
      <c r="D536" s="73" t="s">
        <v>685</v>
      </c>
      <c r="E536" s="73">
        <v>2</v>
      </c>
      <c r="F536" s="73">
        <v>1</v>
      </c>
      <c r="G536" s="76" t="s">
        <v>793</v>
      </c>
      <c r="H536" s="76" t="s">
        <v>861</v>
      </c>
      <c r="I536" s="76" t="s">
        <v>789</v>
      </c>
      <c r="J536" s="76" t="s">
        <v>809</v>
      </c>
      <c r="K536" s="76" t="s">
        <v>840</v>
      </c>
      <c r="L536" s="73">
        <v>1</v>
      </c>
      <c r="M536" s="73">
        <v>0</v>
      </c>
      <c r="N536" s="73">
        <v>0</v>
      </c>
      <c r="O536" s="73">
        <v>0</v>
      </c>
      <c r="P536" s="73">
        <v>0</v>
      </c>
      <c r="Q536" s="73">
        <v>0</v>
      </c>
      <c r="R536" s="73">
        <v>0</v>
      </c>
      <c r="S536" s="73">
        <v>0</v>
      </c>
      <c r="T536" s="73">
        <v>0</v>
      </c>
      <c r="U536" s="73">
        <v>0</v>
      </c>
      <c r="V536" s="73">
        <v>0</v>
      </c>
      <c r="W536" s="73">
        <v>0</v>
      </c>
      <c r="X536" s="73">
        <v>0</v>
      </c>
      <c r="Y536" s="73">
        <v>0</v>
      </c>
      <c r="Z536" s="77" t="s"/>
      <c r="AA536" s="79">
        <v>46266.3722337962</v>
      </c>
      <c r="AB536" s="80">
        <f>=IFERROR((L536*20+M536*50+N536*50+O536*5+P536*80+Q536*80+R536*40+S536*50+T536*50+U536*50+V536*95+W536*95+X536*95+Y536*50)/800*IF(H536="青年",0.2,IF(H536="老年",0.9,IF(H536="中年",0.5,1))),0)</f>
        <v>0.0225</v>
      </c>
      <c r="AC536" s="80">
        <f>=IFERROR((L536*80+M536*50+N536*50+O536*95+P536*20+Q536*20+R536*60+S536*50+T536*50+U536*50+V536*5+W536*5+X536*5+Y536*50)/540*IF(H536="青年",0.8,IF(H536="老年",0.1,IF(H536="中年",0.5,1))),0)</f>
        <v>0.0148148148148148</v>
      </c>
      <c r="AD536" s="81">
        <f>=IFERROR(0.01+(AB536-MIN($AB$2:$AB$595))/(MAX($AB$2:$AB$595)-MIN($AB$2:$AB$595))*(1-0.01),0)*10</f>
        <v>0.935235732009926</v>
      </c>
      <c r="AE536" s="81">
        <f>=IFERROR(0.01+(AC536-MIN($AC$2:$AC$595))/(MAX($AC$2:$AC$595)-MIN($AC$2:$AC$595))*(1-0.01),0)*10</f>
        <v>0.487728459530026</v>
      </c>
    </row>
    <row r="537" spans="1:31">
      <c r="A537" s="73">
        <v>536</v>
      </c>
      <c r="B537" s="76" t="s">
        <v>1384</v>
      </c>
      <c r="C537" s="76" t="s">
        <v>684</v>
      </c>
      <c r="D537" s="73" t="s">
        <v>685</v>
      </c>
      <c r="E537" s="73">
        <v>3</v>
      </c>
      <c r="F537" s="77" t="s"/>
      <c r="G537" s="76" t="s">
        <v>787</v>
      </c>
      <c r="H537" s="76" t="s">
        <v>802</v>
      </c>
      <c r="I537" s="76" t="s">
        <v>789</v>
      </c>
      <c r="J537" s="76" t="s">
        <v>809</v>
      </c>
      <c r="K537" s="76" t="s">
        <v>1322</v>
      </c>
      <c r="L537" s="73">
        <v>0</v>
      </c>
      <c r="M537" s="73">
        <v>0</v>
      </c>
      <c r="N537" s="73">
        <v>0</v>
      </c>
      <c r="O537" s="73">
        <v>0</v>
      </c>
      <c r="P537" s="73">
        <v>0</v>
      </c>
      <c r="Q537" s="73">
        <v>0</v>
      </c>
      <c r="R537" s="73">
        <v>0</v>
      </c>
      <c r="S537" s="73">
        <v>0</v>
      </c>
      <c r="T537" s="73">
        <v>0</v>
      </c>
      <c r="U537" s="73">
        <v>0</v>
      </c>
      <c r="V537" s="73">
        <v>0</v>
      </c>
      <c r="W537" s="73">
        <v>0</v>
      </c>
      <c r="X537" s="73">
        <v>1</v>
      </c>
      <c r="Y537" s="73">
        <v>0</v>
      </c>
      <c r="Z537" s="77" t="s"/>
      <c r="AA537" s="79">
        <v>46266.3723726852</v>
      </c>
      <c r="AB537" s="80">
        <f>=IFERROR((L537*20+M537*50+N537*50+O537*5+P537*80+Q537*80+R537*40+S537*50+T537*50+U537*50+V537*95+W537*95+X537*95+Y537*50)/800*IF(H537="青年",0.2,IF(H537="老年",0.9,IF(H537="中年",0.5,1))),0)</f>
        <v>0.059375</v>
      </c>
      <c r="AC537" s="80">
        <f>=IFERROR((L537*80+M537*50+N537*50+O537*95+P537*20+Q537*20+R537*60+S537*50+T537*50+U537*50+V537*5+W537*5+X537*5+Y537*50)/540*IF(H537="青年",0.8,IF(H537="老年",0.1,IF(H537="中年",0.5,1))),0)</f>
        <v>0.00462962962962963</v>
      </c>
      <c r="AD537" s="81">
        <f>=IFERROR(0.01+(AB537-MIN($AB$2:$AB$595))/(MAX($AB$2:$AB$595)-MIN($AB$2:$AB$595))*(1-0.01),0)*10</f>
        <v>2.38461538461538</v>
      </c>
      <c r="AE537" s="81">
        <f>=IFERROR(0.01+(AC537-MIN($AC$2:$AC$595))/(MAX($AC$2:$AC$595)-MIN($AC$2:$AC$595))*(1-0.01),0)*10</f>
        <v>0.203394255874674</v>
      </c>
    </row>
    <row r="538" spans="1:31">
      <c r="A538" s="73">
        <v>537</v>
      </c>
      <c r="B538" s="76" t="s">
        <v>1385</v>
      </c>
      <c r="C538" s="76" t="s">
        <v>684</v>
      </c>
      <c r="D538" s="73" t="s">
        <v>685</v>
      </c>
      <c r="E538" s="73">
        <v>4</v>
      </c>
      <c r="F538" s="77" t="s"/>
      <c r="G538" s="76" t="s">
        <v>787</v>
      </c>
      <c r="H538" s="76" t="s">
        <v>802</v>
      </c>
      <c r="I538" s="76" t="s">
        <v>799</v>
      </c>
      <c r="J538" s="76" t="s">
        <v>809</v>
      </c>
      <c r="K538" s="76" t="s">
        <v>822</v>
      </c>
      <c r="L538" s="73">
        <v>0</v>
      </c>
      <c r="M538" s="73">
        <v>0</v>
      </c>
      <c r="N538" s="73">
        <v>0</v>
      </c>
      <c r="O538" s="73">
        <v>0</v>
      </c>
      <c r="P538" s="73">
        <v>0</v>
      </c>
      <c r="Q538" s="73">
        <v>0</v>
      </c>
      <c r="R538" s="73">
        <v>0</v>
      </c>
      <c r="S538" s="73">
        <v>1</v>
      </c>
      <c r="T538" s="73">
        <v>0</v>
      </c>
      <c r="U538" s="73">
        <v>0</v>
      </c>
      <c r="V538" s="73">
        <v>0</v>
      </c>
      <c r="W538" s="73">
        <v>0</v>
      </c>
      <c r="X538" s="73">
        <v>0</v>
      </c>
      <c r="Y538" s="73">
        <v>0</v>
      </c>
      <c r="Z538" s="77" t="s"/>
      <c r="AA538" s="79">
        <v>46266.3726620371</v>
      </c>
      <c r="AB538" s="80">
        <f>=IFERROR((L538*20+M538*50+N538*50+O538*5+P538*80+Q538*80+R538*40+S538*50+T538*50+U538*50+V538*95+W538*95+X538*95+Y538*50)/800*IF(H538="青年",0.2,IF(H538="老年",0.9,IF(H538="中年",0.5,1))),0)</f>
        <v>0.03125</v>
      </c>
      <c r="AC538" s="80">
        <f>=IFERROR((L538*80+M538*50+N538*50+O538*95+P538*20+Q538*20+R538*60+S538*50+T538*50+U538*50+V538*5+W538*5+X538*5+Y538*50)/540*IF(H538="青年",0.8,IF(H538="老年",0.1,IF(H538="中年",0.5,1))),0)</f>
        <v>0.0462962962962963</v>
      </c>
      <c r="AD538" s="81">
        <f>=IFERROR(0.01+(AB538-MIN($AB$2:$AB$595))/(MAX($AB$2:$AB$595)-MIN($AB$2:$AB$595))*(1-0.01),0)*10</f>
        <v>1.27915632754342</v>
      </c>
      <c r="AE538" s="81">
        <f>=IFERROR(0.01+(AC538-MIN($AC$2:$AC$595))/(MAX($AC$2:$AC$595)-MIN($AC$2:$AC$595))*(1-0.01),0)*10</f>
        <v>1.36657963446475</v>
      </c>
    </row>
    <row r="539" spans="1:31">
      <c r="A539" s="73">
        <v>538</v>
      </c>
      <c r="B539" s="76" t="s">
        <v>1386</v>
      </c>
      <c r="C539" s="76" t="s">
        <v>684</v>
      </c>
      <c r="D539" s="73" t="s">
        <v>685</v>
      </c>
      <c r="E539" s="73">
        <v>5</v>
      </c>
      <c r="F539" s="73">
        <v>2</v>
      </c>
      <c r="G539" s="76" t="s">
        <v>793</v>
      </c>
      <c r="H539" s="76" t="s">
        <v>802</v>
      </c>
      <c r="I539" s="76" t="s">
        <v>789</v>
      </c>
      <c r="J539" s="76" t="s">
        <v>809</v>
      </c>
      <c r="K539" s="76" t="s">
        <v>818</v>
      </c>
      <c r="L539" s="73">
        <v>0</v>
      </c>
      <c r="M539" s="73">
        <v>1</v>
      </c>
      <c r="N539" s="73">
        <v>0</v>
      </c>
      <c r="O539" s="73">
        <v>0</v>
      </c>
      <c r="P539" s="73">
        <v>0</v>
      </c>
      <c r="Q539" s="73">
        <v>0</v>
      </c>
      <c r="R539" s="73">
        <v>0</v>
      </c>
      <c r="S539" s="73">
        <v>0</v>
      </c>
      <c r="T539" s="73">
        <v>0</v>
      </c>
      <c r="U539" s="73">
        <v>0</v>
      </c>
      <c r="V539" s="73">
        <v>0</v>
      </c>
      <c r="W539" s="73">
        <v>0</v>
      </c>
      <c r="X539" s="73">
        <v>0</v>
      </c>
      <c r="Y539" s="73">
        <v>0</v>
      </c>
      <c r="Z539" s="77" t="s"/>
      <c r="AA539" s="79">
        <v>46266.3727430556</v>
      </c>
      <c r="AB539" s="80">
        <f>=IFERROR((L539*20+M539*50+N539*50+O539*5+P539*80+Q539*80+R539*40+S539*50+T539*50+U539*50+V539*95+W539*95+X539*95+Y539*50)/800*IF(H539="青年",0.2,IF(H539="老年",0.9,IF(H539="中年",0.5,1))),0)</f>
        <v>0.03125</v>
      </c>
      <c r="AC539" s="80">
        <f>=IFERROR((L539*80+M539*50+N539*50+O539*95+P539*20+Q539*20+R539*60+S539*50+T539*50+U539*50+V539*5+W539*5+X539*5+Y539*50)/540*IF(H539="青年",0.8,IF(H539="老年",0.1,IF(H539="中年",0.5,1))),0)</f>
        <v>0.0462962962962963</v>
      </c>
      <c r="AD539" s="81">
        <f>=IFERROR(0.01+(AB539-MIN($AB$2:$AB$595))/(MAX($AB$2:$AB$595)-MIN($AB$2:$AB$595))*(1-0.01),0)*10</f>
        <v>1.27915632754342</v>
      </c>
      <c r="AE539" s="81">
        <f>=IFERROR(0.01+(AC539-MIN($AC$2:$AC$595))/(MAX($AC$2:$AC$595)-MIN($AC$2:$AC$595))*(1-0.01),0)*10</f>
        <v>1.36657963446475</v>
      </c>
    </row>
    <row r="540" spans="1:31">
      <c r="A540" s="73">
        <v>539</v>
      </c>
      <c r="B540" s="76" t="s">
        <v>1387</v>
      </c>
      <c r="C540" s="76" t="s">
        <v>684</v>
      </c>
      <c r="D540" s="73" t="s">
        <v>685</v>
      </c>
      <c r="E540" s="73">
        <v>6</v>
      </c>
      <c r="F540" s="73">
        <v>2</v>
      </c>
      <c r="G540" s="76" t="s">
        <v>793</v>
      </c>
      <c r="H540" s="76" t="s">
        <v>802</v>
      </c>
      <c r="I540" s="76" t="s">
        <v>799</v>
      </c>
      <c r="J540" s="76" t="s">
        <v>809</v>
      </c>
      <c r="K540" s="76" t="s">
        <v>818</v>
      </c>
      <c r="L540" s="73">
        <v>0</v>
      </c>
      <c r="M540" s="73">
        <v>1</v>
      </c>
      <c r="N540" s="73">
        <v>0</v>
      </c>
      <c r="O540" s="73">
        <v>0</v>
      </c>
      <c r="P540" s="73">
        <v>0</v>
      </c>
      <c r="Q540" s="73">
        <v>0</v>
      </c>
      <c r="R540" s="73">
        <v>0</v>
      </c>
      <c r="S540" s="73">
        <v>0</v>
      </c>
      <c r="T540" s="73">
        <v>0</v>
      </c>
      <c r="U540" s="73">
        <v>0</v>
      </c>
      <c r="V540" s="73">
        <v>0</v>
      </c>
      <c r="W540" s="73">
        <v>0</v>
      </c>
      <c r="X540" s="73">
        <v>0</v>
      </c>
      <c r="Y540" s="73">
        <v>0</v>
      </c>
      <c r="Z540" s="77" t="s"/>
      <c r="AA540" s="79">
        <v>46266.3728472222</v>
      </c>
      <c r="AB540" s="80">
        <f>=IFERROR((L540*20+M540*50+N540*50+O540*5+P540*80+Q540*80+R540*40+S540*50+T540*50+U540*50+V540*95+W540*95+X540*95+Y540*50)/800*IF(H540="青年",0.2,IF(H540="老年",0.9,IF(H540="中年",0.5,1))),0)</f>
        <v>0.03125</v>
      </c>
      <c r="AC540" s="80">
        <f>=IFERROR((L540*80+M540*50+N540*50+O540*95+P540*20+Q540*20+R540*60+S540*50+T540*50+U540*50+V540*5+W540*5+X540*5+Y540*50)/540*IF(H540="青年",0.8,IF(H540="老年",0.1,IF(H540="中年",0.5,1))),0)</f>
        <v>0.0462962962962963</v>
      </c>
      <c r="AD540" s="81">
        <f>=IFERROR(0.01+(AB540-MIN($AB$2:$AB$595))/(MAX($AB$2:$AB$595)-MIN($AB$2:$AB$595))*(1-0.01),0)*10</f>
        <v>1.27915632754342</v>
      </c>
      <c r="AE540" s="81">
        <f>=IFERROR(0.01+(AC540-MIN($AC$2:$AC$595))/(MAX($AC$2:$AC$595)-MIN($AC$2:$AC$595))*(1-0.01),0)*10</f>
        <v>1.36657963446475</v>
      </c>
    </row>
    <row r="541" spans="1:31">
      <c r="A541" s="73">
        <v>540</v>
      </c>
      <c r="B541" s="76" t="s">
        <v>1388</v>
      </c>
      <c r="C541" s="76" t="s">
        <v>684</v>
      </c>
      <c r="D541" s="73" t="s">
        <v>685</v>
      </c>
      <c r="E541" s="73">
        <v>7</v>
      </c>
      <c r="F541" s="77" t="s"/>
      <c r="G541" s="76" t="s">
        <v>787</v>
      </c>
      <c r="H541" s="76" t="s">
        <v>802</v>
      </c>
      <c r="I541" s="76" t="s">
        <v>799</v>
      </c>
      <c r="J541" s="76" t="s">
        <v>809</v>
      </c>
      <c r="K541" s="76" t="s">
        <v>818</v>
      </c>
      <c r="L541" s="73">
        <v>0</v>
      </c>
      <c r="M541" s="73">
        <v>1</v>
      </c>
      <c r="N541" s="73">
        <v>0</v>
      </c>
      <c r="O541" s="73">
        <v>0</v>
      </c>
      <c r="P541" s="73">
        <v>0</v>
      </c>
      <c r="Q541" s="73">
        <v>0</v>
      </c>
      <c r="R541" s="73">
        <v>0</v>
      </c>
      <c r="S541" s="73">
        <v>0</v>
      </c>
      <c r="T541" s="73">
        <v>0</v>
      </c>
      <c r="U541" s="73">
        <v>0</v>
      </c>
      <c r="V541" s="73">
        <v>0</v>
      </c>
      <c r="W541" s="73">
        <v>0</v>
      </c>
      <c r="X541" s="73">
        <v>0</v>
      </c>
      <c r="Y541" s="73">
        <v>0</v>
      </c>
      <c r="Z541" s="77" t="s"/>
      <c r="AA541" s="79">
        <v>46266.3733912037</v>
      </c>
      <c r="AB541" s="80">
        <f>=IFERROR((L541*20+M541*50+N541*50+O541*5+P541*80+Q541*80+R541*40+S541*50+T541*50+U541*50+V541*95+W541*95+X541*95+Y541*50)/800*IF(H541="青年",0.2,IF(H541="老年",0.9,IF(H541="中年",0.5,1))),0)</f>
        <v>0.03125</v>
      </c>
      <c r="AC541" s="80">
        <f>=IFERROR((L541*80+M541*50+N541*50+O541*95+P541*20+Q541*20+R541*60+S541*50+T541*50+U541*50+V541*5+W541*5+X541*5+Y541*50)/540*IF(H541="青年",0.8,IF(H541="老年",0.1,IF(H541="中年",0.5,1))),0)</f>
        <v>0.0462962962962963</v>
      </c>
      <c r="AD541" s="81">
        <f>=IFERROR(0.01+(AB541-MIN($AB$2:$AB$595))/(MAX($AB$2:$AB$595)-MIN($AB$2:$AB$595))*(1-0.01),0)*10</f>
        <v>1.27915632754342</v>
      </c>
      <c r="AE541" s="81">
        <f>=IFERROR(0.01+(AC541-MIN($AC$2:$AC$595))/(MAX($AC$2:$AC$595)-MIN($AC$2:$AC$595))*(1-0.01),0)*10</f>
        <v>1.36657963446475</v>
      </c>
    </row>
    <row r="542" spans="1:31">
      <c r="A542" s="73">
        <v>541</v>
      </c>
      <c r="B542" s="76" t="s">
        <v>1389</v>
      </c>
      <c r="C542" s="76" t="s">
        <v>689</v>
      </c>
      <c r="D542" s="73" t="s">
        <v>690</v>
      </c>
      <c r="E542" s="73">
        <v>1</v>
      </c>
      <c r="F542" s="73">
        <v>1</v>
      </c>
      <c r="G542" s="76" t="s">
        <v>793</v>
      </c>
      <c r="H542" s="76" t="s">
        <v>788</v>
      </c>
      <c r="I542" s="76" t="s">
        <v>799</v>
      </c>
      <c r="J542" s="76" t="s">
        <v>790</v>
      </c>
      <c r="K542" s="76" t="s">
        <v>822</v>
      </c>
      <c r="L542" s="73">
        <v>0</v>
      </c>
      <c r="M542" s="73">
        <v>0</v>
      </c>
      <c r="N542" s="73">
        <v>0</v>
      </c>
      <c r="O542" s="73">
        <v>0</v>
      </c>
      <c r="P542" s="73">
        <v>0</v>
      </c>
      <c r="Q542" s="73">
        <v>0</v>
      </c>
      <c r="R542" s="73">
        <v>0</v>
      </c>
      <c r="S542" s="73">
        <v>1</v>
      </c>
      <c r="T542" s="73">
        <v>0</v>
      </c>
      <c r="U542" s="73">
        <v>0</v>
      </c>
      <c r="V542" s="73">
        <v>0</v>
      </c>
      <c r="W542" s="73">
        <v>0</v>
      </c>
      <c r="X542" s="73">
        <v>0</v>
      </c>
      <c r="Y542" s="73">
        <v>0</v>
      </c>
      <c r="Z542" s="77" t="s"/>
      <c r="AA542" s="79">
        <v>46264.3667592593</v>
      </c>
      <c r="AB542" s="80">
        <f>=IFERROR((L542*20+M542*50+N542*50+O542*5+P542*80+Q542*80+R542*40+S542*50+T542*50+U542*50+V542*95+W542*95+X542*95+Y542*50)/800*IF(H542="青年",0.2,IF(H542="老年",0.9,IF(H542="中年",0.5,1))),0)</f>
        <v>0.0125</v>
      </c>
      <c r="AC542" s="80">
        <f>=IFERROR((L542*80+M542*50+N542*50+O542*95+P542*20+Q542*20+R542*60+S542*50+T542*50+U542*50+V542*5+W542*5+X542*5+Y542*50)/540*IF(H542="青年",0.8,IF(H542="老年",0.1,IF(H542="中年",0.5,1))),0)</f>
        <v>0.0740740740740741</v>
      </c>
      <c r="AD542" s="81">
        <f>=IFERROR(0.01+(AB542-MIN($AB$2:$AB$595))/(MAX($AB$2:$AB$595)-MIN($AB$2:$AB$595))*(1-0.01),0)*10</f>
        <v>0.542183622828784</v>
      </c>
      <c r="AE542" s="81">
        <f>=IFERROR(0.01+(AC542-MIN($AC$2:$AC$595))/(MAX($AC$2:$AC$595)-MIN($AC$2:$AC$595))*(1-0.01),0)*10</f>
        <v>2.1420365535248</v>
      </c>
    </row>
    <row r="543" spans="1:31">
      <c r="A543" s="73">
        <v>542</v>
      </c>
      <c r="B543" s="76" t="s">
        <v>1390</v>
      </c>
      <c r="C543" s="76" t="s">
        <v>689</v>
      </c>
      <c r="D543" s="73" t="s">
        <v>690</v>
      </c>
      <c r="E543" s="73">
        <v>2</v>
      </c>
      <c r="F543" s="73">
        <v>2</v>
      </c>
      <c r="G543" s="76" t="s">
        <v>793</v>
      </c>
      <c r="H543" s="76" t="s">
        <v>788</v>
      </c>
      <c r="I543" s="76" t="s">
        <v>799</v>
      </c>
      <c r="J543" s="76" t="s">
        <v>790</v>
      </c>
      <c r="K543" s="76" t="s">
        <v>1002</v>
      </c>
      <c r="L543" s="73">
        <v>0</v>
      </c>
      <c r="M543" s="73">
        <v>0</v>
      </c>
      <c r="N543" s="73">
        <v>1</v>
      </c>
      <c r="O543" s="73">
        <v>0</v>
      </c>
      <c r="P543" s="73">
        <v>1</v>
      </c>
      <c r="Q543" s="73">
        <v>0</v>
      </c>
      <c r="R543" s="73">
        <v>0</v>
      </c>
      <c r="S543" s="73">
        <v>0</v>
      </c>
      <c r="T543" s="73">
        <v>0</v>
      </c>
      <c r="U543" s="73">
        <v>0</v>
      </c>
      <c r="V543" s="73">
        <v>0</v>
      </c>
      <c r="W543" s="73">
        <v>0</v>
      </c>
      <c r="X543" s="73">
        <v>0</v>
      </c>
      <c r="Y543" s="73">
        <v>0</v>
      </c>
      <c r="Z543" s="77" t="s"/>
      <c r="AA543" s="79">
        <v>46264.3669328704</v>
      </c>
      <c r="AB543" s="80">
        <f>=IFERROR((L543*20+M543*50+N543*50+O543*5+P543*80+Q543*80+R543*40+S543*50+T543*50+U543*50+V543*95+W543*95+X543*95+Y543*50)/800*IF(H543="青年",0.2,IF(H543="老年",0.9,IF(H543="中年",0.5,1))),0)</f>
        <v>0.0325</v>
      </c>
      <c r="AC543" s="80">
        <f>=IFERROR((L543*80+M543*50+N543*50+O543*95+P543*20+Q543*20+R543*60+S543*50+T543*50+U543*50+V543*5+W543*5+X543*5+Y543*50)/540*IF(H543="青年",0.8,IF(H543="老年",0.1,IF(H543="中年",0.5,1))),0)</f>
        <v>0.103703703703704</v>
      </c>
      <c r="AD543" s="81">
        <f>=IFERROR(0.01+(AB543-MIN($AB$2:$AB$595))/(MAX($AB$2:$AB$595)-MIN($AB$2:$AB$595))*(1-0.01),0)*10</f>
        <v>1.32828784119107</v>
      </c>
      <c r="AE543" s="81">
        <f>=IFERROR(0.01+(AC543-MIN($AC$2:$AC$595))/(MAX($AC$2:$AC$595)-MIN($AC$2:$AC$595))*(1-0.01),0)*10</f>
        <v>2.96919060052219</v>
      </c>
    </row>
    <row r="544" spans="1:31">
      <c r="A544" s="73">
        <v>543</v>
      </c>
      <c r="B544" s="76" t="s">
        <v>1391</v>
      </c>
      <c r="C544" s="76" t="s">
        <v>689</v>
      </c>
      <c r="D544" s="73" t="s">
        <v>690</v>
      </c>
      <c r="E544" s="73">
        <v>3</v>
      </c>
      <c r="F544" s="73">
        <v>3</v>
      </c>
      <c r="G544" s="76" t="s">
        <v>793</v>
      </c>
      <c r="H544" s="76" t="s">
        <v>788</v>
      </c>
      <c r="I544" s="76" t="s">
        <v>799</v>
      </c>
      <c r="J544" s="76" t="s">
        <v>790</v>
      </c>
      <c r="K544" s="76" t="s">
        <v>837</v>
      </c>
      <c r="L544" s="73">
        <v>0</v>
      </c>
      <c r="M544" s="73">
        <v>0</v>
      </c>
      <c r="N544" s="73">
        <v>0</v>
      </c>
      <c r="O544" s="73">
        <v>0</v>
      </c>
      <c r="P544" s="73">
        <v>1</v>
      </c>
      <c r="Q544" s="73">
        <v>0</v>
      </c>
      <c r="R544" s="73">
        <v>0</v>
      </c>
      <c r="S544" s="73">
        <v>1</v>
      </c>
      <c r="T544" s="73">
        <v>0</v>
      </c>
      <c r="U544" s="73">
        <v>0</v>
      </c>
      <c r="V544" s="73">
        <v>0</v>
      </c>
      <c r="W544" s="73">
        <v>0</v>
      </c>
      <c r="X544" s="73">
        <v>0</v>
      </c>
      <c r="Y544" s="73">
        <v>0</v>
      </c>
      <c r="Z544" s="77" t="s"/>
      <c r="AA544" s="79">
        <v>46264.3672222222</v>
      </c>
      <c r="AB544" s="80">
        <f>=IFERROR((L544*20+M544*50+N544*50+O544*5+P544*80+Q544*80+R544*40+S544*50+T544*50+U544*50+V544*95+W544*95+X544*95+Y544*50)/800*IF(H544="青年",0.2,IF(H544="老年",0.9,IF(H544="中年",0.5,1))),0)</f>
        <v>0.0325</v>
      </c>
      <c r="AC544" s="80">
        <f>=IFERROR((L544*80+M544*50+N544*50+O544*95+P544*20+Q544*20+R544*60+S544*50+T544*50+U544*50+V544*5+W544*5+X544*5+Y544*50)/540*IF(H544="青年",0.8,IF(H544="老年",0.1,IF(H544="中年",0.5,1))),0)</f>
        <v>0.103703703703704</v>
      </c>
      <c r="AD544" s="81">
        <f>=IFERROR(0.01+(AB544-MIN($AB$2:$AB$595))/(MAX($AB$2:$AB$595)-MIN($AB$2:$AB$595))*(1-0.01),0)*10</f>
        <v>1.32828784119107</v>
      </c>
      <c r="AE544" s="81">
        <f>=IFERROR(0.01+(AC544-MIN($AC$2:$AC$595))/(MAX($AC$2:$AC$595)-MIN($AC$2:$AC$595))*(1-0.01),0)*10</f>
        <v>2.96919060052219</v>
      </c>
    </row>
    <row r="545" spans="1:31">
      <c r="A545" s="73">
        <v>544</v>
      </c>
      <c r="B545" s="76" t="s">
        <v>1392</v>
      </c>
      <c r="C545" s="76" t="s">
        <v>689</v>
      </c>
      <c r="D545" s="73" t="s">
        <v>690</v>
      </c>
      <c r="E545" s="73">
        <v>4</v>
      </c>
      <c r="F545" s="73">
        <v>4</v>
      </c>
      <c r="G545" s="76" t="s">
        <v>793</v>
      </c>
      <c r="H545" s="76" t="s">
        <v>788</v>
      </c>
      <c r="I545" s="76" t="s">
        <v>799</v>
      </c>
      <c r="J545" s="76" t="s">
        <v>790</v>
      </c>
      <c r="K545" s="76" t="s">
        <v>837</v>
      </c>
      <c r="L545" s="73">
        <v>0</v>
      </c>
      <c r="M545" s="73">
        <v>0</v>
      </c>
      <c r="N545" s="73">
        <v>0</v>
      </c>
      <c r="O545" s="73">
        <v>0</v>
      </c>
      <c r="P545" s="73">
        <v>1</v>
      </c>
      <c r="Q545" s="73">
        <v>0</v>
      </c>
      <c r="R545" s="73">
        <v>0</v>
      </c>
      <c r="S545" s="73">
        <v>1</v>
      </c>
      <c r="T545" s="73">
        <v>0</v>
      </c>
      <c r="U545" s="73">
        <v>0</v>
      </c>
      <c r="V545" s="73">
        <v>0</v>
      </c>
      <c r="W545" s="73">
        <v>0</v>
      </c>
      <c r="X545" s="73">
        <v>0</v>
      </c>
      <c r="Y545" s="73">
        <v>0</v>
      </c>
      <c r="Z545" s="77" t="s"/>
      <c r="AA545" s="79">
        <v>46264.3673263889</v>
      </c>
      <c r="AB545" s="80">
        <f>=IFERROR((L545*20+M545*50+N545*50+O545*5+P545*80+Q545*80+R545*40+S545*50+T545*50+U545*50+V545*95+W545*95+X545*95+Y545*50)/800*IF(H545="青年",0.2,IF(H545="老年",0.9,IF(H545="中年",0.5,1))),0)</f>
        <v>0.0325</v>
      </c>
      <c r="AC545" s="80">
        <f>=IFERROR((L545*80+M545*50+N545*50+O545*95+P545*20+Q545*20+R545*60+S545*50+T545*50+U545*50+V545*5+W545*5+X545*5+Y545*50)/540*IF(H545="青年",0.8,IF(H545="老年",0.1,IF(H545="中年",0.5,1))),0)</f>
        <v>0.103703703703704</v>
      </c>
      <c r="AD545" s="81">
        <f>=IFERROR(0.01+(AB545-MIN($AB$2:$AB$595))/(MAX($AB$2:$AB$595)-MIN($AB$2:$AB$595))*(1-0.01),0)*10</f>
        <v>1.32828784119107</v>
      </c>
      <c r="AE545" s="81">
        <f>=IFERROR(0.01+(AC545-MIN($AC$2:$AC$595))/(MAX($AC$2:$AC$595)-MIN($AC$2:$AC$595))*(1-0.01),0)*10</f>
        <v>2.96919060052219</v>
      </c>
    </row>
    <row r="546" spans="1:31">
      <c r="A546" s="73">
        <v>545</v>
      </c>
      <c r="B546" s="76" t="s">
        <v>1393</v>
      </c>
      <c r="C546" s="76" t="s">
        <v>689</v>
      </c>
      <c r="D546" s="73" t="s">
        <v>690</v>
      </c>
      <c r="E546" s="73">
        <v>5</v>
      </c>
      <c r="F546" s="77" t="s"/>
      <c r="G546" s="76" t="s">
        <v>787</v>
      </c>
      <c r="H546" s="76" t="s">
        <v>861</v>
      </c>
      <c r="I546" s="76" t="s">
        <v>789</v>
      </c>
      <c r="J546" s="76" t="s">
        <v>790</v>
      </c>
      <c r="K546" s="76" t="s">
        <v>822</v>
      </c>
      <c r="L546" s="73">
        <v>0</v>
      </c>
      <c r="M546" s="73">
        <v>0</v>
      </c>
      <c r="N546" s="73">
        <v>0</v>
      </c>
      <c r="O546" s="73">
        <v>0</v>
      </c>
      <c r="P546" s="73">
        <v>0</v>
      </c>
      <c r="Q546" s="73">
        <v>0</v>
      </c>
      <c r="R546" s="73">
        <v>0</v>
      </c>
      <c r="S546" s="73">
        <v>1</v>
      </c>
      <c r="T546" s="73">
        <v>0</v>
      </c>
      <c r="U546" s="73">
        <v>0</v>
      </c>
      <c r="V546" s="73">
        <v>0</v>
      </c>
      <c r="W546" s="73">
        <v>0</v>
      </c>
      <c r="X546" s="73">
        <v>0</v>
      </c>
      <c r="Y546" s="73">
        <v>0</v>
      </c>
      <c r="Z546" s="77" t="s"/>
      <c r="AA546" s="79">
        <v>46264.3674189815</v>
      </c>
      <c r="AB546" s="80">
        <f>=IFERROR((L546*20+M546*50+N546*50+O546*5+P546*80+Q546*80+R546*40+S546*50+T546*50+U546*50+V546*95+W546*95+X546*95+Y546*50)/800*IF(H546="青年",0.2,IF(H546="老年",0.9,IF(H546="中年",0.5,1))),0)</f>
        <v>0.05625</v>
      </c>
      <c r="AC546" s="80">
        <f>=IFERROR((L546*80+M546*50+N546*50+O546*95+P546*20+Q546*20+R546*60+S546*50+T546*50+U546*50+V546*5+W546*5+X546*5+Y546*50)/540*IF(H546="青年",0.8,IF(H546="老年",0.1,IF(H546="中年",0.5,1))),0)</f>
        <v>0.00925925925925926</v>
      </c>
      <c r="AD546" s="81">
        <f>=IFERROR(0.01+(AB546-MIN($AB$2:$AB$595))/(MAX($AB$2:$AB$595)-MIN($AB$2:$AB$595))*(1-0.01),0)*10</f>
        <v>2.26178660049628</v>
      </c>
      <c r="AE546" s="81">
        <f>=IFERROR(0.01+(AC546-MIN($AC$2:$AC$595))/(MAX($AC$2:$AC$595)-MIN($AC$2:$AC$595))*(1-0.01),0)*10</f>
        <v>0.332637075718016</v>
      </c>
    </row>
    <row r="547" spans="1:31">
      <c r="A547" s="73">
        <v>546</v>
      </c>
      <c r="B547" s="76" t="s">
        <v>1394</v>
      </c>
      <c r="C547" s="76" t="s">
        <v>694</v>
      </c>
      <c r="D547" s="73" t="s">
        <v>695</v>
      </c>
      <c r="E547" s="73">
        <v>1</v>
      </c>
      <c r="F547" s="73">
        <v>1</v>
      </c>
      <c r="G547" s="76" t="s">
        <v>793</v>
      </c>
      <c r="H547" s="76" t="s">
        <v>788</v>
      </c>
      <c r="I547" s="76" t="s">
        <v>799</v>
      </c>
      <c r="J547" s="76" t="s">
        <v>790</v>
      </c>
      <c r="K547" s="76" t="s">
        <v>822</v>
      </c>
      <c r="L547" s="73">
        <v>0</v>
      </c>
      <c r="M547" s="73">
        <v>0</v>
      </c>
      <c r="N547" s="73">
        <v>0</v>
      </c>
      <c r="O547" s="73">
        <v>0</v>
      </c>
      <c r="P547" s="73">
        <v>0</v>
      </c>
      <c r="Q547" s="73">
        <v>0</v>
      </c>
      <c r="R547" s="73">
        <v>0</v>
      </c>
      <c r="S547" s="73">
        <v>1</v>
      </c>
      <c r="T547" s="73">
        <v>0</v>
      </c>
      <c r="U547" s="73">
        <v>0</v>
      </c>
      <c r="V547" s="73">
        <v>0</v>
      </c>
      <c r="W547" s="73">
        <v>0</v>
      </c>
      <c r="X547" s="73">
        <v>0</v>
      </c>
      <c r="Y547" s="73">
        <v>0</v>
      </c>
      <c r="Z547" s="77" t="s"/>
      <c r="AA547" s="79">
        <v>46264.391724537</v>
      </c>
      <c r="AB547" s="80">
        <f>=IFERROR((L547*20+M547*50+N547*50+O547*5+P547*80+Q547*80+R547*40+S547*50+T547*50+U547*50+V547*95+W547*95+X547*95+Y547*50)/800*IF(H547="青年",0.2,IF(H547="老年",0.9,IF(H547="中年",0.5,1))),0)</f>
        <v>0.0125</v>
      </c>
      <c r="AC547" s="80">
        <f>=IFERROR((L547*80+M547*50+N547*50+O547*95+P547*20+Q547*20+R547*60+S547*50+T547*50+U547*50+V547*5+W547*5+X547*5+Y547*50)/540*IF(H547="青年",0.8,IF(H547="老年",0.1,IF(H547="中年",0.5,1))),0)</f>
        <v>0.0740740740740741</v>
      </c>
      <c r="AD547" s="81">
        <f>=IFERROR(0.01+(AB547-MIN($AB$2:$AB$595))/(MAX($AB$2:$AB$595)-MIN($AB$2:$AB$595))*(1-0.01),0)*10</f>
        <v>0.542183622828784</v>
      </c>
      <c r="AE547" s="81">
        <f>=IFERROR(0.01+(AC547-MIN($AC$2:$AC$595))/(MAX($AC$2:$AC$595)-MIN($AC$2:$AC$595))*(1-0.01),0)*10</f>
        <v>2.1420365535248</v>
      </c>
    </row>
    <row r="548" spans="1:31">
      <c r="A548" s="73">
        <v>547</v>
      </c>
      <c r="B548" s="76" t="s">
        <v>1395</v>
      </c>
      <c r="C548" s="76" t="s">
        <v>694</v>
      </c>
      <c r="D548" s="73" t="s">
        <v>695</v>
      </c>
      <c r="E548" s="73">
        <v>2</v>
      </c>
      <c r="F548" s="73">
        <v>2</v>
      </c>
      <c r="G548" s="76" t="s">
        <v>793</v>
      </c>
      <c r="H548" s="76" t="s">
        <v>788</v>
      </c>
      <c r="I548" s="76" t="s">
        <v>799</v>
      </c>
      <c r="J548" s="76" t="s">
        <v>790</v>
      </c>
      <c r="K548" s="76" t="s">
        <v>822</v>
      </c>
      <c r="L548" s="73">
        <v>0</v>
      </c>
      <c r="M548" s="73">
        <v>0</v>
      </c>
      <c r="N548" s="73">
        <v>0</v>
      </c>
      <c r="O548" s="73">
        <v>0</v>
      </c>
      <c r="P548" s="73">
        <v>0</v>
      </c>
      <c r="Q548" s="73">
        <v>0</v>
      </c>
      <c r="R548" s="73">
        <v>0</v>
      </c>
      <c r="S548" s="73">
        <v>1</v>
      </c>
      <c r="T548" s="73">
        <v>0</v>
      </c>
      <c r="U548" s="73">
        <v>0</v>
      </c>
      <c r="V548" s="73">
        <v>0</v>
      </c>
      <c r="W548" s="73">
        <v>0</v>
      </c>
      <c r="X548" s="73">
        <v>0</v>
      </c>
      <c r="Y548" s="73">
        <v>0</v>
      </c>
      <c r="Z548" s="77" t="s"/>
      <c r="AA548" s="79">
        <v>46264.3918055556</v>
      </c>
      <c r="AB548" s="80">
        <f>=IFERROR((L548*20+M548*50+N548*50+O548*5+P548*80+Q548*80+R548*40+S548*50+T548*50+U548*50+V548*95+W548*95+X548*95+Y548*50)/800*IF(H548="青年",0.2,IF(H548="老年",0.9,IF(H548="中年",0.5,1))),0)</f>
        <v>0.0125</v>
      </c>
      <c r="AC548" s="80">
        <f>=IFERROR((L548*80+M548*50+N548*50+O548*95+P548*20+Q548*20+R548*60+S548*50+T548*50+U548*50+V548*5+W548*5+X548*5+Y548*50)/540*IF(H548="青年",0.8,IF(H548="老年",0.1,IF(H548="中年",0.5,1))),0)</f>
        <v>0.0740740740740741</v>
      </c>
      <c r="AD548" s="81">
        <f>=IFERROR(0.01+(AB548-MIN($AB$2:$AB$595))/(MAX($AB$2:$AB$595)-MIN($AB$2:$AB$595))*(1-0.01),0)*10</f>
        <v>0.542183622828784</v>
      </c>
      <c r="AE548" s="81">
        <f>=IFERROR(0.01+(AC548-MIN($AC$2:$AC$595))/(MAX($AC$2:$AC$595)-MIN($AC$2:$AC$595))*(1-0.01),0)*10</f>
        <v>2.1420365535248</v>
      </c>
    </row>
    <row r="549" spans="1:31">
      <c r="A549" s="73">
        <v>548</v>
      </c>
      <c r="B549" s="76" t="s">
        <v>1396</v>
      </c>
      <c r="C549" s="76" t="s">
        <v>694</v>
      </c>
      <c r="D549" s="73" t="s">
        <v>695</v>
      </c>
      <c r="E549" s="73">
        <v>3</v>
      </c>
      <c r="F549" s="73">
        <v>3</v>
      </c>
      <c r="G549" s="76" t="s">
        <v>793</v>
      </c>
      <c r="H549" s="76" t="s">
        <v>788</v>
      </c>
      <c r="I549" s="76" t="s">
        <v>799</v>
      </c>
      <c r="J549" s="76" t="s">
        <v>790</v>
      </c>
      <c r="K549" s="76" t="s">
        <v>822</v>
      </c>
      <c r="L549" s="73">
        <v>0</v>
      </c>
      <c r="M549" s="73">
        <v>0</v>
      </c>
      <c r="N549" s="73">
        <v>0</v>
      </c>
      <c r="O549" s="73">
        <v>0</v>
      </c>
      <c r="P549" s="73">
        <v>0</v>
      </c>
      <c r="Q549" s="73">
        <v>0</v>
      </c>
      <c r="R549" s="73">
        <v>0</v>
      </c>
      <c r="S549" s="73">
        <v>1</v>
      </c>
      <c r="T549" s="73">
        <v>0</v>
      </c>
      <c r="U549" s="73">
        <v>0</v>
      </c>
      <c r="V549" s="73">
        <v>0</v>
      </c>
      <c r="W549" s="73">
        <v>0</v>
      </c>
      <c r="X549" s="73">
        <v>0</v>
      </c>
      <c r="Y549" s="73">
        <v>0</v>
      </c>
      <c r="Z549" s="77" t="s"/>
      <c r="AA549" s="79">
        <v>46264.3918981482</v>
      </c>
      <c r="AB549" s="80">
        <f>=IFERROR((L549*20+M549*50+N549*50+O549*5+P549*80+Q549*80+R549*40+S549*50+T549*50+U549*50+V549*95+W549*95+X549*95+Y549*50)/800*IF(H549="青年",0.2,IF(H549="老年",0.9,IF(H549="中年",0.5,1))),0)</f>
        <v>0.0125</v>
      </c>
      <c r="AC549" s="80">
        <f>=IFERROR((L549*80+M549*50+N549*50+O549*95+P549*20+Q549*20+R549*60+S549*50+T549*50+U549*50+V549*5+W549*5+X549*5+Y549*50)/540*IF(H549="青年",0.8,IF(H549="老年",0.1,IF(H549="中年",0.5,1))),0)</f>
        <v>0.0740740740740741</v>
      </c>
      <c r="AD549" s="81">
        <f>=IFERROR(0.01+(AB549-MIN($AB$2:$AB$595))/(MAX($AB$2:$AB$595)-MIN($AB$2:$AB$595))*(1-0.01),0)*10</f>
        <v>0.542183622828784</v>
      </c>
      <c r="AE549" s="81">
        <f>=IFERROR(0.01+(AC549-MIN($AC$2:$AC$595))/(MAX($AC$2:$AC$595)-MIN($AC$2:$AC$595))*(1-0.01),0)*10</f>
        <v>2.1420365535248</v>
      </c>
    </row>
    <row r="550" spans="1:31">
      <c r="A550" s="73">
        <v>549</v>
      </c>
      <c r="B550" s="76" t="s">
        <v>1397</v>
      </c>
      <c r="C550" s="76" t="s">
        <v>698</v>
      </c>
      <c r="D550" s="73" t="s">
        <v>699</v>
      </c>
      <c r="E550" s="73">
        <v>1</v>
      </c>
      <c r="F550" s="77" t="s"/>
      <c r="G550" s="76" t="s">
        <v>787</v>
      </c>
      <c r="H550" s="76" t="s">
        <v>861</v>
      </c>
      <c r="I550" s="76" t="s">
        <v>789</v>
      </c>
      <c r="J550" s="76" t="s">
        <v>790</v>
      </c>
      <c r="K550" s="76" t="s">
        <v>822</v>
      </c>
      <c r="L550" s="73">
        <v>0</v>
      </c>
      <c r="M550" s="73">
        <v>0</v>
      </c>
      <c r="N550" s="73">
        <v>0</v>
      </c>
      <c r="O550" s="73">
        <v>0</v>
      </c>
      <c r="P550" s="73">
        <v>0</v>
      </c>
      <c r="Q550" s="73">
        <v>0</v>
      </c>
      <c r="R550" s="73">
        <v>0</v>
      </c>
      <c r="S550" s="73">
        <v>1</v>
      </c>
      <c r="T550" s="73">
        <v>0</v>
      </c>
      <c r="U550" s="73">
        <v>0</v>
      </c>
      <c r="V550" s="73">
        <v>0</v>
      </c>
      <c r="W550" s="73">
        <v>0</v>
      </c>
      <c r="X550" s="73">
        <v>0</v>
      </c>
      <c r="Y550" s="73">
        <v>0</v>
      </c>
      <c r="Z550" s="77" t="s"/>
      <c r="AA550" s="79">
        <v>46264.3811111111</v>
      </c>
      <c r="AB550" s="80">
        <f>=IFERROR((L550*20+M550*50+N550*50+O550*5+P550*80+Q550*80+R550*40+S550*50+T550*50+U550*50+V550*95+W550*95+X550*95+Y550*50)/800*IF(H550="青年",0.2,IF(H550="老年",0.9,IF(H550="中年",0.5,1))),0)</f>
        <v>0.05625</v>
      </c>
      <c r="AC550" s="80">
        <f>=IFERROR((L550*80+M550*50+N550*50+O550*95+P550*20+Q550*20+R550*60+S550*50+T550*50+U550*50+V550*5+W550*5+X550*5+Y550*50)/540*IF(H550="青年",0.8,IF(H550="老年",0.1,IF(H550="中年",0.5,1))),0)</f>
        <v>0.00925925925925926</v>
      </c>
      <c r="AD550" s="81">
        <f>=IFERROR(0.01+(AB550-MIN($AB$2:$AB$595))/(MAX($AB$2:$AB$595)-MIN($AB$2:$AB$595))*(1-0.01),0)*10</f>
        <v>2.26178660049628</v>
      </c>
      <c r="AE550" s="81">
        <f>=IFERROR(0.01+(AC550-MIN($AC$2:$AC$595))/(MAX($AC$2:$AC$595)-MIN($AC$2:$AC$595))*(1-0.01),0)*10</f>
        <v>0.332637075718016</v>
      </c>
    </row>
    <row r="551" spans="1:31">
      <c r="A551" s="73">
        <v>550</v>
      </c>
      <c r="B551" s="76" t="s">
        <v>1398</v>
      </c>
      <c r="C551" s="76" t="s">
        <v>698</v>
      </c>
      <c r="D551" s="73" t="s">
        <v>699</v>
      </c>
      <c r="E551" s="73">
        <v>2</v>
      </c>
      <c r="F551" s="77" t="s"/>
      <c r="G551" s="76" t="s">
        <v>787</v>
      </c>
      <c r="H551" s="76" t="s">
        <v>802</v>
      </c>
      <c r="I551" s="76" t="s">
        <v>789</v>
      </c>
      <c r="J551" s="76" t="s">
        <v>790</v>
      </c>
      <c r="K551" s="76" t="s">
        <v>822</v>
      </c>
      <c r="L551" s="73">
        <v>0</v>
      </c>
      <c r="M551" s="73">
        <v>0</v>
      </c>
      <c r="N551" s="73">
        <v>0</v>
      </c>
      <c r="O551" s="73">
        <v>0</v>
      </c>
      <c r="P551" s="73">
        <v>0</v>
      </c>
      <c r="Q551" s="73">
        <v>0</v>
      </c>
      <c r="R551" s="73">
        <v>0</v>
      </c>
      <c r="S551" s="73">
        <v>1</v>
      </c>
      <c r="T551" s="73">
        <v>0</v>
      </c>
      <c r="U551" s="73">
        <v>0</v>
      </c>
      <c r="V551" s="73">
        <v>0</v>
      </c>
      <c r="W551" s="73">
        <v>0</v>
      </c>
      <c r="X551" s="73">
        <v>0</v>
      </c>
      <c r="Y551" s="73">
        <v>0</v>
      </c>
      <c r="Z551" s="77" t="s"/>
      <c r="AA551" s="79">
        <v>46264.3811921296</v>
      </c>
      <c r="AB551" s="80">
        <f>=IFERROR((L551*20+M551*50+N551*50+O551*5+P551*80+Q551*80+R551*40+S551*50+T551*50+U551*50+V551*95+W551*95+X551*95+Y551*50)/800*IF(H551="青年",0.2,IF(H551="老年",0.9,IF(H551="中年",0.5,1))),0)</f>
        <v>0.03125</v>
      </c>
      <c r="AC551" s="80">
        <f>=IFERROR((L551*80+M551*50+N551*50+O551*95+P551*20+Q551*20+R551*60+S551*50+T551*50+U551*50+V551*5+W551*5+X551*5+Y551*50)/540*IF(H551="青年",0.8,IF(H551="老年",0.1,IF(H551="中年",0.5,1))),0)</f>
        <v>0.0462962962962963</v>
      </c>
      <c r="AD551" s="81">
        <f>=IFERROR(0.01+(AB551-MIN($AB$2:$AB$595))/(MAX($AB$2:$AB$595)-MIN($AB$2:$AB$595))*(1-0.01),0)*10</f>
        <v>1.27915632754342</v>
      </c>
      <c r="AE551" s="81">
        <f>=IFERROR(0.01+(AC551-MIN($AC$2:$AC$595))/(MAX($AC$2:$AC$595)-MIN($AC$2:$AC$595))*(1-0.01),0)*10</f>
        <v>1.36657963446475</v>
      </c>
    </row>
    <row r="552" spans="1:31">
      <c r="A552" s="73">
        <v>551</v>
      </c>
      <c r="B552" s="76" t="s">
        <v>1399</v>
      </c>
      <c r="C552" s="76" t="s">
        <v>698</v>
      </c>
      <c r="D552" s="73" t="s">
        <v>699</v>
      </c>
      <c r="E552" s="73">
        <v>3</v>
      </c>
      <c r="F552" s="77" t="s"/>
      <c r="G552" s="76" t="s">
        <v>787</v>
      </c>
      <c r="H552" s="76" t="s">
        <v>861</v>
      </c>
      <c r="I552" s="76" t="s">
        <v>799</v>
      </c>
      <c r="J552" s="76" t="s">
        <v>809</v>
      </c>
      <c r="K552" s="76" t="s">
        <v>864</v>
      </c>
      <c r="L552" s="73">
        <v>0</v>
      </c>
      <c r="M552" s="73">
        <v>0</v>
      </c>
      <c r="N552" s="73">
        <v>1</v>
      </c>
      <c r="O552" s="73">
        <v>0</v>
      </c>
      <c r="P552" s="73">
        <v>0</v>
      </c>
      <c r="Q552" s="73">
        <v>0</v>
      </c>
      <c r="R552" s="73">
        <v>0</v>
      </c>
      <c r="S552" s="73">
        <v>0</v>
      </c>
      <c r="T552" s="73">
        <v>0</v>
      </c>
      <c r="U552" s="73">
        <v>0</v>
      </c>
      <c r="V552" s="73">
        <v>0</v>
      </c>
      <c r="W552" s="73">
        <v>0</v>
      </c>
      <c r="X552" s="73">
        <v>0</v>
      </c>
      <c r="Y552" s="73">
        <v>0</v>
      </c>
      <c r="Z552" s="77" t="s"/>
      <c r="AA552" s="79">
        <v>46264.3813078704</v>
      </c>
      <c r="AB552" s="80">
        <f>=IFERROR((L552*20+M552*50+N552*50+O552*5+P552*80+Q552*80+R552*40+S552*50+T552*50+U552*50+V552*95+W552*95+X552*95+Y552*50)/800*IF(H552="青年",0.2,IF(H552="老年",0.9,IF(H552="中年",0.5,1))),0)</f>
        <v>0.05625</v>
      </c>
      <c r="AC552" s="80">
        <f>=IFERROR((L552*80+M552*50+N552*50+O552*95+P552*20+Q552*20+R552*60+S552*50+T552*50+U552*50+V552*5+W552*5+X552*5+Y552*50)/540*IF(H552="青年",0.8,IF(H552="老年",0.1,IF(H552="中年",0.5,1))),0)</f>
        <v>0.00925925925925926</v>
      </c>
      <c r="AD552" s="81">
        <f>=IFERROR(0.01+(AB552-MIN($AB$2:$AB$595))/(MAX($AB$2:$AB$595)-MIN($AB$2:$AB$595))*(1-0.01),0)*10</f>
        <v>2.26178660049628</v>
      </c>
      <c r="AE552" s="81">
        <f>=IFERROR(0.01+(AC552-MIN($AC$2:$AC$595))/(MAX($AC$2:$AC$595)-MIN($AC$2:$AC$595))*(1-0.01),0)*10</f>
        <v>0.332637075718016</v>
      </c>
    </row>
    <row r="553" spans="1:31">
      <c r="A553" s="73">
        <v>552</v>
      </c>
      <c r="B553" s="76" t="s">
        <v>1400</v>
      </c>
      <c r="C553" s="76" t="s">
        <v>702</v>
      </c>
      <c r="D553" s="73" t="s">
        <v>703</v>
      </c>
      <c r="E553" s="73">
        <v>1</v>
      </c>
      <c r="F553" s="73">
        <v>1</v>
      </c>
      <c r="G553" s="76" t="s">
        <v>793</v>
      </c>
      <c r="H553" s="76" t="s">
        <v>861</v>
      </c>
      <c r="I553" s="76" t="s">
        <v>799</v>
      </c>
      <c r="J553" s="76" t="s">
        <v>809</v>
      </c>
      <c r="K553" s="76" t="s">
        <v>810</v>
      </c>
      <c r="L553" s="73">
        <v>0</v>
      </c>
      <c r="M553" s="73">
        <v>0</v>
      </c>
      <c r="N553" s="73">
        <v>0</v>
      </c>
      <c r="O553" s="73">
        <v>0</v>
      </c>
      <c r="P553" s="73">
        <v>1</v>
      </c>
      <c r="Q553" s="73">
        <v>0</v>
      </c>
      <c r="R553" s="73">
        <v>0</v>
      </c>
      <c r="S553" s="73">
        <v>0</v>
      </c>
      <c r="T553" s="73">
        <v>0</v>
      </c>
      <c r="U553" s="73">
        <v>0</v>
      </c>
      <c r="V553" s="73">
        <v>0</v>
      </c>
      <c r="W553" s="73">
        <v>0</v>
      </c>
      <c r="X553" s="73">
        <v>0</v>
      </c>
      <c r="Y553" s="73">
        <v>0</v>
      </c>
      <c r="Z553" s="77" t="s"/>
      <c r="AA553" s="79">
        <v>46266.379525463</v>
      </c>
      <c r="AB553" s="80">
        <f>=IFERROR((L553*20+M553*50+N553*50+O553*5+P553*80+Q553*80+R553*40+S553*50+T553*50+U553*50+V553*95+W553*95+X553*95+Y553*50)/800*IF(H553="青年",0.2,IF(H553="老年",0.9,IF(H553="中年",0.5,1))),0)</f>
        <v>0.09</v>
      </c>
      <c r="AC553" s="80">
        <f>=IFERROR((L553*80+M553*50+N553*50+O553*95+P553*20+Q553*20+R553*60+S553*50+T553*50+U553*50+V553*5+W553*5+X553*5+Y553*50)/540*IF(H553="青年",0.8,IF(H553="老年",0.1,IF(H553="中年",0.5,1))),0)</f>
        <v>0.0037037037037037</v>
      </c>
      <c r="AD553" s="81">
        <f>=IFERROR(0.01+(AB553-MIN($AB$2:$AB$595))/(MAX($AB$2:$AB$595)-MIN($AB$2:$AB$595))*(1-0.01),0)*10</f>
        <v>3.58833746898263</v>
      </c>
      <c r="AE553" s="81">
        <f>=IFERROR(0.01+(AC553-MIN($AC$2:$AC$595))/(MAX($AC$2:$AC$595)-MIN($AC$2:$AC$595))*(1-0.01),0)*10</f>
        <v>0.177545691906005</v>
      </c>
    </row>
    <row r="554" spans="1:31">
      <c r="A554" s="73">
        <v>553</v>
      </c>
      <c r="B554" s="76" t="s">
        <v>1401</v>
      </c>
      <c r="C554" s="76" t="s">
        <v>702</v>
      </c>
      <c r="D554" s="73" t="s">
        <v>703</v>
      </c>
      <c r="E554" s="73">
        <v>2</v>
      </c>
      <c r="F554" s="73">
        <v>1</v>
      </c>
      <c r="G554" s="76" t="s">
        <v>793</v>
      </c>
      <c r="H554" s="76" t="s">
        <v>861</v>
      </c>
      <c r="I554" s="76" t="s">
        <v>799</v>
      </c>
      <c r="J554" s="76" t="s">
        <v>809</v>
      </c>
      <c r="K554" s="76" t="s">
        <v>810</v>
      </c>
      <c r="L554" s="73">
        <v>0</v>
      </c>
      <c r="M554" s="73">
        <v>0</v>
      </c>
      <c r="N554" s="73">
        <v>0</v>
      </c>
      <c r="O554" s="73">
        <v>0</v>
      </c>
      <c r="P554" s="73">
        <v>1</v>
      </c>
      <c r="Q554" s="73">
        <v>0</v>
      </c>
      <c r="R554" s="73">
        <v>0</v>
      </c>
      <c r="S554" s="73">
        <v>0</v>
      </c>
      <c r="T554" s="73">
        <v>0</v>
      </c>
      <c r="U554" s="73">
        <v>0</v>
      </c>
      <c r="V554" s="73">
        <v>0</v>
      </c>
      <c r="W554" s="73">
        <v>0</v>
      </c>
      <c r="X554" s="73">
        <v>0</v>
      </c>
      <c r="Y554" s="73">
        <v>0</v>
      </c>
      <c r="Z554" s="77" t="s"/>
      <c r="AA554" s="79">
        <v>46266.3795949074</v>
      </c>
      <c r="AB554" s="80">
        <f>=IFERROR((L554*20+M554*50+N554*50+O554*5+P554*80+Q554*80+R554*40+S554*50+T554*50+U554*50+V554*95+W554*95+X554*95+Y554*50)/800*IF(H554="青年",0.2,IF(H554="老年",0.9,IF(H554="中年",0.5,1))),0)</f>
        <v>0.09</v>
      </c>
      <c r="AC554" s="80">
        <f>=IFERROR((L554*80+M554*50+N554*50+O554*95+P554*20+Q554*20+R554*60+S554*50+T554*50+U554*50+V554*5+W554*5+X554*5+Y554*50)/540*IF(H554="青年",0.8,IF(H554="老年",0.1,IF(H554="中年",0.5,1))),0)</f>
        <v>0.0037037037037037</v>
      </c>
      <c r="AD554" s="81">
        <f>=IFERROR(0.01+(AB554-MIN($AB$2:$AB$595))/(MAX($AB$2:$AB$595)-MIN($AB$2:$AB$595))*(1-0.01),0)*10</f>
        <v>3.58833746898263</v>
      </c>
      <c r="AE554" s="81">
        <f>=IFERROR(0.01+(AC554-MIN($AC$2:$AC$595))/(MAX($AC$2:$AC$595)-MIN($AC$2:$AC$595))*(1-0.01),0)*10</f>
        <v>0.177545691906005</v>
      </c>
    </row>
    <row r="555" spans="1:31">
      <c r="A555" s="73">
        <v>554</v>
      </c>
      <c r="B555" s="76" t="s">
        <v>1402</v>
      </c>
      <c r="C555" s="76" t="s">
        <v>706</v>
      </c>
      <c r="D555" s="73" t="s">
        <v>707</v>
      </c>
      <c r="E555" s="73">
        <v>1</v>
      </c>
      <c r="F555" s="77" t="s"/>
      <c r="G555" s="76" t="s">
        <v>787</v>
      </c>
      <c r="H555" s="76" t="s">
        <v>788</v>
      </c>
      <c r="I555" s="76" t="s">
        <v>789</v>
      </c>
      <c r="J555" s="76" t="s">
        <v>790</v>
      </c>
      <c r="K555" s="76" t="s">
        <v>1147</v>
      </c>
      <c r="L555" s="73">
        <v>0</v>
      </c>
      <c r="M555" s="73">
        <v>0</v>
      </c>
      <c r="N555" s="73">
        <v>1</v>
      </c>
      <c r="O555" s="73">
        <v>0</v>
      </c>
      <c r="P555" s="73">
        <v>0</v>
      </c>
      <c r="Q555" s="73">
        <v>0</v>
      </c>
      <c r="R555" s="73">
        <v>0</v>
      </c>
      <c r="S555" s="73">
        <v>1</v>
      </c>
      <c r="T555" s="73">
        <v>0</v>
      </c>
      <c r="U555" s="73">
        <v>0</v>
      </c>
      <c r="V555" s="73">
        <v>0</v>
      </c>
      <c r="W555" s="73">
        <v>0</v>
      </c>
      <c r="X555" s="73">
        <v>0</v>
      </c>
      <c r="Y555" s="73">
        <v>0</v>
      </c>
      <c r="Z555" s="77" t="s"/>
      <c r="AA555" s="79">
        <v>46264.380150463</v>
      </c>
      <c r="AB555" s="80">
        <f>=IFERROR((L555*20+M555*50+N555*50+O555*5+P555*80+Q555*80+R555*40+S555*50+T555*50+U555*50+V555*95+W555*95+X555*95+Y555*50)/800*IF(H555="青年",0.2,IF(H555="老年",0.9,IF(H555="中年",0.5,1))),0)</f>
        <v>0.025</v>
      </c>
      <c r="AC555" s="80">
        <f>=IFERROR((L555*80+M555*50+N555*50+O555*95+P555*20+Q555*20+R555*60+S555*50+T555*50+U555*50+V555*5+W555*5+X555*5+Y555*50)/540*IF(H555="青年",0.8,IF(H555="老年",0.1,IF(H555="中年",0.5,1))),0)</f>
        <v>0.148148148148148</v>
      </c>
      <c r="AD555" s="81">
        <f>=IFERROR(0.01+(AB555-MIN($AB$2:$AB$595))/(MAX($AB$2:$AB$595)-MIN($AB$2:$AB$595))*(1-0.01),0)*10</f>
        <v>1.03349875930521</v>
      </c>
      <c r="AE555" s="81">
        <f>=IFERROR(0.01+(AC555-MIN($AC$2:$AC$595))/(MAX($AC$2:$AC$595)-MIN($AC$2:$AC$595))*(1-0.01),0)*10</f>
        <v>4.20992167101828</v>
      </c>
    </row>
    <row r="556" spans="1:31">
      <c r="A556" s="73">
        <v>555</v>
      </c>
      <c r="B556" s="76" t="s">
        <v>1403</v>
      </c>
      <c r="C556" s="76" t="s">
        <v>706</v>
      </c>
      <c r="D556" s="73" t="s">
        <v>707</v>
      </c>
      <c r="E556" s="73">
        <v>2</v>
      </c>
      <c r="F556" s="77" t="s"/>
      <c r="G556" s="76" t="s">
        <v>787</v>
      </c>
      <c r="H556" s="76" t="s">
        <v>788</v>
      </c>
      <c r="I556" s="76" t="s">
        <v>799</v>
      </c>
      <c r="J556" s="76" t="s">
        <v>790</v>
      </c>
      <c r="K556" s="76" t="s">
        <v>791</v>
      </c>
      <c r="L556" s="73">
        <v>1</v>
      </c>
      <c r="M556" s="73">
        <v>0</v>
      </c>
      <c r="N556" s="73">
        <v>0</v>
      </c>
      <c r="O556" s="73">
        <v>0</v>
      </c>
      <c r="P556" s="73">
        <v>0</v>
      </c>
      <c r="Q556" s="73">
        <v>0</v>
      </c>
      <c r="R556" s="73">
        <v>0</v>
      </c>
      <c r="S556" s="73">
        <v>1</v>
      </c>
      <c r="T556" s="73">
        <v>0</v>
      </c>
      <c r="U556" s="73">
        <v>0</v>
      </c>
      <c r="V556" s="73">
        <v>0</v>
      </c>
      <c r="W556" s="73">
        <v>0</v>
      </c>
      <c r="X556" s="73">
        <v>0</v>
      </c>
      <c r="Y556" s="73">
        <v>0</v>
      </c>
      <c r="Z556" s="77" t="s"/>
      <c r="AA556" s="79">
        <v>46264.3802314815</v>
      </c>
      <c r="AB556" s="80">
        <f>=IFERROR((L556*20+M556*50+N556*50+O556*5+P556*80+Q556*80+R556*40+S556*50+T556*50+U556*50+V556*95+W556*95+X556*95+Y556*50)/800*IF(H556="青年",0.2,IF(H556="老年",0.9,IF(H556="中年",0.5,1))),0)</f>
        <v>0.0175</v>
      </c>
      <c r="AC556" s="80">
        <f>=IFERROR((L556*80+M556*50+N556*50+O556*95+P556*20+Q556*20+R556*60+S556*50+T556*50+U556*50+V556*5+W556*5+X556*5+Y556*50)/540*IF(H556="青年",0.8,IF(H556="老年",0.1,IF(H556="中年",0.5,1))),0)</f>
        <v>0.192592592592593</v>
      </c>
      <c r="AD556" s="81">
        <f>=IFERROR(0.01+(AB556-MIN($AB$2:$AB$595))/(MAX($AB$2:$AB$595)-MIN($AB$2:$AB$595))*(1-0.01),0)*10</f>
        <v>0.738709677419355</v>
      </c>
      <c r="AE556" s="81">
        <f>=IFERROR(0.01+(AC556-MIN($AC$2:$AC$595))/(MAX($AC$2:$AC$595)-MIN($AC$2:$AC$595))*(1-0.01),0)*10</f>
        <v>5.45065274151436</v>
      </c>
    </row>
    <row r="557" spans="1:31">
      <c r="A557" s="73">
        <v>556</v>
      </c>
      <c r="B557" s="76" t="s">
        <v>1404</v>
      </c>
      <c r="C557" s="76" t="s">
        <v>706</v>
      </c>
      <c r="D557" s="73" t="s">
        <v>707</v>
      </c>
      <c r="E557" s="73">
        <v>3</v>
      </c>
      <c r="F557" s="73">
        <v>1</v>
      </c>
      <c r="G557" s="76" t="s">
        <v>793</v>
      </c>
      <c r="H557" s="76" t="s">
        <v>802</v>
      </c>
      <c r="I557" s="76" t="s">
        <v>789</v>
      </c>
      <c r="J557" s="76" t="s">
        <v>809</v>
      </c>
      <c r="K557" s="76" t="s">
        <v>810</v>
      </c>
      <c r="L557" s="73">
        <v>0</v>
      </c>
      <c r="M557" s="73">
        <v>0</v>
      </c>
      <c r="N557" s="73">
        <v>0</v>
      </c>
      <c r="O557" s="73">
        <v>0</v>
      </c>
      <c r="P557" s="73">
        <v>1</v>
      </c>
      <c r="Q557" s="73">
        <v>0</v>
      </c>
      <c r="R557" s="73">
        <v>0</v>
      </c>
      <c r="S557" s="73">
        <v>0</v>
      </c>
      <c r="T557" s="73">
        <v>0</v>
      </c>
      <c r="U557" s="73">
        <v>0</v>
      </c>
      <c r="V557" s="73">
        <v>0</v>
      </c>
      <c r="W557" s="73">
        <v>0</v>
      </c>
      <c r="X557" s="73">
        <v>0</v>
      </c>
      <c r="Y557" s="73">
        <v>0</v>
      </c>
      <c r="Z557" s="77" t="s"/>
      <c r="AA557" s="79">
        <v>46266.3824189815</v>
      </c>
      <c r="AB557" s="80">
        <f>=IFERROR((L557*20+M557*50+N557*50+O557*5+P557*80+Q557*80+R557*40+S557*50+T557*50+U557*50+V557*95+W557*95+X557*95+Y557*50)/800*IF(H557="青年",0.2,IF(H557="老年",0.9,IF(H557="中年",0.5,1))),0)</f>
        <v>0.05</v>
      </c>
      <c r="AC557" s="80">
        <f>=IFERROR((L557*80+M557*50+N557*50+O557*95+P557*20+Q557*20+R557*60+S557*50+T557*50+U557*50+V557*5+W557*5+X557*5+Y557*50)/540*IF(H557="青年",0.8,IF(H557="老年",0.1,IF(H557="中年",0.5,1))),0)</f>
        <v>0.0185185185185185</v>
      </c>
      <c r="AD557" s="81">
        <f>=IFERROR(0.01+(AB557-MIN($AB$2:$AB$595))/(MAX($AB$2:$AB$595)-MIN($AB$2:$AB$595))*(1-0.01),0)*10</f>
        <v>2.01612903225807</v>
      </c>
      <c r="AE557" s="81">
        <f>=IFERROR(0.01+(AC557-MIN($AC$2:$AC$595))/(MAX($AC$2:$AC$595)-MIN($AC$2:$AC$595))*(1-0.01),0)*10</f>
        <v>0.5911227154047</v>
      </c>
    </row>
    <row r="558" spans="1:31">
      <c r="A558" s="73">
        <v>557</v>
      </c>
      <c r="B558" s="76" t="s">
        <v>1405</v>
      </c>
      <c r="C558" s="76" t="s">
        <v>706</v>
      </c>
      <c r="D558" s="73" t="s">
        <v>707</v>
      </c>
      <c r="E558" s="73">
        <v>4</v>
      </c>
      <c r="F558" s="73">
        <v>1</v>
      </c>
      <c r="G558" s="76" t="s">
        <v>793</v>
      </c>
      <c r="H558" s="76" t="s">
        <v>861</v>
      </c>
      <c r="I558" s="76" t="s">
        <v>789</v>
      </c>
      <c r="J558" s="76" t="s">
        <v>809</v>
      </c>
      <c r="K558" s="76" t="s">
        <v>810</v>
      </c>
      <c r="L558" s="73">
        <v>0</v>
      </c>
      <c r="M558" s="73">
        <v>0</v>
      </c>
      <c r="N558" s="73">
        <v>0</v>
      </c>
      <c r="O558" s="73">
        <v>0</v>
      </c>
      <c r="P558" s="73">
        <v>1</v>
      </c>
      <c r="Q558" s="73">
        <v>0</v>
      </c>
      <c r="R558" s="73">
        <v>0</v>
      </c>
      <c r="S558" s="73">
        <v>0</v>
      </c>
      <c r="T558" s="73">
        <v>0</v>
      </c>
      <c r="U558" s="73">
        <v>0</v>
      </c>
      <c r="V558" s="73">
        <v>0</v>
      </c>
      <c r="W558" s="73">
        <v>0</v>
      </c>
      <c r="X558" s="73">
        <v>0</v>
      </c>
      <c r="Y558" s="73">
        <v>0</v>
      </c>
      <c r="Z558" s="77" t="s"/>
      <c r="AA558" s="79">
        <v>46266.3824884259</v>
      </c>
      <c r="AB558" s="80">
        <f>=IFERROR((L558*20+M558*50+N558*50+O558*5+P558*80+Q558*80+R558*40+S558*50+T558*50+U558*50+V558*95+W558*95+X558*95+Y558*50)/800*IF(H558="青年",0.2,IF(H558="老年",0.9,IF(H558="中年",0.5,1))),0)</f>
        <v>0.09</v>
      </c>
      <c r="AC558" s="80">
        <f>=IFERROR((L558*80+M558*50+N558*50+O558*95+P558*20+Q558*20+R558*60+S558*50+T558*50+U558*50+V558*5+W558*5+X558*5+Y558*50)/540*IF(H558="青年",0.8,IF(H558="老年",0.1,IF(H558="中年",0.5,1))),0)</f>
        <v>0.0037037037037037</v>
      </c>
      <c r="AD558" s="81">
        <f>=IFERROR(0.01+(AB558-MIN($AB$2:$AB$595))/(MAX($AB$2:$AB$595)-MIN($AB$2:$AB$595))*(1-0.01),0)*10</f>
        <v>3.58833746898263</v>
      </c>
      <c r="AE558" s="81">
        <f>=IFERROR(0.01+(AC558-MIN($AC$2:$AC$595))/(MAX($AC$2:$AC$595)-MIN($AC$2:$AC$595))*(1-0.01),0)*10</f>
        <v>0.177545691906005</v>
      </c>
    </row>
    <row r="559" spans="1:31">
      <c r="A559" s="73">
        <v>558</v>
      </c>
      <c r="B559" s="76" t="s">
        <v>1406</v>
      </c>
      <c r="C559" s="76" t="s">
        <v>706</v>
      </c>
      <c r="D559" s="73" t="s">
        <v>707</v>
      </c>
      <c r="E559" s="73">
        <v>5</v>
      </c>
      <c r="F559" s="73">
        <v>2</v>
      </c>
      <c r="G559" s="76" t="s">
        <v>793</v>
      </c>
      <c r="H559" s="76" t="s">
        <v>861</v>
      </c>
      <c r="I559" s="76" t="s">
        <v>789</v>
      </c>
      <c r="J559" s="76" t="s">
        <v>790</v>
      </c>
      <c r="K559" s="76" t="s">
        <v>810</v>
      </c>
      <c r="L559" s="73">
        <v>0</v>
      </c>
      <c r="M559" s="73">
        <v>0</v>
      </c>
      <c r="N559" s="73">
        <v>0</v>
      </c>
      <c r="O559" s="73">
        <v>0</v>
      </c>
      <c r="P559" s="73">
        <v>1</v>
      </c>
      <c r="Q559" s="73">
        <v>0</v>
      </c>
      <c r="R559" s="73">
        <v>0</v>
      </c>
      <c r="S559" s="73">
        <v>0</v>
      </c>
      <c r="T559" s="73">
        <v>0</v>
      </c>
      <c r="U559" s="73">
        <v>0</v>
      </c>
      <c r="V559" s="73">
        <v>0</v>
      </c>
      <c r="W559" s="73">
        <v>0</v>
      </c>
      <c r="X559" s="73">
        <v>0</v>
      </c>
      <c r="Y559" s="73">
        <v>0</v>
      </c>
      <c r="Z559" s="77" t="s"/>
      <c r="AA559" s="79">
        <v>46266.3825578704</v>
      </c>
      <c r="AB559" s="80">
        <f>=IFERROR((L559*20+M559*50+N559*50+O559*5+P559*80+Q559*80+R559*40+S559*50+T559*50+U559*50+V559*95+W559*95+X559*95+Y559*50)/800*IF(H559="青年",0.2,IF(H559="老年",0.9,IF(H559="中年",0.5,1))),0)</f>
        <v>0.09</v>
      </c>
      <c r="AC559" s="80">
        <f>=IFERROR((L559*80+M559*50+N559*50+O559*95+P559*20+Q559*20+R559*60+S559*50+T559*50+U559*50+V559*5+W559*5+X559*5+Y559*50)/540*IF(H559="青年",0.8,IF(H559="老年",0.1,IF(H559="中年",0.5,1))),0)</f>
        <v>0.0037037037037037</v>
      </c>
      <c r="AD559" s="81">
        <f>=IFERROR(0.01+(AB559-MIN($AB$2:$AB$595))/(MAX($AB$2:$AB$595)-MIN($AB$2:$AB$595))*(1-0.01),0)*10</f>
        <v>3.58833746898263</v>
      </c>
      <c r="AE559" s="81">
        <f>=IFERROR(0.01+(AC559-MIN($AC$2:$AC$595))/(MAX($AC$2:$AC$595)-MIN($AC$2:$AC$595))*(1-0.01),0)*10</f>
        <v>0.177545691906005</v>
      </c>
    </row>
    <row r="560" spans="1:31">
      <c r="A560" s="73">
        <v>559</v>
      </c>
      <c r="B560" s="76" t="s">
        <v>1407</v>
      </c>
      <c r="C560" s="76" t="s">
        <v>706</v>
      </c>
      <c r="D560" s="73" t="s">
        <v>707</v>
      </c>
      <c r="E560" s="73">
        <v>6</v>
      </c>
      <c r="F560" s="73">
        <v>2</v>
      </c>
      <c r="G560" s="76" t="s">
        <v>793</v>
      </c>
      <c r="H560" s="76" t="s">
        <v>861</v>
      </c>
      <c r="I560" s="76" t="s">
        <v>789</v>
      </c>
      <c r="J560" s="76" t="s">
        <v>790</v>
      </c>
      <c r="K560" s="76" t="s">
        <v>1408</v>
      </c>
      <c r="L560" s="73">
        <v>0</v>
      </c>
      <c r="M560" s="73">
        <v>0</v>
      </c>
      <c r="N560" s="73">
        <v>0</v>
      </c>
      <c r="O560" s="73">
        <v>0</v>
      </c>
      <c r="P560" s="73">
        <v>1</v>
      </c>
      <c r="Q560" s="73">
        <v>0</v>
      </c>
      <c r="R560" s="73">
        <v>0</v>
      </c>
      <c r="S560" s="73">
        <v>1</v>
      </c>
      <c r="T560" s="73">
        <v>0</v>
      </c>
      <c r="U560" s="73">
        <v>0</v>
      </c>
      <c r="V560" s="73">
        <v>0</v>
      </c>
      <c r="W560" s="73">
        <v>1</v>
      </c>
      <c r="X560" s="73">
        <v>0</v>
      </c>
      <c r="Y560" s="73">
        <v>0</v>
      </c>
      <c r="Z560" s="77" t="s"/>
      <c r="AA560" s="79">
        <v>46266.3826736111</v>
      </c>
      <c r="AB560" s="80">
        <f>=IFERROR((L560*20+M560*50+N560*50+O560*5+P560*80+Q560*80+R560*40+S560*50+T560*50+U560*50+V560*95+W560*95+X560*95+Y560*50)/800*IF(H560="青年",0.2,IF(H560="老年",0.9,IF(H560="中年",0.5,1))),0)</f>
        <v>0.253125</v>
      </c>
      <c r="AC560" s="80">
        <f>=IFERROR((L560*80+M560*50+N560*50+O560*95+P560*20+Q560*20+R560*60+S560*50+T560*50+U560*50+V560*5+W560*5+X560*5+Y560*50)/540*IF(H560="青年",0.8,IF(H560="老年",0.1,IF(H560="中年",0.5,1))),0)</f>
        <v>0.0138888888888889</v>
      </c>
      <c r="AD560" s="81">
        <f>=IFERROR(0.01+(AB560-MIN($AB$2:$AB$595))/(MAX($AB$2:$AB$595)-MIN($AB$2:$AB$595))*(1-0.01),0)*10</f>
        <v>10</v>
      </c>
      <c r="AE560" s="81">
        <f>=IFERROR(0.01+(AC560-MIN($AC$2:$AC$595))/(MAX($AC$2:$AC$595)-MIN($AC$2:$AC$595))*(1-0.01),0)*10</f>
        <v>0.461879895561358</v>
      </c>
    </row>
    <row r="561" spans="1:31">
      <c r="A561" s="73">
        <v>560</v>
      </c>
      <c r="B561" s="76" t="s">
        <v>1409</v>
      </c>
      <c r="C561" s="76" t="s">
        <v>706</v>
      </c>
      <c r="D561" s="73" t="s">
        <v>707</v>
      </c>
      <c r="E561" s="73">
        <v>7</v>
      </c>
      <c r="F561" s="77" t="s"/>
      <c r="G561" s="76" t="s">
        <v>787</v>
      </c>
      <c r="H561" s="76" t="s">
        <v>802</v>
      </c>
      <c r="I561" s="76" t="s">
        <v>789</v>
      </c>
      <c r="J561" s="76" t="s">
        <v>790</v>
      </c>
      <c r="K561" s="76" t="s">
        <v>822</v>
      </c>
      <c r="L561" s="73">
        <v>0</v>
      </c>
      <c r="M561" s="73">
        <v>0</v>
      </c>
      <c r="N561" s="73">
        <v>0</v>
      </c>
      <c r="O561" s="73">
        <v>0</v>
      </c>
      <c r="P561" s="73">
        <v>0</v>
      </c>
      <c r="Q561" s="73">
        <v>0</v>
      </c>
      <c r="R561" s="73">
        <v>0</v>
      </c>
      <c r="S561" s="73">
        <v>1</v>
      </c>
      <c r="T561" s="73">
        <v>0</v>
      </c>
      <c r="U561" s="73">
        <v>0</v>
      </c>
      <c r="V561" s="73">
        <v>0</v>
      </c>
      <c r="W561" s="73">
        <v>0</v>
      </c>
      <c r="X561" s="73">
        <v>0</v>
      </c>
      <c r="Y561" s="73">
        <v>0</v>
      </c>
      <c r="Z561" s="77" t="s"/>
      <c r="AA561" s="79">
        <v>46266.3827314815</v>
      </c>
      <c r="AB561" s="80">
        <f>=IFERROR((L561*20+M561*50+N561*50+O561*5+P561*80+Q561*80+R561*40+S561*50+T561*50+U561*50+V561*95+W561*95+X561*95+Y561*50)/800*IF(H561="青年",0.2,IF(H561="老年",0.9,IF(H561="中年",0.5,1))),0)</f>
        <v>0.03125</v>
      </c>
      <c r="AC561" s="80">
        <f>=IFERROR((L561*80+M561*50+N561*50+O561*95+P561*20+Q561*20+R561*60+S561*50+T561*50+U561*50+V561*5+W561*5+X561*5+Y561*50)/540*IF(H561="青年",0.8,IF(H561="老年",0.1,IF(H561="中年",0.5,1))),0)</f>
        <v>0.0462962962962963</v>
      </c>
      <c r="AD561" s="81">
        <f>=IFERROR(0.01+(AB561-MIN($AB$2:$AB$595))/(MAX($AB$2:$AB$595)-MIN($AB$2:$AB$595))*(1-0.01),0)*10</f>
        <v>1.27915632754342</v>
      </c>
      <c r="AE561" s="81">
        <f>=IFERROR(0.01+(AC561-MIN($AC$2:$AC$595))/(MAX($AC$2:$AC$595)-MIN($AC$2:$AC$595))*(1-0.01),0)*10</f>
        <v>1.36657963446475</v>
      </c>
    </row>
    <row r="562" spans="1:31">
      <c r="A562" s="73">
        <v>561</v>
      </c>
      <c r="B562" s="76" t="s">
        <v>1410</v>
      </c>
      <c r="C562" s="76" t="s">
        <v>706</v>
      </c>
      <c r="D562" s="73" t="s">
        <v>707</v>
      </c>
      <c r="E562" s="73">
        <v>8</v>
      </c>
      <c r="F562" s="77" t="s"/>
      <c r="G562" s="76" t="s">
        <v>787</v>
      </c>
      <c r="H562" s="76" t="s">
        <v>802</v>
      </c>
      <c r="I562" s="76" t="s">
        <v>789</v>
      </c>
      <c r="J562" s="76" t="s">
        <v>790</v>
      </c>
      <c r="K562" s="76" t="s">
        <v>822</v>
      </c>
      <c r="L562" s="73">
        <v>0</v>
      </c>
      <c r="M562" s="73">
        <v>0</v>
      </c>
      <c r="N562" s="73">
        <v>0</v>
      </c>
      <c r="O562" s="73">
        <v>0</v>
      </c>
      <c r="P562" s="73">
        <v>0</v>
      </c>
      <c r="Q562" s="73">
        <v>0</v>
      </c>
      <c r="R562" s="73">
        <v>0</v>
      </c>
      <c r="S562" s="73">
        <v>1</v>
      </c>
      <c r="T562" s="73">
        <v>0</v>
      </c>
      <c r="U562" s="73">
        <v>0</v>
      </c>
      <c r="V562" s="73">
        <v>0</v>
      </c>
      <c r="W562" s="73">
        <v>0</v>
      </c>
      <c r="X562" s="73">
        <v>0</v>
      </c>
      <c r="Y562" s="73">
        <v>0</v>
      </c>
      <c r="Z562" s="77" t="s"/>
      <c r="AA562" s="79">
        <v>46266.3828009259</v>
      </c>
      <c r="AB562" s="80">
        <f>=IFERROR((L562*20+M562*50+N562*50+O562*5+P562*80+Q562*80+R562*40+S562*50+T562*50+U562*50+V562*95+W562*95+X562*95+Y562*50)/800*IF(H562="青年",0.2,IF(H562="老年",0.9,IF(H562="中年",0.5,1))),0)</f>
        <v>0.03125</v>
      </c>
      <c r="AC562" s="80">
        <f>=IFERROR((L562*80+M562*50+N562*50+O562*95+P562*20+Q562*20+R562*60+S562*50+T562*50+U562*50+V562*5+W562*5+X562*5+Y562*50)/540*IF(H562="青年",0.8,IF(H562="老年",0.1,IF(H562="中年",0.5,1))),0)</f>
        <v>0.0462962962962963</v>
      </c>
      <c r="AD562" s="81">
        <f>=IFERROR(0.01+(AB562-MIN($AB$2:$AB$595))/(MAX($AB$2:$AB$595)-MIN($AB$2:$AB$595))*(1-0.01),0)*10</f>
        <v>1.27915632754342</v>
      </c>
      <c r="AE562" s="81">
        <f>=IFERROR(0.01+(AC562-MIN($AC$2:$AC$595))/(MAX($AC$2:$AC$595)-MIN($AC$2:$AC$595))*(1-0.01),0)*10</f>
        <v>1.36657963446475</v>
      </c>
    </row>
    <row r="563" spans="1:31">
      <c r="A563" s="73">
        <v>562</v>
      </c>
      <c r="B563" s="76" t="s">
        <v>1411</v>
      </c>
      <c r="C563" s="76" t="s">
        <v>706</v>
      </c>
      <c r="D563" s="73" t="s">
        <v>707</v>
      </c>
      <c r="E563" s="73">
        <v>9</v>
      </c>
      <c r="F563" s="73">
        <v>2</v>
      </c>
      <c r="G563" s="76" t="s">
        <v>793</v>
      </c>
      <c r="H563" s="76" t="s">
        <v>788</v>
      </c>
      <c r="I563" s="76" t="s">
        <v>789</v>
      </c>
      <c r="J563" s="76" t="s">
        <v>809</v>
      </c>
      <c r="K563" s="76" t="s">
        <v>810</v>
      </c>
      <c r="L563" s="73">
        <v>0</v>
      </c>
      <c r="M563" s="73">
        <v>0</v>
      </c>
      <c r="N563" s="73">
        <v>0</v>
      </c>
      <c r="O563" s="73">
        <v>0</v>
      </c>
      <c r="P563" s="73">
        <v>1</v>
      </c>
      <c r="Q563" s="73">
        <v>0</v>
      </c>
      <c r="R563" s="73">
        <v>0</v>
      </c>
      <c r="S563" s="73">
        <v>0</v>
      </c>
      <c r="T563" s="73">
        <v>0</v>
      </c>
      <c r="U563" s="73">
        <v>0</v>
      </c>
      <c r="V563" s="73">
        <v>0</v>
      </c>
      <c r="W563" s="73">
        <v>0</v>
      </c>
      <c r="X563" s="73">
        <v>0</v>
      </c>
      <c r="Y563" s="73">
        <v>0</v>
      </c>
      <c r="Z563" s="77" t="s"/>
      <c r="AA563" s="79">
        <v>46266.383275463</v>
      </c>
      <c r="AB563" s="80">
        <f>=IFERROR((L563*20+M563*50+N563*50+O563*5+P563*80+Q563*80+R563*40+S563*50+T563*50+U563*50+V563*95+W563*95+X563*95+Y563*50)/800*IF(H563="青年",0.2,IF(H563="老年",0.9,IF(H563="中年",0.5,1))),0)</f>
        <v>0.02</v>
      </c>
      <c r="AC563" s="80">
        <f>=IFERROR((L563*80+M563*50+N563*50+O563*95+P563*20+Q563*20+R563*60+S563*50+T563*50+U563*50+V563*5+W563*5+X563*5+Y563*50)/540*IF(H563="青年",0.8,IF(H563="老年",0.1,IF(H563="中年",0.5,1))),0)</f>
        <v>0.0296296296296296</v>
      </c>
      <c r="AD563" s="81">
        <f>=IFERROR(0.01+(AB563-MIN($AB$2:$AB$595))/(MAX($AB$2:$AB$595)-MIN($AB$2:$AB$595))*(1-0.01),0)*10</f>
        <v>0.83697270471464</v>
      </c>
      <c r="AE563" s="81">
        <f>=IFERROR(0.01+(AC563-MIN($AC$2:$AC$595))/(MAX($AC$2:$AC$595)-MIN($AC$2:$AC$595))*(1-0.01),0)*10</f>
        <v>0.901305483028721</v>
      </c>
    </row>
    <row r="564" spans="1:31">
      <c r="A564" s="73">
        <v>563</v>
      </c>
      <c r="B564" s="76" t="s">
        <v>1412</v>
      </c>
      <c r="C564" s="76" t="s">
        <v>706</v>
      </c>
      <c r="D564" s="73" t="s">
        <v>707</v>
      </c>
      <c r="E564" s="73">
        <v>10</v>
      </c>
      <c r="F564" s="73">
        <v>3</v>
      </c>
      <c r="G564" s="76" t="s">
        <v>793</v>
      </c>
      <c r="H564" s="76" t="s">
        <v>788</v>
      </c>
      <c r="I564" s="76" t="s">
        <v>789</v>
      </c>
      <c r="J564" s="76" t="s">
        <v>809</v>
      </c>
      <c r="K564" s="76" t="s">
        <v>1413</v>
      </c>
      <c r="L564" s="73">
        <v>0</v>
      </c>
      <c r="M564" s="73">
        <v>0</v>
      </c>
      <c r="N564" s="73">
        <v>0</v>
      </c>
      <c r="O564" s="73">
        <v>0</v>
      </c>
      <c r="P564" s="73">
        <v>0</v>
      </c>
      <c r="Q564" s="73">
        <v>0</v>
      </c>
      <c r="R564" s="73">
        <v>0</v>
      </c>
      <c r="S564" s="73">
        <v>0</v>
      </c>
      <c r="T564" s="73">
        <v>0</v>
      </c>
      <c r="U564" s="73">
        <v>1</v>
      </c>
      <c r="V564" s="73">
        <v>0</v>
      </c>
      <c r="W564" s="73">
        <v>0</v>
      </c>
      <c r="X564" s="73">
        <v>0</v>
      </c>
      <c r="Y564" s="73">
        <v>0</v>
      </c>
      <c r="Z564" s="77" t="s"/>
      <c r="AA564" s="79">
        <v>46266.3851157408</v>
      </c>
      <c r="AB564" s="80">
        <f>=IFERROR((L564*20+M564*50+N564*50+O564*5+P564*80+Q564*80+R564*40+S564*50+T564*50+U564*50+V564*95+W564*95+X564*95+Y564*50)/800*IF(H564="青年",0.2,IF(H564="老年",0.9,IF(H564="中年",0.5,1))),0)</f>
        <v>0.0125</v>
      </c>
      <c r="AC564" s="80">
        <f>=IFERROR((L564*80+M564*50+N564*50+O564*95+P564*20+Q564*20+R564*60+S564*50+T564*50+U564*50+V564*5+W564*5+X564*5+Y564*50)/540*IF(H564="青年",0.8,IF(H564="老年",0.1,IF(H564="中年",0.5,1))),0)</f>
        <v>0.0740740740740741</v>
      </c>
      <c r="AD564" s="81">
        <f>=IFERROR(0.01+(AB564-MIN($AB$2:$AB$595))/(MAX($AB$2:$AB$595)-MIN($AB$2:$AB$595))*(1-0.01),0)*10</f>
        <v>0.542183622828784</v>
      </c>
      <c r="AE564" s="81">
        <f>=IFERROR(0.01+(AC564-MIN($AC$2:$AC$595))/(MAX($AC$2:$AC$595)-MIN($AC$2:$AC$595))*(1-0.01),0)*10</f>
        <v>2.1420365535248</v>
      </c>
    </row>
    <row r="565" spans="1:31">
      <c r="A565" s="73">
        <v>564</v>
      </c>
      <c r="B565" s="76" t="s">
        <v>1414</v>
      </c>
      <c r="C565" s="76" t="s">
        <v>706</v>
      </c>
      <c r="D565" s="73" t="s">
        <v>707</v>
      </c>
      <c r="E565" s="73">
        <v>11</v>
      </c>
      <c r="F565" s="73">
        <v>3</v>
      </c>
      <c r="G565" s="76" t="s">
        <v>793</v>
      </c>
      <c r="H565" s="76" t="s">
        <v>788</v>
      </c>
      <c r="I565" s="76" t="s">
        <v>799</v>
      </c>
      <c r="J565" s="76" t="s">
        <v>809</v>
      </c>
      <c r="K565" s="76" t="s">
        <v>1413</v>
      </c>
      <c r="L565" s="73">
        <v>0</v>
      </c>
      <c r="M565" s="73">
        <v>0</v>
      </c>
      <c r="N565" s="73">
        <v>0</v>
      </c>
      <c r="O565" s="73">
        <v>0</v>
      </c>
      <c r="P565" s="73">
        <v>0</v>
      </c>
      <c r="Q565" s="73">
        <v>0</v>
      </c>
      <c r="R565" s="73">
        <v>0</v>
      </c>
      <c r="S565" s="73">
        <v>0</v>
      </c>
      <c r="T565" s="73">
        <v>0</v>
      </c>
      <c r="U565" s="73">
        <v>1</v>
      </c>
      <c r="V565" s="73">
        <v>0</v>
      </c>
      <c r="W565" s="73">
        <v>0</v>
      </c>
      <c r="X565" s="73">
        <v>0</v>
      </c>
      <c r="Y565" s="73">
        <v>0</v>
      </c>
      <c r="Z565" s="77" t="s"/>
      <c r="AA565" s="79">
        <v>46266.3851851852</v>
      </c>
      <c r="AB565" s="80">
        <f>=IFERROR((L565*20+M565*50+N565*50+O565*5+P565*80+Q565*80+R565*40+S565*50+T565*50+U565*50+V565*95+W565*95+X565*95+Y565*50)/800*IF(H565="青年",0.2,IF(H565="老年",0.9,IF(H565="中年",0.5,1))),0)</f>
        <v>0.0125</v>
      </c>
      <c r="AC565" s="80">
        <f>=IFERROR((L565*80+M565*50+N565*50+O565*95+P565*20+Q565*20+R565*60+S565*50+T565*50+U565*50+V565*5+W565*5+X565*5+Y565*50)/540*IF(H565="青年",0.8,IF(H565="老年",0.1,IF(H565="中年",0.5,1))),0)</f>
        <v>0.0740740740740741</v>
      </c>
      <c r="AD565" s="81">
        <f>=IFERROR(0.01+(AB565-MIN($AB$2:$AB$595))/(MAX($AB$2:$AB$595)-MIN($AB$2:$AB$595))*(1-0.01),0)*10</f>
        <v>0.542183622828784</v>
      </c>
      <c r="AE565" s="81">
        <f>=IFERROR(0.01+(AC565-MIN($AC$2:$AC$595))/(MAX($AC$2:$AC$595)-MIN($AC$2:$AC$595))*(1-0.01),0)*10</f>
        <v>2.1420365535248</v>
      </c>
    </row>
    <row r="566" spans="1:31">
      <c r="A566" s="73">
        <v>565</v>
      </c>
      <c r="B566" s="76" t="s">
        <v>1415</v>
      </c>
      <c r="C566" s="76" t="s">
        <v>706</v>
      </c>
      <c r="D566" s="73" t="s">
        <v>707</v>
      </c>
      <c r="E566" s="73">
        <v>12</v>
      </c>
      <c r="F566" s="73">
        <v>3</v>
      </c>
      <c r="G566" s="76" t="s">
        <v>793</v>
      </c>
      <c r="H566" s="76" t="s">
        <v>788</v>
      </c>
      <c r="I566" s="76" t="s">
        <v>789</v>
      </c>
      <c r="J566" s="76" t="s">
        <v>809</v>
      </c>
      <c r="K566" s="76" t="s">
        <v>1413</v>
      </c>
      <c r="L566" s="73">
        <v>0</v>
      </c>
      <c r="M566" s="73">
        <v>0</v>
      </c>
      <c r="N566" s="73">
        <v>0</v>
      </c>
      <c r="O566" s="73">
        <v>0</v>
      </c>
      <c r="P566" s="73">
        <v>0</v>
      </c>
      <c r="Q566" s="73">
        <v>0</v>
      </c>
      <c r="R566" s="73">
        <v>0</v>
      </c>
      <c r="S566" s="73">
        <v>0</v>
      </c>
      <c r="T566" s="73">
        <v>0</v>
      </c>
      <c r="U566" s="73">
        <v>1</v>
      </c>
      <c r="V566" s="73">
        <v>0</v>
      </c>
      <c r="W566" s="73">
        <v>0</v>
      </c>
      <c r="X566" s="73">
        <v>0</v>
      </c>
      <c r="Y566" s="73">
        <v>0</v>
      </c>
      <c r="Z566" s="77" t="s"/>
      <c r="AA566" s="79">
        <v>46266.3852430556</v>
      </c>
      <c r="AB566" s="80">
        <f>=IFERROR((L566*20+M566*50+N566*50+O566*5+P566*80+Q566*80+R566*40+S566*50+T566*50+U566*50+V566*95+W566*95+X566*95+Y566*50)/800*IF(H566="青年",0.2,IF(H566="老年",0.9,IF(H566="中年",0.5,1))),0)</f>
        <v>0.0125</v>
      </c>
      <c r="AC566" s="80">
        <f>=IFERROR((L566*80+M566*50+N566*50+O566*95+P566*20+Q566*20+R566*60+S566*50+T566*50+U566*50+V566*5+W566*5+X566*5+Y566*50)/540*IF(H566="青年",0.8,IF(H566="老年",0.1,IF(H566="中年",0.5,1))),0)</f>
        <v>0.0740740740740741</v>
      </c>
      <c r="AD566" s="81">
        <f>=IFERROR(0.01+(AB566-MIN($AB$2:$AB$595))/(MAX($AB$2:$AB$595)-MIN($AB$2:$AB$595))*(1-0.01),0)*10</f>
        <v>0.542183622828784</v>
      </c>
      <c r="AE566" s="81">
        <f>=IFERROR(0.01+(AC566-MIN($AC$2:$AC$595))/(MAX($AC$2:$AC$595)-MIN($AC$2:$AC$595))*(1-0.01),0)*10</f>
        <v>2.1420365535248</v>
      </c>
    </row>
    <row r="567" spans="1:31">
      <c r="A567" s="73">
        <v>566</v>
      </c>
      <c r="B567" s="76" t="s">
        <v>1416</v>
      </c>
      <c r="C567" s="76" t="s">
        <v>714</v>
      </c>
      <c r="D567" s="73" t="s">
        <v>715</v>
      </c>
      <c r="E567" s="73">
        <v>1</v>
      </c>
      <c r="F567" s="77" t="s"/>
      <c r="G567" s="76" t="s">
        <v>787</v>
      </c>
      <c r="H567" s="76" t="s">
        <v>788</v>
      </c>
      <c r="I567" s="76" t="s">
        <v>789</v>
      </c>
      <c r="J567" s="76" t="s">
        <v>790</v>
      </c>
      <c r="K567" s="76" t="s">
        <v>822</v>
      </c>
      <c r="L567" s="73">
        <v>0</v>
      </c>
      <c r="M567" s="73">
        <v>0</v>
      </c>
      <c r="N567" s="73">
        <v>0</v>
      </c>
      <c r="O567" s="73">
        <v>0</v>
      </c>
      <c r="P567" s="73">
        <v>0</v>
      </c>
      <c r="Q567" s="73">
        <v>0</v>
      </c>
      <c r="R567" s="73">
        <v>0</v>
      </c>
      <c r="S567" s="73">
        <v>1</v>
      </c>
      <c r="T567" s="73">
        <v>0</v>
      </c>
      <c r="U567" s="73">
        <v>0</v>
      </c>
      <c r="V567" s="73">
        <v>0</v>
      </c>
      <c r="W567" s="73">
        <v>0</v>
      </c>
      <c r="X567" s="73">
        <v>0</v>
      </c>
      <c r="Y567" s="73">
        <v>0</v>
      </c>
      <c r="Z567" s="77" t="s"/>
      <c r="AA567" s="79">
        <v>46264.3855671296</v>
      </c>
      <c r="AB567" s="80">
        <f>=IFERROR((L567*20+M567*50+N567*50+O567*5+P567*80+Q567*80+R567*40+S567*50+T567*50+U567*50+V567*95+W567*95+X567*95+Y567*50)/800*IF(H567="青年",0.2,IF(H567="老年",0.9,IF(H567="中年",0.5,1))),0)</f>
        <v>0.0125</v>
      </c>
      <c r="AC567" s="80">
        <f>=IFERROR((L567*80+M567*50+N567*50+O567*95+P567*20+Q567*20+R567*60+S567*50+T567*50+U567*50+V567*5+W567*5+X567*5+Y567*50)/540*IF(H567="青年",0.8,IF(H567="老年",0.1,IF(H567="中年",0.5,1))),0)</f>
        <v>0.0740740740740741</v>
      </c>
      <c r="AD567" s="81">
        <f>=IFERROR(0.01+(AB567-MIN($AB$2:$AB$595))/(MAX($AB$2:$AB$595)-MIN($AB$2:$AB$595))*(1-0.01),0)*10</f>
        <v>0.542183622828784</v>
      </c>
      <c r="AE567" s="81">
        <f>=IFERROR(0.01+(AC567-MIN($AC$2:$AC$595))/(MAX($AC$2:$AC$595)-MIN($AC$2:$AC$595))*(1-0.01),0)*10</f>
        <v>2.1420365535248</v>
      </c>
    </row>
    <row r="568" spans="1:31">
      <c r="A568" s="73">
        <v>567</v>
      </c>
      <c r="B568" s="76" t="s">
        <v>1417</v>
      </c>
      <c r="C568" s="76" t="s">
        <v>717</v>
      </c>
      <c r="D568" s="73" t="s">
        <v>718</v>
      </c>
      <c r="E568" s="73">
        <v>1</v>
      </c>
      <c r="F568" s="73">
        <v>1</v>
      </c>
      <c r="G568" s="76" t="s">
        <v>793</v>
      </c>
      <c r="H568" s="76" t="s">
        <v>788</v>
      </c>
      <c r="I568" s="76" t="s">
        <v>789</v>
      </c>
      <c r="J568" s="76" t="s">
        <v>790</v>
      </c>
      <c r="K568" s="76" t="s">
        <v>822</v>
      </c>
      <c r="L568" s="73">
        <v>0</v>
      </c>
      <c r="M568" s="73">
        <v>0</v>
      </c>
      <c r="N568" s="73">
        <v>0</v>
      </c>
      <c r="O568" s="73">
        <v>0</v>
      </c>
      <c r="P568" s="73">
        <v>0</v>
      </c>
      <c r="Q568" s="73">
        <v>0</v>
      </c>
      <c r="R568" s="73">
        <v>0</v>
      </c>
      <c r="S568" s="73">
        <v>1</v>
      </c>
      <c r="T568" s="73">
        <v>0</v>
      </c>
      <c r="U568" s="73">
        <v>0</v>
      </c>
      <c r="V568" s="73">
        <v>0</v>
      </c>
      <c r="W568" s="73">
        <v>0</v>
      </c>
      <c r="X568" s="73">
        <v>0</v>
      </c>
      <c r="Y568" s="73">
        <v>0</v>
      </c>
      <c r="Z568" s="77" t="s"/>
      <c r="AA568" s="79">
        <v>46264.3565509259</v>
      </c>
      <c r="AB568" s="80">
        <f>=IFERROR((L568*20+M568*50+N568*50+O568*5+P568*80+Q568*80+R568*40+S568*50+T568*50+U568*50+V568*95+W568*95+X568*95+Y568*50)/800*IF(H568="青年",0.2,IF(H568="老年",0.9,IF(H568="中年",0.5,1))),0)</f>
        <v>0.0125</v>
      </c>
      <c r="AC568" s="80">
        <f>=IFERROR((L568*80+M568*50+N568*50+O568*95+P568*20+Q568*20+R568*60+S568*50+T568*50+U568*50+V568*5+W568*5+X568*5+Y568*50)/540*IF(H568="青年",0.8,IF(H568="老年",0.1,IF(H568="中年",0.5,1))),0)</f>
        <v>0.0740740740740741</v>
      </c>
      <c r="AD568" s="81">
        <f>=IFERROR(0.01+(AB568-MIN($AB$2:$AB$595))/(MAX($AB$2:$AB$595)-MIN($AB$2:$AB$595))*(1-0.01),0)*10</f>
        <v>0.542183622828784</v>
      </c>
      <c r="AE568" s="81">
        <f>=IFERROR(0.01+(AC568-MIN($AC$2:$AC$595))/(MAX($AC$2:$AC$595)-MIN($AC$2:$AC$595))*(1-0.01),0)*10</f>
        <v>2.1420365535248</v>
      </c>
    </row>
    <row r="569" spans="1:31">
      <c r="A569" s="73">
        <v>568</v>
      </c>
      <c r="B569" s="76" t="s">
        <v>1418</v>
      </c>
      <c r="C569" s="76" t="s">
        <v>717</v>
      </c>
      <c r="D569" s="73" t="s">
        <v>718</v>
      </c>
      <c r="E569" s="73">
        <v>2</v>
      </c>
      <c r="F569" s="73">
        <v>2</v>
      </c>
      <c r="G569" s="76" t="s">
        <v>793</v>
      </c>
      <c r="H569" s="76" t="s">
        <v>788</v>
      </c>
      <c r="I569" s="76" t="s">
        <v>789</v>
      </c>
      <c r="J569" s="76" t="s">
        <v>790</v>
      </c>
      <c r="K569" s="76" t="s">
        <v>822</v>
      </c>
      <c r="L569" s="73">
        <v>0</v>
      </c>
      <c r="M569" s="73">
        <v>0</v>
      </c>
      <c r="N569" s="73">
        <v>0</v>
      </c>
      <c r="O569" s="73">
        <v>0</v>
      </c>
      <c r="P569" s="73">
        <v>0</v>
      </c>
      <c r="Q569" s="73">
        <v>0</v>
      </c>
      <c r="R569" s="73">
        <v>0</v>
      </c>
      <c r="S569" s="73">
        <v>1</v>
      </c>
      <c r="T569" s="73">
        <v>0</v>
      </c>
      <c r="U569" s="73">
        <v>0</v>
      </c>
      <c r="V569" s="73">
        <v>0</v>
      </c>
      <c r="W569" s="73">
        <v>0</v>
      </c>
      <c r="X569" s="73">
        <v>0</v>
      </c>
      <c r="Y569" s="73">
        <v>0</v>
      </c>
      <c r="Z569" s="77" t="s"/>
      <c r="AA569" s="79">
        <v>46264.3566319445</v>
      </c>
      <c r="AB569" s="80">
        <f>=IFERROR((L569*20+M569*50+N569*50+O569*5+P569*80+Q569*80+R569*40+S569*50+T569*50+U569*50+V569*95+W569*95+X569*95+Y569*50)/800*IF(H569="青年",0.2,IF(H569="老年",0.9,IF(H569="中年",0.5,1))),0)</f>
        <v>0.0125</v>
      </c>
      <c r="AC569" s="80">
        <f>=IFERROR((L569*80+M569*50+N569*50+O569*95+P569*20+Q569*20+R569*60+S569*50+T569*50+U569*50+V569*5+W569*5+X569*5+Y569*50)/540*IF(H569="青年",0.8,IF(H569="老年",0.1,IF(H569="中年",0.5,1))),0)</f>
        <v>0.0740740740740741</v>
      </c>
      <c r="AD569" s="81">
        <f>=IFERROR(0.01+(AB569-MIN($AB$2:$AB$595))/(MAX($AB$2:$AB$595)-MIN($AB$2:$AB$595))*(1-0.01),0)*10</f>
        <v>0.542183622828784</v>
      </c>
      <c r="AE569" s="81">
        <f>=IFERROR(0.01+(AC569-MIN($AC$2:$AC$595))/(MAX($AC$2:$AC$595)-MIN($AC$2:$AC$595))*(1-0.01),0)*10</f>
        <v>2.1420365535248</v>
      </c>
    </row>
    <row r="570" spans="1:31">
      <c r="A570" s="73">
        <v>569</v>
      </c>
      <c r="B570" s="76" t="s">
        <v>1419</v>
      </c>
      <c r="C570" s="76" t="s">
        <v>729</v>
      </c>
      <c r="D570" s="73" t="s">
        <v>730</v>
      </c>
      <c r="E570" s="73">
        <v>1</v>
      </c>
      <c r="F570" s="77" t="s"/>
      <c r="G570" s="76" t="s">
        <v>787</v>
      </c>
      <c r="H570" s="76" t="s">
        <v>802</v>
      </c>
      <c r="I570" s="76" t="s">
        <v>789</v>
      </c>
      <c r="J570" s="76" t="s">
        <v>790</v>
      </c>
      <c r="K570" s="76" t="s">
        <v>822</v>
      </c>
      <c r="L570" s="73">
        <v>0</v>
      </c>
      <c r="M570" s="73">
        <v>0</v>
      </c>
      <c r="N570" s="73">
        <v>0</v>
      </c>
      <c r="O570" s="73">
        <v>0</v>
      </c>
      <c r="P570" s="73">
        <v>0</v>
      </c>
      <c r="Q570" s="73">
        <v>0</v>
      </c>
      <c r="R570" s="73">
        <v>0</v>
      </c>
      <c r="S570" s="73">
        <v>1</v>
      </c>
      <c r="T570" s="73">
        <v>0</v>
      </c>
      <c r="U570" s="73">
        <v>0</v>
      </c>
      <c r="V570" s="73">
        <v>0</v>
      </c>
      <c r="W570" s="73">
        <v>0</v>
      </c>
      <c r="X570" s="73">
        <v>0</v>
      </c>
      <c r="Y570" s="73">
        <v>0</v>
      </c>
      <c r="Z570" s="77" t="s"/>
      <c r="AA570" s="79">
        <v>46264.3549074074</v>
      </c>
      <c r="AB570" s="80">
        <f>=IFERROR((L570*20+M570*50+N570*50+O570*5+P570*80+Q570*80+R570*40+S570*50+T570*50+U570*50+V570*95+W570*95+X570*95+Y570*50)/800*IF(H570="青年",0.2,IF(H570="老年",0.9,IF(H570="中年",0.5,1))),0)</f>
        <v>0.03125</v>
      </c>
      <c r="AC570" s="80">
        <f>=IFERROR((L570*80+M570*50+N570*50+O570*95+P570*20+Q570*20+R570*60+S570*50+T570*50+U570*50+V570*5+W570*5+X570*5+Y570*50)/540*IF(H570="青年",0.8,IF(H570="老年",0.1,IF(H570="中年",0.5,1))),0)</f>
        <v>0.0462962962962963</v>
      </c>
      <c r="AD570" s="81">
        <f>=IFERROR(0.01+(AB570-MIN($AB$2:$AB$595))/(MAX($AB$2:$AB$595)-MIN($AB$2:$AB$595))*(1-0.01),0)*10</f>
        <v>1.27915632754342</v>
      </c>
      <c r="AE570" s="81">
        <f>=IFERROR(0.01+(AC570-MIN($AC$2:$AC$595))/(MAX($AC$2:$AC$595)-MIN($AC$2:$AC$595))*(1-0.01),0)*10</f>
        <v>1.36657963446475</v>
      </c>
    </row>
    <row r="571" spans="1:31">
      <c r="A571" s="73">
        <v>570</v>
      </c>
      <c r="B571" s="76" t="s">
        <v>1420</v>
      </c>
      <c r="C571" s="76" t="s">
        <v>729</v>
      </c>
      <c r="D571" s="73" t="s">
        <v>730</v>
      </c>
      <c r="E571" s="73">
        <v>2</v>
      </c>
      <c r="F571" s="77" t="s"/>
      <c r="G571" s="76" t="s">
        <v>787</v>
      </c>
      <c r="H571" s="76" t="s">
        <v>802</v>
      </c>
      <c r="I571" s="76" t="s">
        <v>799</v>
      </c>
      <c r="J571" s="76" t="s">
        <v>790</v>
      </c>
      <c r="K571" s="76" t="s">
        <v>822</v>
      </c>
      <c r="L571" s="73">
        <v>0</v>
      </c>
      <c r="M571" s="73">
        <v>0</v>
      </c>
      <c r="N571" s="73">
        <v>0</v>
      </c>
      <c r="O571" s="73">
        <v>0</v>
      </c>
      <c r="P571" s="73">
        <v>0</v>
      </c>
      <c r="Q571" s="73">
        <v>0</v>
      </c>
      <c r="R571" s="73">
        <v>0</v>
      </c>
      <c r="S571" s="73">
        <v>1</v>
      </c>
      <c r="T571" s="73">
        <v>0</v>
      </c>
      <c r="U571" s="73">
        <v>0</v>
      </c>
      <c r="V571" s="73">
        <v>0</v>
      </c>
      <c r="W571" s="73">
        <v>0</v>
      </c>
      <c r="X571" s="73">
        <v>0</v>
      </c>
      <c r="Y571" s="73">
        <v>0</v>
      </c>
      <c r="Z571" s="77" t="s"/>
      <c r="AA571" s="79">
        <v>46264.3549884259</v>
      </c>
      <c r="AB571" s="80">
        <f>=IFERROR((L571*20+M571*50+N571*50+O571*5+P571*80+Q571*80+R571*40+S571*50+T571*50+U571*50+V571*95+W571*95+X571*95+Y571*50)/800*IF(H571="青年",0.2,IF(H571="老年",0.9,IF(H571="中年",0.5,1))),0)</f>
        <v>0.03125</v>
      </c>
      <c r="AC571" s="80">
        <f>=IFERROR((L571*80+M571*50+N571*50+O571*95+P571*20+Q571*20+R571*60+S571*50+T571*50+U571*50+V571*5+W571*5+X571*5+Y571*50)/540*IF(H571="青年",0.8,IF(H571="老年",0.1,IF(H571="中年",0.5,1))),0)</f>
        <v>0.0462962962962963</v>
      </c>
      <c r="AD571" s="81">
        <f>=IFERROR(0.01+(AB571-MIN($AB$2:$AB$595))/(MAX($AB$2:$AB$595)-MIN($AB$2:$AB$595))*(1-0.01),0)*10</f>
        <v>1.27915632754342</v>
      </c>
      <c r="AE571" s="81">
        <f>=IFERROR(0.01+(AC571-MIN($AC$2:$AC$595))/(MAX($AC$2:$AC$595)-MIN($AC$2:$AC$595))*(1-0.01),0)*10</f>
        <v>1.36657963446475</v>
      </c>
    </row>
    <row r="572" spans="1:31">
      <c r="A572" s="73">
        <v>571</v>
      </c>
      <c r="B572" s="76" t="s">
        <v>1421</v>
      </c>
      <c r="C572" s="76" t="s">
        <v>734</v>
      </c>
      <c r="D572" s="73" t="s">
        <v>735</v>
      </c>
      <c r="E572" s="73">
        <v>1</v>
      </c>
      <c r="F572" s="73">
        <v>1</v>
      </c>
      <c r="G572" s="76" t="s">
        <v>793</v>
      </c>
      <c r="H572" s="76" t="s">
        <v>788</v>
      </c>
      <c r="I572" s="76" t="s">
        <v>789</v>
      </c>
      <c r="J572" s="76" t="s">
        <v>809</v>
      </c>
      <c r="K572" s="76" t="s">
        <v>853</v>
      </c>
      <c r="L572" s="73">
        <v>0</v>
      </c>
      <c r="M572" s="73">
        <v>0</v>
      </c>
      <c r="N572" s="73">
        <v>0</v>
      </c>
      <c r="O572" s="73">
        <v>1</v>
      </c>
      <c r="P572" s="73">
        <v>0</v>
      </c>
      <c r="Q572" s="73">
        <v>0</v>
      </c>
      <c r="R572" s="73">
        <v>0</v>
      </c>
      <c r="S572" s="73">
        <v>0</v>
      </c>
      <c r="T572" s="73">
        <v>0</v>
      </c>
      <c r="U572" s="73">
        <v>0</v>
      </c>
      <c r="V572" s="73">
        <v>0</v>
      </c>
      <c r="W572" s="73">
        <v>0</v>
      </c>
      <c r="X572" s="73">
        <v>0</v>
      </c>
      <c r="Y572" s="73">
        <v>0</v>
      </c>
      <c r="Z572" s="77" t="s"/>
      <c r="AA572" s="79">
        <v>46264.3958796296</v>
      </c>
      <c r="AB572" s="80">
        <f>=IFERROR((L572*20+M572*50+N572*50+O572*5+P572*80+Q572*80+R572*40+S572*50+T572*50+U572*50+V572*95+W572*95+X572*95+Y572*50)/800*IF(H572="青年",0.2,IF(H572="老年",0.9,IF(H572="中年",0.5,1))),0)</f>
        <v>0.00125</v>
      </c>
      <c r="AC572" s="80">
        <f>=IFERROR((L572*80+M572*50+N572*50+O572*95+P572*20+Q572*20+R572*60+S572*50+T572*50+U572*50+V572*5+W572*5+X572*5+Y572*50)/540*IF(H572="青年",0.8,IF(H572="老年",0.1,IF(H572="中年",0.5,1))),0)</f>
        <v>0.140740740740741</v>
      </c>
      <c r="AD572" s="81">
        <f>=IFERROR(0.01+(AB572-MIN($AB$2:$AB$595))/(MAX($AB$2:$AB$595)-MIN($AB$2:$AB$595))*(1-0.01),0)*10</f>
        <v>0.1</v>
      </c>
      <c r="AE572" s="81">
        <f>=IFERROR(0.01+(AC572-MIN($AC$2:$AC$595))/(MAX($AC$2:$AC$595)-MIN($AC$2:$AC$595))*(1-0.01),0)*10</f>
        <v>4.00313315926893</v>
      </c>
    </row>
    <row r="573" spans="1:31">
      <c r="A573" s="73">
        <v>572</v>
      </c>
      <c r="B573" s="76" t="s">
        <v>1422</v>
      </c>
      <c r="C573" s="76" t="s">
        <v>734</v>
      </c>
      <c r="D573" s="73" t="s">
        <v>735</v>
      </c>
      <c r="E573" s="73">
        <v>2</v>
      </c>
      <c r="F573" s="73">
        <v>1</v>
      </c>
      <c r="G573" s="76" t="s">
        <v>793</v>
      </c>
      <c r="H573" s="76" t="s">
        <v>788</v>
      </c>
      <c r="I573" s="76" t="s">
        <v>799</v>
      </c>
      <c r="J573" s="76" t="s">
        <v>809</v>
      </c>
      <c r="K573" s="76" t="s">
        <v>853</v>
      </c>
      <c r="L573" s="73">
        <v>0</v>
      </c>
      <c r="M573" s="73">
        <v>0</v>
      </c>
      <c r="N573" s="73">
        <v>0</v>
      </c>
      <c r="O573" s="73">
        <v>1</v>
      </c>
      <c r="P573" s="73">
        <v>0</v>
      </c>
      <c r="Q573" s="73">
        <v>0</v>
      </c>
      <c r="R573" s="73">
        <v>0</v>
      </c>
      <c r="S573" s="73">
        <v>0</v>
      </c>
      <c r="T573" s="73">
        <v>0</v>
      </c>
      <c r="U573" s="73">
        <v>0</v>
      </c>
      <c r="V573" s="73">
        <v>0</v>
      </c>
      <c r="W573" s="73">
        <v>0</v>
      </c>
      <c r="X573" s="73">
        <v>0</v>
      </c>
      <c r="Y573" s="73">
        <v>0</v>
      </c>
      <c r="Z573" s="77" t="s"/>
      <c r="AA573" s="79">
        <v>46264.3959259259</v>
      </c>
      <c r="AB573" s="80">
        <f>=IFERROR((L573*20+M573*50+N573*50+O573*5+P573*80+Q573*80+R573*40+S573*50+T573*50+U573*50+V573*95+W573*95+X573*95+Y573*50)/800*IF(H573="青年",0.2,IF(H573="老年",0.9,IF(H573="中年",0.5,1))),0)</f>
        <v>0.00125</v>
      </c>
      <c r="AC573" s="80">
        <f>=IFERROR((L573*80+M573*50+N573*50+O573*95+P573*20+Q573*20+R573*60+S573*50+T573*50+U573*50+V573*5+W573*5+X573*5+Y573*50)/540*IF(H573="青年",0.8,IF(H573="老年",0.1,IF(H573="中年",0.5,1))),0)</f>
        <v>0.140740740740741</v>
      </c>
      <c r="AD573" s="81">
        <f>=IFERROR(0.01+(AB573-MIN($AB$2:$AB$595))/(MAX($AB$2:$AB$595)-MIN($AB$2:$AB$595))*(1-0.01),0)*10</f>
        <v>0.1</v>
      </c>
      <c r="AE573" s="81">
        <f>=IFERROR(0.01+(AC573-MIN($AC$2:$AC$595))/(MAX($AC$2:$AC$595)-MIN($AC$2:$AC$595))*(1-0.01),0)*10</f>
        <v>4.00313315926893</v>
      </c>
    </row>
    <row r="574" spans="1:31">
      <c r="A574" s="73">
        <v>573</v>
      </c>
      <c r="B574" s="76" t="s">
        <v>1423</v>
      </c>
      <c r="C574" s="76" t="s">
        <v>739</v>
      </c>
      <c r="D574" s="73" t="s">
        <v>740</v>
      </c>
      <c r="E574" s="73">
        <v>1</v>
      </c>
      <c r="F574" s="77" t="s"/>
      <c r="G574" s="76" t="s">
        <v>787</v>
      </c>
      <c r="H574" s="76" t="s">
        <v>788</v>
      </c>
      <c r="I574" s="76" t="s">
        <v>799</v>
      </c>
      <c r="J574" s="76" t="s">
        <v>809</v>
      </c>
      <c r="K574" s="76" t="s">
        <v>853</v>
      </c>
      <c r="L574" s="73">
        <v>0</v>
      </c>
      <c r="M574" s="73">
        <v>0</v>
      </c>
      <c r="N574" s="73">
        <v>0</v>
      </c>
      <c r="O574" s="73">
        <v>1</v>
      </c>
      <c r="P574" s="73">
        <v>0</v>
      </c>
      <c r="Q574" s="73">
        <v>0</v>
      </c>
      <c r="R574" s="73">
        <v>0</v>
      </c>
      <c r="S574" s="73">
        <v>0</v>
      </c>
      <c r="T574" s="73">
        <v>0</v>
      </c>
      <c r="U574" s="73">
        <v>0</v>
      </c>
      <c r="V574" s="73">
        <v>0</v>
      </c>
      <c r="W574" s="73">
        <v>0</v>
      </c>
      <c r="X574" s="73">
        <v>0</v>
      </c>
      <c r="Y574" s="73">
        <v>0</v>
      </c>
      <c r="Z574" s="77" t="s"/>
      <c r="AA574" s="79">
        <v>46264.3397222222</v>
      </c>
      <c r="AB574" s="80">
        <f>=IFERROR((L574*20+M574*50+N574*50+O574*5+P574*80+Q574*80+R574*40+S574*50+T574*50+U574*50+V574*95+W574*95+X574*95+Y574*50)/800*IF(H574="青年",0.2,IF(H574="老年",0.9,IF(H574="中年",0.5,1))),0)</f>
        <v>0.00125</v>
      </c>
      <c r="AC574" s="80">
        <f>=IFERROR((L574*80+M574*50+N574*50+O574*95+P574*20+Q574*20+R574*60+S574*50+T574*50+U574*50+V574*5+W574*5+X574*5+Y574*50)/540*IF(H574="青年",0.8,IF(H574="老年",0.1,IF(H574="中年",0.5,1))),0)</f>
        <v>0.140740740740741</v>
      </c>
      <c r="AD574" s="81">
        <f>=IFERROR(0.01+(AB574-MIN($AB$2:$AB$595))/(MAX($AB$2:$AB$595)-MIN($AB$2:$AB$595))*(1-0.01),0)*10</f>
        <v>0.1</v>
      </c>
      <c r="AE574" s="81">
        <f>=IFERROR(0.01+(AC574-MIN($AC$2:$AC$595))/(MAX($AC$2:$AC$595)-MIN($AC$2:$AC$595))*(1-0.01),0)*10</f>
        <v>4.00313315926893</v>
      </c>
    </row>
    <row r="575" spans="1:31">
      <c r="A575" s="73">
        <v>574</v>
      </c>
      <c r="B575" s="76" t="s">
        <v>1424</v>
      </c>
      <c r="C575" s="76" t="s">
        <v>739</v>
      </c>
      <c r="D575" s="73" t="s">
        <v>740</v>
      </c>
      <c r="E575" s="73">
        <v>2</v>
      </c>
      <c r="F575" s="77" t="s"/>
      <c r="G575" s="76" t="s">
        <v>787</v>
      </c>
      <c r="H575" s="76" t="s">
        <v>788</v>
      </c>
      <c r="I575" s="76" t="s">
        <v>799</v>
      </c>
      <c r="J575" s="76" t="s">
        <v>809</v>
      </c>
      <c r="K575" s="76" t="s">
        <v>853</v>
      </c>
      <c r="L575" s="73">
        <v>0</v>
      </c>
      <c r="M575" s="73">
        <v>0</v>
      </c>
      <c r="N575" s="73">
        <v>0</v>
      </c>
      <c r="O575" s="73">
        <v>1</v>
      </c>
      <c r="P575" s="73">
        <v>0</v>
      </c>
      <c r="Q575" s="73">
        <v>0</v>
      </c>
      <c r="R575" s="73">
        <v>0</v>
      </c>
      <c r="S575" s="73">
        <v>0</v>
      </c>
      <c r="T575" s="73">
        <v>0</v>
      </c>
      <c r="U575" s="73">
        <v>0</v>
      </c>
      <c r="V575" s="73">
        <v>0</v>
      </c>
      <c r="W575" s="73">
        <v>0</v>
      </c>
      <c r="X575" s="73">
        <v>0</v>
      </c>
      <c r="Y575" s="73">
        <v>0</v>
      </c>
      <c r="Z575" s="77" t="s"/>
      <c r="AA575" s="79">
        <v>46264.3398495371</v>
      </c>
      <c r="AB575" s="80">
        <f>=IFERROR((L575*20+M575*50+N575*50+O575*5+P575*80+Q575*80+R575*40+S575*50+T575*50+U575*50+V575*95+W575*95+X575*95+Y575*50)/800*IF(H575="青年",0.2,IF(H575="老年",0.9,IF(H575="中年",0.5,1))),0)</f>
        <v>0.00125</v>
      </c>
      <c r="AC575" s="80">
        <f>=IFERROR((L575*80+M575*50+N575*50+O575*95+P575*20+Q575*20+R575*60+S575*50+T575*50+U575*50+V575*5+W575*5+X575*5+Y575*50)/540*IF(H575="青年",0.8,IF(H575="老年",0.1,IF(H575="中年",0.5,1))),0)</f>
        <v>0.140740740740741</v>
      </c>
      <c r="AD575" s="81">
        <f>=IFERROR(0.01+(AB575-MIN($AB$2:$AB$595))/(MAX($AB$2:$AB$595)-MIN($AB$2:$AB$595))*(1-0.01),0)*10</f>
        <v>0.1</v>
      </c>
      <c r="AE575" s="81">
        <f>=IFERROR(0.01+(AC575-MIN($AC$2:$AC$595))/(MAX($AC$2:$AC$595)-MIN($AC$2:$AC$595))*(1-0.01),0)*10</f>
        <v>4.00313315926893</v>
      </c>
    </row>
    <row r="576" spans="1:31">
      <c r="A576" s="73">
        <v>575</v>
      </c>
      <c r="B576" s="76" t="s">
        <v>1425</v>
      </c>
      <c r="C576" s="76" t="s">
        <v>739</v>
      </c>
      <c r="D576" s="73" t="s">
        <v>740</v>
      </c>
      <c r="E576" s="73">
        <v>3</v>
      </c>
      <c r="F576" s="77" t="s"/>
      <c r="G576" s="76" t="s">
        <v>787</v>
      </c>
      <c r="H576" s="76" t="s">
        <v>788</v>
      </c>
      <c r="I576" s="76" t="s">
        <v>799</v>
      </c>
      <c r="J576" s="76" t="s">
        <v>809</v>
      </c>
      <c r="K576" s="76" t="s">
        <v>853</v>
      </c>
      <c r="L576" s="73">
        <v>0</v>
      </c>
      <c r="M576" s="73">
        <v>0</v>
      </c>
      <c r="N576" s="73">
        <v>0</v>
      </c>
      <c r="O576" s="73">
        <v>1</v>
      </c>
      <c r="P576" s="73">
        <v>0</v>
      </c>
      <c r="Q576" s="73">
        <v>0</v>
      </c>
      <c r="R576" s="73">
        <v>0</v>
      </c>
      <c r="S576" s="73">
        <v>0</v>
      </c>
      <c r="T576" s="73">
        <v>0</v>
      </c>
      <c r="U576" s="73">
        <v>0</v>
      </c>
      <c r="V576" s="73">
        <v>0</v>
      </c>
      <c r="W576" s="73">
        <v>0</v>
      </c>
      <c r="X576" s="73">
        <v>0</v>
      </c>
      <c r="Y576" s="73">
        <v>0</v>
      </c>
      <c r="Z576" s="77" t="s"/>
      <c r="AA576" s="79">
        <v>46264.3399189815</v>
      </c>
      <c r="AB576" s="80">
        <f>=IFERROR((L576*20+M576*50+N576*50+O576*5+P576*80+Q576*80+R576*40+S576*50+T576*50+U576*50+V576*95+W576*95+X576*95+Y576*50)/800*IF(H576="青年",0.2,IF(H576="老年",0.9,IF(H576="中年",0.5,1))),0)</f>
        <v>0.00125</v>
      </c>
      <c r="AC576" s="80">
        <f>=IFERROR((L576*80+M576*50+N576*50+O576*95+P576*20+Q576*20+R576*60+S576*50+T576*50+U576*50+V576*5+W576*5+X576*5+Y576*50)/540*IF(H576="青年",0.8,IF(H576="老年",0.1,IF(H576="中年",0.5,1))),0)</f>
        <v>0.140740740740741</v>
      </c>
      <c r="AD576" s="81">
        <f>=IFERROR(0.01+(AB576-MIN($AB$2:$AB$595))/(MAX($AB$2:$AB$595)-MIN($AB$2:$AB$595))*(1-0.01),0)*10</f>
        <v>0.1</v>
      </c>
      <c r="AE576" s="81">
        <f>=IFERROR(0.01+(AC576-MIN($AC$2:$AC$595))/(MAX($AC$2:$AC$595)-MIN($AC$2:$AC$595))*(1-0.01),0)*10</f>
        <v>4.00313315926893</v>
      </c>
    </row>
    <row r="577" spans="1:31">
      <c r="A577" s="73">
        <v>576</v>
      </c>
      <c r="B577" s="76" t="s">
        <v>1426</v>
      </c>
      <c r="C577" s="76" t="s">
        <v>739</v>
      </c>
      <c r="D577" s="73" t="s">
        <v>740</v>
      </c>
      <c r="E577" s="73">
        <v>4</v>
      </c>
      <c r="F577" s="77" t="s"/>
      <c r="G577" s="76" t="s">
        <v>787</v>
      </c>
      <c r="H577" s="76" t="s">
        <v>788</v>
      </c>
      <c r="I577" s="76" t="s">
        <v>799</v>
      </c>
      <c r="J577" s="76" t="s">
        <v>809</v>
      </c>
      <c r="K577" s="76" t="s">
        <v>804</v>
      </c>
      <c r="L577" s="73">
        <v>0</v>
      </c>
      <c r="M577" s="73">
        <v>1</v>
      </c>
      <c r="N577" s="73">
        <v>0</v>
      </c>
      <c r="O577" s="73">
        <v>1</v>
      </c>
      <c r="P577" s="73">
        <v>0</v>
      </c>
      <c r="Q577" s="73">
        <v>0</v>
      </c>
      <c r="R577" s="73">
        <v>0</v>
      </c>
      <c r="S577" s="73">
        <v>0</v>
      </c>
      <c r="T577" s="73">
        <v>0</v>
      </c>
      <c r="U577" s="73">
        <v>0</v>
      </c>
      <c r="V577" s="73">
        <v>0</v>
      </c>
      <c r="W577" s="73">
        <v>0</v>
      </c>
      <c r="X577" s="73">
        <v>0</v>
      </c>
      <c r="Y577" s="73">
        <v>0</v>
      </c>
      <c r="Z577" s="77" t="s"/>
      <c r="AA577" s="79">
        <v>46264.3400115741</v>
      </c>
      <c r="AB577" s="80">
        <f>=IFERROR((L577*20+M577*50+N577*50+O577*5+P577*80+Q577*80+R577*40+S577*50+T577*50+U577*50+V577*95+W577*95+X577*95+Y577*50)/800*IF(H577="青年",0.2,IF(H577="老年",0.9,IF(H577="中年",0.5,1))),0)</f>
        <v>0.01375</v>
      </c>
      <c r="AC577" s="80">
        <f>=IFERROR((L577*80+M577*50+N577*50+O577*95+P577*20+Q577*20+R577*60+S577*50+T577*50+U577*50+V577*5+W577*5+X577*5+Y577*50)/540*IF(H577="青年",0.8,IF(H577="老年",0.1,IF(H577="中年",0.5,1))),0)</f>
        <v>0.214814814814815</v>
      </c>
      <c r="AD577" s="81">
        <f>=IFERROR(0.01+(AB577-MIN($AB$2:$AB$595))/(MAX($AB$2:$AB$595)-MIN($AB$2:$AB$595))*(1-0.01),0)*10</f>
        <v>0.591315136476427</v>
      </c>
      <c r="AE577" s="81">
        <f>=IFERROR(0.01+(AC577-MIN($AC$2:$AC$595))/(MAX($AC$2:$AC$595)-MIN($AC$2:$AC$595))*(1-0.01),0)*10</f>
        <v>6.07101827676241</v>
      </c>
    </row>
    <row r="578" spans="1:31">
      <c r="A578" s="73">
        <v>577</v>
      </c>
      <c r="B578" s="76" t="s">
        <v>1427</v>
      </c>
      <c r="C578" s="76" t="s">
        <v>739</v>
      </c>
      <c r="D578" s="73" t="s">
        <v>740</v>
      </c>
      <c r="E578" s="73">
        <v>5</v>
      </c>
      <c r="F578" s="77" t="s"/>
      <c r="G578" s="76" t="s">
        <v>787</v>
      </c>
      <c r="H578" s="76" t="s">
        <v>788</v>
      </c>
      <c r="I578" s="76" t="s">
        <v>799</v>
      </c>
      <c r="J578" s="76" t="s">
        <v>809</v>
      </c>
      <c r="K578" s="76" t="s">
        <v>804</v>
      </c>
      <c r="L578" s="73">
        <v>0</v>
      </c>
      <c r="M578" s="73">
        <v>1</v>
      </c>
      <c r="N578" s="73">
        <v>0</v>
      </c>
      <c r="O578" s="73">
        <v>1</v>
      </c>
      <c r="P578" s="73">
        <v>0</v>
      </c>
      <c r="Q578" s="73">
        <v>0</v>
      </c>
      <c r="R578" s="73">
        <v>0</v>
      </c>
      <c r="S578" s="73">
        <v>0</v>
      </c>
      <c r="T578" s="73">
        <v>0</v>
      </c>
      <c r="U578" s="73">
        <v>0</v>
      </c>
      <c r="V578" s="73">
        <v>0</v>
      </c>
      <c r="W578" s="73">
        <v>0</v>
      </c>
      <c r="X578" s="73">
        <v>0</v>
      </c>
      <c r="Y578" s="73">
        <v>0</v>
      </c>
      <c r="Z578" s="77" t="s"/>
      <c r="AA578" s="79">
        <v>46264.3400694445</v>
      </c>
      <c r="AB578" s="80">
        <f>=IFERROR((L578*20+M578*50+N578*50+O578*5+P578*80+Q578*80+R578*40+S578*50+T578*50+U578*50+V578*95+W578*95+X578*95+Y578*50)/800*IF(H578="青年",0.2,IF(H578="老年",0.9,IF(H578="中年",0.5,1))),0)</f>
        <v>0.01375</v>
      </c>
      <c r="AC578" s="80">
        <f>=IFERROR((L578*80+M578*50+N578*50+O578*95+P578*20+Q578*20+R578*60+S578*50+T578*50+U578*50+V578*5+W578*5+X578*5+Y578*50)/540*IF(H578="青年",0.8,IF(H578="老年",0.1,IF(H578="中年",0.5,1))),0)</f>
        <v>0.214814814814815</v>
      </c>
      <c r="AD578" s="81">
        <f>=IFERROR(0.01+(AB578-MIN($AB$2:$AB$595))/(MAX($AB$2:$AB$595)-MIN($AB$2:$AB$595))*(1-0.01),0)*10</f>
        <v>0.591315136476427</v>
      </c>
      <c r="AE578" s="81">
        <f>=IFERROR(0.01+(AC578-MIN($AC$2:$AC$595))/(MAX($AC$2:$AC$595)-MIN($AC$2:$AC$595))*(1-0.01),0)*10</f>
        <v>6.07101827676241</v>
      </c>
    </row>
    <row r="579" spans="1:31">
      <c r="A579" s="73">
        <v>578</v>
      </c>
      <c r="B579" s="76" t="s">
        <v>1428</v>
      </c>
      <c r="C579" s="76" t="s">
        <v>739</v>
      </c>
      <c r="D579" s="73" t="s">
        <v>740</v>
      </c>
      <c r="E579" s="73">
        <v>6</v>
      </c>
      <c r="F579" s="77" t="s"/>
      <c r="G579" s="76" t="s">
        <v>787</v>
      </c>
      <c r="H579" s="76" t="s">
        <v>788</v>
      </c>
      <c r="I579" s="76" t="s">
        <v>799</v>
      </c>
      <c r="J579" s="76" t="s">
        <v>809</v>
      </c>
      <c r="K579" s="76" t="s">
        <v>804</v>
      </c>
      <c r="L579" s="73">
        <v>0</v>
      </c>
      <c r="M579" s="73">
        <v>1</v>
      </c>
      <c r="N579" s="73">
        <v>0</v>
      </c>
      <c r="O579" s="73">
        <v>1</v>
      </c>
      <c r="P579" s="73">
        <v>0</v>
      </c>
      <c r="Q579" s="73">
        <v>0</v>
      </c>
      <c r="R579" s="73">
        <v>0</v>
      </c>
      <c r="S579" s="73">
        <v>0</v>
      </c>
      <c r="T579" s="73">
        <v>0</v>
      </c>
      <c r="U579" s="73">
        <v>0</v>
      </c>
      <c r="V579" s="73">
        <v>0</v>
      </c>
      <c r="W579" s="73">
        <v>0</v>
      </c>
      <c r="X579" s="73">
        <v>0</v>
      </c>
      <c r="Y579" s="73">
        <v>0</v>
      </c>
      <c r="Z579" s="77" t="s"/>
      <c r="AA579" s="79">
        <v>46264.3402199074</v>
      </c>
      <c r="AB579" s="80">
        <f>=IFERROR((L579*20+M579*50+N579*50+O579*5+P579*80+Q579*80+R579*40+S579*50+T579*50+U579*50+V579*95+W579*95+X579*95+Y579*50)/800*IF(H579="青年",0.2,IF(H579="老年",0.9,IF(H579="中年",0.5,1))),0)</f>
        <v>0.01375</v>
      </c>
      <c r="AC579" s="80">
        <f>=IFERROR((L579*80+M579*50+N579*50+O579*95+P579*20+Q579*20+R579*60+S579*50+T579*50+U579*50+V579*5+W579*5+X579*5+Y579*50)/540*IF(H579="青年",0.8,IF(H579="老年",0.1,IF(H579="中年",0.5,1))),0)</f>
        <v>0.214814814814815</v>
      </c>
      <c r="AD579" s="81">
        <f>=IFERROR(0.01+(AB579-MIN($AB$2:$AB$595))/(MAX($AB$2:$AB$595)-MIN($AB$2:$AB$595))*(1-0.01),0)*10</f>
        <v>0.591315136476427</v>
      </c>
      <c r="AE579" s="81">
        <f>=IFERROR(0.01+(AC579-MIN($AC$2:$AC$595))/(MAX($AC$2:$AC$595)-MIN($AC$2:$AC$595))*(1-0.01),0)*10</f>
        <v>6.07101827676241</v>
      </c>
    </row>
    <row r="580" spans="1:31">
      <c r="A580" s="73">
        <v>579</v>
      </c>
      <c r="B580" s="76" t="s">
        <v>1429</v>
      </c>
      <c r="C580" s="76" t="s">
        <v>739</v>
      </c>
      <c r="D580" s="73" t="s">
        <v>740</v>
      </c>
      <c r="E580" s="73">
        <v>7</v>
      </c>
      <c r="F580" s="77" t="s"/>
      <c r="G580" s="76" t="s">
        <v>787</v>
      </c>
      <c r="H580" s="76" t="s">
        <v>788</v>
      </c>
      <c r="I580" s="76" t="s">
        <v>789</v>
      </c>
      <c r="J580" s="76" t="s">
        <v>809</v>
      </c>
      <c r="K580" s="76" t="s">
        <v>853</v>
      </c>
      <c r="L580" s="73">
        <v>0</v>
      </c>
      <c r="M580" s="73">
        <v>0</v>
      </c>
      <c r="N580" s="73">
        <v>0</v>
      </c>
      <c r="O580" s="73">
        <v>1</v>
      </c>
      <c r="P580" s="73">
        <v>0</v>
      </c>
      <c r="Q580" s="73">
        <v>0</v>
      </c>
      <c r="R580" s="73">
        <v>0</v>
      </c>
      <c r="S580" s="73">
        <v>0</v>
      </c>
      <c r="T580" s="73">
        <v>0</v>
      </c>
      <c r="U580" s="73">
        <v>0</v>
      </c>
      <c r="V580" s="73">
        <v>0</v>
      </c>
      <c r="W580" s="73">
        <v>0</v>
      </c>
      <c r="X580" s="73">
        <v>0</v>
      </c>
      <c r="Y580" s="73">
        <v>0</v>
      </c>
      <c r="Z580" s="77" t="s"/>
      <c r="AA580" s="79">
        <v>46264.3404050926</v>
      </c>
      <c r="AB580" s="80">
        <f>=IFERROR((L580*20+M580*50+N580*50+O580*5+P580*80+Q580*80+R580*40+S580*50+T580*50+U580*50+V580*95+W580*95+X580*95+Y580*50)/800*IF(H580="青年",0.2,IF(H580="老年",0.9,IF(H580="中年",0.5,1))),0)</f>
        <v>0.00125</v>
      </c>
      <c r="AC580" s="80">
        <f>=IFERROR((L580*80+M580*50+N580*50+O580*95+P580*20+Q580*20+R580*60+S580*50+T580*50+U580*50+V580*5+W580*5+X580*5+Y580*50)/540*IF(H580="青年",0.8,IF(H580="老年",0.1,IF(H580="中年",0.5,1))),0)</f>
        <v>0.140740740740741</v>
      </c>
      <c r="AD580" s="81">
        <f>=IFERROR(0.01+(AB580-MIN($AB$2:$AB$595))/(MAX($AB$2:$AB$595)-MIN($AB$2:$AB$595))*(1-0.01),0)*10</f>
        <v>0.1</v>
      </c>
      <c r="AE580" s="81">
        <f>=IFERROR(0.01+(AC580-MIN($AC$2:$AC$595))/(MAX($AC$2:$AC$595)-MIN($AC$2:$AC$595))*(1-0.01),0)*10</f>
        <v>4.00313315926893</v>
      </c>
    </row>
    <row r="581" spans="1:31">
      <c r="A581" s="73">
        <v>580</v>
      </c>
      <c r="B581" s="76" t="s">
        <v>1430</v>
      </c>
      <c r="C581" s="76" t="s">
        <v>739</v>
      </c>
      <c r="D581" s="73" t="s">
        <v>740</v>
      </c>
      <c r="E581" s="73">
        <v>8</v>
      </c>
      <c r="F581" s="77" t="s"/>
      <c r="G581" s="76" t="s">
        <v>787</v>
      </c>
      <c r="H581" s="76" t="s">
        <v>788</v>
      </c>
      <c r="I581" s="76" t="s">
        <v>799</v>
      </c>
      <c r="J581" s="76" t="s">
        <v>809</v>
      </c>
      <c r="K581" s="76" t="s">
        <v>804</v>
      </c>
      <c r="L581" s="73">
        <v>0</v>
      </c>
      <c r="M581" s="73">
        <v>1</v>
      </c>
      <c r="N581" s="73">
        <v>0</v>
      </c>
      <c r="O581" s="73">
        <v>1</v>
      </c>
      <c r="P581" s="73">
        <v>0</v>
      </c>
      <c r="Q581" s="73">
        <v>0</v>
      </c>
      <c r="R581" s="73">
        <v>0</v>
      </c>
      <c r="S581" s="73">
        <v>0</v>
      </c>
      <c r="T581" s="73">
        <v>0</v>
      </c>
      <c r="U581" s="73">
        <v>0</v>
      </c>
      <c r="V581" s="73">
        <v>0</v>
      </c>
      <c r="W581" s="73">
        <v>0</v>
      </c>
      <c r="X581" s="73">
        <v>0</v>
      </c>
      <c r="Y581" s="73">
        <v>0</v>
      </c>
      <c r="Z581" s="77" t="s"/>
      <c r="AA581" s="79">
        <v>46264.3405208333</v>
      </c>
      <c r="AB581" s="80">
        <f>=IFERROR((L581*20+M581*50+N581*50+O581*5+P581*80+Q581*80+R581*40+S581*50+T581*50+U581*50+V581*95+W581*95+X581*95+Y581*50)/800*IF(H581="青年",0.2,IF(H581="老年",0.9,IF(H581="中年",0.5,1))),0)</f>
        <v>0.01375</v>
      </c>
      <c r="AC581" s="80">
        <f>=IFERROR((L581*80+M581*50+N581*50+O581*95+P581*20+Q581*20+R581*60+S581*50+T581*50+U581*50+V581*5+W581*5+X581*5+Y581*50)/540*IF(H581="青年",0.8,IF(H581="老年",0.1,IF(H581="中年",0.5,1))),0)</f>
        <v>0.214814814814815</v>
      </c>
      <c r="AD581" s="81">
        <f>=IFERROR(0.01+(AB581-MIN($AB$2:$AB$595))/(MAX($AB$2:$AB$595)-MIN($AB$2:$AB$595))*(1-0.01),0)*10</f>
        <v>0.591315136476427</v>
      </c>
      <c r="AE581" s="81">
        <f>=IFERROR(0.01+(AC581-MIN($AC$2:$AC$595))/(MAX($AC$2:$AC$595)-MIN($AC$2:$AC$595))*(1-0.01),0)*10</f>
        <v>6.07101827676241</v>
      </c>
    </row>
    <row r="582" spans="1:31">
      <c r="A582" s="73">
        <v>581</v>
      </c>
      <c r="B582" s="76" t="s">
        <v>1431</v>
      </c>
      <c r="C582" s="76" t="s">
        <v>747</v>
      </c>
      <c r="D582" s="73" t="s">
        <v>748</v>
      </c>
      <c r="E582" s="73">
        <v>1</v>
      </c>
      <c r="F582" s="73">
        <v>1</v>
      </c>
      <c r="G582" s="76" t="s">
        <v>793</v>
      </c>
      <c r="H582" s="76" t="s">
        <v>788</v>
      </c>
      <c r="I582" s="76" t="s">
        <v>799</v>
      </c>
      <c r="J582" s="76" t="s">
        <v>809</v>
      </c>
      <c r="K582" s="76" t="s">
        <v>1034</v>
      </c>
      <c r="L582" s="73">
        <v>0</v>
      </c>
      <c r="M582" s="73">
        <v>0</v>
      </c>
      <c r="N582" s="73">
        <v>0</v>
      </c>
      <c r="O582" s="73">
        <v>0</v>
      </c>
      <c r="P582" s="73">
        <v>0</v>
      </c>
      <c r="Q582" s="73">
        <v>0</v>
      </c>
      <c r="R582" s="73">
        <v>1</v>
      </c>
      <c r="S582" s="73">
        <v>0</v>
      </c>
      <c r="T582" s="73">
        <v>0</v>
      </c>
      <c r="U582" s="73">
        <v>0</v>
      </c>
      <c r="V582" s="73">
        <v>0</v>
      </c>
      <c r="W582" s="73">
        <v>0</v>
      </c>
      <c r="X582" s="73">
        <v>0</v>
      </c>
      <c r="Y582" s="73">
        <v>0</v>
      </c>
      <c r="Z582" s="77" t="s"/>
      <c r="AA582" s="79">
        <v>46264.3381828704</v>
      </c>
      <c r="AB582" s="80">
        <f>=IFERROR((L582*20+M582*50+N582*50+O582*5+P582*80+Q582*80+R582*40+S582*50+T582*50+U582*50+V582*95+W582*95+X582*95+Y582*50)/800*IF(H582="青年",0.2,IF(H582="老年",0.9,IF(H582="中年",0.5,1))),0)</f>
        <v>0.01</v>
      </c>
      <c r="AC582" s="80">
        <f>=IFERROR((L582*80+M582*50+N582*50+O582*95+P582*20+Q582*20+R582*60+S582*50+T582*50+U582*50+V582*5+W582*5+X582*5+Y582*50)/540*IF(H582="青年",0.8,IF(H582="老年",0.1,IF(H582="中年",0.5,1))),0)</f>
        <v>0.0888888888888889</v>
      </c>
      <c r="AD582" s="81">
        <f>=IFERROR(0.01+(AB582-MIN($AB$2:$AB$595))/(MAX($AB$2:$AB$595)-MIN($AB$2:$AB$595))*(1-0.01),0)*10</f>
        <v>0.443920595533499</v>
      </c>
      <c r="AE582" s="81">
        <f>=IFERROR(0.01+(AC582-MIN($AC$2:$AC$595))/(MAX($AC$2:$AC$595)-MIN($AC$2:$AC$595))*(1-0.01),0)*10</f>
        <v>2.5556135770235</v>
      </c>
    </row>
    <row r="583" spans="1:31">
      <c r="A583" s="73">
        <v>582</v>
      </c>
      <c r="B583" s="76" t="s">
        <v>1432</v>
      </c>
      <c r="C583" s="76" t="s">
        <v>747</v>
      </c>
      <c r="D583" s="73" t="s">
        <v>748</v>
      </c>
      <c r="E583" s="73">
        <v>2</v>
      </c>
      <c r="F583" s="73">
        <v>2</v>
      </c>
      <c r="G583" s="76" t="s">
        <v>793</v>
      </c>
      <c r="H583" s="76" t="s">
        <v>813</v>
      </c>
      <c r="I583" s="76" t="s">
        <v>799</v>
      </c>
      <c r="J583" s="76" t="s">
        <v>790</v>
      </c>
      <c r="K583" s="76" t="s">
        <v>1034</v>
      </c>
      <c r="L583" s="73">
        <v>0</v>
      </c>
      <c r="M583" s="73">
        <v>0</v>
      </c>
      <c r="N583" s="73">
        <v>0</v>
      </c>
      <c r="O583" s="73">
        <v>0</v>
      </c>
      <c r="P583" s="73">
        <v>0</v>
      </c>
      <c r="Q583" s="73">
        <v>0</v>
      </c>
      <c r="R583" s="73">
        <v>1</v>
      </c>
      <c r="S583" s="73">
        <v>0</v>
      </c>
      <c r="T583" s="73">
        <v>0</v>
      </c>
      <c r="U583" s="73">
        <v>0</v>
      </c>
      <c r="V583" s="73">
        <v>0</v>
      </c>
      <c r="W583" s="73">
        <v>0</v>
      </c>
      <c r="X583" s="73">
        <v>0</v>
      </c>
      <c r="Y583" s="73">
        <v>0</v>
      </c>
      <c r="Z583" s="77" t="s"/>
      <c r="AA583" s="79">
        <v>46264.3384722222</v>
      </c>
      <c r="AB583" s="80">
        <f>=IFERROR((L583*20+M583*50+N583*50+O583*5+P583*80+Q583*80+R583*40+S583*50+T583*50+U583*50+V583*95+W583*95+X583*95+Y583*50)/800*IF(H583="青年",0.2,IF(H583="老年",0.9,IF(H583="中年",0.5,1))),0)</f>
        <v>0.05</v>
      </c>
      <c r="AC583" s="80">
        <f>=IFERROR((L583*80+M583*50+N583*50+O583*95+P583*20+Q583*20+R583*60+S583*50+T583*50+U583*50+V583*5+W583*5+X583*5+Y583*50)/540*IF(H583="青年",0.8,IF(H583="老年",0.1,IF(H583="中年",0.5,1))),0)</f>
        <v>0.111111111111111</v>
      </c>
      <c r="AD583" s="81">
        <f>=IFERROR(0.01+(AB583-MIN($AB$2:$AB$595))/(MAX($AB$2:$AB$595)-MIN($AB$2:$AB$595))*(1-0.01),0)*10</f>
        <v>2.01612903225807</v>
      </c>
      <c r="AE583" s="81">
        <f>=IFERROR(0.01+(AC583-MIN($AC$2:$AC$595))/(MAX($AC$2:$AC$595)-MIN($AC$2:$AC$595))*(1-0.01),0)*10</f>
        <v>3.17597911227154</v>
      </c>
    </row>
    <row r="584" spans="1:31">
      <c r="A584" s="73">
        <v>583</v>
      </c>
      <c r="B584" s="76" t="s">
        <v>1433</v>
      </c>
      <c r="C584" s="76" t="s">
        <v>747</v>
      </c>
      <c r="D584" s="73" t="s">
        <v>748</v>
      </c>
      <c r="E584" s="73">
        <v>3</v>
      </c>
      <c r="F584" s="77" t="s"/>
      <c r="G584" s="76" t="s">
        <v>787</v>
      </c>
      <c r="H584" s="76" t="s">
        <v>788</v>
      </c>
      <c r="I584" s="76" t="s">
        <v>799</v>
      </c>
      <c r="J584" s="76" t="s">
        <v>809</v>
      </c>
      <c r="K584" s="76" t="s">
        <v>867</v>
      </c>
      <c r="L584" s="73">
        <v>0</v>
      </c>
      <c r="M584" s="73">
        <v>0</v>
      </c>
      <c r="N584" s="73">
        <v>0</v>
      </c>
      <c r="O584" s="73">
        <v>0</v>
      </c>
      <c r="P584" s="73">
        <v>0</v>
      </c>
      <c r="Q584" s="73">
        <v>0</v>
      </c>
      <c r="R584" s="73">
        <v>1</v>
      </c>
      <c r="S584" s="73">
        <v>1</v>
      </c>
      <c r="T584" s="73">
        <v>0</v>
      </c>
      <c r="U584" s="73">
        <v>0</v>
      </c>
      <c r="V584" s="73">
        <v>0</v>
      </c>
      <c r="W584" s="73">
        <v>0</v>
      </c>
      <c r="X584" s="73">
        <v>0</v>
      </c>
      <c r="Y584" s="73">
        <v>0</v>
      </c>
      <c r="Z584" s="77" t="s"/>
      <c r="AA584" s="79">
        <v>46264.338900463</v>
      </c>
      <c r="AB584" s="80">
        <f>=IFERROR((L584*20+M584*50+N584*50+O584*5+P584*80+Q584*80+R584*40+S584*50+T584*50+U584*50+V584*95+W584*95+X584*95+Y584*50)/800*IF(H584="青年",0.2,IF(H584="老年",0.9,IF(H584="中年",0.5,1))),0)</f>
        <v>0.0225</v>
      </c>
      <c r="AC584" s="80">
        <f>=IFERROR((L584*80+M584*50+N584*50+O584*95+P584*20+Q584*20+R584*60+S584*50+T584*50+U584*50+V584*5+W584*5+X584*5+Y584*50)/540*IF(H584="青年",0.8,IF(H584="老年",0.1,IF(H584="中年",0.5,1))),0)</f>
        <v>0.162962962962963</v>
      </c>
      <c r="AD584" s="81">
        <f>=IFERROR(0.01+(AB584-MIN($AB$2:$AB$595))/(MAX($AB$2:$AB$595)-MIN($AB$2:$AB$595))*(1-0.01),0)*10</f>
        <v>0.935235732009926</v>
      </c>
      <c r="AE584" s="81">
        <f>=IFERROR(0.01+(AC584-MIN($AC$2:$AC$595))/(MAX($AC$2:$AC$595)-MIN($AC$2:$AC$595))*(1-0.01),0)*10</f>
        <v>4.62349869451697</v>
      </c>
    </row>
    <row r="585" spans="1:31">
      <c r="A585" s="73">
        <v>584</v>
      </c>
      <c r="B585" s="76" t="s">
        <v>1434</v>
      </c>
      <c r="C585" s="76" t="s">
        <v>747</v>
      </c>
      <c r="D585" s="73" t="s">
        <v>748</v>
      </c>
      <c r="E585" s="73">
        <v>4</v>
      </c>
      <c r="F585" s="77" t="s"/>
      <c r="G585" s="76" t="s">
        <v>787</v>
      </c>
      <c r="H585" s="76" t="s">
        <v>788</v>
      </c>
      <c r="I585" s="76" t="s">
        <v>799</v>
      </c>
      <c r="J585" s="76" t="s">
        <v>809</v>
      </c>
      <c r="K585" s="76" t="s">
        <v>864</v>
      </c>
      <c r="L585" s="73">
        <v>0</v>
      </c>
      <c r="M585" s="73">
        <v>0</v>
      </c>
      <c r="N585" s="73">
        <v>1</v>
      </c>
      <c r="O585" s="73">
        <v>0</v>
      </c>
      <c r="P585" s="73">
        <v>0</v>
      </c>
      <c r="Q585" s="73">
        <v>0</v>
      </c>
      <c r="R585" s="73">
        <v>0</v>
      </c>
      <c r="S585" s="73">
        <v>0</v>
      </c>
      <c r="T585" s="73">
        <v>0</v>
      </c>
      <c r="U585" s="73">
        <v>0</v>
      </c>
      <c r="V585" s="73">
        <v>0</v>
      </c>
      <c r="W585" s="73">
        <v>0</v>
      </c>
      <c r="X585" s="73">
        <v>0</v>
      </c>
      <c r="Y585" s="73">
        <v>0</v>
      </c>
      <c r="Z585" s="77" t="s"/>
      <c r="AA585" s="79">
        <v>46264.3391087962</v>
      </c>
      <c r="AB585" s="80">
        <f>=IFERROR((L585*20+M585*50+N585*50+O585*5+P585*80+Q585*80+R585*40+S585*50+T585*50+U585*50+V585*95+W585*95+X585*95+Y585*50)/800*IF(H585="青年",0.2,IF(H585="老年",0.9,IF(H585="中年",0.5,1))),0)</f>
        <v>0.0125</v>
      </c>
      <c r="AC585" s="80">
        <f>=IFERROR((L585*80+M585*50+N585*50+O585*95+P585*20+Q585*20+R585*60+S585*50+T585*50+U585*50+V585*5+W585*5+X585*5+Y585*50)/540*IF(H585="青年",0.8,IF(H585="老年",0.1,IF(H585="中年",0.5,1))),0)</f>
        <v>0.0740740740740741</v>
      </c>
      <c r="AD585" s="81">
        <f>=IFERROR(0.01+(AB585-MIN($AB$2:$AB$595))/(MAX($AB$2:$AB$595)-MIN($AB$2:$AB$595))*(1-0.01),0)*10</f>
        <v>0.542183622828784</v>
      </c>
      <c r="AE585" s="81">
        <f>=IFERROR(0.01+(AC585-MIN($AC$2:$AC$595))/(MAX($AC$2:$AC$595)-MIN($AC$2:$AC$595))*(1-0.01),0)*10</f>
        <v>2.1420365535248</v>
      </c>
    </row>
    <row r="586" spans="1:31">
      <c r="A586" s="73">
        <v>585</v>
      </c>
      <c r="B586" s="76" t="s">
        <v>1435</v>
      </c>
      <c r="C586" s="76" t="s">
        <v>747</v>
      </c>
      <c r="D586" s="73" t="s">
        <v>748</v>
      </c>
      <c r="E586" s="73">
        <v>5</v>
      </c>
      <c r="F586" s="77" t="s"/>
      <c r="G586" s="76" t="s">
        <v>787</v>
      </c>
      <c r="H586" s="76" t="s">
        <v>788</v>
      </c>
      <c r="I586" s="76" t="s">
        <v>789</v>
      </c>
      <c r="J586" s="76" t="s">
        <v>809</v>
      </c>
      <c r="K586" s="76" t="s">
        <v>864</v>
      </c>
      <c r="L586" s="73">
        <v>0</v>
      </c>
      <c r="M586" s="73">
        <v>0</v>
      </c>
      <c r="N586" s="73">
        <v>1</v>
      </c>
      <c r="O586" s="73">
        <v>0</v>
      </c>
      <c r="P586" s="73">
        <v>0</v>
      </c>
      <c r="Q586" s="73">
        <v>0</v>
      </c>
      <c r="R586" s="73">
        <v>0</v>
      </c>
      <c r="S586" s="73">
        <v>0</v>
      </c>
      <c r="T586" s="73">
        <v>0</v>
      </c>
      <c r="U586" s="73">
        <v>0</v>
      </c>
      <c r="V586" s="73">
        <v>0</v>
      </c>
      <c r="W586" s="73">
        <v>0</v>
      </c>
      <c r="X586" s="73">
        <v>0</v>
      </c>
      <c r="Y586" s="73">
        <v>0</v>
      </c>
      <c r="Z586" s="77" t="s"/>
      <c r="AA586" s="79">
        <v>46264.3392245371</v>
      </c>
      <c r="AB586" s="80">
        <f>=IFERROR((L586*20+M586*50+N586*50+O586*5+P586*80+Q586*80+R586*40+S586*50+T586*50+U586*50+V586*95+W586*95+X586*95+Y586*50)/800*IF(H586="青年",0.2,IF(H586="老年",0.9,IF(H586="中年",0.5,1))),0)</f>
        <v>0.0125</v>
      </c>
      <c r="AC586" s="80">
        <f>=IFERROR((L586*80+M586*50+N586*50+O586*95+P586*20+Q586*20+R586*60+S586*50+T586*50+U586*50+V586*5+W586*5+X586*5+Y586*50)/540*IF(H586="青年",0.8,IF(H586="老年",0.1,IF(H586="中年",0.5,1))),0)</f>
        <v>0.0740740740740741</v>
      </c>
      <c r="AD586" s="81">
        <f>=IFERROR(0.01+(AB586-MIN($AB$2:$AB$595))/(MAX($AB$2:$AB$595)-MIN($AB$2:$AB$595))*(1-0.01),0)*10</f>
        <v>0.542183622828784</v>
      </c>
      <c r="AE586" s="81">
        <f>=IFERROR(0.01+(AC586-MIN($AC$2:$AC$595))/(MAX($AC$2:$AC$595)-MIN($AC$2:$AC$595))*(1-0.01),0)*10</f>
        <v>2.1420365535248</v>
      </c>
    </row>
    <row r="587" spans="1:31">
      <c r="A587" s="73">
        <v>586</v>
      </c>
      <c r="B587" s="76" t="s">
        <v>1436</v>
      </c>
      <c r="C587" s="76" t="s">
        <v>751</v>
      </c>
      <c r="D587" s="73" t="s">
        <v>752</v>
      </c>
      <c r="E587" s="73">
        <v>1</v>
      </c>
      <c r="F587" s="73">
        <v>1</v>
      </c>
      <c r="G587" s="76" t="s">
        <v>793</v>
      </c>
      <c r="H587" s="76" t="s">
        <v>788</v>
      </c>
      <c r="I587" s="76" t="s">
        <v>789</v>
      </c>
      <c r="J587" s="76" t="s">
        <v>790</v>
      </c>
      <c r="K587" s="76" t="s">
        <v>867</v>
      </c>
      <c r="L587" s="73">
        <v>0</v>
      </c>
      <c r="M587" s="73">
        <v>0</v>
      </c>
      <c r="N587" s="73">
        <v>0</v>
      </c>
      <c r="O587" s="73">
        <v>0</v>
      </c>
      <c r="P587" s="73">
        <v>0</v>
      </c>
      <c r="Q587" s="73">
        <v>0</v>
      </c>
      <c r="R587" s="73">
        <v>1</v>
      </c>
      <c r="S587" s="73">
        <v>1</v>
      </c>
      <c r="T587" s="73">
        <v>0</v>
      </c>
      <c r="U587" s="73">
        <v>0</v>
      </c>
      <c r="V587" s="73">
        <v>0</v>
      </c>
      <c r="W587" s="73">
        <v>0</v>
      </c>
      <c r="X587" s="73">
        <v>0</v>
      </c>
      <c r="Y587" s="73">
        <v>0</v>
      </c>
      <c r="Z587" s="77" t="s"/>
      <c r="AA587" s="79">
        <v>46264.3361342593</v>
      </c>
      <c r="AB587" s="80">
        <f>=IFERROR((L587*20+M587*50+N587*50+O587*5+P587*80+Q587*80+R587*40+S587*50+T587*50+U587*50+V587*95+W587*95+X587*95+Y587*50)/800*IF(H587="青年",0.2,IF(H587="老年",0.9,IF(H587="中年",0.5,1))),0)</f>
        <v>0.0225</v>
      </c>
      <c r="AC587" s="80">
        <f>=IFERROR((L587*80+M587*50+N587*50+O587*95+P587*20+Q587*20+R587*60+S587*50+T587*50+U587*50+V587*5+W587*5+X587*5+Y587*50)/540*IF(H587="青年",0.8,IF(H587="老年",0.1,IF(H587="中年",0.5,1))),0)</f>
        <v>0.162962962962963</v>
      </c>
      <c r="AD587" s="81">
        <f>=IFERROR(0.01+(AB587-MIN($AB$2:$AB$595))/(MAX($AB$2:$AB$595)-MIN($AB$2:$AB$595))*(1-0.01),0)*10</f>
        <v>0.935235732009926</v>
      </c>
      <c r="AE587" s="81">
        <f>=IFERROR(0.01+(AC587-MIN($AC$2:$AC$595))/(MAX($AC$2:$AC$595)-MIN($AC$2:$AC$595))*(1-0.01),0)*10</f>
        <v>4.62349869451697</v>
      </c>
    </row>
    <row r="588" spans="1:31">
      <c r="A588" s="73">
        <v>587</v>
      </c>
      <c r="B588" s="76" t="s">
        <v>1437</v>
      </c>
      <c r="C588" s="76" t="s">
        <v>751</v>
      </c>
      <c r="D588" s="73" t="s">
        <v>752</v>
      </c>
      <c r="E588" s="73">
        <v>2</v>
      </c>
      <c r="F588" s="73">
        <v>2</v>
      </c>
      <c r="G588" s="76" t="s">
        <v>793</v>
      </c>
      <c r="H588" s="76" t="s">
        <v>788</v>
      </c>
      <c r="I588" s="76" t="s">
        <v>789</v>
      </c>
      <c r="J588" s="76" t="s">
        <v>790</v>
      </c>
      <c r="K588" s="76" t="s">
        <v>867</v>
      </c>
      <c r="L588" s="73">
        <v>0</v>
      </c>
      <c r="M588" s="73">
        <v>0</v>
      </c>
      <c r="N588" s="73">
        <v>0</v>
      </c>
      <c r="O588" s="73">
        <v>0</v>
      </c>
      <c r="P588" s="73">
        <v>0</v>
      </c>
      <c r="Q588" s="73">
        <v>0</v>
      </c>
      <c r="R588" s="73">
        <v>1</v>
      </c>
      <c r="S588" s="73">
        <v>1</v>
      </c>
      <c r="T588" s="73">
        <v>0</v>
      </c>
      <c r="U588" s="73">
        <v>0</v>
      </c>
      <c r="V588" s="73">
        <v>0</v>
      </c>
      <c r="W588" s="73">
        <v>0</v>
      </c>
      <c r="X588" s="73">
        <v>0</v>
      </c>
      <c r="Y588" s="73">
        <v>0</v>
      </c>
      <c r="Z588" s="77" t="s"/>
      <c r="AA588" s="79">
        <v>46264.3362384259</v>
      </c>
      <c r="AB588" s="80">
        <f>=IFERROR((L588*20+M588*50+N588*50+O588*5+P588*80+Q588*80+R588*40+S588*50+T588*50+U588*50+V588*95+W588*95+X588*95+Y588*50)/800*IF(H588="青年",0.2,IF(H588="老年",0.9,IF(H588="中年",0.5,1))),0)</f>
        <v>0.0225</v>
      </c>
      <c r="AC588" s="80">
        <f>=IFERROR((L588*80+M588*50+N588*50+O588*95+P588*20+Q588*20+R588*60+S588*50+T588*50+U588*50+V588*5+W588*5+X588*5+Y588*50)/540*IF(H588="青年",0.8,IF(H588="老年",0.1,IF(H588="中年",0.5,1))),0)</f>
        <v>0.162962962962963</v>
      </c>
      <c r="AD588" s="81">
        <f>=IFERROR(0.01+(AB588-MIN($AB$2:$AB$595))/(MAX($AB$2:$AB$595)-MIN($AB$2:$AB$595))*(1-0.01),0)*10</f>
        <v>0.935235732009926</v>
      </c>
      <c r="AE588" s="81">
        <f>=IFERROR(0.01+(AC588-MIN($AC$2:$AC$595))/(MAX($AC$2:$AC$595)-MIN($AC$2:$AC$595))*(1-0.01),0)*10</f>
        <v>4.62349869451697</v>
      </c>
    </row>
    <row r="589" spans="1:31">
      <c r="A589" s="73">
        <v>588</v>
      </c>
      <c r="B589" s="76" t="s">
        <v>1438</v>
      </c>
      <c r="C589" s="76" t="s">
        <v>751</v>
      </c>
      <c r="D589" s="73" t="s">
        <v>752</v>
      </c>
      <c r="E589" s="73">
        <v>3</v>
      </c>
      <c r="F589" s="73">
        <v>3</v>
      </c>
      <c r="G589" s="76" t="s">
        <v>793</v>
      </c>
      <c r="H589" s="76" t="s">
        <v>788</v>
      </c>
      <c r="I589" s="76" t="s">
        <v>799</v>
      </c>
      <c r="J589" s="76" t="s">
        <v>790</v>
      </c>
      <c r="K589" s="76" t="s">
        <v>867</v>
      </c>
      <c r="L589" s="73">
        <v>0</v>
      </c>
      <c r="M589" s="73">
        <v>0</v>
      </c>
      <c r="N589" s="73">
        <v>0</v>
      </c>
      <c r="O589" s="73">
        <v>0</v>
      </c>
      <c r="P589" s="73">
        <v>0</v>
      </c>
      <c r="Q589" s="73">
        <v>0</v>
      </c>
      <c r="R589" s="73">
        <v>1</v>
      </c>
      <c r="S589" s="73">
        <v>1</v>
      </c>
      <c r="T589" s="73">
        <v>0</v>
      </c>
      <c r="U589" s="73">
        <v>0</v>
      </c>
      <c r="V589" s="73">
        <v>0</v>
      </c>
      <c r="W589" s="73">
        <v>0</v>
      </c>
      <c r="X589" s="73">
        <v>0</v>
      </c>
      <c r="Y589" s="73">
        <v>0</v>
      </c>
      <c r="Z589" s="77" t="s"/>
      <c r="AA589" s="79">
        <v>46264.3365277778</v>
      </c>
      <c r="AB589" s="80">
        <f>=IFERROR((L589*20+M589*50+N589*50+O589*5+P589*80+Q589*80+R589*40+S589*50+T589*50+U589*50+V589*95+W589*95+X589*95+Y589*50)/800*IF(H589="青年",0.2,IF(H589="老年",0.9,IF(H589="中年",0.5,1))),0)</f>
        <v>0.0225</v>
      </c>
      <c r="AC589" s="80">
        <f>=IFERROR((L589*80+M589*50+N589*50+O589*95+P589*20+Q589*20+R589*60+S589*50+T589*50+U589*50+V589*5+W589*5+X589*5+Y589*50)/540*IF(H589="青年",0.8,IF(H589="老年",0.1,IF(H589="中年",0.5,1))),0)</f>
        <v>0.162962962962963</v>
      </c>
      <c r="AD589" s="81">
        <f>=IFERROR(0.01+(AB589-MIN($AB$2:$AB$595))/(MAX($AB$2:$AB$595)-MIN($AB$2:$AB$595))*(1-0.01),0)*10</f>
        <v>0.935235732009926</v>
      </c>
      <c r="AE589" s="81">
        <f>=IFERROR(0.01+(AC589-MIN($AC$2:$AC$595))/(MAX($AC$2:$AC$595)-MIN($AC$2:$AC$595))*(1-0.01),0)*10</f>
        <v>4.62349869451697</v>
      </c>
    </row>
    <row r="590" spans="1:31">
      <c r="A590" s="73">
        <v>589</v>
      </c>
      <c r="B590" s="76" t="s">
        <v>1439</v>
      </c>
      <c r="C590" s="76" t="s">
        <v>751</v>
      </c>
      <c r="D590" s="73" t="s">
        <v>752</v>
      </c>
      <c r="E590" s="73">
        <v>4</v>
      </c>
      <c r="F590" s="77" t="s"/>
      <c r="G590" s="76" t="s">
        <v>787</v>
      </c>
      <c r="H590" s="76" t="s">
        <v>802</v>
      </c>
      <c r="I590" s="76" t="s">
        <v>789</v>
      </c>
      <c r="J590" s="76" t="s">
        <v>790</v>
      </c>
      <c r="K590" s="76" t="s">
        <v>867</v>
      </c>
      <c r="L590" s="73">
        <v>0</v>
      </c>
      <c r="M590" s="73">
        <v>0</v>
      </c>
      <c r="N590" s="73">
        <v>0</v>
      </c>
      <c r="O590" s="73">
        <v>0</v>
      </c>
      <c r="P590" s="73">
        <v>0</v>
      </c>
      <c r="Q590" s="73">
        <v>0</v>
      </c>
      <c r="R590" s="73">
        <v>1</v>
      </c>
      <c r="S590" s="73">
        <v>1</v>
      </c>
      <c r="T590" s="73">
        <v>0</v>
      </c>
      <c r="U590" s="73">
        <v>0</v>
      </c>
      <c r="V590" s="73">
        <v>0</v>
      </c>
      <c r="W590" s="73">
        <v>0</v>
      </c>
      <c r="X590" s="73">
        <v>0</v>
      </c>
      <c r="Y590" s="73">
        <v>0</v>
      </c>
      <c r="Z590" s="77" t="s"/>
      <c r="AA590" s="79">
        <v>46264.3369212962</v>
      </c>
      <c r="AB590" s="80">
        <f>=IFERROR((L590*20+M590*50+N590*50+O590*5+P590*80+Q590*80+R590*40+S590*50+T590*50+U590*50+V590*95+W590*95+X590*95+Y590*50)/800*IF(H590="青年",0.2,IF(H590="老年",0.9,IF(H590="中年",0.5,1))),0)</f>
        <v>0.05625</v>
      </c>
      <c r="AC590" s="80">
        <f>=IFERROR((L590*80+M590*50+N590*50+O590*95+P590*20+Q590*20+R590*60+S590*50+T590*50+U590*50+V590*5+W590*5+X590*5+Y590*50)/540*IF(H590="青年",0.8,IF(H590="老年",0.1,IF(H590="中年",0.5,1))),0)</f>
        <v>0.101851851851852</v>
      </c>
      <c r="AD590" s="81">
        <f>=IFERROR(0.01+(AB590-MIN($AB$2:$AB$595))/(MAX($AB$2:$AB$595)-MIN($AB$2:$AB$595))*(1-0.01),0)*10</f>
        <v>2.26178660049628</v>
      </c>
      <c r="AE590" s="81">
        <f>=IFERROR(0.01+(AC590-MIN($AC$2:$AC$595))/(MAX($AC$2:$AC$595)-MIN($AC$2:$AC$595))*(1-0.01),0)*10</f>
        <v>2.91749347258486</v>
      </c>
    </row>
    <row r="591" spans="1:31">
      <c r="A591" s="73">
        <v>590</v>
      </c>
      <c r="B591" s="76" t="s">
        <v>1440</v>
      </c>
      <c r="C591" s="76" t="s">
        <v>756</v>
      </c>
      <c r="D591" s="73" t="s">
        <v>757</v>
      </c>
      <c r="E591" s="73">
        <v>1</v>
      </c>
      <c r="F591" s="73">
        <v>1</v>
      </c>
      <c r="G591" s="76" t="s">
        <v>793</v>
      </c>
      <c r="H591" s="76" t="s">
        <v>802</v>
      </c>
      <c r="I591" s="76" t="s">
        <v>799</v>
      </c>
      <c r="J591" s="76" t="s">
        <v>790</v>
      </c>
      <c r="K591" s="76" t="s">
        <v>822</v>
      </c>
      <c r="L591" s="73">
        <v>0</v>
      </c>
      <c r="M591" s="73">
        <v>0</v>
      </c>
      <c r="N591" s="73">
        <v>0</v>
      </c>
      <c r="O591" s="73">
        <v>0</v>
      </c>
      <c r="P591" s="73">
        <v>0</v>
      </c>
      <c r="Q591" s="73">
        <v>0</v>
      </c>
      <c r="R591" s="73">
        <v>0</v>
      </c>
      <c r="S591" s="73">
        <v>1</v>
      </c>
      <c r="T591" s="73">
        <v>0</v>
      </c>
      <c r="U591" s="73">
        <v>0</v>
      </c>
      <c r="V591" s="73">
        <v>0</v>
      </c>
      <c r="W591" s="73">
        <v>0</v>
      </c>
      <c r="X591" s="73">
        <v>0</v>
      </c>
      <c r="Y591" s="73">
        <v>0</v>
      </c>
      <c r="Z591" s="77" t="s"/>
      <c r="AA591" s="79">
        <v>46266.3609722222</v>
      </c>
      <c r="AB591" s="80">
        <f>=IFERROR((L591*20+M591*50+N591*50+O591*5+P591*80+Q591*80+R591*40+S591*50+T591*50+U591*50+V591*95+W591*95+X591*95+Y591*50)/800*IF(H591="青年",0.2,IF(H591="老年",0.9,IF(H591="中年",0.5,1))),0)</f>
        <v>0.03125</v>
      </c>
      <c r="AC591" s="80">
        <f>=IFERROR((L591*80+M591*50+N591*50+O591*95+P591*20+Q591*20+R591*60+S591*50+T591*50+U591*50+V591*5+W591*5+X591*5+Y591*50)/540*IF(H591="青年",0.8,IF(H591="老年",0.1,IF(H591="中年",0.5,1))),0)</f>
        <v>0.0462962962962963</v>
      </c>
      <c r="AD591" s="81">
        <f>=IFERROR(0.01+(AB591-MIN($AB$2:$AB$595))/(MAX($AB$2:$AB$595)-MIN($AB$2:$AB$595))*(1-0.01),0)*10</f>
        <v>1.27915632754342</v>
      </c>
      <c r="AE591" s="81">
        <f>=IFERROR(0.01+(AC591-MIN($AC$2:$AC$595))/(MAX($AC$2:$AC$595)-MIN($AC$2:$AC$595))*(1-0.01),0)*10</f>
        <v>1.36657963446475</v>
      </c>
    </row>
    <row r="592" spans="1:31">
      <c r="A592" s="73">
        <v>591</v>
      </c>
      <c r="B592" s="76" t="s">
        <v>1441</v>
      </c>
      <c r="C592" s="76" t="s">
        <v>756</v>
      </c>
      <c r="D592" s="73" t="s">
        <v>757</v>
      </c>
      <c r="E592" s="73">
        <v>2</v>
      </c>
      <c r="F592" s="73">
        <v>1</v>
      </c>
      <c r="G592" s="76" t="s">
        <v>793</v>
      </c>
      <c r="H592" s="76" t="s">
        <v>788</v>
      </c>
      <c r="I592" s="76" t="s">
        <v>789</v>
      </c>
      <c r="J592" s="76" t="s">
        <v>790</v>
      </c>
      <c r="K592" s="76" t="s">
        <v>822</v>
      </c>
      <c r="L592" s="73">
        <v>0</v>
      </c>
      <c r="M592" s="73">
        <v>0</v>
      </c>
      <c r="N592" s="73">
        <v>0</v>
      </c>
      <c r="O592" s="73">
        <v>0</v>
      </c>
      <c r="P592" s="73">
        <v>0</v>
      </c>
      <c r="Q592" s="73">
        <v>0</v>
      </c>
      <c r="R592" s="73">
        <v>0</v>
      </c>
      <c r="S592" s="73">
        <v>1</v>
      </c>
      <c r="T592" s="73">
        <v>0</v>
      </c>
      <c r="U592" s="73">
        <v>0</v>
      </c>
      <c r="V592" s="73">
        <v>0</v>
      </c>
      <c r="W592" s="73">
        <v>0</v>
      </c>
      <c r="X592" s="73">
        <v>0</v>
      </c>
      <c r="Y592" s="73">
        <v>0</v>
      </c>
      <c r="Z592" s="77" t="s"/>
      <c r="AA592" s="79">
        <v>46266.3610648148</v>
      </c>
      <c r="AB592" s="80">
        <f>=IFERROR((L592*20+M592*50+N592*50+O592*5+P592*80+Q592*80+R592*40+S592*50+T592*50+U592*50+V592*95+W592*95+X592*95+Y592*50)/800*IF(H592="青年",0.2,IF(H592="老年",0.9,IF(H592="中年",0.5,1))),0)</f>
        <v>0.0125</v>
      </c>
      <c r="AC592" s="80">
        <f>=IFERROR((L592*80+M592*50+N592*50+O592*95+P592*20+Q592*20+R592*60+S592*50+T592*50+U592*50+V592*5+W592*5+X592*5+Y592*50)/540*IF(H592="青年",0.8,IF(H592="老年",0.1,IF(H592="中年",0.5,1))),0)</f>
        <v>0.0740740740740741</v>
      </c>
      <c r="AD592" s="81">
        <f>=IFERROR(0.01+(AB592-MIN($AB$2:$AB$595))/(MAX($AB$2:$AB$595)-MIN($AB$2:$AB$595))*(1-0.01),0)*10</f>
        <v>0.542183622828784</v>
      </c>
      <c r="AE592" s="81">
        <f>=IFERROR(0.01+(AC592-MIN($AC$2:$AC$595))/(MAX($AC$2:$AC$595)-MIN($AC$2:$AC$595))*(1-0.01),0)*10</f>
        <v>2.1420365535248</v>
      </c>
    </row>
    <row r="593" spans="1:31">
      <c r="A593" s="73">
        <v>592</v>
      </c>
      <c r="B593" s="76" t="s">
        <v>1442</v>
      </c>
      <c r="C593" s="76" t="s">
        <v>756</v>
      </c>
      <c r="D593" s="73" t="s">
        <v>757</v>
      </c>
      <c r="E593" s="73">
        <v>3</v>
      </c>
      <c r="F593" s="73">
        <v>1</v>
      </c>
      <c r="G593" s="76" t="s">
        <v>793</v>
      </c>
      <c r="H593" s="76" t="s">
        <v>788</v>
      </c>
      <c r="I593" s="76" t="s">
        <v>789</v>
      </c>
      <c r="J593" s="76" t="s">
        <v>790</v>
      </c>
      <c r="K593" s="76" t="s">
        <v>822</v>
      </c>
      <c r="L593" s="73">
        <v>0</v>
      </c>
      <c r="M593" s="73">
        <v>0</v>
      </c>
      <c r="N593" s="73">
        <v>0</v>
      </c>
      <c r="O593" s="73">
        <v>0</v>
      </c>
      <c r="P593" s="73">
        <v>0</v>
      </c>
      <c r="Q593" s="73">
        <v>0</v>
      </c>
      <c r="R593" s="73">
        <v>0</v>
      </c>
      <c r="S593" s="73">
        <v>1</v>
      </c>
      <c r="T593" s="73">
        <v>0</v>
      </c>
      <c r="U593" s="73">
        <v>0</v>
      </c>
      <c r="V593" s="73">
        <v>0</v>
      </c>
      <c r="W593" s="73">
        <v>0</v>
      </c>
      <c r="X593" s="73">
        <v>0</v>
      </c>
      <c r="Y593" s="73">
        <v>0</v>
      </c>
      <c r="Z593" s="77" t="s"/>
      <c r="AA593" s="79">
        <v>46266.3611921296</v>
      </c>
      <c r="AB593" s="80">
        <f>=IFERROR((L593*20+M593*50+N593*50+O593*5+P593*80+Q593*80+R593*40+S593*50+T593*50+U593*50+V593*95+W593*95+X593*95+Y593*50)/800*IF(H593="青年",0.2,IF(H593="老年",0.9,IF(H593="中年",0.5,1))),0)</f>
        <v>0.0125</v>
      </c>
      <c r="AC593" s="80">
        <f>=IFERROR((L593*80+M593*50+N593*50+O593*95+P593*20+Q593*20+R593*60+S593*50+T593*50+U593*50+V593*5+W593*5+X593*5+Y593*50)/540*IF(H593="青年",0.8,IF(H593="老年",0.1,IF(H593="中年",0.5,1))),0)</f>
        <v>0.0740740740740741</v>
      </c>
      <c r="AD593" s="81">
        <f>=IFERROR(0.01+(AB593-MIN($AB$2:$AB$595))/(MAX($AB$2:$AB$595)-MIN($AB$2:$AB$595))*(1-0.01),0)*10</f>
        <v>0.542183622828784</v>
      </c>
      <c r="AE593" s="81">
        <f>=IFERROR(0.01+(AC593-MIN($AC$2:$AC$595))/(MAX($AC$2:$AC$595)-MIN($AC$2:$AC$595))*(1-0.01),0)*10</f>
        <v>2.1420365535248</v>
      </c>
    </row>
    <row r="594" spans="1:31">
      <c r="A594" s="73">
        <v>593</v>
      </c>
      <c r="B594" s="76" t="s">
        <v>1443</v>
      </c>
      <c r="C594" s="76" t="s">
        <v>756</v>
      </c>
      <c r="D594" s="73" t="s">
        <v>757</v>
      </c>
      <c r="E594" s="73">
        <v>4</v>
      </c>
      <c r="F594" s="73">
        <v>2</v>
      </c>
      <c r="G594" s="76" t="s">
        <v>793</v>
      </c>
      <c r="H594" s="76" t="s">
        <v>788</v>
      </c>
      <c r="I594" s="76" t="s">
        <v>799</v>
      </c>
      <c r="J594" s="76" t="s">
        <v>790</v>
      </c>
      <c r="K594" s="76" t="s">
        <v>822</v>
      </c>
      <c r="L594" s="73">
        <v>0</v>
      </c>
      <c r="M594" s="73">
        <v>0</v>
      </c>
      <c r="N594" s="73">
        <v>0</v>
      </c>
      <c r="O594" s="73">
        <v>0</v>
      </c>
      <c r="P594" s="73">
        <v>0</v>
      </c>
      <c r="Q594" s="73">
        <v>0</v>
      </c>
      <c r="R594" s="73">
        <v>0</v>
      </c>
      <c r="S594" s="73">
        <v>1</v>
      </c>
      <c r="T594" s="73">
        <v>0</v>
      </c>
      <c r="U594" s="73">
        <v>0</v>
      </c>
      <c r="V594" s="73">
        <v>0</v>
      </c>
      <c r="W594" s="73">
        <v>0</v>
      </c>
      <c r="X594" s="73">
        <v>0</v>
      </c>
      <c r="Y594" s="73">
        <v>0</v>
      </c>
      <c r="Z594" s="77" t="s"/>
      <c r="AA594" s="79">
        <v>46266.361400463</v>
      </c>
      <c r="AB594" s="80">
        <f>=IFERROR((L594*20+M594*50+N594*50+O594*5+P594*80+Q594*80+R594*40+S594*50+T594*50+U594*50+V594*95+W594*95+X594*95+Y594*50)/800*IF(H594="青年",0.2,IF(H594="老年",0.9,IF(H594="中年",0.5,1))),0)</f>
        <v>0.0125</v>
      </c>
      <c r="AC594" s="80">
        <f>=IFERROR((L594*80+M594*50+N594*50+O594*95+P594*20+Q594*20+R594*60+S594*50+T594*50+U594*50+V594*5+W594*5+X594*5+Y594*50)/540*IF(H594="青年",0.8,IF(H594="老年",0.1,IF(H594="中年",0.5,1))),0)</f>
        <v>0.0740740740740741</v>
      </c>
      <c r="AD594" s="81">
        <f>=IFERROR(0.01+(AB594-MIN($AB$2:$AB$595))/(MAX($AB$2:$AB$595)-MIN($AB$2:$AB$595))*(1-0.01),0)*10</f>
        <v>0.542183622828784</v>
      </c>
      <c r="AE594" s="81">
        <f>=IFERROR(0.01+(AC594-MIN($AC$2:$AC$595))/(MAX($AC$2:$AC$595)-MIN($AC$2:$AC$595))*(1-0.01),0)*10</f>
        <v>2.1420365535248</v>
      </c>
    </row>
    <row r="595" spans="1:31">
      <c r="A595" s="73">
        <v>594</v>
      </c>
      <c r="B595" s="76" t="s">
        <v>1444</v>
      </c>
      <c r="C595" s="76" t="s">
        <v>756</v>
      </c>
      <c r="D595" s="73" t="s">
        <v>757</v>
      </c>
      <c r="E595" s="73">
        <v>5</v>
      </c>
      <c r="F595" s="73">
        <v>2</v>
      </c>
      <c r="G595" s="76" t="s">
        <v>793</v>
      </c>
      <c r="H595" s="76" t="s">
        <v>788</v>
      </c>
      <c r="I595" s="76" t="s">
        <v>799</v>
      </c>
      <c r="J595" s="76" t="s">
        <v>790</v>
      </c>
      <c r="K595" s="76" t="s">
        <v>822</v>
      </c>
      <c r="L595" s="73">
        <v>0</v>
      </c>
      <c r="M595" s="73">
        <v>0</v>
      </c>
      <c r="N595" s="73">
        <v>0</v>
      </c>
      <c r="O595" s="73">
        <v>0</v>
      </c>
      <c r="P595" s="73">
        <v>0</v>
      </c>
      <c r="Q595" s="73">
        <v>0</v>
      </c>
      <c r="R595" s="73">
        <v>0</v>
      </c>
      <c r="S595" s="73">
        <v>1</v>
      </c>
      <c r="T595" s="73">
        <v>0</v>
      </c>
      <c r="U595" s="73">
        <v>0</v>
      </c>
      <c r="V595" s="73">
        <v>0</v>
      </c>
      <c r="W595" s="73">
        <v>0</v>
      </c>
      <c r="X595" s="73">
        <v>0</v>
      </c>
      <c r="Y595" s="73">
        <v>0</v>
      </c>
      <c r="Z595" s="77" t="s"/>
      <c r="AA595" s="79">
        <v>46266.3614930556</v>
      </c>
      <c r="AB595" s="80">
        <f>=IFERROR((L595*20+M595*50+N595*50+O595*5+P595*80+Q595*80+R595*40+S595*50+T595*50+U595*50+V595*95+W595*95+X595*95+Y595*50)/800*IF(H595="青年",0.2,IF(H595="老年",0.9,IF(H595="中年",0.5,1))),0)</f>
        <v>0.0125</v>
      </c>
      <c r="AC595" s="80">
        <f>=IFERROR((L595*80+M595*50+N595*50+O595*95+P595*20+Q595*20+R595*60+S595*50+T595*50+U595*50+V595*5+W595*5+X595*5+Y595*50)/540*IF(H595="青年",0.8,IF(H595="老年",0.1,IF(H595="中年",0.5,1))),0)</f>
        <v>0.0740740740740741</v>
      </c>
      <c r="AD595" s="81">
        <f>=IFERROR(0.01+(AB595-MIN($AB$2:$AB$595))/(MAX($AB$2:$AB$595)-MIN($AB$2:$AB$595))*(1-0.01),0)*10</f>
        <v>0.542183622828784</v>
      </c>
      <c r="AE595" s="81">
        <f>=IFERROR(0.01+(AC595-MIN($AC$2:$AC$595))/(MAX($AC$2:$AC$595)-MIN($AC$2:$AC$595))*(1-0.01),0)*10</f>
        <v>2.1420365535248</v>
      </c>
    </row>
  </sheetData>
</worksheet>
</file>

<file path=xl/worksheets/sheet7.xml><?xml version="1.0" encoding="utf-8"?>
<worksheet xmlns="http://schemas.openxmlformats.org/spreadsheetml/2006/main">
  <sheetPr/>
  <dimension ref="AE18"/>
  <sheetViews>
    <sheetView showGridLines="1" tabSelected="0" defaultGridColor="1" zoomScale="100" workbookViewId="0">
      <pane ySplit="1" topLeftCell="A2" state="frozen"/>
    </sheetView>
  </sheetViews>
  <sheetData>
    <row r="1" spans="1:31">
      <c r="A1" t="s">
        <v>18</v>
      </c>
      <c r="B1" t="s">
        <v>760</v>
      </c>
      <c r="C1" t="s">
        <v>19</v>
      </c>
      <c r="D1" t="s">
        <v>20</v>
      </c>
      <c r="E1" t="s">
        <v>761</v>
      </c>
      <c r="F1" t="s">
        <v>762</v>
      </c>
      <c r="G1" t="s">
        <v>763</v>
      </c>
      <c r="H1" t="s">
        <v>13</v>
      </c>
      <c r="I1" t="s">
        <v>14</v>
      </c>
      <c r="J1" t="s">
        <v>764</v>
      </c>
      <c r="K1" t="s">
        <v>765</v>
      </c>
      <c r="L1" t="s">
        <v>766</v>
      </c>
      <c r="M1" t="s">
        <v>767</v>
      </c>
      <c r="N1" t="s">
        <v>768</v>
      </c>
      <c r="O1" t="s">
        <v>769</v>
      </c>
      <c r="P1" t="s">
        <v>770</v>
      </c>
      <c r="Q1" t="s">
        <v>771</v>
      </c>
      <c r="R1" t="s">
        <v>772</v>
      </c>
      <c r="S1" t="s">
        <v>773</v>
      </c>
      <c r="T1" t="s">
        <v>774</v>
      </c>
      <c r="U1" t="s">
        <v>775</v>
      </c>
      <c r="V1" t="s">
        <v>776</v>
      </c>
      <c r="W1" t="s">
        <v>777</v>
      </c>
      <c r="X1" t="s">
        <v>778</v>
      </c>
      <c r="Y1" t="s">
        <v>779</v>
      </c>
      <c r="Z1" t="s">
        <v>780</v>
      </c>
      <c r="AA1" t="s">
        <v>781</v>
      </c>
      <c r="AB1" s="82" t="s">
        <v>782</v>
      </c>
      <c r="AC1" s="82" t="s">
        <v>783</v>
      </c>
      <c r="AD1" s="83" t="s">
        <v>784</v>
      </c>
      <c r="AE1" s="83" t="s">
        <v>785</v>
      </c>
    </row>
    <row r="2" spans="1:31">
      <c r="A2">
        <v>305</v>
      </c>
      <c r="B2" t="s">
        <v>1141</v>
      </c>
      <c r="C2" t="s">
        <v>455</v>
      </c>
      <c r="D2" t="s">
        <v>456</v>
      </c>
      <c r="E2">
        <v>1</v>
      </c>
      <c r="F2">
        <v>1</v>
      </c>
      <c r="G2" t="s">
        <v>793</v>
      </c>
      <c r="H2" t="s">
        <v>802</v>
      </c>
      <c r="I2" t="s">
        <v>789</v>
      </c>
      <c r="J2" t="s">
        <v>790</v>
      </c>
      <c r="K2" t="s">
        <v>864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 s="84">
        <v>46263.4203472222</v>
      </c>
      <c r="AB2" s="82">
        <v>0.03125</v>
      </c>
      <c r="AC2" s="82">
        <v>0.0462962962962963</v>
      </c>
      <c r="AD2" s="83">
        <v>0.127915632754342</v>
      </c>
      <c r="AE2" s="83">
        <v>0.136657963446475</v>
      </c>
    </row>
    <row r="3" spans="1:31">
      <c r="A3">
        <v>306</v>
      </c>
      <c r="B3" t="s">
        <v>1142</v>
      </c>
      <c r="C3" t="s">
        <v>455</v>
      </c>
      <c r="D3" t="s">
        <v>456</v>
      </c>
      <c r="E3">
        <v>2</v>
      </c>
      <c r="F3">
        <v>1</v>
      </c>
      <c r="G3" t="s">
        <v>793</v>
      </c>
      <c r="H3" t="s">
        <v>802</v>
      </c>
      <c r="I3" t="s">
        <v>789</v>
      </c>
      <c r="J3" t="s">
        <v>790</v>
      </c>
      <c r="K3" t="s">
        <v>864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A3" s="84">
        <v>46263.4206134259</v>
      </c>
      <c r="AB3" s="82">
        <v>0.03125</v>
      </c>
      <c r="AC3" s="82">
        <v>0.0462962962962963</v>
      </c>
      <c r="AD3" s="83">
        <v>0.127915632754342</v>
      </c>
      <c r="AE3" s="83">
        <v>0.136657963446475</v>
      </c>
    </row>
    <row r="4" spans="1:31">
      <c r="A4">
        <v>307</v>
      </c>
      <c r="B4" t="s">
        <v>1143</v>
      </c>
      <c r="C4" t="s">
        <v>455</v>
      </c>
      <c r="D4" t="s">
        <v>456</v>
      </c>
      <c r="E4">
        <v>3</v>
      </c>
      <c r="F4">
        <v>1</v>
      </c>
      <c r="G4" t="s">
        <v>793</v>
      </c>
      <c r="H4" t="s">
        <v>802</v>
      </c>
      <c r="I4" t="s">
        <v>799</v>
      </c>
      <c r="J4" t="s">
        <v>790</v>
      </c>
      <c r="K4" t="s">
        <v>864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A4" s="84">
        <v>46263.4206944444</v>
      </c>
      <c r="AB4" s="82">
        <v>0.03125</v>
      </c>
      <c r="AC4" s="82">
        <v>0.0462962962962963</v>
      </c>
      <c r="AD4" s="83">
        <v>0.127915632754342</v>
      </c>
      <c r="AE4" s="83">
        <v>0.136657963446475</v>
      </c>
    </row>
    <row r="5" spans="1:31">
      <c r="A5">
        <v>308</v>
      </c>
      <c r="B5" t="s">
        <v>1144</v>
      </c>
      <c r="C5" t="s">
        <v>455</v>
      </c>
      <c r="D5" t="s">
        <v>456</v>
      </c>
      <c r="E5">
        <v>4</v>
      </c>
      <c r="F5">
        <v>1</v>
      </c>
      <c r="G5" t="s">
        <v>793</v>
      </c>
      <c r="H5" t="s">
        <v>802</v>
      </c>
      <c r="I5" t="s">
        <v>799</v>
      </c>
      <c r="J5" t="s">
        <v>790</v>
      </c>
      <c r="K5" t="s">
        <v>864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 s="84">
        <v>46263.420775463</v>
      </c>
      <c r="AB5" s="82">
        <v>0.03125</v>
      </c>
      <c r="AC5" s="82">
        <v>0.0462962962962963</v>
      </c>
      <c r="AD5" s="83">
        <v>0.127915632754342</v>
      </c>
      <c r="AE5" s="83">
        <v>0.136657963446475</v>
      </c>
    </row>
    <row r="6" spans="1:31">
      <c r="A6">
        <v>309</v>
      </c>
      <c r="B6" t="s">
        <v>1145</v>
      </c>
      <c r="C6" t="s">
        <v>455</v>
      </c>
      <c r="D6" t="s">
        <v>456</v>
      </c>
      <c r="E6">
        <v>5</v>
      </c>
      <c r="F6">
        <v>1</v>
      </c>
      <c r="G6" t="s">
        <v>793</v>
      </c>
      <c r="H6" t="s">
        <v>802</v>
      </c>
      <c r="I6" t="s">
        <v>789</v>
      </c>
      <c r="J6" t="s">
        <v>809</v>
      </c>
      <c r="K6" t="s">
        <v>864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A6" s="84">
        <v>46263.4208449074</v>
      </c>
      <c r="AB6" s="82">
        <v>0.03125</v>
      </c>
      <c r="AC6" s="82">
        <v>0.0462962962962963</v>
      </c>
      <c r="AD6" s="83">
        <v>0.127915632754342</v>
      </c>
      <c r="AE6" s="83">
        <v>0.136657963446475</v>
      </c>
    </row>
    <row r="7" spans="1:31">
      <c r="A7">
        <v>310</v>
      </c>
      <c r="B7" t="s">
        <v>1146</v>
      </c>
      <c r="C7" t="s">
        <v>455</v>
      </c>
      <c r="D7" t="s">
        <v>456</v>
      </c>
      <c r="E7">
        <v>6</v>
      </c>
      <c r="G7" t="s">
        <v>787</v>
      </c>
      <c r="H7" t="s">
        <v>788</v>
      </c>
      <c r="I7" t="s">
        <v>789</v>
      </c>
      <c r="J7" t="s">
        <v>790</v>
      </c>
      <c r="K7" t="s">
        <v>1147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A7" s="84">
        <v>46263.4209606482</v>
      </c>
      <c r="AB7" s="82">
        <v>0.025</v>
      </c>
      <c r="AC7" s="82">
        <v>0.148148148148148</v>
      </c>
      <c r="AD7" s="83">
        <v>0.103349875930521</v>
      </c>
      <c r="AE7" s="83">
        <v>0.420992167101828</v>
      </c>
    </row>
    <row r="8" spans="1:31">
      <c r="A8">
        <v>311</v>
      </c>
      <c r="B8" t="s">
        <v>1148</v>
      </c>
      <c r="C8" t="s">
        <v>455</v>
      </c>
      <c r="D8" t="s">
        <v>456</v>
      </c>
      <c r="E8">
        <v>7</v>
      </c>
      <c r="G8" t="s">
        <v>787</v>
      </c>
      <c r="H8" t="s">
        <v>802</v>
      </c>
      <c r="I8" t="s">
        <v>789</v>
      </c>
      <c r="J8" t="s">
        <v>790</v>
      </c>
      <c r="K8" t="s">
        <v>864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A8" s="84">
        <v>46263.421087963</v>
      </c>
      <c r="AB8" s="82">
        <v>0.03125</v>
      </c>
      <c r="AC8" s="82">
        <v>0.0462962962962963</v>
      </c>
      <c r="AD8" s="83">
        <v>0.127915632754342</v>
      </c>
      <c r="AE8" s="83">
        <v>0.136657963446475</v>
      </c>
    </row>
    <row r="9" spans="1:31">
      <c r="A9">
        <v>312</v>
      </c>
      <c r="B9" t="s">
        <v>1149</v>
      </c>
      <c r="C9" t="s">
        <v>455</v>
      </c>
      <c r="D9" t="s">
        <v>456</v>
      </c>
      <c r="E9">
        <v>8</v>
      </c>
      <c r="G9" t="s">
        <v>787</v>
      </c>
      <c r="H9" t="s">
        <v>788</v>
      </c>
      <c r="I9" t="s">
        <v>799</v>
      </c>
      <c r="J9" t="s">
        <v>790</v>
      </c>
      <c r="K9" t="s">
        <v>864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 s="84">
        <v>46263.4212962962</v>
      </c>
      <c r="AB9" s="82">
        <v>0.0125</v>
      </c>
      <c r="AC9" s="82">
        <v>0.0740740740740741</v>
      </c>
      <c r="AD9" s="83">
        <v>0.0542183622828784</v>
      </c>
      <c r="AE9" s="83">
        <v>0.21420365535248</v>
      </c>
    </row>
    <row r="10" spans="1:31">
      <c r="A10">
        <v>313</v>
      </c>
      <c r="B10" t="s">
        <v>1150</v>
      </c>
      <c r="C10" t="s">
        <v>455</v>
      </c>
      <c r="D10" t="s">
        <v>456</v>
      </c>
      <c r="E10">
        <v>9</v>
      </c>
      <c r="F10">
        <v>2</v>
      </c>
      <c r="G10" t="s">
        <v>793</v>
      </c>
      <c r="H10" t="s">
        <v>788</v>
      </c>
      <c r="I10" t="s">
        <v>799</v>
      </c>
      <c r="J10" t="s">
        <v>790</v>
      </c>
      <c r="K10" t="s">
        <v>1002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 s="84">
        <v>46263.421400463</v>
      </c>
      <c r="AB10" s="82">
        <v>0.0325</v>
      </c>
      <c r="AC10" s="82">
        <v>0.103703703703704</v>
      </c>
      <c r="AD10" s="83">
        <v>0.132828784119107</v>
      </c>
      <c r="AE10" s="83">
        <v>0.296919060052219</v>
      </c>
    </row>
    <row r="11" spans="1:31">
      <c r="A11">
        <v>314</v>
      </c>
      <c r="B11" t="s">
        <v>1151</v>
      </c>
      <c r="C11" t="s">
        <v>455</v>
      </c>
      <c r="D11" t="s">
        <v>456</v>
      </c>
      <c r="E11">
        <v>10</v>
      </c>
      <c r="F11">
        <v>2</v>
      </c>
      <c r="G11" t="s">
        <v>793</v>
      </c>
      <c r="H11" t="s">
        <v>788</v>
      </c>
      <c r="I11" t="s">
        <v>799</v>
      </c>
      <c r="J11" t="s">
        <v>790</v>
      </c>
      <c r="K11" t="s">
        <v>1002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 s="84">
        <v>46263.4214930556</v>
      </c>
      <c r="AB11" s="82">
        <v>0.0325</v>
      </c>
      <c r="AC11" s="82">
        <v>0.103703703703704</v>
      </c>
      <c r="AD11" s="83">
        <v>0.132828784119107</v>
      </c>
      <c r="AE11" s="83">
        <v>0.296919060052219</v>
      </c>
    </row>
    <row r="12" spans="1:31">
      <c r="A12">
        <v>315</v>
      </c>
      <c r="B12" t="s">
        <v>1152</v>
      </c>
      <c r="C12" t="s">
        <v>455</v>
      </c>
      <c r="D12" t="s">
        <v>456</v>
      </c>
      <c r="E12">
        <v>11</v>
      </c>
      <c r="G12" t="s">
        <v>787</v>
      </c>
      <c r="H12" t="s">
        <v>802</v>
      </c>
      <c r="I12" t="s">
        <v>799</v>
      </c>
      <c r="J12" t="s">
        <v>809</v>
      </c>
      <c r="K12" t="s">
        <v>864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A12" s="84">
        <v>46263.4216435185</v>
      </c>
      <c r="AB12" s="82">
        <v>0.03125</v>
      </c>
      <c r="AC12" s="82">
        <v>0.0462962962962963</v>
      </c>
      <c r="AD12" s="83">
        <v>0.127915632754342</v>
      </c>
      <c r="AE12" s="83">
        <v>0.136657963446475</v>
      </c>
    </row>
    <row r="13" spans="1:31">
      <c r="A13">
        <v>316</v>
      </c>
      <c r="B13" t="s">
        <v>1153</v>
      </c>
      <c r="C13" t="s">
        <v>455</v>
      </c>
      <c r="D13" t="s">
        <v>456</v>
      </c>
      <c r="E13">
        <v>12</v>
      </c>
      <c r="G13" t="s">
        <v>787</v>
      </c>
      <c r="H13" t="s">
        <v>788</v>
      </c>
      <c r="I13" t="s">
        <v>799</v>
      </c>
      <c r="J13" t="s">
        <v>809</v>
      </c>
      <c r="K13" t="s">
        <v>953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A13" s="84">
        <v>46263.4221759259</v>
      </c>
      <c r="AB13" s="82">
        <v>0.0225</v>
      </c>
      <c r="AC13" s="82">
        <v>0.162962962962963</v>
      </c>
      <c r="AD13" s="83">
        <v>0.0935235732009926</v>
      </c>
      <c r="AE13" s="83">
        <v>0.462349869451697</v>
      </c>
    </row>
    <row r="14" spans="1:31">
      <c r="A14">
        <v>317</v>
      </c>
      <c r="B14" t="s">
        <v>1154</v>
      </c>
      <c r="C14" t="s">
        <v>455</v>
      </c>
      <c r="D14" t="s">
        <v>456</v>
      </c>
      <c r="E14">
        <v>13</v>
      </c>
      <c r="G14" t="s">
        <v>787</v>
      </c>
      <c r="H14" t="s">
        <v>788</v>
      </c>
      <c r="I14" t="s">
        <v>799</v>
      </c>
      <c r="J14" t="s">
        <v>790</v>
      </c>
      <c r="K14" t="s">
        <v>915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AA14" s="84">
        <v>46263.422337963</v>
      </c>
      <c r="AB14" s="82">
        <v>0.0125</v>
      </c>
      <c r="AC14" s="82">
        <v>0.0740740740740741</v>
      </c>
      <c r="AD14" s="83">
        <v>0.0542183622828784</v>
      </c>
      <c r="AE14" s="83">
        <v>0.21420365535248</v>
      </c>
    </row>
    <row r="15" spans="1:31">
      <c r="A15">
        <v>318</v>
      </c>
      <c r="B15" t="s">
        <v>1155</v>
      </c>
      <c r="C15" t="s">
        <v>455</v>
      </c>
      <c r="D15" t="s">
        <v>456</v>
      </c>
      <c r="E15">
        <v>14</v>
      </c>
      <c r="G15" t="s">
        <v>787</v>
      </c>
      <c r="H15" t="s">
        <v>802</v>
      </c>
      <c r="I15" t="s">
        <v>789</v>
      </c>
      <c r="J15" t="s">
        <v>809</v>
      </c>
      <c r="K15" t="s">
        <v>853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A15" s="84">
        <v>46263.4224652778</v>
      </c>
      <c r="AB15" s="82">
        <v>0.003125</v>
      </c>
      <c r="AC15" s="82">
        <v>0.087962962962963</v>
      </c>
      <c r="AD15" s="83">
        <v>0.0173697270471464</v>
      </c>
      <c r="AE15" s="83">
        <v>0.252976501305483</v>
      </c>
    </row>
    <row r="16" spans="1:31">
      <c r="A16">
        <v>319</v>
      </c>
      <c r="B16" t="s">
        <v>1156</v>
      </c>
      <c r="C16" t="s">
        <v>455</v>
      </c>
      <c r="D16" t="s">
        <v>456</v>
      </c>
      <c r="E16">
        <v>15</v>
      </c>
      <c r="G16" t="s">
        <v>787</v>
      </c>
      <c r="H16" t="s">
        <v>788</v>
      </c>
      <c r="I16" t="s">
        <v>789</v>
      </c>
      <c r="J16" t="s">
        <v>809</v>
      </c>
      <c r="K16" t="s">
        <v>822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A16" s="84">
        <v>46263.4226851852</v>
      </c>
      <c r="AB16" s="82">
        <v>0.0125</v>
      </c>
      <c r="AC16" s="82">
        <v>0.0740740740740741</v>
      </c>
      <c r="AD16" s="83">
        <v>0.0542183622828784</v>
      </c>
      <c r="AE16" s="83">
        <v>0.21420365535248</v>
      </c>
    </row>
    <row r="17" spans="1:31">
      <c r="A17">
        <v>320</v>
      </c>
      <c r="B17" t="s">
        <v>1157</v>
      </c>
      <c r="C17" t="s">
        <v>455</v>
      </c>
      <c r="D17" t="s">
        <v>456</v>
      </c>
      <c r="E17">
        <v>16</v>
      </c>
      <c r="F17">
        <v>3</v>
      </c>
      <c r="G17" t="s">
        <v>793</v>
      </c>
      <c r="H17" t="s">
        <v>802</v>
      </c>
      <c r="I17" t="s">
        <v>789</v>
      </c>
      <c r="J17" t="s">
        <v>790</v>
      </c>
      <c r="K17" t="s">
        <v>1034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 s="84">
        <v>46263.4230324074</v>
      </c>
      <c r="AB17" s="82">
        <v>0.025</v>
      </c>
      <c r="AC17" s="82">
        <v>0.0555555555555556</v>
      </c>
      <c r="AD17" s="83">
        <v>0.103349875930521</v>
      </c>
      <c r="AE17" s="83">
        <v>0.162506527415144</v>
      </c>
    </row>
    <row r="18" spans="1:31">
      <c r="A18">
        <v>321</v>
      </c>
      <c r="B18" t="s">
        <v>1158</v>
      </c>
      <c r="C18" t="s">
        <v>455</v>
      </c>
      <c r="D18" t="s">
        <v>456</v>
      </c>
      <c r="E18">
        <v>17</v>
      </c>
      <c r="F18">
        <v>3</v>
      </c>
      <c r="G18" t="s">
        <v>793</v>
      </c>
      <c r="H18" t="s">
        <v>802</v>
      </c>
      <c r="I18" t="s">
        <v>789</v>
      </c>
      <c r="J18" t="s">
        <v>790</v>
      </c>
      <c r="K18" t="s">
        <v>1034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 s="84">
        <v>46263.4231134259</v>
      </c>
      <c r="AB18" s="82">
        <v>0.025</v>
      </c>
      <c r="AC18" s="82">
        <v>0.0555555555555556</v>
      </c>
      <c r="AD18" s="83">
        <v>0.103349875930521</v>
      </c>
      <c r="AE18" s="83">
        <v>0.162506527415144</v>
      </c>
    </row>
  </sheetData>
</worksheet>
</file>

<file path=xl/worksheets/sheet8.xml><?xml version="1.0" encoding="utf-8"?>
<worksheet xmlns="http://schemas.openxmlformats.org/spreadsheetml/2006/main">
  <sheetPr/>
  <dimension ref="AE18"/>
  <sheetViews>
    <sheetView showGridLines="1" tabSelected="0" defaultGridColor="1" zoomScale="100" workbookViewId="0">
      <pane ySplit="1" topLeftCell="A2" state="frozen"/>
    </sheetView>
  </sheetViews>
  <sheetData>
    <row r="1" spans="1:31">
      <c r="A1" t="s">
        <v>18</v>
      </c>
      <c r="B1" t="s">
        <v>760</v>
      </c>
      <c r="C1" t="s">
        <v>19</v>
      </c>
      <c r="D1" t="s">
        <v>20</v>
      </c>
      <c r="E1" t="s">
        <v>761</v>
      </c>
      <c r="F1" t="s">
        <v>762</v>
      </c>
      <c r="G1" t="s">
        <v>763</v>
      </c>
      <c r="H1" t="s">
        <v>13</v>
      </c>
      <c r="I1" t="s">
        <v>14</v>
      </c>
      <c r="J1" t="s">
        <v>764</v>
      </c>
      <c r="K1" t="s">
        <v>765</v>
      </c>
      <c r="L1" t="s">
        <v>766</v>
      </c>
      <c r="M1" t="s">
        <v>767</v>
      </c>
      <c r="N1" t="s">
        <v>768</v>
      </c>
      <c r="O1" t="s">
        <v>769</v>
      </c>
      <c r="P1" t="s">
        <v>770</v>
      </c>
      <c r="Q1" t="s">
        <v>771</v>
      </c>
      <c r="R1" t="s">
        <v>772</v>
      </c>
      <c r="S1" t="s">
        <v>773</v>
      </c>
      <c r="T1" t="s">
        <v>774</v>
      </c>
      <c r="U1" t="s">
        <v>775</v>
      </c>
      <c r="V1" t="s">
        <v>776</v>
      </c>
      <c r="W1" t="s">
        <v>777</v>
      </c>
      <c r="X1" t="s">
        <v>778</v>
      </c>
      <c r="Y1" t="s">
        <v>779</v>
      </c>
      <c r="Z1" t="s">
        <v>780</v>
      </c>
      <c r="AA1" t="s">
        <v>781</v>
      </c>
      <c r="AB1" s="82" t="s">
        <v>782</v>
      </c>
      <c r="AC1" s="82" t="s">
        <v>783</v>
      </c>
      <c r="AD1" s="83" t="s">
        <v>784</v>
      </c>
      <c r="AE1" s="83" t="s">
        <v>785</v>
      </c>
    </row>
    <row r="2" spans="1:31">
      <c r="A2">
        <v>305</v>
      </c>
      <c r="B2" t="s">
        <v>1141</v>
      </c>
      <c r="C2" t="s">
        <v>455</v>
      </c>
      <c r="D2" t="s">
        <v>456</v>
      </c>
      <c r="E2">
        <v>1</v>
      </c>
      <c r="F2">
        <v>1</v>
      </c>
      <c r="G2" t="s">
        <v>793</v>
      </c>
      <c r="H2" t="s">
        <v>802</v>
      </c>
      <c r="I2" t="s">
        <v>789</v>
      </c>
      <c r="J2" t="s">
        <v>790</v>
      </c>
      <c r="K2" t="s">
        <v>864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 s="84">
        <v>46263.4203472222</v>
      </c>
      <c r="AB2" s="82">
        <v>0.03125</v>
      </c>
      <c r="AC2" s="82">
        <v>0.0462962962962963</v>
      </c>
      <c r="AD2" s="83">
        <v>0.127915632754342</v>
      </c>
      <c r="AE2" s="83">
        <v>0.136657963446475</v>
      </c>
    </row>
    <row r="3" spans="1:31">
      <c r="A3">
        <v>306</v>
      </c>
      <c r="B3" t="s">
        <v>1142</v>
      </c>
      <c r="C3" t="s">
        <v>455</v>
      </c>
      <c r="D3" t="s">
        <v>456</v>
      </c>
      <c r="E3">
        <v>2</v>
      </c>
      <c r="F3">
        <v>1</v>
      </c>
      <c r="G3" t="s">
        <v>793</v>
      </c>
      <c r="H3" t="s">
        <v>802</v>
      </c>
      <c r="I3" t="s">
        <v>789</v>
      </c>
      <c r="J3" t="s">
        <v>790</v>
      </c>
      <c r="K3" t="s">
        <v>864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AA3" s="84">
        <v>46263.4206134259</v>
      </c>
      <c r="AB3" s="82">
        <v>0.03125</v>
      </c>
      <c r="AC3" s="82">
        <v>0.0462962962962963</v>
      </c>
      <c r="AD3" s="83">
        <v>0.127915632754342</v>
      </c>
      <c r="AE3" s="83">
        <v>0.136657963446475</v>
      </c>
    </row>
    <row r="4" spans="1:31">
      <c r="A4">
        <v>307</v>
      </c>
      <c r="B4" t="s">
        <v>1143</v>
      </c>
      <c r="C4" t="s">
        <v>455</v>
      </c>
      <c r="D4" t="s">
        <v>456</v>
      </c>
      <c r="E4">
        <v>3</v>
      </c>
      <c r="F4">
        <v>1</v>
      </c>
      <c r="G4" t="s">
        <v>793</v>
      </c>
      <c r="H4" t="s">
        <v>802</v>
      </c>
      <c r="I4" t="s">
        <v>799</v>
      </c>
      <c r="J4" t="s">
        <v>790</v>
      </c>
      <c r="K4" t="s">
        <v>864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A4" s="84">
        <v>46263.4206944444</v>
      </c>
      <c r="AB4" s="82">
        <v>0.03125</v>
      </c>
      <c r="AC4" s="82">
        <v>0.0462962962962963</v>
      </c>
      <c r="AD4" s="83">
        <v>0.127915632754342</v>
      </c>
      <c r="AE4" s="83">
        <v>0.136657963446475</v>
      </c>
    </row>
    <row r="5" spans="1:31">
      <c r="A5">
        <v>308</v>
      </c>
      <c r="B5" t="s">
        <v>1144</v>
      </c>
      <c r="C5" t="s">
        <v>455</v>
      </c>
      <c r="D5" t="s">
        <v>456</v>
      </c>
      <c r="E5">
        <v>4</v>
      </c>
      <c r="F5">
        <v>1</v>
      </c>
      <c r="G5" t="s">
        <v>793</v>
      </c>
      <c r="H5" t="s">
        <v>802</v>
      </c>
      <c r="I5" t="s">
        <v>799</v>
      </c>
      <c r="J5" t="s">
        <v>790</v>
      </c>
      <c r="K5" t="s">
        <v>864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AA5" s="84">
        <v>46263.420775463</v>
      </c>
      <c r="AB5" s="82">
        <v>0.03125</v>
      </c>
      <c r="AC5" s="82">
        <v>0.0462962962962963</v>
      </c>
      <c r="AD5" s="83">
        <v>0.127915632754342</v>
      </c>
      <c r="AE5" s="83">
        <v>0.136657963446475</v>
      </c>
    </row>
    <row r="6" spans="1:31">
      <c r="A6">
        <v>309</v>
      </c>
      <c r="B6" t="s">
        <v>1145</v>
      </c>
      <c r="C6" t="s">
        <v>455</v>
      </c>
      <c r="D6" t="s">
        <v>456</v>
      </c>
      <c r="E6">
        <v>5</v>
      </c>
      <c r="F6">
        <v>1</v>
      </c>
      <c r="G6" t="s">
        <v>793</v>
      </c>
      <c r="H6" t="s">
        <v>802</v>
      </c>
      <c r="I6" t="s">
        <v>789</v>
      </c>
      <c r="J6" t="s">
        <v>809</v>
      </c>
      <c r="K6" t="s">
        <v>864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A6" s="84">
        <v>46263.4208449074</v>
      </c>
      <c r="AB6" s="82">
        <v>0.03125</v>
      </c>
      <c r="AC6" s="82">
        <v>0.0462962962962963</v>
      </c>
      <c r="AD6" s="83">
        <v>0.127915632754342</v>
      </c>
      <c r="AE6" s="83">
        <v>0.136657963446475</v>
      </c>
    </row>
    <row r="7" spans="1:31">
      <c r="A7">
        <v>310</v>
      </c>
      <c r="B7" t="s">
        <v>1146</v>
      </c>
      <c r="C7" t="s">
        <v>455</v>
      </c>
      <c r="D7" t="s">
        <v>456</v>
      </c>
      <c r="E7">
        <v>6</v>
      </c>
      <c r="G7" t="s">
        <v>787</v>
      </c>
      <c r="H7" t="s">
        <v>788</v>
      </c>
      <c r="I7" t="s">
        <v>789</v>
      </c>
      <c r="J7" t="s">
        <v>790</v>
      </c>
      <c r="K7" t="s">
        <v>1147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A7" s="84">
        <v>46263.4209606482</v>
      </c>
      <c r="AB7" s="82">
        <v>0.025</v>
      </c>
      <c r="AC7" s="82">
        <v>0.148148148148148</v>
      </c>
      <c r="AD7" s="83">
        <v>0.103349875930521</v>
      </c>
      <c r="AE7" s="83">
        <v>0.420992167101828</v>
      </c>
    </row>
    <row r="8" spans="1:31">
      <c r="A8">
        <v>311</v>
      </c>
      <c r="B8" t="s">
        <v>1148</v>
      </c>
      <c r="C8" t="s">
        <v>455</v>
      </c>
      <c r="D8" t="s">
        <v>456</v>
      </c>
      <c r="E8">
        <v>7</v>
      </c>
      <c r="G8" t="s">
        <v>787</v>
      </c>
      <c r="H8" t="s">
        <v>802</v>
      </c>
      <c r="I8" t="s">
        <v>789</v>
      </c>
      <c r="J8" t="s">
        <v>790</v>
      </c>
      <c r="K8" t="s">
        <v>864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A8" s="84">
        <v>46263.421087963</v>
      </c>
      <c r="AB8" s="82">
        <v>0.03125</v>
      </c>
      <c r="AC8" s="82">
        <v>0.0462962962962963</v>
      </c>
      <c r="AD8" s="83">
        <v>0.127915632754342</v>
      </c>
      <c r="AE8" s="83">
        <v>0.136657963446475</v>
      </c>
    </row>
    <row r="9" spans="1:31">
      <c r="A9">
        <v>312</v>
      </c>
      <c r="B9" t="s">
        <v>1149</v>
      </c>
      <c r="C9" t="s">
        <v>455</v>
      </c>
      <c r="D9" t="s">
        <v>456</v>
      </c>
      <c r="E9">
        <v>8</v>
      </c>
      <c r="G9" t="s">
        <v>787</v>
      </c>
      <c r="H9" t="s">
        <v>788</v>
      </c>
      <c r="I9" t="s">
        <v>799</v>
      </c>
      <c r="J9" t="s">
        <v>790</v>
      </c>
      <c r="K9" t="s">
        <v>864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 s="84">
        <v>46263.4212962962</v>
      </c>
      <c r="AB9" s="82">
        <v>0.0125</v>
      </c>
      <c r="AC9" s="82">
        <v>0.0740740740740741</v>
      </c>
      <c r="AD9" s="83">
        <v>0.0542183622828784</v>
      </c>
      <c r="AE9" s="83">
        <v>0.21420365535248</v>
      </c>
    </row>
    <row r="10" spans="1:31">
      <c r="A10">
        <v>313</v>
      </c>
      <c r="B10" t="s">
        <v>1150</v>
      </c>
      <c r="C10" t="s">
        <v>455</v>
      </c>
      <c r="D10" t="s">
        <v>456</v>
      </c>
      <c r="E10">
        <v>9</v>
      </c>
      <c r="F10">
        <v>2</v>
      </c>
      <c r="G10" t="s">
        <v>793</v>
      </c>
      <c r="H10" t="s">
        <v>788</v>
      </c>
      <c r="I10" t="s">
        <v>799</v>
      </c>
      <c r="J10" t="s">
        <v>790</v>
      </c>
      <c r="K10" t="s">
        <v>1002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AA10" s="84">
        <v>46263.421400463</v>
      </c>
      <c r="AB10" s="82">
        <v>0.0325</v>
      </c>
      <c r="AC10" s="82">
        <v>0.103703703703704</v>
      </c>
      <c r="AD10" s="83">
        <v>0.132828784119107</v>
      </c>
      <c r="AE10" s="83">
        <v>0.296919060052219</v>
      </c>
    </row>
    <row r="11" spans="1:31">
      <c r="A11">
        <v>314</v>
      </c>
      <c r="B11" t="s">
        <v>1151</v>
      </c>
      <c r="C11" t="s">
        <v>455</v>
      </c>
      <c r="D11" t="s">
        <v>456</v>
      </c>
      <c r="E11">
        <v>10</v>
      </c>
      <c r="F11">
        <v>2</v>
      </c>
      <c r="G11" t="s">
        <v>793</v>
      </c>
      <c r="H11" t="s">
        <v>788</v>
      </c>
      <c r="I11" t="s">
        <v>799</v>
      </c>
      <c r="J11" t="s">
        <v>790</v>
      </c>
      <c r="K11" t="s">
        <v>1002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AA11" s="84">
        <v>46263.4214930556</v>
      </c>
      <c r="AB11" s="82">
        <v>0.0325</v>
      </c>
      <c r="AC11" s="82">
        <v>0.103703703703704</v>
      </c>
      <c r="AD11" s="83">
        <v>0.132828784119107</v>
      </c>
      <c r="AE11" s="83">
        <v>0.296919060052219</v>
      </c>
    </row>
    <row r="12" spans="1:31">
      <c r="A12">
        <v>315</v>
      </c>
      <c r="B12" t="s">
        <v>1152</v>
      </c>
      <c r="C12" t="s">
        <v>455</v>
      </c>
      <c r="D12" t="s">
        <v>456</v>
      </c>
      <c r="E12">
        <v>11</v>
      </c>
      <c r="G12" t="s">
        <v>787</v>
      </c>
      <c r="H12" t="s">
        <v>802</v>
      </c>
      <c r="I12" t="s">
        <v>799</v>
      </c>
      <c r="J12" t="s">
        <v>809</v>
      </c>
      <c r="K12" t="s">
        <v>864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A12" s="84">
        <v>46263.4216435185</v>
      </c>
      <c r="AB12" s="82">
        <v>0.03125</v>
      </c>
      <c r="AC12" s="82">
        <v>0.0462962962962963</v>
      </c>
      <c r="AD12" s="83">
        <v>0.127915632754342</v>
      </c>
      <c r="AE12" s="83">
        <v>0.136657963446475</v>
      </c>
    </row>
    <row r="13" spans="1:31">
      <c r="A13">
        <v>316</v>
      </c>
      <c r="B13" t="s">
        <v>1153</v>
      </c>
      <c r="C13" t="s">
        <v>455</v>
      </c>
      <c r="D13" t="s">
        <v>456</v>
      </c>
      <c r="E13">
        <v>12</v>
      </c>
      <c r="G13" t="s">
        <v>787</v>
      </c>
      <c r="H13" t="s">
        <v>788</v>
      </c>
      <c r="I13" t="s">
        <v>799</v>
      </c>
      <c r="J13" t="s">
        <v>809</v>
      </c>
      <c r="K13" t="s">
        <v>953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AA13" s="84">
        <v>46263.4221759259</v>
      </c>
      <c r="AB13" s="82">
        <v>0.0225</v>
      </c>
      <c r="AC13" s="82">
        <v>0.162962962962963</v>
      </c>
      <c r="AD13" s="83">
        <v>0.0935235732009926</v>
      </c>
      <c r="AE13" s="83">
        <v>0.462349869451697</v>
      </c>
    </row>
    <row r="14" spans="1:31">
      <c r="A14">
        <v>317</v>
      </c>
      <c r="B14" t="s">
        <v>1154</v>
      </c>
      <c r="C14" t="s">
        <v>455</v>
      </c>
      <c r="D14" t="s">
        <v>456</v>
      </c>
      <c r="E14">
        <v>13</v>
      </c>
      <c r="G14" t="s">
        <v>787</v>
      </c>
      <c r="H14" t="s">
        <v>788</v>
      </c>
      <c r="I14" t="s">
        <v>799</v>
      </c>
      <c r="J14" t="s">
        <v>790</v>
      </c>
      <c r="K14" t="s">
        <v>915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AA14" s="84">
        <v>46263.422337963</v>
      </c>
      <c r="AB14" s="82">
        <v>0.0125</v>
      </c>
      <c r="AC14" s="82">
        <v>0.0740740740740741</v>
      </c>
      <c r="AD14" s="83">
        <v>0.0542183622828784</v>
      </c>
      <c r="AE14" s="83">
        <v>0.21420365535248</v>
      </c>
    </row>
    <row r="15" spans="1:31">
      <c r="A15">
        <v>318</v>
      </c>
      <c r="B15" t="s">
        <v>1155</v>
      </c>
      <c r="C15" t="s">
        <v>455</v>
      </c>
      <c r="D15" t="s">
        <v>456</v>
      </c>
      <c r="E15">
        <v>14</v>
      </c>
      <c r="G15" t="s">
        <v>787</v>
      </c>
      <c r="H15" t="s">
        <v>802</v>
      </c>
      <c r="I15" t="s">
        <v>789</v>
      </c>
      <c r="J15" t="s">
        <v>809</v>
      </c>
      <c r="K15" t="s">
        <v>853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AA15" s="84">
        <v>46263.4224652778</v>
      </c>
      <c r="AB15" s="82">
        <v>0.003125</v>
      </c>
      <c r="AC15" s="82">
        <v>0.087962962962963</v>
      </c>
      <c r="AD15" s="83">
        <v>0.0173697270471464</v>
      </c>
      <c r="AE15" s="83">
        <v>0.252976501305483</v>
      </c>
    </row>
    <row r="16" spans="1:31">
      <c r="A16">
        <v>319</v>
      </c>
      <c r="B16" t="s">
        <v>1156</v>
      </c>
      <c r="C16" t="s">
        <v>455</v>
      </c>
      <c r="D16" t="s">
        <v>456</v>
      </c>
      <c r="E16">
        <v>15</v>
      </c>
      <c r="G16" t="s">
        <v>787</v>
      </c>
      <c r="H16" t="s">
        <v>788</v>
      </c>
      <c r="I16" t="s">
        <v>789</v>
      </c>
      <c r="J16" t="s">
        <v>809</v>
      </c>
      <c r="K16" t="s">
        <v>822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A16" s="84">
        <v>46263.4226851852</v>
      </c>
      <c r="AB16" s="82">
        <v>0.0125</v>
      </c>
      <c r="AC16" s="82">
        <v>0.0740740740740741</v>
      </c>
      <c r="AD16" s="83">
        <v>0.0542183622828784</v>
      </c>
      <c r="AE16" s="83">
        <v>0.21420365535248</v>
      </c>
    </row>
    <row r="17" spans="1:31">
      <c r="A17">
        <v>320</v>
      </c>
      <c r="B17" t="s">
        <v>1157</v>
      </c>
      <c r="C17" t="s">
        <v>455</v>
      </c>
      <c r="D17" t="s">
        <v>456</v>
      </c>
      <c r="E17">
        <v>16</v>
      </c>
      <c r="F17">
        <v>3</v>
      </c>
      <c r="G17" t="s">
        <v>793</v>
      </c>
      <c r="H17" t="s">
        <v>802</v>
      </c>
      <c r="I17" t="s">
        <v>789</v>
      </c>
      <c r="J17" t="s">
        <v>790</v>
      </c>
      <c r="K17" t="s">
        <v>1034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AA17" s="84">
        <v>46263.4230324074</v>
      </c>
      <c r="AB17" s="82">
        <v>0.025</v>
      </c>
      <c r="AC17" s="82">
        <v>0.0555555555555556</v>
      </c>
      <c r="AD17" s="83">
        <v>0.103349875930521</v>
      </c>
      <c r="AE17" s="83">
        <v>0.162506527415144</v>
      </c>
    </row>
    <row r="18" spans="1:31">
      <c r="A18">
        <v>321</v>
      </c>
      <c r="B18" t="s">
        <v>1158</v>
      </c>
      <c r="C18" t="s">
        <v>455</v>
      </c>
      <c r="D18" t="s">
        <v>456</v>
      </c>
      <c r="E18">
        <v>17</v>
      </c>
      <c r="F18">
        <v>3</v>
      </c>
      <c r="G18" t="s">
        <v>793</v>
      </c>
      <c r="H18" t="s">
        <v>802</v>
      </c>
      <c r="I18" t="s">
        <v>789</v>
      </c>
      <c r="J18" t="s">
        <v>790</v>
      </c>
      <c r="K18" t="s">
        <v>1034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A18" s="84">
        <v>46263.4231134259</v>
      </c>
      <c r="AB18" s="82">
        <v>0.025</v>
      </c>
      <c r="AC18" s="82">
        <v>0.0555555555555556</v>
      </c>
      <c r="AD18" s="83">
        <v>0.103349875930521</v>
      </c>
      <c r="AE18" s="83">
        <v>0.162506527415144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Pr codeName="0901数据分析结果（预设）">
    <tabColor/>
  </sheetPr>
  <dimension ref="D40"/>
  <sheetViews>
    <sheetView showGridLines="1" workbookViewId="0"/>
  </sheetViews>
  <sheetFormatPr baseColWidth="13" defaultRowHeight="18" customHeight="1"/>
  <cols>
    <col min="1" max="1" width="30.082" customWidth="1"/>
    <col min="2" max="2" width="47.3438" customWidth="1"/>
    <col min="3" max="3" width="7.95312" customWidth="1"/>
    <col min="4" max="4" width="33.4531" customWidth="1"/>
    <col min="5" max="5" width="2.21094" customWidth="1"/>
    <col min="6" max="6" width="51.5625" customWidth="1"/>
    <col min="7" max="8" width="20.9922" customWidth="1"/>
    <col min="9" max="9" width="28.1836" customWidth="1"/>
    <col min="11" max="11" width="36.9609" customWidth="1"/>
    <col min="16" max="16" width="27.7812" customWidth="1"/>
    <col min="17" max="17" width="19.0234" customWidth="1"/>
  </cols>
  <sheetData>
    <row r="1" spans="1:9">
      <c r="A1" s="85" t="s">
        <v>1552</v>
      </c>
      <c r="C1" s="86" t="s"/>
      <c r="D1" s="87" t="s">
        <v>1553</v>
      </c>
      <c r="E1" s="88" t="s"/>
      <c r="F1" s="89" t="s">
        <v>1554</v>
      </c>
      <c r="G1" s="89" t="s">
        <v>1555</v>
      </c>
      <c r="H1" s="61" t="s">
        <v>1556</v>
      </c>
      <c r="I1" t="s">
        <v>1557</v>
      </c>
    </row>
    <row r="2" spans="1:9">
      <c r="A2" s="90" t="s">
        <v>1558</v>
      </c>
      <c r="B2" s="90" t="s">
        <v>1559</v>
      </c>
      <c r="D2" t="s">
        <v>1560</v>
      </c>
      <c r="E2">
        <v>1</v>
      </c>
      <c r="F2" t="s">
        <v>1561</v>
      </c>
      <c r="G2" t="s">
        <v>1562</v>
      </c>
      <c r="H2" t="s">
        <v>1563</v>
      </c>
      <c r="I2" t="s">
        <v>1564</v>
      </c>
    </row>
    <row r="3" spans="1:9">
      <c r="A3" s="91" t="s">
        <v>1565</v>
      </c>
      <c r="C3" s="91" t="s"/>
      <c r="D3" s="91" t="s"/>
      <c r="E3">
        <v>2</v>
      </c>
      <c r="F3" s="61" t="s">
        <v>1566</v>
      </c>
      <c r="G3" s="61" t="s"/>
      <c r="H3" s="61" t="s">
        <v>1563</v>
      </c>
      <c r="I3" s="61" t="s">
        <v>1567</v>
      </c>
    </row>
    <row r="4" spans="1:9">
      <c r="A4" s="85" t="s">
        <v>1568</v>
      </c>
      <c r="B4" s="85" t="s">
        <v>1569</v>
      </c>
      <c r="C4" s="85" t="s"/>
      <c r="D4" s="85" t="s"/>
      <c r="E4">
        <v>3</v>
      </c>
      <c r="F4" t="s">
        <v>1570</v>
      </c>
      <c r="G4" t="s">
        <v>1515</v>
      </c>
      <c r="H4" t="s">
        <v>1571</v>
      </c>
      <c r="I4" t="s">
        <v>81</v>
      </c>
    </row>
    <row r="5" spans="1:9">
      <c r="A5" t="s">
        <v>1500</v>
      </c>
      <c r="B5" t="s">
        <v>53</v>
      </c>
      <c r="E5">
        <v>4</v>
      </c>
      <c r="F5" t="s">
        <v>1572</v>
      </c>
      <c r="G5" t="s">
        <v>1511</v>
      </c>
      <c r="H5" s="61" t="s">
        <v>1563</v>
      </c>
      <c r="I5" t="s">
        <v>1573</v>
      </c>
    </row>
    <row r="6" spans="1:2">
      <c r="A6" t="s">
        <v>1574</v>
      </c>
      <c r="B6" t="s">
        <v>56</v>
      </c>
    </row>
    <row r="7" spans="1:2">
      <c r="A7" s="92" t="s">
        <v>1575</v>
      </c>
      <c r="B7" t="s">
        <v>55</v>
      </c>
    </row>
    <row r="8" spans="1:2">
      <c r="A8" t="s">
        <v>34</v>
      </c>
      <c r="B8" t="s">
        <v>81</v>
      </c>
    </row>
    <row r="9" spans="1:2">
      <c r="A9" s="92" t="s">
        <v>35</v>
      </c>
      <c r="B9" t="s">
        <v>82</v>
      </c>
    </row>
    <row r="10" spans="1:6">
      <c r="A10" s="92" t="s">
        <v>1576</v>
      </c>
      <c r="B10" t="s">
        <v>88</v>
      </c>
      <c r="D10" s="93" t="s">
        <v>1577</v>
      </c>
      <c r="E10" s="88" t="s"/>
      <c r="F10" s="94" t="s">
        <v>1578</v>
      </c>
    </row>
    <row r="11" spans="1:6">
      <c r="A11" s="95" t="s">
        <v>1579</v>
      </c>
      <c r="B11" t="s">
        <v>1580</v>
      </c>
      <c r="D11" s="92" t="s">
        <v>1581</v>
      </c>
      <c r="E11">
        <v>1</v>
      </c>
      <c r="F11" t="s">
        <v>1582</v>
      </c>
    </row>
    <row r="12" spans="1:6">
      <c r="A12" s="92" t="s">
        <v>39</v>
      </c>
      <c r="B12" t="s">
        <v>1583</v>
      </c>
      <c r="D12" s="92" t="s">
        <v>1584</v>
      </c>
      <c r="E12">
        <v>2</v>
      </c>
      <c r="F12" t="s">
        <v>1585</v>
      </c>
    </row>
    <row r="13" spans="1:6">
      <c r="A13" s="92" t="s">
        <v>40</v>
      </c>
      <c r="B13" t="s">
        <v>1586</v>
      </c>
      <c r="D13" s="92" t="s">
        <v>1587</v>
      </c>
      <c r="E13">
        <v>3</v>
      </c>
      <c r="F13" t="s">
        <v>1588</v>
      </c>
    </row>
    <row r="14" spans="1:6">
      <c r="A14" s="95" t="s">
        <v>41</v>
      </c>
      <c r="B14" t="s">
        <v>1589</v>
      </c>
      <c r="D14" t="s">
        <v>1590</v>
      </c>
      <c r="E14">
        <v>4</v>
      </c>
      <c r="F14" s="57" t="s">
        <v>1591</v>
      </c>
    </row>
    <row r="15" spans="1:2">
      <c r="A15" s="92" t="s">
        <v>42</v>
      </c>
      <c r="B15" t="s">
        <v>1592</v>
      </c>
    </row>
    <row r="16" spans="1:1">
      <c r="A16" s="92" t="s">
        <v>44</v>
      </c>
    </row>
    <row r="17" spans="1:1">
      <c r="A17" s="92" t="s">
        <v>45</v>
      </c>
    </row>
    <row r="18" spans="1:1">
      <c r="A18" s="92" t="s">
        <v>1593</v>
      </c>
    </row>
    <row r="19" spans="1:1">
      <c r="A19" s="92" t="s">
        <v>46</v>
      </c>
    </row>
    <row r="20" spans="1:4">
      <c r="A20" s="95" t="s">
        <v>47</v>
      </c>
      <c r="D20" t="s">
        <v>1662</v>
      </c>
    </row>
    <row r="21" spans="1:4">
      <c r="A21" s="95" t="s">
        <v>51</v>
      </c>
      <c r="D21" t="s">
        <v>1663</v>
      </c>
    </row>
    <row r="22" spans="1:4">
      <c r="A22" s="95" t="s">
        <v>52</v>
      </c>
      <c r="D22" t="s">
        <v>1664</v>
      </c>
    </row>
    <row r="23" spans="1:1">
      <c r="A23" s="95" t="s"/>
    </row>
    <row r="24" spans="1:1">
      <c r="A24" s="85" t="s">
        <v>1570</v>
      </c>
    </row>
    <row r="25" spans="1:6">
      <c r="A25" s="95" t="s">
        <v>1594</v>
      </c>
      <c r="F25" s="61" t="s"/>
    </row>
    <row r="26" spans="1:6">
      <c r="A26" s="95" t="s"/>
      <c r="F26" s="61" t="s"/>
    </row>
    <row r="27" spans="1:6">
      <c r="A27" s="85" t="s">
        <v>1595</v>
      </c>
      <c r="F27" s="61" t="s"/>
    </row>
    <row r="28" spans="1:6">
      <c r="A28" s="96" t="s">
        <v>1596</v>
      </c>
      <c r="F28" s="61" t="s"/>
    </row>
    <row r="29" spans="1:1">
      <c r="A29" s="95" t="s">
        <v>1597</v>
      </c>
    </row>
    <row r="30" spans="1:1">
      <c r="A30" t="s">
        <v>1598</v>
      </c>
    </row>
    <row r="31" spans="1:25"/>
    <row r="32" spans="1:1">
      <c r="A32" s="97" t="s">
        <v>1599</v>
      </c>
    </row>
    <row r="33" spans="1:1">
      <c r="A33" t="s">
        <v>1600</v>
      </c>
    </row>
    <row r="35" spans="3:4">
      <c r="C35" s="98" t="s"/>
      <c r="D35" s="98" t="s"/>
    </row>
    <row r="36" spans="3:4">
      <c r="C36" s="99" t="s"/>
      <c r="D36" s="99" t="s"/>
    </row>
    <row r="40" spans="3:4">
      <c r="C40" s="57" t="s"/>
      <c r="D40" s="57" t="s"/>
    </row>
  </sheetData>
  <mergeCells count="2">
    <mergeCell ref="A3:B3"/>
    <mergeCell ref="A1:B1"/>
  </mergeCells>
  <hyperlinks>
    <hyperlink ref="D20" r:id="rId0"/>
    <hyperlink ref="D21" r:id="rId1"/>
    <hyperlink ref="D22" r:id="rId2"/>
  </hyperlinks>
  <drawing r:id="rId3"/>
</worksheet>
</file>

<file path=xl/worksheets/sheet10.xml><?xml version="1.0" encoding="utf-8"?>
<worksheet xmlns="http://schemas.openxmlformats.org/spreadsheetml/2006/main">
  <sheetPr codeName="0901全量总表">
    <pageSetUpPr fitToPage="1"/>
  </sheetPr>
  <dimension ref="BB148"/>
  <sheetViews>
    <sheetView showGridLines="1" workbookViewId="0">
      <pane xSplit="4" ySplit="3" topLeftCell="E4" activePane="bottomRight" state="frozen"/>
    </sheetView>
  </sheetViews>
  <sheetFormatPr baseColWidth="8" defaultRowHeight="20"/>
  <cols>
    <col min="1" max="1" width="7" customWidth="1"/>
    <col min="2" max="2" width="32" customWidth="1"/>
    <col min="3" max="3" width="18" customWidth="1"/>
    <col min="4" max="4" width="20" customWidth="1"/>
    <col min="5" max="5" width="14" customWidth="1"/>
    <col min="6" max="6" width="14" customWidth="1"/>
    <col min="7" max="7" width="17" customWidth="1"/>
    <col min="8" max="8" width="18" customWidth="1"/>
    <col min="9" max="9" width="12" customWidth="1"/>
    <col min="10" max="10" width="12" customWidth="1"/>
    <col min="11" max="11" width="18" customWidth="1"/>
    <col min="12" max="12" width="18" customWidth="1"/>
    <col min="13" max="13" width="16" customWidth="1"/>
    <col min="14" max="14" width="14" customWidth="1"/>
    <col min="15" max="15" width="14" customWidth="1"/>
    <col min="16" max="16" width="14" customWidth="1"/>
    <col min="17" max="17" width="20" customWidth="1"/>
    <col min="18" max="18" width="20" customWidth="1"/>
    <col min="19" max="19" width="14" customWidth="1"/>
    <col min="20" max="20" width="14" customWidth="1"/>
    <col min="21" max="21" width="14" customWidth="1"/>
    <col min="22" max="22" width="20" customWidth="1"/>
    <col min="23" max="23" width="20" customWidth="1"/>
    <col min="24" max="24" width="18" customWidth="1"/>
    <col min="25" max="25" width="12" customWidth="1"/>
    <col min="26" max="26" width="16" customWidth="1"/>
    <col min="27" max="27" width="14" customWidth="1"/>
    <col min="28" max="28" width="12" customWidth="1"/>
    <col min="29" max="29" width="12" customWidth="1"/>
    <col min="30" max="30" width="11" customWidth="1"/>
    <col min="31" max="31" width="11" customWidth="1"/>
    <col min="32" max="32" width="11" customWidth="1"/>
    <col min="33" max="33" width="11" customWidth="1"/>
    <col min="34" max="34" width="11" customWidth="1"/>
    <col min="35" max="35" width="11" customWidth="1"/>
    <col min="36" max="36" width="11" customWidth="1"/>
    <col min="37" max="37" width="11" customWidth="1"/>
    <col min="38" max="38" width="14" customWidth="1"/>
    <col min="39" max="39" width="11" customWidth="1"/>
    <col min="40" max="40" width="14" customWidth="1"/>
    <col min="41" max="41" width="11" customWidth="1"/>
    <col min="42" max="42" width="11" customWidth="1"/>
    <col min="43" max="43" width="11" customWidth="1"/>
    <col min="44" max="44" width="11" customWidth="1"/>
    <col min="45" max="45" width="11" customWidth="1"/>
    <col min="46" max="46" width="14" customWidth="1"/>
    <col min="47" max="47" width="11" customWidth="1"/>
    <col min="48" max="48" width="11" customWidth="1"/>
    <col min="49" max="49" width="14" customWidth="1"/>
    <col min="50" max="50" width="11" customWidth="1"/>
    <col min="51" max="51" width="11" customWidth="1"/>
    <col min="52" max="52" width="11" customWidth="1"/>
    <col min="53" max="53" width="11" customWidth="1"/>
    <col min="54" max="54" width="11" customWidth="1"/>
  </cols>
  <sheetData>
    <row r="1" spans="1:54" ht="28" customHeight="1">
      <c r="A1" s="100" t="s">
        <v>1648</v>
      </c>
      <c r="B1" s="100" t="s">
        <v>1649</v>
      </c>
      <c r="C1" s="100" t="s">
        <v>1649</v>
      </c>
      <c r="D1" s="100" t="s">
        <v>1649</v>
      </c>
      <c r="E1" s="100" t="s">
        <v>1650</v>
      </c>
      <c r="F1" s="100" t="s">
        <v>1649</v>
      </c>
      <c r="G1" s="100" t="s">
        <v>1649</v>
      </c>
      <c r="H1" s="100" t="s">
        <v>1649</v>
      </c>
      <c r="I1" s="100" t="s">
        <v>1649</v>
      </c>
      <c r="J1" s="100" t="s">
        <v>1649</v>
      </c>
      <c r="K1" s="100" t="s">
        <v>1649</v>
      </c>
      <c r="L1" s="100" t="s">
        <v>1649</v>
      </c>
      <c r="M1" s="100" t="s">
        <v>1649</v>
      </c>
      <c r="N1" s="100" t="s">
        <v>1649</v>
      </c>
      <c r="O1" s="100" t="s">
        <v>1649</v>
      </c>
      <c r="P1" s="100" t="s">
        <v>1649</v>
      </c>
      <c r="Q1" s="100" t="s">
        <v>1649</v>
      </c>
      <c r="R1" s="100" t="s">
        <v>1649</v>
      </c>
      <c r="S1" s="100" t="s">
        <v>1649</v>
      </c>
      <c r="T1" s="100" t="s">
        <v>1649</v>
      </c>
      <c r="U1" s="100" t="s">
        <v>1649</v>
      </c>
      <c r="V1" s="100" t="s">
        <v>1649</v>
      </c>
      <c r="W1" s="100" t="s">
        <v>1649</v>
      </c>
      <c r="X1" s="100" t="s">
        <v>1649</v>
      </c>
      <c r="Y1" s="100" t="s">
        <v>1649</v>
      </c>
      <c r="Z1" s="100" t="s">
        <v>1649</v>
      </c>
      <c r="AA1" s="100" t="s">
        <v>1649</v>
      </c>
      <c r="AB1" s="100" t="s">
        <v>1651</v>
      </c>
      <c r="AC1" s="100" t="s">
        <v>1649</v>
      </c>
      <c r="AD1" s="100" t="s">
        <v>1649</v>
      </c>
      <c r="AE1" s="100" t="s">
        <v>1649</v>
      </c>
      <c r="AF1" s="100" t="s">
        <v>1649</v>
      </c>
      <c r="AG1" s="100" t="s">
        <v>1649</v>
      </c>
      <c r="AH1" s="100" t="s">
        <v>1649</v>
      </c>
      <c r="AI1" s="100" t="s">
        <v>1649</v>
      </c>
      <c r="AJ1" s="100" t="s">
        <v>1649</v>
      </c>
      <c r="AK1" s="100" t="s">
        <v>1649</v>
      </c>
      <c r="AL1" s="100" t="s">
        <v>1649</v>
      </c>
      <c r="AM1" s="100" t="s">
        <v>1649</v>
      </c>
      <c r="AN1" s="100" t="s">
        <v>1649</v>
      </c>
      <c r="AO1" s="100" t="s">
        <v>1649</v>
      </c>
      <c r="AP1" s="100" t="s">
        <v>1649</v>
      </c>
      <c r="AQ1" s="100" t="s">
        <v>1649</v>
      </c>
      <c r="AR1" s="100" t="s">
        <v>1649</v>
      </c>
      <c r="AS1" s="100" t="s">
        <v>1649</v>
      </c>
      <c r="AT1" s="100" t="s">
        <v>1649</v>
      </c>
      <c r="AU1" s="100" t="s">
        <v>1649</v>
      </c>
      <c r="AV1" s="100" t="s">
        <v>1649</v>
      </c>
      <c r="AW1" s="100" t="s">
        <v>1649</v>
      </c>
      <c r="AX1" s="100" t="s">
        <v>1649</v>
      </c>
      <c r="AY1" s="100" t="s">
        <v>1649</v>
      </c>
      <c r="AZ1" s="100" t="s">
        <v>1649</v>
      </c>
      <c r="BA1" s="100" t="s">
        <v>1649</v>
      </c>
      <c r="BB1" s="100" t="s">
        <v>1649</v>
      </c>
    </row>
    <row r="2" spans="1:54" ht="28" customHeight="1">
      <c r="A2" s="101" t="s">
        <v>1652</v>
      </c>
      <c r="B2" s="101" t="s">
        <v>1649</v>
      </c>
      <c r="C2" s="101" t="s">
        <v>1649</v>
      </c>
      <c r="D2" s="101" t="s">
        <v>1649</v>
      </c>
      <c r="E2" s="101" t="s">
        <v>1653</v>
      </c>
      <c r="F2" s="101" t="s">
        <v>1649</v>
      </c>
      <c r="G2" s="101" t="s">
        <v>1649</v>
      </c>
      <c r="H2" s="101" t="s">
        <v>1654</v>
      </c>
      <c r="I2" s="101" t="s">
        <v>1649</v>
      </c>
      <c r="J2" s="101" t="s">
        <v>1649</v>
      </c>
      <c r="K2" s="101" t="s">
        <v>1649</v>
      </c>
      <c r="L2" s="101" t="s">
        <v>1649</v>
      </c>
      <c r="M2" s="101" t="s">
        <v>1649</v>
      </c>
      <c r="N2" s="101" t="s">
        <v>1649</v>
      </c>
      <c r="O2" s="101" t="s">
        <v>1655</v>
      </c>
      <c r="P2" s="101" t="s">
        <v>1649</v>
      </c>
      <c r="Q2" s="101" t="s">
        <v>1649</v>
      </c>
      <c r="R2" s="101" t="s">
        <v>1649</v>
      </c>
      <c r="S2" s="101" t="s">
        <v>1649</v>
      </c>
      <c r="T2" s="101" t="s">
        <v>1649</v>
      </c>
      <c r="U2" s="101" t="s">
        <v>1649</v>
      </c>
      <c r="V2" s="101" t="s">
        <v>1649</v>
      </c>
      <c r="W2" s="101" t="s">
        <v>1649</v>
      </c>
      <c r="X2" s="101" t="s">
        <v>1656</v>
      </c>
      <c r="Y2" s="101" t="s">
        <v>1649</v>
      </c>
      <c r="Z2" s="101" t="s">
        <v>1649</v>
      </c>
      <c r="AA2" s="101" t="s">
        <v>1649</v>
      </c>
      <c r="AB2" s="101" t="s">
        <v>1657</v>
      </c>
      <c r="AC2" s="101" t="s">
        <v>1649</v>
      </c>
      <c r="AD2" s="101" t="s">
        <v>1649</v>
      </c>
      <c r="AE2" s="101" t="s">
        <v>1649</v>
      </c>
      <c r="AF2" s="101" t="s">
        <v>1658</v>
      </c>
      <c r="AG2" s="101" t="s">
        <v>1649</v>
      </c>
      <c r="AH2" s="101" t="s">
        <v>1649</v>
      </c>
      <c r="AI2" s="101" t="s">
        <v>1649</v>
      </c>
      <c r="AJ2" s="101" t="s">
        <v>1659</v>
      </c>
      <c r="AK2" s="101" t="s">
        <v>1649</v>
      </c>
      <c r="AL2" s="101" t="s">
        <v>1649</v>
      </c>
      <c r="AM2" s="101" t="s">
        <v>1660</v>
      </c>
      <c r="AN2" s="101" t="s">
        <v>1649</v>
      </c>
      <c r="AO2" s="101" t="s">
        <v>1661</v>
      </c>
      <c r="AP2" s="101" t="s">
        <v>1649</v>
      </c>
      <c r="AQ2" s="101" t="s">
        <v>1649</v>
      </c>
      <c r="AR2" s="101" t="s">
        <v>1649</v>
      </c>
      <c r="AS2" s="101" t="s">
        <v>1649</v>
      </c>
      <c r="AT2" s="101" t="s">
        <v>1649</v>
      </c>
      <c r="AU2" s="101" t="s">
        <v>1649</v>
      </c>
      <c r="AV2" s="101" t="s">
        <v>1649</v>
      </c>
      <c r="AW2" s="101" t="s">
        <v>1649</v>
      </c>
      <c r="AX2" s="101" t="s">
        <v>1649</v>
      </c>
      <c r="AY2" s="101" t="s">
        <v>1649</v>
      </c>
      <c r="AZ2" s="101" t="s">
        <v>1649</v>
      </c>
      <c r="BA2" s="101" t="s">
        <v>1649</v>
      </c>
      <c r="BB2" s="101" t="s">
        <v>1649</v>
      </c>
    </row>
    <row r="3" spans="1:54" ht="58" customHeight="1">
      <c r="A3" s="102" t="s">
        <v>1665</v>
      </c>
      <c r="B3" s="102" t="s">
        <v>1666</v>
      </c>
      <c r="C3" s="102" t="s">
        <v>1667</v>
      </c>
      <c r="D3" s="102" t="s">
        <v>1668</v>
      </c>
      <c r="E3" s="102" t="s">
        <v>1669</v>
      </c>
      <c r="F3" s="102" t="s">
        <v>1670</v>
      </c>
      <c r="G3" s="102" t="s">
        <v>1671</v>
      </c>
      <c r="H3" s="102" t="s">
        <v>1654</v>
      </c>
      <c r="I3" s="102" t="s">
        <v>1672</v>
      </c>
      <c r="J3" s="102" t="s">
        <v>1673</v>
      </c>
      <c r="K3" s="102" t="s">
        <v>1674</v>
      </c>
      <c r="L3" s="102" t="s">
        <v>1675</v>
      </c>
      <c r="M3" s="102" t="s">
        <v>1676</v>
      </c>
      <c r="N3" s="102" t="s">
        <v>1677</v>
      </c>
      <c r="O3" s="102" t="s">
        <v>1678</v>
      </c>
      <c r="P3" s="102" t="s">
        <v>1679</v>
      </c>
      <c r="Q3" s="102" t="s">
        <v>1680</v>
      </c>
      <c r="R3" s="102" t="s">
        <v>1681</v>
      </c>
      <c r="S3" s="102" t="s">
        <v>1682</v>
      </c>
      <c r="T3" s="102" t="s">
        <v>1683</v>
      </c>
      <c r="U3" s="102" t="s">
        <v>1684</v>
      </c>
      <c r="V3" s="102" t="s">
        <v>1685</v>
      </c>
      <c r="W3" s="102" t="s">
        <v>1686</v>
      </c>
      <c r="X3" s="102" t="s">
        <v>1687</v>
      </c>
      <c r="Y3" s="102" t="s">
        <v>1688</v>
      </c>
      <c r="Z3" s="102" t="s">
        <v>1689</v>
      </c>
      <c r="AA3" s="102" t="s">
        <v>1690</v>
      </c>
      <c r="AB3" s="102" t="s">
        <v>1691</v>
      </c>
      <c r="AC3" s="102" t="s">
        <v>1692</v>
      </c>
      <c r="AD3" s="102" t="s">
        <v>1693</v>
      </c>
      <c r="AE3" s="102" t="s">
        <v>1694</v>
      </c>
      <c r="AF3" s="102" t="s">
        <v>1695</v>
      </c>
      <c r="AG3" s="102" t="s">
        <v>1696</v>
      </c>
      <c r="AH3" s="102" t="s">
        <v>1697</v>
      </c>
      <c r="AI3" s="102" t="s">
        <v>1698</v>
      </c>
      <c r="AJ3" s="102" t="s">
        <v>1699</v>
      </c>
      <c r="AK3" s="102" t="s">
        <v>1700</v>
      </c>
      <c r="AL3" s="102" t="s">
        <v>1701</v>
      </c>
      <c r="AM3" s="102" t="s">
        <v>1702</v>
      </c>
      <c r="AN3" s="102" t="s">
        <v>1703</v>
      </c>
      <c r="AO3" s="102" t="s">
        <v>1704</v>
      </c>
      <c r="AP3" s="102" t="s">
        <v>1705</v>
      </c>
      <c r="AQ3" s="102" t="s">
        <v>1706</v>
      </c>
      <c r="AR3" s="102" t="s">
        <v>1707</v>
      </c>
      <c r="AS3" s="102" t="s">
        <v>1708</v>
      </c>
      <c r="AT3" s="102" t="s">
        <v>1709</v>
      </c>
      <c r="AU3" s="102" t="s">
        <v>1710</v>
      </c>
      <c r="AV3" s="102" t="s">
        <v>1711</v>
      </c>
      <c r="AW3" s="102" t="s">
        <v>1712</v>
      </c>
      <c r="AX3" s="102" t="s">
        <v>1713</v>
      </c>
      <c r="AY3" s="102" t="s">
        <v>1714</v>
      </c>
      <c r="AZ3" s="102" t="s">
        <v>1715</v>
      </c>
      <c r="BA3" s="102" t="s">
        <v>1716</v>
      </c>
      <c r="BB3" s="102" t="s">
        <v>1717</v>
      </c>
    </row>
    <row r="4" spans="1:54" ht="34" customHeight="1">
      <c r="A4" s="103">
        <v>1</v>
      </c>
      <c r="B4" s="104" t="s">
        <v>1718</v>
      </c>
      <c r="C4" s="104" t="s">
        <v>1719</v>
      </c>
      <c r="D4" s="104" t="s">
        <v>1720</v>
      </c>
      <c r="E4" s="103">
        <v>20</v>
      </c>
      <c r="F4" s="103">
        <v>5</v>
      </c>
      <c r="G4" s="103">
        <v>80</v>
      </c>
      <c r="H4" s="104" t="s">
        <v>1721</v>
      </c>
      <c r="I4" s="103">
        <v>1</v>
      </c>
      <c r="J4" s="103">
        <v>4</v>
      </c>
      <c r="K4" s="103">
        <v>120</v>
      </c>
      <c r="L4" s="103">
        <v>80</v>
      </c>
      <c r="M4" s="103">
        <v>40</v>
      </c>
      <c r="N4" s="103">
        <v>4</v>
      </c>
      <c r="O4" s="103">
        <v>4</v>
      </c>
      <c r="P4" s="103">
        <v>4</v>
      </c>
      <c r="Q4" s="104" t="s">
        <v>1649</v>
      </c>
      <c r="R4" s="104" t="s">
        <v>1649</v>
      </c>
      <c r="S4" s="103">
        <v>4</v>
      </c>
      <c r="T4" s="103">
        <v>2</v>
      </c>
      <c r="U4" s="103">
        <v>4</v>
      </c>
      <c r="V4" s="104" t="s">
        <v>1649</v>
      </c>
      <c r="W4" s="104" t="s">
        <v>1649</v>
      </c>
      <c r="X4" s="104" t="s">
        <v>1722</v>
      </c>
      <c r="Y4" s="103">
        <v>50</v>
      </c>
      <c r="Z4" s="103">
        <v>4</v>
      </c>
      <c r="AA4" s="103">
        <v>5</v>
      </c>
      <c r="AB4" s="103">
        <v>6</v>
      </c>
      <c r="AC4" s="103">
        <v>1</v>
      </c>
      <c r="AD4" s="103">
        <v>1</v>
      </c>
      <c r="AE4" s="103">
        <v>5</v>
      </c>
      <c r="AF4" s="103">
        <v>0</v>
      </c>
      <c r="AG4" s="103">
        <v>6</v>
      </c>
      <c r="AH4" s="103">
        <v>0</v>
      </c>
      <c r="AI4" s="103">
        <v>0</v>
      </c>
      <c r="AJ4" s="103">
        <v>4</v>
      </c>
      <c r="AK4" s="103">
        <v>2</v>
      </c>
      <c r="AL4" s="103">
        <v>0</v>
      </c>
      <c r="AM4" s="103">
        <v>6</v>
      </c>
      <c r="AN4" s="103">
        <v>0</v>
      </c>
      <c r="AO4" s="103">
        <v>6</v>
      </c>
      <c r="AP4" s="103">
        <v>1</v>
      </c>
      <c r="AQ4" s="103">
        <v>0</v>
      </c>
      <c r="AR4" s="103">
        <v>0</v>
      </c>
      <c r="AS4" s="103">
        <v>4</v>
      </c>
      <c r="AT4" s="103">
        <v>0</v>
      </c>
      <c r="AU4" s="103">
        <v>0</v>
      </c>
      <c r="AV4" s="103">
        <v>6</v>
      </c>
      <c r="AW4" s="103">
        <v>0</v>
      </c>
      <c r="AX4" s="103">
        <v>0</v>
      </c>
      <c r="AY4" s="103">
        <v>0</v>
      </c>
      <c r="AZ4" s="103">
        <v>0</v>
      </c>
      <c r="BA4" s="103">
        <v>0</v>
      </c>
      <c r="BB4" s="103">
        <v>0</v>
      </c>
    </row>
    <row r="5" spans="1:54" ht="34" customHeight="1">
      <c r="A5" s="103">
        <v>2</v>
      </c>
      <c r="B5" s="104" t="s">
        <v>1723</v>
      </c>
      <c r="C5" s="104" t="s">
        <v>1719</v>
      </c>
      <c r="D5" s="104" t="s">
        <v>1720</v>
      </c>
      <c r="E5" s="103">
        <v>20</v>
      </c>
      <c r="F5" s="103">
        <v>5</v>
      </c>
      <c r="G5" s="103">
        <v>100</v>
      </c>
      <c r="H5" s="104" t="s">
        <v>1721</v>
      </c>
      <c r="I5" s="103">
        <v>1</v>
      </c>
      <c r="J5" s="103">
        <v>4</v>
      </c>
      <c r="K5" s="103">
        <v>120</v>
      </c>
      <c r="L5" s="103">
        <v>80</v>
      </c>
      <c r="M5" s="103">
        <v>50</v>
      </c>
      <c r="N5" s="103">
        <v>5</v>
      </c>
      <c r="O5" s="103">
        <v>5</v>
      </c>
      <c r="P5" s="103">
        <v>4</v>
      </c>
      <c r="Q5" s="104" t="s">
        <v>1724</v>
      </c>
      <c r="R5" s="104" t="s">
        <v>1725</v>
      </c>
      <c r="S5" s="103">
        <v>5</v>
      </c>
      <c r="T5" s="103">
        <v>2</v>
      </c>
      <c r="U5" s="103">
        <v>4</v>
      </c>
      <c r="V5" s="104" t="s">
        <v>1726</v>
      </c>
      <c r="W5" s="104" t="s">
        <v>1725</v>
      </c>
      <c r="X5" s="104" t="s">
        <v>1727</v>
      </c>
      <c r="Y5" s="103">
        <v>70</v>
      </c>
      <c r="Z5" s="103">
        <v>4</v>
      </c>
      <c r="AA5" s="103">
        <v>5</v>
      </c>
      <c r="AB5" s="103">
        <v>5</v>
      </c>
      <c r="AC5" s="103">
        <v>2</v>
      </c>
      <c r="AD5" s="103">
        <v>1</v>
      </c>
      <c r="AE5" s="103">
        <v>4</v>
      </c>
      <c r="AF5" s="103">
        <v>0</v>
      </c>
      <c r="AG5" s="103">
        <v>4</v>
      </c>
      <c r="AH5" s="103">
        <v>1</v>
      </c>
      <c r="AI5" s="103">
        <v>0</v>
      </c>
      <c r="AJ5" s="103">
        <v>2</v>
      </c>
      <c r="AK5" s="103">
        <v>3</v>
      </c>
      <c r="AL5" s="103">
        <v>0</v>
      </c>
      <c r="AM5" s="103">
        <v>5</v>
      </c>
      <c r="AN5" s="103">
        <v>0</v>
      </c>
      <c r="AO5" s="103">
        <v>3</v>
      </c>
      <c r="AP5" s="103">
        <v>2</v>
      </c>
      <c r="AQ5" s="103">
        <v>0</v>
      </c>
      <c r="AR5" s="103">
        <v>2</v>
      </c>
      <c r="AS5" s="103">
        <v>0</v>
      </c>
      <c r="AT5" s="103">
        <v>0</v>
      </c>
      <c r="AU5" s="103">
        <v>0</v>
      </c>
      <c r="AV5" s="103">
        <v>3</v>
      </c>
      <c r="AW5" s="103">
        <v>0</v>
      </c>
      <c r="AX5" s="103">
        <v>0</v>
      </c>
      <c r="AY5" s="103">
        <v>0</v>
      </c>
      <c r="AZ5" s="103">
        <v>0</v>
      </c>
      <c r="BA5" s="103">
        <v>0</v>
      </c>
      <c r="BB5" s="103">
        <v>0</v>
      </c>
    </row>
    <row r="6" spans="1:54" ht="34" customHeight="1">
      <c r="A6" s="103">
        <v>3</v>
      </c>
      <c r="B6" s="104" t="s">
        <v>1728</v>
      </c>
      <c r="C6" s="104" t="s">
        <v>1719</v>
      </c>
      <c r="D6" s="104" t="s">
        <v>1720</v>
      </c>
      <c r="E6" s="103">
        <v>10</v>
      </c>
      <c r="F6" s="103">
        <v>0.5</v>
      </c>
      <c r="G6" s="103">
        <v>20</v>
      </c>
      <c r="H6" s="104" t="s">
        <v>1729</v>
      </c>
      <c r="I6" s="103">
        <v>2</v>
      </c>
      <c r="J6" s="103">
        <v>4</v>
      </c>
      <c r="K6" s="103">
        <v>270</v>
      </c>
      <c r="L6" s="103">
        <v>20</v>
      </c>
      <c r="M6" s="103">
        <v>10</v>
      </c>
      <c r="N6" s="103">
        <v>4</v>
      </c>
      <c r="O6" s="103">
        <v>2</v>
      </c>
      <c r="P6" s="103">
        <v>3</v>
      </c>
      <c r="Q6" s="104" t="s">
        <v>1649</v>
      </c>
      <c r="R6" s="104" t="s">
        <v>1730</v>
      </c>
      <c r="S6" s="103">
        <v>3</v>
      </c>
      <c r="T6" s="103">
        <v>4</v>
      </c>
      <c r="U6" s="103">
        <v>4</v>
      </c>
      <c r="V6" s="104" t="s">
        <v>1649</v>
      </c>
      <c r="W6" s="104" t="s">
        <v>1730</v>
      </c>
      <c r="X6" s="104" t="s">
        <v>1731</v>
      </c>
      <c r="Y6" s="103">
        <v>20</v>
      </c>
      <c r="Z6" s="103">
        <v>4</v>
      </c>
      <c r="AA6" s="103">
        <v>4</v>
      </c>
      <c r="AB6" s="103">
        <v>3</v>
      </c>
      <c r="AC6" s="103">
        <v>1</v>
      </c>
      <c r="AD6" s="103">
        <v>0</v>
      </c>
      <c r="AE6" s="103">
        <v>3</v>
      </c>
      <c r="AF6" s="103">
        <v>1</v>
      </c>
      <c r="AG6" s="103">
        <v>2</v>
      </c>
      <c r="AH6" s="103">
        <v>0</v>
      </c>
      <c r="AI6" s="103">
        <v>0</v>
      </c>
      <c r="AJ6" s="103">
        <v>1</v>
      </c>
      <c r="AK6" s="103">
        <v>2</v>
      </c>
      <c r="AL6" s="103">
        <v>0</v>
      </c>
      <c r="AM6" s="103">
        <v>0</v>
      </c>
      <c r="AN6" s="103">
        <v>3</v>
      </c>
      <c r="AO6" s="103">
        <v>0</v>
      </c>
      <c r="AP6" s="103">
        <v>0</v>
      </c>
      <c r="AQ6" s="103">
        <v>0</v>
      </c>
      <c r="AR6" s="103">
        <v>0</v>
      </c>
      <c r="AS6" s="103">
        <v>3</v>
      </c>
      <c r="AT6" s="103">
        <v>0</v>
      </c>
      <c r="AU6" s="103">
        <v>0</v>
      </c>
      <c r="AV6" s="103">
        <v>0</v>
      </c>
      <c r="AW6" s="103">
        <v>0</v>
      </c>
      <c r="AX6" s="103">
        <v>0</v>
      </c>
      <c r="AY6" s="103">
        <v>0</v>
      </c>
      <c r="AZ6" s="103">
        <v>0</v>
      </c>
      <c r="BA6" s="103">
        <v>0</v>
      </c>
      <c r="BB6" s="103">
        <v>0</v>
      </c>
    </row>
    <row r="7" spans="1:54" ht="34" customHeight="1">
      <c r="A7" s="103">
        <v>4</v>
      </c>
      <c r="B7" s="104" t="s">
        <v>1732</v>
      </c>
      <c r="C7" s="104" t="s">
        <v>1719</v>
      </c>
      <c r="D7" s="104" t="s">
        <v>1720</v>
      </c>
      <c r="E7" s="103">
        <v>8</v>
      </c>
      <c r="F7" s="103">
        <v>2</v>
      </c>
      <c r="G7" s="103">
        <v>40</v>
      </c>
      <c r="H7" s="104" t="s">
        <v>1721</v>
      </c>
      <c r="I7" s="103">
        <v>1</v>
      </c>
      <c r="J7" s="103">
        <v>5</v>
      </c>
      <c r="K7" s="103">
        <v>78</v>
      </c>
      <c r="L7" s="103">
        <v>30</v>
      </c>
      <c r="M7" s="103">
        <v>5</v>
      </c>
      <c r="N7" s="103">
        <v>4</v>
      </c>
      <c r="O7" s="103">
        <v>4</v>
      </c>
      <c r="P7" s="103">
        <v>4</v>
      </c>
      <c r="Q7" s="104" t="s">
        <v>1733</v>
      </c>
      <c r="R7" s="104" t="s">
        <v>1734</v>
      </c>
      <c r="S7" s="103">
        <v>5</v>
      </c>
      <c r="T7" s="103">
        <v>2</v>
      </c>
      <c r="U7" s="103">
        <v>4</v>
      </c>
      <c r="V7" s="104" t="s">
        <v>1735</v>
      </c>
      <c r="W7" s="104" t="s">
        <v>1734</v>
      </c>
      <c r="X7" s="104" t="s">
        <v>1722</v>
      </c>
      <c r="Y7" s="103">
        <v>30</v>
      </c>
      <c r="Z7" s="103">
        <v>3</v>
      </c>
      <c r="AA7" s="103">
        <v>4</v>
      </c>
      <c r="AB7" s="103">
        <v>2</v>
      </c>
      <c r="AC7" s="103">
        <v>1</v>
      </c>
      <c r="AD7" s="103">
        <v>0</v>
      </c>
      <c r="AE7" s="103">
        <v>2</v>
      </c>
      <c r="AF7" s="103">
        <v>0</v>
      </c>
      <c r="AG7" s="103">
        <v>2</v>
      </c>
      <c r="AH7" s="103">
        <v>0</v>
      </c>
      <c r="AI7" s="103">
        <v>0</v>
      </c>
      <c r="AJ7" s="103">
        <v>0</v>
      </c>
      <c r="AK7" s="103">
        <v>2</v>
      </c>
      <c r="AL7" s="103">
        <v>0</v>
      </c>
      <c r="AM7" s="103">
        <v>2</v>
      </c>
      <c r="AN7" s="103">
        <v>0</v>
      </c>
      <c r="AO7" s="103">
        <v>2</v>
      </c>
      <c r="AP7" s="103">
        <v>0</v>
      </c>
      <c r="AQ7" s="103">
        <v>0</v>
      </c>
      <c r="AR7" s="103">
        <v>0</v>
      </c>
      <c r="AS7" s="103">
        <v>2</v>
      </c>
      <c r="AT7" s="103">
        <v>0</v>
      </c>
      <c r="AU7" s="103">
        <v>2</v>
      </c>
      <c r="AV7" s="103">
        <v>2</v>
      </c>
      <c r="AW7" s="103">
        <v>0</v>
      </c>
      <c r="AX7" s="103">
        <v>0</v>
      </c>
      <c r="AY7" s="103">
        <v>0</v>
      </c>
      <c r="AZ7" s="103">
        <v>0</v>
      </c>
      <c r="BA7" s="103">
        <v>0</v>
      </c>
      <c r="BB7" s="103">
        <v>0</v>
      </c>
    </row>
    <row r="8" spans="1:54" ht="34" customHeight="1">
      <c r="A8" s="103">
        <v>5</v>
      </c>
      <c r="B8" s="104" t="s">
        <v>1736</v>
      </c>
      <c r="C8" s="104" t="s">
        <v>1649</v>
      </c>
      <c r="D8" s="104" t="s">
        <v>1720</v>
      </c>
      <c r="E8" s="103">
        <v>10</v>
      </c>
      <c r="F8" s="103">
        <v>0</v>
      </c>
      <c r="G8" s="103">
        <v>25</v>
      </c>
      <c r="H8" s="104" t="s">
        <v>1737</v>
      </c>
      <c r="I8" s="103">
        <v>2</v>
      </c>
      <c r="J8" s="103">
        <v>4</v>
      </c>
      <c r="K8" s="103">
        <v>99</v>
      </c>
      <c r="L8" s="103">
        <v>10</v>
      </c>
      <c r="M8" s="103">
        <v>3</v>
      </c>
      <c r="N8" s="103">
        <v>4</v>
      </c>
      <c r="O8" s="103">
        <v>2</v>
      </c>
      <c r="P8" s="103">
        <v>2</v>
      </c>
      <c r="Q8" s="104" t="s">
        <v>1738</v>
      </c>
      <c r="R8" s="104" t="s">
        <v>1739</v>
      </c>
      <c r="S8" s="103">
        <v>2</v>
      </c>
      <c r="T8" s="103">
        <v>3</v>
      </c>
      <c r="U8" s="103">
        <v>5</v>
      </c>
      <c r="V8" s="104" t="s">
        <v>1740</v>
      </c>
      <c r="W8" s="104" t="s">
        <v>1739</v>
      </c>
      <c r="X8" s="104" t="s">
        <v>1741</v>
      </c>
      <c r="Y8" s="103">
        <v>30</v>
      </c>
      <c r="Z8" s="103">
        <v>3</v>
      </c>
      <c r="AA8" s="103">
        <v>3</v>
      </c>
      <c r="AB8" s="103">
        <v>2</v>
      </c>
      <c r="AC8" s="103">
        <v>1</v>
      </c>
      <c r="AD8" s="103">
        <v>0</v>
      </c>
      <c r="AE8" s="103">
        <v>2</v>
      </c>
      <c r="AF8" s="103">
        <v>0</v>
      </c>
      <c r="AG8" s="103">
        <v>2</v>
      </c>
      <c r="AH8" s="103">
        <v>0</v>
      </c>
      <c r="AI8" s="103">
        <v>0</v>
      </c>
      <c r="AJ8" s="103">
        <v>0</v>
      </c>
      <c r="AK8" s="103">
        <v>2</v>
      </c>
      <c r="AL8" s="103">
        <v>0</v>
      </c>
      <c r="AM8" s="103">
        <v>0</v>
      </c>
      <c r="AN8" s="103">
        <v>2</v>
      </c>
      <c r="AO8" s="103">
        <v>0</v>
      </c>
      <c r="AP8" s="103">
        <v>2</v>
      </c>
      <c r="AQ8" s="103">
        <v>0</v>
      </c>
      <c r="AR8" s="103">
        <v>0</v>
      </c>
      <c r="AS8" s="103">
        <v>0</v>
      </c>
      <c r="AT8" s="103">
        <v>0</v>
      </c>
      <c r="AU8" s="103">
        <v>0</v>
      </c>
      <c r="AV8" s="103">
        <v>0</v>
      </c>
      <c r="AW8" s="103">
        <v>0</v>
      </c>
      <c r="AX8" s="103">
        <v>0</v>
      </c>
      <c r="AY8" s="103">
        <v>0</v>
      </c>
      <c r="AZ8" s="103">
        <v>0</v>
      </c>
      <c r="BA8" s="103">
        <v>0</v>
      </c>
      <c r="BB8" s="103">
        <v>0</v>
      </c>
    </row>
    <row r="9" spans="1:54" ht="34" customHeight="1">
      <c r="A9" s="103">
        <v>6</v>
      </c>
      <c r="B9" s="104" t="s">
        <v>1742</v>
      </c>
      <c r="C9" s="104" t="s">
        <v>1743</v>
      </c>
      <c r="D9" s="104" t="s">
        <v>1720</v>
      </c>
      <c r="E9" s="103">
        <v>50</v>
      </c>
      <c r="F9" s="103">
        <v>5</v>
      </c>
      <c r="G9" s="103">
        <v>100</v>
      </c>
      <c r="H9" s="104" t="s">
        <v>1744</v>
      </c>
      <c r="I9" s="103">
        <v>1</v>
      </c>
      <c r="J9" s="103">
        <v>4</v>
      </c>
      <c r="K9" s="104" t="s">
        <v>1649</v>
      </c>
      <c r="L9" s="104" t="s">
        <v>1649</v>
      </c>
      <c r="M9" s="104" t="s">
        <v>1649</v>
      </c>
      <c r="N9" s="103">
        <v>4</v>
      </c>
      <c r="O9" s="103">
        <v>4</v>
      </c>
      <c r="P9" s="103">
        <v>3</v>
      </c>
      <c r="Q9" s="104" t="s">
        <v>1649</v>
      </c>
      <c r="R9" s="104" t="s">
        <v>1649</v>
      </c>
      <c r="S9" s="103">
        <v>2</v>
      </c>
      <c r="T9" s="103">
        <v>4</v>
      </c>
      <c r="U9" s="103">
        <v>5</v>
      </c>
      <c r="V9" s="104" t="s">
        <v>1649</v>
      </c>
      <c r="W9" s="104" t="s">
        <v>1649</v>
      </c>
      <c r="X9" s="104" t="s">
        <v>1745</v>
      </c>
      <c r="Y9" s="103">
        <v>80</v>
      </c>
      <c r="Z9" s="103">
        <v>4</v>
      </c>
      <c r="AA9" s="103">
        <v>3</v>
      </c>
      <c r="AB9" s="103">
        <v>11</v>
      </c>
      <c r="AC9" s="103">
        <v>4</v>
      </c>
      <c r="AD9" s="103">
        <v>2</v>
      </c>
      <c r="AE9" s="103">
        <v>9</v>
      </c>
      <c r="AF9" s="103">
        <v>0</v>
      </c>
      <c r="AG9" s="103">
        <v>11</v>
      </c>
      <c r="AH9" s="103">
        <v>0</v>
      </c>
      <c r="AI9" s="103">
        <v>0</v>
      </c>
      <c r="AJ9" s="103">
        <v>4</v>
      </c>
      <c r="AK9" s="103">
        <v>7</v>
      </c>
      <c r="AL9" s="103">
        <v>0</v>
      </c>
      <c r="AM9" s="103">
        <v>9</v>
      </c>
      <c r="AN9" s="103">
        <v>2</v>
      </c>
      <c r="AO9" s="103">
        <v>3</v>
      </c>
      <c r="AP9" s="103">
        <v>0</v>
      </c>
      <c r="AQ9" s="103">
        <v>0</v>
      </c>
      <c r="AR9" s="103">
        <v>0</v>
      </c>
      <c r="AS9" s="103">
        <v>1</v>
      </c>
      <c r="AT9" s="103">
        <v>0</v>
      </c>
      <c r="AU9" s="103">
        <v>0</v>
      </c>
      <c r="AV9" s="103">
        <v>11</v>
      </c>
      <c r="AW9" s="103">
        <v>0</v>
      </c>
      <c r="AX9" s="103">
        <v>0</v>
      </c>
      <c r="AY9" s="103">
        <v>0</v>
      </c>
      <c r="AZ9" s="103">
        <v>0</v>
      </c>
      <c r="BA9" s="103">
        <v>1</v>
      </c>
      <c r="BB9" s="103">
        <v>0</v>
      </c>
    </row>
    <row r="10" spans="1:54" ht="34" customHeight="1">
      <c r="A10" s="103">
        <v>7</v>
      </c>
      <c r="B10" s="104" t="s">
        <v>1746</v>
      </c>
      <c r="C10" s="104" t="s">
        <v>1747</v>
      </c>
      <c r="D10" s="104" t="s">
        <v>1748</v>
      </c>
      <c r="E10" s="103">
        <v>12</v>
      </c>
      <c r="F10" s="103">
        <v>0.5</v>
      </c>
      <c r="G10" s="103">
        <v>31.6</v>
      </c>
      <c r="H10" s="104" t="s">
        <v>1721</v>
      </c>
      <c r="I10" s="103">
        <v>1</v>
      </c>
      <c r="J10" s="103">
        <v>2</v>
      </c>
      <c r="K10" s="103">
        <v>139</v>
      </c>
      <c r="L10" s="103">
        <v>30</v>
      </c>
      <c r="M10" s="103">
        <v>15</v>
      </c>
      <c r="N10" s="103">
        <v>5</v>
      </c>
      <c r="O10" s="103">
        <v>4</v>
      </c>
      <c r="P10" s="103">
        <v>3</v>
      </c>
      <c r="Q10" s="104" t="s">
        <v>1749</v>
      </c>
      <c r="R10" s="104" t="s">
        <v>1748</v>
      </c>
      <c r="S10" s="103">
        <v>4</v>
      </c>
      <c r="T10" s="103">
        <v>4</v>
      </c>
      <c r="U10" s="103">
        <v>5</v>
      </c>
      <c r="V10" s="104" t="s">
        <v>1750</v>
      </c>
      <c r="W10" s="104" t="s">
        <v>1649</v>
      </c>
      <c r="X10" s="104" t="s">
        <v>1741</v>
      </c>
      <c r="Y10" s="103">
        <v>50</v>
      </c>
      <c r="Z10" s="103">
        <v>4</v>
      </c>
      <c r="AA10" s="103">
        <v>5</v>
      </c>
      <c r="AB10" s="103">
        <v>8</v>
      </c>
      <c r="AC10" s="103">
        <v>3</v>
      </c>
      <c r="AD10" s="103">
        <v>2</v>
      </c>
      <c r="AE10" s="103">
        <v>6</v>
      </c>
      <c r="AF10" s="103">
        <v>0</v>
      </c>
      <c r="AG10" s="103">
        <v>4</v>
      </c>
      <c r="AH10" s="103">
        <v>4</v>
      </c>
      <c r="AI10" s="103">
        <v>0</v>
      </c>
      <c r="AJ10" s="103">
        <v>3</v>
      </c>
      <c r="AK10" s="103">
        <v>5</v>
      </c>
      <c r="AL10" s="103">
        <v>0</v>
      </c>
      <c r="AM10" s="103">
        <v>4</v>
      </c>
      <c r="AN10" s="103">
        <v>4</v>
      </c>
      <c r="AO10" s="103">
        <v>3</v>
      </c>
      <c r="AP10" s="103">
        <v>0</v>
      </c>
      <c r="AQ10" s="103">
        <v>0</v>
      </c>
      <c r="AR10" s="103">
        <v>0</v>
      </c>
      <c r="AS10" s="103">
        <v>2</v>
      </c>
      <c r="AT10" s="103">
        <v>0</v>
      </c>
      <c r="AU10" s="103">
        <v>0</v>
      </c>
      <c r="AV10" s="103">
        <v>5</v>
      </c>
      <c r="AW10" s="103">
        <v>0</v>
      </c>
      <c r="AX10" s="103">
        <v>0</v>
      </c>
      <c r="AY10" s="103">
        <v>0</v>
      </c>
      <c r="AZ10" s="103">
        <v>0</v>
      </c>
      <c r="BA10" s="103">
        <v>0</v>
      </c>
      <c r="BB10" s="103">
        <v>0</v>
      </c>
    </row>
    <row r="11" spans="1:54" ht="34" customHeight="1">
      <c r="A11" s="103">
        <v>8</v>
      </c>
      <c r="B11" s="104" t="s">
        <v>1751</v>
      </c>
      <c r="C11" s="104" t="s">
        <v>1719</v>
      </c>
      <c r="D11" s="104" t="s">
        <v>1752</v>
      </c>
      <c r="E11" s="103">
        <v>4.8</v>
      </c>
      <c r="F11" s="103">
        <v>0</v>
      </c>
      <c r="G11" s="103">
        <v>19.7</v>
      </c>
      <c r="H11" s="104" t="s">
        <v>1753</v>
      </c>
      <c r="I11" s="103">
        <v>2</v>
      </c>
      <c r="J11" s="103">
        <v>5</v>
      </c>
      <c r="K11" s="103">
        <v>30</v>
      </c>
      <c r="L11" s="103">
        <v>0</v>
      </c>
      <c r="M11" s="103">
        <v>0</v>
      </c>
      <c r="N11" s="103">
        <v>4.5</v>
      </c>
      <c r="O11" s="103">
        <v>4.5</v>
      </c>
      <c r="P11" s="103">
        <v>5</v>
      </c>
      <c r="Q11" s="104" t="s">
        <v>1754</v>
      </c>
      <c r="R11" s="104" t="s">
        <v>1649</v>
      </c>
      <c r="S11" s="103">
        <v>4.5</v>
      </c>
      <c r="T11" s="103">
        <v>4</v>
      </c>
      <c r="U11" s="103">
        <v>4</v>
      </c>
      <c r="V11" s="104" t="s">
        <v>1755</v>
      </c>
      <c r="W11" s="104" t="s">
        <v>1649</v>
      </c>
      <c r="X11" s="104" t="s">
        <v>1741</v>
      </c>
      <c r="Y11" s="103">
        <v>20</v>
      </c>
      <c r="Z11" s="103">
        <v>4.5</v>
      </c>
      <c r="AA11" s="103">
        <v>4</v>
      </c>
      <c r="AB11" s="103">
        <v>16</v>
      </c>
      <c r="AC11" s="103">
        <v>6</v>
      </c>
      <c r="AD11" s="103">
        <v>1</v>
      </c>
      <c r="AE11" s="103">
        <v>15</v>
      </c>
      <c r="AF11" s="103">
        <v>4</v>
      </c>
      <c r="AG11" s="103">
        <v>9</v>
      </c>
      <c r="AH11" s="103">
        <v>3</v>
      </c>
      <c r="AI11" s="103">
        <v>0</v>
      </c>
      <c r="AJ11" s="103">
        <v>5</v>
      </c>
      <c r="AK11" s="103">
        <v>11</v>
      </c>
      <c r="AL11" s="103">
        <v>0</v>
      </c>
      <c r="AM11" s="103">
        <v>0</v>
      </c>
      <c r="AN11" s="103">
        <v>16</v>
      </c>
      <c r="AO11" s="103">
        <v>0</v>
      </c>
      <c r="AP11" s="103">
        <v>15</v>
      </c>
      <c r="AQ11" s="103">
        <v>0</v>
      </c>
      <c r="AR11" s="103">
        <v>1</v>
      </c>
      <c r="AS11" s="103">
        <v>0</v>
      </c>
      <c r="AT11" s="103">
        <v>0</v>
      </c>
      <c r="AU11" s="103">
        <v>0</v>
      </c>
      <c r="AV11" s="103">
        <v>0</v>
      </c>
      <c r="AW11" s="103">
        <v>0</v>
      </c>
      <c r="AX11" s="103">
        <v>0</v>
      </c>
      <c r="AY11" s="103">
        <v>0</v>
      </c>
      <c r="AZ11" s="103">
        <v>0</v>
      </c>
      <c r="BA11" s="103">
        <v>0</v>
      </c>
      <c r="BB11" s="103">
        <v>0</v>
      </c>
    </row>
    <row r="12" spans="1:54" ht="34" customHeight="1">
      <c r="A12" s="103">
        <v>9</v>
      </c>
      <c r="B12" s="104" t="s">
        <v>1756</v>
      </c>
      <c r="C12" s="104" t="s">
        <v>1719</v>
      </c>
      <c r="D12" s="104" t="s">
        <v>1757</v>
      </c>
      <c r="E12" s="104" t="s">
        <v>1649</v>
      </c>
      <c r="F12" s="104" t="s">
        <v>1649</v>
      </c>
      <c r="G12" s="104" t="s">
        <v>1649</v>
      </c>
      <c r="H12" s="104" t="s">
        <v>1649</v>
      </c>
      <c r="I12" s="104" t="s">
        <v>1649</v>
      </c>
      <c r="J12" s="104" t="s">
        <v>1649</v>
      </c>
      <c r="K12" s="104" t="s">
        <v>1649</v>
      </c>
      <c r="L12" s="104" t="s">
        <v>1649</v>
      </c>
      <c r="M12" s="104" t="s">
        <v>1649</v>
      </c>
      <c r="N12" s="104" t="s">
        <v>1649</v>
      </c>
      <c r="O12" s="104" t="s">
        <v>1649</v>
      </c>
      <c r="P12" s="104" t="s">
        <v>1649</v>
      </c>
      <c r="Q12" s="104" t="s">
        <v>1649</v>
      </c>
      <c r="R12" s="104" t="s">
        <v>1649</v>
      </c>
      <c r="S12" s="104" t="s">
        <v>1649</v>
      </c>
      <c r="T12" s="104" t="s">
        <v>1649</v>
      </c>
      <c r="U12" s="104" t="s">
        <v>1649</v>
      </c>
      <c r="V12" s="104" t="s">
        <v>1649</v>
      </c>
      <c r="W12" s="104" t="s">
        <v>1649</v>
      </c>
      <c r="X12" s="104" t="s">
        <v>1649</v>
      </c>
      <c r="Y12" s="104" t="s">
        <v>1649</v>
      </c>
      <c r="Z12" s="104" t="s">
        <v>1649</v>
      </c>
      <c r="AA12" s="104" t="s">
        <v>1649</v>
      </c>
      <c r="AB12" s="104" t="s">
        <v>1649</v>
      </c>
      <c r="AC12" s="104" t="s">
        <v>1649</v>
      </c>
      <c r="AD12" s="104" t="s">
        <v>1649</v>
      </c>
      <c r="AE12" s="104" t="s">
        <v>1649</v>
      </c>
      <c r="AF12" s="104" t="s">
        <v>1649</v>
      </c>
      <c r="AG12" s="104" t="s">
        <v>1649</v>
      </c>
      <c r="AH12" s="104" t="s">
        <v>1649</v>
      </c>
      <c r="AI12" s="104" t="s">
        <v>1649</v>
      </c>
      <c r="AJ12" s="104" t="s">
        <v>1649</v>
      </c>
      <c r="AK12" s="104" t="s">
        <v>1649</v>
      </c>
      <c r="AL12" s="104" t="s">
        <v>1649</v>
      </c>
      <c r="AM12" s="104" t="s">
        <v>1649</v>
      </c>
      <c r="AN12" s="104" t="s">
        <v>1649</v>
      </c>
      <c r="AO12" s="104" t="s">
        <v>1649</v>
      </c>
      <c r="AP12" s="104" t="s">
        <v>1649</v>
      </c>
      <c r="AQ12" s="104" t="s">
        <v>1649</v>
      </c>
      <c r="AR12" s="104" t="s">
        <v>1649</v>
      </c>
      <c r="AS12" s="104" t="s">
        <v>1649</v>
      </c>
      <c r="AT12" s="104" t="s">
        <v>1649</v>
      </c>
      <c r="AU12" s="104" t="s">
        <v>1649</v>
      </c>
      <c r="AV12" s="104" t="s">
        <v>1649</v>
      </c>
      <c r="AW12" s="104" t="s">
        <v>1649</v>
      </c>
      <c r="AX12" s="104" t="s">
        <v>1649</v>
      </c>
      <c r="AY12" s="104" t="s">
        <v>1649</v>
      </c>
      <c r="AZ12" s="104" t="s">
        <v>1649</v>
      </c>
      <c r="BA12" s="104" t="s">
        <v>1649</v>
      </c>
      <c r="BB12" s="104" t="s">
        <v>1649</v>
      </c>
    </row>
    <row r="13" spans="1:54" ht="34" customHeight="1">
      <c r="A13" s="103">
        <v>10</v>
      </c>
      <c r="B13" s="104" t="s">
        <v>1758</v>
      </c>
      <c r="C13" s="104" t="s">
        <v>1759</v>
      </c>
      <c r="D13" s="104" t="s">
        <v>1760</v>
      </c>
      <c r="E13" s="104" t="s">
        <v>1649</v>
      </c>
      <c r="F13" s="104" t="s">
        <v>1649</v>
      </c>
      <c r="G13" s="104" t="s">
        <v>1649</v>
      </c>
      <c r="H13" s="104" t="s">
        <v>1649</v>
      </c>
      <c r="I13" s="104" t="s">
        <v>1649</v>
      </c>
      <c r="J13" s="104" t="s">
        <v>1649</v>
      </c>
      <c r="K13" s="104" t="s">
        <v>1649</v>
      </c>
      <c r="L13" s="104" t="s">
        <v>1649</v>
      </c>
      <c r="M13" s="104" t="s">
        <v>1649</v>
      </c>
      <c r="N13" s="104" t="s">
        <v>1649</v>
      </c>
      <c r="O13" s="104" t="s">
        <v>1649</v>
      </c>
      <c r="P13" s="104" t="s">
        <v>1649</v>
      </c>
      <c r="Q13" s="104" t="s">
        <v>1649</v>
      </c>
      <c r="R13" s="104" t="s">
        <v>1649</v>
      </c>
      <c r="S13" s="104" t="s">
        <v>1649</v>
      </c>
      <c r="T13" s="104" t="s">
        <v>1649</v>
      </c>
      <c r="U13" s="104" t="s">
        <v>1649</v>
      </c>
      <c r="V13" s="104" t="s">
        <v>1649</v>
      </c>
      <c r="W13" s="104" t="s">
        <v>1649</v>
      </c>
      <c r="X13" s="104" t="s">
        <v>1649</v>
      </c>
      <c r="Y13" s="104" t="s">
        <v>1649</v>
      </c>
      <c r="Z13" s="104" t="s">
        <v>1649</v>
      </c>
      <c r="AA13" s="104" t="s">
        <v>1649</v>
      </c>
      <c r="AB13" s="103">
        <v>4</v>
      </c>
      <c r="AC13" s="103">
        <v>4</v>
      </c>
      <c r="AD13" s="103">
        <v>0</v>
      </c>
      <c r="AE13" s="103">
        <v>4</v>
      </c>
      <c r="AF13" s="103">
        <v>1</v>
      </c>
      <c r="AG13" s="103">
        <v>0</v>
      </c>
      <c r="AH13" s="103">
        <v>1</v>
      </c>
      <c r="AI13" s="103">
        <v>2</v>
      </c>
      <c r="AJ13" s="103">
        <v>1</v>
      </c>
      <c r="AK13" s="103">
        <v>3</v>
      </c>
      <c r="AL13" s="103">
        <v>0</v>
      </c>
      <c r="AM13" s="103">
        <v>2</v>
      </c>
      <c r="AN13" s="103">
        <v>2</v>
      </c>
      <c r="AO13" s="103">
        <v>0</v>
      </c>
      <c r="AP13" s="103">
        <v>0</v>
      </c>
      <c r="AQ13" s="103">
        <v>2</v>
      </c>
      <c r="AR13" s="103">
        <v>0</v>
      </c>
      <c r="AS13" s="103">
        <v>2</v>
      </c>
      <c r="AT13" s="103">
        <v>0</v>
      </c>
      <c r="AU13" s="103">
        <v>0</v>
      </c>
      <c r="AV13" s="103">
        <v>2</v>
      </c>
      <c r="AW13" s="103">
        <v>0</v>
      </c>
      <c r="AX13" s="103">
        <v>0</v>
      </c>
      <c r="AY13" s="103">
        <v>0</v>
      </c>
      <c r="AZ13" s="103">
        <v>0</v>
      </c>
      <c r="BA13" s="103">
        <v>0</v>
      </c>
      <c r="BB13" s="103">
        <v>0</v>
      </c>
    </row>
    <row r="14" spans="1:54" ht="34" customHeight="1">
      <c r="A14" s="103">
        <v>11</v>
      </c>
      <c r="B14" s="104" t="s">
        <v>1761</v>
      </c>
      <c r="C14" s="104" t="s">
        <v>1762</v>
      </c>
      <c r="D14" s="104" t="s">
        <v>1763</v>
      </c>
      <c r="E14" s="104" t="s">
        <v>1649</v>
      </c>
      <c r="F14" s="104" t="s">
        <v>1649</v>
      </c>
      <c r="G14" s="104" t="s">
        <v>1649</v>
      </c>
      <c r="H14" s="104" t="s">
        <v>1649</v>
      </c>
      <c r="I14" s="104" t="s">
        <v>1649</v>
      </c>
      <c r="J14" s="104" t="s">
        <v>1649</v>
      </c>
      <c r="K14" s="104" t="s">
        <v>1649</v>
      </c>
      <c r="L14" s="104" t="s">
        <v>1649</v>
      </c>
      <c r="M14" s="104" t="s">
        <v>1649</v>
      </c>
      <c r="N14" s="103">
        <v>4</v>
      </c>
      <c r="O14" s="103">
        <v>3</v>
      </c>
      <c r="P14" s="103">
        <v>4</v>
      </c>
      <c r="Q14" s="104" t="s">
        <v>1649</v>
      </c>
      <c r="R14" s="104" t="s">
        <v>1649</v>
      </c>
      <c r="S14" s="103">
        <v>4</v>
      </c>
      <c r="T14" s="103">
        <v>4</v>
      </c>
      <c r="U14" s="103">
        <v>5</v>
      </c>
      <c r="V14" s="104" t="s">
        <v>1649</v>
      </c>
      <c r="W14" s="104" t="s">
        <v>1649</v>
      </c>
      <c r="X14" s="104" t="s">
        <v>1649</v>
      </c>
      <c r="Y14" s="104" t="s">
        <v>1649</v>
      </c>
      <c r="Z14" s="103">
        <v>4</v>
      </c>
      <c r="AA14" s="103">
        <v>3.33</v>
      </c>
      <c r="AB14" s="104" t="s">
        <v>1649</v>
      </c>
      <c r="AC14" s="104" t="s">
        <v>1649</v>
      </c>
      <c r="AD14" s="104" t="s">
        <v>1649</v>
      </c>
      <c r="AE14" s="104" t="s">
        <v>1649</v>
      </c>
      <c r="AF14" s="104" t="s">
        <v>1649</v>
      </c>
      <c r="AG14" s="104" t="s">
        <v>1649</v>
      </c>
      <c r="AH14" s="104" t="s">
        <v>1649</v>
      </c>
      <c r="AI14" s="104" t="s">
        <v>1649</v>
      </c>
      <c r="AJ14" s="104" t="s">
        <v>1649</v>
      </c>
      <c r="AK14" s="104" t="s">
        <v>1649</v>
      </c>
      <c r="AL14" s="104" t="s">
        <v>1649</v>
      </c>
      <c r="AM14" s="104" t="s">
        <v>1649</v>
      </c>
      <c r="AN14" s="104" t="s">
        <v>1649</v>
      </c>
      <c r="AO14" s="104" t="s">
        <v>1649</v>
      </c>
      <c r="AP14" s="104" t="s">
        <v>1649</v>
      </c>
      <c r="AQ14" s="104" t="s">
        <v>1649</v>
      </c>
      <c r="AR14" s="104" t="s">
        <v>1649</v>
      </c>
      <c r="AS14" s="104" t="s">
        <v>1649</v>
      </c>
      <c r="AT14" s="104" t="s">
        <v>1649</v>
      </c>
      <c r="AU14" s="104" t="s">
        <v>1649</v>
      </c>
      <c r="AV14" s="104" t="s">
        <v>1649</v>
      </c>
      <c r="AW14" s="104" t="s">
        <v>1649</v>
      </c>
      <c r="AX14" s="104" t="s">
        <v>1649</v>
      </c>
      <c r="AY14" s="104" t="s">
        <v>1649</v>
      </c>
      <c r="AZ14" s="104" t="s">
        <v>1649</v>
      </c>
      <c r="BA14" s="104" t="s">
        <v>1649</v>
      </c>
      <c r="BB14" s="104" t="s">
        <v>1649</v>
      </c>
    </row>
    <row r="15" spans="1:54" ht="34" customHeight="1">
      <c r="A15" s="103">
        <v>12</v>
      </c>
      <c r="B15" s="104" t="s">
        <v>1764</v>
      </c>
      <c r="C15" s="104" t="s">
        <v>1719</v>
      </c>
      <c r="D15" s="104" t="s">
        <v>1765</v>
      </c>
      <c r="E15" s="103">
        <v>27.2</v>
      </c>
      <c r="F15" s="103">
        <v>0</v>
      </c>
      <c r="G15" s="103">
        <v>106.8</v>
      </c>
      <c r="H15" s="104" t="s">
        <v>1729</v>
      </c>
      <c r="I15" s="103">
        <v>2</v>
      </c>
      <c r="J15" s="103">
        <v>5</v>
      </c>
      <c r="K15" s="103">
        <v>1157</v>
      </c>
      <c r="L15" s="103">
        <v>0</v>
      </c>
      <c r="M15" s="103">
        <v>50</v>
      </c>
      <c r="N15" s="103">
        <v>4</v>
      </c>
      <c r="O15" s="103">
        <v>3.7</v>
      </c>
      <c r="P15" s="103">
        <v>4</v>
      </c>
      <c r="Q15" s="104" t="s">
        <v>1766</v>
      </c>
      <c r="R15" s="104" t="s">
        <v>1649</v>
      </c>
      <c r="S15" s="103">
        <v>4</v>
      </c>
      <c r="T15" s="103">
        <v>3.3</v>
      </c>
      <c r="U15" s="103">
        <v>4</v>
      </c>
      <c r="V15" s="104" t="s">
        <v>1767</v>
      </c>
      <c r="W15" s="104" t="s">
        <v>1649</v>
      </c>
      <c r="X15" s="104" t="s">
        <v>1741</v>
      </c>
      <c r="Y15" s="103">
        <v>20</v>
      </c>
      <c r="Z15" s="103">
        <v>3.3</v>
      </c>
      <c r="AA15" s="103">
        <v>4</v>
      </c>
      <c r="AB15" s="103">
        <v>7</v>
      </c>
      <c r="AC15" s="103">
        <v>3</v>
      </c>
      <c r="AD15" s="103">
        <v>1</v>
      </c>
      <c r="AE15" s="103">
        <v>6</v>
      </c>
      <c r="AF15" s="103">
        <v>0</v>
      </c>
      <c r="AG15" s="103">
        <v>7</v>
      </c>
      <c r="AH15" s="103">
        <v>0</v>
      </c>
      <c r="AI15" s="103">
        <v>0</v>
      </c>
      <c r="AJ15" s="103">
        <v>2</v>
      </c>
      <c r="AK15" s="103">
        <v>5</v>
      </c>
      <c r="AL15" s="103">
        <v>0</v>
      </c>
      <c r="AM15" s="103">
        <v>7</v>
      </c>
      <c r="AN15" s="103">
        <v>0</v>
      </c>
      <c r="AO15" s="103">
        <v>0</v>
      </c>
      <c r="AP15" s="103">
        <v>0</v>
      </c>
      <c r="AQ15" s="103">
        <v>0</v>
      </c>
      <c r="AR15" s="103">
        <v>0</v>
      </c>
      <c r="AS15" s="103">
        <v>0</v>
      </c>
      <c r="AT15" s="103">
        <v>0</v>
      </c>
      <c r="AU15" s="103">
        <v>2</v>
      </c>
      <c r="AV15" s="103">
        <v>7</v>
      </c>
      <c r="AW15" s="103">
        <v>0</v>
      </c>
      <c r="AX15" s="103">
        <v>0</v>
      </c>
      <c r="AY15" s="103">
        <v>0</v>
      </c>
      <c r="AZ15" s="103">
        <v>0</v>
      </c>
      <c r="BA15" s="103">
        <v>0</v>
      </c>
      <c r="BB15" s="103">
        <v>0</v>
      </c>
    </row>
    <row r="16" spans="1:54" ht="34" customHeight="1">
      <c r="A16" s="103">
        <v>13</v>
      </c>
      <c r="B16" s="104" t="s">
        <v>1768</v>
      </c>
      <c r="C16" s="104" t="s">
        <v>1719</v>
      </c>
      <c r="D16" s="104" t="s">
        <v>1769</v>
      </c>
      <c r="E16" s="103">
        <v>7.9</v>
      </c>
      <c r="F16" s="103">
        <v>0</v>
      </c>
      <c r="G16" s="103">
        <v>18.1</v>
      </c>
      <c r="H16" s="104" t="s">
        <v>1770</v>
      </c>
      <c r="I16" s="103">
        <v>1</v>
      </c>
      <c r="J16" s="103">
        <v>3</v>
      </c>
      <c r="K16" s="103">
        <v>97</v>
      </c>
      <c r="L16" s="103">
        <v>0</v>
      </c>
      <c r="M16" s="103">
        <v>6</v>
      </c>
      <c r="N16" s="103">
        <v>3</v>
      </c>
      <c r="O16" s="103">
        <v>3</v>
      </c>
      <c r="P16" s="103">
        <v>4</v>
      </c>
      <c r="Q16" s="104" t="s">
        <v>1771</v>
      </c>
      <c r="R16" s="104" t="s">
        <v>1649</v>
      </c>
      <c r="S16" s="103">
        <v>3</v>
      </c>
      <c r="T16" s="103">
        <v>2</v>
      </c>
      <c r="U16" s="103">
        <v>3</v>
      </c>
      <c r="V16" s="104" t="s">
        <v>1772</v>
      </c>
      <c r="W16" s="104" t="s">
        <v>1649</v>
      </c>
      <c r="X16" s="104" t="s">
        <v>1731</v>
      </c>
      <c r="Y16" s="103">
        <v>30</v>
      </c>
      <c r="Z16" s="103">
        <v>4</v>
      </c>
      <c r="AA16" s="103">
        <v>3</v>
      </c>
      <c r="AB16" s="103">
        <v>10</v>
      </c>
      <c r="AC16" s="103">
        <v>3</v>
      </c>
      <c r="AD16" s="103">
        <v>2</v>
      </c>
      <c r="AE16" s="103">
        <v>8</v>
      </c>
      <c r="AF16" s="103">
        <v>1</v>
      </c>
      <c r="AG16" s="103">
        <v>8</v>
      </c>
      <c r="AH16" s="103">
        <v>0</v>
      </c>
      <c r="AI16" s="103">
        <v>1</v>
      </c>
      <c r="AJ16" s="103">
        <v>4</v>
      </c>
      <c r="AK16" s="103">
        <v>6</v>
      </c>
      <c r="AL16" s="103">
        <v>0</v>
      </c>
      <c r="AM16" s="103">
        <v>1</v>
      </c>
      <c r="AN16" s="103">
        <v>9</v>
      </c>
      <c r="AO16" s="103">
        <v>1</v>
      </c>
      <c r="AP16" s="103">
        <v>0</v>
      </c>
      <c r="AQ16" s="103">
        <v>2</v>
      </c>
      <c r="AR16" s="103">
        <v>6</v>
      </c>
      <c r="AS16" s="103">
        <v>0</v>
      </c>
      <c r="AT16" s="103">
        <v>0</v>
      </c>
      <c r="AU16" s="103">
        <v>0</v>
      </c>
      <c r="AV16" s="103">
        <v>1</v>
      </c>
      <c r="AW16" s="103">
        <v>0</v>
      </c>
      <c r="AX16" s="103">
        <v>0</v>
      </c>
      <c r="AY16" s="103">
        <v>0</v>
      </c>
      <c r="AZ16" s="103">
        <v>0</v>
      </c>
      <c r="BA16" s="103">
        <v>0</v>
      </c>
      <c r="BB16" s="103">
        <v>0</v>
      </c>
    </row>
    <row r="17" spans="1:54" ht="34" customHeight="1">
      <c r="A17" s="103">
        <v>14</v>
      </c>
      <c r="B17" s="104" t="s">
        <v>1773</v>
      </c>
      <c r="C17" s="104" t="s">
        <v>1719</v>
      </c>
      <c r="D17" s="104" t="s">
        <v>1774</v>
      </c>
      <c r="E17" s="103">
        <v>20</v>
      </c>
      <c r="F17" s="103">
        <v>2</v>
      </c>
      <c r="G17" s="103">
        <v>20</v>
      </c>
      <c r="H17" s="104" t="s">
        <v>1753</v>
      </c>
      <c r="I17" s="103">
        <v>2</v>
      </c>
      <c r="J17" s="103">
        <v>4</v>
      </c>
      <c r="K17" s="103">
        <v>31</v>
      </c>
      <c r="L17" s="103">
        <v>30</v>
      </c>
      <c r="M17" s="103">
        <v>10</v>
      </c>
      <c r="N17" s="103">
        <v>4</v>
      </c>
      <c r="O17" s="103">
        <v>2</v>
      </c>
      <c r="P17" s="103">
        <v>4</v>
      </c>
      <c r="Q17" s="104" t="s">
        <v>1775</v>
      </c>
      <c r="R17" s="104" t="s">
        <v>1776</v>
      </c>
      <c r="S17" s="103">
        <v>3</v>
      </c>
      <c r="T17" s="103">
        <v>2</v>
      </c>
      <c r="U17" s="103">
        <v>4</v>
      </c>
      <c r="V17" s="104" t="s">
        <v>1777</v>
      </c>
      <c r="W17" s="104" t="s">
        <v>1776</v>
      </c>
      <c r="X17" s="104" t="s">
        <v>1727</v>
      </c>
      <c r="Y17" s="103">
        <v>80</v>
      </c>
      <c r="Z17" s="103">
        <v>4</v>
      </c>
      <c r="AA17" s="103">
        <v>3</v>
      </c>
      <c r="AB17" s="103">
        <v>5</v>
      </c>
      <c r="AC17" s="103">
        <v>0</v>
      </c>
      <c r="AD17" s="103">
        <v>5</v>
      </c>
      <c r="AE17" s="103">
        <v>0</v>
      </c>
      <c r="AF17" s="103">
        <v>0</v>
      </c>
      <c r="AG17" s="103">
        <v>4</v>
      </c>
      <c r="AH17" s="103">
        <v>1</v>
      </c>
      <c r="AI17" s="103">
        <v>0</v>
      </c>
      <c r="AJ17" s="103">
        <v>2</v>
      </c>
      <c r="AK17" s="103">
        <v>3</v>
      </c>
      <c r="AL17" s="103">
        <v>0</v>
      </c>
      <c r="AM17" s="103">
        <v>2</v>
      </c>
      <c r="AN17" s="103">
        <v>3</v>
      </c>
      <c r="AO17" s="103">
        <v>2</v>
      </c>
      <c r="AP17" s="103">
        <v>0</v>
      </c>
      <c r="AQ17" s="103">
        <v>3</v>
      </c>
      <c r="AR17" s="103">
        <v>0</v>
      </c>
      <c r="AS17" s="103">
        <v>0</v>
      </c>
      <c r="AT17" s="103">
        <v>0</v>
      </c>
      <c r="AU17" s="103">
        <v>2</v>
      </c>
      <c r="AV17" s="103">
        <v>2</v>
      </c>
      <c r="AW17" s="103">
        <v>0</v>
      </c>
      <c r="AX17" s="103">
        <v>0</v>
      </c>
      <c r="AY17" s="103">
        <v>0</v>
      </c>
      <c r="AZ17" s="103">
        <v>0</v>
      </c>
      <c r="BA17" s="103">
        <v>0</v>
      </c>
      <c r="BB17" s="103">
        <v>0</v>
      </c>
    </row>
    <row r="18" spans="1:54" ht="34" customHeight="1">
      <c r="A18" s="103">
        <v>15</v>
      </c>
      <c r="B18" s="104" t="s">
        <v>1778</v>
      </c>
      <c r="C18" s="104" t="s">
        <v>1719</v>
      </c>
      <c r="D18" s="104" t="s">
        <v>1779</v>
      </c>
      <c r="E18" s="103">
        <v>8</v>
      </c>
      <c r="F18" s="103">
        <v>0</v>
      </c>
      <c r="G18" s="103">
        <v>20</v>
      </c>
      <c r="H18" s="104" t="s">
        <v>1721</v>
      </c>
      <c r="I18" s="103">
        <v>1</v>
      </c>
      <c r="J18" s="103">
        <v>5</v>
      </c>
      <c r="K18" s="103">
        <v>53</v>
      </c>
      <c r="L18" s="103">
        <v>10</v>
      </c>
      <c r="M18" s="103">
        <v>2</v>
      </c>
      <c r="N18" s="103">
        <v>3</v>
      </c>
      <c r="O18" s="103">
        <v>5</v>
      </c>
      <c r="P18" s="103">
        <v>5</v>
      </c>
      <c r="Q18" s="104" t="s">
        <v>1780</v>
      </c>
      <c r="R18" s="104" t="s">
        <v>1781</v>
      </c>
      <c r="S18" s="103">
        <v>4</v>
      </c>
      <c r="T18" s="103">
        <v>2</v>
      </c>
      <c r="U18" s="103">
        <v>2</v>
      </c>
      <c r="V18" s="104" t="s">
        <v>1782</v>
      </c>
      <c r="W18" s="104" t="s">
        <v>1781</v>
      </c>
      <c r="X18" s="104" t="s">
        <v>1745</v>
      </c>
      <c r="Y18" s="103">
        <v>30</v>
      </c>
      <c r="Z18" s="103">
        <v>4</v>
      </c>
      <c r="AA18" s="103">
        <v>3</v>
      </c>
      <c r="AB18" s="103">
        <v>3</v>
      </c>
      <c r="AC18" s="103">
        <v>1</v>
      </c>
      <c r="AD18" s="103">
        <v>0</v>
      </c>
      <c r="AE18" s="103">
        <v>3</v>
      </c>
      <c r="AF18" s="103">
        <v>1</v>
      </c>
      <c r="AG18" s="103">
        <v>1</v>
      </c>
      <c r="AH18" s="103">
        <v>1</v>
      </c>
      <c r="AI18" s="103">
        <v>0</v>
      </c>
      <c r="AJ18" s="103">
        <v>1</v>
      </c>
      <c r="AK18" s="103">
        <v>2</v>
      </c>
      <c r="AL18" s="103">
        <v>0</v>
      </c>
      <c r="AM18" s="103">
        <v>2</v>
      </c>
      <c r="AN18" s="103">
        <v>1</v>
      </c>
      <c r="AO18" s="103">
        <v>2</v>
      </c>
      <c r="AP18" s="103">
        <v>0</v>
      </c>
      <c r="AQ18" s="103">
        <v>0</v>
      </c>
      <c r="AR18" s="103">
        <v>0</v>
      </c>
      <c r="AS18" s="103">
        <v>3</v>
      </c>
      <c r="AT18" s="103">
        <v>0</v>
      </c>
      <c r="AU18" s="103">
        <v>0</v>
      </c>
      <c r="AV18" s="103">
        <v>3</v>
      </c>
      <c r="AW18" s="103">
        <v>0</v>
      </c>
      <c r="AX18" s="103">
        <v>0</v>
      </c>
      <c r="AY18" s="103">
        <v>0</v>
      </c>
      <c r="AZ18" s="103">
        <v>0</v>
      </c>
      <c r="BA18" s="103">
        <v>0</v>
      </c>
      <c r="BB18" s="103">
        <v>0</v>
      </c>
    </row>
    <row r="19" spans="1:54" ht="34" customHeight="1">
      <c r="A19" s="103">
        <v>16</v>
      </c>
      <c r="B19" s="104" t="s">
        <v>1783</v>
      </c>
      <c r="C19" s="104" t="s">
        <v>1649</v>
      </c>
      <c r="D19" s="104" t="s">
        <v>1784</v>
      </c>
      <c r="E19" s="103">
        <v>4</v>
      </c>
      <c r="F19" s="103">
        <v>0</v>
      </c>
      <c r="G19" s="103">
        <v>0.5</v>
      </c>
      <c r="H19" s="104" t="s">
        <v>1770</v>
      </c>
      <c r="I19" s="103">
        <v>1</v>
      </c>
      <c r="J19" s="103">
        <v>4</v>
      </c>
      <c r="K19" s="103">
        <v>177</v>
      </c>
      <c r="L19" s="103">
        <v>5</v>
      </c>
      <c r="M19" s="103">
        <v>2</v>
      </c>
      <c r="N19" s="103">
        <v>4</v>
      </c>
      <c r="O19" s="103">
        <v>4</v>
      </c>
      <c r="P19" s="103">
        <v>4</v>
      </c>
      <c r="Q19" s="104" t="s">
        <v>1785</v>
      </c>
      <c r="R19" s="104" t="s">
        <v>1786</v>
      </c>
      <c r="S19" s="103">
        <v>5</v>
      </c>
      <c r="T19" s="103">
        <v>2</v>
      </c>
      <c r="U19" s="103">
        <v>4</v>
      </c>
      <c r="V19" s="104" t="s">
        <v>1787</v>
      </c>
      <c r="W19" s="104" t="s">
        <v>1786</v>
      </c>
      <c r="X19" s="104" t="s">
        <v>1741</v>
      </c>
      <c r="Y19" s="103">
        <v>15</v>
      </c>
      <c r="Z19" s="103">
        <v>4</v>
      </c>
      <c r="AA19" s="103">
        <v>3</v>
      </c>
      <c r="AB19" s="104" t="s">
        <v>1649</v>
      </c>
      <c r="AC19" s="104" t="s">
        <v>1649</v>
      </c>
      <c r="AD19" s="104" t="s">
        <v>1649</v>
      </c>
      <c r="AE19" s="104" t="s">
        <v>1649</v>
      </c>
      <c r="AF19" s="104" t="s">
        <v>1649</v>
      </c>
      <c r="AG19" s="104" t="s">
        <v>1649</v>
      </c>
      <c r="AH19" s="104" t="s">
        <v>1649</v>
      </c>
      <c r="AI19" s="104" t="s">
        <v>1649</v>
      </c>
      <c r="AJ19" s="104" t="s">
        <v>1649</v>
      </c>
      <c r="AK19" s="104" t="s">
        <v>1649</v>
      </c>
      <c r="AL19" s="104" t="s">
        <v>1649</v>
      </c>
      <c r="AM19" s="104" t="s">
        <v>1649</v>
      </c>
      <c r="AN19" s="104" t="s">
        <v>1649</v>
      </c>
      <c r="AO19" s="104" t="s">
        <v>1649</v>
      </c>
      <c r="AP19" s="104" t="s">
        <v>1649</v>
      </c>
      <c r="AQ19" s="104" t="s">
        <v>1649</v>
      </c>
      <c r="AR19" s="104" t="s">
        <v>1649</v>
      </c>
      <c r="AS19" s="104" t="s">
        <v>1649</v>
      </c>
      <c r="AT19" s="104" t="s">
        <v>1649</v>
      </c>
      <c r="AU19" s="104" t="s">
        <v>1649</v>
      </c>
      <c r="AV19" s="104" t="s">
        <v>1649</v>
      </c>
      <c r="AW19" s="104" t="s">
        <v>1649</v>
      </c>
      <c r="AX19" s="104" t="s">
        <v>1649</v>
      </c>
      <c r="AY19" s="104" t="s">
        <v>1649</v>
      </c>
      <c r="AZ19" s="104" t="s">
        <v>1649</v>
      </c>
      <c r="BA19" s="104" t="s">
        <v>1649</v>
      </c>
      <c r="BB19" s="104" t="s">
        <v>1649</v>
      </c>
    </row>
    <row r="20" spans="1:54" ht="34" customHeight="1">
      <c r="A20" s="103">
        <v>17</v>
      </c>
      <c r="B20" s="104" t="s">
        <v>1788</v>
      </c>
      <c r="C20" s="104" t="s">
        <v>1649</v>
      </c>
      <c r="D20" s="104" t="s">
        <v>1789</v>
      </c>
      <c r="E20" s="103">
        <v>8</v>
      </c>
      <c r="F20" s="103">
        <v>0</v>
      </c>
      <c r="G20" s="103">
        <v>0.5</v>
      </c>
      <c r="H20" s="104" t="s">
        <v>1770</v>
      </c>
      <c r="I20" s="103">
        <v>1</v>
      </c>
      <c r="J20" s="103">
        <v>4</v>
      </c>
      <c r="K20" s="103">
        <v>177</v>
      </c>
      <c r="L20" s="103">
        <v>5</v>
      </c>
      <c r="M20" s="103">
        <v>2</v>
      </c>
      <c r="N20" s="103">
        <v>4</v>
      </c>
      <c r="O20" s="103">
        <v>4</v>
      </c>
      <c r="P20" s="103">
        <v>4</v>
      </c>
      <c r="Q20" s="104" t="s">
        <v>1785</v>
      </c>
      <c r="R20" s="104" t="s">
        <v>1781</v>
      </c>
      <c r="S20" s="103">
        <v>5</v>
      </c>
      <c r="T20" s="103">
        <v>2</v>
      </c>
      <c r="U20" s="103">
        <v>4</v>
      </c>
      <c r="V20" s="104" t="s">
        <v>1790</v>
      </c>
      <c r="W20" s="104" t="s">
        <v>1781</v>
      </c>
      <c r="X20" s="104" t="s">
        <v>1722</v>
      </c>
      <c r="Y20" s="103">
        <v>15</v>
      </c>
      <c r="Z20" s="103">
        <v>5</v>
      </c>
      <c r="AA20" s="103">
        <v>3</v>
      </c>
      <c r="AB20" s="104" t="s">
        <v>1649</v>
      </c>
      <c r="AC20" s="104" t="s">
        <v>1649</v>
      </c>
      <c r="AD20" s="104" t="s">
        <v>1649</v>
      </c>
      <c r="AE20" s="104" t="s">
        <v>1649</v>
      </c>
      <c r="AF20" s="104" t="s">
        <v>1649</v>
      </c>
      <c r="AG20" s="104" t="s">
        <v>1649</v>
      </c>
      <c r="AH20" s="104" t="s">
        <v>1649</v>
      </c>
      <c r="AI20" s="104" t="s">
        <v>1649</v>
      </c>
      <c r="AJ20" s="104" t="s">
        <v>1649</v>
      </c>
      <c r="AK20" s="104" t="s">
        <v>1649</v>
      </c>
      <c r="AL20" s="104" t="s">
        <v>1649</v>
      </c>
      <c r="AM20" s="104" t="s">
        <v>1649</v>
      </c>
      <c r="AN20" s="104" t="s">
        <v>1649</v>
      </c>
      <c r="AO20" s="104" t="s">
        <v>1649</v>
      </c>
      <c r="AP20" s="104" t="s">
        <v>1649</v>
      </c>
      <c r="AQ20" s="104" t="s">
        <v>1649</v>
      </c>
      <c r="AR20" s="104" t="s">
        <v>1649</v>
      </c>
      <c r="AS20" s="104" t="s">
        <v>1649</v>
      </c>
      <c r="AT20" s="104" t="s">
        <v>1649</v>
      </c>
      <c r="AU20" s="104" t="s">
        <v>1649</v>
      </c>
      <c r="AV20" s="104" t="s">
        <v>1649</v>
      </c>
      <c r="AW20" s="104" t="s">
        <v>1649</v>
      </c>
      <c r="AX20" s="104" t="s">
        <v>1649</v>
      </c>
      <c r="AY20" s="104" t="s">
        <v>1649</v>
      </c>
      <c r="AZ20" s="104" t="s">
        <v>1649</v>
      </c>
      <c r="BA20" s="104" t="s">
        <v>1649</v>
      </c>
      <c r="BB20" s="104" t="s">
        <v>1649</v>
      </c>
    </row>
    <row r="21" spans="1:54" ht="34" customHeight="1">
      <c r="A21" s="103">
        <v>18</v>
      </c>
      <c r="B21" s="104" t="s">
        <v>1791</v>
      </c>
      <c r="C21" s="104" t="s">
        <v>1719</v>
      </c>
      <c r="D21" s="104" t="s">
        <v>1792</v>
      </c>
      <c r="E21" s="103">
        <v>10</v>
      </c>
      <c r="F21" s="103">
        <v>0</v>
      </c>
      <c r="G21" s="103">
        <v>0.5</v>
      </c>
      <c r="H21" s="104" t="s">
        <v>1721</v>
      </c>
      <c r="I21" s="103">
        <v>1</v>
      </c>
      <c r="J21" s="103">
        <v>4</v>
      </c>
      <c r="K21" s="103">
        <v>25</v>
      </c>
      <c r="L21" s="103">
        <v>10</v>
      </c>
      <c r="M21" s="103">
        <v>2</v>
      </c>
      <c r="N21" s="103">
        <v>5</v>
      </c>
      <c r="O21" s="103">
        <v>5</v>
      </c>
      <c r="P21" s="103">
        <v>5</v>
      </c>
      <c r="Q21" s="104" t="s">
        <v>1793</v>
      </c>
      <c r="R21" s="104" t="s">
        <v>1794</v>
      </c>
      <c r="S21" s="103">
        <v>5</v>
      </c>
      <c r="T21" s="103">
        <v>3</v>
      </c>
      <c r="U21" s="103">
        <v>4</v>
      </c>
      <c r="V21" s="104" t="s">
        <v>1795</v>
      </c>
      <c r="W21" s="104" t="s">
        <v>1794</v>
      </c>
      <c r="X21" s="104" t="s">
        <v>1745</v>
      </c>
      <c r="Y21" s="103">
        <v>50</v>
      </c>
      <c r="Z21" s="103">
        <v>4</v>
      </c>
      <c r="AA21" s="103">
        <v>5</v>
      </c>
      <c r="AB21" s="103">
        <v>2</v>
      </c>
      <c r="AC21" s="103">
        <v>1</v>
      </c>
      <c r="AD21" s="103">
        <v>0</v>
      </c>
      <c r="AE21" s="103">
        <v>2</v>
      </c>
      <c r="AF21" s="103">
        <v>0</v>
      </c>
      <c r="AG21" s="103">
        <v>2</v>
      </c>
      <c r="AH21" s="103">
        <v>0</v>
      </c>
      <c r="AI21" s="103">
        <v>0</v>
      </c>
      <c r="AJ21" s="103">
        <v>1</v>
      </c>
      <c r="AK21" s="103">
        <v>1</v>
      </c>
      <c r="AL21" s="103">
        <v>0</v>
      </c>
      <c r="AM21" s="103">
        <v>0</v>
      </c>
      <c r="AN21" s="103">
        <v>2</v>
      </c>
      <c r="AO21" s="103">
        <v>2</v>
      </c>
      <c r="AP21" s="103">
        <v>0</v>
      </c>
      <c r="AQ21" s="103">
        <v>0</v>
      </c>
      <c r="AR21" s="103">
        <v>0</v>
      </c>
      <c r="AS21" s="103">
        <v>0</v>
      </c>
      <c r="AT21" s="103">
        <v>0</v>
      </c>
      <c r="AU21" s="103">
        <v>0</v>
      </c>
      <c r="AV21" s="103">
        <v>2</v>
      </c>
      <c r="AW21" s="103">
        <v>0</v>
      </c>
      <c r="AX21" s="103">
        <v>0</v>
      </c>
      <c r="AY21" s="103">
        <v>0</v>
      </c>
      <c r="AZ21" s="103">
        <v>0</v>
      </c>
      <c r="BA21" s="103">
        <v>0</v>
      </c>
      <c r="BB21" s="103">
        <v>0</v>
      </c>
    </row>
    <row r="22" spans="1:54" ht="34" customHeight="1">
      <c r="A22" s="103">
        <v>19</v>
      </c>
      <c r="B22" s="104" t="s">
        <v>1796</v>
      </c>
      <c r="C22" s="104" t="s">
        <v>1719</v>
      </c>
      <c r="D22" s="104" t="s">
        <v>1797</v>
      </c>
      <c r="E22" s="103">
        <v>10</v>
      </c>
      <c r="F22" s="103">
        <v>0</v>
      </c>
      <c r="G22" s="103">
        <v>0.5</v>
      </c>
      <c r="H22" s="104" t="s">
        <v>1721</v>
      </c>
      <c r="I22" s="103">
        <v>1</v>
      </c>
      <c r="J22" s="103">
        <v>3</v>
      </c>
      <c r="K22" s="103">
        <v>27</v>
      </c>
      <c r="L22" s="103">
        <v>5</v>
      </c>
      <c r="M22" s="103">
        <v>2</v>
      </c>
      <c r="N22" s="103">
        <v>5</v>
      </c>
      <c r="O22" s="103">
        <v>2</v>
      </c>
      <c r="P22" s="103">
        <v>3</v>
      </c>
      <c r="Q22" s="104" t="s">
        <v>1798</v>
      </c>
      <c r="R22" s="104" t="s">
        <v>1794</v>
      </c>
      <c r="S22" s="103">
        <v>4</v>
      </c>
      <c r="T22" s="103">
        <v>2</v>
      </c>
      <c r="U22" s="103">
        <v>5</v>
      </c>
      <c r="V22" s="104" t="s">
        <v>1799</v>
      </c>
      <c r="W22" s="104" t="s">
        <v>1649</v>
      </c>
      <c r="X22" s="104" t="s">
        <v>1741</v>
      </c>
      <c r="Y22" s="103">
        <v>30</v>
      </c>
      <c r="Z22" s="103">
        <v>4</v>
      </c>
      <c r="AA22" s="103">
        <v>3</v>
      </c>
      <c r="AB22" s="104" t="s">
        <v>1649</v>
      </c>
      <c r="AC22" s="104" t="s">
        <v>1649</v>
      </c>
      <c r="AD22" s="104" t="s">
        <v>1649</v>
      </c>
      <c r="AE22" s="104" t="s">
        <v>1649</v>
      </c>
      <c r="AF22" s="104" t="s">
        <v>1649</v>
      </c>
      <c r="AG22" s="104" t="s">
        <v>1649</v>
      </c>
      <c r="AH22" s="104" t="s">
        <v>1649</v>
      </c>
      <c r="AI22" s="104" t="s">
        <v>1649</v>
      </c>
      <c r="AJ22" s="104" t="s">
        <v>1649</v>
      </c>
      <c r="AK22" s="104" t="s">
        <v>1649</v>
      </c>
      <c r="AL22" s="104" t="s">
        <v>1649</v>
      </c>
      <c r="AM22" s="104" t="s">
        <v>1649</v>
      </c>
      <c r="AN22" s="104" t="s">
        <v>1649</v>
      </c>
      <c r="AO22" s="104" t="s">
        <v>1649</v>
      </c>
      <c r="AP22" s="104" t="s">
        <v>1649</v>
      </c>
      <c r="AQ22" s="104" t="s">
        <v>1649</v>
      </c>
      <c r="AR22" s="104" t="s">
        <v>1649</v>
      </c>
      <c r="AS22" s="104" t="s">
        <v>1649</v>
      </c>
      <c r="AT22" s="104" t="s">
        <v>1649</v>
      </c>
      <c r="AU22" s="104" t="s">
        <v>1649</v>
      </c>
      <c r="AV22" s="104" t="s">
        <v>1649</v>
      </c>
      <c r="AW22" s="104" t="s">
        <v>1649</v>
      </c>
      <c r="AX22" s="104" t="s">
        <v>1649</v>
      </c>
      <c r="AY22" s="104" t="s">
        <v>1649</v>
      </c>
      <c r="AZ22" s="104" t="s">
        <v>1649</v>
      </c>
      <c r="BA22" s="104" t="s">
        <v>1649</v>
      </c>
      <c r="BB22" s="104" t="s">
        <v>1649</v>
      </c>
    </row>
    <row r="23" spans="1:54" ht="34" customHeight="1">
      <c r="A23" s="103">
        <v>20</v>
      </c>
      <c r="B23" s="104" t="s">
        <v>1800</v>
      </c>
      <c r="C23" s="104" t="s">
        <v>1801</v>
      </c>
      <c r="D23" s="104" t="s">
        <v>1802</v>
      </c>
      <c r="E23" s="103">
        <v>3</v>
      </c>
      <c r="F23" s="103">
        <v>0</v>
      </c>
      <c r="G23" s="103">
        <v>1</v>
      </c>
      <c r="H23" s="104" t="s">
        <v>1721</v>
      </c>
      <c r="I23" s="103">
        <v>1</v>
      </c>
      <c r="J23" s="103">
        <v>4</v>
      </c>
      <c r="K23" s="103">
        <v>5</v>
      </c>
      <c r="L23" s="103">
        <v>5</v>
      </c>
      <c r="M23" s="103">
        <v>3</v>
      </c>
      <c r="N23" s="103">
        <v>2</v>
      </c>
      <c r="O23" s="103">
        <v>4</v>
      </c>
      <c r="P23" s="103">
        <v>4</v>
      </c>
      <c r="Q23" s="104" t="s">
        <v>1803</v>
      </c>
      <c r="R23" s="104" t="s">
        <v>1804</v>
      </c>
      <c r="S23" s="103">
        <v>3</v>
      </c>
      <c r="T23" s="103">
        <v>5</v>
      </c>
      <c r="U23" s="103">
        <v>2</v>
      </c>
      <c r="V23" s="104" t="s">
        <v>1805</v>
      </c>
      <c r="W23" s="104" t="s">
        <v>1804</v>
      </c>
      <c r="X23" s="104" t="s">
        <v>1806</v>
      </c>
      <c r="Y23" s="103">
        <v>30</v>
      </c>
      <c r="Z23" s="103">
        <v>3</v>
      </c>
      <c r="AA23" s="103">
        <v>2</v>
      </c>
      <c r="AB23" s="103">
        <v>2</v>
      </c>
      <c r="AC23" s="103">
        <v>0</v>
      </c>
      <c r="AD23" s="103">
        <v>2</v>
      </c>
      <c r="AE23" s="103">
        <v>0</v>
      </c>
      <c r="AF23" s="103">
        <v>0</v>
      </c>
      <c r="AG23" s="103">
        <v>1</v>
      </c>
      <c r="AH23" s="103">
        <v>1</v>
      </c>
      <c r="AI23" s="103">
        <v>0</v>
      </c>
      <c r="AJ23" s="103">
        <v>1</v>
      </c>
      <c r="AK23" s="103">
        <v>1</v>
      </c>
      <c r="AL23" s="103">
        <v>0</v>
      </c>
      <c r="AM23" s="103">
        <v>0</v>
      </c>
      <c r="AN23" s="103">
        <v>2</v>
      </c>
      <c r="AO23" s="103">
        <v>1</v>
      </c>
      <c r="AP23" s="103">
        <v>2</v>
      </c>
      <c r="AQ23" s="103">
        <v>2</v>
      </c>
      <c r="AR23" s="103">
        <v>0</v>
      </c>
      <c r="AS23" s="103">
        <v>0</v>
      </c>
      <c r="AT23" s="103">
        <v>0</v>
      </c>
      <c r="AU23" s="103">
        <v>0</v>
      </c>
      <c r="AV23" s="103">
        <v>0</v>
      </c>
      <c r="AW23" s="103">
        <v>0</v>
      </c>
      <c r="AX23" s="103">
        <v>0</v>
      </c>
      <c r="AY23" s="103">
        <v>0</v>
      </c>
      <c r="AZ23" s="103">
        <v>0</v>
      </c>
      <c r="BA23" s="103">
        <v>0</v>
      </c>
      <c r="BB23" s="103">
        <v>0</v>
      </c>
    </row>
    <row r="24" spans="1:54" ht="34" customHeight="1">
      <c r="A24" s="103">
        <v>21</v>
      </c>
      <c r="B24" s="104" t="s">
        <v>1807</v>
      </c>
      <c r="C24" s="104" t="s">
        <v>1719</v>
      </c>
      <c r="D24" s="104" t="s">
        <v>1808</v>
      </c>
      <c r="E24" s="103">
        <v>8</v>
      </c>
      <c r="F24" s="103">
        <v>1</v>
      </c>
      <c r="G24" s="103">
        <v>2</v>
      </c>
      <c r="H24" s="104" t="s">
        <v>1721</v>
      </c>
      <c r="I24" s="103">
        <v>1</v>
      </c>
      <c r="J24" s="103">
        <v>4</v>
      </c>
      <c r="K24" s="103">
        <v>43</v>
      </c>
      <c r="L24" s="103">
        <v>10</v>
      </c>
      <c r="M24" s="103">
        <v>10</v>
      </c>
      <c r="N24" s="103">
        <v>5</v>
      </c>
      <c r="O24" s="103">
        <v>5</v>
      </c>
      <c r="P24" s="103">
        <v>4</v>
      </c>
      <c r="Q24" s="104" t="s">
        <v>1809</v>
      </c>
      <c r="R24" s="104" t="s">
        <v>1810</v>
      </c>
      <c r="S24" s="103">
        <v>5</v>
      </c>
      <c r="T24" s="103">
        <v>1</v>
      </c>
      <c r="U24" s="103">
        <v>5</v>
      </c>
      <c r="V24" s="104" t="s">
        <v>1811</v>
      </c>
      <c r="W24" s="104" t="s">
        <v>1810</v>
      </c>
      <c r="X24" s="104" t="s">
        <v>1806</v>
      </c>
      <c r="Y24" s="103">
        <v>20</v>
      </c>
      <c r="Z24" s="103">
        <v>5</v>
      </c>
      <c r="AA24" s="103">
        <v>4</v>
      </c>
      <c r="AB24" s="104" t="s">
        <v>1649</v>
      </c>
      <c r="AC24" s="104" t="s">
        <v>1649</v>
      </c>
      <c r="AD24" s="104" t="s">
        <v>1649</v>
      </c>
      <c r="AE24" s="104" t="s">
        <v>1649</v>
      </c>
      <c r="AF24" s="104" t="s">
        <v>1649</v>
      </c>
      <c r="AG24" s="104" t="s">
        <v>1649</v>
      </c>
      <c r="AH24" s="104" t="s">
        <v>1649</v>
      </c>
      <c r="AI24" s="104" t="s">
        <v>1649</v>
      </c>
      <c r="AJ24" s="104" t="s">
        <v>1649</v>
      </c>
      <c r="AK24" s="104" t="s">
        <v>1649</v>
      </c>
      <c r="AL24" s="104" t="s">
        <v>1649</v>
      </c>
      <c r="AM24" s="104" t="s">
        <v>1649</v>
      </c>
      <c r="AN24" s="104" t="s">
        <v>1649</v>
      </c>
      <c r="AO24" s="104" t="s">
        <v>1649</v>
      </c>
      <c r="AP24" s="104" t="s">
        <v>1649</v>
      </c>
      <c r="AQ24" s="104" t="s">
        <v>1649</v>
      </c>
      <c r="AR24" s="104" t="s">
        <v>1649</v>
      </c>
      <c r="AS24" s="104" t="s">
        <v>1649</v>
      </c>
      <c r="AT24" s="104" t="s">
        <v>1649</v>
      </c>
      <c r="AU24" s="104" t="s">
        <v>1649</v>
      </c>
      <c r="AV24" s="104" t="s">
        <v>1649</v>
      </c>
      <c r="AW24" s="104" t="s">
        <v>1649</v>
      </c>
      <c r="AX24" s="104" t="s">
        <v>1649</v>
      </c>
      <c r="AY24" s="104" t="s">
        <v>1649</v>
      </c>
      <c r="AZ24" s="104" t="s">
        <v>1649</v>
      </c>
      <c r="BA24" s="104" t="s">
        <v>1649</v>
      </c>
      <c r="BB24" s="104" t="s">
        <v>1649</v>
      </c>
    </row>
    <row r="25" spans="1:54" ht="34" customHeight="1">
      <c r="A25" s="103">
        <v>22</v>
      </c>
      <c r="B25" s="104" t="s">
        <v>1812</v>
      </c>
      <c r="C25" s="104" t="s">
        <v>1719</v>
      </c>
      <c r="D25" s="104" t="s">
        <v>1813</v>
      </c>
      <c r="E25" s="104" t="s">
        <v>1649</v>
      </c>
      <c r="F25" s="104" t="s">
        <v>1649</v>
      </c>
      <c r="G25" s="104" t="s">
        <v>1649</v>
      </c>
      <c r="H25" s="104" t="s">
        <v>1721</v>
      </c>
      <c r="I25" s="104" t="s">
        <v>1649</v>
      </c>
      <c r="J25" s="104" t="s">
        <v>1649</v>
      </c>
      <c r="K25" s="104" t="s">
        <v>1649</v>
      </c>
      <c r="L25" s="104" t="s">
        <v>1649</v>
      </c>
      <c r="M25" s="104" t="s">
        <v>1649</v>
      </c>
      <c r="N25" s="104" t="s">
        <v>1649</v>
      </c>
      <c r="O25" s="104" t="s">
        <v>1649</v>
      </c>
      <c r="P25" s="104" t="s">
        <v>1649</v>
      </c>
      <c r="Q25" s="104" t="s">
        <v>1649</v>
      </c>
      <c r="R25" s="104" t="s">
        <v>1649</v>
      </c>
      <c r="S25" s="104" t="s">
        <v>1649</v>
      </c>
      <c r="T25" s="104" t="s">
        <v>1649</v>
      </c>
      <c r="U25" s="104" t="s">
        <v>1649</v>
      </c>
      <c r="V25" s="104" t="s">
        <v>1649</v>
      </c>
      <c r="W25" s="104" t="s">
        <v>1649</v>
      </c>
      <c r="X25" s="104" t="s">
        <v>1649</v>
      </c>
      <c r="Y25" s="104" t="s">
        <v>1649</v>
      </c>
      <c r="Z25" s="104" t="s">
        <v>1649</v>
      </c>
      <c r="AA25" s="104" t="s">
        <v>1649</v>
      </c>
      <c r="AB25" s="103">
        <v>2</v>
      </c>
      <c r="AC25" s="103">
        <v>1</v>
      </c>
      <c r="AD25" s="103">
        <v>0</v>
      </c>
      <c r="AE25" s="103">
        <v>2</v>
      </c>
      <c r="AF25" s="103">
        <v>0</v>
      </c>
      <c r="AG25" s="103">
        <v>2</v>
      </c>
      <c r="AH25" s="103">
        <v>0</v>
      </c>
      <c r="AI25" s="103">
        <v>0</v>
      </c>
      <c r="AJ25" s="103">
        <v>1</v>
      </c>
      <c r="AK25" s="103">
        <v>1</v>
      </c>
      <c r="AL25" s="103">
        <v>0</v>
      </c>
      <c r="AM25" s="103">
        <v>2</v>
      </c>
      <c r="AN25" s="103">
        <v>0</v>
      </c>
      <c r="AO25" s="103">
        <v>2</v>
      </c>
      <c r="AP25" s="103">
        <v>0</v>
      </c>
      <c r="AQ25" s="103">
        <v>0</v>
      </c>
      <c r="AR25" s="103">
        <v>0</v>
      </c>
      <c r="AS25" s="103">
        <v>0</v>
      </c>
      <c r="AT25" s="103">
        <v>0</v>
      </c>
      <c r="AU25" s="103">
        <v>0</v>
      </c>
      <c r="AV25" s="103">
        <v>2</v>
      </c>
      <c r="AW25" s="103">
        <v>0</v>
      </c>
      <c r="AX25" s="103">
        <v>0</v>
      </c>
      <c r="AY25" s="103">
        <v>0</v>
      </c>
      <c r="AZ25" s="103">
        <v>0</v>
      </c>
      <c r="BA25" s="103">
        <v>0</v>
      </c>
      <c r="BB25" s="103">
        <v>0</v>
      </c>
    </row>
    <row r="26" spans="1:54" ht="34" customHeight="1">
      <c r="A26" s="103">
        <v>23</v>
      </c>
      <c r="B26" s="104" t="s">
        <v>1814</v>
      </c>
      <c r="C26" s="104" t="s">
        <v>1649</v>
      </c>
      <c r="D26" s="104" t="s">
        <v>1815</v>
      </c>
      <c r="E26" s="104" t="s">
        <v>1649</v>
      </c>
      <c r="F26" s="104" t="s">
        <v>1649</v>
      </c>
      <c r="G26" s="104" t="s">
        <v>1649</v>
      </c>
      <c r="H26" s="104" t="s">
        <v>1721</v>
      </c>
      <c r="I26" s="104" t="s">
        <v>1649</v>
      </c>
      <c r="J26" s="104" t="s">
        <v>1649</v>
      </c>
      <c r="K26" s="104" t="s">
        <v>1649</v>
      </c>
      <c r="L26" s="104" t="s">
        <v>1649</v>
      </c>
      <c r="M26" s="104" t="s">
        <v>1649</v>
      </c>
      <c r="N26" s="104" t="s">
        <v>1649</v>
      </c>
      <c r="O26" s="104" t="s">
        <v>1649</v>
      </c>
      <c r="P26" s="104" t="s">
        <v>1649</v>
      </c>
      <c r="Q26" s="104" t="s">
        <v>1649</v>
      </c>
      <c r="R26" s="104" t="s">
        <v>1649</v>
      </c>
      <c r="S26" s="104" t="s">
        <v>1649</v>
      </c>
      <c r="T26" s="104" t="s">
        <v>1649</v>
      </c>
      <c r="U26" s="104" t="s">
        <v>1649</v>
      </c>
      <c r="V26" s="104" t="s">
        <v>1649</v>
      </c>
      <c r="W26" s="104" t="s">
        <v>1649</v>
      </c>
      <c r="X26" s="104" t="s">
        <v>1649</v>
      </c>
      <c r="Y26" s="104" t="s">
        <v>1649</v>
      </c>
      <c r="Z26" s="104" t="s">
        <v>1649</v>
      </c>
      <c r="AA26" s="104" t="s">
        <v>1649</v>
      </c>
      <c r="AB26" s="103">
        <v>1</v>
      </c>
      <c r="AC26" s="103">
        <v>0</v>
      </c>
      <c r="AD26" s="103">
        <v>1</v>
      </c>
      <c r="AE26" s="103">
        <v>0</v>
      </c>
      <c r="AF26" s="103">
        <v>0</v>
      </c>
      <c r="AG26" s="103">
        <v>0</v>
      </c>
      <c r="AH26" s="103">
        <v>1</v>
      </c>
      <c r="AI26" s="103">
        <v>0</v>
      </c>
      <c r="AJ26" s="103">
        <v>0</v>
      </c>
      <c r="AK26" s="103">
        <v>1</v>
      </c>
      <c r="AL26" s="103">
        <v>0</v>
      </c>
      <c r="AM26" s="103">
        <v>1</v>
      </c>
      <c r="AN26" s="103">
        <v>0</v>
      </c>
      <c r="AO26" s="103">
        <v>1</v>
      </c>
      <c r="AP26" s="103">
        <v>0</v>
      </c>
      <c r="AQ26" s="103">
        <v>0</v>
      </c>
      <c r="AR26" s="103">
        <v>0</v>
      </c>
      <c r="AS26" s="103">
        <v>0</v>
      </c>
      <c r="AT26" s="103">
        <v>0</v>
      </c>
      <c r="AU26" s="103">
        <v>0</v>
      </c>
      <c r="AV26" s="103">
        <v>1</v>
      </c>
      <c r="AW26" s="103">
        <v>0</v>
      </c>
      <c r="AX26" s="103">
        <v>0</v>
      </c>
      <c r="AY26" s="103">
        <v>0</v>
      </c>
      <c r="AZ26" s="103">
        <v>0</v>
      </c>
      <c r="BA26" s="103">
        <v>0</v>
      </c>
      <c r="BB26" s="103">
        <v>0</v>
      </c>
    </row>
    <row r="27" spans="1:54" ht="34" customHeight="1">
      <c r="A27" s="103">
        <v>24</v>
      </c>
      <c r="B27" s="104" t="s">
        <v>1816</v>
      </c>
      <c r="C27" s="104" t="s">
        <v>1759</v>
      </c>
      <c r="D27" s="104" t="s">
        <v>1817</v>
      </c>
      <c r="E27" s="103">
        <v>10</v>
      </c>
      <c r="F27" s="103">
        <v>0</v>
      </c>
      <c r="G27" s="103">
        <v>20</v>
      </c>
      <c r="H27" s="104" t="s">
        <v>1721</v>
      </c>
      <c r="I27" s="103">
        <v>1</v>
      </c>
      <c r="J27" s="103">
        <v>5</v>
      </c>
      <c r="K27" s="103">
        <v>163</v>
      </c>
      <c r="L27" s="103">
        <v>90</v>
      </c>
      <c r="M27" s="103">
        <v>10</v>
      </c>
      <c r="N27" s="103">
        <v>1</v>
      </c>
      <c r="O27" s="103">
        <v>4</v>
      </c>
      <c r="P27" s="103">
        <v>1</v>
      </c>
      <c r="Q27" s="104" t="s">
        <v>1818</v>
      </c>
      <c r="R27" s="104" t="s">
        <v>1649</v>
      </c>
      <c r="S27" s="103">
        <v>5</v>
      </c>
      <c r="T27" s="103">
        <v>4</v>
      </c>
      <c r="U27" s="103">
        <v>1</v>
      </c>
      <c r="V27" s="104" t="s">
        <v>1649</v>
      </c>
      <c r="W27" s="104" t="s">
        <v>1649</v>
      </c>
      <c r="X27" s="104" t="s">
        <v>1819</v>
      </c>
      <c r="Y27" s="103">
        <v>80</v>
      </c>
      <c r="Z27" s="103">
        <v>1</v>
      </c>
      <c r="AA27" s="103">
        <v>3</v>
      </c>
      <c r="AB27" s="104" t="s">
        <v>1649</v>
      </c>
      <c r="AC27" s="104" t="s">
        <v>1649</v>
      </c>
      <c r="AD27" s="104" t="s">
        <v>1649</v>
      </c>
      <c r="AE27" s="104" t="s">
        <v>1649</v>
      </c>
      <c r="AF27" s="104" t="s">
        <v>1649</v>
      </c>
      <c r="AG27" s="104" t="s">
        <v>1649</v>
      </c>
      <c r="AH27" s="104" t="s">
        <v>1649</v>
      </c>
      <c r="AI27" s="104" t="s">
        <v>1649</v>
      </c>
      <c r="AJ27" s="104" t="s">
        <v>1649</v>
      </c>
      <c r="AK27" s="104" t="s">
        <v>1649</v>
      </c>
      <c r="AL27" s="104" t="s">
        <v>1649</v>
      </c>
      <c r="AM27" s="104" t="s">
        <v>1649</v>
      </c>
      <c r="AN27" s="104" t="s">
        <v>1649</v>
      </c>
      <c r="AO27" s="104" t="s">
        <v>1649</v>
      </c>
      <c r="AP27" s="104" t="s">
        <v>1649</v>
      </c>
      <c r="AQ27" s="104" t="s">
        <v>1649</v>
      </c>
      <c r="AR27" s="104" t="s">
        <v>1649</v>
      </c>
      <c r="AS27" s="104" t="s">
        <v>1649</v>
      </c>
      <c r="AT27" s="104" t="s">
        <v>1649</v>
      </c>
      <c r="AU27" s="104" t="s">
        <v>1649</v>
      </c>
      <c r="AV27" s="104" t="s">
        <v>1649</v>
      </c>
      <c r="AW27" s="104" t="s">
        <v>1649</v>
      </c>
      <c r="AX27" s="104" t="s">
        <v>1649</v>
      </c>
      <c r="AY27" s="104" t="s">
        <v>1649</v>
      </c>
      <c r="AZ27" s="104" t="s">
        <v>1649</v>
      </c>
      <c r="BA27" s="104" t="s">
        <v>1649</v>
      </c>
      <c r="BB27" s="104" t="s">
        <v>1649</v>
      </c>
    </row>
    <row r="28" spans="1:54" ht="34" customHeight="1">
      <c r="A28" s="103">
        <v>25</v>
      </c>
      <c r="B28" s="104" t="s">
        <v>1820</v>
      </c>
      <c r="C28" s="104" t="s">
        <v>1821</v>
      </c>
      <c r="D28" s="104" t="s">
        <v>1822</v>
      </c>
      <c r="E28" s="103">
        <v>8</v>
      </c>
      <c r="F28" s="103">
        <v>1</v>
      </c>
      <c r="G28" s="103">
        <v>8</v>
      </c>
      <c r="H28" s="104" t="s">
        <v>1721</v>
      </c>
      <c r="I28" s="103">
        <v>1</v>
      </c>
      <c r="J28" s="103">
        <v>5</v>
      </c>
      <c r="K28" s="103">
        <v>60</v>
      </c>
      <c r="L28" s="103">
        <v>90</v>
      </c>
      <c r="M28" s="103">
        <v>6</v>
      </c>
      <c r="N28" s="103">
        <v>5</v>
      </c>
      <c r="O28" s="103">
        <v>4</v>
      </c>
      <c r="P28" s="103">
        <v>4</v>
      </c>
      <c r="Q28" s="104" t="s">
        <v>1823</v>
      </c>
      <c r="R28" s="104" t="s">
        <v>1649</v>
      </c>
      <c r="S28" s="103">
        <v>5</v>
      </c>
      <c r="T28" s="103">
        <v>1</v>
      </c>
      <c r="U28" s="103">
        <v>5</v>
      </c>
      <c r="V28" s="104" t="s">
        <v>1649</v>
      </c>
      <c r="W28" s="104" t="s">
        <v>1649</v>
      </c>
      <c r="X28" s="104" t="s">
        <v>1745</v>
      </c>
      <c r="Y28" s="103">
        <v>80</v>
      </c>
      <c r="Z28" s="103">
        <v>4</v>
      </c>
      <c r="AA28" s="103">
        <v>3</v>
      </c>
      <c r="AB28" s="103">
        <v>5</v>
      </c>
      <c r="AC28" s="103">
        <v>2</v>
      </c>
      <c r="AD28" s="103">
        <v>0</v>
      </c>
      <c r="AE28" s="103">
        <v>5</v>
      </c>
      <c r="AF28" s="103">
        <v>0</v>
      </c>
      <c r="AG28" s="103">
        <v>3</v>
      </c>
      <c r="AH28" s="103">
        <v>2</v>
      </c>
      <c r="AI28" s="103">
        <v>0</v>
      </c>
      <c r="AJ28" s="103">
        <v>3</v>
      </c>
      <c r="AK28" s="103">
        <v>2</v>
      </c>
      <c r="AL28" s="103">
        <v>0</v>
      </c>
      <c r="AM28" s="103">
        <v>5</v>
      </c>
      <c r="AN28" s="103">
        <v>0</v>
      </c>
      <c r="AO28" s="103">
        <v>0</v>
      </c>
      <c r="AP28" s="103">
        <v>0</v>
      </c>
      <c r="AQ28" s="103">
        <v>0</v>
      </c>
      <c r="AR28" s="103">
        <v>0</v>
      </c>
      <c r="AS28" s="103">
        <v>5</v>
      </c>
      <c r="AT28" s="103">
        <v>0</v>
      </c>
      <c r="AU28" s="103">
        <v>5</v>
      </c>
      <c r="AV28" s="103">
        <v>1</v>
      </c>
      <c r="AW28" s="103">
        <v>0</v>
      </c>
      <c r="AX28" s="103">
        <v>0</v>
      </c>
      <c r="AY28" s="103">
        <v>0</v>
      </c>
      <c r="AZ28" s="103">
        <v>0</v>
      </c>
      <c r="BA28" s="103">
        <v>0</v>
      </c>
      <c r="BB28" s="103">
        <v>0</v>
      </c>
    </row>
    <row r="29" spans="1:54" ht="34" customHeight="1">
      <c r="A29" s="103">
        <v>26</v>
      </c>
      <c r="B29" s="104" t="s">
        <v>1824</v>
      </c>
      <c r="C29" s="104" t="s">
        <v>1719</v>
      </c>
      <c r="D29" s="104" t="s">
        <v>1825</v>
      </c>
      <c r="E29" s="103">
        <v>8</v>
      </c>
      <c r="F29" s="103">
        <v>0</v>
      </c>
      <c r="G29" s="103">
        <v>10</v>
      </c>
      <c r="H29" s="104" t="s">
        <v>1721</v>
      </c>
      <c r="I29" s="103">
        <v>1</v>
      </c>
      <c r="J29" s="103">
        <v>5</v>
      </c>
      <c r="K29" s="103">
        <v>200</v>
      </c>
      <c r="L29" s="103">
        <v>10</v>
      </c>
      <c r="M29" s="103">
        <v>7</v>
      </c>
      <c r="N29" s="103">
        <v>5</v>
      </c>
      <c r="O29" s="103">
        <v>5</v>
      </c>
      <c r="P29" s="103">
        <v>5</v>
      </c>
      <c r="Q29" s="104" t="s">
        <v>1826</v>
      </c>
      <c r="R29" s="104" t="s">
        <v>1649</v>
      </c>
      <c r="S29" s="103">
        <v>5</v>
      </c>
      <c r="T29" s="103">
        <v>3</v>
      </c>
      <c r="U29" s="103">
        <v>5</v>
      </c>
      <c r="V29" s="104" t="s">
        <v>1649</v>
      </c>
      <c r="W29" s="104" t="s">
        <v>1649</v>
      </c>
      <c r="X29" s="104" t="s">
        <v>1827</v>
      </c>
      <c r="Y29" s="103">
        <v>50</v>
      </c>
      <c r="Z29" s="103">
        <v>3</v>
      </c>
      <c r="AA29" s="103">
        <v>3</v>
      </c>
      <c r="AB29" s="103">
        <v>3</v>
      </c>
      <c r="AC29" s="103">
        <v>1</v>
      </c>
      <c r="AD29" s="103">
        <v>0</v>
      </c>
      <c r="AE29" s="103">
        <v>3</v>
      </c>
      <c r="AF29" s="103">
        <v>0</v>
      </c>
      <c r="AG29" s="103">
        <v>3</v>
      </c>
      <c r="AH29" s="103">
        <v>0</v>
      </c>
      <c r="AI29" s="103">
        <v>0</v>
      </c>
      <c r="AJ29" s="103">
        <v>1</v>
      </c>
      <c r="AK29" s="103">
        <v>2</v>
      </c>
      <c r="AL29" s="103">
        <v>0</v>
      </c>
      <c r="AM29" s="103">
        <v>2</v>
      </c>
      <c r="AN29" s="103">
        <v>1</v>
      </c>
      <c r="AO29" s="103">
        <v>0</v>
      </c>
      <c r="AP29" s="103">
        <v>0</v>
      </c>
      <c r="AQ29" s="103">
        <v>0</v>
      </c>
      <c r="AR29" s="103">
        <v>3</v>
      </c>
      <c r="AS29" s="103">
        <v>0</v>
      </c>
      <c r="AT29" s="103">
        <v>0</v>
      </c>
      <c r="AU29" s="103">
        <v>0</v>
      </c>
      <c r="AV29" s="103">
        <v>0</v>
      </c>
      <c r="AW29" s="103">
        <v>0</v>
      </c>
      <c r="AX29" s="103">
        <v>0</v>
      </c>
      <c r="AY29" s="103">
        <v>0</v>
      </c>
      <c r="AZ29" s="103">
        <v>0</v>
      </c>
      <c r="BA29" s="103">
        <v>0</v>
      </c>
      <c r="BB29" s="103">
        <v>0</v>
      </c>
    </row>
    <row r="30" spans="1:54" ht="34" customHeight="1">
      <c r="A30" s="103">
        <v>27</v>
      </c>
      <c r="B30" s="104" t="s">
        <v>1828</v>
      </c>
      <c r="C30" s="104" t="s">
        <v>1719</v>
      </c>
      <c r="D30" s="104" t="s">
        <v>1829</v>
      </c>
      <c r="E30" s="103">
        <v>6</v>
      </c>
      <c r="F30" s="103">
        <v>0</v>
      </c>
      <c r="G30" s="103">
        <v>2</v>
      </c>
      <c r="H30" s="104" t="s">
        <v>1770</v>
      </c>
      <c r="I30" s="103">
        <v>2</v>
      </c>
      <c r="J30" s="103">
        <v>3</v>
      </c>
      <c r="K30" s="103">
        <v>20</v>
      </c>
      <c r="L30" s="103">
        <v>0</v>
      </c>
      <c r="M30" s="103">
        <v>4</v>
      </c>
      <c r="N30" s="103">
        <v>5</v>
      </c>
      <c r="O30" s="103">
        <v>4</v>
      </c>
      <c r="P30" s="103">
        <v>3</v>
      </c>
      <c r="Q30" s="104" t="s">
        <v>1649</v>
      </c>
      <c r="R30" s="104" t="s">
        <v>1649</v>
      </c>
      <c r="S30" s="103">
        <v>4</v>
      </c>
      <c r="T30" s="103">
        <v>3</v>
      </c>
      <c r="U30" s="103">
        <v>5</v>
      </c>
      <c r="V30" s="104" t="s">
        <v>1649</v>
      </c>
      <c r="W30" s="104" t="s">
        <v>1649</v>
      </c>
      <c r="X30" s="104" t="s">
        <v>1741</v>
      </c>
      <c r="Y30" s="103">
        <v>60</v>
      </c>
      <c r="Z30" s="103">
        <v>3</v>
      </c>
      <c r="AA30" s="103">
        <v>3</v>
      </c>
      <c r="AB30" s="104" t="s">
        <v>1649</v>
      </c>
      <c r="AC30" s="104" t="s">
        <v>1649</v>
      </c>
      <c r="AD30" s="104" t="s">
        <v>1649</v>
      </c>
      <c r="AE30" s="104" t="s">
        <v>1649</v>
      </c>
      <c r="AF30" s="104" t="s">
        <v>1649</v>
      </c>
      <c r="AG30" s="104" t="s">
        <v>1649</v>
      </c>
      <c r="AH30" s="104" t="s">
        <v>1649</v>
      </c>
      <c r="AI30" s="104" t="s">
        <v>1649</v>
      </c>
      <c r="AJ30" s="104" t="s">
        <v>1649</v>
      </c>
      <c r="AK30" s="104" t="s">
        <v>1649</v>
      </c>
      <c r="AL30" s="104" t="s">
        <v>1649</v>
      </c>
      <c r="AM30" s="104" t="s">
        <v>1649</v>
      </c>
      <c r="AN30" s="104" t="s">
        <v>1649</v>
      </c>
      <c r="AO30" s="104" t="s">
        <v>1649</v>
      </c>
      <c r="AP30" s="104" t="s">
        <v>1649</v>
      </c>
      <c r="AQ30" s="104" t="s">
        <v>1649</v>
      </c>
      <c r="AR30" s="104" t="s">
        <v>1649</v>
      </c>
      <c r="AS30" s="104" t="s">
        <v>1649</v>
      </c>
      <c r="AT30" s="104" t="s">
        <v>1649</v>
      </c>
      <c r="AU30" s="104" t="s">
        <v>1649</v>
      </c>
      <c r="AV30" s="104" t="s">
        <v>1649</v>
      </c>
      <c r="AW30" s="104" t="s">
        <v>1649</v>
      </c>
      <c r="AX30" s="104" t="s">
        <v>1649</v>
      </c>
      <c r="AY30" s="104" t="s">
        <v>1649</v>
      </c>
      <c r="AZ30" s="104" t="s">
        <v>1649</v>
      </c>
      <c r="BA30" s="104" t="s">
        <v>1649</v>
      </c>
      <c r="BB30" s="104" t="s">
        <v>1649</v>
      </c>
    </row>
    <row r="31" spans="1:54" ht="34" customHeight="1">
      <c r="A31" s="103">
        <v>28</v>
      </c>
      <c r="B31" s="104" t="s">
        <v>1830</v>
      </c>
      <c r="C31" s="104" t="s">
        <v>1759</v>
      </c>
      <c r="D31" s="104" t="s">
        <v>1831</v>
      </c>
      <c r="E31" s="103">
        <v>3</v>
      </c>
      <c r="F31" s="103">
        <v>0</v>
      </c>
      <c r="G31" s="103">
        <v>1</v>
      </c>
      <c r="H31" s="104" t="s">
        <v>1721</v>
      </c>
      <c r="I31" s="103">
        <v>2</v>
      </c>
      <c r="J31" s="103">
        <v>5</v>
      </c>
      <c r="K31" s="103">
        <v>30</v>
      </c>
      <c r="L31" s="103">
        <v>100</v>
      </c>
      <c r="M31" s="103">
        <v>3</v>
      </c>
      <c r="N31" s="103">
        <v>5</v>
      </c>
      <c r="O31" s="103">
        <v>3</v>
      </c>
      <c r="P31" s="103">
        <v>1</v>
      </c>
      <c r="Q31" s="104" t="s">
        <v>1832</v>
      </c>
      <c r="R31" s="104" t="s">
        <v>1649</v>
      </c>
      <c r="S31" s="103">
        <v>3</v>
      </c>
      <c r="T31" s="103">
        <v>3</v>
      </c>
      <c r="U31" s="103">
        <v>5</v>
      </c>
      <c r="V31" s="104" t="s">
        <v>1649</v>
      </c>
      <c r="W31" s="104" t="s">
        <v>1649</v>
      </c>
      <c r="X31" s="104" t="s">
        <v>1741</v>
      </c>
      <c r="Y31" s="103">
        <v>90</v>
      </c>
      <c r="Z31" s="103">
        <v>3</v>
      </c>
      <c r="AA31" s="103">
        <v>3</v>
      </c>
      <c r="AB31" s="103">
        <v>1</v>
      </c>
      <c r="AC31" s="103">
        <v>1</v>
      </c>
      <c r="AD31" s="103">
        <v>0</v>
      </c>
      <c r="AE31" s="103">
        <v>1</v>
      </c>
      <c r="AF31" s="103">
        <v>0</v>
      </c>
      <c r="AG31" s="103">
        <v>1</v>
      </c>
      <c r="AH31" s="103">
        <v>0</v>
      </c>
      <c r="AI31" s="103">
        <v>0</v>
      </c>
      <c r="AJ31" s="103">
        <v>0</v>
      </c>
      <c r="AK31" s="103">
        <v>1</v>
      </c>
      <c r="AL31" s="103">
        <v>0</v>
      </c>
      <c r="AM31" s="103">
        <v>0</v>
      </c>
      <c r="AN31" s="103">
        <v>1</v>
      </c>
      <c r="AO31" s="103">
        <v>0</v>
      </c>
      <c r="AP31" s="103">
        <v>0</v>
      </c>
      <c r="AQ31" s="103">
        <v>0</v>
      </c>
      <c r="AR31" s="103">
        <v>0</v>
      </c>
      <c r="AS31" s="103">
        <v>0</v>
      </c>
      <c r="AT31" s="103">
        <v>0</v>
      </c>
      <c r="AU31" s="103">
        <v>0</v>
      </c>
      <c r="AV31" s="103">
        <v>0</v>
      </c>
      <c r="AW31" s="103">
        <v>0</v>
      </c>
      <c r="AX31" s="103">
        <v>0</v>
      </c>
      <c r="AY31" s="103">
        <v>0</v>
      </c>
      <c r="AZ31" s="103">
        <v>0</v>
      </c>
      <c r="BA31" s="103">
        <v>0</v>
      </c>
      <c r="BB31" s="103">
        <v>1</v>
      </c>
    </row>
    <row r="32" spans="1:54" ht="34" customHeight="1">
      <c r="A32" s="103">
        <v>29</v>
      </c>
      <c r="B32" s="104" t="s">
        <v>1833</v>
      </c>
      <c r="C32" s="104" t="s">
        <v>1759</v>
      </c>
      <c r="D32" s="104" t="s">
        <v>1649</v>
      </c>
      <c r="E32" s="103">
        <v>12</v>
      </c>
      <c r="F32" s="103">
        <v>0.5</v>
      </c>
      <c r="G32" s="103">
        <v>3</v>
      </c>
      <c r="H32" s="104" t="s">
        <v>1721</v>
      </c>
      <c r="I32" s="103">
        <v>1</v>
      </c>
      <c r="J32" s="103">
        <v>5</v>
      </c>
      <c r="K32" s="103">
        <v>128</v>
      </c>
      <c r="L32" s="103">
        <v>0</v>
      </c>
      <c r="M32" s="103">
        <v>5</v>
      </c>
      <c r="N32" s="103">
        <v>5</v>
      </c>
      <c r="O32" s="103">
        <v>4</v>
      </c>
      <c r="P32" s="103">
        <v>3</v>
      </c>
      <c r="Q32" s="104" t="s">
        <v>1834</v>
      </c>
      <c r="R32" s="104" t="s">
        <v>1649</v>
      </c>
      <c r="S32" s="104" t="s">
        <v>1649</v>
      </c>
      <c r="T32" s="104" t="s">
        <v>1649</v>
      </c>
      <c r="U32" s="104" t="s">
        <v>1649</v>
      </c>
      <c r="V32" s="104" t="s">
        <v>1649</v>
      </c>
      <c r="W32" s="104" t="s">
        <v>1649</v>
      </c>
      <c r="X32" s="104" t="s">
        <v>1649</v>
      </c>
      <c r="Y32" s="104" t="s">
        <v>1649</v>
      </c>
      <c r="Z32" s="104" t="s">
        <v>1649</v>
      </c>
      <c r="AA32" s="104" t="s">
        <v>1649</v>
      </c>
      <c r="AB32" s="104" t="s">
        <v>1649</v>
      </c>
      <c r="AC32" s="104" t="s">
        <v>1649</v>
      </c>
      <c r="AD32" s="104" t="s">
        <v>1649</v>
      </c>
      <c r="AE32" s="104" t="s">
        <v>1649</v>
      </c>
      <c r="AF32" s="104" t="s">
        <v>1649</v>
      </c>
      <c r="AG32" s="104" t="s">
        <v>1649</v>
      </c>
      <c r="AH32" s="104" t="s">
        <v>1649</v>
      </c>
      <c r="AI32" s="104" t="s">
        <v>1649</v>
      </c>
      <c r="AJ32" s="104" t="s">
        <v>1649</v>
      </c>
      <c r="AK32" s="104" t="s">
        <v>1649</v>
      </c>
      <c r="AL32" s="104" t="s">
        <v>1649</v>
      </c>
      <c r="AM32" s="104" t="s">
        <v>1649</v>
      </c>
      <c r="AN32" s="104" t="s">
        <v>1649</v>
      </c>
      <c r="AO32" s="104" t="s">
        <v>1649</v>
      </c>
      <c r="AP32" s="104" t="s">
        <v>1649</v>
      </c>
      <c r="AQ32" s="104" t="s">
        <v>1649</v>
      </c>
      <c r="AR32" s="104" t="s">
        <v>1649</v>
      </c>
      <c r="AS32" s="104" t="s">
        <v>1649</v>
      </c>
      <c r="AT32" s="104" t="s">
        <v>1649</v>
      </c>
      <c r="AU32" s="104" t="s">
        <v>1649</v>
      </c>
      <c r="AV32" s="104" t="s">
        <v>1649</v>
      </c>
      <c r="AW32" s="104" t="s">
        <v>1649</v>
      </c>
      <c r="AX32" s="104" t="s">
        <v>1649</v>
      </c>
      <c r="AY32" s="104" t="s">
        <v>1649</v>
      </c>
      <c r="AZ32" s="104" t="s">
        <v>1649</v>
      </c>
      <c r="BA32" s="104" t="s">
        <v>1649</v>
      </c>
      <c r="BB32" s="104" t="s">
        <v>1649</v>
      </c>
    </row>
    <row r="33" spans="1:54" ht="34" customHeight="1">
      <c r="A33" s="103">
        <v>30</v>
      </c>
      <c r="B33" s="104" t="s">
        <v>1835</v>
      </c>
      <c r="C33" s="104" t="s">
        <v>1836</v>
      </c>
      <c r="D33" s="104" t="s">
        <v>1837</v>
      </c>
      <c r="E33" s="103">
        <v>20</v>
      </c>
      <c r="F33" s="103">
        <v>3</v>
      </c>
      <c r="G33" s="103">
        <v>50</v>
      </c>
      <c r="H33" s="104" t="s">
        <v>1838</v>
      </c>
      <c r="I33" s="103">
        <v>1</v>
      </c>
      <c r="J33" s="103">
        <v>4</v>
      </c>
      <c r="K33" s="103">
        <v>0</v>
      </c>
      <c r="L33" s="103">
        <v>30</v>
      </c>
      <c r="M33" s="103">
        <v>20</v>
      </c>
      <c r="N33" s="103">
        <v>4</v>
      </c>
      <c r="O33" s="103">
        <v>4</v>
      </c>
      <c r="P33" s="103">
        <v>4</v>
      </c>
      <c r="Q33" s="104" t="s">
        <v>1839</v>
      </c>
      <c r="R33" s="104" t="s">
        <v>1840</v>
      </c>
      <c r="S33" s="103">
        <v>5</v>
      </c>
      <c r="T33" s="103">
        <v>2</v>
      </c>
      <c r="U33" s="103">
        <v>4</v>
      </c>
      <c r="V33" s="104" t="s">
        <v>1841</v>
      </c>
      <c r="W33" s="104" t="s">
        <v>1840</v>
      </c>
      <c r="X33" s="104" t="s">
        <v>1727</v>
      </c>
      <c r="Y33" s="103">
        <v>90</v>
      </c>
      <c r="Z33" s="103">
        <v>4</v>
      </c>
      <c r="AA33" s="103">
        <v>2</v>
      </c>
      <c r="AB33" s="103">
        <v>3</v>
      </c>
      <c r="AC33" s="103">
        <v>1</v>
      </c>
      <c r="AD33" s="103">
        <v>0</v>
      </c>
      <c r="AE33" s="103">
        <v>3</v>
      </c>
      <c r="AF33" s="103">
        <v>0</v>
      </c>
      <c r="AG33" s="103">
        <v>3</v>
      </c>
      <c r="AH33" s="103">
        <v>0</v>
      </c>
      <c r="AI33" s="103">
        <v>0</v>
      </c>
      <c r="AJ33" s="103">
        <v>0</v>
      </c>
      <c r="AK33" s="103">
        <v>3</v>
      </c>
      <c r="AL33" s="103">
        <v>0</v>
      </c>
      <c r="AM33" s="103">
        <v>0</v>
      </c>
      <c r="AN33" s="103">
        <v>3</v>
      </c>
      <c r="AO33" s="103">
        <v>0</v>
      </c>
      <c r="AP33" s="103">
        <v>0</v>
      </c>
      <c r="AQ33" s="103">
        <v>3</v>
      </c>
      <c r="AR33" s="103">
        <v>0</v>
      </c>
      <c r="AS33" s="103">
        <v>0</v>
      </c>
      <c r="AT33" s="103">
        <v>0</v>
      </c>
      <c r="AU33" s="103">
        <v>0</v>
      </c>
      <c r="AV33" s="103">
        <v>0</v>
      </c>
      <c r="AW33" s="103">
        <v>0</v>
      </c>
      <c r="AX33" s="103">
        <v>0</v>
      </c>
      <c r="AY33" s="103">
        <v>0</v>
      </c>
      <c r="AZ33" s="103">
        <v>0</v>
      </c>
      <c r="BA33" s="103">
        <v>0</v>
      </c>
      <c r="BB33" s="103">
        <v>0</v>
      </c>
    </row>
    <row r="34" spans="1:54" ht="34" customHeight="1">
      <c r="A34" s="103">
        <v>31</v>
      </c>
      <c r="B34" s="104" t="s">
        <v>1842</v>
      </c>
      <c r="C34" s="104" t="s">
        <v>1719</v>
      </c>
      <c r="D34" s="104" t="s">
        <v>1843</v>
      </c>
      <c r="E34" s="104" t="s">
        <v>1649</v>
      </c>
      <c r="F34" s="104" t="s">
        <v>1649</v>
      </c>
      <c r="G34" s="104" t="s">
        <v>1649</v>
      </c>
      <c r="H34" s="104" t="s">
        <v>1649</v>
      </c>
      <c r="I34" s="104" t="s">
        <v>1649</v>
      </c>
      <c r="J34" s="104" t="s">
        <v>1649</v>
      </c>
      <c r="K34" s="104" t="s">
        <v>1649</v>
      </c>
      <c r="L34" s="104" t="s">
        <v>1649</v>
      </c>
      <c r="M34" s="104" t="s">
        <v>1649</v>
      </c>
      <c r="N34" s="104" t="s">
        <v>1649</v>
      </c>
      <c r="O34" s="104" t="s">
        <v>1649</v>
      </c>
      <c r="P34" s="104" t="s">
        <v>1649</v>
      </c>
      <c r="Q34" s="104" t="s">
        <v>1649</v>
      </c>
      <c r="R34" s="104" t="s">
        <v>1649</v>
      </c>
      <c r="S34" s="104" t="s">
        <v>1649</v>
      </c>
      <c r="T34" s="104" t="s">
        <v>1649</v>
      </c>
      <c r="U34" s="104" t="s">
        <v>1649</v>
      </c>
      <c r="V34" s="104" t="s">
        <v>1649</v>
      </c>
      <c r="W34" s="104" t="s">
        <v>1649</v>
      </c>
      <c r="X34" s="104" t="s">
        <v>1649</v>
      </c>
      <c r="Y34" s="104" t="s">
        <v>1649</v>
      </c>
      <c r="Z34" s="104" t="s">
        <v>1649</v>
      </c>
      <c r="AA34" s="104" t="s">
        <v>1649</v>
      </c>
      <c r="AB34" s="103">
        <v>7</v>
      </c>
      <c r="AC34" s="103">
        <v>3</v>
      </c>
      <c r="AD34" s="103">
        <v>0</v>
      </c>
      <c r="AE34" s="103">
        <v>7</v>
      </c>
      <c r="AF34" s="103">
        <v>0</v>
      </c>
      <c r="AG34" s="103">
        <v>7</v>
      </c>
      <c r="AH34" s="103">
        <v>0</v>
      </c>
      <c r="AI34" s="103">
        <v>0</v>
      </c>
      <c r="AJ34" s="103">
        <v>2</v>
      </c>
      <c r="AK34" s="103">
        <v>5</v>
      </c>
      <c r="AL34" s="103">
        <v>0</v>
      </c>
      <c r="AM34" s="103">
        <v>2</v>
      </c>
      <c r="AN34" s="103">
        <v>5</v>
      </c>
      <c r="AO34" s="103">
        <v>0</v>
      </c>
      <c r="AP34" s="103">
        <v>3</v>
      </c>
      <c r="AQ34" s="103">
        <v>0</v>
      </c>
      <c r="AR34" s="103">
        <v>2</v>
      </c>
      <c r="AS34" s="103">
        <v>0</v>
      </c>
      <c r="AT34" s="103">
        <v>0</v>
      </c>
      <c r="AU34" s="103">
        <v>0</v>
      </c>
      <c r="AV34" s="103">
        <v>3</v>
      </c>
      <c r="AW34" s="103">
        <v>0</v>
      </c>
      <c r="AX34" s="103">
        <v>0</v>
      </c>
      <c r="AY34" s="103">
        <v>0</v>
      </c>
      <c r="AZ34" s="103">
        <v>0</v>
      </c>
      <c r="BA34" s="103">
        <v>0</v>
      </c>
      <c r="BB34" s="103">
        <v>0</v>
      </c>
    </row>
    <row r="35" spans="1:54" ht="34" customHeight="1">
      <c r="A35" s="103">
        <v>32</v>
      </c>
      <c r="B35" s="104" t="s">
        <v>1844</v>
      </c>
      <c r="C35" s="104" t="s">
        <v>1719</v>
      </c>
      <c r="D35" s="104" t="s">
        <v>1649</v>
      </c>
      <c r="E35" s="103">
        <v>3</v>
      </c>
      <c r="F35" s="103">
        <v>0</v>
      </c>
      <c r="G35" s="103">
        <v>3</v>
      </c>
      <c r="H35" s="104" t="s">
        <v>1845</v>
      </c>
      <c r="I35" s="103">
        <v>2</v>
      </c>
      <c r="J35" s="103">
        <v>4</v>
      </c>
      <c r="K35" s="104" t="s">
        <v>1649</v>
      </c>
      <c r="L35" s="104" t="s">
        <v>1649</v>
      </c>
      <c r="M35" s="103">
        <v>3</v>
      </c>
      <c r="N35" s="103">
        <v>1</v>
      </c>
      <c r="O35" s="103">
        <v>4</v>
      </c>
      <c r="P35" s="103">
        <v>1</v>
      </c>
      <c r="Q35" s="104" t="s">
        <v>1649</v>
      </c>
      <c r="R35" s="104" t="s">
        <v>1649</v>
      </c>
      <c r="S35" s="103">
        <v>3</v>
      </c>
      <c r="T35" s="103">
        <v>1</v>
      </c>
      <c r="U35" s="103">
        <v>5</v>
      </c>
      <c r="V35" s="104" t="s">
        <v>1649</v>
      </c>
      <c r="W35" s="104" t="s">
        <v>1649</v>
      </c>
      <c r="X35" s="104" t="s">
        <v>1745</v>
      </c>
      <c r="Y35" s="104" t="s">
        <v>1649</v>
      </c>
      <c r="Z35" s="104" t="s">
        <v>1649</v>
      </c>
      <c r="AA35" s="104" t="s">
        <v>1649</v>
      </c>
      <c r="AB35" s="104" t="s">
        <v>1649</v>
      </c>
      <c r="AC35" s="104" t="s">
        <v>1649</v>
      </c>
      <c r="AD35" s="104" t="s">
        <v>1649</v>
      </c>
      <c r="AE35" s="104" t="s">
        <v>1649</v>
      </c>
      <c r="AF35" s="104" t="s">
        <v>1649</v>
      </c>
      <c r="AG35" s="104" t="s">
        <v>1649</v>
      </c>
      <c r="AH35" s="104" t="s">
        <v>1649</v>
      </c>
      <c r="AI35" s="104" t="s">
        <v>1649</v>
      </c>
      <c r="AJ35" s="104" t="s">
        <v>1649</v>
      </c>
      <c r="AK35" s="104" t="s">
        <v>1649</v>
      </c>
      <c r="AL35" s="104" t="s">
        <v>1649</v>
      </c>
      <c r="AM35" s="104" t="s">
        <v>1649</v>
      </c>
      <c r="AN35" s="104" t="s">
        <v>1649</v>
      </c>
      <c r="AO35" s="104" t="s">
        <v>1649</v>
      </c>
      <c r="AP35" s="104" t="s">
        <v>1649</v>
      </c>
      <c r="AQ35" s="104" t="s">
        <v>1649</v>
      </c>
      <c r="AR35" s="104" t="s">
        <v>1649</v>
      </c>
      <c r="AS35" s="104" t="s">
        <v>1649</v>
      </c>
      <c r="AT35" s="104" t="s">
        <v>1649</v>
      </c>
      <c r="AU35" s="104" t="s">
        <v>1649</v>
      </c>
      <c r="AV35" s="104" t="s">
        <v>1649</v>
      </c>
      <c r="AW35" s="104" t="s">
        <v>1649</v>
      </c>
      <c r="AX35" s="104" t="s">
        <v>1649</v>
      </c>
      <c r="AY35" s="104" t="s">
        <v>1649</v>
      </c>
      <c r="AZ35" s="104" t="s">
        <v>1649</v>
      </c>
      <c r="BA35" s="104" t="s">
        <v>1649</v>
      </c>
      <c r="BB35" s="104" t="s">
        <v>1649</v>
      </c>
    </row>
    <row r="36" spans="1:54" ht="34" customHeight="1">
      <c r="A36" s="103">
        <v>33</v>
      </c>
      <c r="B36" s="104" t="s">
        <v>1846</v>
      </c>
      <c r="C36" s="104" t="s">
        <v>1847</v>
      </c>
      <c r="D36" s="104" t="s">
        <v>1720</v>
      </c>
      <c r="E36" s="104" t="s">
        <v>1649</v>
      </c>
      <c r="F36" s="104" t="s">
        <v>1649</v>
      </c>
      <c r="G36" s="104" t="s">
        <v>1649</v>
      </c>
      <c r="H36" s="104" t="s">
        <v>1649</v>
      </c>
      <c r="I36" s="104" t="s">
        <v>1649</v>
      </c>
      <c r="J36" s="104" t="s">
        <v>1649</v>
      </c>
      <c r="K36" s="104" t="s">
        <v>1649</v>
      </c>
      <c r="L36" s="104" t="s">
        <v>1649</v>
      </c>
      <c r="M36" s="104" t="s">
        <v>1649</v>
      </c>
      <c r="N36" s="104" t="s">
        <v>1649</v>
      </c>
      <c r="O36" s="104" t="s">
        <v>1649</v>
      </c>
      <c r="P36" s="104" t="s">
        <v>1649</v>
      </c>
      <c r="Q36" s="104" t="s">
        <v>1649</v>
      </c>
      <c r="R36" s="104" t="s">
        <v>1649</v>
      </c>
      <c r="S36" s="104" t="s">
        <v>1649</v>
      </c>
      <c r="T36" s="104" t="s">
        <v>1649</v>
      </c>
      <c r="U36" s="104" t="s">
        <v>1649</v>
      </c>
      <c r="V36" s="104" t="s">
        <v>1649</v>
      </c>
      <c r="W36" s="104" t="s">
        <v>1649</v>
      </c>
      <c r="X36" s="104" t="s">
        <v>1649</v>
      </c>
      <c r="Y36" s="104" t="s">
        <v>1649</v>
      </c>
      <c r="Z36" s="104" t="s">
        <v>1649</v>
      </c>
      <c r="AA36" s="104" t="s">
        <v>1649</v>
      </c>
      <c r="AB36" s="103">
        <v>16</v>
      </c>
      <c r="AC36" s="103">
        <v>4</v>
      </c>
      <c r="AD36" s="103">
        <v>7</v>
      </c>
      <c r="AE36" s="103">
        <v>9</v>
      </c>
      <c r="AF36" s="103">
        <v>0</v>
      </c>
      <c r="AG36" s="103">
        <v>7</v>
      </c>
      <c r="AH36" s="103">
        <v>7</v>
      </c>
      <c r="AI36" s="103">
        <v>2</v>
      </c>
      <c r="AJ36" s="103">
        <v>16</v>
      </c>
      <c r="AK36" s="103">
        <v>0</v>
      </c>
      <c r="AL36" s="103">
        <v>0</v>
      </c>
      <c r="AM36" s="103">
        <v>5</v>
      </c>
      <c r="AN36" s="103">
        <v>11</v>
      </c>
      <c r="AO36" s="103">
        <v>6</v>
      </c>
      <c r="AP36" s="103">
        <v>0</v>
      </c>
      <c r="AQ36" s="103">
        <v>1</v>
      </c>
      <c r="AR36" s="103">
        <v>9</v>
      </c>
      <c r="AS36" s="103">
        <v>0</v>
      </c>
      <c r="AT36" s="103">
        <v>0</v>
      </c>
      <c r="AU36" s="103">
        <v>0</v>
      </c>
      <c r="AV36" s="103">
        <v>0</v>
      </c>
      <c r="AW36" s="103">
        <v>0</v>
      </c>
      <c r="AX36" s="103">
        <v>0</v>
      </c>
      <c r="AY36" s="103">
        <v>0</v>
      </c>
      <c r="AZ36" s="103">
        <v>0</v>
      </c>
      <c r="BA36" s="103">
        <v>0</v>
      </c>
      <c r="BB36" s="103">
        <v>0</v>
      </c>
    </row>
    <row r="37" spans="1:54" ht="34" customHeight="1">
      <c r="A37" s="103">
        <v>34</v>
      </c>
      <c r="B37" s="104" t="s">
        <v>1848</v>
      </c>
      <c r="C37" s="104" t="s">
        <v>1759</v>
      </c>
      <c r="D37" s="104" t="s">
        <v>1849</v>
      </c>
      <c r="E37" s="103">
        <v>4</v>
      </c>
      <c r="F37" s="103">
        <v>0</v>
      </c>
      <c r="G37" s="103">
        <v>5</v>
      </c>
      <c r="H37" s="104" t="s">
        <v>1850</v>
      </c>
      <c r="I37" s="103">
        <v>1</v>
      </c>
      <c r="J37" s="103">
        <v>2</v>
      </c>
      <c r="K37" s="103">
        <v>0</v>
      </c>
      <c r="L37" s="103">
        <v>0</v>
      </c>
      <c r="M37" s="103">
        <v>5</v>
      </c>
      <c r="N37" s="103">
        <v>4</v>
      </c>
      <c r="O37" s="103">
        <v>5</v>
      </c>
      <c r="P37" s="103">
        <v>5</v>
      </c>
      <c r="Q37" s="104" t="s">
        <v>1649</v>
      </c>
      <c r="R37" s="104" t="s">
        <v>1649</v>
      </c>
      <c r="S37" s="103">
        <v>2</v>
      </c>
      <c r="T37" s="103">
        <v>5</v>
      </c>
      <c r="U37" s="103">
        <v>5</v>
      </c>
      <c r="V37" s="104" t="s">
        <v>1649</v>
      </c>
      <c r="W37" s="104" t="s">
        <v>1649</v>
      </c>
      <c r="X37" s="104" t="s">
        <v>1827</v>
      </c>
      <c r="Y37" s="103">
        <v>90</v>
      </c>
      <c r="Z37" s="103">
        <v>4</v>
      </c>
      <c r="AA37" s="103">
        <v>3</v>
      </c>
      <c r="AB37" s="103">
        <v>1</v>
      </c>
      <c r="AC37" s="103">
        <v>0</v>
      </c>
      <c r="AD37" s="103">
        <v>1</v>
      </c>
      <c r="AE37" s="103">
        <v>0</v>
      </c>
      <c r="AF37" s="103">
        <v>0</v>
      </c>
      <c r="AG37" s="103">
        <v>0</v>
      </c>
      <c r="AH37" s="103">
        <v>0</v>
      </c>
      <c r="AI37" s="103">
        <v>1</v>
      </c>
      <c r="AJ37" s="103">
        <v>1</v>
      </c>
      <c r="AK37" s="103">
        <v>0</v>
      </c>
      <c r="AL37" s="103">
        <v>0</v>
      </c>
      <c r="AM37" s="103">
        <v>1</v>
      </c>
      <c r="AN37" s="103">
        <v>0</v>
      </c>
      <c r="AO37" s="103">
        <v>0</v>
      </c>
      <c r="AP37" s="103">
        <v>0</v>
      </c>
      <c r="AQ37" s="103">
        <v>0</v>
      </c>
      <c r="AR37" s="103">
        <v>0</v>
      </c>
      <c r="AS37" s="103">
        <v>0</v>
      </c>
      <c r="AT37" s="103">
        <v>0</v>
      </c>
      <c r="AU37" s="103">
        <v>0</v>
      </c>
      <c r="AV37" s="103">
        <v>1</v>
      </c>
      <c r="AW37" s="103">
        <v>0</v>
      </c>
      <c r="AX37" s="103">
        <v>0</v>
      </c>
      <c r="AY37" s="103">
        <v>0</v>
      </c>
      <c r="AZ37" s="103">
        <v>0</v>
      </c>
      <c r="BA37" s="103">
        <v>0</v>
      </c>
      <c r="BB37" s="103">
        <v>0</v>
      </c>
    </row>
    <row r="38" spans="1:54" ht="34" customHeight="1">
      <c r="A38" s="103">
        <v>35</v>
      </c>
      <c r="B38" s="104" t="s">
        <v>1851</v>
      </c>
      <c r="C38" s="104" t="s">
        <v>1759</v>
      </c>
      <c r="D38" s="104" t="s">
        <v>1852</v>
      </c>
      <c r="E38" s="104" t="s">
        <v>1649</v>
      </c>
      <c r="F38" s="104" t="s">
        <v>1649</v>
      </c>
      <c r="G38" s="104" t="s">
        <v>1649</v>
      </c>
      <c r="H38" s="104" t="s">
        <v>1649</v>
      </c>
      <c r="I38" s="104" t="s">
        <v>1649</v>
      </c>
      <c r="J38" s="104" t="s">
        <v>1649</v>
      </c>
      <c r="K38" s="104" t="s">
        <v>1649</v>
      </c>
      <c r="L38" s="104" t="s">
        <v>1649</v>
      </c>
      <c r="M38" s="104" t="s">
        <v>1649</v>
      </c>
      <c r="N38" s="104" t="s">
        <v>1649</v>
      </c>
      <c r="O38" s="104" t="s">
        <v>1649</v>
      </c>
      <c r="P38" s="104" t="s">
        <v>1649</v>
      </c>
      <c r="Q38" s="104" t="s">
        <v>1649</v>
      </c>
      <c r="R38" s="104" t="s">
        <v>1649</v>
      </c>
      <c r="S38" s="104" t="s">
        <v>1649</v>
      </c>
      <c r="T38" s="104" t="s">
        <v>1649</v>
      </c>
      <c r="U38" s="104" t="s">
        <v>1649</v>
      </c>
      <c r="V38" s="104" t="s">
        <v>1649</v>
      </c>
      <c r="W38" s="104" t="s">
        <v>1649</v>
      </c>
      <c r="X38" s="104" t="s">
        <v>1649</v>
      </c>
      <c r="Y38" s="104" t="s">
        <v>1649</v>
      </c>
      <c r="Z38" s="104" t="s">
        <v>1649</v>
      </c>
      <c r="AA38" s="104" t="s">
        <v>1649</v>
      </c>
      <c r="AB38" s="104" t="s">
        <v>1649</v>
      </c>
      <c r="AC38" s="104" t="s">
        <v>1649</v>
      </c>
      <c r="AD38" s="104" t="s">
        <v>1649</v>
      </c>
      <c r="AE38" s="104" t="s">
        <v>1649</v>
      </c>
      <c r="AF38" s="104" t="s">
        <v>1649</v>
      </c>
      <c r="AG38" s="104" t="s">
        <v>1649</v>
      </c>
      <c r="AH38" s="104" t="s">
        <v>1649</v>
      </c>
      <c r="AI38" s="104" t="s">
        <v>1649</v>
      </c>
      <c r="AJ38" s="104" t="s">
        <v>1649</v>
      </c>
      <c r="AK38" s="104" t="s">
        <v>1649</v>
      </c>
      <c r="AL38" s="104" t="s">
        <v>1649</v>
      </c>
      <c r="AM38" s="104" t="s">
        <v>1649</v>
      </c>
      <c r="AN38" s="104" t="s">
        <v>1649</v>
      </c>
      <c r="AO38" s="104" t="s">
        <v>1649</v>
      </c>
      <c r="AP38" s="104" t="s">
        <v>1649</v>
      </c>
      <c r="AQ38" s="104" t="s">
        <v>1649</v>
      </c>
      <c r="AR38" s="104" t="s">
        <v>1649</v>
      </c>
      <c r="AS38" s="104" t="s">
        <v>1649</v>
      </c>
      <c r="AT38" s="104" t="s">
        <v>1649</v>
      </c>
      <c r="AU38" s="104" t="s">
        <v>1649</v>
      </c>
      <c r="AV38" s="104" t="s">
        <v>1649</v>
      </c>
      <c r="AW38" s="104" t="s">
        <v>1649</v>
      </c>
      <c r="AX38" s="104" t="s">
        <v>1649</v>
      </c>
      <c r="AY38" s="104" t="s">
        <v>1649</v>
      </c>
      <c r="AZ38" s="104" t="s">
        <v>1649</v>
      </c>
      <c r="BA38" s="104" t="s">
        <v>1649</v>
      </c>
      <c r="BB38" s="104" t="s">
        <v>1649</v>
      </c>
    </row>
    <row r="39" spans="1:54" ht="34" customHeight="1">
      <c r="A39" s="103">
        <v>36</v>
      </c>
      <c r="B39" s="104" t="s">
        <v>1851</v>
      </c>
      <c r="C39" s="104" t="s">
        <v>1649</v>
      </c>
      <c r="D39" s="104" t="s">
        <v>1853</v>
      </c>
      <c r="E39" s="104" t="s">
        <v>1649</v>
      </c>
      <c r="F39" s="104" t="s">
        <v>1649</v>
      </c>
      <c r="G39" s="104" t="s">
        <v>1649</v>
      </c>
      <c r="H39" s="104" t="s">
        <v>1649</v>
      </c>
      <c r="I39" s="104" t="s">
        <v>1649</v>
      </c>
      <c r="J39" s="104" t="s">
        <v>1649</v>
      </c>
      <c r="K39" s="104" t="s">
        <v>1649</v>
      </c>
      <c r="L39" s="104" t="s">
        <v>1649</v>
      </c>
      <c r="M39" s="104" t="s">
        <v>1649</v>
      </c>
      <c r="N39" s="104" t="s">
        <v>1649</v>
      </c>
      <c r="O39" s="104" t="s">
        <v>1649</v>
      </c>
      <c r="P39" s="104" t="s">
        <v>1649</v>
      </c>
      <c r="Q39" s="104" t="s">
        <v>1649</v>
      </c>
      <c r="R39" s="104" t="s">
        <v>1649</v>
      </c>
      <c r="S39" s="104" t="s">
        <v>1649</v>
      </c>
      <c r="T39" s="104" t="s">
        <v>1649</v>
      </c>
      <c r="U39" s="104" t="s">
        <v>1649</v>
      </c>
      <c r="V39" s="104" t="s">
        <v>1649</v>
      </c>
      <c r="W39" s="104" t="s">
        <v>1649</v>
      </c>
      <c r="X39" s="104" t="s">
        <v>1649</v>
      </c>
      <c r="Y39" s="104" t="s">
        <v>1649</v>
      </c>
      <c r="Z39" s="104" t="s">
        <v>1649</v>
      </c>
      <c r="AA39" s="104" t="s">
        <v>1649</v>
      </c>
      <c r="AB39" s="103">
        <v>4</v>
      </c>
      <c r="AC39" s="103">
        <v>2</v>
      </c>
      <c r="AD39" s="103">
        <v>0</v>
      </c>
      <c r="AE39" s="103">
        <v>4</v>
      </c>
      <c r="AF39" s="103">
        <v>1</v>
      </c>
      <c r="AG39" s="103">
        <v>2</v>
      </c>
      <c r="AH39" s="103">
        <v>1</v>
      </c>
      <c r="AI39" s="103">
        <v>0</v>
      </c>
      <c r="AJ39" s="103">
        <v>2</v>
      </c>
      <c r="AK39" s="103">
        <v>2</v>
      </c>
      <c r="AL39" s="103">
        <v>0</v>
      </c>
      <c r="AM39" s="103">
        <v>2</v>
      </c>
      <c r="AN39" s="103">
        <v>2</v>
      </c>
      <c r="AO39" s="103">
        <v>0</v>
      </c>
      <c r="AP39" s="103">
        <v>0</v>
      </c>
      <c r="AQ39" s="103">
        <v>0</v>
      </c>
      <c r="AR39" s="103">
        <v>2</v>
      </c>
      <c r="AS39" s="103">
        <v>0</v>
      </c>
      <c r="AT39" s="103">
        <v>0</v>
      </c>
      <c r="AU39" s="103">
        <v>0</v>
      </c>
      <c r="AV39" s="103">
        <v>2</v>
      </c>
      <c r="AW39" s="103">
        <v>0</v>
      </c>
      <c r="AX39" s="103">
        <v>0</v>
      </c>
      <c r="AY39" s="103">
        <v>0</v>
      </c>
      <c r="AZ39" s="103">
        <v>0</v>
      </c>
      <c r="BA39" s="103">
        <v>1</v>
      </c>
      <c r="BB39" s="103">
        <v>0</v>
      </c>
    </row>
    <row r="40" spans="1:54" ht="34" customHeight="1">
      <c r="A40" s="103">
        <v>37</v>
      </c>
      <c r="B40" s="104" t="s">
        <v>1854</v>
      </c>
      <c r="C40" s="104" t="s">
        <v>1759</v>
      </c>
      <c r="D40" s="104" t="s">
        <v>1855</v>
      </c>
      <c r="E40" s="104" t="s">
        <v>1649</v>
      </c>
      <c r="F40" s="104" t="s">
        <v>1649</v>
      </c>
      <c r="G40" s="104" t="s">
        <v>1649</v>
      </c>
      <c r="H40" s="104" t="s">
        <v>1649</v>
      </c>
      <c r="I40" s="104" t="s">
        <v>1649</v>
      </c>
      <c r="J40" s="104" t="s">
        <v>1649</v>
      </c>
      <c r="K40" s="104" t="s">
        <v>1649</v>
      </c>
      <c r="L40" s="104" t="s">
        <v>1649</v>
      </c>
      <c r="M40" s="104" t="s">
        <v>1649</v>
      </c>
      <c r="N40" s="104" t="s">
        <v>1649</v>
      </c>
      <c r="O40" s="104" t="s">
        <v>1649</v>
      </c>
      <c r="P40" s="104" t="s">
        <v>1649</v>
      </c>
      <c r="Q40" s="104" t="s">
        <v>1649</v>
      </c>
      <c r="R40" s="104" t="s">
        <v>1649</v>
      </c>
      <c r="S40" s="104" t="s">
        <v>1649</v>
      </c>
      <c r="T40" s="104" t="s">
        <v>1649</v>
      </c>
      <c r="U40" s="104" t="s">
        <v>1649</v>
      </c>
      <c r="V40" s="104" t="s">
        <v>1649</v>
      </c>
      <c r="W40" s="104" t="s">
        <v>1649</v>
      </c>
      <c r="X40" s="104" t="s">
        <v>1649</v>
      </c>
      <c r="Y40" s="104" t="s">
        <v>1649</v>
      </c>
      <c r="Z40" s="104" t="s">
        <v>1649</v>
      </c>
      <c r="AA40" s="104" t="s">
        <v>1649</v>
      </c>
      <c r="AB40" s="103">
        <v>2</v>
      </c>
      <c r="AC40" s="103">
        <v>2</v>
      </c>
      <c r="AD40" s="103">
        <v>0</v>
      </c>
      <c r="AE40" s="103">
        <v>2</v>
      </c>
      <c r="AF40" s="103">
        <v>1</v>
      </c>
      <c r="AG40" s="103">
        <v>0</v>
      </c>
      <c r="AH40" s="103">
        <v>1</v>
      </c>
      <c r="AI40" s="103">
        <v>0</v>
      </c>
      <c r="AJ40" s="103">
        <v>2</v>
      </c>
      <c r="AK40" s="103">
        <v>0</v>
      </c>
      <c r="AL40" s="103">
        <v>0</v>
      </c>
      <c r="AM40" s="103">
        <v>0</v>
      </c>
      <c r="AN40" s="103">
        <v>2</v>
      </c>
      <c r="AO40" s="103">
        <v>0</v>
      </c>
      <c r="AP40" s="103">
        <v>2</v>
      </c>
      <c r="AQ40" s="103">
        <v>1</v>
      </c>
      <c r="AR40" s="103">
        <v>0</v>
      </c>
      <c r="AS40" s="103">
        <v>0</v>
      </c>
      <c r="AT40" s="103">
        <v>0</v>
      </c>
      <c r="AU40" s="103">
        <v>2</v>
      </c>
      <c r="AV40" s="103">
        <v>0</v>
      </c>
      <c r="AW40" s="103">
        <v>0</v>
      </c>
      <c r="AX40" s="103">
        <v>0</v>
      </c>
      <c r="AY40" s="103">
        <v>0</v>
      </c>
      <c r="AZ40" s="103">
        <v>0</v>
      </c>
      <c r="BA40" s="103">
        <v>0</v>
      </c>
      <c r="BB40" s="103">
        <v>0</v>
      </c>
    </row>
    <row r="41" spans="1:54" ht="34" customHeight="1">
      <c r="A41" s="103">
        <v>38</v>
      </c>
      <c r="B41" s="104" t="s">
        <v>1856</v>
      </c>
      <c r="C41" s="104" t="s">
        <v>1649</v>
      </c>
      <c r="D41" s="104" t="s">
        <v>1857</v>
      </c>
      <c r="E41" s="104" t="s">
        <v>1649</v>
      </c>
      <c r="F41" s="104" t="s">
        <v>1649</v>
      </c>
      <c r="G41" s="104" t="s">
        <v>1649</v>
      </c>
      <c r="H41" s="104" t="s">
        <v>1649</v>
      </c>
      <c r="I41" s="104" t="s">
        <v>1649</v>
      </c>
      <c r="J41" s="104" t="s">
        <v>1649</v>
      </c>
      <c r="K41" s="104" t="s">
        <v>1649</v>
      </c>
      <c r="L41" s="104" t="s">
        <v>1649</v>
      </c>
      <c r="M41" s="104" t="s">
        <v>1649</v>
      </c>
      <c r="N41" s="104" t="s">
        <v>1649</v>
      </c>
      <c r="O41" s="104" t="s">
        <v>1649</v>
      </c>
      <c r="P41" s="104" t="s">
        <v>1649</v>
      </c>
      <c r="Q41" s="104" t="s">
        <v>1649</v>
      </c>
      <c r="R41" s="104" t="s">
        <v>1649</v>
      </c>
      <c r="S41" s="104" t="s">
        <v>1649</v>
      </c>
      <c r="T41" s="104" t="s">
        <v>1649</v>
      </c>
      <c r="U41" s="104" t="s">
        <v>1649</v>
      </c>
      <c r="V41" s="104" t="s">
        <v>1649</v>
      </c>
      <c r="W41" s="104" t="s">
        <v>1649</v>
      </c>
      <c r="X41" s="104" t="s">
        <v>1649</v>
      </c>
      <c r="Y41" s="104" t="s">
        <v>1649</v>
      </c>
      <c r="Z41" s="104" t="s">
        <v>1649</v>
      </c>
      <c r="AA41" s="104" t="s">
        <v>1649</v>
      </c>
      <c r="AB41" s="104" t="s">
        <v>1649</v>
      </c>
      <c r="AC41" s="104" t="s">
        <v>1649</v>
      </c>
      <c r="AD41" s="104" t="s">
        <v>1649</v>
      </c>
      <c r="AE41" s="104" t="s">
        <v>1649</v>
      </c>
      <c r="AF41" s="104" t="s">
        <v>1649</v>
      </c>
      <c r="AG41" s="104" t="s">
        <v>1649</v>
      </c>
      <c r="AH41" s="104" t="s">
        <v>1649</v>
      </c>
      <c r="AI41" s="104" t="s">
        <v>1649</v>
      </c>
      <c r="AJ41" s="104" t="s">
        <v>1649</v>
      </c>
      <c r="AK41" s="104" t="s">
        <v>1649</v>
      </c>
      <c r="AL41" s="104" t="s">
        <v>1649</v>
      </c>
      <c r="AM41" s="104" t="s">
        <v>1649</v>
      </c>
      <c r="AN41" s="104" t="s">
        <v>1649</v>
      </c>
      <c r="AO41" s="104" t="s">
        <v>1649</v>
      </c>
      <c r="AP41" s="104" t="s">
        <v>1649</v>
      </c>
      <c r="AQ41" s="104" t="s">
        <v>1649</v>
      </c>
      <c r="AR41" s="104" t="s">
        <v>1649</v>
      </c>
      <c r="AS41" s="104" t="s">
        <v>1649</v>
      </c>
      <c r="AT41" s="104" t="s">
        <v>1649</v>
      </c>
      <c r="AU41" s="104" t="s">
        <v>1649</v>
      </c>
      <c r="AV41" s="104" t="s">
        <v>1649</v>
      </c>
      <c r="AW41" s="104" t="s">
        <v>1649</v>
      </c>
      <c r="AX41" s="104" t="s">
        <v>1649</v>
      </c>
      <c r="AY41" s="104" t="s">
        <v>1649</v>
      </c>
      <c r="AZ41" s="104" t="s">
        <v>1649</v>
      </c>
      <c r="BA41" s="104" t="s">
        <v>1649</v>
      </c>
      <c r="BB41" s="104" t="s">
        <v>1649</v>
      </c>
    </row>
    <row r="42" spans="1:54" ht="34" customHeight="1">
      <c r="A42" s="103">
        <v>39</v>
      </c>
      <c r="B42" s="104" t="s">
        <v>1858</v>
      </c>
      <c r="C42" s="104" t="s">
        <v>1649</v>
      </c>
      <c r="D42" s="104" t="s">
        <v>1859</v>
      </c>
      <c r="E42" s="104" t="s">
        <v>1649</v>
      </c>
      <c r="F42" s="104" t="s">
        <v>1649</v>
      </c>
      <c r="G42" s="104" t="s">
        <v>1649</v>
      </c>
      <c r="H42" s="104" t="s">
        <v>1649</v>
      </c>
      <c r="I42" s="104" t="s">
        <v>1649</v>
      </c>
      <c r="J42" s="104" t="s">
        <v>1649</v>
      </c>
      <c r="K42" s="104" t="s">
        <v>1649</v>
      </c>
      <c r="L42" s="104" t="s">
        <v>1649</v>
      </c>
      <c r="M42" s="104" t="s">
        <v>1649</v>
      </c>
      <c r="N42" s="104" t="s">
        <v>1649</v>
      </c>
      <c r="O42" s="104" t="s">
        <v>1649</v>
      </c>
      <c r="P42" s="104" t="s">
        <v>1649</v>
      </c>
      <c r="Q42" s="104" t="s">
        <v>1649</v>
      </c>
      <c r="R42" s="104" t="s">
        <v>1649</v>
      </c>
      <c r="S42" s="104" t="s">
        <v>1649</v>
      </c>
      <c r="T42" s="104" t="s">
        <v>1649</v>
      </c>
      <c r="U42" s="104" t="s">
        <v>1649</v>
      </c>
      <c r="V42" s="104" t="s">
        <v>1649</v>
      </c>
      <c r="W42" s="104" t="s">
        <v>1649</v>
      </c>
      <c r="X42" s="104" t="s">
        <v>1649</v>
      </c>
      <c r="Y42" s="104" t="s">
        <v>1649</v>
      </c>
      <c r="Z42" s="104" t="s">
        <v>1649</v>
      </c>
      <c r="AA42" s="104" t="s">
        <v>1649</v>
      </c>
      <c r="AB42" s="103">
        <v>2</v>
      </c>
      <c r="AC42" s="103">
        <v>1</v>
      </c>
      <c r="AD42" s="103">
        <v>0</v>
      </c>
      <c r="AE42" s="103">
        <v>2</v>
      </c>
      <c r="AF42" s="103">
        <v>0</v>
      </c>
      <c r="AG42" s="103">
        <v>2</v>
      </c>
      <c r="AH42" s="103">
        <v>0</v>
      </c>
      <c r="AI42" s="103">
        <v>0</v>
      </c>
      <c r="AJ42" s="103">
        <v>0</v>
      </c>
      <c r="AK42" s="103">
        <v>2</v>
      </c>
      <c r="AL42" s="103">
        <v>0</v>
      </c>
      <c r="AM42" s="103">
        <v>0</v>
      </c>
      <c r="AN42" s="103">
        <v>2</v>
      </c>
      <c r="AO42" s="103">
        <v>0</v>
      </c>
      <c r="AP42" s="103">
        <v>0</v>
      </c>
      <c r="AQ42" s="103">
        <v>0</v>
      </c>
      <c r="AR42" s="103">
        <v>2</v>
      </c>
      <c r="AS42" s="103">
        <v>0</v>
      </c>
      <c r="AT42" s="103">
        <v>0</v>
      </c>
      <c r="AU42" s="103">
        <v>0</v>
      </c>
      <c r="AV42" s="103">
        <v>0</v>
      </c>
      <c r="AW42" s="103">
        <v>0</v>
      </c>
      <c r="AX42" s="103">
        <v>0</v>
      </c>
      <c r="AY42" s="103">
        <v>0</v>
      </c>
      <c r="AZ42" s="103">
        <v>0</v>
      </c>
      <c r="BA42" s="103">
        <v>0</v>
      </c>
      <c r="BB42" s="103">
        <v>0</v>
      </c>
    </row>
    <row r="43" spans="1:54" ht="34" customHeight="1">
      <c r="A43" s="103">
        <v>40</v>
      </c>
      <c r="B43" s="104" t="s">
        <v>1860</v>
      </c>
      <c r="C43" s="104" t="s">
        <v>1649</v>
      </c>
      <c r="D43" s="104" t="s">
        <v>1861</v>
      </c>
      <c r="E43" s="104" t="s">
        <v>1649</v>
      </c>
      <c r="F43" s="104" t="s">
        <v>1649</v>
      </c>
      <c r="G43" s="104" t="s">
        <v>1649</v>
      </c>
      <c r="H43" s="104" t="s">
        <v>1649</v>
      </c>
      <c r="I43" s="104" t="s">
        <v>1649</v>
      </c>
      <c r="J43" s="104" t="s">
        <v>1649</v>
      </c>
      <c r="K43" s="104" t="s">
        <v>1649</v>
      </c>
      <c r="L43" s="104" t="s">
        <v>1649</v>
      </c>
      <c r="M43" s="104" t="s">
        <v>1649</v>
      </c>
      <c r="N43" s="104" t="s">
        <v>1649</v>
      </c>
      <c r="O43" s="104" t="s">
        <v>1649</v>
      </c>
      <c r="P43" s="104" t="s">
        <v>1649</v>
      </c>
      <c r="Q43" s="104" t="s">
        <v>1649</v>
      </c>
      <c r="R43" s="104" t="s">
        <v>1649</v>
      </c>
      <c r="S43" s="104" t="s">
        <v>1649</v>
      </c>
      <c r="T43" s="104" t="s">
        <v>1649</v>
      </c>
      <c r="U43" s="104" t="s">
        <v>1649</v>
      </c>
      <c r="V43" s="104" t="s">
        <v>1649</v>
      </c>
      <c r="W43" s="104" t="s">
        <v>1649</v>
      </c>
      <c r="X43" s="104" t="s">
        <v>1649</v>
      </c>
      <c r="Y43" s="104" t="s">
        <v>1649</v>
      </c>
      <c r="Z43" s="104" t="s">
        <v>1649</v>
      </c>
      <c r="AA43" s="104" t="s">
        <v>1649</v>
      </c>
      <c r="AB43" s="103">
        <v>2</v>
      </c>
      <c r="AC43" s="103">
        <v>1</v>
      </c>
      <c r="AD43" s="103">
        <v>0</v>
      </c>
      <c r="AE43" s="103">
        <v>2</v>
      </c>
      <c r="AF43" s="103">
        <v>0</v>
      </c>
      <c r="AG43" s="103">
        <v>2</v>
      </c>
      <c r="AH43" s="103">
        <v>0</v>
      </c>
      <c r="AI43" s="103">
        <v>0</v>
      </c>
      <c r="AJ43" s="103">
        <v>1</v>
      </c>
      <c r="AK43" s="103">
        <v>1</v>
      </c>
      <c r="AL43" s="103">
        <v>0</v>
      </c>
      <c r="AM43" s="103">
        <v>0</v>
      </c>
      <c r="AN43" s="103">
        <v>2</v>
      </c>
      <c r="AO43" s="103">
        <v>0</v>
      </c>
      <c r="AP43" s="103">
        <v>0</v>
      </c>
      <c r="AQ43" s="103">
        <v>0</v>
      </c>
      <c r="AR43" s="103">
        <v>0</v>
      </c>
      <c r="AS43" s="103">
        <v>0</v>
      </c>
      <c r="AT43" s="103">
        <v>0</v>
      </c>
      <c r="AU43" s="103">
        <v>0</v>
      </c>
      <c r="AV43" s="103">
        <v>2</v>
      </c>
      <c r="AW43" s="103">
        <v>0</v>
      </c>
      <c r="AX43" s="103">
        <v>0</v>
      </c>
      <c r="AY43" s="103">
        <v>0</v>
      </c>
      <c r="AZ43" s="103">
        <v>0</v>
      </c>
      <c r="BA43" s="103">
        <v>0</v>
      </c>
      <c r="BB43" s="103">
        <v>0</v>
      </c>
    </row>
    <row r="44" spans="1:54" ht="34" customHeight="1">
      <c r="A44" s="103">
        <v>41</v>
      </c>
      <c r="B44" s="104" t="s">
        <v>1862</v>
      </c>
      <c r="C44" s="104" t="s">
        <v>1719</v>
      </c>
      <c r="D44" s="104" t="s">
        <v>1863</v>
      </c>
      <c r="E44" s="104" t="s">
        <v>1649</v>
      </c>
      <c r="F44" s="104" t="s">
        <v>1649</v>
      </c>
      <c r="G44" s="104" t="s">
        <v>1649</v>
      </c>
      <c r="H44" s="104" t="s">
        <v>1649</v>
      </c>
      <c r="I44" s="104" t="s">
        <v>1649</v>
      </c>
      <c r="J44" s="104" t="s">
        <v>1649</v>
      </c>
      <c r="K44" s="104" t="s">
        <v>1649</v>
      </c>
      <c r="L44" s="104" t="s">
        <v>1649</v>
      </c>
      <c r="M44" s="104" t="s">
        <v>1649</v>
      </c>
      <c r="N44" s="104" t="s">
        <v>1649</v>
      </c>
      <c r="O44" s="104" t="s">
        <v>1649</v>
      </c>
      <c r="P44" s="104" t="s">
        <v>1649</v>
      </c>
      <c r="Q44" s="104" t="s">
        <v>1649</v>
      </c>
      <c r="R44" s="104" t="s">
        <v>1649</v>
      </c>
      <c r="S44" s="104" t="s">
        <v>1649</v>
      </c>
      <c r="T44" s="104" t="s">
        <v>1649</v>
      </c>
      <c r="U44" s="104" t="s">
        <v>1649</v>
      </c>
      <c r="V44" s="104" t="s">
        <v>1649</v>
      </c>
      <c r="W44" s="104" t="s">
        <v>1649</v>
      </c>
      <c r="X44" s="104" t="s">
        <v>1649</v>
      </c>
      <c r="Y44" s="104" t="s">
        <v>1649</v>
      </c>
      <c r="Z44" s="104" t="s">
        <v>1649</v>
      </c>
      <c r="AA44" s="104" t="s">
        <v>1649</v>
      </c>
      <c r="AB44" s="103">
        <v>1</v>
      </c>
      <c r="AC44" s="103">
        <v>0</v>
      </c>
      <c r="AD44" s="103">
        <v>1</v>
      </c>
      <c r="AE44" s="103">
        <v>0</v>
      </c>
      <c r="AF44" s="103">
        <v>0</v>
      </c>
      <c r="AG44" s="103">
        <v>0</v>
      </c>
      <c r="AH44" s="103">
        <v>1</v>
      </c>
      <c r="AI44" s="103">
        <v>0</v>
      </c>
      <c r="AJ44" s="103">
        <v>0</v>
      </c>
      <c r="AK44" s="103">
        <v>1</v>
      </c>
      <c r="AL44" s="103">
        <v>0</v>
      </c>
      <c r="AM44" s="103">
        <v>1</v>
      </c>
      <c r="AN44" s="103">
        <v>0</v>
      </c>
      <c r="AO44" s="103">
        <v>0</v>
      </c>
      <c r="AP44" s="103">
        <v>0</v>
      </c>
      <c r="AQ44" s="103">
        <v>0</v>
      </c>
      <c r="AR44" s="103">
        <v>1</v>
      </c>
      <c r="AS44" s="103">
        <v>0</v>
      </c>
      <c r="AT44" s="103">
        <v>0</v>
      </c>
      <c r="AU44" s="103">
        <v>0</v>
      </c>
      <c r="AV44" s="103">
        <v>0</v>
      </c>
      <c r="AW44" s="103">
        <v>0</v>
      </c>
      <c r="AX44" s="103">
        <v>0</v>
      </c>
      <c r="AY44" s="103">
        <v>0</v>
      </c>
      <c r="AZ44" s="103">
        <v>0</v>
      </c>
      <c r="BA44" s="103">
        <v>0</v>
      </c>
      <c r="BB44" s="103">
        <v>0</v>
      </c>
    </row>
    <row r="45" spans="1:54" ht="34" customHeight="1">
      <c r="A45" s="103">
        <v>42</v>
      </c>
      <c r="B45" s="104" t="s">
        <v>1864</v>
      </c>
      <c r="C45" s="104" t="s">
        <v>1719</v>
      </c>
      <c r="D45" s="104" t="s">
        <v>1720</v>
      </c>
      <c r="E45" s="104" t="s">
        <v>1649</v>
      </c>
      <c r="F45" s="104" t="s">
        <v>1649</v>
      </c>
      <c r="G45" s="104" t="s">
        <v>1649</v>
      </c>
      <c r="H45" s="104" t="s">
        <v>1649</v>
      </c>
      <c r="I45" s="104" t="s">
        <v>1649</v>
      </c>
      <c r="J45" s="104" t="s">
        <v>1649</v>
      </c>
      <c r="K45" s="104" t="s">
        <v>1649</v>
      </c>
      <c r="L45" s="104" t="s">
        <v>1649</v>
      </c>
      <c r="M45" s="104" t="s">
        <v>1649</v>
      </c>
      <c r="N45" s="104" t="s">
        <v>1649</v>
      </c>
      <c r="O45" s="104" t="s">
        <v>1649</v>
      </c>
      <c r="P45" s="104" t="s">
        <v>1649</v>
      </c>
      <c r="Q45" s="104" t="s">
        <v>1649</v>
      </c>
      <c r="R45" s="104" t="s">
        <v>1649</v>
      </c>
      <c r="S45" s="104" t="s">
        <v>1649</v>
      </c>
      <c r="T45" s="104" t="s">
        <v>1649</v>
      </c>
      <c r="U45" s="104" t="s">
        <v>1649</v>
      </c>
      <c r="V45" s="104" t="s">
        <v>1649</v>
      </c>
      <c r="W45" s="104" t="s">
        <v>1649</v>
      </c>
      <c r="X45" s="104" t="s">
        <v>1649</v>
      </c>
      <c r="Y45" s="104" t="s">
        <v>1649</v>
      </c>
      <c r="Z45" s="104" t="s">
        <v>1649</v>
      </c>
      <c r="AA45" s="104" t="s">
        <v>1649</v>
      </c>
      <c r="AB45" s="103">
        <v>9</v>
      </c>
      <c r="AC45" s="103">
        <v>4</v>
      </c>
      <c r="AD45" s="103">
        <v>0</v>
      </c>
      <c r="AE45" s="103">
        <v>9</v>
      </c>
      <c r="AF45" s="103">
        <v>0</v>
      </c>
      <c r="AG45" s="103">
        <v>7</v>
      </c>
      <c r="AH45" s="103">
        <v>2</v>
      </c>
      <c r="AI45" s="103">
        <v>0</v>
      </c>
      <c r="AJ45" s="103">
        <v>4</v>
      </c>
      <c r="AK45" s="103">
        <v>5</v>
      </c>
      <c r="AL45" s="103">
        <v>0</v>
      </c>
      <c r="AM45" s="103">
        <v>1</v>
      </c>
      <c r="AN45" s="103">
        <v>8</v>
      </c>
      <c r="AO45" s="103">
        <v>0</v>
      </c>
      <c r="AP45" s="103">
        <v>0</v>
      </c>
      <c r="AQ45" s="103">
        <v>0</v>
      </c>
      <c r="AR45" s="103">
        <v>9</v>
      </c>
      <c r="AS45" s="103">
        <v>0</v>
      </c>
      <c r="AT45" s="103">
        <v>0</v>
      </c>
      <c r="AU45" s="103">
        <v>0</v>
      </c>
      <c r="AV45" s="103">
        <v>0</v>
      </c>
      <c r="AW45" s="103">
        <v>0</v>
      </c>
      <c r="AX45" s="103">
        <v>0</v>
      </c>
      <c r="AY45" s="103">
        <v>0</v>
      </c>
      <c r="AZ45" s="103">
        <v>0</v>
      </c>
      <c r="BA45" s="103">
        <v>0</v>
      </c>
      <c r="BB45" s="103">
        <v>0</v>
      </c>
    </row>
    <row r="46" spans="1:54" ht="34" customHeight="1">
      <c r="A46" s="103">
        <v>43</v>
      </c>
      <c r="B46" s="104" t="s">
        <v>1865</v>
      </c>
      <c r="C46" s="104" t="s">
        <v>1759</v>
      </c>
      <c r="D46" s="104" t="s">
        <v>1866</v>
      </c>
      <c r="E46" s="104" t="s">
        <v>1649</v>
      </c>
      <c r="F46" s="104" t="s">
        <v>1649</v>
      </c>
      <c r="G46" s="104" t="s">
        <v>1649</v>
      </c>
      <c r="H46" s="104" t="s">
        <v>1649</v>
      </c>
      <c r="I46" s="104" t="s">
        <v>1649</v>
      </c>
      <c r="J46" s="104" t="s">
        <v>1649</v>
      </c>
      <c r="K46" s="104" t="s">
        <v>1649</v>
      </c>
      <c r="L46" s="104" t="s">
        <v>1649</v>
      </c>
      <c r="M46" s="104" t="s">
        <v>1649</v>
      </c>
      <c r="N46" s="104" t="s">
        <v>1649</v>
      </c>
      <c r="O46" s="104" t="s">
        <v>1649</v>
      </c>
      <c r="P46" s="104" t="s">
        <v>1649</v>
      </c>
      <c r="Q46" s="104" t="s">
        <v>1649</v>
      </c>
      <c r="R46" s="104" t="s">
        <v>1649</v>
      </c>
      <c r="S46" s="104" t="s">
        <v>1649</v>
      </c>
      <c r="T46" s="104" t="s">
        <v>1649</v>
      </c>
      <c r="U46" s="104" t="s">
        <v>1649</v>
      </c>
      <c r="V46" s="104" t="s">
        <v>1649</v>
      </c>
      <c r="W46" s="104" t="s">
        <v>1649</v>
      </c>
      <c r="X46" s="104" t="s">
        <v>1649</v>
      </c>
      <c r="Y46" s="104" t="s">
        <v>1649</v>
      </c>
      <c r="Z46" s="104" t="s">
        <v>1649</v>
      </c>
      <c r="AA46" s="104" t="s">
        <v>1649</v>
      </c>
      <c r="AB46" s="103">
        <v>2</v>
      </c>
      <c r="AC46" s="103">
        <v>1</v>
      </c>
      <c r="AD46" s="103">
        <v>0</v>
      </c>
      <c r="AE46" s="103">
        <v>2</v>
      </c>
      <c r="AF46" s="103">
        <v>0</v>
      </c>
      <c r="AG46" s="103">
        <v>2</v>
      </c>
      <c r="AH46" s="103">
        <v>0</v>
      </c>
      <c r="AI46" s="103">
        <v>0</v>
      </c>
      <c r="AJ46" s="103">
        <v>1</v>
      </c>
      <c r="AK46" s="103">
        <v>1</v>
      </c>
      <c r="AL46" s="103">
        <v>0</v>
      </c>
      <c r="AM46" s="103">
        <v>0</v>
      </c>
      <c r="AN46" s="103">
        <v>2</v>
      </c>
      <c r="AO46" s="103">
        <v>0</v>
      </c>
      <c r="AP46" s="103">
        <v>0</v>
      </c>
      <c r="AQ46" s="103">
        <v>0</v>
      </c>
      <c r="AR46" s="103">
        <v>2</v>
      </c>
      <c r="AS46" s="103">
        <v>0</v>
      </c>
      <c r="AT46" s="103">
        <v>0</v>
      </c>
      <c r="AU46" s="103">
        <v>0</v>
      </c>
      <c r="AV46" s="103">
        <v>0</v>
      </c>
      <c r="AW46" s="103">
        <v>0</v>
      </c>
      <c r="AX46" s="103">
        <v>0</v>
      </c>
      <c r="AY46" s="103">
        <v>0</v>
      </c>
      <c r="AZ46" s="103">
        <v>0</v>
      </c>
      <c r="BA46" s="103">
        <v>0</v>
      </c>
      <c r="BB46" s="103">
        <v>0</v>
      </c>
    </row>
    <row r="47" spans="1:54" ht="34" customHeight="1">
      <c r="A47" s="103">
        <v>44</v>
      </c>
      <c r="B47" s="104" t="s">
        <v>1867</v>
      </c>
      <c r="C47" s="104" t="s">
        <v>1719</v>
      </c>
      <c r="D47" s="104" t="s">
        <v>1720</v>
      </c>
      <c r="E47" s="103">
        <v>10</v>
      </c>
      <c r="F47" s="104" t="s">
        <v>1868</v>
      </c>
      <c r="G47" s="104" t="s">
        <v>1649</v>
      </c>
      <c r="H47" s="104" t="s">
        <v>1869</v>
      </c>
      <c r="I47" s="103">
        <v>3</v>
      </c>
      <c r="J47" s="103">
        <v>5</v>
      </c>
      <c r="K47" s="104" t="s">
        <v>1649</v>
      </c>
      <c r="L47" s="104" t="s">
        <v>1649</v>
      </c>
      <c r="M47" s="104" t="s">
        <v>1649</v>
      </c>
      <c r="N47" s="103">
        <v>5</v>
      </c>
      <c r="O47" s="103">
        <v>5</v>
      </c>
      <c r="P47" s="103">
        <v>4</v>
      </c>
      <c r="Q47" s="104" t="s">
        <v>1649</v>
      </c>
      <c r="R47" s="104" t="s">
        <v>1649</v>
      </c>
      <c r="S47" s="103">
        <v>4</v>
      </c>
      <c r="T47" s="103">
        <v>2</v>
      </c>
      <c r="U47" s="103">
        <v>4</v>
      </c>
      <c r="V47" s="104" t="s">
        <v>1649</v>
      </c>
      <c r="W47" s="104" t="s">
        <v>1649</v>
      </c>
      <c r="X47" s="104" t="s">
        <v>1827</v>
      </c>
      <c r="Y47" s="104" t="s">
        <v>1649</v>
      </c>
      <c r="Z47" s="104" t="s">
        <v>1649</v>
      </c>
      <c r="AA47" s="104" t="s">
        <v>1649</v>
      </c>
      <c r="AB47" s="103">
        <v>11</v>
      </c>
      <c r="AC47" s="103">
        <v>2</v>
      </c>
      <c r="AD47" s="103">
        <v>0</v>
      </c>
      <c r="AE47" s="103">
        <v>11</v>
      </c>
      <c r="AF47" s="103">
        <v>0</v>
      </c>
      <c r="AG47" s="103">
        <v>2</v>
      </c>
      <c r="AH47" s="103">
        <v>9</v>
      </c>
      <c r="AI47" s="103">
        <v>0</v>
      </c>
      <c r="AJ47" s="103">
        <v>9</v>
      </c>
      <c r="AK47" s="103">
        <v>2</v>
      </c>
      <c r="AL47" s="103">
        <v>0</v>
      </c>
      <c r="AM47" s="103">
        <v>11</v>
      </c>
      <c r="AN47" s="103">
        <v>0</v>
      </c>
      <c r="AO47" s="103">
        <v>0</v>
      </c>
      <c r="AP47" s="103">
        <v>0</v>
      </c>
      <c r="AQ47" s="103">
        <v>0</v>
      </c>
      <c r="AR47" s="103">
        <v>0</v>
      </c>
      <c r="AS47" s="103">
        <v>0</v>
      </c>
      <c r="AT47" s="103">
        <v>0</v>
      </c>
      <c r="AU47" s="103">
        <v>0</v>
      </c>
      <c r="AV47" s="103">
        <v>11</v>
      </c>
      <c r="AW47" s="103">
        <v>0</v>
      </c>
      <c r="AX47" s="103">
        <v>0</v>
      </c>
      <c r="AY47" s="103">
        <v>0</v>
      </c>
      <c r="AZ47" s="103">
        <v>0</v>
      </c>
      <c r="BA47" s="103">
        <v>0</v>
      </c>
      <c r="BB47" s="103">
        <v>0</v>
      </c>
    </row>
    <row r="48" spans="1:54" ht="34" customHeight="1">
      <c r="A48" s="103">
        <v>45</v>
      </c>
      <c r="B48" s="104" t="s">
        <v>1870</v>
      </c>
      <c r="C48" s="104" t="s">
        <v>1759</v>
      </c>
      <c r="D48" s="104" t="s">
        <v>1649</v>
      </c>
      <c r="E48" s="104" t="s">
        <v>1649</v>
      </c>
      <c r="F48" s="104" t="s">
        <v>1649</v>
      </c>
      <c r="G48" s="104" t="s">
        <v>1649</v>
      </c>
      <c r="H48" s="104" t="s">
        <v>1649</v>
      </c>
      <c r="I48" s="104" t="s">
        <v>1649</v>
      </c>
      <c r="J48" s="104" t="s">
        <v>1649</v>
      </c>
      <c r="K48" s="104" t="s">
        <v>1649</v>
      </c>
      <c r="L48" s="104" t="s">
        <v>1649</v>
      </c>
      <c r="M48" s="104" t="s">
        <v>1649</v>
      </c>
      <c r="N48" s="104" t="s">
        <v>1649</v>
      </c>
      <c r="O48" s="104" t="s">
        <v>1649</v>
      </c>
      <c r="P48" s="104" t="s">
        <v>1649</v>
      </c>
      <c r="Q48" s="104" t="s">
        <v>1649</v>
      </c>
      <c r="R48" s="104" t="s">
        <v>1649</v>
      </c>
      <c r="S48" s="104" t="s">
        <v>1649</v>
      </c>
      <c r="T48" s="104" t="s">
        <v>1649</v>
      </c>
      <c r="U48" s="104" t="s">
        <v>1649</v>
      </c>
      <c r="V48" s="104" t="s">
        <v>1649</v>
      </c>
      <c r="W48" s="104" t="s">
        <v>1649</v>
      </c>
      <c r="X48" s="104" t="s">
        <v>1649</v>
      </c>
      <c r="Y48" s="104" t="s">
        <v>1649</v>
      </c>
      <c r="Z48" s="104" t="s">
        <v>1649</v>
      </c>
      <c r="AA48" s="104" t="s">
        <v>1649</v>
      </c>
      <c r="AB48" s="104" t="s">
        <v>1649</v>
      </c>
      <c r="AC48" s="104" t="s">
        <v>1649</v>
      </c>
      <c r="AD48" s="104" t="s">
        <v>1649</v>
      </c>
      <c r="AE48" s="104" t="s">
        <v>1649</v>
      </c>
      <c r="AF48" s="104" t="s">
        <v>1649</v>
      </c>
      <c r="AG48" s="104" t="s">
        <v>1649</v>
      </c>
      <c r="AH48" s="104" t="s">
        <v>1649</v>
      </c>
      <c r="AI48" s="104" t="s">
        <v>1649</v>
      </c>
      <c r="AJ48" s="104" t="s">
        <v>1649</v>
      </c>
      <c r="AK48" s="104" t="s">
        <v>1649</v>
      </c>
      <c r="AL48" s="104" t="s">
        <v>1649</v>
      </c>
      <c r="AM48" s="104" t="s">
        <v>1649</v>
      </c>
      <c r="AN48" s="104" t="s">
        <v>1649</v>
      </c>
      <c r="AO48" s="104" t="s">
        <v>1649</v>
      </c>
      <c r="AP48" s="104" t="s">
        <v>1649</v>
      </c>
      <c r="AQ48" s="104" t="s">
        <v>1649</v>
      </c>
      <c r="AR48" s="104" t="s">
        <v>1649</v>
      </c>
      <c r="AS48" s="104" t="s">
        <v>1649</v>
      </c>
      <c r="AT48" s="104" t="s">
        <v>1649</v>
      </c>
      <c r="AU48" s="104" t="s">
        <v>1649</v>
      </c>
      <c r="AV48" s="104" t="s">
        <v>1649</v>
      </c>
      <c r="AW48" s="104" t="s">
        <v>1649</v>
      </c>
      <c r="AX48" s="104" t="s">
        <v>1649</v>
      </c>
      <c r="AY48" s="104" t="s">
        <v>1649</v>
      </c>
      <c r="AZ48" s="104" t="s">
        <v>1649</v>
      </c>
      <c r="BA48" s="104" t="s">
        <v>1649</v>
      </c>
      <c r="BB48" s="104" t="s">
        <v>1649</v>
      </c>
    </row>
    <row r="49" spans="1:54" ht="34" customHeight="1">
      <c r="A49" s="103">
        <v>46</v>
      </c>
      <c r="B49" s="104" t="s">
        <v>1871</v>
      </c>
      <c r="C49" s="104" t="s">
        <v>1719</v>
      </c>
      <c r="D49" s="104" t="s">
        <v>1720</v>
      </c>
      <c r="E49" s="103">
        <v>15</v>
      </c>
      <c r="F49" s="103">
        <v>0</v>
      </c>
      <c r="G49" s="103">
        <v>25</v>
      </c>
      <c r="H49" s="104" t="s">
        <v>1753</v>
      </c>
      <c r="I49" s="103">
        <v>2</v>
      </c>
      <c r="J49" s="103">
        <v>4</v>
      </c>
      <c r="K49" s="104" t="s">
        <v>1649</v>
      </c>
      <c r="L49" s="104" t="s">
        <v>1649</v>
      </c>
      <c r="M49" s="104" t="s">
        <v>1649</v>
      </c>
      <c r="N49" s="103">
        <v>3</v>
      </c>
      <c r="O49" s="103">
        <v>3</v>
      </c>
      <c r="P49" s="103">
        <v>4</v>
      </c>
      <c r="Q49" s="104" t="s">
        <v>1649</v>
      </c>
      <c r="R49" s="104" t="s">
        <v>1649</v>
      </c>
      <c r="S49" s="103">
        <v>4</v>
      </c>
      <c r="T49" s="103">
        <v>1</v>
      </c>
      <c r="U49" s="103">
        <v>4</v>
      </c>
      <c r="V49" s="104" t="s">
        <v>1649</v>
      </c>
      <c r="W49" s="104" t="s">
        <v>1649</v>
      </c>
      <c r="X49" s="104" t="s">
        <v>1745</v>
      </c>
      <c r="Y49" s="103">
        <v>90</v>
      </c>
      <c r="Z49" s="103">
        <v>3</v>
      </c>
      <c r="AA49" s="103">
        <v>3</v>
      </c>
      <c r="AB49" s="103">
        <v>1</v>
      </c>
      <c r="AC49" s="103">
        <v>0</v>
      </c>
      <c r="AD49" s="103">
        <v>1</v>
      </c>
      <c r="AE49" s="103">
        <v>0</v>
      </c>
      <c r="AF49" s="103">
        <v>0</v>
      </c>
      <c r="AG49" s="103">
        <v>0</v>
      </c>
      <c r="AH49" s="103">
        <v>1</v>
      </c>
      <c r="AI49" s="103">
        <v>0</v>
      </c>
      <c r="AJ49" s="103">
        <v>1</v>
      </c>
      <c r="AK49" s="103">
        <v>0</v>
      </c>
      <c r="AL49" s="103">
        <v>0</v>
      </c>
      <c r="AM49" s="103">
        <v>0</v>
      </c>
      <c r="AN49" s="103">
        <v>1</v>
      </c>
      <c r="AO49" s="103">
        <v>0</v>
      </c>
      <c r="AP49" s="103">
        <v>0</v>
      </c>
      <c r="AQ49" s="103">
        <v>0</v>
      </c>
      <c r="AR49" s="103">
        <v>0</v>
      </c>
      <c r="AS49" s="103">
        <v>0</v>
      </c>
      <c r="AT49" s="103">
        <v>0</v>
      </c>
      <c r="AU49" s="103">
        <v>0</v>
      </c>
      <c r="AV49" s="103">
        <v>1</v>
      </c>
      <c r="AW49" s="103">
        <v>0</v>
      </c>
      <c r="AX49" s="103">
        <v>0</v>
      </c>
      <c r="AY49" s="103">
        <v>0</v>
      </c>
      <c r="AZ49" s="103">
        <v>0</v>
      </c>
      <c r="BA49" s="103">
        <v>0</v>
      </c>
      <c r="BB49" s="103">
        <v>0</v>
      </c>
    </row>
    <row r="50" spans="1:54" ht="34" customHeight="1">
      <c r="A50" s="103">
        <v>47</v>
      </c>
      <c r="B50" s="104" t="s">
        <v>1872</v>
      </c>
      <c r="C50" s="104" t="s">
        <v>1719</v>
      </c>
      <c r="D50" s="104" t="s">
        <v>1873</v>
      </c>
      <c r="E50" s="104" t="s">
        <v>1649</v>
      </c>
      <c r="F50" s="104" t="s">
        <v>1649</v>
      </c>
      <c r="G50" s="104" t="s">
        <v>1649</v>
      </c>
      <c r="H50" s="104" t="s">
        <v>1770</v>
      </c>
      <c r="I50" s="103">
        <v>3</v>
      </c>
      <c r="J50" s="103">
        <v>5</v>
      </c>
      <c r="K50" s="103">
        <v>1000</v>
      </c>
      <c r="L50" s="103">
        <v>0</v>
      </c>
      <c r="M50" s="103">
        <v>3</v>
      </c>
      <c r="N50" s="103">
        <v>5</v>
      </c>
      <c r="O50" s="103">
        <v>5</v>
      </c>
      <c r="P50" s="103">
        <v>5</v>
      </c>
      <c r="Q50" s="104" t="s">
        <v>1649</v>
      </c>
      <c r="R50" s="104" t="s">
        <v>1720</v>
      </c>
      <c r="S50" s="103">
        <v>5</v>
      </c>
      <c r="T50" s="103">
        <v>1</v>
      </c>
      <c r="U50" s="103">
        <v>4</v>
      </c>
      <c r="V50" s="104" t="s">
        <v>1649</v>
      </c>
      <c r="W50" s="104" t="s">
        <v>1720</v>
      </c>
      <c r="X50" s="104" t="s">
        <v>1741</v>
      </c>
      <c r="Y50" s="103">
        <v>30</v>
      </c>
      <c r="Z50" s="103">
        <v>4</v>
      </c>
      <c r="AA50" s="103">
        <v>3</v>
      </c>
      <c r="AB50" s="103">
        <v>2</v>
      </c>
      <c r="AC50" s="103">
        <v>0</v>
      </c>
      <c r="AD50" s="103">
        <v>2</v>
      </c>
      <c r="AE50" s="103">
        <v>0</v>
      </c>
      <c r="AF50" s="103">
        <v>0</v>
      </c>
      <c r="AG50" s="103">
        <v>2</v>
      </c>
      <c r="AH50" s="103">
        <v>0</v>
      </c>
      <c r="AI50" s="103">
        <v>0</v>
      </c>
      <c r="AJ50" s="103">
        <v>0</v>
      </c>
      <c r="AK50" s="103">
        <v>2</v>
      </c>
      <c r="AL50" s="103">
        <v>0</v>
      </c>
      <c r="AM50" s="103">
        <v>2</v>
      </c>
      <c r="AN50" s="103">
        <v>0</v>
      </c>
      <c r="AO50" s="103">
        <v>0</v>
      </c>
      <c r="AP50" s="103">
        <v>1</v>
      </c>
      <c r="AQ50" s="103">
        <v>0</v>
      </c>
      <c r="AR50" s="103">
        <v>0</v>
      </c>
      <c r="AS50" s="103">
        <v>0</v>
      </c>
      <c r="AT50" s="103">
        <v>0</v>
      </c>
      <c r="AU50" s="103">
        <v>0</v>
      </c>
      <c r="AV50" s="103">
        <v>1</v>
      </c>
      <c r="AW50" s="103">
        <v>0</v>
      </c>
      <c r="AX50" s="103">
        <v>0</v>
      </c>
      <c r="AY50" s="103">
        <v>0</v>
      </c>
      <c r="AZ50" s="103">
        <v>0</v>
      </c>
      <c r="BA50" s="103">
        <v>0</v>
      </c>
      <c r="BB50" s="103">
        <v>0</v>
      </c>
    </row>
    <row r="51" spans="1:54" ht="34" customHeight="1">
      <c r="A51" s="103">
        <v>48</v>
      </c>
      <c r="B51" s="104" t="s">
        <v>1874</v>
      </c>
      <c r="C51" s="104" t="s">
        <v>1719</v>
      </c>
      <c r="D51" s="104" t="s">
        <v>1875</v>
      </c>
      <c r="E51" s="103">
        <v>9.7</v>
      </c>
      <c r="F51" s="103">
        <v>1</v>
      </c>
      <c r="G51" s="103">
        <v>17.4</v>
      </c>
      <c r="H51" s="104" t="s">
        <v>1721</v>
      </c>
      <c r="I51" s="103">
        <v>1</v>
      </c>
      <c r="J51" s="103">
        <v>4</v>
      </c>
      <c r="K51" s="103">
        <v>17</v>
      </c>
      <c r="L51" s="103">
        <v>75</v>
      </c>
      <c r="M51" s="103">
        <v>10</v>
      </c>
      <c r="N51" s="103">
        <v>3.5</v>
      </c>
      <c r="O51" s="103">
        <v>2</v>
      </c>
      <c r="P51" s="103">
        <v>2</v>
      </c>
      <c r="Q51" s="104" t="s">
        <v>1876</v>
      </c>
      <c r="R51" s="104" t="s">
        <v>1877</v>
      </c>
      <c r="S51" s="103">
        <v>4</v>
      </c>
      <c r="T51" s="103">
        <v>3</v>
      </c>
      <c r="U51" s="103">
        <v>2.5</v>
      </c>
      <c r="V51" s="104" t="s">
        <v>1878</v>
      </c>
      <c r="W51" s="104" t="s">
        <v>1879</v>
      </c>
      <c r="X51" s="104" t="s">
        <v>1745</v>
      </c>
      <c r="Y51" s="103">
        <v>70</v>
      </c>
      <c r="Z51" s="103">
        <v>3</v>
      </c>
      <c r="AA51" s="103">
        <v>2</v>
      </c>
      <c r="AB51" s="103">
        <v>12</v>
      </c>
      <c r="AC51" s="103">
        <v>4</v>
      </c>
      <c r="AD51" s="103">
        <v>4</v>
      </c>
      <c r="AE51" s="103">
        <v>8</v>
      </c>
      <c r="AF51" s="103">
        <v>0</v>
      </c>
      <c r="AG51" s="103">
        <v>6</v>
      </c>
      <c r="AH51" s="103">
        <v>5</v>
      </c>
      <c r="AI51" s="103">
        <v>1</v>
      </c>
      <c r="AJ51" s="103">
        <v>5</v>
      </c>
      <c r="AK51" s="103">
        <v>7</v>
      </c>
      <c r="AL51" s="103">
        <v>0</v>
      </c>
      <c r="AM51" s="103">
        <v>8</v>
      </c>
      <c r="AN51" s="103">
        <v>4</v>
      </c>
      <c r="AO51" s="103">
        <v>2</v>
      </c>
      <c r="AP51" s="103">
        <v>3</v>
      </c>
      <c r="AQ51" s="103">
        <v>1</v>
      </c>
      <c r="AR51" s="103">
        <v>0</v>
      </c>
      <c r="AS51" s="103">
        <v>4</v>
      </c>
      <c r="AT51" s="103">
        <v>0</v>
      </c>
      <c r="AU51" s="103">
        <v>7</v>
      </c>
      <c r="AV51" s="103">
        <v>5</v>
      </c>
      <c r="AW51" s="103">
        <v>0</v>
      </c>
      <c r="AX51" s="103">
        <v>0</v>
      </c>
      <c r="AY51" s="103">
        <v>0</v>
      </c>
      <c r="AZ51" s="103">
        <v>0</v>
      </c>
      <c r="BA51" s="103">
        <v>0</v>
      </c>
      <c r="BB51" s="103">
        <v>0</v>
      </c>
    </row>
    <row r="52" spans="1:54" ht="34" customHeight="1">
      <c r="A52" s="103">
        <v>49</v>
      </c>
      <c r="B52" s="104" t="s">
        <v>1880</v>
      </c>
      <c r="C52" s="104" t="s">
        <v>1719</v>
      </c>
      <c r="D52" s="104" t="s">
        <v>1881</v>
      </c>
      <c r="E52" s="103">
        <v>7.4</v>
      </c>
      <c r="F52" s="103">
        <v>0</v>
      </c>
      <c r="G52" s="103">
        <v>10.8</v>
      </c>
      <c r="H52" s="104" t="s">
        <v>1721</v>
      </c>
      <c r="I52" s="103">
        <v>2</v>
      </c>
      <c r="J52" s="103">
        <v>4</v>
      </c>
      <c r="K52" s="103">
        <v>26</v>
      </c>
      <c r="L52" s="103">
        <v>0</v>
      </c>
      <c r="M52" s="103">
        <v>0</v>
      </c>
      <c r="N52" s="103">
        <v>3</v>
      </c>
      <c r="O52" s="103">
        <v>3</v>
      </c>
      <c r="P52" s="103">
        <v>3</v>
      </c>
      <c r="Q52" s="104" t="s">
        <v>1649</v>
      </c>
      <c r="R52" s="104" t="s">
        <v>1882</v>
      </c>
      <c r="S52" s="103">
        <v>4</v>
      </c>
      <c r="T52" s="103">
        <v>2</v>
      </c>
      <c r="U52" s="103">
        <v>3</v>
      </c>
      <c r="V52" s="104" t="s">
        <v>1883</v>
      </c>
      <c r="W52" s="104" t="s">
        <v>1882</v>
      </c>
      <c r="X52" s="104" t="s">
        <v>1745</v>
      </c>
      <c r="Y52" s="103">
        <v>80</v>
      </c>
      <c r="Z52" s="103">
        <v>3</v>
      </c>
      <c r="AA52" s="103">
        <v>3</v>
      </c>
      <c r="AB52" s="103">
        <v>8</v>
      </c>
      <c r="AC52" s="103">
        <v>3</v>
      </c>
      <c r="AD52" s="103">
        <v>1</v>
      </c>
      <c r="AE52" s="103">
        <v>7</v>
      </c>
      <c r="AF52" s="103">
        <v>0</v>
      </c>
      <c r="AG52" s="103">
        <v>6</v>
      </c>
      <c r="AH52" s="103">
        <v>2</v>
      </c>
      <c r="AI52" s="103">
        <v>0</v>
      </c>
      <c r="AJ52" s="103">
        <v>4</v>
      </c>
      <c r="AK52" s="103">
        <v>4</v>
      </c>
      <c r="AL52" s="103">
        <v>0</v>
      </c>
      <c r="AM52" s="103">
        <v>0</v>
      </c>
      <c r="AN52" s="103">
        <v>8</v>
      </c>
      <c r="AO52" s="103">
        <v>2</v>
      </c>
      <c r="AP52" s="103">
        <v>5</v>
      </c>
      <c r="AQ52" s="103">
        <v>6</v>
      </c>
      <c r="AR52" s="103">
        <v>0</v>
      </c>
      <c r="AS52" s="103">
        <v>3</v>
      </c>
      <c r="AT52" s="103">
        <v>0</v>
      </c>
      <c r="AU52" s="103">
        <v>0</v>
      </c>
      <c r="AV52" s="103">
        <v>0</v>
      </c>
      <c r="AW52" s="103">
        <v>0</v>
      </c>
      <c r="AX52" s="103">
        <v>0</v>
      </c>
      <c r="AY52" s="103">
        <v>0</v>
      </c>
      <c r="AZ52" s="103">
        <v>0</v>
      </c>
      <c r="BA52" s="103">
        <v>0</v>
      </c>
      <c r="BB52" s="103">
        <v>0</v>
      </c>
    </row>
    <row r="53" spans="1:54" ht="34" customHeight="1">
      <c r="A53" s="103">
        <v>50</v>
      </c>
      <c r="B53" s="104" t="s">
        <v>1884</v>
      </c>
      <c r="C53" s="104" t="s">
        <v>1885</v>
      </c>
      <c r="D53" s="104" t="s">
        <v>1886</v>
      </c>
      <c r="E53" s="103">
        <v>3.5</v>
      </c>
      <c r="F53" s="103">
        <v>0</v>
      </c>
      <c r="G53" s="103">
        <v>4.3</v>
      </c>
      <c r="H53" s="104" t="s">
        <v>1770</v>
      </c>
      <c r="I53" s="103">
        <v>1</v>
      </c>
      <c r="J53" s="103">
        <v>4</v>
      </c>
      <c r="K53" s="103">
        <v>500</v>
      </c>
      <c r="L53" s="103">
        <v>0</v>
      </c>
      <c r="M53" s="103">
        <v>0</v>
      </c>
      <c r="N53" s="103">
        <v>5</v>
      </c>
      <c r="O53" s="103">
        <v>4</v>
      </c>
      <c r="P53" s="103">
        <v>4</v>
      </c>
      <c r="Q53" s="104" t="s">
        <v>1887</v>
      </c>
      <c r="R53" s="104" t="s">
        <v>1888</v>
      </c>
      <c r="S53" s="103">
        <v>5</v>
      </c>
      <c r="T53" s="103">
        <v>4</v>
      </c>
      <c r="U53" s="103">
        <v>5</v>
      </c>
      <c r="V53" s="104" t="s">
        <v>1889</v>
      </c>
      <c r="W53" s="104" t="s">
        <v>1888</v>
      </c>
      <c r="X53" s="104" t="s">
        <v>1741</v>
      </c>
      <c r="Y53" s="103">
        <v>60</v>
      </c>
      <c r="Z53" s="103">
        <v>4</v>
      </c>
      <c r="AA53" s="103">
        <v>5</v>
      </c>
      <c r="AB53" s="103">
        <v>10</v>
      </c>
      <c r="AC53" s="103">
        <v>5</v>
      </c>
      <c r="AD53" s="103">
        <v>0</v>
      </c>
      <c r="AE53" s="103">
        <v>10</v>
      </c>
      <c r="AF53" s="103">
        <v>0</v>
      </c>
      <c r="AG53" s="103">
        <v>10</v>
      </c>
      <c r="AH53" s="103">
        <v>0</v>
      </c>
      <c r="AI53" s="103">
        <v>0</v>
      </c>
      <c r="AJ53" s="103">
        <v>3</v>
      </c>
      <c r="AK53" s="103">
        <v>7</v>
      </c>
      <c r="AL53" s="103">
        <v>0</v>
      </c>
      <c r="AM53" s="103">
        <v>0</v>
      </c>
      <c r="AN53" s="103">
        <v>10</v>
      </c>
      <c r="AO53" s="103">
        <v>8</v>
      </c>
      <c r="AP53" s="103">
        <v>0</v>
      </c>
      <c r="AQ53" s="103">
        <v>0</v>
      </c>
      <c r="AR53" s="103">
        <v>10</v>
      </c>
      <c r="AS53" s="103">
        <v>2</v>
      </c>
      <c r="AT53" s="103">
        <v>0</v>
      </c>
      <c r="AU53" s="103">
        <v>0</v>
      </c>
      <c r="AV53" s="103">
        <v>0</v>
      </c>
      <c r="AW53" s="103">
        <v>0</v>
      </c>
      <c r="AX53" s="103">
        <v>0</v>
      </c>
      <c r="AY53" s="103">
        <v>0</v>
      </c>
      <c r="AZ53" s="103">
        <v>0</v>
      </c>
      <c r="BA53" s="103">
        <v>0</v>
      </c>
      <c r="BB53" s="103">
        <v>0</v>
      </c>
    </row>
    <row r="54" spans="1:54" ht="34" customHeight="1">
      <c r="A54" s="103">
        <v>51</v>
      </c>
      <c r="B54" s="104" t="s">
        <v>1890</v>
      </c>
      <c r="C54" s="104" t="s">
        <v>1649</v>
      </c>
      <c r="D54" s="104" t="s">
        <v>1891</v>
      </c>
      <c r="E54" s="103">
        <v>16.4</v>
      </c>
      <c r="F54" s="103">
        <v>1.5</v>
      </c>
      <c r="G54" s="103">
        <v>47.4</v>
      </c>
      <c r="H54" s="104" t="s">
        <v>1770</v>
      </c>
      <c r="I54" s="103">
        <v>1</v>
      </c>
      <c r="J54" s="103">
        <v>1</v>
      </c>
      <c r="K54" s="104" t="s">
        <v>1649</v>
      </c>
      <c r="L54" s="103">
        <v>0</v>
      </c>
      <c r="M54" s="103">
        <v>6</v>
      </c>
      <c r="N54" s="103">
        <v>3</v>
      </c>
      <c r="O54" s="103">
        <v>4</v>
      </c>
      <c r="P54" s="103">
        <v>4</v>
      </c>
      <c r="Q54" s="104" t="s">
        <v>1892</v>
      </c>
      <c r="R54" s="104" t="s">
        <v>1893</v>
      </c>
      <c r="S54" s="103">
        <v>3</v>
      </c>
      <c r="T54" s="103">
        <v>1</v>
      </c>
      <c r="U54" s="103">
        <v>5</v>
      </c>
      <c r="V54" s="104" t="s">
        <v>1894</v>
      </c>
      <c r="W54" s="104" t="s">
        <v>1893</v>
      </c>
      <c r="X54" s="104" t="s">
        <v>1827</v>
      </c>
      <c r="Y54" s="103">
        <v>30</v>
      </c>
      <c r="Z54" s="103">
        <v>4</v>
      </c>
      <c r="AA54" s="103">
        <v>3</v>
      </c>
      <c r="AB54" s="103">
        <v>6</v>
      </c>
      <c r="AC54" s="103">
        <v>2</v>
      </c>
      <c r="AD54" s="103">
        <v>2</v>
      </c>
      <c r="AE54" s="103">
        <v>4</v>
      </c>
      <c r="AF54" s="103">
        <v>0</v>
      </c>
      <c r="AG54" s="103">
        <v>5</v>
      </c>
      <c r="AH54" s="103">
        <v>1</v>
      </c>
      <c r="AI54" s="103">
        <v>0</v>
      </c>
      <c r="AJ54" s="103">
        <v>1</v>
      </c>
      <c r="AK54" s="103">
        <v>4</v>
      </c>
      <c r="AL54" s="103">
        <v>1</v>
      </c>
      <c r="AM54" s="103">
        <v>6</v>
      </c>
      <c r="AN54" s="103">
        <v>0</v>
      </c>
      <c r="AO54" s="103">
        <v>0</v>
      </c>
      <c r="AP54" s="103">
        <v>0</v>
      </c>
      <c r="AQ54" s="103">
        <v>0</v>
      </c>
      <c r="AR54" s="103">
        <v>0</v>
      </c>
      <c r="AS54" s="103">
        <v>0</v>
      </c>
      <c r="AT54" s="103">
        <v>0</v>
      </c>
      <c r="AU54" s="103">
        <v>0</v>
      </c>
      <c r="AV54" s="103">
        <v>6</v>
      </c>
      <c r="AW54" s="103">
        <v>4</v>
      </c>
      <c r="AX54" s="103">
        <v>0</v>
      </c>
      <c r="AY54" s="103">
        <v>0</v>
      </c>
      <c r="AZ54" s="103">
        <v>0</v>
      </c>
      <c r="BA54" s="103">
        <v>0</v>
      </c>
      <c r="BB54" s="103">
        <v>0</v>
      </c>
    </row>
    <row r="55" spans="1:54" ht="34" customHeight="1">
      <c r="A55" s="103">
        <v>52</v>
      </c>
      <c r="B55" s="104" t="s">
        <v>1895</v>
      </c>
      <c r="C55" s="104" t="s">
        <v>1719</v>
      </c>
      <c r="D55" s="104" t="s">
        <v>1896</v>
      </c>
      <c r="E55" s="103">
        <v>13</v>
      </c>
      <c r="F55" s="103">
        <v>0</v>
      </c>
      <c r="G55" s="103">
        <v>12.3</v>
      </c>
      <c r="H55" s="104" t="s">
        <v>1897</v>
      </c>
      <c r="I55" s="103">
        <v>2</v>
      </c>
      <c r="J55" s="103">
        <v>5</v>
      </c>
      <c r="K55" s="103">
        <v>25</v>
      </c>
      <c r="L55" s="103">
        <v>0</v>
      </c>
      <c r="M55" s="103">
        <v>8</v>
      </c>
      <c r="N55" s="103">
        <v>3</v>
      </c>
      <c r="O55" s="103">
        <v>2</v>
      </c>
      <c r="P55" s="103">
        <v>2.5</v>
      </c>
      <c r="Q55" s="104" t="s">
        <v>1892</v>
      </c>
      <c r="R55" s="104" t="s">
        <v>1898</v>
      </c>
      <c r="S55" s="103">
        <v>4</v>
      </c>
      <c r="T55" s="103">
        <v>3.5</v>
      </c>
      <c r="U55" s="103">
        <v>4</v>
      </c>
      <c r="V55" s="104" t="s">
        <v>1899</v>
      </c>
      <c r="W55" s="104" t="s">
        <v>1898</v>
      </c>
      <c r="X55" s="104" t="s">
        <v>1745</v>
      </c>
      <c r="Y55" s="103">
        <v>50</v>
      </c>
      <c r="Z55" s="103">
        <v>4</v>
      </c>
      <c r="AA55" s="103">
        <v>3</v>
      </c>
      <c r="AB55" s="103">
        <v>8</v>
      </c>
      <c r="AC55" s="103">
        <v>2</v>
      </c>
      <c r="AD55" s="103">
        <v>4</v>
      </c>
      <c r="AE55" s="103">
        <v>4</v>
      </c>
      <c r="AF55" s="103">
        <v>0</v>
      </c>
      <c r="AG55" s="103">
        <v>7</v>
      </c>
      <c r="AH55" s="103">
        <v>1</v>
      </c>
      <c r="AI55" s="103">
        <v>0</v>
      </c>
      <c r="AJ55" s="103">
        <v>4</v>
      </c>
      <c r="AK55" s="103">
        <v>4</v>
      </c>
      <c r="AL55" s="103">
        <v>0</v>
      </c>
      <c r="AM55" s="103">
        <v>7</v>
      </c>
      <c r="AN55" s="103">
        <v>1</v>
      </c>
      <c r="AO55" s="103">
        <v>0</v>
      </c>
      <c r="AP55" s="103">
        <v>0</v>
      </c>
      <c r="AQ55" s="103">
        <v>1</v>
      </c>
      <c r="AR55" s="103">
        <v>2</v>
      </c>
      <c r="AS55" s="103">
        <v>2</v>
      </c>
      <c r="AT55" s="103">
        <v>0</v>
      </c>
      <c r="AU55" s="103">
        <v>5</v>
      </c>
      <c r="AV55" s="103">
        <v>4</v>
      </c>
      <c r="AW55" s="103">
        <v>0</v>
      </c>
      <c r="AX55" s="103">
        <v>0</v>
      </c>
      <c r="AY55" s="103">
        <v>0</v>
      </c>
      <c r="AZ55" s="103">
        <v>0</v>
      </c>
      <c r="BA55" s="103">
        <v>0</v>
      </c>
      <c r="BB55" s="103">
        <v>0</v>
      </c>
    </row>
    <row r="56" spans="1:54" ht="34" customHeight="1">
      <c r="A56" s="103">
        <v>53</v>
      </c>
      <c r="B56" s="104" t="s">
        <v>1900</v>
      </c>
      <c r="C56" s="104" t="s">
        <v>1649</v>
      </c>
      <c r="D56" s="104" t="s">
        <v>1901</v>
      </c>
      <c r="E56" s="103">
        <v>27</v>
      </c>
      <c r="F56" s="103">
        <v>0.4</v>
      </c>
      <c r="G56" s="103">
        <v>54.4</v>
      </c>
      <c r="H56" s="104" t="s">
        <v>1770</v>
      </c>
      <c r="I56" s="103">
        <v>1</v>
      </c>
      <c r="J56" s="103">
        <v>4</v>
      </c>
      <c r="K56" s="103">
        <v>200</v>
      </c>
      <c r="L56" s="103">
        <v>0</v>
      </c>
      <c r="M56" s="103">
        <v>4</v>
      </c>
      <c r="N56" s="103">
        <v>3.7</v>
      </c>
      <c r="O56" s="103">
        <v>4</v>
      </c>
      <c r="P56" s="103">
        <v>3.3</v>
      </c>
      <c r="Q56" s="104" t="s">
        <v>1902</v>
      </c>
      <c r="R56" s="104" t="s">
        <v>1903</v>
      </c>
      <c r="S56" s="103">
        <v>3.3</v>
      </c>
      <c r="T56" s="103">
        <v>3.7</v>
      </c>
      <c r="U56" s="103">
        <v>3.3</v>
      </c>
      <c r="V56" s="104" t="s">
        <v>1904</v>
      </c>
      <c r="W56" s="104" t="s">
        <v>1903</v>
      </c>
      <c r="X56" s="104" t="s">
        <v>1827</v>
      </c>
      <c r="Y56" s="103">
        <v>80</v>
      </c>
      <c r="Z56" s="103">
        <v>2.7</v>
      </c>
      <c r="AA56" s="103">
        <v>3.3</v>
      </c>
      <c r="AB56" s="103">
        <v>3</v>
      </c>
      <c r="AC56" s="103">
        <v>1</v>
      </c>
      <c r="AD56" s="103">
        <v>0</v>
      </c>
      <c r="AE56" s="103">
        <v>3</v>
      </c>
      <c r="AF56" s="103">
        <v>0</v>
      </c>
      <c r="AG56" s="103">
        <v>3</v>
      </c>
      <c r="AH56" s="103">
        <v>0</v>
      </c>
      <c r="AI56" s="103">
        <v>0</v>
      </c>
      <c r="AJ56" s="103">
        <v>0</v>
      </c>
      <c r="AK56" s="103">
        <v>3</v>
      </c>
      <c r="AL56" s="103">
        <v>0</v>
      </c>
      <c r="AM56" s="103">
        <v>1</v>
      </c>
      <c r="AN56" s="103">
        <v>2</v>
      </c>
      <c r="AO56" s="103">
        <v>0</v>
      </c>
      <c r="AP56" s="103">
        <v>0</v>
      </c>
      <c r="AQ56" s="103">
        <v>0</v>
      </c>
      <c r="AR56" s="103">
        <v>3</v>
      </c>
      <c r="AS56" s="103">
        <v>3</v>
      </c>
      <c r="AT56" s="103">
        <v>0</v>
      </c>
      <c r="AU56" s="103">
        <v>0</v>
      </c>
      <c r="AV56" s="103">
        <v>0</v>
      </c>
      <c r="AW56" s="103">
        <v>0</v>
      </c>
      <c r="AX56" s="103">
        <v>0</v>
      </c>
      <c r="AY56" s="103">
        <v>0</v>
      </c>
      <c r="AZ56" s="103">
        <v>0</v>
      </c>
      <c r="BA56" s="103">
        <v>0</v>
      </c>
      <c r="BB56" s="103">
        <v>0</v>
      </c>
    </row>
    <row r="57" spans="1:54" ht="34" customHeight="1">
      <c r="A57" s="103">
        <v>54</v>
      </c>
      <c r="B57" s="104" t="s">
        <v>1905</v>
      </c>
      <c r="C57" s="104" t="s">
        <v>1719</v>
      </c>
      <c r="D57" s="104" t="s">
        <v>1906</v>
      </c>
      <c r="E57" s="103">
        <v>24</v>
      </c>
      <c r="F57" s="103">
        <v>0</v>
      </c>
      <c r="G57" s="103">
        <v>39.4</v>
      </c>
      <c r="H57" s="104" t="s">
        <v>1770</v>
      </c>
      <c r="I57" s="103">
        <v>2</v>
      </c>
      <c r="J57" s="103">
        <v>5</v>
      </c>
      <c r="K57" s="103">
        <v>350</v>
      </c>
      <c r="L57" s="103">
        <v>0</v>
      </c>
      <c r="M57" s="103">
        <v>6</v>
      </c>
      <c r="N57" s="103">
        <v>4</v>
      </c>
      <c r="O57" s="103">
        <v>4</v>
      </c>
      <c r="P57" s="103">
        <v>3</v>
      </c>
      <c r="Q57" s="104" t="s">
        <v>1907</v>
      </c>
      <c r="R57" s="104" t="s">
        <v>1906</v>
      </c>
      <c r="S57" s="103">
        <v>4</v>
      </c>
      <c r="T57" s="103">
        <v>3</v>
      </c>
      <c r="U57" s="103">
        <v>4</v>
      </c>
      <c r="V57" s="104" t="s">
        <v>1908</v>
      </c>
      <c r="W57" s="104" t="s">
        <v>1906</v>
      </c>
      <c r="X57" s="104" t="s">
        <v>1827</v>
      </c>
      <c r="Y57" s="103">
        <v>30</v>
      </c>
      <c r="Z57" s="103">
        <v>3</v>
      </c>
      <c r="AA57" s="103">
        <v>3</v>
      </c>
      <c r="AB57" s="103">
        <v>4</v>
      </c>
      <c r="AC57" s="103">
        <v>2</v>
      </c>
      <c r="AD57" s="103">
        <v>0</v>
      </c>
      <c r="AE57" s="103">
        <v>4</v>
      </c>
      <c r="AF57" s="103">
        <v>0</v>
      </c>
      <c r="AG57" s="103">
        <v>4</v>
      </c>
      <c r="AH57" s="103">
        <v>0</v>
      </c>
      <c r="AI57" s="103">
        <v>0</v>
      </c>
      <c r="AJ57" s="103">
        <v>3</v>
      </c>
      <c r="AK57" s="103">
        <v>1</v>
      </c>
      <c r="AL57" s="103">
        <v>0</v>
      </c>
      <c r="AM57" s="103">
        <v>2</v>
      </c>
      <c r="AN57" s="103">
        <v>2</v>
      </c>
      <c r="AO57" s="103">
        <v>0</v>
      </c>
      <c r="AP57" s="103">
        <v>0</v>
      </c>
      <c r="AQ57" s="103">
        <v>2</v>
      </c>
      <c r="AR57" s="103">
        <v>0</v>
      </c>
      <c r="AS57" s="103">
        <v>3</v>
      </c>
      <c r="AT57" s="103">
        <v>0</v>
      </c>
      <c r="AU57" s="103">
        <v>0</v>
      </c>
      <c r="AV57" s="103">
        <v>0</v>
      </c>
      <c r="AW57" s="103">
        <v>0</v>
      </c>
      <c r="AX57" s="103">
        <v>0</v>
      </c>
      <c r="AY57" s="103">
        <v>0</v>
      </c>
      <c r="AZ57" s="103">
        <v>0</v>
      </c>
      <c r="BA57" s="103">
        <v>0</v>
      </c>
      <c r="BB57" s="103">
        <v>0</v>
      </c>
    </row>
    <row r="58" spans="1:54" ht="34" customHeight="1">
      <c r="A58" s="103">
        <v>55</v>
      </c>
      <c r="B58" s="104" t="s">
        <v>1909</v>
      </c>
      <c r="C58" s="104" t="s">
        <v>1910</v>
      </c>
      <c r="D58" s="104" t="s">
        <v>1911</v>
      </c>
      <c r="E58" s="103">
        <v>27</v>
      </c>
      <c r="F58" s="103">
        <v>0</v>
      </c>
      <c r="G58" s="103">
        <v>61.6</v>
      </c>
      <c r="H58" s="104" t="s">
        <v>1819</v>
      </c>
      <c r="I58" s="103">
        <v>1</v>
      </c>
      <c r="J58" s="103">
        <v>1</v>
      </c>
      <c r="K58" s="103">
        <v>0</v>
      </c>
      <c r="L58" s="103">
        <v>0</v>
      </c>
      <c r="M58" s="103">
        <v>0</v>
      </c>
      <c r="N58" s="103">
        <v>3.5</v>
      </c>
      <c r="O58" s="103">
        <v>4</v>
      </c>
      <c r="P58" s="103">
        <v>3.5</v>
      </c>
      <c r="Q58" s="104" t="s">
        <v>1912</v>
      </c>
      <c r="R58" s="104" t="s">
        <v>1913</v>
      </c>
      <c r="S58" s="103">
        <v>3</v>
      </c>
      <c r="T58" s="103">
        <v>3.5</v>
      </c>
      <c r="U58" s="103">
        <v>3.5</v>
      </c>
      <c r="V58" s="104" t="s">
        <v>1914</v>
      </c>
      <c r="W58" s="104" t="s">
        <v>1913</v>
      </c>
      <c r="X58" s="104" t="s">
        <v>1741</v>
      </c>
      <c r="Y58" s="103">
        <v>90</v>
      </c>
      <c r="Z58" s="103">
        <v>3.5</v>
      </c>
      <c r="AA58" s="103">
        <v>4</v>
      </c>
      <c r="AB58" s="103">
        <v>6</v>
      </c>
      <c r="AC58" s="103">
        <v>2</v>
      </c>
      <c r="AD58" s="103">
        <v>1</v>
      </c>
      <c r="AE58" s="103">
        <v>5</v>
      </c>
      <c r="AF58" s="103">
        <v>0</v>
      </c>
      <c r="AG58" s="103">
        <v>6</v>
      </c>
      <c r="AH58" s="103">
        <v>0</v>
      </c>
      <c r="AI58" s="103">
        <v>0</v>
      </c>
      <c r="AJ58" s="103">
        <v>2</v>
      </c>
      <c r="AK58" s="103">
        <v>4</v>
      </c>
      <c r="AL58" s="103">
        <v>0</v>
      </c>
      <c r="AM58" s="103">
        <v>0</v>
      </c>
      <c r="AN58" s="103">
        <v>6</v>
      </c>
      <c r="AO58" s="103">
        <v>0</v>
      </c>
      <c r="AP58" s="103">
        <v>0</v>
      </c>
      <c r="AQ58" s="103">
        <v>0</v>
      </c>
      <c r="AR58" s="103">
        <v>6</v>
      </c>
      <c r="AS58" s="103">
        <v>5</v>
      </c>
      <c r="AT58" s="103">
        <v>0</v>
      </c>
      <c r="AU58" s="103">
        <v>0</v>
      </c>
      <c r="AV58" s="103">
        <v>0</v>
      </c>
      <c r="AW58" s="103">
        <v>0</v>
      </c>
      <c r="AX58" s="103">
        <v>0</v>
      </c>
      <c r="AY58" s="103">
        <v>0</v>
      </c>
      <c r="AZ58" s="103">
        <v>0</v>
      </c>
      <c r="BA58" s="103">
        <v>0</v>
      </c>
      <c r="BB58" s="103">
        <v>0</v>
      </c>
    </row>
    <row r="59" spans="1:54" ht="34" customHeight="1">
      <c r="A59" s="103">
        <v>56</v>
      </c>
      <c r="B59" s="104" t="s">
        <v>1915</v>
      </c>
      <c r="C59" s="104" t="s">
        <v>1719</v>
      </c>
      <c r="D59" s="104" t="s">
        <v>1916</v>
      </c>
      <c r="E59" s="103">
        <v>39</v>
      </c>
      <c r="F59" s="103">
        <v>0</v>
      </c>
      <c r="G59" s="103">
        <v>89</v>
      </c>
      <c r="H59" s="104" t="s">
        <v>1819</v>
      </c>
      <c r="I59" s="103">
        <v>1</v>
      </c>
      <c r="J59" s="103">
        <v>1</v>
      </c>
      <c r="K59" s="103">
        <v>0</v>
      </c>
      <c r="L59" s="103">
        <v>0</v>
      </c>
      <c r="M59" s="103">
        <v>0</v>
      </c>
      <c r="N59" s="103">
        <v>3.5</v>
      </c>
      <c r="O59" s="103">
        <v>3</v>
      </c>
      <c r="P59" s="103">
        <v>3</v>
      </c>
      <c r="Q59" s="104" t="s">
        <v>1917</v>
      </c>
      <c r="R59" s="104" t="s">
        <v>1918</v>
      </c>
      <c r="S59" s="103">
        <v>2</v>
      </c>
      <c r="T59" s="103">
        <v>2</v>
      </c>
      <c r="U59" s="103">
        <v>3.5</v>
      </c>
      <c r="V59" s="104" t="s">
        <v>1919</v>
      </c>
      <c r="W59" s="104" t="s">
        <v>1918</v>
      </c>
      <c r="X59" s="104" t="s">
        <v>1819</v>
      </c>
      <c r="Y59" s="103">
        <v>0</v>
      </c>
      <c r="Z59" s="103">
        <v>3.5</v>
      </c>
      <c r="AA59" s="103">
        <v>3.5</v>
      </c>
      <c r="AB59" s="103">
        <v>4</v>
      </c>
      <c r="AC59" s="103">
        <v>2</v>
      </c>
      <c r="AD59" s="103">
        <v>0</v>
      </c>
      <c r="AE59" s="103">
        <v>4</v>
      </c>
      <c r="AF59" s="103">
        <v>0</v>
      </c>
      <c r="AG59" s="103">
        <v>4</v>
      </c>
      <c r="AH59" s="103">
        <v>0</v>
      </c>
      <c r="AI59" s="103">
        <v>0</v>
      </c>
      <c r="AJ59" s="103">
        <v>2</v>
      </c>
      <c r="AK59" s="103">
        <v>2</v>
      </c>
      <c r="AL59" s="103">
        <v>0</v>
      </c>
      <c r="AM59" s="103">
        <v>0</v>
      </c>
      <c r="AN59" s="103">
        <v>4</v>
      </c>
      <c r="AO59" s="103">
        <v>0</v>
      </c>
      <c r="AP59" s="103">
        <v>0</v>
      </c>
      <c r="AQ59" s="103">
        <v>0</v>
      </c>
      <c r="AR59" s="103">
        <v>4</v>
      </c>
      <c r="AS59" s="103">
        <v>0</v>
      </c>
      <c r="AT59" s="103">
        <v>0</v>
      </c>
      <c r="AU59" s="103">
        <v>0</v>
      </c>
      <c r="AV59" s="103">
        <v>0</v>
      </c>
      <c r="AW59" s="103">
        <v>0</v>
      </c>
      <c r="AX59" s="103">
        <v>0</v>
      </c>
      <c r="AY59" s="103">
        <v>0</v>
      </c>
      <c r="AZ59" s="103">
        <v>0</v>
      </c>
      <c r="BA59" s="103">
        <v>2</v>
      </c>
      <c r="BB59" s="103">
        <v>0</v>
      </c>
    </row>
    <row r="60" spans="1:54" ht="34" customHeight="1">
      <c r="A60" s="103">
        <v>57</v>
      </c>
      <c r="B60" s="104" t="s">
        <v>1920</v>
      </c>
      <c r="C60" s="104" t="s">
        <v>1759</v>
      </c>
      <c r="D60" s="104" t="s">
        <v>1720</v>
      </c>
      <c r="E60" s="103">
        <v>15.2</v>
      </c>
      <c r="F60" s="103">
        <v>0</v>
      </c>
      <c r="G60" s="103">
        <v>48.6</v>
      </c>
      <c r="H60" s="104" t="s">
        <v>1721</v>
      </c>
      <c r="I60" s="103">
        <v>1</v>
      </c>
      <c r="J60" s="103">
        <v>2</v>
      </c>
      <c r="K60" s="103">
        <v>63</v>
      </c>
      <c r="L60" s="103">
        <v>100</v>
      </c>
      <c r="M60" s="103">
        <v>10</v>
      </c>
      <c r="N60" s="103">
        <v>3</v>
      </c>
      <c r="O60" s="103">
        <v>3.3</v>
      </c>
      <c r="P60" s="103">
        <v>4</v>
      </c>
      <c r="Q60" s="104" t="s">
        <v>1921</v>
      </c>
      <c r="R60" s="104" t="s">
        <v>1922</v>
      </c>
      <c r="S60" s="103">
        <v>3.7</v>
      </c>
      <c r="T60" s="103">
        <v>3</v>
      </c>
      <c r="U60" s="103">
        <v>3.7</v>
      </c>
      <c r="V60" s="104" t="s">
        <v>1923</v>
      </c>
      <c r="W60" s="104" t="s">
        <v>1922</v>
      </c>
      <c r="X60" s="104" t="s">
        <v>1806</v>
      </c>
      <c r="Y60" s="103">
        <v>80</v>
      </c>
      <c r="Z60" s="103">
        <v>3.3</v>
      </c>
      <c r="AA60" s="103">
        <v>3</v>
      </c>
      <c r="AB60" s="103">
        <v>7</v>
      </c>
      <c r="AC60" s="103">
        <v>3</v>
      </c>
      <c r="AD60" s="103">
        <v>1</v>
      </c>
      <c r="AE60" s="103">
        <v>6</v>
      </c>
      <c r="AF60" s="103">
        <v>0</v>
      </c>
      <c r="AG60" s="103">
        <v>5</v>
      </c>
      <c r="AH60" s="103">
        <v>2</v>
      </c>
      <c r="AI60" s="103">
        <v>0</v>
      </c>
      <c r="AJ60" s="103">
        <v>2</v>
      </c>
      <c r="AK60" s="103">
        <v>5</v>
      </c>
      <c r="AL60" s="103">
        <v>0</v>
      </c>
      <c r="AM60" s="103">
        <v>7</v>
      </c>
      <c r="AN60" s="103">
        <v>0</v>
      </c>
      <c r="AO60" s="103">
        <v>0</v>
      </c>
      <c r="AP60" s="103">
        <v>0</v>
      </c>
      <c r="AQ60" s="103">
        <v>7</v>
      </c>
      <c r="AR60" s="103">
        <v>4</v>
      </c>
      <c r="AS60" s="103">
        <v>5</v>
      </c>
      <c r="AT60" s="103">
        <v>0</v>
      </c>
      <c r="AU60" s="103">
        <v>3</v>
      </c>
      <c r="AV60" s="103">
        <v>0</v>
      </c>
      <c r="AW60" s="103">
        <v>0</v>
      </c>
      <c r="AX60" s="103">
        <v>0</v>
      </c>
      <c r="AY60" s="103">
        <v>0</v>
      </c>
      <c r="AZ60" s="103">
        <v>0</v>
      </c>
      <c r="BA60" s="103">
        <v>0</v>
      </c>
      <c r="BB60" s="103">
        <v>0</v>
      </c>
    </row>
    <row r="61" spans="1:54" ht="34" customHeight="1">
      <c r="A61" s="103">
        <v>58</v>
      </c>
      <c r="B61" s="104" t="s">
        <v>1924</v>
      </c>
      <c r="C61" s="104" t="s">
        <v>1719</v>
      </c>
      <c r="D61" s="104" t="s">
        <v>1925</v>
      </c>
      <c r="E61" s="103">
        <v>7</v>
      </c>
      <c r="F61" s="103">
        <v>0</v>
      </c>
      <c r="G61" s="103">
        <v>12.5</v>
      </c>
      <c r="H61" s="104" t="s">
        <v>1721</v>
      </c>
      <c r="I61" s="103">
        <v>1</v>
      </c>
      <c r="J61" s="103">
        <v>4</v>
      </c>
      <c r="K61" s="103">
        <v>38</v>
      </c>
      <c r="L61" s="103">
        <v>100</v>
      </c>
      <c r="M61" s="103">
        <v>4</v>
      </c>
      <c r="N61" s="103">
        <v>4</v>
      </c>
      <c r="O61" s="103">
        <v>4</v>
      </c>
      <c r="P61" s="103">
        <v>3</v>
      </c>
      <c r="Q61" s="104" t="s">
        <v>1926</v>
      </c>
      <c r="R61" s="104" t="s">
        <v>1649</v>
      </c>
      <c r="S61" s="103">
        <v>3</v>
      </c>
      <c r="T61" s="103">
        <v>4</v>
      </c>
      <c r="U61" s="103">
        <v>4</v>
      </c>
      <c r="V61" s="104" t="s">
        <v>1772</v>
      </c>
      <c r="W61" s="104" t="s">
        <v>1649</v>
      </c>
      <c r="X61" s="104" t="s">
        <v>1745</v>
      </c>
      <c r="Y61" s="103">
        <v>100</v>
      </c>
      <c r="Z61" s="103">
        <v>3</v>
      </c>
      <c r="AA61" s="103">
        <v>3</v>
      </c>
      <c r="AB61" s="103">
        <v>3</v>
      </c>
      <c r="AC61" s="103">
        <v>1</v>
      </c>
      <c r="AD61" s="103">
        <v>1</v>
      </c>
      <c r="AE61" s="103">
        <v>2</v>
      </c>
      <c r="AF61" s="103">
        <v>0</v>
      </c>
      <c r="AG61" s="103">
        <v>2</v>
      </c>
      <c r="AH61" s="103">
        <v>1</v>
      </c>
      <c r="AI61" s="103">
        <v>0</v>
      </c>
      <c r="AJ61" s="103">
        <v>1</v>
      </c>
      <c r="AK61" s="103">
        <v>2</v>
      </c>
      <c r="AL61" s="103">
        <v>0</v>
      </c>
      <c r="AM61" s="103">
        <v>2</v>
      </c>
      <c r="AN61" s="103">
        <v>1</v>
      </c>
      <c r="AO61" s="103">
        <v>0</v>
      </c>
      <c r="AP61" s="103">
        <v>0</v>
      </c>
      <c r="AQ61" s="103">
        <v>1</v>
      </c>
      <c r="AR61" s="103">
        <v>0</v>
      </c>
      <c r="AS61" s="103">
        <v>2</v>
      </c>
      <c r="AT61" s="103">
        <v>0</v>
      </c>
      <c r="AU61" s="103">
        <v>2</v>
      </c>
      <c r="AV61" s="103">
        <v>0</v>
      </c>
      <c r="AW61" s="103">
        <v>0</v>
      </c>
      <c r="AX61" s="103">
        <v>0</v>
      </c>
      <c r="AY61" s="103">
        <v>0</v>
      </c>
      <c r="AZ61" s="103">
        <v>0</v>
      </c>
      <c r="BA61" s="103">
        <v>0</v>
      </c>
      <c r="BB61" s="103">
        <v>0</v>
      </c>
    </row>
    <row r="62" spans="1:54" ht="34" customHeight="1">
      <c r="A62" s="103">
        <v>59</v>
      </c>
      <c r="B62" s="104" t="s">
        <v>1927</v>
      </c>
      <c r="C62" s="104" t="s">
        <v>1719</v>
      </c>
      <c r="D62" s="104" t="s">
        <v>1928</v>
      </c>
      <c r="E62" s="103">
        <v>7</v>
      </c>
      <c r="F62" s="103">
        <v>0.5</v>
      </c>
      <c r="G62" s="103">
        <v>12.5</v>
      </c>
      <c r="H62" s="104" t="s">
        <v>1721</v>
      </c>
      <c r="I62" s="103">
        <v>2</v>
      </c>
      <c r="J62" s="103">
        <v>5</v>
      </c>
      <c r="K62" s="103">
        <v>9</v>
      </c>
      <c r="L62" s="103">
        <v>0</v>
      </c>
      <c r="M62" s="103">
        <v>1</v>
      </c>
      <c r="N62" s="103">
        <v>4.5</v>
      </c>
      <c r="O62" s="103">
        <v>2.5</v>
      </c>
      <c r="P62" s="103">
        <v>3.5</v>
      </c>
      <c r="Q62" s="104" t="s">
        <v>1929</v>
      </c>
      <c r="R62" s="104" t="s">
        <v>1649</v>
      </c>
      <c r="S62" s="103">
        <v>4.5</v>
      </c>
      <c r="T62" s="103">
        <v>4</v>
      </c>
      <c r="U62" s="103">
        <v>3</v>
      </c>
      <c r="V62" s="104" t="s">
        <v>1772</v>
      </c>
      <c r="W62" s="104" t="s">
        <v>1649</v>
      </c>
      <c r="X62" s="104" t="s">
        <v>1741</v>
      </c>
      <c r="Y62" s="103">
        <v>100</v>
      </c>
      <c r="Z62" s="103">
        <v>3.5</v>
      </c>
      <c r="AA62" s="103">
        <v>4</v>
      </c>
      <c r="AB62" s="103">
        <v>7</v>
      </c>
      <c r="AC62" s="103">
        <v>3</v>
      </c>
      <c r="AD62" s="103">
        <v>1</v>
      </c>
      <c r="AE62" s="103">
        <v>6</v>
      </c>
      <c r="AF62" s="103">
        <v>1</v>
      </c>
      <c r="AG62" s="103">
        <v>2</v>
      </c>
      <c r="AH62" s="103">
        <v>4</v>
      </c>
      <c r="AI62" s="103">
        <v>0</v>
      </c>
      <c r="AJ62" s="103">
        <v>2</v>
      </c>
      <c r="AK62" s="103">
        <v>5</v>
      </c>
      <c r="AL62" s="103">
        <v>0</v>
      </c>
      <c r="AM62" s="103">
        <v>0</v>
      </c>
      <c r="AN62" s="103">
        <v>7</v>
      </c>
      <c r="AO62" s="103">
        <v>0</v>
      </c>
      <c r="AP62" s="103">
        <v>2</v>
      </c>
      <c r="AQ62" s="103">
        <v>6</v>
      </c>
      <c r="AR62" s="103">
        <v>0</v>
      </c>
      <c r="AS62" s="103">
        <v>2</v>
      </c>
      <c r="AT62" s="103">
        <v>0</v>
      </c>
      <c r="AU62" s="103">
        <v>0</v>
      </c>
      <c r="AV62" s="103">
        <v>0</v>
      </c>
      <c r="AW62" s="103">
        <v>0</v>
      </c>
      <c r="AX62" s="103">
        <v>0</v>
      </c>
      <c r="AY62" s="103">
        <v>0</v>
      </c>
      <c r="AZ62" s="103">
        <v>0</v>
      </c>
      <c r="BA62" s="103">
        <v>0</v>
      </c>
      <c r="BB62" s="103">
        <v>0</v>
      </c>
    </row>
    <row r="63" spans="1:54" ht="34" customHeight="1">
      <c r="A63" s="103">
        <v>60</v>
      </c>
      <c r="B63" s="104" t="s">
        <v>1930</v>
      </c>
      <c r="C63" s="104" t="s">
        <v>1719</v>
      </c>
      <c r="D63" s="104" t="s">
        <v>1931</v>
      </c>
      <c r="E63" s="103">
        <v>7.9</v>
      </c>
      <c r="F63" s="103">
        <v>1</v>
      </c>
      <c r="G63" s="103">
        <v>13.8</v>
      </c>
      <c r="H63" s="104" t="s">
        <v>1721</v>
      </c>
      <c r="I63" s="103">
        <v>2</v>
      </c>
      <c r="J63" s="103">
        <v>4</v>
      </c>
      <c r="K63" s="103">
        <v>37</v>
      </c>
      <c r="L63" s="103">
        <v>0</v>
      </c>
      <c r="M63" s="103">
        <v>3</v>
      </c>
      <c r="N63" s="103">
        <v>3</v>
      </c>
      <c r="O63" s="103">
        <v>2</v>
      </c>
      <c r="P63" s="103">
        <v>4</v>
      </c>
      <c r="Q63" s="104" t="s">
        <v>1932</v>
      </c>
      <c r="R63" s="104" t="s">
        <v>1649</v>
      </c>
      <c r="S63" s="103">
        <v>4</v>
      </c>
      <c r="T63" s="103">
        <v>4</v>
      </c>
      <c r="U63" s="103">
        <v>4</v>
      </c>
      <c r="V63" s="104" t="s">
        <v>1933</v>
      </c>
      <c r="W63" s="104" t="s">
        <v>1649</v>
      </c>
      <c r="X63" s="104" t="s">
        <v>1827</v>
      </c>
      <c r="Y63" s="103">
        <v>100</v>
      </c>
      <c r="Z63" s="103">
        <v>4</v>
      </c>
      <c r="AA63" s="103">
        <v>4</v>
      </c>
      <c r="AB63" s="103">
        <v>3</v>
      </c>
      <c r="AC63" s="103">
        <v>2</v>
      </c>
      <c r="AD63" s="103">
        <v>1</v>
      </c>
      <c r="AE63" s="103">
        <v>2</v>
      </c>
      <c r="AF63" s="103">
        <v>0</v>
      </c>
      <c r="AG63" s="103">
        <v>3</v>
      </c>
      <c r="AH63" s="103">
        <v>0</v>
      </c>
      <c r="AI63" s="103">
        <v>0</v>
      </c>
      <c r="AJ63" s="103">
        <v>2</v>
      </c>
      <c r="AK63" s="103">
        <v>1</v>
      </c>
      <c r="AL63" s="103">
        <v>0</v>
      </c>
      <c r="AM63" s="103">
        <v>1</v>
      </c>
      <c r="AN63" s="103">
        <v>2</v>
      </c>
      <c r="AO63" s="103">
        <v>2</v>
      </c>
      <c r="AP63" s="103">
        <v>0</v>
      </c>
      <c r="AQ63" s="103">
        <v>0</v>
      </c>
      <c r="AR63" s="103">
        <v>0</v>
      </c>
      <c r="AS63" s="103">
        <v>2</v>
      </c>
      <c r="AT63" s="103">
        <v>0</v>
      </c>
      <c r="AU63" s="103">
        <v>1</v>
      </c>
      <c r="AV63" s="103">
        <v>1</v>
      </c>
      <c r="AW63" s="103">
        <v>0</v>
      </c>
      <c r="AX63" s="103">
        <v>0</v>
      </c>
      <c r="AY63" s="103">
        <v>0</v>
      </c>
      <c r="AZ63" s="103">
        <v>0</v>
      </c>
      <c r="BA63" s="103">
        <v>0</v>
      </c>
      <c r="BB63" s="103">
        <v>0</v>
      </c>
    </row>
    <row r="64" spans="1:54" ht="34" customHeight="1">
      <c r="A64" s="103">
        <v>61</v>
      </c>
      <c r="B64" s="104" t="s">
        <v>1934</v>
      </c>
      <c r="C64" s="104" t="s">
        <v>1759</v>
      </c>
      <c r="D64" s="104" t="s">
        <v>1935</v>
      </c>
      <c r="E64" s="103">
        <v>14</v>
      </c>
      <c r="F64" s="103">
        <v>0.6</v>
      </c>
      <c r="G64" s="103">
        <v>18.5</v>
      </c>
      <c r="H64" s="104" t="s">
        <v>1721</v>
      </c>
      <c r="I64" s="103">
        <v>3</v>
      </c>
      <c r="J64" s="103">
        <v>5</v>
      </c>
      <c r="K64" s="103">
        <v>47</v>
      </c>
      <c r="L64" s="103">
        <v>100</v>
      </c>
      <c r="M64" s="103">
        <v>8</v>
      </c>
      <c r="N64" s="103">
        <v>4</v>
      </c>
      <c r="O64" s="103">
        <v>2</v>
      </c>
      <c r="P64" s="103">
        <v>3</v>
      </c>
      <c r="Q64" s="104" t="s">
        <v>1936</v>
      </c>
      <c r="R64" s="104" t="s">
        <v>1935</v>
      </c>
      <c r="S64" s="103">
        <v>3</v>
      </c>
      <c r="T64" s="103">
        <v>3</v>
      </c>
      <c r="U64" s="103">
        <v>3</v>
      </c>
      <c r="V64" s="104" t="s">
        <v>1937</v>
      </c>
      <c r="W64" s="104" t="s">
        <v>1935</v>
      </c>
      <c r="X64" s="104" t="s">
        <v>1745</v>
      </c>
      <c r="Y64" s="103">
        <v>60</v>
      </c>
      <c r="Z64" s="103">
        <v>3</v>
      </c>
      <c r="AA64" s="103">
        <v>3</v>
      </c>
      <c r="AB64" s="103">
        <v>4</v>
      </c>
      <c r="AC64" s="103">
        <v>2</v>
      </c>
      <c r="AD64" s="103">
        <v>2</v>
      </c>
      <c r="AE64" s="103">
        <v>2</v>
      </c>
      <c r="AF64" s="103">
        <v>0</v>
      </c>
      <c r="AG64" s="103">
        <v>3</v>
      </c>
      <c r="AH64" s="103">
        <v>1</v>
      </c>
      <c r="AI64" s="103">
        <v>0</v>
      </c>
      <c r="AJ64" s="103">
        <v>1</v>
      </c>
      <c r="AK64" s="103">
        <v>3</v>
      </c>
      <c r="AL64" s="103">
        <v>0</v>
      </c>
      <c r="AM64" s="103">
        <v>4</v>
      </c>
      <c r="AN64" s="103">
        <v>0</v>
      </c>
      <c r="AO64" s="103">
        <v>0</v>
      </c>
      <c r="AP64" s="103">
        <v>0</v>
      </c>
      <c r="AQ64" s="103">
        <v>2</v>
      </c>
      <c r="AR64" s="103">
        <v>0</v>
      </c>
      <c r="AS64" s="103">
        <v>0</v>
      </c>
      <c r="AT64" s="103">
        <v>0</v>
      </c>
      <c r="AU64" s="103">
        <v>2</v>
      </c>
      <c r="AV64" s="103">
        <v>1</v>
      </c>
      <c r="AW64" s="103">
        <v>0</v>
      </c>
      <c r="AX64" s="103">
        <v>0</v>
      </c>
      <c r="AY64" s="103">
        <v>0</v>
      </c>
      <c r="AZ64" s="103">
        <v>0</v>
      </c>
      <c r="BA64" s="103">
        <v>0</v>
      </c>
      <c r="BB64" s="103">
        <v>0</v>
      </c>
    </row>
    <row r="65" spans="1:54" ht="34" customHeight="1">
      <c r="A65" s="103">
        <v>62</v>
      </c>
      <c r="B65" s="104" t="s">
        <v>1938</v>
      </c>
      <c r="C65" s="104" t="s">
        <v>1939</v>
      </c>
      <c r="D65" s="104" t="s">
        <v>1940</v>
      </c>
      <c r="E65" s="103">
        <v>12.8</v>
      </c>
      <c r="F65" s="103">
        <v>0</v>
      </c>
      <c r="G65" s="103">
        <v>21.3</v>
      </c>
      <c r="H65" s="104" t="s">
        <v>1753</v>
      </c>
      <c r="I65" s="103">
        <v>2</v>
      </c>
      <c r="J65" s="103">
        <v>4</v>
      </c>
      <c r="K65" s="103">
        <v>67</v>
      </c>
      <c r="L65" s="103">
        <v>100</v>
      </c>
      <c r="M65" s="103">
        <v>6</v>
      </c>
      <c r="N65" s="103">
        <v>3.3</v>
      </c>
      <c r="O65" s="103">
        <v>4.7</v>
      </c>
      <c r="P65" s="103">
        <v>4.7</v>
      </c>
      <c r="Q65" s="104" t="s">
        <v>1941</v>
      </c>
      <c r="R65" s="104" t="s">
        <v>1942</v>
      </c>
      <c r="S65" s="103">
        <v>4.3</v>
      </c>
      <c r="T65" s="103">
        <v>3.3</v>
      </c>
      <c r="U65" s="103">
        <v>3.3</v>
      </c>
      <c r="V65" s="104" t="s">
        <v>1943</v>
      </c>
      <c r="W65" s="104" t="s">
        <v>1942</v>
      </c>
      <c r="X65" s="104" t="s">
        <v>1819</v>
      </c>
      <c r="Y65" s="103">
        <v>10</v>
      </c>
      <c r="Z65" s="103">
        <v>4</v>
      </c>
      <c r="AA65" s="103">
        <v>4</v>
      </c>
      <c r="AB65" s="103">
        <v>6</v>
      </c>
      <c r="AC65" s="103">
        <v>3</v>
      </c>
      <c r="AD65" s="103">
        <v>0</v>
      </c>
      <c r="AE65" s="103">
        <v>6</v>
      </c>
      <c r="AF65" s="103">
        <v>0</v>
      </c>
      <c r="AG65" s="103">
        <v>6</v>
      </c>
      <c r="AH65" s="103">
        <v>0</v>
      </c>
      <c r="AI65" s="103">
        <v>0</v>
      </c>
      <c r="AJ65" s="103">
        <v>0</v>
      </c>
      <c r="AK65" s="103">
        <v>6</v>
      </c>
      <c r="AL65" s="103">
        <v>0</v>
      </c>
      <c r="AM65" s="103">
        <v>6</v>
      </c>
      <c r="AN65" s="103">
        <v>0</v>
      </c>
      <c r="AO65" s="103">
        <v>0</v>
      </c>
      <c r="AP65" s="103">
        <v>0</v>
      </c>
      <c r="AQ65" s="103">
        <v>6</v>
      </c>
      <c r="AR65" s="103">
        <v>0</v>
      </c>
      <c r="AS65" s="103">
        <v>6</v>
      </c>
      <c r="AT65" s="103">
        <v>0</v>
      </c>
      <c r="AU65" s="103">
        <v>0</v>
      </c>
      <c r="AV65" s="103">
        <v>0</v>
      </c>
      <c r="AW65" s="103">
        <v>0</v>
      </c>
      <c r="AX65" s="103">
        <v>0</v>
      </c>
      <c r="AY65" s="103">
        <v>0</v>
      </c>
      <c r="AZ65" s="103">
        <v>0</v>
      </c>
      <c r="BA65" s="103">
        <v>0</v>
      </c>
      <c r="BB65" s="103">
        <v>0</v>
      </c>
    </row>
    <row r="66" spans="1:54" ht="34" customHeight="1">
      <c r="A66" s="103">
        <v>63</v>
      </c>
      <c r="B66" s="104" t="s">
        <v>1944</v>
      </c>
      <c r="C66" s="104" t="s">
        <v>1939</v>
      </c>
      <c r="D66" s="104" t="s">
        <v>1945</v>
      </c>
      <c r="E66" s="103">
        <v>13</v>
      </c>
      <c r="F66" s="103">
        <v>0.4</v>
      </c>
      <c r="G66" s="103">
        <v>32</v>
      </c>
      <c r="H66" s="104" t="s">
        <v>1721</v>
      </c>
      <c r="I66" s="103">
        <v>1</v>
      </c>
      <c r="J66" s="103">
        <v>3</v>
      </c>
      <c r="K66" s="103">
        <v>108</v>
      </c>
      <c r="L66" s="103">
        <v>100</v>
      </c>
      <c r="M66" s="103">
        <v>9</v>
      </c>
      <c r="N66" s="103">
        <v>3</v>
      </c>
      <c r="O66" s="103">
        <v>2</v>
      </c>
      <c r="P66" s="103">
        <v>4</v>
      </c>
      <c r="Q66" s="104" t="s">
        <v>1946</v>
      </c>
      <c r="R66" s="104" t="s">
        <v>1947</v>
      </c>
      <c r="S66" s="103">
        <v>2</v>
      </c>
      <c r="T66" s="103">
        <v>4</v>
      </c>
      <c r="U66" s="103">
        <v>3</v>
      </c>
      <c r="V66" s="104" t="s">
        <v>1948</v>
      </c>
      <c r="W66" s="104" t="s">
        <v>1947</v>
      </c>
      <c r="X66" s="104" t="s">
        <v>1806</v>
      </c>
      <c r="Y66" s="103">
        <v>90</v>
      </c>
      <c r="Z66" s="103">
        <v>4</v>
      </c>
      <c r="AA66" s="103">
        <v>3</v>
      </c>
      <c r="AB66" s="103">
        <v>3</v>
      </c>
      <c r="AC66" s="103">
        <v>1</v>
      </c>
      <c r="AD66" s="103">
        <v>1</v>
      </c>
      <c r="AE66" s="103">
        <v>2</v>
      </c>
      <c r="AF66" s="103">
        <v>0</v>
      </c>
      <c r="AG66" s="103">
        <v>3</v>
      </c>
      <c r="AH66" s="103">
        <v>0</v>
      </c>
      <c r="AI66" s="103">
        <v>0</v>
      </c>
      <c r="AJ66" s="103">
        <v>0</v>
      </c>
      <c r="AK66" s="103">
        <v>3</v>
      </c>
      <c r="AL66" s="103">
        <v>0</v>
      </c>
      <c r="AM66" s="103">
        <v>3</v>
      </c>
      <c r="AN66" s="103">
        <v>0</v>
      </c>
      <c r="AO66" s="103">
        <v>0</v>
      </c>
      <c r="AP66" s="103">
        <v>0</v>
      </c>
      <c r="AQ66" s="103">
        <v>3</v>
      </c>
      <c r="AR66" s="103">
        <v>0</v>
      </c>
      <c r="AS66" s="103">
        <v>2</v>
      </c>
      <c r="AT66" s="103">
        <v>0</v>
      </c>
      <c r="AU66" s="103">
        <v>0</v>
      </c>
      <c r="AV66" s="103">
        <v>0</v>
      </c>
      <c r="AW66" s="103">
        <v>0</v>
      </c>
      <c r="AX66" s="103">
        <v>0</v>
      </c>
      <c r="AY66" s="103">
        <v>0</v>
      </c>
      <c r="AZ66" s="103">
        <v>0</v>
      </c>
      <c r="BA66" s="103">
        <v>0</v>
      </c>
      <c r="BB66" s="103">
        <v>0</v>
      </c>
    </row>
    <row r="67" spans="1:54" ht="34" customHeight="1">
      <c r="A67" s="103">
        <v>64</v>
      </c>
      <c r="B67" s="104" t="s">
        <v>1949</v>
      </c>
      <c r="C67" s="104" t="s">
        <v>1759</v>
      </c>
      <c r="D67" s="104" t="s">
        <v>1950</v>
      </c>
      <c r="E67" s="103">
        <v>23.4</v>
      </c>
      <c r="F67" s="103">
        <v>0.4</v>
      </c>
      <c r="G67" s="103">
        <v>43.3</v>
      </c>
      <c r="H67" s="104" t="s">
        <v>1753</v>
      </c>
      <c r="I67" s="103">
        <v>2</v>
      </c>
      <c r="J67" s="103">
        <v>4</v>
      </c>
      <c r="K67" s="103">
        <v>40</v>
      </c>
      <c r="L67" s="103">
        <v>50</v>
      </c>
      <c r="M67" s="103">
        <v>3</v>
      </c>
      <c r="N67" s="103">
        <v>3</v>
      </c>
      <c r="O67" s="103">
        <v>4</v>
      </c>
      <c r="P67" s="103">
        <v>3.5</v>
      </c>
      <c r="Q67" s="104" t="s">
        <v>1946</v>
      </c>
      <c r="R67" s="104" t="s">
        <v>1951</v>
      </c>
      <c r="S67" s="103">
        <v>4</v>
      </c>
      <c r="T67" s="103">
        <v>3</v>
      </c>
      <c r="U67" s="103">
        <v>3.5</v>
      </c>
      <c r="V67" s="104" t="s">
        <v>1952</v>
      </c>
      <c r="W67" s="104" t="s">
        <v>1951</v>
      </c>
      <c r="X67" s="104" t="s">
        <v>1827</v>
      </c>
      <c r="Y67" s="103">
        <v>100</v>
      </c>
      <c r="Z67" s="103">
        <v>2.5</v>
      </c>
      <c r="AA67" s="103">
        <v>3</v>
      </c>
      <c r="AB67" s="103">
        <v>7</v>
      </c>
      <c r="AC67" s="103">
        <v>3</v>
      </c>
      <c r="AD67" s="103">
        <v>0</v>
      </c>
      <c r="AE67" s="103">
        <v>7</v>
      </c>
      <c r="AF67" s="103">
        <v>0</v>
      </c>
      <c r="AG67" s="103">
        <v>7</v>
      </c>
      <c r="AH67" s="103">
        <v>0</v>
      </c>
      <c r="AI67" s="103">
        <v>0</v>
      </c>
      <c r="AJ67" s="103">
        <v>2</v>
      </c>
      <c r="AK67" s="103">
        <v>5</v>
      </c>
      <c r="AL67" s="103">
        <v>0</v>
      </c>
      <c r="AM67" s="103">
        <v>4</v>
      </c>
      <c r="AN67" s="103">
        <v>3</v>
      </c>
      <c r="AO67" s="103">
        <v>0</v>
      </c>
      <c r="AP67" s="103">
        <v>0</v>
      </c>
      <c r="AQ67" s="103">
        <v>4</v>
      </c>
      <c r="AR67" s="103">
        <v>0</v>
      </c>
      <c r="AS67" s="103">
        <v>6</v>
      </c>
      <c r="AT67" s="103">
        <v>0</v>
      </c>
      <c r="AU67" s="103">
        <v>5</v>
      </c>
      <c r="AV67" s="103">
        <v>0</v>
      </c>
      <c r="AW67" s="103">
        <v>0</v>
      </c>
      <c r="AX67" s="103">
        <v>0</v>
      </c>
      <c r="AY67" s="103">
        <v>0</v>
      </c>
      <c r="AZ67" s="103">
        <v>0</v>
      </c>
      <c r="BA67" s="103">
        <v>0</v>
      </c>
      <c r="BB67" s="103">
        <v>0</v>
      </c>
    </row>
    <row r="68" spans="1:54" ht="34" customHeight="1">
      <c r="A68" s="103">
        <v>65</v>
      </c>
      <c r="B68" s="104" t="s">
        <v>1953</v>
      </c>
      <c r="C68" s="104" t="s">
        <v>1759</v>
      </c>
      <c r="D68" s="104" t="s">
        <v>1954</v>
      </c>
      <c r="E68" s="103">
        <v>18</v>
      </c>
      <c r="F68" s="103">
        <v>1</v>
      </c>
      <c r="G68" s="103">
        <v>21.3</v>
      </c>
      <c r="H68" s="104" t="s">
        <v>1721</v>
      </c>
      <c r="I68" s="103">
        <v>3</v>
      </c>
      <c r="J68" s="103">
        <v>2</v>
      </c>
      <c r="K68" s="103">
        <v>87</v>
      </c>
      <c r="L68" s="103">
        <v>100</v>
      </c>
      <c r="M68" s="103">
        <v>3</v>
      </c>
      <c r="N68" s="103">
        <v>5</v>
      </c>
      <c r="O68" s="103">
        <v>4</v>
      </c>
      <c r="P68" s="103">
        <v>5</v>
      </c>
      <c r="Q68" s="104" t="s">
        <v>1955</v>
      </c>
      <c r="R68" s="104" t="s">
        <v>1954</v>
      </c>
      <c r="S68" s="103">
        <v>4</v>
      </c>
      <c r="T68" s="103">
        <v>3</v>
      </c>
      <c r="U68" s="103">
        <v>5</v>
      </c>
      <c r="V68" s="104" t="s">
        <v>1956</v>
      </c>
      <c r="W68" s="104" t="s">
        <v>1954</v>
      </c>
      <c r="X68" s="104" t="s">
        <v>1827</v>
      </c>
      <c r="Y68" s="103">
        <v>70</v>
      </c>
      <c r="Z68" s="103">
        <v>4</v>
      </c>
      <c r="AA68" s="103">
        <v>3</v>
      </c>
      <c r="AB68" s="103">
        <v>3</v>
      </c>
      <c r="AC68" s="103">
        <v>1</v>
      </c>
      <c r="AD68" s="103">
        <v>1</v>
      </c>
      <c r="AE68" s="103">
        <v>2</v>
      </c>
      <c r="AF68" s="103">
        <v>0</v>
      </c>
      <c r="AG68" s="103">
        <v>0</v>
      </c>
      <c r="AH68" s="103">
        <v>3</v>
      </c>
      <c r="AI68" s="103">
        <v>0</v>
      </c>
      <c r="AJ68" s="103">
        <v>2</v>
      </c>
      <c r="AK68" s="103">
        <v>1</v>
      </c>
      <c r="AL68" s="103">
        <v>0</v>
      </c>
      <c r="AM68" s="103">
        <v>2</v>
      </c>
      <c r="AN68" s="103">
        <v>1</v>
      </c>
      <c r="AO68" s="103">
        <v>1</v>
      </c>
      <c r="AP68" s="103">
        <v>0</v>
      </c>
      <c r="AQ68" s="103">
        <v>0</v>
      </c>
      <c r="AR68" s="103">
        <v>0</v>
      </c>
      <c r="AS68" s="103">
        <v>2</v>
      </c>
      <c r="AT68" s="103">
        <v>0</v>
      </c>
      <c r="AU68" s="103">
        <v>2</v>
      </c>
      <c r="AV68" s="103">
        <v>0</v>
      </c>
      <c r="AW68" s="103">
        <v>0</v>
      </c>
      <c r="AX68" s="103">
        <v>0</v>
      </c>
      <c r="AY68" s="103">
        <v>0</v>
      </c>
      <c r="AZ68" s="103">
        <v>0</v>
      </c>
      <c r="BA68" s="103">
        <v>0</v>
      </c>
      <c r="BB68" s="103">
        <v>0</v>
      </c>
    </row>
    <row r="69" spans="1:54" ht="34" customHeight="1">
      <c r="A69" s="103">
        <v>66</v>
      </c>
      <c r="B69" s="104" t="s">
        <v>1957</v>
      </c>
      <c r="C69" s="104" t="s">
        <v>1759</v>
      </c>
      <c r="D69" s="104" t="s">
        <v>1958</v>
      </c>
      <c r="E69" s="103">
        <v>23</v>
      </c>
      <c r="F69" s="103">
        <v>0</v>
      </c>
      <c r="G69" s="103">
        <v>73</v>
      </c>
      <c r="H69" s="104" t="s">
        <v>1721</v>
      </c>
      <c r="I69" s="103">
        <v>2</v>
      </c>
      <c r="J69" s="103">
        <v>5</v>
      </c>
      <c r="K69" s="103">
        <v>100</v>
      </c>
      <c r="L69" s="103">
        <v>70</v>
      </c>
      <c r="M69" s="103">
        <v>4</v>
      </c>
      <c r="N69" s="103">
        <v>3</v>
      </c>
      <c r="O69" s="103">
        <v>4</v>
      </c>
      <c r="P69" s="103">
        <v>4</v>
      </c>
      <c r="Q69" s="104" t="s">
        <v>1959</v>
      </c>
      <c r="R69" s="104" t="s">
        <v>1960</v>
      </c>
      <c r="S69" s="103">
        <v>3</v>
      </c>
      <c r="T69" s="103">
        <v>4</v>
      </c>
      <c r="U69" s="103">
        <v>4</v>
      </c>
      <c r="V69" s="104" t="s">
        <v>1961</v>
      </c>
      <c r="W69" s="104" t="s">
        <v>1960</v>
      </c>
      <c r="X69" s="104" t="s">
        <v>1745</v>
      </c>
      <c r="Y69" s="103">
        <v>80</v>
      </c>
      <c r="Z69" s="103">
        <v>3</v>
      </c>
      <c r="AA69" s="103">
        <v>3</v>
      </c>
      <c r="AB69" s="103">
        <v>3</v>
      </c>
      <c r="AC69" s="103">
        <v>1</v>
      </c>
      <c r="AD69" s="103">
        <v>1</v>
      </c>
      <c r="AE69" s="103">
        <v>2</v>
      </c>
      <c r="AF69" s="103">
        <v>1</v>
      </c>
      <c r="AG69" s="103">
        <v>0</v>
      </c>
      <c r="AH69" s="103">
        <v>2</v>
      </c>
      <c r="AI69" s="103">
        <v>0</v>
      </c>
      <c r="AJ69" s="103">
        <v>1</v>
      </c>
      <c r="AK69" s="103">
        <v>2</v>
      </c>
      <c r="AL69" s="103">
        <v>0</v>
      </c>
      <c r="AM69" s="103">
        <v>3</v>
      </c>
      <c r="AN69" s="103">
        <v>0</v>
      </c>
      <c r="AO69" s="103">
        <v>0</v>
      </c>
      <c r="AP69" s="103">
        <v>0</v>
      </c>
      <c r="AQ69" s="103">
        <v>0</v>
      </c>
      <c r="AR69" s="103">
        <v>0</v>
      </c>
      <c r="AS69" s="103">
        <v>2</v>
      </c>
      <c r="AT69" s="103">
        <v>0</v>
      </c>
      <c r="AU69" s="103">
        <v>0</v>
      </c>
      <c r="AV69" s="103">
        <v>3</v>
      </c>
      <c r="AW69" s="103">
        <v>0</v>
      </c>
      <c r="AX69" s="103">
        <v>0</v>
      </c>
      <c r="AY69" s="103">
        <v>0</v>
      </c>
      <c r="AZ69" s="103">
        <v>0</v>
      </c>
      <c r="BA69" s="103">
        <v>0</v>
      </c>
      <c r="BB69" s="103">
        <v>0</v>
      </c>
    </row>
    <row r="70" spans="1:54" ht="34" customHeight="1">
      <c r="A70" s="103">
        <v>67</v>
      </c>
      <c r="B70" s="104" t="s">
        <v>1962</v>
      </c>
      <c r="C70" s="104" t="s">
        <v>1759</v>
      </c>
      <c r="D70" s="104" t="s">
        <v>1963</v>
      </c>
      <c r="E70" s="103">
        <v>20.6</v>
      </c>
      <c r="F70" s="103">
        <v>2.5</v>
      </c>
      <c r="G70" s="103">
        <v>63.5</v>
      </c>
      <c r="H70" s="104" t="s">
        <v>1721</v>
      </c>
      <c r="I70" s="103">
        <v>2</v>
      </c>
      <c r="J70" s="103">
        <v>5</v>
      </c>
      <c r="K70" s="103">
        <v>60</v>
      </c>
      <c r="L70" s="103">
        <v>100</v>
      </c>
      <c r="M70" s="103">
        <v>25</v>
      </c>
      <c r="N70" s="103">
        <v>4</v>
      </c>
      <c r="O70" s="103">
        <v>2</v>
      </c>
      <c r="P70" s="103">
        <v>2</v>
      </c>
      <c r="Q70" s="104" t="s">
        <v>1964</v>
      </c>
      <c r="R70" s="104" t="s">
        <v>1963</v>
      </c>
      <c r="S70" s="103">
        <v>3</v>
      </c>
      <c r="T70" s="103">
        <v>4</v>
      </c>
      <c r="U70" s="103">
        <v>4</v>
      </c>
      <c r="V70" s="104" t="s">
        <v>1965</v>
      </c>
      <c r="W70" s="104" t="s">
        <v>1963</v>
      </c>
      <c r="X70" s="104" t="s">
        <v>1745</v>
      </c>
      <c r="Y70" s="103">
        <v>90</v>
      </c>
      <c r="Z70" s="103">
        <v>3</v>
      </c>
      <c r="AA70" s="103">
        <v>3</v>
      </c>
      <c r="AB70" s="103">
        <v>17</v>
      </c>
      <c r="AC70" s="103">
        <v>7</v>
      </c>
      <c r="AD70" s="103">
        <v>2</v>
      </c>
      <c r="AE70" s="103">
        <v>15</v>
      </c>
      <c r="AF70" s="103">
        <v>1</v>
      </c>
      <c r="AG70" s="103">
        <v>15</v>
      </c>
      <c r="AH70" s="103">
        <v>1</v>
      </c>
      <c r="AI70" s="103">
        <v>0</v>
      </c>
      <c r="AJ70" s="103">
        <v>8</v>
      </c>
      <c r="AK70" s="103">
        <v>9</v>
      </c>
      <c r="AL70" s="103">
        <v>0</v>
      </c>
      <c r="AM70" s="103">
        <v>15</v>
      </c>
      <c r="AN70" s="103">
        <v>2</v>
      </c>
      <c r="AO70" s="103">
        <v>0</v>
      </c>
      <c r="AP70" s="103">
        <v>0</v>
      </c>
      <c r="AQ70" s="103">
        <v>5</v>
      </c>
      <c r="AR70" s="103">
        <v>0</v>
      </c>
      <c r="AS70" s="103">
        <v>11</v>
      </c>
      <c r="AT70" s="103">
        <v>0</v>
      </c>
      <c r="AU70" s="103">
        <v>14</v>
      </c>
      <c r="AV70" s="103">
        <v>4</v>
      </c>
      <c r="AW70" s="103">
        <v>0</v>
      </c>
      <c r="AX70" s="103">
        <v>0</v>
      </c>
      <c r="AY70" s="103">
        <v>0</v>
      </c>
      <c r="AZ70" s="103">
        <v>0</v>
      </c>
      <c r="BA70" s="103">
        <v>0</v>
      </c>
      <c r="BB70" s="103">
        <v>0</v>
      </c>
    </row>
    <row r="71" spans="1:54" ht="34" customHeight="1">
      <c r="A71" s="103">
        <v>68</v>
      </c>
      <c r="B71" s="104" t="s">
        <v>1966</v>
      </c>
      <c r="C71" s="104" t="s">
        <v>1759</v>
      </c>
      <c r="D71" s="104" t="s">
        <v>1967</v>
      </c>
      <c r="E71" s="103">
        <v>16.18</v>
      </c>
      <c r="F71" s="103">
        <v>0.4</v>
      </c>
      <c r="G71" s="103">
        <v>19.9</v>
      </c>
      <c r="H71" s="104" t="s">
        <v>1721</v>
      </c>
      <c r="I71" s="103">
        <v>3</v>
      </c>
      <c r="J71" s="103">
        <v>3</v>
      </c>
      <c r="K71" s="103">
        <v>49</v>
      </c>
      <c r="L71" s="103">
        <v>70</v>
      </c>
      <c r="M71" s="103">
        <v>8</v>
      </c>
      <c r="N71" s="103">
        <v>3</v>
      </c>
      <c r="O71" s="103">
        <v>4</v>
      </c>
      <c r="P71" s="103">
        <v>4</v>
      </c>
      <c r="Q71" s="104" t="s">
        <v>1968</v>
      </c>
      <c r="R71" s="104" t="s">
        <v>1967</v>
      </c>
      <c r="S71" s="103">
        <v>5</v>
      </c>
      <c r="T71" s="103">
        <v>4</v>
      </c>
      <c r="U71" s="103">
        <v>4</v>
      </c>
      <c r="V71" s="104" t="s">
        <v>1969</v>
      </c>
      <c r="W71" s="104" t="s">
        <v>1967</v>
      </c>
      <c r="X71" s="104" t="s">
        <v>1741</v>
      </c>
      <c r="Y71" s="103">
        <v>70</v>
      </c>
      <c r="Z71" s="103">
        <v>2</v>
      </c>
      <c r="AA71" s="103">
        <v>4</v>
      </c>
      <c r="AB71" s="103">
        <v>3</v>
      </c>
      <c r="AC71" s="103">
        <v>1</v>
      </c>
      <c r="AD71" s="103">
        <v>1</v>
      </c>
      <c r="AE71" s="103">
        <v>2</v>
      </c>
      <c r="AF71" s="103">
        <v>0</v>
      </c>
      <c r="AG71" s="103">
        <v>0</v>
      </c>
      <c r="AH71" s="103">
        <v>2</v>
      </c>
      <c r="AI71" s="103">
        <v>1</v>
      </c>
      <c r="AJ71" s="103">
        <v>2</v>
      </c>
      <c r="AK71" s="103">
        <v>1</v>
      </c>
      <c r="AL71" s="103">
        <v>0</v>
      </c>
      <c r="AM71" s="103">
        <v>3</v>
      </c>
      <c r="AN71" s="103">
        <v>0</v>
      </c>
      <c r="AO71" s="103">
        <v>0</v>
      </c>
      <c r="AP71" s="103">
        <v>0</v>
      </c>
      <c r="AQ71" s="103">
        <v>0</v>
      </c>
      <c r="AR71" s="103">
        <v>0</v>
      </c>
      <c r="AS71" s="103">
        <v>2</v>
      </c>
      <c r="AT71" s="103">
        <v>0</v>
      </c>
      <c r="AU71" s="103">
        <v>0</v>
      </c>
      <c r="AV71" s="103">
        <v>3</v>
      </c>
      <c r="AW71" s="103">
        <v>0</v>
      </c>
      <c r="AX71" s="103">
        <v>0</v>
      </c>
      <c r="AY71" s="103">
        <v>0</v>
      </c>
      <c r="AZ71" s="103">
        <v>0</v>
      </c>
      <c r="BA71" s="103">
        <v>0</v>
      </c>
      <c r="BB71" s="103">
        <v>0</v>
      </c>
    </row>
    <row r="72" spans="1:54" ht="34" customHeight="1">
      <c r="A72" s="103">
        <v>69</v>
      </c>
      <c r="B72" s="104" t="s">
        <v>1970</v>
      </c>
      <c r="C72" s="104" t="s">
        <v>1719</v>
      </c>
      <c r="D72" s="104" t="s">
        <v>1971</v>
      </c>
      <c r="E72" s="103">
        <v>16.35</v>
      </c>
      <c r="F72" s="103">
        <v>1</v>
      </c>
      <c r="G72" s="103">
        <v>51.2</v>
      </c>
      <c r="H72" s="104" t="s">
        <v>1897</v>
      </c>
      <c r="I72" s="103">
        <v>2</v>
      </c>
      <c r="J72" s="103">
        <v>4</v>
      </c>
      <c r="K72" s="103">
        <v>15783</v>
      </c>
      <c r="L72" s="103">
        <v>0</v>
      </c>
      <c r="M72" s="103">
        <v>0</v>
      </c>
      <c r="N72" s="103">
        <v>4</v>
      </c>
      <c r="O72" s="103">
        <v>3</v>
      </c>
      <c r="P72" s="103">
        <v>4</v>
      </c>
      <c r="Q72" s="104" t="s">
        <v>1936</v>
      </c>
      <c r="R72" s="104" t="s">
        <v>1971</v>
      </c>
      <c r="S72" s="103">
        <v>4</v>
      </c>
      <c r="T72" s="103">
        <v>4</v>
      </c>
      <c r="U72" s="103">
        <v>3</v>
      </c>
      <c r="V72" s="104" t="s">
        <v>1972</v>
      </c>
      <c r="W72" s="104" t="s">
        <v>1971</v>
      </c>
      <c r="X72" s="104" t="s">
        <v>1827</v>
      </c>
      <c r="Y72" s="103">
        <v>80</v>
      </c>
      <c r="Z72" s="103">
        <v>3</v>
      </c>
      <c r="AA72" s="103">
        <v>4</v>
      </c>
      <c r="AB72" s="103">
        <v>3</v>
      </c>
      <c r="AC72" s="103">
        <v>1</v>
      </c>
      <c r="AD72" s="103">
        <v>0</v>
      </c>
      <c r="AE72" s="103">
        <v>3</v>
      </c>
      <c r="AF72" s="103">
        <v>0</v>
      </c>
      <c r="AG72" s="103">
        <v>3</v>
      </c>
      <c r="AH72" s="103">
        <v>0</v>
      </c>
      <c r="AI72" s="103">
        <v>0</v>
      </c>
      <c r="AJ72" s="103">
        <v>1</v>
      </c>
      <c r="AK72" s="103">
        <v>2</v>
      </c>
      <c r="AL72" s="103">
        <v>0</v>
      </c>
      <c r="AM72" s="103">
        <v>0</v>
      </c>
      <c r="AN72" s="103">
        <v>3</v>
      </c>
      <c r="AO72" s="103">
        <v>0</v>
      </c>
      <c r="AP72" s="103">
        <v>0</v>
      </c>
      <c r="AQ72" s="103">
        <v>0</v>
      </c>
      <c r="AR72" s="103">
        <v>3</v>
      </c>
      <c r="AS72" s="103">
        <v>0</v>
      </c>
      <c r="AT72" s="103">
        <v>0</v>
      </c>
      <c r="AU72" s="103">
        <v>0</v>
      </c>
      <c r="AV72" s="103">
        <v>0</v>
      </c>
      <c r="AW72" s="103">
        <v>0</v>
      </c>
      <c r="AX72" s="103">
        <v>0</v>
      </c>
      <c r="AY72" s="103">
        <v>0</v>
      </c>
      <c r="AZ72" s="103">
        <v>0</v>
      </c>
      <c r="BA72" s="103">
        <v>0</v>
      </c>
      <c r="BB72" s="103">
        <v>0</v>
      </c>
    </row>
    <row r="73" spans="1:54" ht="34" customHeight="1">
      <c r="A73" s="103">
        <v>70</v>
      </c>
      <c r="B73" s="104" t="s">
        <v>1973</v>
      </c>
      <c r="C73" s="104" t="s">
        <v>1759</v>
      </c>
      <c r="D73" s="104" t="s">
        <v>1974</v>
      </c>
      <c r="E73" s="104" t="s">
        <v>1649</v>
      </c>
      <c r="F73" s="104" t="s">
        <v>1649</v>
      </c>
      <c r="G73" s="104" t="s">
        <v>1649</v>
      </c>
      <c r="H73" s="104" t="s">
        <v>1721</v>
      </c>
      <c r="I73" s="103">
        <v>3</v>
      </c>
      <c r="J73" s="103">
        <v>1</v>
      </c>
      <c r="K73" s="103">
        <v>89</v>
      </c>
      <c r="L73" s="103">
        <v>0</v>
      </c>
      <c r="M73" s="103">
        <v>8</v>
      </c>
      <c r="N73" s="103">
        <v>3</v>
      </c>
      <c r="O73" s="103">
        <v>2</v>
      </c>
      <c r="P73" s="103">
        <v>2</v>
      </c>
      <c r="Q73" s="104" t="s">
        <v>1649</v>
      </c>
      <c r="R73" s="104" t="s">
        <v>1975</v>
      </c>
      <c r="S73" s="103">
        <v>5</v>
      </c>
      <c r="T73" s="103">
        <v>1</v>
      </c>
      <c r="U73" s="103">
        <v>4</v>
      </c>
      <c r="V73" s="104" t="s">
        <v>1649</v>
      </c>
      <c r="W73" s="104" t="s">
        <v>1975</v>
      </c>
      <c r="X73" s="104" t="s">
        <v>1827</v>
      </c>
      <c r="Y73" s="103">
        <v>50</v>
      </c>
      <c r="Z73" s="103">
        <v>4</v>
      </c>
      <c r="AA73" s="103">
        <v>4</v>
      </c>
      <c r="AB73" s="103">
        <v>2</v>
      </c>
      <c r="AC73" s="103">
        <v>2</v>
      </c>
      <c r="AD73" s="103">
        <v>0</v>
      </c>
      <c r="AE73" s="103">
        <v>2</v>
      </c>
      <c r="AF73" s="103">
        <v>0</v>
      </c>
      <c r="AG73" s="103">
        <v>0</v>
      </c>
      <c r="AH73" s="103">
        <v>2</v>
      </c>
      <c r="AI73" s="103">
        <v>0</v>
      </c>
      <c r="AJ73" s="103">
        <v>2</v>
      </c>
      <c r="AK73" s="103">
        <v>0</v>
      </c>
      <c r="AL73" s="103">
        <v>0</v>
      </c>
      <c r="AM73" s="103">
        <v>2</v>
      </c>
      <c r="AN73" s="103">
        <v>0</v>
      </c>
      <c r="AO73" s="103">
        <v>0</v>
      </c>
      <c r="AP73" s="103">
        <v>0</v>
      </c>
      <c r="AQ73" s="103">
        <v>0</v>
      </c>
      <c r="AR73" s="103">
        <v>0</v>
      </c>
      <c r="AS73" s="103">
        <v>2</v>
      </c>
      <c r="AT73" s="103">
        <v>0</v>
      </c>
      <c r="AU73" s="103">
        <v>0</v>
      </c>
      <c r="AV73" s="103">
        <v>2</v>
      </c>
      <c r="AW73" s="103">
        <v>0</v>
      </c>
      <c r="AX73" s="103">
        <v>0</v>
      </c>
      <c r="AY73" s="103">
        <v>0</v>
      </c>
      <c r="AZ73" s="103">
        <v>0</v>
      </c>
      <c r="BA73" s="103">
        <v>0</v>
      </c>
      <c r="BB73" s="103">
        <v>0</v>
      </c>
    </row>
    <row r="74" spans="1:54" ht="34" customHeight="1">
      <c r="A74" s="103">
        <v>71</v>
      </c>
      <c r="B74" s="104" t="s">
        <v>1976</v>
      </c>
      <c r="C74" s="104" t="s">
        <v>1977</v>
      </c>
      <c r="D74" s="104" t="s">
        <v>1978</v>
      </c>
      <c r="E74" s="103">
        <v>6</v>
      </c>
      <c r="F74" s="103">
        <v>0</v>
      </c>
      <c r="G74" s="103">
        <v>5</v>
      </c>
      <c r="H74" s="104" t="s">
        <v>1721</v>
      </c>
      <c r="I74" s="103">
        <v>1</v>
      </c>
      <c r="J74" s="103">
        <v>1</v>
      </c>
      <c r="K74" s="104" t="s">
        <v>1649</v>
      </c>
      <c r="L74" s="104" t="s">
        <v>1649</v>
      </c>
      <c r="M74" s="103">
        <v>12</v>
      </c>
      <c r="N74" s="103">
        <v>4</v>
      </c>
      <c r="O74" s="103">
        <v>4</v>
      </c>
      <c r="P74" s="103">
        <v>3</v>
      </c>
      <c r="Q74" s="104" t="s">
        <v>1649</v>
      </c>
      <c r="R74" s="104" t="s">
        <v>1979</v>
      </c>
      <c r="S74" s="103">
        <v>4</v>
      </c>
      <c r="T74" s="103">
        <v>1</v>
      </c>
      <c r="U74" s="103">
        <v>5</v>
      </c>
      <c r="V74" s="104" t="s">
        <v>1649</v>
      </c>
      <c r="W74" s="104" t="s">
        <v>1649</v>
      </c>
      <c r="X74" s="104" t="s">
        <v>1827</v>
      </c>
      <c r="Y74" s="103">
        <v>70</v>
      </c>
      <c r="Z74" s="103">
        <v>2</v>
      </c>
      <c r="AA74" s="103">
        <v>4</v>
      </c>
      <c r="AB74" s="103">
        <v>9</v>
      </c>
      <c r="AC74" s="103">
        <v>3</v>
      </c>
      <c r="AD74" s="103">
        <v>1</v>
      </c>
      <c r="AE74" s="103">
        <v>8</v>
      </c>
      <c r="AF74" s="103">
        <v>0</v>
      </c>
      <c r="AG74" s="103">
        <v>8</v>
      </c>
      <c r="AH74" s="103">
        <v>1</v>
      </c>
      <c r="AI74" s="103">
        <v>0</v>
      </c>
      <c r="AJ74" s="103">
        <v>1</v>
      </c>
      <c r="AK74" s="103">
        <v>8</v>
      </c>
      <c r="AL74" s="103">
        <v>0</v>
      </c>
      <c r="AM74" s="103">
        <v>0</v>
      </c>
      <c r="AN74" s="103">
        <v>9</v>
      </c>
      <c r="AO74" s="103">
        <v>3</v>
      </c>
      <c r="AP74" s="103">
        <v>4</v>
      </c>
      <c r="AQ74" s="103">
        <v>0</v>
      </c>
      <c r="AR74" s="103">
        <v>0</v>
      </c>
      <c r="AS74" s="103">
        <v>2</v>
      </c>
      <c r="AT74" s="103">
        <v>0</v>
      </c>
      <c r="AU74" s="103">
        <v>0</v>
      </c>
      <c r="AV74" s="103">
        <v>0</v>
      </c>
      <c r="AW74" s="103">
        <v>0</v>
      </c>
      <c r="AX74" s="103">
        <v>0</v>
      </c>
      <c r="AY74" s="103">
        <v>0</v>
      </c>
      <c r="AZ74" s="103">
        <v>0</v>
      </c>
      <c r="BA74" s="103">
        <v>0</v>
      </c>
      <c r="BB74" s="103">
        <v>0</v>
      </c>
    </row>
    <row r="75" spans="1:54" ht="34" customHeight="1">
      <c r="A75" s="103">
        <v>72</v>
      </c>
      <c r="B75" s="104" t="s">
        <v>1980</v>
      </c>
      <c r="C75" s="104" t="s">
        <v>1977</v>
      </c>
      <c r="D75" s="104" t="s">
        <v>1981</v>
      </c>
      <c r="E75" s="103">
        <v>7</v>
      </c>
      <c r="F75" s="103">
        <v>0</v>
      </c>
      <c r="G75" s="103">
        <v>8</v>
      </c>
      <c r="H75" s="104" t="s">
        <v>1721</v>
      </c>
      <c r="I75" s="103">
        <v>1</v>
      </c>
      <c r="J75" s="103">
        <v>2</v>
      </c>
      <c r="K75" s="104" t="s">
        <v>1649</v>
      </c>
      <c r="L75" s="104" t="s">
        <v>1649</v>
      </c>
      <c r="M75" s="103">
        <v>20</v>
      </c>
      <c r="N75" s="103">
        <v>4</v>
      </c>
      <c r="O75" s="103">
        <v>4</v>
      </c>
      <c r="P75" s="103">
        <v>3</v>
      </c>
      <c r="Q75" s="104" t="s">
        <v>1649</v>
      </c>
      <c r="R75" s="104" t="s">
        <v>1649</v>
      </c>
      <c r="S75" s="103">
        <v>2</v>
      </c>
      <c r="T75" s="103">
        <v>1</v>
      </c>
      <c r="U75" s="103">
        <v>4</v>
      </c>
      <c r="V75" s="104" t="s">
        <v>1649</v>
      </c>
      <c r="W75" s="104" t="s">
        <v>1649</v>
      </c>
      <c r="X75" s="104" t="s">
        <v>1827</v>
      </c>
      <c r="Y75" s="103">
        <v>80</v>
      </c>
      <c r="Z75" s="103">
        <v>2</v>
      </c>
      <c r="AA75" s="103">
        <v>4</v>
      </c>
      <c r="AB75" s="103">
        <v>17</v>
      </c>
      <c r="AC75" s="103">
        <v>3</v>
      </c>
      <c r="AD75" s="103">
        <v>8</v>
      </c>
      <c r="AE75" s="103">
        <v>9</v>
      </c>
      <c r="AF75" s="103">
        <v>0</v>
      </c>
      <c r="AG75" s="103">
        <v>7</v>
      </c>
      <c r="AH75" s="103">
        <v>10</v>
      </c>
      <c r="AI75" s="103">
        <v>0</v>
      </c>
      <c r="AJ75" s="103">
        <v>9</v>
      </c>
      <c r="AK75" s="103">
        <v>8</v>
      </c>
      <c r="AL75" s="103">
        <v>0</v>
      </c>
      <c r="AM75" s="103">
        <v>12</v>
      </c>
      <c r="AN75" s="103">
        <v>5</v>
      </c>
      <c r="AO75" s="103">
        <v>0</v>
      </c>
      <c r="AP75" s="103">
        <v>1</v>
      </c>
      <c r="AQ75" s="103">
        <v>11</v>
      </c>
      <c r="AR75" s="103">
        <v>1</v>
      </c>
      <c r="AS75" s="103">
        <v>2</v>
      </c>
      <c r="AT75" s="103">
        <v>0</v>
      </c>
      <c r="AU75" s="103">
        <v>3</v>
      </c>
      <c r="AV75" s="103">
        <v>2</v>
      </c>
      <c r="AW75" s="103">
        <v>0</v>
      </c>
      <c r="AX75" s="103">
        <v>0</v>
      </c>
      <c r="AY75" s="103">
        <v>0</v>
      </c>
      <c r="AZ75" s="103">
        <v>0</v>
      </c>
      <c r="BA75" s="103">
        <v>0</v>
      </c>
      <c r="BB75" s="103">
        <v>1</v>
      </c>
    </row>
    <row r="76" spans="1:54" ht="34" customHeight="1">
      <c r="A76" s="103">
        <v>73</v>
      </c>
      <c r="B76" s="104" t="s">
        <v>1982</v>
      </c>
      <c r="C76" s="104" t="s">
        <v>1759</v>
      </c>
      <c r="D76" s="104" t="s">
        <v>1983</v>
      </c>
      <c r="E76" s="104" t="s">
        <v>1649</v>
      </c>
      <c r="F76" s="104" t="s">
        <v>1649</v>
      </c>
      <c r="G76" s="104" t="s">
        <v>1649</v>
      </c>
      <c r="H76" s="104" t="s">
        <v>1649</v>
      </c>
      <c r="I76" s="104" t="s">
        <v>1649</v>
      </c>
      <c r="J76" s="104" t="s">
        <v>1649</v>
      </c>
      <c r="K76" s="104" t="s">
        <v>1649</v>
      </c>
      <c r="L76" s="104" t="s">
        <v>1649</v>
      </c>
      <c r="M76" s="104" t="s">
        <v>1649</v>
      </c>
      <c r="N76" s="103">
        <v>5</v>
      </c>
      <c r="O76" s="103">
        <v>4</v>
      </c>
      <c r="P76" s="103">
        <v>4</v>
      </c>
      <c r="Q76" s="104" t="s">
        <v>1649</v>
      </c>
      <c r="R76" s="104" t="s">
        <v>1649</v>
      </c>
      <c r="S76" s="103">
        <v>5</v>
      </c>
      <c r="T76" s="103">
        <v>5</v>
      </c>
      <c r="U76" s="103">
        <v>5</v>
      </c>
      <c r="V76" s="104" t="s">
        <v>1649</v>
      </c>
      <c r="W76" s="104" t="s">
        <v>1649</v>
      </c>
      <c r="X76" s="104" t="s">
        <v>1649</v>
      </c>
      <c r="Y76" s="104" t="s">
        <v>1649</v>
      </c>
      <c r="Z76" s="103">
        <v>4</v>
      </c>
      <c r="AA76" s="103">
        <v>4</v>
      </c>
      <c r="AB76" s="103">
        <v>2</v>
      </c>
      <c r="AC76" s="103">
        <v>0</v>
      </c>
      <c r="AD76" s="103">
        <v>2</v>
      </c>
      <c r="AE76" s="103">
        <v>0</v>
      </c>
      <c r="AF76" s="103">
        <v>0</v>
      </c>
      <c r="AG76" s="103">
        <v>0</v>
      </c>
      <c r="AH76" s="103">
        <v>2</v>
      </c>
      <c r="AI76" s="103">
        <v>0</v>
      </c>
      <c r="AJ76" s="103">
        <v>2</v>
      </c>
      <c r="AK76" s="103">
        <v>0</v>
      </c>
      <c r="AL76" s="103">
        <v>0</v>
      </c>
      <c r="AM76" s="103">
        <v>2</v>
      </c>
      <c r="AN76" s="103">
        <v>0</v>
      </c>
      <c r="AO76" s="103">
        <v>0</v>
      </c>
      <c r="AP76" s="103">
        <v>0</v>
      </c>
      <c r="AQ76" s="103">
        <v>0</v>
      </c>
      <c r="AR76" s="103">
        <v>0</v>
      </c>
      <c r="AS76" s="103">
        <v>0</v>
      </c>
      <c r="AT76" s="103">
        <v>0</v>
      </c>
      <c r="AU76" s="103">
        <v>0</v>
      </c>
      <c r="AV76" s="103">
        <v>2</v>
      </c>
      <c r="AW76" s="103">
        <v>0</v>
      </c>
      <c r="AX76" s="103">
        <v>0</v>
      </c>
      <c r="AY76" s="103">
        <v>0</v>
      </c>
      <c r="AZ76" s="103">
        <v>0</v>
      </c>
      <c r="BA76" s="103">
        <v>0</v>
      </c>
      <c r="BB76" s="103">
        <v>0</v>
      </c>
    </row>
    <row r="77" spans="1:54" ht="34" customHeight="1">
      <c r="A77" s="103">
        <v>74</v>
      </c>
      <c r="B77" s="104" t="s">
        <v>1984</v>
      </c>
      <c r="C77" s="104" t="s">
        <v>1759</v>
      </c>
      <c r="D77" s="104" t="s">
        <v>1985</v>
      </c>
      <c r="E77" s="104" t="s">
        <v>1649</v>
      </c>
      <c r="F77" s="104" t="s">
        <v>1649</v>
      </c>
      <c r="G77" s="104" t="s">
        <v>1649</v>
      </c>
      <c r="H77" s="104" t="s">
        <v>1649</v>
      </c>
      <c r="I77" s="104" t="s">
        <v>1649</v>
      </c>
      <c r="J77" s="104" t="s">
        <v>1649</v>
      </c>
      <c r="K77" s="104" t="s">
        <v>1649</v>
      </c>
      <c r="L77" s="104" t="s">
        <v>1649</v>
      </c>
      <c r="M77" s="104" t="s">
        <v>1649</v>
      </c>
      <c r="N77" s="103">
        <v>3</v>
      </c>
      <c r="O77" s="103">
        <v>2</v>
      </c>
      <c r="P77" s="103">
        <v>3</v>
      </c>
      <c r="Q77" s="104" t="s">
        <v>1649</v>
      </c>
      <c r="R77" s="104" t="s">
        <v>1649</v>
      </c>
      <c r="S77" s="103">
        <v>1</v>
      </c>
      <c r="T77" s="103">
        <v>2</v>
      </c>
      <c r="U77" s="103">
        <v>2</v>
      </c>
      <c r="V77" s="104" t="s">
        <v>1649</v>
      </c>
      <c r="W77" s="104" t="s">
        <v>1649</v>
      </c>
      <c r="X77" s="104" t="s">
        <v>1649</v>
      </c>
      <c r="Y77" s="104" t="s">
        <v>1649</v>
      </c>
      <c r="Z77" s="103">
        <v>3</v>
      </c>
      <c r="AA77" s="103">
        <v>3</v>
      </c>
      <c r="AB77" s="103">
        <v>11</v>
      </c>
      <c r="AC77" s="103">
        <v>4</v>
      </c>
      <c r="AD77" s="103">
        <v>2</v>
      </c>
      <c r="AE77" s="103">
        <v>9</v>
      </c>
      <c r="AF77" s="103">
        <v>0</v>
      </c>
      <c r="AG77" s="103">
        <v>11</v>
      </c>
      <c r="AH77" s="103">
        <v>0</v>
      </c>
      <c r="AI77" s="103">
        <v>0</v>
      </c>
      <c r="AJ77" s="103">
        <v>6</v>
      </c>
      <c r="AK77" s="103">
        <v>5</v>
      </c>
      <c r="AL77" s="103">
        <v>0</v>
      </c>
      <c r="AM77" s="103">
        <v>0</v>
      </c>
      <c r="AN77" s="103">
        <v>11</v>
      </c>
      <c r="AO77" s="103">
        <v>2</v>
      </c>
      <c r="AP77" s="103">
        <v>4</v>
      </c>
      <c r="AQ77" s="103">
        <v>0</v>
      </c>
      <c r="AR77" s="103">
        <v>5</v>
      </c>
      <c r="AS77" s="103">
        <v>0</v>
      </c>
      <c r="AT77" s="103">
        <v>0</v>
      </c>
      <c r="AU77" s="103">
        <v>0</v>
      </c>
      <c r="AV77" s="103">
        <v>0</v>
      </c>
      <c r="AW77" s="103">
        <v>0</v>
      </c>
      <c r="AX77" s="103">
        <v>0</v>
      </c>
      <c r="AY77" s="103">
        <v>0</v>
      </c>
      <c r="AZ77" s="103">
        <v>0</v>
      </c>
      <c r="BA77" s="103">
        <v>0</v>
      </c>
      <c r="BB77" s="103">
        <v>0</v>
      </c>
    </row>
    <row r="78" spans="1:54" ht="34" customHeight="1">
      <c r="A78" s="103">
        <v>75</v>
      </c>
      <c r="B78" s="104" t="s">
        <v>1986</v>
      </c>
      <c r="C78" s="104" t="s">
        <v>1987</v>
      </c>
      <c r="D78" s="104" t="s">
        <v>1988</v>
      </c>
      <c r="E78" s="104" t="s">
        <v>1649</v>
      </c>
      <c r="F78" s="104" t="s">
        <v>1649</v>
      </c>
      <c r="G78" s="104" t="s">
        <v>1649</v>
      </c>
      <c r="H78" s="104" t="s">
        <v>1649</v>
      </c>
      <c r="I78" s="104" t="s">
        <v>1649</v>
      </c>
      <c r="J78" s="104" t="s">
        <v>1649</v>
      </c>
      <c r="K78" s="104" t="s">
        <v>1649</v>
      </c>
      <c r="L78" s="104" t="s">
        <v>1649</v>
      </c>
      <c r="M78" s="104" t="s">
        <v>1649</v>
      </c>
      <c r="N78" s="103">
        <v>5</v>
      </c>
      <c r="O78" s="103">
        <v>1</v>
      </c>
      <c r="P78" s="103">
        <v>4</v>
      </c>
      <c r="Q78" s="104" t="s">
        <v>1649</v>
      </c>
      <c r="R78" s="104" t="s">
        <v>1649</v>
      </c>
      <c r="S78" s="103">
        <v>5</v>
      </c>
      <c r="T78" s="103">
        <v>5</v>
      </c>
      <c r="U78" s="103">
        <v>5</v>
      </c>
      <c r="V78" s="104" t="s">
        <v>1649</v>
      </c>
      <c r="W78" s="104" t="s">
        <v>1649</v>
      </c>
      <c r="X78" s="104" t="s">
        <v>1649</v>
      </c>
      <c r="Y78" s="104" t="s">
        <v>1649</v>
      </c>
      <c r="Z78" s="103">
        <v>5</v>
      </c>
      <c r="AA78" s="103">
        <v>5</v>
      </c>
      <c r="AB78" s="103">
        <v>4</v>
      </c>
      <c r="AC78" s="103">
        <v>2</v>
      </c>
      <c r="AD78" s="103">
        <v>0</v>
      </c>
      <c r="AE78" s="103">
        <v>4</v>
      </c>
      <c r="AF78" s="103">
        <v>0</v>
      </c>
      <c r="AG78" s="103">
        <v>4</v>
      </c>
      <c r="AH78" s="103">
        <v>0</v>
      </c>
      <c r="AI78" s="103">
        <v>0</v>
      </c>
      <c r="AJ78" s="103">
        <v>4</v>
      </c>
      <c r="AK78" s="103">
        <v>0</v>
      </c>
      <c r="AL78" s="103">
        <v>0</v>
      </c>
      <c r="AM78" s="103">
        <v>0</v>
      </c>
      <c r="AN78" s="103">
        <v>4</v>
      </c>
      <c r="AO78" s="103">
        <v>0</v>
      </c>
      <c r="AP78" s="103">
        <v>0</v>
      </c>
      <c r="AQ78" s="103">
        <v>0</v>
      </c>
      <c r="AR78" s="103">
        <v>0</v>
      </c>
      <c r="AS78" s="103">
        <v>4</v>
      </c>
      <c r="AT78" s="103">
        <v>0</v>
      </c>
      <c r="AU78" s="103">
        <v>0</v>
      </c>
      <c r="AV78" s="103">
        <v>0</v>
      </c>
      <c r="AW78" s="103">
        <v>0</v>
      </c>
      <c r="AX78" s="103">
        <v>0</v>
      </c>
      <c r="AY78" s="103">
        <v>0</v>
      </c>
      <c r="AZ78" s="103">
        <v>0</v>
      </c>
      <c r="BA78" s="103">
        <v>0</v>
      </c>
      <c r="BB78" s="103">
        <v>0</v>
      </c>
    </row>
    <row r="79" spans="1:54" ht="34" customHeight="1">
      <c r="A79" s="103">
        <v>76</v>
      </c>
      <c r="B79" s="104" t="s">
        <v>1989</v>
      </c>
      <c r="C79" s="104" t="s">
        <v>1719</v>
      </c>
      <c r="D79" s="104" t="s">
        <v>1990</v>
      </c>
      <c r="E79" s="104" t="s">
        <v>1649</v>
      </c>
      <c r="F79" s="104" t="s">
        <v>1649</v>
      </c>
      <c r="G79" s="104" t="s">
        <v>1649</v>
      </c>
      <c r="H79" s="104" t="s">
        <v>1649</v>
      </c>
      <c r="I79" s="104" t="s">
        <v>1649</v>
      </c>
      <c r="J79" s="104" t="s">
        <v>1649</v>
      </c>
      <c r="K79" s="104" t="s">
        <v>1649</v>
      </c>
      <c r="L79" s="104" t="s">
        <v>1649</v>
      </c>
      <c r="M79" s="104" t="s">
        <v>1649</v>
      </c>
      <c r="N79" s="103">
        <v>3</v>
      </c>
      <c r="O79" s="103">
        <v>5</v>
      </c>
      <c r="P79" s="103">
        <v>3.5</v>
      </c>
      <c r="Q79" s="104" t="s">
        <v>1649</v>
      </c>
      <c r="R79" s="104" t="s">
        <v>1649</v>
      </c>
      <c r="S79" s="103">
        <v>1.5</v>
      </c>
      <c r="T79" s="103">
        <v>2</v>
      </c>
      <c r="U79" s="103">
        <v>5</v>
      </c>
      <c r="V79" s="104" t="s">
        <v>1649</v>
      </c>
      <c r="W79" s="104" t="s">
        <v>1649</v>
      </c>
      <c r="X79" s="104" t="s">
        <v>1649</v>
      </c>
      <c r="Y79" s="104" t="s">
        <v>1649</v>
      </c>
      <c r="Z79" s="103">
        <v>3</v>
      </c>
      <c r="AA79" s="103">
        <v>3</v>
      </c>
      <c r="AB79" s="103">
        <v>6</v>
      </c>
      <c r="AC79" s="103">
        <v>2</v>
      </c>
      <c r="AD79" s="103">
        <v>1</v>
      </c>
      <c r="AE79" s="103">
        <v>5</v>
      </c>
      <c r="AF79" s="103">
        <v>0</v>
      </c>
      <c r="AG79" s="103">
        <v>0</v>
      </c>
      <c r="AH79" s="103">
        <v>1</v>
      </c>
      <c r="AI79" s="103">
        <v>5</v>
      </c>
      <c r="AJ79" s="103">
        <v>5</v>
      </c>
      <c r="AK79" s="103">
        <v>1</v>
      </c>
      <c r="AL79" s="103">
        <v>0</v>
      </c>
      <c r="AM79" s="103">
        <v>4</v>
      </c>
      <c r="AN79" s="103">
        <v>2</v>
      </c>
      <c r="AO79" s="103">
        <v>2</v>
      </c>
      <c r="AP79" s="103">
        <v>0</v>
      </c>
      <c r="AQ79" s="103">
        <v>0</v>
      </c>
      <c r="AR79" s="103">
        <v>0</v>
      </c>
      <c r="AS79" s="103">
        <v>0</v>
      </c>
      <c r="AT79" s="103">
        <v>0</v>
      </c>
      <c r="AU79" s="103">
        <v>0</v>
      </c>
      <c r="AV79" s="103">
        <v>1</v>
      </c>
      <c r="AW79" s="103">
        <v>0</v>
      </c>
      <c r="AX79" s="103">
        <v>0</v>
      </c>
      <c r="AY79" s="103">
        <v>3</v>
      </c>
      <c r="AZ79" s="103">
        <v>0</v>
      </c>
      <c r="BA79" s="103">
        <v>0</v>
      </c>
      <c r="BB79" s="103">
        <v>0</v>
      </c>
    </row>
    <row r="80" spans="1:54" ht="34" customHeight="1">
      <c r="A80" s="103">
        <v>77</v>
      </c>
      <c r="B80" s="104" t="s">
        <v>1991</v>
      </c>
      <c r="C80" s="104" t="s">
        <v>1719</v>
      </c>
      <c r="D80" s="104" t="s">
        <v>1992</v>
      </c>
      <c r="E80" s="104" t="s">
        <v>1649</v>
      </c>
      <c r="F80" s="104" t="s">
        <v>1649</v>
      </c>
      <c r="G80" s="104" t="s">
        <v>1649</v>
      </c>
      <c r="H80" s="104" t="s">
        <v>1649</v>
      </c>
      <c r="I80" s="104" t="s">
        <v>1649</v>
      </c>
      <c r="J80" s="104" t="s">
        <v>1649</v>
      </c>
      <c r="K80" s="104" t="s">
        <v>1649</v>
      </c>
      <c r="L80" s="104" t="s">
        <v>1649</v>
      </c>
      <c r="M80" s="104" t="s">
        <v>1649</v>
      </c>
      <c r="N80" s="103">
        <v>4</v>
      </c>
      <c r="O80" s="103">
        <v>1.5</v>
      </c>
      <c r="P80" s="103">
        <v>3</v>
      </c>
      <c r="Q80" s="104" t="s">
        <v>1649</v>
      </c>
      <c r="R80" s="104" t="s">
        <v>1649</v>
      </c>
      <c r="S80" s="103">
        <v>3.5</v>
      </c>
      <c r="T80" s="103">
        <v>2.5</v>
      </c>
      <c r="U80" s="103">
        <v>4</v>
      </c>
      <c r="V80" s="104" t="s">
        <v>1649</v>
      </c>
      <c r="W80" s="104" t="s">
        <v>1649</v>
      </c>
      <c r="X80" s="104" t="s">
        <v>1649</v>
      </c>
      <c r="Y80" s="104" t="s">
        <v>1649</v>
      </c>
      <c r="Z80" s="103">
        <v>4</v>
      </c>
      <c r="AA80" s="103">
        <v>3.5</v>
      </c>
      <c r="AB80" s="103">
        <v>16</v>
      </c>
      <c r="AC80" s="103">
        <v>6</v>
      </c>
      <c r="AD80" s="103">
        <v>2</v>
      </c>
      <c r="AE80" s="103">
        <v>14</v>
      </c>
      <c r="AF80" s="103">
        <v>0</v>
      </c>
      <c r="AG80" s="103">
        <v>16</v>
      </c>
      <c r="AH80" s="103">
        <v>0</v>
      </c>
      <c r="AI80" s="103">
        <v>0</v>
      </c>
      <c r="AJ80" s="103">
        <v>4</v>
      </c>
      <c r="AK80" s="103">
        <v>12</v>
      </c>
      <c r="AL80" s="103">
        <v>0</v>
      </c>
      <c r="AM80" s="103">
        <v>5</v>
      </c>
      <c r="AN80" s="103">
        <v>11</v>
      </c>
      <c r="AO80" s="103">
        <v>0</v>
      </c>
      <c r="AP80" s="103">
        <v>0</v>
      </c>
      <c r="AQ80" s="103">
        <v>12</v>
      </c>
      <c r="AR80" s="103">
        <v>3</v>
      </c>
      <c r="AS80" s="103">
        <v>7</v>
      </c>
      <c r="AT80" s="103">
        <v>0</v>
      </c>
      <c r="AU80" s="103">
        <v>1</v>
      </c>
      <c r="AV80" s="103">
        <v>5</v>
      </c>
      <c r="AW80" s="103">
        <v>0</v>
      </c>
      <c r="AX80" s="103">
        <v>0</v>
      </c>
      <c r="AY80" s="103">
        <v>0</v>
      </c>
      <c r="AZ80" s="103">
        <v>0</v>
      </c>
      <c r="BA80" s="103">
        <v>0</v>
      </c>
      <c r="BB80" s="103">
        <v>0</v>
      </c>
    </row>
    <row r="81" spans="1:54" ht="34" customHeight="1">
      <c r="A81" s="103">
        <v>78</v>
      </c>
      <c r="B81" s="104" t="s">
        <v>1993</v>
      </c>
      <c r="C81" s="104" t="s">
        <v>1719</v>
      </c>
      <c r="D81" s="104" t="s">
        <v>1994</v>
      </c>
      <c r="E81" s="104" t="s">
        <v>1649</v>
      </c>
      <c r="F81" s="104" t="s">
        <v>1649</v>
      </c>
      <c r="G81" s="104" t="s">
        <v>1649</v>
      </c>
      <c r="H81" s="104" t="s">
        <v>1649</v>
      </c>
      <c r="I81" s="104" t="s">
        <v>1649</v>
      </c>
      <c r="J81" s="104" t="s">
        <v>1649</v>
      </c>
      <c r="K81" s="104" t="s">
        <v>1649</v>
      </c>
      <c r="L81" s="104" t="s">
        <v>1649</v>
      </c>
      <c r="M81" s="104" t="s">
        <v>1649</v>
      </c>
      <c r="N81" s="104" t="s">
        <v>1649</v>
      </c>
      <c r="O81" s="104" t="s">
        <v>1649</v>
      </c>
      <c r="P81" s="104" t="s">
        <v>1649</v>
      </c>
      <c r="Q81" s="104" t="s">
        <v>1649</v>
      </c>
      <c r="R81" s="104" t="s">
        <v>1649</v>
      </c>
      <c r="S81" s="104" t="s">
        <v>1649</v>
      </c>
      <c r="T81" s="104" t="s">
        <v>1649</v>
      </c>
      <c r="U81" s="104" t="s">
        <v>1649</v>
      </c>
      <c r="V81" s="104" t="s">
        <v>1649</v>
      </c>
      <c r="W81" s="104" t="s">
        <v>1649</v>
      </c>
      <c r="X81" s="104" t="s">
        <v>1649</v>
      </c>
      <c r="Y81" s="104" t="s">
        <v>1649</v>
      </c>
      <c r="Z81" s="104" t="s">
        <v>1649</v>
      </c>
      <c r="AA81" s="104" t="s">
        <v>1649</v>
      </c>
      <c r="AB81" s="103">
        <v>7</v>
      </c>
      <c r="AC81" s="103">
        <v>3</v>
      </c>
      <c r="AD81" s="103">
        <v>1</v>
      </c>
      <c r="AE81" s="103">
        <v>6</v>
      </c>
      <c r="AF81" s="103">
        <v>1</v>
      </c>
      <c r="AG81" s="103">
        <v>0</v>
      </c>
      <c r="AH81" s="103">
        <v>3</v>
      </c>
      <c r="AI81" s="103">
        <v>3</v>
      </c>
      <c r="AJ81" s="103">
        <v>3</v>
      </c>
      <c r="AK81" s="103">
        <v>4</v>
      </c>
      <c r="AL81" s="103">
        <v>0</v>
      </c>
      <c r="AM81" s="103">
        <v>0</v>
      </c>
      <c r="AN81" s="103">
        <v>7</v>
      </c>
      <c r="AO81" s="103">
        <v>4</v>
      </c>
      <c r="AP81" s="103">
        <v>3</v>
      </c>
      <c r="AQ81" s="103">
        <v>0</v>
      </c>
      <c r="AR81" s="103">
        <v>0</v>
      </c>
      <c r="AS81" s="103">
        <v>0</v>
      </c>
      <c r="AT81" s="103">
        <v>0</v>
      </c>
      <c r="AU81" s="103">
        <v>0</v>
      </c>
      <c r="AV81" s="103">
        <v>0</v>
      </c>
      <c r="AW81" s="103">
        <v>0</v>
      </c>
      <c r="AX81" s="103">
        <v>0</v>
      </c>
      <c r="AY81" s="103">
        <v>0</v>
      </c>
      <c r="AZ81" s="103">
        <v>0</v>
      </c>
      <c r="BA81" s="103">
        <v>0</v>
      </c>
      <c r="BB81" s="103">
        <v>0</v>
      </c>
    </row>
    <row r="82" spans="1:54" ht="34" customHeight="1">
      <c r="A82" s="103">
        <v>79</v>
      </c>
      <c r="B82" s="104" t="s">
        <v>1995</v>
      </c>
      <c r="C82" s="104" t="s">
        <v>1719</v>
      </c>
      <c r="D82" s="104" t="s">
        <v>1996</v>
      </c>
      <c r="E82" s="104" t="s">
        <v>1649</v>
      </c>
      <c r="F82" s="104" t="s">
        <v>1649</v>
      </c>
      <c r="G82" s="104" t="s">
        <v>1649</v>
      </c>
      <c r="H82" s="104" t="s">
        <v>1649</v>
      </c>
      <c r="I82" s="104" t="s">
        <v>1649</v>
      </c>
      <c r="J82" s="104" t="s">
        <v>1649</v>
      </c>
      <c r="K82" s="104" t="s">
        <v>1649</v>
      </c>
      <c r="L82" s="104" t="s">
        <v>1649</v>
      </c>
      <c r="M82" s="104" t="s">
        <v>1649</v>
      </c>
      <c r="N82" s="104" t="s">
        <v>1649</v>
      </c>
      <c r="O82" s="104" t="s">
        <v>1649</v>
      </c>
      <c r="P82" s="104" t="s">
        <v>1649</v>
      </c>
      <c r="Q82" s="104" t="s">
        <v>1649</v>
      </c>
      <c r="R82" s="104" t="s">
        <v>1649</v>
      </c>
      <c r="S82" s="104" t="s">
        <v>1649</v>
      </c>
      <c r="T82" s="104" t="s">
        <v>1649</v>
      </c>
      <c r="U82" s="104" t="s">
        <v>1649</v>
      </c>
      <c r="V82" s="104" t="s">
        <v>1649</v>
      </c>
      <c r="W82" s="104" t="s">
        <v>1649</v>
      </c>
      <c r="X82" s="104" t="s">
        <v>1649</v>
      </c>
      <c r="Y82" s="104" t="s">
        <v>1649</v>
      </c>
      <c r="Z82" s="104" t="s">
        <v>1649</v>
      </c>
      <c r="AA82" s="104" t="s">
        <v>1649</v>
      </c>
      <c r="AB82" s="103">
        <v>2</v>
      </c>
      <c r="AC82" s="103">
        <v>2</v>
      </c>
      <c r="AD82" s="103">
        <v>0</v>
      </c>
      <c r="AE82" s="103">
        <v>2</v>
      </c>
      <c r="AF82" s="103">
        <v>0</v>
      </c>
      <c r="AG82" s="103">
        <v>2</v>
      </c>
      <c r="AH82" s="103">
        <v>0</v>
      </c>
      <c r="AI82" s="103">
        <v>0</v>
      </c>
      <c r="AJ82" s="103">
        <v>1</v>
      </c>
      <c r="AK82" s="103">
        <v>1</v>
      </c>
      <c r="AL82" s="103">
        <v>0</v>
      </c>
      <c r="AM82" s="103">
        <v>2</v>
      </c>
      <c r="AN82" s="103">
        <v>0</v>
      </c>
      <c r="AO82" s="103">
        <v>0</v>
      </c>
      <c r="AP82" s="103">
        <v>2</v>
      </c>
      <c r="AQ82" s="103">
        <v>0</v>
      </c>
      <c r="AR82" s="103">
        <v>2</v>
      </c>
      <c r="AS82" s="103">
        <v>2</v>
      </c>
      <c r="AT82" s="103">
        <v>0</v>
      </c>
      <c r="AU82" s="103">
        <v>0</v>
      </c>
      <c r="AV82" s="103">
        <v>0</v>
      </c>
      <c r="AW82" s="103">
        <v>0</v>
      </c>
      <c r="AX82" s="103">
        <v>0</v>
      </c>
      <c r="AY82" s="103">
        <v>0</v>
      </c>
      <c r="AZ82" s="103">
        <v>0</v>
      </c>
      <c r="BA82" s="103">
        <v>0</v>
      </c>
      <c r="BB82" s="103">
        <v>0</v>
      </c>
    </row>
    <row r="83" spans="1:54" ht="34" customHeight="1">
      <c r="A83" s="103">
        <v>80</v>
      </c>
      <c r="B83" s="104" t="s">
        <v>1997</v>
      </c>
      <c r="C83" s="104" t="s">
        <v>1759</v>
      </c>
      <c r="D83" s="104" t="s">
        <v>1998</v>
      </c>
      <c r="E83" s="104" t="s">
        <v>1649</v>
      </c>
      <c r="F83" s="104" t="s">
        <v>1649</v>
      </c>
      <c r="G83" s="104" t="s">
        <v>1649</v>
      </c>
      <c r="H83" s="104" t="s">
        <v>1649</v>
      </c>
      <c r="I83" s="104" t="s">
        <v>1649</v>
      </c>
      <c r="J83" s="104" t="s">
        <v>1649</v>
      </c>
      <c r="K83" s="104" t="s">
        <v>1649</v>
      </c>
      <c r="L83" s="104" t="s">
        <v>1649</v>
      </c>
      <c r="M83" s="104" t="s">
        <v>1649</v>
      </c>
      <c r="N83" s="103">
        <v>4</v>
      </c>
      <c r="O83" s="103">
        <v>3.33</v>
      </c>
      <c r="P83" s="103">
        <v>4</v>
      </c>
      <c r="Q83" s="104" t="s">
        <v>1649</v>
      </c>
      <c r="R83" s="104" t="s">
        <v>1649</v>
      </c>
      <c r="S83" s="103">
        <v>4</v>
      </c>
      <c r="T83" s="103">
        <v>4</v>
      </c>
      <c r="U83" s="103">
        <v>4.67</v>
      </c>
      <c r="V83" s="104" t="s">
        <v>1649</v>
      </c>
      <c r="W83" s="104" t="s">
        <v>1649</v>
      </c>
      <c r="X83" s="104" t="s">
        <v>1649</v>
      </c>
      <c r="Y83" s="104" t="s">
        <v>1649</v>
      </c>
      <c r="Z83" s="103">
        <v>4</v>
      </c>
      <c r="AA83" s="103">
        <v>3.33</v>
      </c>
      <c r="AB83" s="103">
        <v>7</v>
      </c>
      <c r="AC83" s="103">
        <v>2</v>
      </c>
      <c r="AD83" s="103">
        <v>3</v>
      </c>
      <c r="AE83" s="103">
        <v>4</v>
      </c>
      <c r="AF83" s="103">
        <v>0</v>
      </c>
      <c r="AG83" s="103">
        <v>4</v>
      </c>
      <c r="AH83" s="103">
        <v>3</v>
      </c>
      <c r="AI83" s="103">
        <v>0</v>
      </c>
      <c r="AJ83" s="103">
        <v>3</v>
      </c>
      <c r="AK83" s="103">
        <v>4</v>
      </c>
      <c r="AL83" s="103">
        <v>0</v>
      </c>
      <c r="AM83" s="103">
        <v>5</v>
      </c>
      <c r="AN83" s="103">
        <v>2</v>
      </c>
      <c r="AO83" s="103">
        <v>1</v>
      </c>
      <c r="AP83" s="103">
        <v>1</v>
      </c>
      <c r="AQ83" s="103">
        <v>1</v>
      </c>
      <c r="AR83" s="103">
        <v>2</v>
      </c>
      <c r="AS83" s="103">
        <v>5</v>
      </c>
      <c r="AT83" s="103">
        <v>0</v>
      </c>
      <c r="AU83" s="103">
        <v>3</v>
      </c>
      <c r="AV83" s="103">
        <v>3</v>
      </c>
      <c r="AW83" s="103">
        <v>0</v>
      </c>
      <c r="AX83" s="103">
        <v>0</v>
      </c>
      <c r="AY83" s="103">
        <v>0</v>
      </c>
      <c r="AZ83" s="103">
        <v>0</v>
      </c>
      <c r="BA83" s="103">
        <v>0</v>
      </c>
      <c r="BB83" s="103">
        <v>1</v>
      </c>
    </row>
    <row r="84" spans="1:54" ht="34" customHeight="1">
      <c r="A84" s="103">
        <v>81</v>
      </c>
      <c r="B84" s="104" t="s">
        <v>1999</v>
      </c>
      <c r="C84" s="104" t="s">
        <v>1759</v>
      </c>
      <c r="D84" s="104" t="s">
        <v>2000</v>
      </c>
      <c r="E84" s="104" t="s">
        <v>1649</v>
      </c>
      <c r="F84" s="104" t="s">
        <v>1649</v>
      </c>
      <c r="G84" s="104" t="s">
        <v>1649</v>
      </c>
      <c r="H84" s="104" t="s">
        <v>1649</v>
      </c>
      <c r="I84" s="104" t="s">
        <v>1649</v>
      </c>
      <c r="J84" s="104" t="s">
        <v>1649</v>
      </c>
      <c r="K84" s="104" t="s">
        <v>1649</v>
      </c>
      <c r="L84" s="104" t="s">
        <v>1649</v>
      </c>
      <c r="M84" s="104" t="s">
        <v>1649</v>
      </c>
      <c r="N84" s="104" t="s">
        <v>1649</v>
      </c>
      <c r="O84" s="104" t="s">
        <v>1649</v>
      </c>
      <c r="P84" s="104" t="s">
        <v>1649</v>
      </c>
      <c r="Q84" s="104" t="s">
        <v>1649</v>
      </c>
      <c r="R84" s="104" t="s">
        <v>1649</v>
      </c>
      <c r="S84" s="104" t="s">
        <v>1649</v>
      </c>
      <c r="T84" s="104" t="s">
        <v>1649</v>
      </c>
      <c r="U84" s="104" t="s">
        <v>1649</v>
      </c>
      <c r="V84" s="104" t="s">
        <v>1649</v>
      </c>
      <c r="W84" s="104" t="s">
        <v>1649</v>
      </c>
      <c r="X84" s="104" t="s">
        <v>1649</v>
      </c>
      <c r="Y84" s="104" t="s">
        <v>1649</v>
      </c>
      <c r="Z84" s="104" t="s">
        <v>1649</v>
      </c>
      <c r="AA84" s="104" t="s">
        <v>1649</v>
      </c>
      <c r="AB84" s="103">
        <v>11</v>
      </c>
      <c r="AC84" s="103">
        <v>10</v>
      </c>
      <c r="AD84" s="103">
        <v>1</v>
      </c>
      <c r="AE84" s="103">
        <v>10</v>
      </c>
      <c r="AF84" s="103">
        <v>0</v>
      </c>
      <c r="AG84" s="103">
        <v>3</v>
      </c>
      <c r="AH84" s="103">
        <v>8</v>
      </c>
      <c r="AI84" s="103">
        <v>0</v>
      </c>
      <c r="AJ84" s="103">
        <v>4</v>
      </c>
      <c r="AK84" s="103">
        <v>7</v>
      </c>
      <c r="AL84" s="103">
        <v>0</v>
      </c>
      <c r="AM84" s="103">
        <v>1</v>
      </c>
      <c r="AN84" s="103">
        <v>10</v>
      </c>
      <c r="AO84" s="103">
        <v>0</v>
      </c>
      <c r="AP84" s="103">
        <v>7</v>
      </c>
      <c r="AQ84" s="103">
        <v>10</v>
      </c>
      <c r="AR84" s="103">
        <v>1</v>
      </c>
      <c r="AS84" s="103">
        <v>4</v>
      </c>
      <c r="AT84" s="103">
        <v>0</v>
      </c>
      <c r="AU84" s="103">
        <v>1</v>
      </c>
      <c r="AV84" s="103">
        <v>1</v>
      </c>
      <c r="AW84" s="103">
        <v>0</v>
      </c>
      <c r="AX84" s="103">
        <v>0</v>
      </c>
      <c r="AY84" s="103">
        <v>0</v>
      </c>
      <c r="AZ84" s="103">
        <v>0</v>
      </c>
      <c r="BA84" s="103">
        <v>0</v>
      </c>
      <c r="BB84" s="103">
        <v>0</v>
      </c>
    </row>
    <row r="85" spans="1:54" ht="34" customHeight="1">
      <c r="A85" s="103">
        <v>82</v>
      </c>
      <c r="B85" s="104" t="s">
        <v>2001</v>
      </c>
      <c r="C85" s="104" t="s">
        <v>1719</v>
      </c>
      <c r="D85" s="104" t="s">
        <v>2002</v>
      </c>
      <c r="E85" s="104" t="s">
        <v>1649</v>
      </c>
      <c r="F85" s="104" t="s">
        <v>1649</v>
      </c>
      <c r="G85" s="104" t="s">
        <v>1649</v>
      </c>
      <c r="H85" s="104" t="s">
        <v>1649</v>
      </c>
      <c r="I85" s="104" t="s">
        <v>1649</v>
      </c>
      <c r="J85" s="104" t="s">
        <v>1649</v>
      </c>
      <c r="K85" s="104" t="s">
        <v>1649</v>
      </c>
      <c r="L85" s="104" t="s">
        <v>1649</v>
      </c>
      <c r="M85" s="104" t="s">
        <v>1649</v>
      </c>
      <c r="N85" s="104" t="s">
        <v>1649</v>
      </c>
      <c r="O85" s="104" t="s">
        <v>1649</v>
      </c>
      <c r="P85" s="104" t="s">
        <v>1649</v>
      </c>
      <c r="Q85" s="104" t="s">
        <v>1649</v>
      </c>
      <c r="R85" s="104" t="s">
        <v>1649</v>
      </c>
      <c r="S85" s="104" t="s">
        <v>1649</v>
      </c>
      <c r="T85" s="104" t="s">
        <v>1649</v>
      </c>
      <c r="U85" s="104" t="s">
        <v>1649</v>
      </c>
      <c r="V85" s="104" t="s">
        <v>1649</v>
      </c>
      <c r="W85" s="104" t="s">
        <v>1649</v>
      </c>
      <c r="X85" s="104" t="s">
        <v>1649</v>
      </c>
      <c r="Y85" s="104" t="s">
        <v>1649</v>
      </c>
      <c r="Z85" s="104" t="s">
        <v>1649</v>
      </c>
      <c r="AA85" s="104" t="s">
        <v>1649</v>
      </c>
      <c r="AB85" s="104" t="s">
        <v>1649</v>
      </c>
      <c r="AC85" s="104" t="s">
        <v>1649</v>
      </c>
      <c r="AD85" s="104" t="s">
        <v>1649</v>
      </c>
      <c r="AE85" s="104" t="s">
        <v>1649</v>
      </c>
      <c r="AF85" s="104" t="s">
        <v>1649</v>
      </c>
      <c r="AG85" s="104" t="s">
        <v>1649</v>
      </c>
      <c r="AH85" s="104" t="s">
        <v>1649</v>
      </c>
      <c r="AI85" s="104" t="s">
        <v>1649</v>
      </c>
      <c r="AJ85" s="104" t="s">
        <v>1649</v>
      </c>
      <c r="AK85" s="104" t="s">
        <v>1649</v>
      </c>
      <c r="AL85" s="104" t="s">
        <v>1649</v>
      </c>
      <c r="AM85" s="104" t="s">
        <v>1649</v>
      </c>
      <c r="AN85" s="104" t="s">
        <v>1649</v>
      </c>
      <c r="AO85" s="104" t="s">
        <v>1649</v>
      </c>
      <c r="AP85" s="104" t="s">
        <v>1649</v>
      </c>
      <c r="AQ85" s="104" t="s">
        <v>1649</v>
      </c>
      <c r="AR85" s="104" t="s">
        <v>1649</v>
      </c>
      <c r="AS85" s="104" t="s">
        <v>1649</v>
      </c>
      <c r="AT85" s="104" t="s">
        <v>1649</v>
      </c>
      <c r="AU85" s="104" t="s">
        <v>1649</v>
      </c>
      <c r="AV85" s="104" t="s">
        <v>1649</v>
      </c>
      <c r="AW85" s="104" t="s">
        <v>1649</v>
      </c>
      <c r="AX85" s="104" t="s">
        <v>1649</v>
      </c>
      <c r="AY85" s="104" t="s">
        <v>1649</v>
      </c>
      <c r="AZ85" s="104" t="s">
        <v>1649</v>
      </c>
      <c r="BA85" s="104" t="s">
        <v>1649</v>
      </c>
      <c r="BB85" s="104" t="s">
        <v>1649</v>
      </c>
    </row>
    <row r="86" spans="1:54" ht="34" customHeight="1">
      <c r="A86" s="103">
        <v>83</v>
      </c>
      <c r="B86" s="104" t="s">
        <v>2003</v>
      </c>
      <c r="C86" s="104" t="s">
        <v>1850</v>
      </c>
      <c r="D86" s="104" t="s">
        <v>2004</v>
      </c>
      <c r="E86" s="104" t="s">
        <v>1649</v>
      </c>
      <c r="F86" s="104" t="s">
        <v>1649</v>
      </c>
      <c r="G86" s="104" t="s">
        <v>1649</v>
      </c>
      <c r="H86" s="104" t="s">
        <v>1649</v>
      </c>
      <c r="I86" s="104" t="s">
        <v>1649</v>
      </c>
      <c r="J86" s="104" t="s">
        <v>1649</v>
      </c>
      <c r="K86" s="104" t="s">
        <v>1649</v>
      </c>
      <c r="L86" s="104" t="s">
        <v>1649</v>
      </c>
      <c r="M86" s="104" t="s">
        <v>1649</v>
      </c>
      <c r="N86" s="103">
        <v>3</v>
      </c>
      <c r="O86" s="103">
        <v>1</v>
      </c>
      <c r="P86" s="103">
        <v>2</v>
      </c>
      <c r="Q86" s="104" t="s">
        <v>1649</v>
      </c>
      <c r="R86" s="104" t="s">
        <v>1649</v>
      </c>
      <c r="S86" s="103">
        <v>5</v>
      </c>
      <c r="T86" s="103">
        <v>5</v>
      </c>
      <c r="U86" s="103">
        <v>3</v>
      </c>
      <c r="V86" s="104" t="s">
        <v>1649</v>
      </c>
      <c r="W86" s="104" t="s">
        <v>1649</v>
      </c>
      <c r="X86" s="104" t="s">
        <v>1649</v>
      </c>
      <c r="Y86" s="104" t="s">
        <v>1649</v>
      </c>
      <c r="Z86" s="103">
        <v>3</v>
      </c>
      <c r="AA86" s="103">
        <v>3</v>
      </c>
      <c r="AB86" s="103">
        <v>10</v>
      </c>
      <c r="AC86" s="103">
        <v>10</v>
      </c>
      <c r="AD86" s="103">
        <v>0</v>
      </c>
      <c r="AE86" s="103">
        <v>10</v>
      </c>
      <c r="AF86" s="103">
        <v>0</v>
      </c>
      <c r="AG86" s="103">
        <v>1</v>
      </c>
      <c r="AH86" s="103">
        <v>0</v>
      </c>
      <c r="AI86" s="103">
        <v>9</v>
      </c>
      <c r="AJ86" s="103">
        <v>10</v>
      </c>
      <c r="AK86" s="103">
        <v>0</v>
      </c>
      <c r="AL86" s="103">
        <v>0</v>
      </c>
      <c r="AM86" s="103">
        <v>8</v>
      </c>
      <c r="AN86" s="103">
        <v>2</v>
      </c>
      <c r="AO86" s="103">
        <v>0</v>
      </c>
      <c r="AP86" s="103">
        <v>0</v>
      </c>
      <c r="AQ86" s="103">
        <v>0</v>
      </c>
      <c r="AR86" s="103">
        <v>0</v>
      </c>
      <c r="AS86" s="103">
        <v>10</v>
      </c>
      <c r="AT86" s="103">
        <v>0</v>
      </c>
      <c r="AU86" s="103">
        <v>0</v>
      </c>
      <c r="AV86" s="103">
        <v>0</v>
      </c>
      <c r="AW86" s="103">
        <v>0</v>
      </c>
      <c r="AX86" s="103">
        <v>0</v>
      </c>
      <c r="AY86" s="103">
        <v>10</v>
      </c>
      <c r="AZ86" s="103">
        <v>0</v>
      </c>
      <c r="BA86" s="103">
        <v>0</v>
      </c>
      <c r="BB86" s="103">
        <v>0</v>
      </c>
    </row>
    <row r="87" spans="1:54" ht="34" customHeight="1">
      <c r="A87" s="103">
        <v>84</v>
      </c>
      <c r="B87" s="104" t="s">
        <v>2005</v>
      </c>
      <c r="C87" s="104" t="s">
        <v>1977</v>
      </c>
      <c r="D87" s="104" t="s">
        <v>2006</v>
      </c>
      <c r="E87" s="104" t="s">
        <v>1649</v>
      </c>
      <c r="F87" s="104" t="s">
        <v>1649</v>
      </c>
      <c r="G87" s="104" t="s">
        <v>1649</v>
      </c>
      <c r="H87" s="104" t="s">
        <v>1649</v>
      </c>
      <c r="I87" s="104" t="s">
        <v>1649</v>
      </c>
      <c r="J87" s="104" t="s">
        <v>1649</v>
      </c>
      <c r="K87" s="104" t="s">
        <v>1649</v>
      </c>
      <c r="L87" s="104" t="s">
        <v>1649</v>
      </c>
      <c r="M87" s="104" t="s">
        <v>1649</v>
      </c>
      <c r="N87" s="103">
        <v>3</v>
      </c>
      <c r="O87" s="103">
        <v>5</v>
      </c>
      <c r="P87" s="103">
        <v>4</v>
      </c>
      <c r="Q87" s="104" t="s">
        <v>1649</v>
      </c>
      <c r="R87" s="104" t="s">
        <v>1649</v>
      </c>
      <c r="S87" s="103">
        <v>2</v>
      </c>
      <c r="T87" s="103">
        <v>1</v>
      </c>
      <c r="U87" s="103">
        <v>3</v>
      </c>
      <c r="V87" s="104" t="s">
        <v>1649</v>
      </c>
      <c r="W87" s="104" t="s">
        <v>1649</v>
      </c>
      <c r="X87" s="104" t="s">
        <v>1649</v>
      </c>
      <c r="Y87" s="104" t="s">
        <v>1649</v>
      </c>
      <c r="Z87" s="103">
        <v>3</v>
      </c>
      <c r="AA87" s="103">
        <v>3</v>
      </c>
      <c r="AB87" s="103">
        <v>4</v>
      </c>
      <c r="AC87" s="103">
        <v>3</v>
      </c>
      <c r="AD87" s="103">
        <v>1</v>
      </c>
      <c r="AE87" s="103">
        <v>3</v>
      </c>
      <c r="AF87" s="103">
        <v>0</v>
      </c>
      <c r="AG87" s="103">
        <v>3</v>
      </c>
      <c r="AH87" s="103">
        <v>1</v>
      </c>
      <c r="AI87" s="103">
        <v>0</v>
      </c>
      <c r="AJ87" s="103">
        <v>3</v>
      </c>
      <c r="AK87" s="103">
        <v>1</v>
      </c>
      <c r="AL87" s="103">
        <v>0</v>
      </c>
      <c r="AM87" s="103">
        <v>4</v>
      </c>
      <c r="AN87" s="103">
        <v>0</v>
      </c>
      <c r="AO87" s="103">
        <v>0</v>
      </c>
      <c r="AP87" s="103">
        <v>0</v>
      </c>
      <c r="AQ87" s="103">
        <v>1</v>
      </c>
      <c r="AR87" s="103">
        <v>0</v>
      </c>
      <c r="AS87" s="103">
        <v>3</v>
      </c>
      <c r="AT87" s="103">
        <v>0</v>
      </c>
      <c r="AU87" s="103">
        <v>0</v>
      </c>
      <c r="AV87" s="103">
        <v>4</v>
      </c>
      <c r="AW87" s="103">
        <v>0</v>
      </c>
      <c r="AX87" s="103">
        <v>0</v>
      </c>
      <c r="AY87" s="103">
        <v>0</v>
      </c>
      <c r="AZ87" s="103">
        <v>0</v>
      </c>
      <c r="BA87" s="103">
        <v>0</v>
      </c>
      <c r="BB87" s="103">
        <v>0</v>
      </c>
    </row>
    <row r="88" spans="1:54" ht="34" customHeight="1">
      <c r="A88" s="103">
        <v>85</v>
      </c>
      <c r="B88" s="104" t="s">
        <v>2007</v>
      </c>
      <c r="C88" s="104" t="s">
        <v>1977</v>
      </c>
      <c r="D88" s="104" t="s">
        <v>2008</v>
      </c>
      <c r="E88" s="104" t="s">
        <v>1649</v>
      </c>
      <c r="F88" s="104" t="s">
        <v>1649</v>
      </c>
      <c r="G88" s="104" t="s">
        <v>1649</v>
      </c>
      <c r="H88" s="104" t="s">
        <v>1649</v>
      </c>
      <c r="I88" s="104" t="s">
        <v>1649</v>
      </c>
      <c r="J88" s="104" t="s">
        <v>1649</v>
      </c>
      <c r="K88" s="104" t="s">
        <v>1649</v>
      </c>
      <c r="L88" s="104" t="s">
        <v>1649</v>
      </c>
      <c r="M88" s="104" t="s">
        <v>1649</v>
      </c>
      <c r="N88" s="103">
        <v>4</v>
      </c>
      <c r="O88" s="103">
        <v>5</v>
      </c>
      <c r="P88" s="103">
        <v>4</v>
      </c>
      <c r="Q88" s="104" t="s">
        <v>1649</v>
      </c>
      <c r="R88" s="104" t="s">
        <v>1649</v>
      </c>
      <c r="S88" s="103">
        <v>3</v>
      </c>
      <c r="T88" s="103">
        <v>2</v>
      </c>
      <c r="U88" s="103">
        <v>5</v>
      </c>
      <c r="V88" s="104" t="s">
        <v>1649</v>
      </c>
      <c r="W88" s="104" t="s">
        <v>1649</v>
      </c>
      <c r="X88" s="104" t="s">
        <v>1649</v>
      </c>
      <c r="Y88" s="104" t="s">
        <v>1649</v>
      </c>
      <c r="Z88" s="103">
        <v>4</v>
      </c>
      <c r="AA88" s="103">
        <v>3</v>
      </c>
      <c r="AB88" s="103">
        <v>4</v>
      </c>
      <c r="AC88" s="103">
        <v>2</v>
      </c>
      <c r="AD88" s="103">
        <v>2</v>
      </c>
      <c r="AE88" s="103">
        <v>2</v>
      </c>
      <c r="AF88" s="103">
        <v>0</v>
      </c>
      <c r="AG88" s="103">
        <v>0</v>
      </c>
      <c r="AH88" s="103">
        <v>1</v>
      </c>
      <c r="AI88" s="103">
        <v>3</v>
      </c>
      <c r="AJ88" s="103">
        <v>3</v>
      </c>
      <c r="AK88" s="103">
        <v>1</v>
      </c>
      <c r="AL88" s="103">
        <v>0</v>
      </c>
      <c r="AM88" s="103">
        <v>3</v>
      </c>
      <c r="AN88" s="103">
        <v>1</v>
      </c>
      <c r="AO88" s="103">
        <v>0</v>
      </c>
      <c r="AP88" s="103">
        <v>1</v>
      </c>
      <c r="AQ88" s="103">
        <v>0</v>
      </c>
      <c r="AR88" s="103">
        <v>0</v>
      </c>
      <c r="AS88" s="103">
        <v>1</v>
      </c>
      <c r="AT88" s="103">
        <v>0</v>
      </c>
      <c r="AU88" s="103">
        <v>0</v>
      </c>
      <c r="AV88" s="103">
        <v>3</v>
      </c>
      <c r="AW88" s="103">
        <v>0</v>
      </c>
      <c r="AX88" s="103">
        <v>0</v>
      </c>
      <c r="AY88" s="103">
        <v>0</v>
      </c>
      <c r="AZ88" s="103">
        <v>0</v>
      </c>
      <c r="BA88" s="103">
        <v>0</v>
      </c>
      <c r="BB88" s="103">
        <v>0</v>
      </c>
    </row>
    <row r="89" spans="1:54" ht="34" customHeight="1">
      <c r="A89" s="103">
        <v>86</v>
      </c>
      <c r="B89" s="104" t="s">
        <v>2009</v>
      </c>
      <c r="C89" s="104" t="s">
        <v>2010</v>
      </c>
      <c r="D89" s="104" t="s">
        <v>2011</v>
      </c>
      <c r="E89" s="104" t="s">
        <v>1649</v>
      </c>
      <c r="F89" s="104" t="s">
        <v>1649</v>
      </c>
      <c r="G89" s="104" t="s">
        <v>1649</v>
      </c>
      <c r="H89" s="104" t="s">
        <v>1649</v>
      </c>
      <c r="I89" s="104" t="s">
        <v>1649</v>
      </c>
      <c r="J89" s="104" t="s">
        <v>1649</v>
      </c>
      <c r="K89" s="104" t="s">
        <v>1649</v>
      </c>
      <c r="L89" s="104" t="s">
        <v>1649</v>
      </c>
      <c r="M89" s="104" t="s">
        <v>1649</v>
      </c>
      <c r="N89" s="104" t="s">
        <v>1649</v>
      </c>
      <c r="O89" s="104" t="s">
        <v>1649</v>
      </c>
      <c r="P89" s="104" t="s">
        <v>1649</v>
      </c>
      <c r="Q89" s="104" t="s">
        <v>1649</v>
      </c>
      <c r="R89" s="104" t="s">
        <v>1649</v>
      </c>
      <c r="S89" s="104" t="s">
        <v>1649</v>
      </c>
      <c r="T89" s="104" t="s">
        <v>1649</v>
      </c>
      <c r="U89" s="104" t="s">
        <v>1649</v>
      </c>
      <c r="V89" s="104" t="s">
        <v>1649</v>
      </c>
      <c r="W89" s="104" t="s">
        <v>1649</v>
      </c>
      <c r="X89" s="104" t="s">
        <v>1649</v>
      </c>
      <c r="Y89" s="104" t="s">
        <v>1649</v>
      </c>
      <c r="Z89" s="104" t="s">
        <v>1649</v>
      </c>
      <c r="AA89" s="104" t="s">
        <v>1649</v>
      </c>
      <c r="AB89" s="104" t="s">
        <v>1649</v>
      </c>
      <c r="AC89" s="104" t="s">
        <v>1649</v>
      </c>
      <c r="AD89" s="104" t="s">
        <v>1649</v>
      </c>
      <c r="AE89" s="104" t="s">
        <v>1649</v>
      </c>
      <c r="AF89" s="104" t="s">
        <v>1649</v>
      </c>
      <c r="AG89" s="104" t="s">
        <v>1649</v>
      </c>
      <c r="AH89" s="104" t="s">
        <v>1649</v>
      </c>
      <c r="AI89" s="104" t="s">
        <v>1649</v>
      </c>
      <c r="AJ89" s="104" t="s">
        <v>1649</v>
      </c>
      <c r="AK89" s="104" t="s">
        <v>1649</v>
      </c>
      <c r="AL89" s="104" t="s">
        <v>1649</v>
      </c>
      <c r="AM89" s="104" t="s">
        <v>1649</v>
      </c>
      <c r="AN89" s="104" t="s">
        <v>1649</v>
      </c>
      <c r="AO89" s="104" t="s">
        <v>1649</v>
      </c>
      <c r="AP89" s="104" t="s">
        <v>1649</v>
      </c>
      <c r="AQ89" s="104" t="s">
        <v>1649</v>
      </c>
      <c r="AR89" s="104" t="s">
        <v>1649</v>
      </c>
      <c r="AS89" s="104" t="s">
        <v>1649</v>
      </c>
      <c r="AT89" s="104" t="s">
        <v>1649</v>
      </c>
      <c r="AU89" s="104" t="s">
        <v>1649</v>
      </c>
      <c r="AV89" s="104" t="s">
        <v>1649</v>
      </c>
      <c r="AW89" s="104" t="s">
        <v>1649</v>
      </c>
      <c r="AX89" s="104" t="s">
        <v>1649</v>
      </c>
      <c r="AY89" s="104" t="s">
        <v>1649</v>
      </c>
      <c r="AZ89" s="104" t="s">
        <v>1649</v>
      </c>
      <c r="BA89" s="104" t="s">
        <v>1649</v>
      </c>
      <c r="BB89" s="104" t="s">
        <v>1649</v>
      </c>
    </row>
    <row r="90" spans="1:54" ht="34" customHeight="1">
      <c r="A90" s="103">
        <v>87</v>
      </c>
      <c r="B90" s="104" t="s">
        <v>2009</v>
      </c>
      <c r="C90" s="104" t="s">
        <v>1770</v>
      </c>
      <c r="D90" s="104" t="s">
        <v>2012</v>
      </c>
      <c r="E90" s="104" t="s">
        <v>1649</v>
      </c>
      <c r="F90" s="104" t="s">
        <v>1649</v>
      </c>
      <c r="G90" s="104" t="s">
        <v>1649</v>
      </c>
      <c r="H90" s="104" t="s">
        <v>1649</v>
      </c>
      <c r="I90" s="104" t="s">
        <v>1649</v>
      </c>
      <c r="J90" s="104" t="s">
        <v>1649</v>
      </c>
      <c r="K90" s="104" t="s">
        <v>1649</v>
      </c>
      <c r="L90" s="104" t="s">
        <v>1649</v>
      </c>
      <c r="M90" s="104" t="s">
        <v>1649</v>
      </c>
      <c r="N90" s="103">
        <v>2</v>
      </c>
      <c r="O90" s="103">
        <v>5</v>
      </c>
      <c r="P90" s="103">
        <v>5</v>
      </c>
      <c r="Q90" s="104" t="s">
        <v>1649</v>
      </c>
      <c r="R90" s="104" t="s">
        <v>1649</v>
      </c>
      <c r="S90" s="103">
        <v>1</v>
      </c>
      <c r="T90" s="103">
        <v>1</v>
      </c>
      <c r="U90" s="103">
        <v>4</v>
      </c>
      <c r="V90" s="104" t="s">
        <v>1649</v>
      </c>
      <c r="W90" s="104" t="s">
        <v>1649</v>
      </c>
      <c r="X90" s="104" t="s">
        <v>1649</v>
      </c>
      <c r="Y90" s="104" t="s">
        <v>1649</v>
      </c>
      <c r="Z90" s="103">
        <v>3</v>
      </c>
      <c r="AA90" s="103">
        <v>3</v>
      </c>
      <c r="AB90" s="103">
        <v>4</v>
      </c>
      <c r="AC90" s="103">
        <v>4</v>
      </c>
      <c r="AD90" s="103">
        <v>0</v>
      </c>
      <c r="AE90" s="103">
        <v>4</v>
      </c>
      <c r="AF90" s="103">
        <v>1</v>
      </c>
      <c r="AG90" s="103">
        <v>2</v>
      </c>
      <c r="AH90" s="103">
        <v>0</v>
      </c>
      <c r="AI90" s="103">
        <v>1</v>
      </c>
      <c r="AJ90" s="103">
        <v>2</v>
      </c>
      <c r="AK90" s="103">
        <v>2</v>
      </c>
      <c r="AL90" s="103">
        <v>0</v>
      </c>
      <c r="AM90" s="103">
        <v>4</v>
      </c>
      <c r="AN90" s="103">
        <v>0</v>
      </c>
      <c r="AO90" s="103">
        <v>0</v>
      </c>
      <c r="AP90" s="103">
        <v>0</v>
      </c>
      <c r="AQ90" s="103">
        <v>0</v>
      </c>
      <c r="AR90" s="103">
        <v>0</v>
      </c>
      <c r="AS90" s="103">
        <v>4</v>
      </c>
      <c r="AT90" s="103">
        <v>0</v>
      </c>
      <c r="AU90" s="103">
        <v>2</v>
      </c>
      <c r="AV90" s="103">
        <v>3</v>
      </c>
      <c r="AW90" s="103">
        <v>0</v>
      </c>
      <c r="AX90" s="103">
        <v>0</v>
      </c>
      <c r="AY90" s="103">
        <v>0</v>
      </c>
      <c r="AZ90" s="103">
        <v>0</v>
      </c>
      <c r="BA90" s="103">
        <v>0</v>
      </c>
      <c r="BB90" s="103">
        <v>0</v>
      </c>
    </row>
    <row r="91" spans="1:54" ht="34" customHeight="1">
      <c r="A91" s="103">
        <v>88</v>
      </c>
      <c r="B91" s="104" t="s">
        <v>2013</v>
      </c>
      <c r="C91" s="104" t="s">
        <v>2014</v>
      </c>
      <c r="D91" s="104" t="s">
        <v>2015</v>
      </c>
      <c r="E91" s="104" t="s">
        <v>1649</v>
      </c>
      <c r="F91" s="104" t="s">
        <v>1649</v>
      </c>
      <c r="G91" s="104" t="s">
        <v>1649</v>
      </c>
      <c r="H91" s="104" t="s">
        <v>1649</v>
      </c>
      <c r="I91" s="104" t="s">
        <v>1649</v>
      </c>
      <c r="J91" s="104" t="s">
        <v>1649</v>
      </c>
      <c r="K91" s="104" t="s">
        <v>1649</v>
      </c>
      <c r="L91" s="104" t="s">
        <v>1649</v>
      </c>
      <c r="M91" s="104" t="s">
        <v>1649</v>
      </c>
      <c r="N91" s="104" t="s">
        <v>1649</v>
      </c>
      <c r="O91" s="104" t="s">
        <v>1649</v>
      </c>
      <c r="P91" s="104" t="s">
        <v>1649</v>
      </c>
      <c r="Q91" s="104" t="s">
        <v>1649</v>
      </c>
      <c r="R91" s="104" t="s">
        <v>1649</v>
      </c>
      <c r="S91" s="104" t="s">
        <v>1649</v>
      </c>
      <c r="T91" s="104" t="s">
        <v>1649</v>
      </c>
      <c r="U91" s="104" t="s">
        <v>1649</v>
      </c>
      <c r="V91" s="104" t="s">
        <v>1649</v>
      </c>
      <c r="W91" s="104" t="s">
        <v>1649</v>
      </c>
      <c r="X91" s="104" t="s">
        <v>1649</v>
      </c>
      <c r="Y91" s="104" t="s">
        <v>1649</v>
      </c>
      <c r="Z91" s="104" t="s">
        <v>1649</v>
      </c>
      <c r="AA91" s="104" t="s">
        <v>1649</v>
      </c>
      <c r="AB91" s="103">
        <v>1</v>
      </c>
      <c r="AC91" s="103">
        <v>0</v>
      </c>
      <c r="AD91" s="103">
        <v>1</v>
      </c>
      <c r="AE91" s="103">
        <v>0</v>
      </c>
      <c r="AF91" s="103">
        <v>0</v>
      </c>
      <c r="AG91" s="103">
        <v>0</v>
      </c>
      <c r="AH91" s="103">
        <v>1</v>
      </c>
      <c r="AI91" s="103">
        <v>0</v>
      </c>
      <c r="AJ91" s="103">
        <v>1</v>
      </c>
      <c r="AK91" s="103">
        <v>0</v>
      </c>
      <c r="AL91" s="103">
        <v>0</v>
      </c>
      <c r="AM91" s="103">
        <v>1</v>
      </c>
      <c r="AN91" s="103">
        <v>0</v>
      </c>
      <c r="AO91" s="103">
        <v>0</v>
      </c>
      <c r="AP91" s="103">
        <v>0</v>
      </c>
      <c r="AQ91" s="103">
        <v>0</v>
      </c>
      <c r="AR91" s="103">
        <v>0</v>
      </c>
      <c r="AS91" s="103">
        <v>0</v>
      </c>
      <c r="AT91" s="103">
        <v>0</v>
      </c>
      <c r="AU91" s="103">
        <v>0</v>
      </c>
      <c r="AV91" s="103">
        <v>1</v>
      </c>
      <c r="AW91" s="103">
        <v>0</v>
      </c>
      <c r="AX91" s="103">
        <v>0</v>
      </c>
      <c r="AY91" s="103">
        <v>0</v>
      </c>
      <c r="AZ91" s="103">
        <v>0</v>
      </c>
      <c r="BA91" s="103">
        <v>0</v>
      </c>
      <c r="BB91" s="103">
        <v>0</v>
      </c>
    </row>
    <row r="92" spans="1:54" ht="34" customHeight="1">
      <c r="A92" s="103">
        <v>89</v>
      </c>
      <c r="B92" s="104" t="s">
        <v>2016</v>
      </c>
      <c r="C92" s="104" t="s">
        <v>2017</v>
      </c>
      <c r="D92" s="104" t="s">
        <v>2018</v>
      </c>
      <c r="E92" s="104" t="s">
        <v>1649</v>
      </c>
      <c r="F92" s="104" t="s">
        <v>1649</v>
      </c>
      <c r="G92" s="104" t="s">
        <v>1649</v>
      </c>
      <c r="H92" s="104" t="s">
        <v>1649</v>
      </c>
      <c r="I92" s="104" t="s">
        <v>1649</v>
      </c>
      <c r="J92" s="104" t="s">
        <v>1649</v>
      </c>
      <c r="K92" s="104" t="s">
        <v>1649</v>
      </c>
      <c r="L92" s="104" t="s">
        <v>1649</v>
      </c>
      <c r="M92" s="104" t="s">
        <v>1649</v>
      </c>
      <c r="N92" s="104" t="s">
        <v>1649</v>
      </c>
      <c r="O92" s="104" t="s">
        <v>1649</v>
      </c>
      <c r="P92" s="104" t="s">
        <v>1649</v>
      </c>
      <c r="Q92" s="104" t="s">
        <v>1649</v>
      </c>
      <c r="R92" s="104" t="s">
        <v>1649</v>
      </c>
      <c r="S92" s="104" t="s">
        <v>1649</v>
      </c>
      <c r="T92" s="104" t="s">
        <v>1649</v>
      </c>
      <c r="U92" s="104" t="s">
        <v>1649</v>
      </c>
      <c r="V92" s="104" t="s">
        <v>1649</v>
      </c>
      <c r="W92" s="104" t="s">
        <v>1649</v>
      </c>
      <c r="X92" s="104" t="s">
        <v>1649</v>
      </c>
      <c r="Y92" s="104" t="s">
        <v>1649</v>
      </c>
      <c r="Z92" s="104" t="s">
        <v>1649</v>
      </c>
      <c r="AA92" s="104" t="s">
        <v>1649</v>
      </c>
      <c r="AB92" s="103">
        <v>2</v>
      </c>
      <c r="AC92" s="103">
        <v>2</v>
      </c>
      <c r="AD92" s="103">
        <v>0</v>
      </c>
      <c r="AE92" s="103">
        <v>2</v>
      </c>
      <c r="AF92" s="103">
        <v>0</v>
      </c>
      <c r="AG92" s="103">
        <v>2</v>
      </c>
      <c r="AH92" s="103">
        <v>0</v>
      </c>
      <c r="AI92" s="103">
        <v>0</v>
      </c>
      <c r="AJ92" s="103">
        <v>1</v>
      </c>
      <c r="AK92" s="103">
        <v>1</v>
      </c>
      <c r="AL92" s="103">
        <v>0</v>
      </c>
      <c r="AM92" s="103">
        <v>0</v>
      </c>
      <c r="AN92" s="103">
        <v>2</v>
      </c>
      <c r="AO92" s="103">
        <v>2</v>
      </c>
      <c r="AP92" s="103">
        <v>0</v>
      </c>
      <c r="AQ92" s="103">
        <v>0</v>
      </c>
      <c r="AR92" s="103">
        <v>0</v>
      </c>
      <c r="AS92" s="103">
        <v>0</v>
      </c>
      <c r="AT92" s="103">
        <v>0</v>
      </c>
      <c r="AU92" s="103">
        <v>0</v>
      </c>
      <c r="AV92" s="103">
        <v>0</v>
      </c>
      <c r="AW92" s="103">
        <v>0</v>
      </c>
      <c r="AX92" s="103">
        <v>0</v>
      </c>
      <c r="AY92" s="103">
        <v>0</v>
      </c>
      <c r="AZ92" s="103">
        <v>0</v>
      </c>
      <c r="BA92" s="103">
        <v>0</v>
      </c>
      <c r="BB92" s="103">
        <v>0</v>
      </c>
    </row>
    <row r="93" spans="1:54" ht="34" customHeight="1">
      <c r="A93" s="103">
        <v>90</v>
      </c>
      <c r="B93" s="104" t="s">
        <v>2019</v>
      </c>
      <c r="C93" s="104" t="s">
        <v>1770</v>
      </c>
      <c r="D93" s="104" t="s">
        <v>2020</v>
      </c>
      <c r="E93" s="104" t="s">
        <v>1649</v>
      </c>
      <c r="F93" s="104" t="s">
        <v>1649</v>
      </c>
      <c r="G93" s="104" t="s">
        <v>1649</v>
      </c>
      <c r="H93" s="104" t="s">
        <v>1649</v>
      </c>
      <c r="I93" s="104" t="s">
        <v>1649</v>
      </c>
      <c r="J93" s="104" t="s">
        <v>1649</v>
      </c>
      <c r="K93" s="104" t="s">
        <v>1649</v>
      </c>
      <c r="L93" s="104" t="s">
        <v>1649</v>
      </c>
      <c r="M93" s="104" t="s">
        <v>1649</v>
      </c>
      <c r="N93" s="104" t="s">
        <v>1649</v>
      </c>
      <c r="O93" s="104" t="s">
        <v>1649</v>
      </c>
      <c r="P93" s="104" t="s">
        <v>1649</v>
      </c>
      <c r="Q93" s="104" t="s">
        <v>1649</v>
      </c>
      <c r="R93" s="104" t="s">
        <v>1649</v>
      </c>
      <c r="S93" s="104" t="s">
        <v>1649</v>
      </c>
      <c r="T93" s="104" t="s">
        <v>1649</v>
      </c>
      <c r="U93" s="104" t="s">
        <v>1649</v>
      </c>
      <c r="V93" s="104" t="s">
        <v>1649</v>
      </c>
      <c r="W93" s="104" t="s">
        <v>1649</v>
      </c>
      <c r="X93" s="104" t="s">
        <v>1649</v>
      </c>
      <c r="Y93" s="104" t="s">
        <v>1649</v>
      </c>
      <c r="Z93" s="104" t="s">
        <v>1649</v>
      </c>
      <c r="AA93" s="104" t="s">
        <v>1649</v>
      </c>
      <c r="AB93" s="103">
        <v>2</v>
      </c>
      <c r="AC93" s="103">
        <v>2</v>
      </c>
      <c r="AD93" s="103">
        <v>0</v>
      </c>
      <c r="AE93" s="103">
        <v>2</v>
      </c>
      <c r="AF93" s="103">
        <v>0</v>
      </c>
      <c r="AG93" s="103">
        <v>2</v>
      </c>
      <c r="AH93" s="103">
        <v>0</v>
      </c>
      <c r="AI93" s="103">
        <v>0</v>
      </c>
      <c r="AJ93" s="103">
        <v>0</v>
      </c>
      <c r="AK93" s="103">
        <v>2</v>
      </c>
      <c r="AL93" s="103">
        <v>0</v>
      </c>
      <c r="AM93" s="103">
        <v>0</v>
      </c>
      <c r="AN93" s="103">
        <v>2</v>
      </c>
      <c r="AO93" s="103">
        <v>0</v>
      </c>
      <c r="AP93" s="103">
        <v>0</v>
      </c>
      <c r="AQ93" s="103">
        <v>0</v>
      </c>
      <c r="AR93" s="103">
        <v>0</v>
      </c>
      <c r="AS93" s="103">
        <v>0</v>
      </c>
      <c r="AT93" s="103">
        <v>0</v>
      </c>
      <c r="AU93" s="103">
        <v>0</v>
      </c>
      <c r="AV93" s="103">
        <v>2</v>
      </c>
      <c r="AW93" s="103">
        <v>0</v>
      </c>
      <c r="AX93" s="103">
        <v>0</v>
      </c>
      <c r="AY93" s="103">
        <v>0</v>
      </c>
      <c r="AZ93" s="103">
        <v>0</v>
      </c>
      <c r="BA93" s="103">
        <v>0</v>
      </c>
      <c r="BB93" s="103">
        <v>0</v>
      </c>
    </row>
    <row r="94" spans="1:54" ht="34" customHeight="1">
      <c r="A94" s="103">
        <v>91</v>
      </c>
      <c r="B94" s="104" t="s">
        <v>2021</v>
      </c>
      <c r="C94" s="104" t="s">
        <v>2022</v>
      </c>
      <c r="D94" s="104" t="s">
        <v>2023</v>
      </c>
      <c r="E94" s="104" t="s">
        <v>1649</v>
      </c>
      <c r="F94" s="104" t="s">
        <v>1649</v>
      </c>
      <c r="G94" s="104" t="s">
        <v>1649</v>
      </c>
      <c r="H94" s="104" t="s">
        <v>1649</v>
      </c>
      <c r="I94" s="104" t="s">
        <v>1649</v>
      </c>
      <c r="J94" s="104" t="s">
        <v>1649</v>
      </c>
      <c r="K94" s="104" t="s">
        <v>1649</v>
      </c>
      <c r="L94" s="104" t="s">
        <v>1649</v>
      </c>
      <c r="M94" s="104" t="s">
        <v>1649</v>
      </c>
      <c r="N94" s="104" t="s">
        <v>1649</v>
      </c>
      <c r="O94" s="104" t="s">
        <v>1649</v>
      </c>
      <c r="P94" s="104" t="s">
        <v>1649</v>
      </c>
      <c r="Q94" s="104" t="s">
        <v>1649</v>
      </c>
      <c r="R94" s="104" t="s">
        <v>1649</v>
      </c>
      <c r="S94" s="104" t="s">
        <v>1649</v>
      </c>
      <c r="T94" s="104" t="s">
        <v>1649</v>
      </c>
      <c r="U94" s="104" t="s">
        <v>1649</v>
      </c>
      <c r="V94" s="104" t="s">
        <v>1649</v>
      </c>
      <c r="W94" s="104" t="s">
        <v>1649</v>
      </c>
      <c r="X94" s="104" t="s">
        <v>1649</v>
      </c>
      <c r="Y94" s="104" t="s">
        <v>1649</v>
      </c>
      <c r="Z94" s="104" t="s">
        <v>1649</v>
      </c>
      <c r="AA94" s="104" t="s">
        <v>1649</v>
      </c>
      <c r="AB94" s="104" t="s">
        <v>1649</v>
      </c>
      <c r="AC94" s="104" t="s">
        <v>1649</v>
      </c>
      <c r="AD94" s="104" t="s">
        <v>1649</v>
      </c>
      <c r="AE94" s="104" t="s">
        <v>1649</v>
      </c>
      <c r="AF94" s="104" t="s">
        <v>1649</v>
      </c>
      <c r="AG94" s="104" t="s">
        <v>1649</v>
      </c>
      <c r="AH94" s="104" t="s">
        <v>1649</v>
      </c>
      <c r="AI94" s="104" t="s">
        <v>1649</v>
      </c>
      <c r="AJ94" s="104" t="s">
        <v>1649</v>
      </c>
      <c r="AK94" s="104" t="s">
        <v>1649</v>
      </c>
      <c r="AL94" s="104" t="s">
        <v>1649</v>
      </c>
      <c r="AM94" s="104" t="s">
        <v>1649</v>
      </c>
      <c r="AN94" s="104" t="s">
        <v>1649</v>
      </c>
      <c r="AO94" s="104" t="s">
        <v>1649</v>
      </c>
      <c r="AP94" s="104" t="s">
        <v>1649</v>
      </c>
      <c r="AQ94" s="104" t="s">
        <v>1649</v>
      </c>
      <c r="AR94" s="104" t="s">
        <v>1649</v>
      </c>
      <c r="AS94" s="104" t="s">
        <v>1649</v>
      </c>
      <c r="AT94" s="104" t="s">
        <v>1649</v>
      </c>
      <c r="AU94" s="104" t="s">
        <v>1649</v>
      </c>
      <c r="AV94" s="104" t="s">
        <v>1649</v>
      </c>
      <c r="AW94" s="104" t="s">
        <v>1649</v>
      </c>
      <c r="AX94" s="104" t="s">
        <v>1649</v>
      </c>
      <c r="AY94" s="104" t="s">
        <v>1649</v>
      </c>
      <c r="AZ94" s="104" t="s">
        <v>1649</v>
      </c>
      <c r="BA94" s="104" t="s">
        <v>1649</v>
      </c>
      <c r="BB94" s="104" t="s">
        <v>1649</v>
      </c>
    </row>
    <row r="95" spans="1:54" ht="34" customHeight="1">
      <c r="A95" s="103">
        <v>92</v>
      </c>
      <c r="B95" s="104" t="s">
        <v>2024</v>
      </c>
      <c r="C95" s="104" t="s">
        <v>2025</v>
      </c>
      <c r="D95" s="104" t="s">
        <v>2026</v>
      </c>
      <c r="E95" s="103">
        <v>4</v>
      </c>
      <c r="F95" s="103">
        <v>0</v>
      </c>
      <c r="G95" s="103">
        <v>6</v>
      </c>
      <c r="H95" s="104" t="s">
        <v>1770</v>
      </c>
      <c r="I95" s="103">
        <v>2</v>
      </c>
      <c r="J95" s="103">
        <v>2</v>
      </c>
      <c r="K95" s="103">
        <v>10</v>
      </c>
      <c r="L95" s="103">
        <v>70</v>
      </c>
      <c r="M95" s="104" t="s">
        <v>1649</v>
      </c>
      <c r="N95" s="103">
        <v>2</v>
      </c>
      <c r="O95" s="103">
        <v>2</v>
      </c>
      <c r="P95" s="103">
        <v>4</v>
      </c>
      <c r="Q95" s="104" t="s">
        <v>2027</v>
      </c>
      <c r="R95" s="104" t="s">
        <v>1649</v>
      </c>
      <c r="S95" s="103">
        <v>1</v>
      </c>
      <c r="T95" s="103">
        <v>1</v>
      </c>
      <c r="U95" s="103">
        <v>3</v>
      </c>
      <c r="V95" s="104" t="s">
        <v>1649</v>
      </c>
      <c r="W95" s="104" t="s">
        <v>1649</v>
      </c>
      <c r="X95" s="104" t="s">
        <v>1745</v>
      </c>
      <c r="Y95" s="103">
        <v>80</v>
      </c>
      <c r="Z95" s="103">
        <v>3</v>
      </c>
      <c r="AA95" s="103">
        <v>3</v>
      </c>
      <c r="AB95" s="104" t="s">
        <v>1649</v>
      </c>
      <c r="AC95" s="104" t="s">
        <v>1649</v>
      </c>
      <c r="AD95" s="104" t="s">
        <v>1649</v>
      </c>
      <c r="AE95" s="104" t="s">
        <v>1649</v>
      </c>
      <c r="AF95" s="104" t="s">
        <v>1649</v>
      </c>
      <c r="AG95" s="104" t="s">
        <v>1649</v>
      </c>
      <c r="AH95" s="104" t="s">
        <v>1649</v>
      </c>
      <c r="AI95" s="104" t="s">
        <v>1649</v>
      </c>
      <c r="AJ95" s="104" t="s">
        <v>1649</v>
      </c>
      <c r="AK95" s="104" t="s">
        <v>1649</v>
      </c>
      <c r="AL95" s="104" t="s">
        <v>1649</v>
      </c>
      <c r="AM95" s="104" t="s">
        <v>1649</v>
      </c>
      <c r="AN95" s="104" t="s">
        <v>1649</v>
      </c>
      <c r="AO95" s="104" t="s">
        <v>1649</v>
      </c>
      <c r="AP95" s="104" t="s">
        <v>1649</v>
      </c>
      <c r="AQ95" s="104" t="s">
        <v>1649</v>
      </c>
      <c r="AR95" s="104" t="s">
        <v>1649</v>
      </c>
      <c r="AS95" s="104" t="s">
        <v>1649</v>
      </c>
      <c r="AT95" s="104" t="s">
        <v>1649</v>
      </c>
      <c r="AU95" s="104" t="s">
        <v>1649</v>
      </c>
      <c r="AV95" s="104" t="s">
        <v>1649</v>
      </c>
      <c r="AW95" s="104" t="s">
        <v>1649</v>
      </c>
      <c r="AX95" s="104" t="s">
        <v>1649</v>
      </c>
      <c r="AY95" s="104" t="s">
        <v>1649</v>
      </c>
      <c r="AZ95" s="104" t="s">
        <v>1649</v>
      </c>
      <c r="BA95" s="104" t="s">
        <v>1649</v>
      </c>
      <c r="BB95" s="104" t="s">
        <v>1649</v>
      </c>
    </row>
    <row r="96" spans="1:54" ht="34" customHeight="1">
      <c r="A96" s="103">
        <v>93</v>
      </c>
      <c r="B96" s="104" t="s">
        <v>2028</v>
      </c>
      <c r="C96" s="104" t="s">
        <v>1719</v>
      </c>
      <c r="D96" s="104" t="s">
        <v>2029</v>
      </c>
      <c r="E96" s="104" t="s">
        <v>1649</v>
      </c>
      <c r="F96" s="104" t="s">
        <v>1649</v>
      </c>
      <c r="G96" s="104" t="s">
        <v>1649</v>
      </c>
      <c r="H96" s="104" t="s">
        <v>1649</v>
      </c>
      <c r="I96" s="104" t="s">
        <v>1649</v>
      </c>
      <c r="J96" s="104" t="s">
        <v>1649</v>
      </c>
      <c r="K96" s="104" t="s">
        <v>1649</v>
      </c>
      <c r="L96" s="104" t="s">
        <v>1649</v>
      </c>
      <c r="M96" s="104" t="s">
        <v>1649</v>
      </c>
      <c r="N96" s="104" t="s">
        <v>1649</v>
      </c>
      <c r="O96" s="104" t="s">
        <v>1649</v>
      </c>
      <c r="P96" s="104" t="s">
        <v>1649</v>
      </c>
      <c r="Q96" s="104" t="s">
        <v>1649</v>
      </c>
      <c r="R96" s="104" t="s">
        <v>1649</v>
      </c>
      <c r="S96" s="104" t="s">
        <v>1649</v>
      </c>
      <c r="T96" s="104" t="s">
        <v>1649</v>
      </c>
      <c r="U96" s="104" t="s">
        <v>1649</v>
      </c>
      <c r="V96" s="104" t="s">
        <v>1649</v>
      </c>
      <c r="W96" s="104" t="s">
        <v>1649</v>
      </c>
      <c r="X96" s="104" t="s">
        <v>1649</v>
      </c>
      <c r="Y96" s="104" t="s">
        <v>1649</v>
      </c>
      <c r="Z96" s="104" t="s">
        <v>1649</v>
      </c>
      <c r="AA96" s="104" t="s">
        <v>1649</v>
      </c>
      <c r="AB96" s="104" t="s">
        <v>1649</v>
      </c>
      <c r="AC96" s="104" t="s">
        <v>1649</v>
      </c>
      <c r="AD96" s="104" t="s">
        <v>1649</v>
      </c>
      <c r="AE96" s="104" t="s">
        <v>1649</v>
      </c>
      <c r="AF96" s="104" t="s">
        <v>1649</v>
      </c>
      <c r="AG96" s="104" t="s">
        <v>1649</v>
      </c>
      <c r="AH96" s="104" t="s">
        <v>1649</v>
      </c>
      <c r="AI96" s="104" t="s">
        <v>1649</v>
      </c>
      <c r="AJ96" s="104" t="s">
        <v>1649</v>
      </c>
      <c r="AK96" s="104" t="s">
        <v>1649</v>
      </c>
      <c r="AL96" s="104" t="s">
        <v>1649</v>
      </c>
      <c r="AM96" s="104" t="s">
        <v>1649</v>
      </c>
      <c r="AN96" s="104" t="s">
        <v>1649</v>
      </c>
      <c r="AO96" s="104" t="s">
        <v>1649</v>
      </c>
      <c r="AP96" s="104" t="s">
        <v>1649</v>
      </c>
      <c r="AQ96" s="104" t="s">
        <v>1649</v>
      </c>
      <c r="AR96" s="104" t="s">
        <v>1649</v>
      </c>
      <c r="AS96" s="104" t="s">
        <v>1649</v>
      </c>
      <c r="AT96" s="104" t="s">
        <v>1649</v>
      </c>
      <c r="AU96" s="104" t="s">
        <v>1649</v>
      </c>
      <c r="AV96" s="104" t="s">
        <v>1649</v>
      </c>
      <c r="AW96" s="104" t="s">
        <v>1649</v>
      </c>
      <c r="AX96" s="104" t="s">
        <v>1649</v>
      </c>
      <c r="AY96" s="104" t="s">
        <v>1649</v>
      </c>
      <c r="AZ96" s="104" t="s">
        <v>1649</v>
      </c>
      <c r="BA96" s="104" t="s">
        <v>1649</v>
      </c>
      <c r="BB96" s="104" t="s">
        <v>1649</v>
      </c>
    </row>
    <row r="97" spans="1:54" ht="34" customHeight="1">
      <c r="A97" s="103">
        <v>94</v>
      </c>
      <c r="B97" s="104" t="s">
        <v>2030</v>
      </c>
      <c r="C97" s="104" t="s">
        <v>1719</v>
      </c>
      <c r="D97" s="104" t="s">
        <v>2031</v>
      </c>
      <c r="E97" s="104" t="s">
        <v>1649</v>
      </c>
      <c r="F97" s="104" t="s">
        <v>1649</v>
      </c>
      <c r="G97" s="104" t="s">
        <v>1649</v>
      </c>
      <c r="H97" s="104" t="s">
        <v>1649</v>
      </c>
      <c r="I97" s="104" t="s">
        <v>1649</v>
      </c>
      <c r="J97" s="104" t="s">
        <v>1649</v>
      </c>
      <c r="K97" s="104" t="s">
        <v>1649</v>
      </c>
      <c r="L97" s="104" t="s">
        <v>1649</v>
      </c>
      <c r="M97" s="104" t="s">
        <v>1649</v>
      </c>
      <c r="N97" s="104" t="s">
        <v>1649</v>
      </c>
      <c r="O97" s="104" t="s">
        <v>1649</v>
      </c>
      <c r="P97" s="104" t="s">
        <v>1649</v>
      </c>
      <c r="Q97" s="104" t="s">
        <v>1649</v>
      </c>
      <c r="R97" s="104" t="s">
        <v>1649</v>
      </c>
      <c r="S97" s="104" t="s">
        <v>1649</v>
      </c>
      <c r="T97" s="104" t="s">
        <v>1649</v>
      </c>
      <c r="U97" s="104" t="s">
        <v>1649</v>
      </c>
      <c r="V97" s="104" t="s">
        <v>1649</v>
      </c>
      <c r="W97" s="104" t="s">
        <v>1649</v>
      </c>
      <c r="X97" s="104" t="s">
        <v>1649</v>
      </c>
      <c r="Y97" s="104" t="s">
        <v>1649</v>
      </c>
      <c r="Z97" s="104" t="s">
        <v>1649</v>
      </c>
      <c r="AA97" s="104" t="s">
        <v>1649</v>
      </c>
      <c r="AB97" s="104" t="s">
        <v>1649</v>
      </c>
      <c r="AC97" s="104" t="s">
        <v>1649</v>
      </c>
      <c r="AD97" s="104" t="s">
        <v>1649</v>
      </c>
      <c r="AE97" s="104" t="s">
        <v>1649</v>
      </c>
      <c r="AF97" s="104" t="s">
        <v>1649</v>
      </c>
      <c r="AG97" s="104" t="s">
        <v>1649</v>
      </c>
      <c r="AH97" s="104" t="s">
        <v>1649</v>
      </c>
      <c r="AI97" s="104" t="s">
        <v>1649</v>
      </c>
      <c r="AJ97" s="104" t="s">
        <v>1649</v>
      </c>
      <c r="AK97" s="104" t="s">
        <v>1649</v>
      </c>
      <c r="AL97" s="104" t="s">
        <v>1649</v>
      </c>
      <c r="AM97" s="104" t="s">
        <v>1649</v>
      </c>
      <c r="AN97" s="104" t="s">
        <v>1649</v>
      </c>
      <c r="AO97" s="104" t="s">
        <v>1649</v>
      </c>
      <c r="AP97" s="104" t="s">
        <v>1649</v>
      </c>
      <c r="AQ97" s="104" t="s">
        <v>1649</v>
      </c>
      <c r="AR97" s="104" t="s">
        <v>1649</v>
      </c>
      <c r="AS97" s="104" t="s">
        <v>1649</v>
      </c>
      <c r="AT97" s="104" t="s">
        <v>1649</v>
      </c>
      <c r="AU97" s="104" t="s">
        <v>1649</v>
      </c>
      <c r="AV97" s="104" t="s">
        <v>1649</v>
      </c>
      <c r="AW97" s="104" t="s">
        <v>1649</v>
      </c>
      <c r="AX97" s="104" t="s">
        <v>1649</v>
      </c>
      <c r="AY97" s="104" t="s">
        <v>1649</v>
      </c>
      <c r="AZ97" s="104" t="s">
        <v>1649</v>
      </c>
      <c r="BA97" s="104" t="s">
        <v>1649</v>
      </c>
      <c r="BB97" s="104" t="s">
        <v>1649</v>
      </c>
    </row>
    <row r="98" spans="1:54" ht="34" customHeight="1">
      <c r="A98" s="103">
        <v>95</v>
      </c>
      <c r="B98" s="104" t="s">
        <v>2032</v>
      </c>
      <c r="C98" s="104" t="s">
        <v>1719</v>
      </c>
      <c r="D98" s="104" t="s">
        <v>2033</v>
      </c>
      <c r="E98" s="104" t="s">
        <v>1649</v>
      </c>
      <c r="F98" s="104" t="s">
        <v>1649</v>
      </c>
      <c r="G98" s="104" t="s">
        <v>1649</v>
      </c>
      <c r="H98" s="104" t="s">
        <v>1649</v>
      </c>
      <c r="I98" s="104" t="s">
        <v>1649</v>
      </c>
      <c r="J98" s="104" t="s">
        <v>1649</v>
      </c>
      <c r="K98" s="104" t="s">
        <v>1649</v>
      </c>
      <c r="L98" s="104" t="s">
        <v>1649</v>
      </c>
      <c r="M98" s="104" t="s">
        <v>1649</v>
      </c>
      <c r="N98" s="104" t="s">
        <v>1649</v>
      </c>
      <c r="O98" s="104" t="s">
        <v>1649</v>
      </c>
      <c r="P98" s="104" t="s">
        <v>1649</v>
      </c>
      <c r="Q98" s="104" t="s">
        <v>1649</v>
      </c>
      <c r="R98" s="104" t="s">
        <v>1649</v>
      </c>
      <c r="S98" s="104" t="s">
        <v>1649</v>
      </c>
      <c r="T98" s="104" t="s">
        <v>1649</v>
      </c>
      <c r="U98" s="104" t="s">
        <v>1649</v>
      </c>
      <c r="V98" s="104" t="s">
        <v>1649</v>
      </c>
      <c r="W98" s="104" t="s">
        <v>1649</v>
      </c>
      <c r="X98" s="104" t="s">
        <v>1649</v>
      </c>
      <c r="Y98" s="104" t="s">
        <v>1649</v>
      </c>
      <c r="Z98" s="104" t="s">
        <v>1649</v>
      </c>
      <c r="AA98" s="104" t="s">
        <v>1649</v>
      </c>
      <c r="AB98" s="104" t="s">
        <v>1649</v>
      </c>
      <c r="AC98" s="104" t="s">
        <v>1649</v>
      </c>
      <c r="AD98" s="104" t="s">
        <v>1649</v>
      </c>
      <c r="AE98" s="104" t="s">
        <v>1649</v>
      </c>
      <c r="AF98" s="104" t="s">
        <v>1649</v>
      </c>
      <c r="AG98" s="104" t="s">
        <v>1649</v>
      </c>
      <c r="AH98" s="104" t="s">
        <v>1649</v>
      </c>
      <c r="AI98" s="104" t="s">
        <v>1649</v>
      </c>
      <c r="AJ98" s="104" t="s">
        <v>1649</v>
      </c>
      <c r="AK98" s="104" t="s">
        <v>1649</v>
      </c>
      <c r="AL98" s="104" t="s">
        <v>1649</v>
      </c>
      <c r="AM98" s="104" t="s">
        <v>1649</v>
      </c>
      <c r="AN98" s="104" t="s">
        <v>1649</v>
      </c>
      <c r="AO98" s="104" t="s">
        <v>1649</v>
      </c>
      <c r="AP98" s="104" t="s">
        <v>1649</v>
      </c>
      <c r="AQ98" s="104" t="s">
        <v>1649</v>
      </c>
      <c r="AR98" s="104" t="s">
        <v>1649</v>
      </c>
      <c r="AS98" s="104" t="s">
        <v>1649</v>
      </c>
      <c r="AT98" s="104" t="s">
        <v>1649</v>
      </c>
      <c r="AU98" s="104" t="s">
        <v>1649</v>
      </c>
      <c r="AV98" s="104" t="s">
        <v>1649</v>
      </c>
      <c r="AW98" s="104" t="s">
        <v>1649</v>
      </c>
      <c r="AX98" s="104" t="s">
        <v>1649</v>
      </c>
      <c r="AY98" s="104" t="s">
        <v>1649</v>
      </c>
      <c r="AZ98" s="104" t="s">
        <v>1649</v>
      </c>
      <c r="BA98" s="104" t="s">
        <v>1649</v>
      </c>
      <c r="BB98" s="104" t="s">
        <v>1649</v>
      </c>
    </row>
    <row r="99" spans="1:54" ht="34" customHeight="1">
      <c r="A99" s="103">
        <v>96</v>
      </c>
      <c r="B99" s="104" t="s">
        <v>2034</v>
      </c>
      <c r="C99" s="104" t="s">
        <v>1719</v>
      </c>
      <c r="D99" s="104" t="s">
        <v>2035</v>
      </c>
      <c r="E99" s="104" t="s">
        <v>1649</v>
      </c>
      <c r="F99" s="104" t="s">
        <v>1649</v>
      </c>
      <c r="G99" s="104" t="s">
        <v>1649</v>
      </c>
      <c r="H99" s="104" t="s">
        <v>1649</v>
      </c>
      <c r="I99" s="104" t="s">
        <v>1649</v>
      </c>
      <c r="J99" s="104" t="s">
        <v>1649</v>
      </c>
      <c r="K99" s="104" t="s">
        <v>1649</v>
      </c>
      <c r="L99" s="104" t="s">
        <v>1649</v>
      </c>
      <c r="M99" s="104" t="s">
        <v>1649</v>
      </c>
      <c r="N99" s="104" t="s">
        <v>1649</v>
      </c>
      <c r="O99" s="104" t="s">
        <v>1649</v>
      </c>
      <c r="P99" s="104" t="s">
        <v>1649</v>
      </c>
      <c r="Q99" s="104" t="s">
        <v>1649</v>
      </c>
      <c r="R99" s="104" t="s">
        <v>1649</v>
      </c>
      <c r="S99" s="104" t="s">
        <v>1649</v>
      </c>
      <c r="T99" s="104" t="s">
        <v>1649</v>
      </c>
      <c r="U99" s="104" t="s">
        <v>1649</v>
      </c>
      <c r="V99" s="104" t="s">
        <v>1649</v>
      </c>
      <c r="W99" s="104" t="s">
        <v>1649</v>
      </c>
      <c r="X99" s="104" t="s">
        <v>1649</v>
      </c>
      <c r="Y99" s="104" t="s">
        <v>1649</v>
      </c>
      <c r="Z99" s="104" t="s">
        <v>1649</v>
      </c>
      <c r="AA99" s="104" t="s">
        <v>1649</v>
      </c>
      <c r="AB99" s="104" t="s">
        <v>1649</v>
      </c>
      <c r="AC99" s="104" t="s">
        <v>1649</v>
      </c>
      <c r="AD99" s="104" t="s">
        <v>1649</v>
      </c>
      <c r="AE99" s="104" t="s">
        <v>1649</v>
      </c>
      <c r="AF99" s="104" t="s">
        <v>1649</v>
      </c>
      <c r="AG99" s="104" t="s">
        <v>1649</v>
      </c>
      <c r="AH99" s="104" t="s">
        <v>1649</v>
      </c>
      <c r="AI99" s="104" t="s">
        <v>1649</v>
      </c>
      <c r="AJ99" s="104" t="s">
        <v>1649</v>
      </c>
      <c r="AK99" s="104" t="s">
        <v>1649</v>
      </c>
      <c r="AL99" s="104" t="s">
        <v>1649</v>
      </c>
      <c r="AM99" s="104" t="s">
        <v>1649</v>
      </c>
      <c r="AN99" s="104" t="s">
        <v>1649</v>
      </c>
      <c r="AO99" s="104" t="s">
        <v>1649</v>
      </c>
      <c r="AP99" s="104" t="s">
        <v>1649</v>
      </c>
      <c r="AQ99" s="104" t="s">
        <v>1649</v>
      </c>
      <c r="AR99" s="104" t="s">
        <v>1649</v>
      </c>
      <c r="AS99" s="104" t="s">
        <v>1649</v>
      </c>
      <c r="AT99" s="104" t="s">
        <v>1649</v>
      </c>
      <c r="AU99" s="104" t="s">
        <v>1649</v>
      </c>
      <c r="AV99" s="104" t="s">
        <v>1649</v>
      </c>
      <c r="AW99" s="104" t="s">
        <v>1649</v>
      </c>
      <c r="AX99" s="104" t="s">
        <v>1649</v>
      </c>
      <c r="AY99" s="104" t="s">
        <v>1649</v>
      </c>
      <c r="AZ99" s="104" t="s">
        <v>1649</v>
      </c>
      <c r="BA99" s="104" t="s">
        <v>1649</v>
      </c>
      <c r="BB99" s="104" t="s">
        <v>1649</v>
      </c>
    </row>
    <row r="100" spans="1:54" ht="34" customHeight="1">
      <c r="A100" s="103">
        <v>97</v>
      </c>
      <c r="B100" s="104" t="s">
        <v>2036</v>
      </c>
      <c r="C100" s="104" t="s">
        <v>1719</v>
      </c>
      <c r="D100" s="104" t="s">
        <v>2037</v>
      </c>
      <c r="E100" s="104" t="s">
        <v>1649</v>
      </c>
      <c r="F100" s="104" t="s">
        <v>1649</v>
      </c>
      <c r="G100" s="104" t="s">
        <v>1649</v>
      </c>
      <c r="H100" s="104" t="s">
        <v>1649</v>
      </c>
      <c r="I100" s="104" t="s">
        <v>1649</v>
      </c>
      <c r="J100" s="104" t="s">
        <v>1649</v>
      </c>
      <c r="K100" s="104" t="s">
        <v>1649</v>
      </c>
      <c r="L100" s="104" t="s">
        <v>1649</v>
      </c>
      <c r="M100" s="104" t="s">
        <v>1649</v>
      </c>
      <c r="N100" s="104" t="s">
        <v>1649</v>
      </c>
      <c r="O100" s="104" t="s">
        <v>1649</v>
      </c>
      <c r="P100" s="104" t="s">
        <v>1649</v>
      </c>
      <c r="Q100" s="104" t="s">
        <v>1649</v>
      </c>
      <c r="R100" s="104" t="s">
        <v>1649</v>
      </c>
      <c r="S100" s="104" t="s">
        <v>1649</v>
      </c>
      <c r="T100" s="104" t="s">
        <v>1649</v>
      </c>
      <c r="U100" s="104" t="s">
        <v>1649</v>
      </c>
      <c r="V100" s="104" t="s">
        <v>1649</v>
      </c>
      <c r="W100" s="104" t="s">
        <v>1649</v>
      </c>
      <c r="X100" s="104" t="s">
        <v>1649</v>
      </c>
      <c r="Y100" s="104" t="s">
        <v>1649</v>
      </c>
      <c r="Z100" s="104" t="s">
        <v>1649</v>
      </c>
      <c r="AA100" s="104" t="s">
        <v>1649</v>
      </c>
      <c r="AB100" s="104" t="s">
        <v>1649</v>
      </c>
      <c r="AC100" s="104" t="s">
        <v>1649</v>
      </c>
      <c r="AD100" s="104" t="s">
        <v>1649</v>
      </c>
      <c r="AE100" s="104" t="s">
        <v>1649</v>
      </c>
      <c r="AF100" s="104" t="s">
        <v>1649</v>
      </c>
      <c r="AG100" s="104" t="s">
        <v>1649</v>
      </c>
      <c r="AH100" s="104" t="s">
        <v>1649</v>
      </c>
      <c r="AI100" s="104" t="s">
        <v>1649</v>
      </c>
      <c r="AJ100" s="104" t="s">
        <v>1649</v>
      </c>
      <c r="AK100" s="104" t="s">
        <v>1649</v>
      </c>
      <c r="AL100" s="104" t="s">
        <v>1649</v>
      </c>
      <c r="AM100" s="104" t="s">
        <v>1649</v>
      </c>
      <c r="AN100" s="104" t="s">
        <v>1649</v>
      </c>
      <c r="AO100" s="104" t="s">
        <v>1649</v>
      </c>
      <c r="AP100" s="104" t="s">
        <v>1649</v>
      </c>
      <c r="AQ100" s="104" t="s">
        <v>1649</v>
      </c>
      <c r="AR100" s="104" t="s">
        <v>1649</v>
      </c>
      <c r="AS100" s="104" t="s">
        <v>1649</v>
      </c>
      <c r="AT100" s="104" t="s">
        <v>1649</v>
      </c>
      <c r="AU100" s="104" t="s">
        <v>1649</v>
      </c>
      <c r="AV100" s="104" t="s">
        <v>1649</v>
      </c>
      <c r="AW100" s="104" t="s">
        <v>1649</v>
      </c>
      <c r="AX100" s="104" t="s">
        <v>1649</v>
      </c>
      <c r="AY100" s="104" t="s">
        <v>1649</v>
      </c>
      <c r="AZ100" s="104" t="s">
        <v>1649</v>
      </c>
      <c r="BA100" s="104" t="s">
        <v>1649</v>
      </c>
      <c r="BB100" s="104" t="s">
        <v>1649</v>
      </c>
    </row>
    <row r="101" spans="1:54" ht="34" customHeight="1">
      <c r="A101" s="103">
        <v>98</v>
      </c>
      <c r="B101" s="104" t="s">
        <v>2036</v>
      </c>
      <c r="C101" s="104" t="s">
        <v>1743</v>
      </c>
      <c r="D101" s="104" t="s">
        <v>2038</v>
      </c>
      <c r="E101" s="104" t="s">
        <v>1649</v>
      </c>
      <c r="F101" s="104" t="s">
        <v>1649</v>
      </c>
      <c r="G101" s="104" t="s">
        <v>1649</v>
      </c>
      <c r="H101" s="104" t="s">
        <v>1649</v>
      </c>
      <c r="I101" s="104" t="s">
        <v>1649</v>
      </c>
      <c r="J101" s="104" t="s">
        <v>1649</v>
      </c>
      <c r="K101" s="104" t="s">
        <v>1649</v>
      </c>
      <c r="L101" s="104" t="s">
        <v>1649</v>
      </c>
      <c r="M101" s="104" t="s">
        <v>1649</v>
      </c>
      <c r="N101" s="104" t="s">
        <v>1649</v>
      </c>
      <c r="O101" s="104" t="s">
        <v>1649</v>
      </c>
      <c r="P101" s="104" t="s">
        <v>1649</v>
      </c>
      <c r="Q101" s="104" t="s">
        <v>1649</v>
      </c>
      <c r="R101" s="104" t="s">
        <v>1649</v>
      </c>
      <c r="S101" s="104" t="s">
        <v>1649</v>
      </c>
      <c r="T101" s="104" t="s">
        <v>1649</v>
      </c>
      <c r="U101" s="104" t="s">
        <v>1649</v>
      </c>
      <c r="V101" s="104" t="s">
        <v>1649</v>
      </c>
      <c r="W101" s="104" t="s">
        <v>1649</v>
      </c>
      <c r="X101" s="104" t="s">
        <v>1649</v>
      </c>
      <c r="Y101" s="104" t="s">
        <v>1649</v>
      </c>
      <c r="Z101" s="104" t="s">
        <v>1649</v>
      </c>
      <c r="AA101" s="104" t="s">
        <v>1649</v>
      </c>
      <c r="AB101" s="104" t="s">
        <v>1649</v>
      </c>
      <c r="AC101" s="104" t="s">
        <v>1649</v>
      </c>
      <c r="AD101" s="104" t="s">
        <v>1649</v>
      </c>
      <c r="AE101" s="104" t="s">
        <v>1649</v>
      </c>
      <c r="AF101" s="104" t="s">
        <v>1649</v>
      </c>
      <c r="AG101" s="104" t="s">
        <v>1649</v>
      </c>
      <c r="AH101" s="104" t="s">
        <v>1649</v>
      </c>
      <c r="AI101" s="104" t="s">
        <v>1649</v>
      </c>
      <c r="AJ101" s="104" t="s">
        <v>1649</v>
      </c>
      <c r="AK101" s="104" t="s">
        <v>1649</v>
      </c>
      <c r="AL101" s="104" t="s">
        <v>1649</v>
      </c>
      <c r="AM101" s="104" t="s">
        <v>1649</v>
      </c>
      <c r="AN101" s="104" t="s">
        <v>1649</v>
      </c>
      <c r="AO101" s="104" t="s">
        <v>1649</v>
      </c>
      <c r="AP101" s="104" t="s">
        <v>1649</v>
      </c>
      <c r="AQ101" s="104" t="s">
        <v>1649</v>
      </c>
      <c r="AR101" s="104" t="s">
        <v>1649</v>
      </c>
      <c r="AS101" s="104" t="s">
        <v>1649</v>
      </c>
      <c r="AT101" s="104" t="s">
        <v>1649</v>
      </c>
      <c r="AU101" s="104" t="s">
        <v>1649</v>
      </c>
      <c r="AV101" s="104" t="s">
        <v>1649</v>
      </c>
      <c r="AW101" s="104" t="s">
        <v>1649</v>
      </c>
      <c r="AX101" s="104" t="s">
        <v>1649</v>
      </c>
      <c r="AY101" s="104" t="s">
        <v>1649</v>
      </c>
      <c r="AZ101" s="104" t="s">
        <v>1649</v>
      </c>
      <c r="BA101" s="104" t="s">
        <v>1649</v>
      </c>
      <c r="BB101" s="104" t="s">
        <v>1649</v>
      </c>
    </row>
    <row r="102" spans="1:54" ht="34" customHeight="1">
      <c r="A102" s="103">
        <v>99</v>
      </c>
      <c r="B102" s="104" t="s">
        <v>2039</v>
      </c>
      <c r="C102" s="104" t="s">
        <v>1719</v>
      </c>
      <c r="D102" s="104" t="s">
        <v>2040</v>
      </c>
      <c r="E102" s="104" t="s">
        <v>1649</v>
      </c>
      <c r="F102" s="104" t="s">
        <v>1649</v>
      </c>
      <c r="G102" s="104" t="s">
        <v>1649</v>
      </c>
      <c r="H102" s="104" t="s">
        <v>1649</v>
      </c>
      <c r="I102" s="104" t="s">
        <v>1649</v>
      </c>
      <c r="J102" s="104" t="s">
        <v>1649</v>
      </c>
      <c r="K102" s="104" t="s">
        <v>1649</v>
      </c>
      <c r="L102" s="104" t="s">
        <v>1649</v>
      </c>
      <c r="M102" s="104" t="s">
        <v>1649</v>
      </c>
      <c r="N102" s="104" t="s">
        <v>1649</v>
      </c>
      <c r="O102" s="104" t="s">
        <v>1649</v>
      </c>
      <c r="P102" s="104" t="s">
        <v>1649</v>
      </c>
      <c r="Q102" s="104" t="s">
        <v>1649</v>
      </c>
      <c r="R102" s="104" t="s">
        <v>1649</v>
      </c>
      <c r="S102" s="104" t="s">
        <v>1649</v>
      </c>
      <c r="T102" s="104" t="s">
        <v>1649</v>
      </c>
      <c r="U102" s="104" t="s">
        <v>1649</v>
      </c>
      <c r="V102" s="104" t="s">
        <v>1649</v>
      </c>
      <c r="W102" s="104" t="s">
        <v>1649</v>
      </c>
      <c r="X102" s="104" t="s">
        <v>1649</v>
      </c>
      <c r="Y102" s="104" t="s">
        <v>1649</v>
      </c>
      <c r="Z102" s="104" t="s">
        <v>1649</v>
      </c>
      <c r="AA102" s="104" t="s">
        <v>1649</v>
      </c>
      <c r="AB102" s="104" t="s">
        <v>1649</v>
      </c>
      <c r="AC102" s="104" t="s">
        <v>1649</v>
      </c>
      <c r="AD102" s="104" t="s">
        <v>1649</v>
      </c>
      <c r="AE102" s="104" t="s">
        <v>1649</v>
      </c>
      <c r="AF102" s="104" t="s">
        <v>1649</v>
      </c>
      <c r="AG102" s="104" t="s">
        <v>1649</v>
      </c>
      <c r="AH102" s="104" t="s">
        <v>1649</v>
      </c>
      <c r="AI102" s="104" t="s">
        <v>1649</v>
      </c>
      <c r="AJ102" s="104" t="s">
        <v>1649</v>
      </c>
      <c r="AK102" s="104" t="s">
        <v>1649</v>
      </c>
      <c r="AL102" s="104" t="s">
        <v>1649</v>
      </c>
      <c r="AM102" s="104" t="s">
        <v>1649</v>
      </c>
      <c r="AN102" s="104" t="s">
        <v>1649</v>
      </c>
      <c r="AO102" s="104" t="s">
        <v>1649</v>
      </c>
      <c r="AP102" s="104" t="s">
        <v>1649</v>
      </c>
      <c r="AQ102" s="104" t="s">
        <v>1649</v>
      </c>
      <c r="AR102" s="104" t="s">
        <v>1649</v>
      </c>
      <c r="AS102" s="104" t="s">
        <v>1649</v>
      </c>
      <c r="AT102" s="104" t="s">
        <v>1649</v>
      </c>
      <c r="AU102" s="104" t="s">
        <v>1649</v>
      </c>
      <c r="AV102" s="104" t="s">
        <v>1649</v>
      </c>
      <c r="AW102" s="104" t="s">
        <v>1649</v>
      </c>
      <c r="AX102" s="104" t="s">
        <v>1649</v>
      </c>
      <c r="AY102" s="104" t="s">
        <v>1649</v>
      </c>
      <c r="AZ102" s="104" t="s">
        <v>1649</v>
      </c>
      <c r="BA102" s="104" t="s">
        <v>1649</v>
      </c>
      <c r="BB102" s="104" t="s">
        <v>1649</v>
      </c>
    </row>
    <row r="103" spans="1:54" ht="34" customHeight="1">
      <c r="A103" s="103">
        <v>100</v>
      </c>
      <c r="B103" s="104" t="s">
        <v>2041</v>
      </c>
      <c r="C103" s="104" t="s">
        <v>2042</v>
      </c>
      <c r="D103" s="104" t="s">
        <v>2043</v>
      </c>
      <c r="E103" s="104" t="s">
        <v>1649</v>
      </c>
      <c r="F103" s="104" t="s">
        <v>1649</v>
      </c>
      <c r="G103" s="104" t="s">
        <v>1649</v>
      </c>
      <c r="H103" s="104" t="s">
        <v>1649</v>
      </c>
      <c r="I103" s="104" t="s">
        <v>1649</v>
      </c>
      <c r="J103" s="104" t="s">
        <v>1649</v>
      </c>
      <c r="K103" s="104" t="s">
        <v>1649</v>
      </c>
      <c r="L103" s="104" t="s">
        <v>1649</v>
      </c>
      <c r="M103" s="104" t="s">
        <v>1649</v>
      </c>
      <c r="N103" s="103">
        <v>5</v>
      </c>
      <c r="O103" s="103">
        <v>2</v>
      </c>
      <c r="P103" s="103">
        <v>5</v>
      </c>
      <c r="Q103" s="104" t="s">
        <v>1649</v>
      </c>
      <c r="R103" s="104" t="s">
        <v>1649</v>
      </c>
      <c r="S103" s="103">
        <v>5</v>
      </c>
      <c r="T103" s="103">
        <v>3</v>
      </c>
      <c r="U103" s="103">
        <v>4</v>
      </c>
      <c r="V103" s="104" t="s">
        <v>1649</v>
      </c>
      <c r="W103" s="104" t="s">
        <v>1649</v>
      </c>
      <c r="X103" s="104" t="s">
        <v>1649</v>
      </c>
      <c r="Y103" s="104" t="s">
        <v>1649</v>
      </c>
      <c r="Z103" s="103">
        <v>4</v>
      </c>
      <c r="AA103" s="103">
        <v>3</v>
      </c>
      <c r="AB103" s="103">
        <v>19</v>
      </c>
      <c r="AC103" s="103">
        <v>6</v>
      </c>
      <c r="AD103" s="103">
        <v>5</v>
      </c>
      <c r="AE103" s="103">
        <v>14</v>
      </c>
      <c r="AF103" s="103">
        <v>0</v>
      </c>
      <c r="AG103" s="103">
        <v>17</v>
      </c>
      <c r="AH103" s="103">
        <v>0</v>
      </c>
      <c r="AI103" s="103">
        <v>2</v>
      </c>
      <c r="AJ103" s="103">
        <v>6</v>
      </c>
      <c r="AK103" s="103">
        <v>13</v>
      </c>
      <c r="AL103" s="103">
        <v>0</v>
      </c>
      <c r="AM103" s="103">
        <v>1</v>
      </c>
      <c r="AN103" s="103">
        <v>18</v>
      </c>
      <c r="AO103" s="103">
        <v>5</v>
      </c>
      <c r="AP103" s="103">
        <v>8</v>
      </c>
      <c r="AQ103" s="103">
        <v>0</v>
      </c>
      <c r="AR103" s="103">
        <v>0</v>
      </c>
      <c r="AS103" s="103">
        <v>0</v>
      </c>
      <c r="AT103" s="103">
        <v>0</v>
      </c>
      <c r="AU103" s="103">
        <v>0</v>
      </c>
      <c r="AV103" s="103">
        <v>4</v>
      </c>
      <c r="AW103" s="103">
        <v>0</v>
      </c>
      <c r="AX103" s="103">
        <v>0</v>
      </c>
      <c r="AY103" s="103">
        <v>0</v>
      </c>
      <c r="AZ103" s="103">
        <v>0</v>
      </c>
      <c r="BA103" s="103">
        <v>0</v>
      </c>
      <c r="BB103" s="103">
        <v>2</v>
      </c>
    </row>
    <row r="104" spans="1:54" ht="34" customHeight="1">
      <c r="A104" s="103">
        <v>101</v>
      </c>
      <c r="B104" s="104" t="s">
        <v>2044</v>
      </c>
      <c r="C104" s="104" t="s">
        <v>2042</v>
      </c>
      <c r="D104" s="104" t="s">
        <v>2045</v>
      </c>
      <c r="E104" s="104" t="s">
        <v>1649</v>
      </c>
      <c r="F104" s="104" t="s">
        <v>1649</v>
      </c>
      <c r="G104" s="104" t="s">
        <v>1649</v>
      </c>
      <c r="H104" s="104" t="s">
        <v>1649</v>
      </c>
      <c r="I104" s="104" t="s">
        <v>1649</v>
      </c>
      <c r="J104" s="104" t="s">
        <v>1649</v>
      </c>
      <c r="K104" s="104" t="s">
        <v>1649</v>
      </c>
      <c r="L104" s="104" t="s">
        <v>1649</v>
      </c>
      <c r="M104" s="104" t="s">
        <v>1649</v>
      </c>
      <c r="N104" s="104" t="s">
        <v>1649</v>
      </c>
      <c r="O104" s="104" t="s">
        <v>1649</v>
      </c>
      <c r="P104" s="104" t="s">
        <v>1649</v>
      </c>
      <c r="Q104" s="104" t="s">
        <v>1649</v>
      </c>
      <c r="R104" s="104" t="s">
        <v>1649</v>
      </c>
      <c r="S104" s="104" t="s">
        <v>1649</v>
      </c>
      <c r="T104" s="104" t="s">
        <v>1649</v>
      </c>
      <c r="U104" s="104" t="s">
        <v>1649</v>
      </c>
      <c r="V104" s="104" t="s">
        <v>1649</v>
      </c>
      <c r="W104" s="104" t="s">
        <v>1649</v>
      </c>
      <c r="X104" s="104" t="s">
        <v>1649</v>
      </c>
      <c r="Y104" s="104" t="s">
        <v>1649</v>
      </c>
      <c r="Z104" s="104" t="s">
        <v>1649</v>
      </c>
      <c r="AA104" s="104" t="s">
        <v>1649</v>
      </c>
      <c r="AB104" s="103">
        <v>7</v>
      </c>
      <c r="AC104" s="103">
        <v>2</v>
      </c>
      <c r="AD104" s="103">
        <v>2</v>
      </c>
      <c r="AE104" s="103">
        <v>5</v>
      </c>
      <c r="AF104" s="103">
        <v>0</v>
      </c>
      <c r="AG104" s="103">
        <v>1</v>
      </c>
      <c r="AH104" s="103">
        <v>4</v>
      </c>
      <c r="AI104" s="103">
        <v>2</v>
      </c>
      <c r="AJ104" s="103">
        <v>2</v>
      </c>
      <c r="AK104" s="103">
        <v>5</v>
      </c>
      <c r="AL104" s="103">
        <v>0</v>
      </c>
      <c r="AM104" s="103">
        <v>4</v>
      </c>
      <c r="AN104" s="103">
        <v>3</v>
      </c>
      <c r="AO104" s="103">
        <v>0</v>
      </c>
      <c r="AP104" s="103">
        <v>1</v>
      </c>
      <c r="AQ104" s="103">
        <v>0</v>
      </c>
      <c r="AR104" s="103">
        <v>0</v>
      </c>
      <c r="AS104" s="103">
        <v>5</v>
      </c>
      <c r="AT104" s="103">
        <v>0</v>
      </c>
      <c r="AU104" s="103">
        <v>0</v>
      </c>
      <c r="AV104" s="103">
        <v>5</v>
      </c>
      <c r="AW104" s="103">
        <v>0</v>
      </c>
      <c r="AX104" s="103">
        <v>0</v>
      </c>
      <c r="AY104" s="103">
        <v>0</v>
      </c>
      <c r="AZ104" s="103">
        <v>0</v>
      </c>
      <c r="BA104" s="103">
        <v>0</v>
      </c>
      <c r="BB104" s="103">
        <v>0</v>
      </c>
    </row>
    <row r="105" spans="1:54" ht="34" customHeight="1">
      <c r="A105" s="103">
        <v>102</v>
      </c>
      <c r="B105" s="104" t="s">
        <v>2046</v>
      </c>
      <c r="C105" s="104" t="s">
        <v>1719</v>
      </c>
      <c r="D105" s="104" t="s">
        <v>2047</v>
      </c>
      <c r="E105" s="103">
        <v>4</v>
      </c>
      <c r="F105" s="103">
        <v>0</v>
      </c>
      <c r="G105" s="103">
        <v>6</v>
      </c>
      <c r="H105" s="104" t="s">
        <v>1770</v>
      </c>
      <c r="I105" s="103">
        <v>2</v>
      </c>
      <c r="J105" s="103">
        <v>2</v>
      </c>
      <c r="K105" s="103">
        <v>10</v>
      </c>
      <c r="L105" s="103">
        <v>70</v>
      </c>
      <c r="M105" s="104" t="s">
        <v>1649</v>
      </c>
      <c r="N105" s="103">
        <v>2</v>
      </c>
      <c r="O105" s="103">
        <v>4</v>
      </c>
      <c r="P105" s="103">
        <v>4</v>
      </c>
      <c r="Q105" s="104" t="s">
        <v>2048</v>
      </c>
      <c r="R105" s="104" t="s">
        <v>1649</v>
      </c>
      <c r="S105" s="103">
        <v>1</v>
      </c>
      <c r="T105" s="103">
        <v>1</v>
      </c>
      <c r="U105" s="103">
        <v>3</v>
      </c>
      <c r="V105" s="104" t="s">
        <v>1649</v>
      </c>
      <c r="W105" s="104" t="s">
        <v>1649</v>
      </c>
      <c r="X105" s="104" t="s">
        <v>1745</v>
      </c>
      <c r="Y105" s="103">
        <v>80</v>
      </c>
      <c r="Z105" s="103">
        <v>3</v>
      </c>
      <c r="AA105" s="103">
        <v>3</v>
      </c>
      <c r="AB105" s="103">
        <v>4</v>
      </c>
      <c r="AC105" s="103">
        <v>1</v>
      </c>
      <c r="AD105" s="103">
        <v>1</v>
      </c>
      <c r="AE105" s="103">
        <v>3</v>
      </c>
      <c r="AF105" s="103">
        <v>1</v>
      </c>
      <c r="AG105" s="103">
        <v>1</v>
      </c>
      <c r="AH105" s="103">
        <v>1</v>
      </c>
      <c r="AI105" s="103">
        <v>1</v>
      </c>
      <c r="AJ105" s="103">
        <v>2</v>
      </c>
      <c r="AK105" s="103">
        <v>1</v>
      </c>
      <c r="AL105" s="103">
        <v>1</v>
      </c>
      <c r="AM105" s="103">
        <v>1</v>
      </c>
      <c r="AN105" s="103">
        <v>3</v>
      </c>
      <c r="AO105" s="103">
        <v>3</v>
      </c>
      <c r="AP105" s="103">
        <v>0</v>
      </c>
      <c r="AQ105" s="103">
        <v>0</v>
      </c>
      <c r="AR105" s="103">
        <v>0</v>
      </c>
      <c r="AS105" s="103">
        <v>2</v>
      </c>
      <c r="AT105" s="103">
        <v>0</v>
      </c>
      <c r="AU105" s="103">
        <v>0</v>
      </c>
      <c r="AV105" s="103">
        <v>0</v>
      </c>
      <c r="AW105" s="103">
        <v>0</v>
      </c>
      <c r="AX105" s="103">
        <v>0</v>
      </c>
      <c r="AY105" s="103">
        <v>0</v>
      </c>
      <c r="AZ105" s="103">
        <v>0</v>
      </c>
      <c r="BA105" s="103">
        <v>0</v>
      </c>
      <c r="BB105" s="103">
        <v>0</v>
      </c>
    </row>
    <row r="106" spans="1:54" ht="34" customHeight="1">
      <c r="A106" s="103">
        <v>103</v>
      </c>
      <c r="B106" s="104" t="s">
        <v>2049</v>
      </c>
      <c r="C106" s="104" t="s">
        <v>2050</v>
      </c>
      <c r="D106" s="104" t="s">
        <v>2051</v>
      </c>
      <c r="E106" s="104" t="s">
        <v>1649</v>
      </c>
      <c r="F106" s="104" t="s">
        <v>1649</v>
      </c>
      <c r="G106" s="104" t="s">
        <v>1649</v>
      </c>
      <c r="H106" s="104" t="s">
        <v>1649</v>
      </c>
      <c r="I106" s="104" t="s">
        <v>1649</v>
      </c>
      <c r="J106" s="104" t="s">
        <v>1649</v>
      </c>
      <c r="K106" s="104" t="s">
        <v>1649</v>
      </c>
      <c r="L106" s="104" t="s">
        <v>1649</v>
      </c>
      <c r="M106" s="104" t="s">
        <v>1649</v>
      </c>
      <c r="N106" s="103">
        <v>3.75</v>
      </c>
      <c r="O106" s="103">
        <v>2.5</v>
      </c>
      <c r="P106" s="103">
        <v>2.25</v>
      </c>
      <c r="Q106" s="104" t="s">
        <v>1649</v>
      </c>
      <c r="R106" s="104" t="s">
        <v>1649</v>
      </c>
      <c r="S106" s="103">
        <v>3</v>
      </c>
      <c r="T106" s="103">
        <v>3.75</v>
      </c>
      <c r="U106" s="103">
        <v>4.5</v>
      </c>
      <c r="V106" s="104" t="s">
        <v>1649</v>
      </c>
      <c r="W106" s="104" t="s">
        <v>1649</v>
      </c>
      <c r="X106" s="104" t="s">
        <v>1649</v>
      </c>
      <c r="Y106" s="104" t="s">
        <v>1649</v>
      </c>
      <c r="Z106" s="103">
        <v>3.75</v>
      </c>
      <c r="AA106" s="103">
        <v>3.25</v>
      </c>
      <c r="AB106" s="103">
        <v>2</v>
      </c>
      <c r="AC106" s="103">
        <v>1</v>
      </c>
      <c r="AD106" s="103">
        <v>0</v>
      </c>
      <c r="AE106" s="103">
        <v>2</v>
      </c>
      <c r="AF106" s="103">
        <v>0</v>
      </c>
      <c r="AG106" s="103">
        <v>2</v>
      </c>
      <c r="AH106" s="103">
        <v>0</v>
      </c>
      <c r="AI106" s="103">
        <v>0</v>
      </c>
      <c r="AJ106" s="103">
        <v>0</v>
      </c>
      <c r="AK106" s="103">
        <v>2</v>
      </c>
      <c r="AL106" s="103">
        <v>0</v>
      </c>
      <c r="AM106" s="103">
        <v>0</v>
      </c>
      <c r="AN106" s="103">
        <v>2</v>
      </c>
      <c r="AO106" s="103">
        <v>0</v>
      </c>
      <c r="AP106" s="103">
        <v>0</v>
      </c>
      <c r="AQ106" s="103">
        <v>0</v>
      </c>
      <c r="AR106" s="103">
        <v>2</v>
      </c>
      <c r="AS106" s="103">
        <v>0</v>
      </c>
      <c r="AT106" s="103">
        <v>0</v>
      </c>
      <c r="AU106" s="103">
        <v>0</v>
      </c>
      <c r="AV106" s="103">
        <v>0</v>
      </c>
      <c r="AW106" s="103">
        <v>0</v>
      </c>
      <c r="AX106" s="103">
        <v>0</v>
      </c>
      <c r="AY106" s="103">
        <v>0</v>
      </c>
      <c r="AZ106" s="103">
        <v>0</v>
      </c>
      <c r="BA106" s="103">
        <v>0</v>
      </c>
      <c r="BB106" s="103">
        <v>0</v>
      </c>
    </row>
    <row r="107" spans="1:54" ht="34" customHeight="1">
      <c r="A107" s="103">
        <v>104</v>
      </c>
      <c r="B107" s="104" t="s">
        <v>2052</v>
      </c>
      <c r="C107" s="104" t="s">
        <v>2053</v>
      </c>
      <c r="D107" s="104" t="s">
        <v>2054</v>
      </c>
      <c r="E107" s="103">
        <v>28</v>
      </c>
      <c r="F107" s="103">
        <v>2</v>
      </c>
      <c r="G107" s="103">
        <v>20</v>
      </c>
      <c r="H107" s="104" t="s">
        <v>2055</v>
      </c>
      <c r="I107" s="103">
        <v>2</v>
      </c>
      <c r="J107" s="103">
        <v>3</v>
      </c>
      <c r="K107" s="104" t="s">
        <v>1649</v>
      </c>
      <c r="L107" s="103">
        <v>20</v>
      </c>
      <c r="M107" s="104" t="s">
        <v>1649</v>
      </c>
      <c r="N107" s="103">
        <v>5</v>
      </c>
      <c r="O107" s="103">
        <v>4</v>
      </c>
      <c r="P107" s="103">
        <v>5</v>
      </c>
      <c r="Q107" s="104" t="s">
        <v>1649</v>
      </c>
      <c r="R107" s="104" t="s">
        <v>1649</v>
      </c>
      <c r="S107" s="103">
        <v>5</v>
      </c>
      <c r="T107" s="103">
        <v>5</v>
      </c>
      <c r="U107" s="103">
        <v>5</v>
      </c>
      <c r="V107" s="104" t="s">
        <v>2056</v>
      </c>
      <c r="W107" s="104" t="s">
        <v>2057</v>
      </c>
      <c r="X107" s="104" t="s">
        <v>1741</v>
      </c>
      <c r="Y107" s="103">
        <v>50</v>
      </c>
      <c r="Z107" s="103">
        <v>4</v>
      </c>
      <c r="AA107" s="103">
        <v>4</v>
      </c>
      <c r="AB107" s="103">
        <v>10</v>
      </c>
      <c r="AC107" s="103">
        <v>4</v>
      </c>
      <c r="AD107" s="103">
        <v>1</v>
      </c>
      <c r="AE107" s="103">
        <v>9</v>
      </c>
      <c r="AF107" s="103">
        <v>0</v>
      </c>
      <c r="AG107" s="103">
        <v>7</v>
      </c>
      <c r="AH107" s="103">
        <v>2</v>
      </c>
      <c r="AI107" s="103">
        <v>1</v>
      </c>
      <c r="AJ107" s="103">
        <v>1</v>
      </c>
      <c r="AK107" s="103">
        <v>9</v>
      </c>
      <c r="AL107" s="103">
        <v>0</v>
      </c>
      <c r="AM107" s="103">
        <v>0</v>
      </c>
      <c r="AN107" s="103">
        <v>10</v>
      </c>
      <c r="AO107" s="103">
        <v>5</v>
      </c>
      <c r="AP107" s="103">
        <v>2</v>
      </c>
      <c r="AQ107" s="103">
        <v>0</v>
      </c>
      <c r="AR107" s="103">
        <v>3</v>
      </c>
      <c r="AS107" s="103">
        <v>2</v>
      </c>
      <c r="AT107" s="103">
        <v>0</v>
      </c>
      <c r="AU107" s="103">
        <v>0</v>
      </c>
      <c r="AV107" s="103">
        <v>0</v>
      </c>
      <c r="AW107" s="103">
        <v>0</v>
      </c>
      <c r="AX107" s="103">
        <v>0</v>
      </c>
      <c r="AY107" s="103">
        <v>0</v>
      </c>
      <c r="AZ107" s="103">
        <v>0</v>
      </c>
      <c r="BA107" s="103">
        <v>0</v>
      </c>
      <c r="BB107" s="103">
        <v>0</v>
      </c>
    </row>
    <row r="108" spans="1:54" ht="34" customHeight="1">
      <c r="A108" s="103">
        <v>105</v>
      </c>
      <c r="B108" s="104" t="s">
        <v>2058</v>
      </c>
      <c r="C108" s="104" t="s">
        <v>1719</v>
      </c>
      <c r="D108" s="104" t="s">
        <v>1649</v>
      </c>
      <c r="E108" s="104" t="s">
        <v>1649</v>
      </c>
      <c r="F108" s="104" t="s">
        <v>1649</v>
      </c>
      <c r="G108" s="104" t="s">
        <v>1649</v>
      </c>
      <c r="H108" s="104" t="s">
        <v>1649</v>
      </c>
      <c r="I108" s="104" t="s">
        <v>1649</v>
      </c>
      <c r="J108" s="104" t="s">
        <v>1649</v>
      </c>
      <c r="K108" s="104" t="s">
        <v>1649</v>
      </c>
      <c r="L108" s="104" t="s">
        <v>1649</v>
      </c>
      <c r="M108" s="104" t="s">
        <v>1649</v>
      </c>
      <c r="N108" s="103">
        <v>3.5</v>
      </c>
      <c r="O108" s="103">
        <v>4</v>
      </c>
      <c r="P108" s="103">
        <v>3.5</v>
      </c>
      <c r="Q108" s="104" t="s">
        <v>1649</v>
      </c>
      <c r="R108" s="104" t="s">
        <v>1649</v>
      </c>
      <c r="S108" s="103">
        <v>3</v>
      </c>
      <c r="T108" s="103">
        <v>3</v>
      </c>
      <c r="U108" s="103">
        <v>3.5</v>
      </c>
      <c r="V108" s="104" t="s">
        <v>1649</v>
      </c>
      <c r="W108" s="104" t="s">
        <v>1649</v>
      </c>
      <c r="X108" s="104" t="s">
        <v>1649</v>
      </c>
      <c r="Y108" s="104" t="s">
        <v>1649</v>
      </c>
      <c r="Z108" s="103">
        <v>2.5</v>
      </c>
      <c r="AA108" s="103">
        <v>2.5</v>
      </c>
      <c r="AB108" s="103">
        <v>12</v>
      </c>
      <c r="AC108" s="103">
        <v>3</v>
      </c>
      <c r="AD108" s="103">
        <v>4</v>
      </c>
      <c r="AE108" s="103">
        <v>8</v>
      </c>
      <c r="AF108" s="103">
        <v>1</v>
      </c>
      <c r="AG108" s="103">
        <v>9</v>
      </c>
      <c r="AH108" s="103">
        <v>1</v>
      </c>
      <c r="AI108" s="103">
        <v>1</v>
      </c>
      <c r="AJ108" s="103">
        <v>6</v>
      </c>
      <c r="AK108" s="103">
        <v>6</v>
      </c>
      <c r="AL108" s="103">
        <v>0</v>
      </c>
      <c r="AM108" s="103">
        <v>1</v>
      </c>
      <c r="AN108" s="103">
        <v>11</v>
      </c>
      <c r="AO108" s="103">
        <v>0</v>
      </c>
      <c r="AP108" s="103">
        <v>2</v>
      </c>
      <c r="AQ108" s="103">
        <v>0</v>
      </c>
      <c r="AR108" s="103">
        <v>9</v>
      </c>
      <c r="AS108" s="103">
        <v>0</v>
      </c>
      <c r="AT108" s="103">
        <v>0</v>
      </c>
      <c r="AU108" s="103">
        <v>1</v>
      </c>
      <c r="AV108" s="103">
        <v>0</v>
      </c>
      <c r="AW108" s="103">
        <v>0</v>
      </c>
      <c r="AX108" s="103">
        <v>0</v>
      </c>
      <c r="AY108" s="103">
        <v>0</v>
      </c>
      <c r="AZ108" s="103">
        <v>0</v>
      </c>
      <c r="BA108" s="103">
        <v>0</v>
      </c>
      <c r="BB108" s="103">
        <v>0</v>
      </c>
    </row>
    <row r="109" spans="1:54" ht="34" customHeight="1">
      <c r="A109" s="103">
        <v>106</v>
      </c>
      <c r="B109" s="104" t="s">
        <v>2059</v>
      </c>
      <c r="C109" s="104" t="s">
        <v>1747</v>
      </c>
      <c r="D109" s="104" t="s">
        <v>2060</v>
      </c>
      <c r="E109" s="104" t="s">
        <v>1649</v>
      </c>
      <c r="F109" s="104" t="s">
        <v>1649</v>
      </c>
      <c r="G109" s="104" t="s">
        <v>1649</v>
      </c>
      <c r="H109" s="104" t="s">
        <v>1649</v>
      </c>
      <c r="I109" s="104" t="s">
        <v>1649</v>
      </c>
      <c r="J109" s="104" t="s">
        <v>1649</v>
      </c>
      <c r="K109" s="104" t="s">
        <v>1649</v>
      </c>
      <c r="L109" s="104" t="s">
        <v>1649</v>
      </c>
      <c r="M109" s="104" t="s">
        <v>1649</v>
      </c>
      <c r="N109" s="103">
        <v>4</v>
      </c>
      <c r="O109" s="103">
        <v>3</v>
      </c>
      <c r="P109" s="103">
        <v>1</v>
      </c>
      <c r="Q109" s="104" t="s">
        <v>1649</v>
      </c>
      <c r="R109" s="104" t="s">
        <v>1649</v>
      </c>
      <c r="S109" s="103">
        <v>3</v>
      </c>
      <c r="T109" s="103">
        <v>3</v>
      </c>
      <c r="U109" s="103">
        <v>4</v>
      </c>
      <c r="V109" s="104" t="s">
        <v>1649</v>
      </c>
      <c r="W109" s="104" t="s">
        <v>1649</v>
      </c>
      <c r="X109" s="104" t="s">
        <v>1649</v>
      </c>
      <c r="Y109" s="104" t="s">
        <v>1649</v>
      </c>
      <c r="Z109" s="103">
        <v>3</v>
      </c>
      <c r="AA109" s="103">
        <v>3</v>
      </c>
      <c r="AB109" s="104" t="s">
        <v>1649</v>
      </c>
      <c r="AC109" s="104" t="s">
        <v>1649</v>
      </c>
      <c r="AD109" s="104" t="s">
        <v>1649</v>
      </c>
      <c r="AE109" s="104" t="s">
        <v>1649</v>
      </c>
      <c r="AF109" s="104" t="s">
        <v>1649</v>
      </c>
      <c r="AG109" s="104" t="s">
        <v>1649</v>
      </c>
      <c r="AH109" s="104" t="s">
        <v>1649</v>
      </c>
      <c r="AI109" s="104" t="s">
        <v>1649</v>
      </c>
      <c r="AJ109" s="104" t="s">
        <v>1649</v>
      </c>
      <c r="AK109" s="104" t="s">
        <v>1649</v>
      </c>
      <c r="AL109" s="104" t="s">
        <v>1649</v>
      </c>
      <c r="AM109" s="104" t="s">
        <v>1649</v>
      </c>
      <c r="AN109" s="104" t="s">
        <v>1649</v>
      </c>
      <c r="AO109" s="104" t="s">
        <v>1649</v>
      </c>
      <c r="AP109" s="104" t="s">
        <v>1649</v>
      </c>
      <c r="AQ109" s="104" t="s">
        <v>1649</v>
      </c>
      <c r="AR109" s="104" t="s">
        <v>1649</v>
      </c>
      <c r="AS109" s="104" t="s">
        <v>1649</v>
      </c>
      <c r="AT109" s="104" t="s">
        <v>1649</v>
      </c>
      <c r="AU109" s="104" t="s">
        <v>1649</v>
      </c>
      <c r="AV109" s="104" t="s">
        <v>1649</v>
      </c>
      <c r="AW109" s="104" t="s">
        <v>1649</v>
      </c>
      <c r="AX109" s="104" t="s">
        <v>1649</v>
      </c>
      <c r="AY109" s="104" t="s">
        <v>1649</v>
      </c>
      <c r="AZ109" s="104" t="s">
        <v>1649</v>
      </c>
      <c r="BA109" s="104" t="s">
        <v>1649</v>
      </c>
      <c r="BB109" s="104" t="s">
        <v>1649</v>
      </c>
    </row>
    <row r="110" spans="1:54" ht="34" customHeight="1">
      <c r="A110" s="103">
        <v>107</v>
      </c>
      <c r="B110" s="104" t="s">
        <v>2061</v>
      </c>
      <c r="C110" s="104" t="s">
        <v>2055</v>
      </c>
      <c r="D110" s="104" t="s">
        <v>2062</v>
      </c>
      <c r="E110" s="104" t="s">
        <v>1649</v>
      </c>
      <c r="F110" s="104" t="s">
        <v>1649</v>
      </c>
      <c r="G110" s="104" t="s">
        <v>1649</v>
      </c>
      <c r="H110" s="104" t="s">
        <v>1649</v>
      </c>
      <c r="I110" s="104" t="s">
        <v>1649</v>
      </c>
      <c r="J110" s="104" t="s">
        <v>1649</v>
      </c>
      <c r="K110" s="104" t="s">
        <v>1649</v>
      </c>
      <c r="L110" s="104" t="s">
        <v>1649</v>
      </c>
      <c r="M110" s="104" t="s">
        <v>1649</v>
      </c>
      <c r="N110" s="103">
        <v>5</v>
      </c>
      <c r="O110" s="103">
        <v>3</v>
      </c>
      <c r="P110" s="103">
        <v>4</v>
      </c>
      <c r="Q110" s="104" t="s">
        <v>1649</v>
      </c>
      <c r="R110" s="104" t="s">
        <v>1649</v>
      </c>
      <c r="S110" s="103">
        <v>5</v>
      </c>
      <c r="T110" s="103">
        <v>5</v>
      </c>
      <c r="U110" s="103">
        <v>5</v>
      </c>
      <c r="V110" s="104" t="s">
        <v>1649</v>
      </c>
      <c r="W110" s="104" t="s">
        <v>1649</v>
      </c>
      <c r="X110" s="104" t="s">
        <v>1649</v>
      </c>
      <c r="Y110" s="104" t="s">
        <v>1649</v>
      </c>
      <c r="Z110" s="103">
        <v>4</v>
      </c>
      <c r="AA110" s="103">
        <v>3</v>
      </c>
      <c r="AB110" s="103">
        <v>7</v>
      </c>
      <c r="AC110" s="103">
        <v>1</v>
      </c>
      <c r="AD110" s="103">
        <v>5</v>
      </c>
      <c r="AE110" s="103">
        <v>2</v>
      </c>
      <c r="AF110" s="103">
        <v>0</v>
      </c>
      <c r="AG110" s="103">
        <v>6</v>
      </c>
      <c r="AH110" s="103">
        <v>1</v>
      </c>
      <c r="AI110" s="103">
        <v>0</v>
      </c>
      <c r="AJ110" s="103">
        <v>1</v>
      </c>
      <c r="AK110" s="103">
        <v>6</v>
      </c>
      <c r="AL110" s="103">
        <v>0</v>
      </c>
      <c r="AM110" s="103">
        <v>1</v>
      </c>
      <c r="AN110" s="103">
        <v>6</v>
      </c>
      <c r="AO110" s="103">
        <v>2</v>
      </c>
      <c r="AP110" s="103">
        <v>0</v>
      </c>
      <c r="AQ110" s="103">
        <v>0</v>
      </c>
      <c r="AR110" s="103">
        <v>3</v>
      </c>
      <c r="AS110" s="103">
        <v>0</v>
      </c>
      <c r="AT110" s="103">
        <v>0</v>
      </c>
      <c r="AU110" s="103">
        <v>0</v>
      </c>
      <c r="AV110" s="103">
        <v>2</v>
      </c>
      <c r="AW110" s="103">
        <v>0</v>
      </c>
      <c r="AX110" s="103">
        <v>0</v>
      </c>
      <c r="AY110" s="103">
        <v>0</v>
      </c>
      <c r="AZ110" s="103">
        <v>0</v>
      </c>
      <c r="BA110" s="103">
        <v>1</v>
      </c>
      <c r="BB110" s="103">
        <v>0</v>
      </c>
    </row>
    <row r="111" spans="1:54" ht="34" customHeight="1">
      <c r="A111" s="103">
        <v>108</v>
      </c>
      <c r="B111" s="104" t="s">
        <v>2063</v>
      </c>
      <c r="C111" s="104" t="s">
        <v>1719</v>
      </c>
      <c r="D111" s="104" t="s">
        <v>2064</v>
      </c>
      <c r="E111" s="104" t="s">
        <v>1649</v>
      </c>
      <c r="F111" s="104" t="s">
        <v>1649</v>
      </c>
      <c r="G111" s="104" t="s">
        <v>1649</v>
      </c>
      <c r="H111" s="104" t="s">
        <v>1649</v>
      </c>
      <c r="I111" s="104" t="s">
        <v>1649</v>
      </c>
      <c r="J111" s="104" t="s">
        <v>1649</v>
      </c>
      <c r="K111" s="104" t="s">
        <v>1649</v>
      </c>
      <c r="L111" s="104" t="s">
        <v>1649</v>
      </c>
      <c r="M111" s="104" t="s">
        <v>1649</v>
      </c>
      <c r="N111" s="103">
        <v>4</v>
      </c>
      <c r="O111" s="103">
        <v>3</v>
      </c>
      <c r="P111" s="103">
        <v>5</v>
      </c>
      <c r="Q111" s="104" t="s">
        <v>1649</v>
      </c>
      <c r="R111" s="104" t="s">
        <v>1649</v>
      </c>
      <c r="S111" s="103">
        <v>5</v>
      </c>
      <c r="T111" s="103">
        <v>4</v>
      </c>
      <c r="U111" s="103">
        <v>4</v>
      </c>
      <c r="V111" s="104" t="s">
        <v>1649</v>
      </c>
      <c r="W111" s="104" t="s">
        <v>1649</v>
      </c>
      <c r="X111" s="104" t="s">
        <v>1649</v>
      </c>
      <c r="Y111" s="104" t="s">
        <v>1649</v>
      </c>
      <c r="Z111" s="103">
        <v>4</v>
      </c>
      <c r="AA111" s="103">
        <v>3</v>
      </c>
      <c r="AB111" s="104" t="s">
        <v>1649</v>
      </c>
      <c r="AC111" s="104" t="s">
        <v>1649</v>
      </c>
      <c r="AD111" s="104" t="s">
        <v>1649</v>
      </c>
      <c r="AE111" s="104" t="s">
        <v>1649</v>
      </c>
      <c r="AF111" s="104" t="s">
        <v>1649</v>
      </c>
      <c r="AG111" s="104" t="s">
        <v>1649</v>
      </c>
      <c r="AH111" s="104" t="s">
        <v>1649</v>
      </c>
      <c r="AI111" s="104" t="s">
        <v>1649</v>
      </c>
      <c r="AJ111" s="104" t="s">
        <v>1649</v>
      </c>
      <c r="AK111" s="104" t="s">
        <v>1649</v>
      </c>
      <c r="AL111" s="104" t="s">
        <v>1649</v>
      </c>
      <c r="AM111" s="104" t="s">
        <v>1649</v>
      </c>
      <c r="AN111" s="104" t="s">
        <v>1649</v>
      </c>
      <c r="AO111" s="104" t="s">
        <v>1649</v>
      </c>
      <c r="AP111" s="104" t="s">
        <v>1649</v>
      </c>
      <c r="AQ111" s="104" t="s">
        <v>1649</v>
      </c>
      <c r="AR111" s="104" t="s">
        <v>1649</v>
      </c>
      <c r="AS111" s="104" t="s">
        <v>1649</v>
      </c>
      <c r="AT111" s="104" t="s">
        <v>1649</v>
      </c>
      <c r="AU111" s="104" t="s">
        <v>1649</v>
      </c>
      <c r="AV111" s="104" t="s">
        <v>1649</v>
      </c>
      <c r="AW111" s="104" t="s">
        <v>1649</v>
      </c>
      <c r="AX111" s="104" t="s">
        <v>1649</v>
      </c>
      <c r="AY111" s="104" t="s">
        <v>1649</v>
      </c>
      <c r="AZ111" s="104" t="s">
        <v>1649</v>
      </c>
      <c r="BA111" s="104" t="s">
        <v>1649</v>
      </c>
      <c r="BB111" s="104" t="s">
        <v>1649</v>
      </c>
    </row>
    <row r="112" spans="1:54" ht="34" customHeight="1">
      <c r="A112" s="103">
        <v>109</v>
      </c>
      <c r="B112" s="104" t="s">
        <v>2065</v>
      </c>
      <c r="C112" s="104" t="s">
        <v>1759</v>
      </c>
      <c r="D112" s="104" t="s">
        <v>2066</v>
      </c>
      <c r="E112" s="104" t="s">
        <v>1649</v>
      </c>
      <c r="F112" s="104" t="s">
        <v>1649</v>
      </c>
      <c r="G112" s="104" t="s">
        <v>1649</v>
      </c>
      <c r="H112" s="104" t="s">
        <v>1649</v>
      </c>
      <c r="I112" s="104" t="s">
        <v>1649</v>
      </c>
      <c r="J112" s="104" t="s">
        <v>1649</v>
      </c>
      <c r="K112" s="104" t="s">
        <v>1649</v>
      </c>
      <c r="L112" s="104" t="s">
        <v>1649</v>
      </c>
      <c r="M112" s="104" t="s">
        <v>1649</v>
      </c>
      <c r="N112" s="103">
        <v>5</v>
      </c>
      <c r="O112" s="103">
        <v>3</v>
      </c>
      <c r="P112" s="103">
        <v>3</v>
      </c>
      <c r="Q112" s="104" t="s">
        <v>1649</v>
      </c>
      <c r="R112" s="104" t="s">
        <v>1649</v>
      </c>
      <c r="S112" s="103">
        <v>5</v>
      </c>
      <c r="T112" s="103">
        <v>5</v>
      </c>
      <c r="U112" s="103">
        <v>5</v>
      </c>
      <c r="V112" s="104" t="s">
        <v>1649</v>
      </c>
      <c r="W112" s="104" t="s">
        <v>1649</v>
      </c>
      <c r="X112" s="104" t="s">
        <v>1649</v>
      </c>
      <c r="Y112" s="104" t="s">
        <v>1649</v>
      </c>
      <c r="Z112" s="103">
        <v>4</v>
      </c>
      <c r="AA112" s="103">
        <v>4</v>
      </c>
      <c r="AB112" s="103">
        <v>10</v>
      </c>
      <c r="AC112" s="103">
        <v>1</v>
      </c>
      <c r="AD112" s="103">
        <v>8</v>
      </c>
      <c r="AE112" s="103">
        <v>2</v>
      </c>
      <c r="AF112" s="103">
        <v>0</v>
      </c>
      <c r="AG112" s="103">
        <v>8</v>
      </c>
      <c r="AH112" s="103">
        <v>0</v>
      </c>
      <c r="AI112" s="103">
        <v>2</v>
      </c>
      <c r="AJ112" s="103">
        <v>3</v>
      </c>
      <c r="AK112" s="103">
        <v>7</v>
      </c>
      <c r="AL112" s="103">
        <v>0</v>
      </c>
      <c r="AM112" s="103">
        <v>0</v>
      </c>
      <c r="AN112" s="103">
        <v>10</v>
      </c>
      <c r="AO112" s="103">
        <v>0</v>
      </c>
      <c r="AP112" s="103">
        <v>2</v>
      </c>
      <c r="AQ112" s="103">
        <v>6</v>
      </c>
      <c r="AR112" s="103">
        <v>1</v>
      </c>
      <c r="AS112" s="103">
        <v>0</v>
      </c>
      <c r="AT112" s="103">
        <v>0</v>
      </c>
      <c r="AU112" s="103">
        <v>0</v>
      </c>
      <c r="AV112" s="103">
        <v>1</v>
      </c>
      <c r="AW112" s="103">
        <v>0</v>
      </c>
      <c r="AX112" s="103">
        <v>0</v>
      </c>
      <c r="AY112" s="103">
        <v>0</v>
      </c>
      <c r="AZ112" s="103">
        <v>0</v>
      </c>
      <c r="BA112" s="103">
        <v>0</v>
      </c>
      <c r="BB112" s="103">
        <v>0</v>
      </c>
    </row>
    <row r="113" spans="1:54" ht="34" customHeight="1">
      <c r="A113" s="103">
        <v>110</v>
      </c>
      <c r="B113" s="104" t="s">
        <v>2067</v>
      </c>
      <c r="C113" s="104" t="s">
        <v>1719</v>
      </c>
      <c r="D113" s="104" t="s">
        <v>2068</v>
      </c>
      <c r="E113" s="104" t="s">
        <v>1649</v>
      </c>
      <c r="F113" s="104" t="s">
        <v>1649</v>
      </c>
      <c r="G113" s="104" t="s">
        <v>1649</v>
      </c>
      <c r="H113" s="104" t="s">
        <v>1649</v>
      </c>
      <c r="I113" s="104" t="s">
        <v>1649</v>
      </c>
      <c r="J113" s="104" t="s">
        <v>1649</v>
      </c>
      <c r="K113" s="104" t="s">
        <v>1649</v>
      </c>
      <c r="L113" s="104" t="s">
        <v>1649</v>
      </c>
      <c r="M113" s="104" t="s">
        <v>1649</v>
      </c>
      <c r="N113" s="104" t="s">
        <v>1649</v>
      </c>
      <c r="O113" s="104" t="s">
        <v>1649</v>
      </c>
      <c r="P113" s="104" t="s">
        <v>1649</v>
      </c>
      <c r="Q113" s="104" t="s">
        <v>1649</v>
      </c>
      <c r="R113" s="104" t="s">
        <v>1649</v>
      </c>
      <c r="S113" s="104" t="s">
        <v>1649</v>
      </c>
      <c r="T113" s="104" t="s">
        <v>1649</v>
      </c>
      <c r="U113" s="104" t="s">
        <v>1649</v>
      </c>
      <c r="V113" s="104" t="s">
        <v>1649</v>
      </c>
      <c r="W113" s="104" t="s">
        <v>1649</v>
      </c>
      <c r="X113" s="104" t="s">
        <v>1649</v>
      </c>
      <c r="Y113" s="104" t="s">
        <v>1649</v>
      </c>
      <c r="Z113" s="104" t="s">
        <v>1649</v>
      </c>
      <c r="AA113" s="104" t="s">
        <v>1649</v>
      </c>
      <c r="AB113" s="104" t="s">
        <v>1649</v>
      </c>
      <c r="AC113" s="104" t="s">
        <v>1649</v>
      </c>
      <c r="AD113" s="104" t="s">
        <v>1649</v>
      </c>
      <c r="AE113" s="104" t="s">
        <v>1649</v>
      </c>
      <c r="AF113" s="104" t="s">
        <v>1649</v>
      </c>
      <c r="AG113" s="104" t="s">
        <v>1649</v>
      </c>
      <c r="AH113" s="104" t="s">
        <v>1649</v>
      </c>
      <c r="AI113" s="104" t="s">
        <v>1649</v>
      </c>
      <c r="AJ113" s="104" t="s">
        <v>1649</v>
      </c>
      <c r="AK113" s="104" t="s">
        <v>1649</v>
      </c>
      <c r="AL113" s="104" t="s">
        <v>1649</v>
      </c>
      <c r="AM113" s="104" t="s">
        <v>1649</v>
      </c>
      <c r="AN113" s="104" t="s">
        <v>1649</v>
      </c>
      <c r="AO113" s="104" t="s">
        <v>1649</v>
      </c>
      <c r="AP113" s="104" t="s">
        <v>1649</v>
      </c>
      <c r="AQ113" s="104" t="s">
        <v>1649</v>
      </c>
      <c r="AR113" s="104" t="s">
        <v>1649</v>
      </c>
      <c r="AS113" s="104" t="s">
        <v>1649</v>
      </c>
      <c r="AT113" s="104" t="s">
        <v>1649</v>
      </c>
      <c r="AU113" s="104" t="s">
        <v>1649</v>
      </c>
      <c r="AV113" s="104" t="s">
        <v>1649</v>
      </c>
      <c r="AW113" s="104" t="s">
        <v>1649</v>
      </c>
      <c r="AX113" s="104" t="s">
        <v>1649</v>
      </c>
      <c r="AY113" s="104" t="s">
        <v>1649</v>
      </c>
      <c r="AZ113" s="104" t="s">
        <v>1649</v>
      </c>
      <c r="BA113" s="104" t="s">
        <v>1649</v>
      </c>
      <c r="BB113" s="104" t="s">
        <v>1649</v>
      </c>
    </row>
    <row r="114" spans="1:54" ht="34" customHeight="1">
      <c r="A114" s="103">
        <v>111</v>
      </c>
      <c r="B114" s="104" t="s">
        <v>2069</v>
      </c>
      <c r="C114" s="104" t="s">
        <v>1719</v>
      </c>
      <c r="D114" s="104" t="s">
        <v>2070</v>
      </c>
      <c r="E114" s="104" t="s">
        <v>1649</v>
      </c>
      <c r="F114" s="104" t="s">
        <v>1649</v>
      </c>
      <c r="G114" s="104" t="s">
        <v>1649</v>
      </c>
      <c r="H114" s="104" t="s">
        <v>1649</v>
      </c>
      <c r="I114" s="104" t="s">
        <v>1649</v>
      </c>
      <c r="J114" s="104" t="s">
        <v>1649</v>
      </c>
      <c r="K114" s="104" t="s">
        <v>1649</v>
      </c>
      <c r="L114" s="104" t="s">
        <v>1649</v>
      </c>
      <c r="M114" s="104" t="s">
        <v>1649</v>
      </c>
      <c r="N114" s="104" t="s">
        <v>1649</v>
      </c>
      <c r="O114" s="104" t="s">
        <v>1649</v>
      </c>
      <c r="P114" s="104" t="s">
        <v>1649</v>
      </c>
      <c r="Q114" s="104" t="s">
        <v>1649</v>
      </c>
      <c r="R114" s="104" t="s">
        <v>1649</v>
      </c>
      <c r="S114" s="104" t="s">
        <v>1649</v>
      </c>
      <c r="T114" s="104" t="s">
        <v>1649</v>
      </c>
      <c r="U114" s="104" t="s">
        <v>1649</v>
      </c>
      <c r="V114" s="104" t="s">
        <v>1649</v>
      </c>
      <c r="W114" s="104" t="s">
        <v>1649</v>
      </c>
      <c r="X114" s="104" t="s">
        <v>1649</v>
      </c>
      <c r="Y114" s="104" t="s">
        <v>1649</v>
      </c>
      <c r="Z114" s="104" t="s">
        <v>1649</v>
      </c>
      <c r="AA114" s="104" t="s">
        <v>1649</v>
      </c>
      <c r="AB114" s="104" t="s">
        <v>1649</v>
      </c>
      <c r="AC114" s="104" t="s">
        <v>1649</v>
      </c>
      <c r="AD114" s="104" t="s">
        <v>1649</v>
      </c>
      <c r="AE114" s="104" t="s">
        <v>1649</v>
      </c>
      <c r="AF114" s="104" t="s">
        <v>1649</v>
      </c>
      <c r="AG114" s="104" t="s">
        <v>1649</v>
      </c>
      <c r="AH114" s="104" t="s">
        <v>1649</v>
      </c>
      <c r="AI114" s="104" t="s">
        <v>1649</v>
      </c>
      <c r="AJ114" s="104" t="s">
        <v>1649</v>
      </c>
      <c r="AK114" s="104" t="s">
        <v>1649</v>
      </c>
      <c r="AL114" s="104" t="s">
        <v>1649</v>
      </c>
      <c r="AM114" s="104" t="s">
        <v>1649</v>
      </c>
      <c r="AN114" s="104" t="s">
        <v>1649</v>
      </c>
      <c r="AO114" s="104" t="s">
        <v>1649</v>
      </c>
      <c r="AP114" s="104" t="s">
        <v>1649</v>
      </c>
      <c r="AQ114" s="104" t="s">
        <v>1649</v>
      </c>
      <c r="AR114" s="104" t="s">
        <v>1649</v>
      </c>
      <c r="AS114" s="104" t="s">
        <v>1649</v>
      </c>
      <c r="AT114" s="104" t="s">
        <v>1649</v>
      </c>
      <c r="AU114" s="104" t="s">
        <v>1649</v>
      </c>
      <c r="AV114" s="104" t="s">
        <v>1649</v>
      </c>
      <c r="AW114" s="104" t="s">
        <v>1649</v>
      </c>
      <c r="AX114" s="104" t="s">
        <v>1649</v>
      </c>
      <c r="AY114" s="104" t="s">
        <v>1649</v>
      </c>
      <c r="AZ114" s="104" t="s">
        <v>1649</v>
      </c>
      <c r="BA114" s="104" t="s">
        <v>1649</v>
      </c>
      <c r="BB114" s="104" t="s">
        <v>1649</v>
      </c>
    </row>
    <row r="115" spans="1:54" ht="34" customHeight="1">
      <c r="A115" s="103">
        <v>112</v>
      </c>
      <c r="B115" s="104" t="s">
        <v>2071</v>
      </c>
      <c r="C115" s="104" t="s">
        <v>1759</v>
      </c>
      <c r="D115" s="104" t="s">
        <v>2072</v>
      </c>
      <c r="E115" s="104" t="s">
        <v>1649</v>
      </c>
      <c r="F115" s="104" t="s">
        <v>1649</v>
      </c>
      <c r="G115" s="104" t="s">
        <v>1649</v>
      </c>
      <c r="H115" s="104" t="s">
        <v>1649</v>
      </c>
      <c r="I115" s="104" t="s">
        <v>1649</v>
      </c>
      <c r="J115" s="104" t="s">
        <v>1649</v>
      </c>
      <c r="K115" s="104" t="s">
        <v>1649</v>
      </c>
      <c r="L115" s="104" t="s">
        <v>1649</v>
      </c>
      <c r="M115" s="104" t="s">
        <v>1649</v>
      </c>
      <c r="N115" s="104" t="s">
        <v>1649</v>
      </c>
      <c r="O115" s="104" t="s">
        <v>1649</v>
      </c>
      <c r="P115" s="104" t="s">
        <v>1649</v>
      </c>
      <c r="Q115" s="104" t="s">
        <v>1649</v>
      </c>
      <c r="R115" s="104" t="s">
        <v>1649</v>
      </c>
      <c r="S115" s="104" t="s">
        <v>1649</v>
      </c>
      <c r="T115" s="104" t="s">
        <v>1649</v>
      </c>
      <c r="U115" s="104" t="s">
        <v>1649</v>
      </c>
      <c r="V115" s="104" t="s">
        <v>1649</v>
      </c>
      <c r="W115" s="104" t="s">
        <v>1649</v>
      </c>
      <c r="X115" s="104" t="s">
        <v>1649</v>
      </c>
      <c r="Y115" s="104" t="s">
        <v>1649</v>
      </c>
      <c r="Z115" s="104" t="s">
        <v>1649</v>
      </c>
      <c r="AA115" s="104" t="s">
        <v>1649</v>
      </c>
      <c r="AB115" s="104" t="s">
        <v>1649</v>
      </c>
      <c r="AC115" s="104" t="s">
        <v>1649</v>
      </c>
      <c r="AD115" s="104" t="s">
        <v>1649</v>
      </c>
      <c r="AE115" s="104" t="s">
        <v>1649</v>
      </c>
      <c r="AF115" s="104" t="s">
        <v>1649</v>
      </c>
      <c r="AG115" s="104" t="s">
        <v>1649</v>
      </c>
      <c r="AH115" s="104" t="s">
        <v>1649</v>
      </c>
      <c r="AI115" s="104" t="s">
        <v>1649</v>
      </c>
      <c r="AJ115" s="104" t="s">
        <v>1649</v>
      </c>
      <c r="AK115" s="104" t="s">
        <v>1649</v>
      </c>
      <c r="AL115" s="104" t="s">
        <v>1649</v>
      </c>
      <c r="AM115" s="104" t="s">
        <v>1649</v>
      </c>
      <c r="AN115" s="104" t="s">
        <v>1649</v>
      </c>
      <c r="AO115" s="104" t="s">
        <v>1649</v>
      </c>
      <c r="AP115" s="104" t="s">
        <v>1649</v>
      </c>
      <c r="AQ115" s="104" t="s">
        <v>1649</v>
      </c>
      <c r="AR115" s="104" t="s">
        <v>1649</v>
      </c>
      <c r="AS115" s="104" t="s">
        <v>1649</v>
      </c>
      <c r="AT115" s="104" t="s">
        <v>1649</v>
      </c>
      <c r="AU115" s="104" t="s">
        <v>1649</v>
      </c>
      <c r="AV115" s="104" t="s">
        <v>1649</v>
      </c>
      <c r="AW115" s="104" t="s">
        <v>1649</v>
      </c>
      <c r="AX115" s="104" t="s">
        <v>1649</v>
      </c>
      <c r="AY115" s="104" t="s">
        <v>1649</v>
      </c>
      <c r="AZ115" s="104" t="s">
        <v>1649</v>
      </c>
      <c r="BA115" s="104" t="s">
        <v>1649</v>
      </c>
      <c r="BB115" s="104" t="s">
        <v>1649</v>
      </c>
    </row>
    <row r="116" spans="1:54" ht="34" customHeight="1">
      <c r="A116" s="103">
        <v>113</v>
      </c>
      <c r="B116" s="104" t="s">
        <v>2073</v>
      </c>
      <c r="C116" s="104" t="s">
        <v>1719</v>
      </c>
      <c r="D116" s="104" t="s">
        <v>2074</v>
      </c>
      <c r="E116" s="104" t="s">
        <v>1649</v>
      </c>
      <c r="F116" s="104" t="s">
        <v>1649</v>
      </c>
      <c r="G116" s="104" t="s">
        <v>1649</v>
      </c>
      <c r="H116" s="104" t="s">
        <v>1770</v>
      </c>
      <c r="I116" s="104" t="s">
        <v>1649</v>
      </c>
      <c r="J116" s="104" t="s">
        <v>1649</v>
      </c>
      <c r="K116" s="104" t="s">
        <v>1649</v>
      </c>
      <c r="L116" s="104" t="s">
        <v>1649</v>
      </c>
      <c r="M116" s="104" t="s">
        <v>1649</v>
      </c>
      <c r="N116" s="104" t="s">
        <v>1649</v>
      </c>
      <c r="O116" s="104" t="s">
        <v>1649</v>
      </c>
      <c r="P116" s="104" t="s">
        <v>1649</v>
      </c>
      <c r="Q116" s="104" t="s">
        <v>1649</v>
      </c>
      <c r="R116" s="104" t="s">
        <v>1649</v>
      </c>
      <c r="S116" s="104" t="s">
        <v>1649</v>
      </c>
      <c r="T116" s="104" t="s">
        <v>1649</v>
      </c>
      <c r="U116" s="104" t="s">
        <v>1649</v>
      </c>
      <c r="V116" s="104" t="s">
        <v>1649</v>
      </c>
      <c r="W116" s="104" t="s">
        <v>1649</v>
      </c>
      <c r="X116" s="104" t="s">
        <v>1649</v>
      </c>
      <c r="Y116" s="104" t="s">
        <v>1649</v>
      </c>
      <c r="Z116" s="104" t="s">
        <v>1649</v>
      </c>
      <c r="AA116" s="104" t="s">
        <v>1649</v>
      </c>
      <c r="AB116" s="103">
        <v>2</v>
      </c>
      <c r="AC116" s="103">
        <v>0</v>
      </c>
      <c r="AD116" s="103">
        <v>2</v>
      </c>
      <c r="AE116" s="103">
        <v>0</v>
      </c>
      <c r="AF116" s="103">
        <v>0</v>
      </c>
      <c r="AG116" s="103">
        <v>1</v>
      </c>
      <c r="AH116" s="103">
        <v>1</v>
      </c>
      <c r="AI116" s="103">
        <v>0</v>
      </c>
      <c r="AJ116" s="103">
        <v>1</v>
      </c>
      <c r="AK116" s="103">
        <v>1</v>
      </c>
      <c r="AL116" s="103">
        <v>0</v>
      </c>
      <c r="AM116" s="103">
        <v>0</v>
      </c>
      <c r="AN116" s="103">
        <v>2</v>
      </c>
      <c r="AO116" s="103">
        <v>2</v>
      </c>
      <c r="AP116" s="103">
        <v>1</v>
      </c>
      <c r="AQ116" s="103">
        <v>0</v>
      </c>
      <c r="AR116" s="103">
        <v>0</v>
      </c>
      <c r="AS116" s="103">
        <v>0</v>
      </c>
      <c r="AT116" s="103">
        <v>0</v>
      </c>
      <c r="AU116" s="103">
        <v>0</v>
      </c>
      <c r="AV116" s="103">
        <v>1</v>
      </c>
      <c r="AW116" s="103">
        <v>0</v>
      </c>
      <c r="AX116" s="103">
        <v>0</v>
      </c>
      <c r="AY116" s="103">
        <v>0</v>
      </c>
      <c r="AZ116" s="103">
        <v>0</v>
      </c>
      <c r="BA116" s="103">
        <v>0</v>
      </c>
      <c r="BB116" s="103">
        <v>0</v>
      </c>
    </row>
    <row r="117" spans="1:54" ht="34" customHeight="1">
      <c r="A117" s="103">
        <v>114</v>
      </c>
      <c r="B117" s="104" t="s">
        <v>2075</v>
      </c>
      <c r="C117" s="104" t="s">
        <v>2076</v>
      </c>
      <c r="D117" s="104" t="s">
        <v>2077</v>
      </c>
      <c r="E117" s="104" t="s">
        <v>1649</v>
      </c>
      <c r="F117" s="104" t="s">
        <v>1649</v>
      </c>
      <c r="G117" s="104" t="s">
        <v>1649</v>
      </c>
      <c r="H117" s="104" t="s">
        <v>1649</v>
      </c>
      <c r="I117" s="104" t="s">
        <v>1649</v>
      </c>
      <c r="J117" s="104" t="s">
        <v>1649</v>
      </c>
      <c r="K117" s="104" t="s">
        <v>1649</v>
      </c>
      <c r="L117" s="104" t="s">
        <v>1649</v>
      </c>
      <c r="M117" s="104" t="s">
        <v>1649</v>
      </c>
      <c r="N117" s="103">
        <v>3</v>
      </c>
      <c r="O117" s="103">
        <v>3</v>
      </c>
      <c r="P117" s="103">
        <v>3</v>
      </c>
      <c r="Q117" s="104" t="s">
        <v>1649</v>
      </c>
      <c r="R117" s="104" t="s">
        <v>1649</v>
      </c>
      <c r="S117" s="103">
        <v>4</v>
      </c>
      <c r="T117" s="103">
        <v>2</v>
      </c>
      <c r="U117" s="103">
        <v>3</v>
      </c>
      <c r="V117" s="104" t="s">
        <v>1649</v>
      </c>
      <c r="W117" s="104" t="s">
        <v>1649</v>
      </c>
      <c r="X117" s="104" t="s">
        <v>1649</v>
      </c>
      <c r="Y117" s="104" t="s">
        <v>1649</v>
      </c>
      <c r="Z117" s="103">
        <v>3</v>
      </c>
      <c r="AA117" s="103">
        <v>3</v>
      </c>
      <c r="AB117" s="104" t="s">
        <v>1649</v>
      </c>
      <c r="AC117" s="104" t="s">
        <v>1649</v>
      </c>
      <c r="AD117" s="104" t="s">
        <v>1649</v>
      </c>
      <c r="AE117" s="104" t="s">
        <v>1649</v>
      </c>
      <c r="AF117" s="104" t="s">
        <v>1649</v>
      </c>
      <c r="AG117" s="104" t="s">
        <v>1649</v>
      </c>
      <c r="AH117" s="104" t="s">
        <v>1649</v>
      </c>
      <c r="AI117" s="104" t="s">
        <v>1649</v>
      </c>
      <c r="AJ117" s="104" t="s">
        <v>1649</v>
      </c>
      <c r="AK117" s="104" t="s">
        <v>1649</v>
      </c>
      <c r="AL117" s="104" t="s">
        <v>1649</v>
      </c>
      <c r="AM117" s="104" t="s">
        <v>1649</v>
      </c>
      <c r="AN117" s="104" t="s">
        <v>1649</v>
      </c>
      <c r="AO117" s="104" t="s">
        <v>1649</v>
      </c>
      <c r="AP117" s="104" t="s">
        <v>1649</v>
      </c>
      <c r="AQ117" s="104" t="s">
        <v>1649</v>
      </c>
      <c r="AR117" s="104" t="s">
        <v>1649</v>
      </c>
      <c r="AS117" s="104" t="s">
        <v>1649</v>
      </c>
      <c r="AT117" s="104" t="s">
        <v>1649</v>
      </c>
      <c r="AU117" s="104" t="s">
        <v>1649</v>
      </c>
      <c r="AV117" s="104" t="s">
        <v>1649</v>
      </c>
      <c r="AW117" s="104" t="s">
        <v>1649</v>
      </c>
      <c r="AX117" s="104" t="s">
        <v>1649</v>
      </c>
      <c r="AY117" s="104" t="s">
        <v>1649</v>
      </c>
      <c r="AZ117" s="104" t="s">
        <v>1649</v>
      </c>
      <c r="BA117" s="104" t="s">
        <v>1649</v>
      </c>
      <c r="BB117" s="104" t="s">
        <v>1649</v>
      </c>
    </row>
    <row r="118" spans="1:54" ht="34" customHeight="1">
      <c r="A118" s="103">
        <v>115</v>
      </c>
      <c r="B118" s="104" t="s">
        <v>2078</v>
      </c>
      <c r="C118" s="104" t="s">
        <v>1719</v>
      </c>
      <c r="D118" s="104" t="s">
        <v>2079</v>
      </c>
      <c r="E118" s="104" t="s">
        <v>1649</v>
      </c>
      <c r="F118" s="104" t="s">
        <v>1649</v>
      </c>
      <c r="G118" s="104" t="s">
        <v>1649</v>
      </c>
      <c r="H118" s="104" t="s">
        <v>1649</v>
      </c>
      <c r="I118" s="104" t="s">
        <v>1649</v>
      </c>
      <c r="J118" s="104" t="s">
        <v>1649</v>
      </c>
      <c r="K118" s="104" t="s">
        <v>1649</v>
      </c>
      <c r="L118" s="104" t="s">
        <v>1649</v>
      </c>
      <c r="M118" s="104" t="s">
        <v>1649</v>
      </c>
      <c r="N118" s="103">
        <v>4</v>
      </c>
      <c r="O118" s="103">
        <v>5</v>
      </c>
      <c r="P118" s="103">
        <v>4</v>
      </c>
      <c r="Q118" s="104" t="s">
        <v>1649</v>
      </c>
      <c r="R118" s="104" t="s">
        <v>1649</v>
      </c>
      <c r="S118" s="103">
        <v>4</v>
      </c>
      <c r="T118" s="103">
        <v>1</v>
      </c>
      <c r="U118" s="103">
        <v>5</v>
      </c>
      <c r="V118" s="104" t="s">
        <v>1649</v>
      </c>
      <c r="W118" s="104" t="s">
        <v>1649</v>
      </c>
      <c r="X118" s="104" t="s">
        <v>1649</v>
      </c>
      <c r="Y118" s="104" t="s">
        <v>1649</v>
      </c>
      <c r="Z118" s="103">
        <v>3</v>
      </c>
      <c r="AA118" s="103">
        <v>3</v>
      </c>
      <c r="AB118" s="104" t="s">
        <v>1649</v>
      </c>
      <c r="AC118" s="104" t="s">
        <v>1649</v>
      </c>
      <c r="AD118" s="104" t="s">
        <v>1649</v>
      </c>
      <c r="AE118" s="104" t="s">
        <v>1649</v>
      </c>
      <c r="AF118" s="104" t="s">
        <v>1649</v>
      </c>
      <c r="AG118" s="104" t="s">
        <v>1649</v>
      </c>
      <c r="AH118" s="104" t="s">
        <v>1649</v>
      </c>
      <c r="AI118" s="104" t="s">
        <v>1649</v>
      </c>
      <c r="AJ118" s="104" t="s">
        <v>1649</v>
      </c>
      <c r="AK118" s="104" t="s">
        <v>1649</v>
      </c>
      <c r="AL118" s="104" t="s">
        <v>1649</v>
      </c>
      <c r="AM118" s="104" t="s">
        <v>1649</v>
      </c>
      <c r="AN118" s="104" t="s">
        <v>1649</v>
      </c>
      <c r="AO118" s="104" t="s">
        <v>1649</v>
      </c>
      <c r="AP118" s="104" t="s">
        <v>1649</v>
      </c>
      <c r="AQ118" s="104" t="s">
        <v>1649</v>
      </c>
      <c r="AR118" s="104" t="s">
        <v>1649</v>
      </c>
      <c r="AS118" s="104" t="s">
        <v>1649</v>
      </c>
      <c r="AT118" s="104" t="s">
        <v>1649</v>
      </c>
      <c r="AU118" s="104" t="s">
        <v>1649</v>
      </c>
      <c r="AV118" s="104" t="s">
        <v>1649</v>
      </c>
      <c r="AW118" s="104" t="s">
        <v>1649</v>
      </c>
      <c r="AX118" s="104" t="s">
        <v>1649</v>
      </c>
      <c r="AY118" s="104" t="s">
        <v>1649</v>
      </c>
      <c r="AZ118" s="104" t="s">
        <v>1649</v>
      </c>
      <c r="BA118" s="104" t="s">
        <v>1649</v>
      </c>
      <c r="BB118" s="104" t="s">
        <v>1649</v>
      </c>
    </row>
    <row r="119" spans="1:54" ht="34" customHeight="1">
      <c r="A119" s="103">
        <v>116</v>
      </c>
      <c r="B119" s="104" t="s">
        <v>2080</v>
      </c>
      <c r="C119" s="104" t="s">
        <v>1719</v>
      </c>
      <c r="D119" s="104" t="s">
        <v>2081</v>
      </c>
      <c r="E119" s="104" t="s">
        <v>1649</v>
      </c>
      <c r="F119" s="104" t="s">
        <v>1649</v>
      </c>
      <c r="G119" s="104" t="s">
        <v>1649</v>
      </c>
      <c r="H119" s="104" t="s">
        <v>1649</v>
      </c>
      <c r="I119" s="104" t="s">
        <v>1649</v>
      </c>
      <c r="J119" s="104" t="s">
        <v>1649</v>
      </c>
      <c r="K119" s="104" t="s">
        <v>1649</v>
      </c>
      <c r="L119" s="104" t="s">
        <v>1649</v>
      </c>
      <c r="M119" s="104" t="s">
        <v>1649</v>
      </c>
      <c r="N119" s="103">
        <v>3</v>
      </c>
      <c r="O119" s="103">
        <v>4</v>
      </c>
      <c r="P119" s="103">
        <v>5</v>
      </c>
      <c r="Q119" s="104" t="s">
        <v>1649</v>
      </c>
      <c r="R119" s="104" t="s">
        <v>1649</v>
      </c>
      <c r="S119" s="103">
        <v>4</v>
      </c>
      <c r="T119" s="103">
        <v>1</v>
      </c>
      <c r="U119" s="103">
        <v>5</v>
      </c>
      <c r="V119" s="104" t="s">
        <v>1649</v>
      </c>
      <c r="W119" s="104" t="s">
        <v>1649</v>
      </c>
      <c r="X119" s="104" t="s">
        <v>1649</v>
      </c>
      <c r="Y119" s="104" t="s">
        <v>1649</v>
      </c>
      <c r="Z119" s="103">
        <v>3</v>
      </c>
      <c r="AA119" s="103">
        <v>3</v>
      </c>
      <c r="AB119" s="103">
        <v>2</v>
      </c>
      <c r="AC119" s="103">
        <v>2</v>
      </c>
      <c r="AD119" s="103">
        <v>0</v>
      </c>
      <c r="AE119" s="103">
        <v>2</v>
      </c>
      <c r="AF119" s="103">
        <v>0</v>
      </c>
      <c r="AG119" s="103">
        <v>0</v>
      </c>
      <c r="AH119" s="103">
        <v>2</v>
      </c>
      <c r="AI119" s="103">
        <v>0</v>
      </c>
      <c r="AJ119" s="103">
        <v>1</v>
      </c>
      <c r="AK119" s="103">
        <v>1</v>
      </c>
      <c r="AL119" s="103">
        <v>0</v>
      </c>
      <c r="AM119" s="103">
        <v>2</v>
      </c>
      <c r="AN119" s="103">
        <v>0</v>
      </c>
      <c r="AO119" s="103">
        <v>0</v>
      </c>
      <c r="AP119" s="103">
        <v>0</v>
      </c>
      <c r="AQ119" s="103">
        <v>0</v>
      </c>
      <c r="AR119" s="103">
        <v>0</v>
      </c>
      <c r="AS119" s="103">
        <v>2</v>
      </c>
      <c r="AT119" s="103">
        <v>0</v>
      </c>
      <c r="AU119" s="103">
        <v>2</v>
      </c>
      <c r="AV119" s="103">
        <v>0</v>
      </c>
      <c r="AW119" s="103">
        <v>0</v>
      </c>
      <c r="AX119" s="103">
        <v>0</v>
      </c>
      <c r="AY119" s="103">
        <v>0</v>
      </c>
      <c r="AZ119" s="103">
        <v>0</v>
      </c>
      <c r="BA119" s="103">
        <v>0</v>
      </c>
      <c r="BB119" s="103">
        <v>0</v>
      </c>
    </row>
    <row r="120" spans="1:54" ht="34" customHeight="1">
      <c r="A120" s="103">
        <v>117</v>
      </c>
      <c r="B120" s="104" t="s">
        <v>2082</v>
      </c>
      <c r="C120" s="104" t="s">
        <v>1759</v>
      </c>
      <c r="D120" s="104" t="s">
        <v>2083</v>
      </c>
      <c r="E120" s="104" t="s">
        <v>1649</v>
      </c>
      <c r="F120" s="104" t="s">
        <v>1649</v>
      </c>
      <c r="G120" s="104" t="s">
        <v>1649</v>
      </c>
      <c r="H120" s="104" t="s">
        <v>1649</v>
      </c>
      <c r="I120" s="104" t="s">
        <v>1649</v>
      </c>
      <c r="J120" s="104" t="s">
        <v>1649</v>
      </c>
      <c r="K120" s="104" t="s">
        <v>1649</v>
      </c>
      <c r="L120" s="104" t="s">
        <v>1649</v>
      </c>
      <c r="M120" s="104" t="s">
        <v>1649</v>
      </c>
      <c r="N120" s="104" t="s">
        <v>1649</v>
      </c>
      <c r="O120" s="104" t="s">
        <v>1649</v>
      </c>
      <c r="P120" s="104" t="s">
        <v>1649</v>
      </c>
      <c r="Q120" s="104" t="s">
        <v>1649</v>
      </c>
      <c r="R120" s="104" t="s">
        <v>1649</v>
      </c>
      <c r="S120" s="104" t="s">
        <v>1649</v>
      </c>
      <c r="T120" s="104" t="s">
        <v>1649</v>
      </c>
      <c r="U120" s="104" t="s">
        <v>1649</v>
      </c>
      <c r="V120" s="104" t="s">
        <v>1649</v>
      </c>
      <c r="W120" s="104" t="s">
        <v>1649</v>
      </c>
      <c r="X120" s="104" t="s">
        <v>1649</v>
      </c>
      <c r="Y120" s="104" t="s">
        <v>1649</v>
      </c>
      <c r="Z120" s="104" t="s">
        <v>1649</v>
      </c>
      <c r="AA120" s="104" t="s">
        <v>1649</v>
      </c>
      <c r="AB120" s="103">
        <v>4</v>
      </c>
      <c r="AC120" s="103">
        <v>4</v>
      </c>
      <c r="AD120" s="103">
        <v>0</v>
      </c>
      <c r="AE120" s="103">
        <v>4</v>
      </c>
      <c r="AF120" s="103">
        <v>0</v>
      </c>
      <c r="AG120" s="103">
        <v>0</v>
      </c>
      <c r="AH120" s="103">
        <v>4</v>
      </c>
      <c r="AI120" s="103">
        <v>0</v>
      </c>
      <c r="AJ120" s="103">
        <v>2</v>
      </c>
      <c r="AK120" s="103">
        <v>2</v>
      </c>
      <c r="AL120" s="103">
        <v>0</v>
      </c>
      <c r="AM120" s="103">
        <v>0</v>
      </c>
      <c r="AN120" s="103">
        <v>4</v>
      </c>
      <c r="AO120" s="103">
        <v>0</v>
      </c>
      <c r="AP120" s="103">
        <v>4</v>
      </c>
      <c r="AQ120" s="103">
        <v>4</v>
      </c>
      <c r="AR120" s="103">
        <v>0</v>
      </c>
      <c r="AS120" s="103">
        <v>0</v>
      </c>
      <c r="AT120" s="103">
        <v>0</v>
      </c>
      <c r="AU120" s="103">
        <v>0</v>
      </c>
      <c r="AV120" s="103">
        <v>0</v>
      </c>
      <c r="AW120" s="103">
        <v>0</v>
      </c>
      <c r="AX120" s="103">
        <v>0</v>
      </c>
      <c r="AY120" s="103">
        <v>0</v>
      </c>
      <c r="AZ120" s="103">
        <v>0</v>
      </c>
      <c r="BA120" s="103">
        <v>0</v>
      </c>
      <c r="BB120" s="103">
        <v>0</v>
      </c>
    </row>
    <row r="121" spans="1:54" ht="34" customHeight="1">
      <c r="A121" s="103">
        <v>118</v>
      </c>
      <c r="B121" s="104" t="s">
        <v>2084</v>
      </c>
      <c r="C121" s="104" t="s">
        <v>1759</v>
      </c>
      <c r="D121" s="104" t="s">
        <v>2085</v>
      </c>
      <c r="E121" s="104" t="s">
        <v>1649</v>
      </c>
      <c r="F121" s="104" t="s">
        <v>1649</v>
      </c>
      <c r="G121" s="104" t="s">
        <v>1649</v>
      </c>
      <c r="H121" s="104" t="s">
        <v>1649</v>
      </c>
      <c r="I121" s="104" t="s">
        <v>1649</v>
      </c>
      <c r="J121" s="104" t="s">
        <v>1649</v>
      </c>
      <c r="K121" s="104" t="s">
        <v>1649</v>
      </c>
      <c r="L121" s="104" t="s">
        <v>1649</v>
      </c>
      <c r="M121" s="104" t="s">
        <v>1649</v>
      </c>
      <c r="N121" s="103">
        <v>3.5</v>
      </c>
      <c r="O121" s="103">
        <v>4</v>
      </c>
      <c r="P121" s="103">
        <v>4</v>
      </c>
      <c r="Q121" s="104" t="s">
        <v>1649</v>
      </c>
      <c r="R121" s="104" t="s">
        <v>1649</v>
      </c>
      <c r="S121" s="103">
        <v>3</v>
      </c>
      <c r="T121" s="103">
        <v>3.5</v>
      </c>
      <c r="U121" s="103">
        <v>2.5</v>
      </c>
      <c r="V121" s="104" t="s">
        <v>1649</v>
      </c>
      <c r="W121" s="104" t="s">
        <v>1649</v>
      </c>
      <c r="X121" s="104" t="s">
        <v>1649</v>
      </c>
      <c r="Y121" s="104" t="s">
        <v>1649</v>
      </c>
      <c r="Z121" s="103">
        <v>2.5</v>
      </c>
      <c r="AA121" s="103">
        <v>3</v>
      </c>
      <c r="AB121" s="103">
        <v>3</v>
      </c>
      <c r="AC121" s="103">
        <v>2</v>
      </c>
      <c r="AD121" s="103">
        <v>1</v>
      </c>
      <c r="AE121" s="103">
        <v>2</v>
      </c>
      <c r="AF121" s="103">
        <v>0</v>
      </c>
      <c r="AG121" s="103">
        <v>3</v>
      </c>
      <c r="AH121" s="103">
        <v>0</v>
      </c>
      <c r="AI121" s="103">
        <v>0</v>
      </c>
      <c r="AJ121" s="103">
        <v>3</v>
      </c>
      <c r="AK121" s="103">
        <v>0</v>
      </c>
      <c r="AL121" s="103">
        <v>0</v>
      </c>
      <c r="AM121" s="103">
        <v>0</v>
      </c>
      <c r="AN121" s="103">
        <v>3</v>
      </c>
      <c r="AO121" s="103">
        <v>3</v>
      </c>
      <c r="AP121" s="103">
        <v>0</v>
      </c>
      <c r="AQ121" s="103">
        <v>0</v>
      </c>
      <c r="AR121" s="103">
        <v>0</v>
      </c>
      <c r="AS121" s="103">
        <v>0</v>
      </c>
      <c r="AT121" s="103">
        <v>0</v>
      </c>
      <c r="AU121" s="103">
        <v>0</v>
      </c>
      <c r="AV121" s="103">
        <v>0</v>
      </c>
      <c r="AW121" s="103">
        <v>0</v>
      </c>
      <c r="AX121" s="103">
        <v>0</v>
      </c>
      <c r="AY121" s="103">
        <v>0</v>
      </c>
      <c r="AZ121" s="103">
        <v>0</v>
      </c>
      <c r="BA121" s="103">
        <v>0</v>
      </c>
      <c r="BB121" s="103">
        <v>0</v>
      </c>
    </row>
    <row r="122" spans="1:54" ht="34" customHeight="1">
      <c r="A122" s="103">
        <v>119</v>
      </c>
      <c r="B122" s="104" t="s">
        <v>2086</v>
      </c>
      <c r="C122" s="104" t="s">
        <v>1759</v>
      </c>
      <c r="D122" s="104" t="s">
        <v>2087</v>
      </c>
      <c r="E122" s="104" t="s">
        <v>1649</v>
      </c>
      <c r="F122" s="104" t="s">
        <v>1649</v>
      </c>
      <c r="G122" s="104" t="s">
        <v>1649</v>
      </c>
      <c r="H122" s="104" t="s">
        <v>1649</v>
      </c>
      <c r="I122" s="104" t="s">
        <v>1649</v>
      </c>
      <c r="J122" s="104" t="s">
        <v>1649</v>
      </c>
      <c r="K122" s="104" t="s">
        <v>1649</v>
      </c>
      <c r="L122" s="104" t="s">
        <v>1649</v>
      </c>
      <c r="M122" s="104" t="s">
        <v>1649</v>
      </c>
      <c r="N122" s="103">
        <v>3</v>
      </c>
      <c r="O122" s="103">
        <v>3</v>
      </c>
      <c r="P122" s="103">
        <v>4</v>
      </c>
      <c r="Q122" s="104" t="s">
        <v>1649</v>
      </c>
      <c r="R122" s="104" t="s">
        <v>1649</v>
      </c>
      <c r="S122" s="103">
        <v>1</v>
      </c>
      <c r="T122" s="103">
        <v>1</v>
      </c>
      <c r="U122" s="103">
        <v>3</v>
      </c>
      <c r="V122" s="104" t="s">
        <v>1649</v>
      </c>
      <c r="W122" s="104" t="s">
        <v>1649</v>
      </c>
      <c r="X122" s="104" t="s">
        <v>1649</v>
      </c>
      <c r="Y122" s="104" t="s">
        <v>1649</v>
      </c>
      <c r="Z122" s="103">
        <v>2</v>
      </c>
      <c r="AA122" s="103">
        <v>2</v>
      </c>
      <c r="AB122" s="103">
        <v>1</v>
      </c>
      <c r="AC122" s="103">
        <v>1</v>
      </c>
      <c r="AD122" s="103">
        <v>0</v>
      </c>
      <c r="AE122" s="103">
        <v>1</v>
      </c>
      <c r="AF122" s="103">
        <v>0</v>
      </c>
      <c r="AG122" s="103">
        <v>1</v>
      </c>
      <c r="AH122" s="103">
        <v>0</v>
      </c>
      <c r="AI122" s="103">
        <v>0</v>
      </c>
      <c r="AJ122" s="103">
        <v>0</v>
      </c>
      <c r="AK122" s="103">
        <v>0</v>
      </c>
      <c r="AL122" s="103">
        <v>1</v>
      </c>
      <c r="AM122" s="103">
        <v>1</v>
      </c>
      <c r="AN122" s="103">
        <v>0</v>
      </c>
      <c r="AO122" s="103">
        <v>0</v>
      </c>
      <c r="AP122" s="103">
        <v>1</v>
      </c>
      <c r="AQ122" s="103">
        <v>1</v>
      </c>
      <c r="AR122" s="103">
        <v>1</v>
      </c>
      <c r="AS122" s="103">
        <v>1</v>
      </c>
      <c r="AT122" s="103">
        <v>0</v>
      </c>
      <c r="AU122" s="103">
        <v>0</v>
      </c>
      <c r="AV122" s="103">
        <v>0</v>
      </c>
      <c r="AW122" s="103">
        <v>0</v>
      </c>
      <c r="AX122" s="103">
        <v>0</v>
      </c>
      <c r="AY122" s="103">
        <v>0</v>
      </c>
      <c r="AZ122" s="103">
        <v>0</v>
      </c>
      <c r="BA122" s="103">
        <v>0</v>
      </c>
      <c r="BB122" s="103">
        <v>0</v>
      </c>
    </row>
    <row r="123" spans="1:54" ht="34" customHeight="1">
      <c r="A123" s="103">
        <v>120</v>
      </c>
      <c r="B123" s="104" t="s">
        <v>2088</v>
      </c>
      <c r="C123" s="104" t="s">
        <v>1836</v>
      </c>
      <c r="D123" s="104" t="s">
        <v>2089</v>
      </c>
      <c r="E123" s="104" t="s">
        <v>1649</v>
      </c>
      <c r="F123" s="104" t="s">
        <v>1649</v>
      </c>
      <c r="G123" s="104" t="s">
        <v>1649</v>
      </c>
      <c r="H123" s="104" t="s">
        <v>1649</v>
      </c>
      <c r="I123" s="104" t="s">
        <v>1649</v>
      </c>
      <c r="J123" s="104" t="s">
        <v>1649</v>
      </c>
      <c r="K123" s="104" t="s">
        <v>1649</v>
      </c>
      <c r="L123" s="104" t="s">
        <v>1649</v>
      </c>
      <c r="M123" s="104" t="s">
        <v>1649</v>
      </c>
      <c r="N123" s="103">
        <v>4</v>
      </c>
      <c r="O123" s="103">
        <v>1</v>
      </c>
      <c r="P123" s="103">
        <v>1</v>
      </c>
      <c r="Q123" s="104" t="s">
        <v>1649</v>
      </c>
      <c r="R123" s="104" t="s">
        <v>1649</v>
      </c>
      <c r="S123" s="103">
        <v>2</v>
      </c>
      <c r="T123" s="103">
        <v>3</v>
      </c>
      <c r="U123" s="103">
        <v>4</v>
      </c>
      <c r="V123" s="104" t="s">
        <v>1649</v>
      </c>
      <c r="W123" s="104" t="s">
        <v>1649</v>
      </c>
      <c r="X123" s="104" t="s">
        <v>1649</v>
      </c>
      <c r="Y123" s="104" t="s">
        <v>1649</v>
      </c>
      <c r="Z123" s="103">
        <v>3</v>
      </c>
      <c r="AA123" s="103">
        <v>3</v>
      </c>
      <c r="AB123" s="103">
        <v>2</v>
      </c>
      <c r="AC123" s="103">
        <v>2</v>
      </c>
      <c r="AD123" s="103">
        <v>0</v>
      </c>
      <c r="AE123" s="103">
        <v>2</v>
      </c>
      <c r="AF123" s="103">
        <v>0</v>
      </c>
      <c r="AG123" s="103">
        <v>0</v>
      </c>
      <c r="AH123" s="103">
        <v>2</v>
      </c>
      <c r="AI123" s="103">
        <v>0</v>
      </c>
      <c r="AJ123" s="103">
        <v>2</v>
      </c>
      <c r="AK123" s="103">
        <v>0</v>
      </c>
      <c r="AL123" s="103">
        <v>0</v>
      </c>
      <c r="AM123" s="103">
        <v>2</v>
      </c>
      <c r="AN123" s="103">
        <v>0</v>
      </c>
      <c r="AO123" s="103">
        <v>0</v>
      </c>
      <c r="AP123" s="103">
        <v>0</v>
      </c>
      <c r="AQ123" s="103">
        <v>0</v>
      </c>
      <c r="AR123" s="103">
        <v>0</v>
      </c>
      <c r="AS123" s="103">
        <v>0</v>
      </c>
      <c r="AT123" s="103">
        <v>0</v>
      </c>
      <c r="AU123" s="103">
        <v>0</v>
      </c>
      <c r="AV123" s="103">
        <v>2</v>
      </c>
      <c r="AW123" s="103">
        <v>0</v>
      </c>
      <c r="AX123" s="103">
        <v>0</v>
      </c>
      <c r="AY123" s="103">
        <v>0</v>
      </c>
      <c r="AZ123" s="103">
        <v>0</v>
      </c>
      <c r="BA123" s="103">
        <v>0</v>
      </c>
      <c r="BB123" s="103">
        <v>0</v>
      </c>
    </row>
    <row r="124" spans="1:54" ht="34" customHeight="1">
      <c r="A124" s="103">
        <v>121</v>
      </c>
      <c r="B124" s="104" t="s">
        <v>2090</v>
      </c>
      <c r="C124" s="104" t="s">
        <v>1759</v>
      </c>
      <c r="D124" s="104" t="s">
        <v>2091</v>
      </c>
      <c r="E124" s="104" t="s">
        <v>1649</v>
      </c>
      <c r="F124" s="104" t="s">
        <v>1649</v>
      </c>
      <c r="G124" s="104" t="s">
        <v>1649</v>
      </c>
      <c r="H124" s="104" t="s">
        <v>1649</v>
      </c>
      <c r="I124" s="104" t="s">
        <v>1649</v>
      </c>
      <c r="J124" s="104" t="s">
        <v>1649</v>
      </c>
      <c r="K124" s="104" t="s">
        <v>1649</v>
      </c>
      <c r="L124" s="104" t="s">
        <v>1649</v>
      </c>
      <c r="M124" s="104" t="s">
        <v>1649</v>
      </c>
      <c r="N124" s="103">
        <v>4</v>
      </c>
      <c r="O124" s="103">
        <v>3</v>
      </c>
      <c r="P124" s="103">
        <v>4</v>
      </c>
      <c r="Q124" s="104" t="s">
        <v>1649</v>
      </c>
      <c r="R124" s="104" t="s">
        <v>1649</v>
      </c>
      <c r="S124" s="103">
        <v>3</v>
      </c>
      <c r="T124" s="103">
        <v>3</v>
      </c>
      <c r="U124" s="103">
        <v>5</v>
      </c>
      <c r="V124" s="104" t="s">
        <v>1649</v>
      </c>
      <c r="W124" s="104" t="s">
        <v>1649</v>
      </c>
      <c r="X124" s="104" t="s">
        <v>1649</v>
      </c>
      <c r="Y124" s="104" t="s">
        <v>1649</v>
      </c>
      <c r="Z124" s="103">
        <v>4</v>
      </c>
      <c r="AA124" s="103">
        <v>4</v>
      </c>
      <c r="AB124" s="103">
        <v>6</v>
      </c>
      <c r="AC124" s="103">
        <v>6</v>
      </c>
      <c r="AD124" s="103">
        <v>0</v>
      </c>
      <c r="AE124" s="103">
        <v>6</v>
      </c>
      <c r="AF124" s="103">
        <v>0</v>
      </c>
      <c r="AG124" s="103">
        <v>6</v>
      </c>
      <c r="AH124" s="103">
        <v>0</v>
      </c>
      <c r="AI124" s="103">
        <v>0</v>
      </c>
      <c r="AJ124" s="103">
        <v>2</v>
      </c>
      <c r="AK124" s="103">
        <v>4</v>
      </c>
      <c r="AL124" s="103">
        <v>0</v>
      </c>
      <c r="AM124" s="103">
        <v>6</v>
      </c>
      <c r="AN124" s="103">
        <v>0</v>
      </c>
      <c r="AO124" s="103">
        <v>0</v>
      </c>
      <c r="AP124" s="103">
        <v>0</v>
      </c>
      <c r="AQ124" s="103">
        <v>1</v>
      </c>
      <c r="AR124" s="103">
        <v>0</v>
      </c>
      <c r="AS124" s="103">
        <v>6</v>
      </c>
      <c r="AT124" s="103">
        <v>0</v>
      </c>
      <c r="AU124" s="103">
        <v>5</v>
      </c>
      <c r="AV124" s="103">
        <v>0</v>
      </c>
      <c r="AW124" s="103">
        <v>0</v>
      </c>
      <c r="AX124" s="103">
        <v>0</v>
      </c>
      <c r="AY124" s="103">
        <v>0</v>
      </c>
      <c r="AZ124" s="103">
        <v>0</v>
      </c>
      <c r="BA124" s="103">
        <v>0</v>
      </c>
      <c r="BB124" s="103">
        <v>0</v>
      </c>
    </row>
    <row r="125" spans="1:54" ht="34" customHeight="1">
      <c r="A125" s="103">
        <v>122</v>
      </c>
      <c r="B125" s="104" t="s">
        <v>2092</v>
      </c>
      <c r="C125" s="104" t="s">
        <v>2093</v>
      </c>
      <c r="D125" s="104" t="s">
        <v>2094</v>
      </c>
      <c r="E125" s="104" t="s">
        <v>1649</v>
      </c>
      <c r="F125" s="104" t="s">
        <v>1649</v>
      </c>
      <c r="G125" s="104" t="s">
        <v>1649</v>
      </c>
      <c r="H125" s="104" t="s">
        <v>1649</v>
      </c>
      <c r="I125" s="104" t="s">
        <v>1649</v>
      </c>
      <c r="J125" s="104" t="s">
        <v>1649</v>
      </c>
      <c r="K125" s="104" t="s">
        <v>1649</v>
      </c>
      <c r="L125" s="104" t="s">
        <v>1649</v>
      </c>
      <c r="M125" s="104" t="s">
        <v>1649</v>
      </c>
      <c r="N125" s="103">
        <v>4</v>
      </c>
      <c r="O125" s="103">
        <v>4</v>
      </c>
      <c r="P125" s="103">
        <v>4</v>
      </c>
      <c r="Q125" s="104" t="s">
        <v>1649</v>
      </c>
      <c r="R125" s="104" t="s">
        <v>1649</v>
      </c>
      <c r="S125" s="103">
        <v>5</v>
      </c>
      <c r="T125" s="103">
        <v>5</v>
      </c>
      <c r="U125" s="103">
        <v>5</v>
      </c>
      <c r="V125" s="104" t="s">
        <v>1649</v>
      </c>
      <c r="W125" s="104" t="s">
        <v>1649</v>
      </c>
      <c r="X125" s="104" t="s">
        <v>1649</v>
      </c>
      <c r="Y125" s="104" t="s">
        <v>1649</v>
      </c>
      <c r="Z125" s="103">
        <v>3</v>
      </c>
      <c r="AA125" s="103">
        <v>3</v>
      </c>
      <c r="AB125" s="103">
        <v>4</v>
      </c>
      <c r="AC125" s="103">
        <v>4</v>
      </c>
      <c r="AD125" s="103">
        <v>0</v>
      </c>
      <c r="AE125" s="103">
        <v>4</v>
      </c>
      <c r="AF125" s="103">
        <v>1</v>
      </c>
      <c r="AG125" s="103">
        <v>3</v>
      </c>
      <c r="AH125" s="103">
        <v>0</v>
      </c>
      <c r="AI125" s="103">
        <v>0</v>
      </c>
      <c r="AJ125" s="103">
        <v>3</v>
      </c>
      <c r="AK125" s="103">
        <v>1</v>
      </c>
      <c r="AL125" s="103">
        <v>0</v>
      </c>
      <c r="AM125" s="103">
        <v>4</v>
      </c>
      <c r="AN125" s="103">
        <v>0</v>
      </c>
      <c r="AO125" s="103">
        <v>0</v>
      </c>
      <c r="AP125" s="103">
        <v>0</v>
      </c>
      <c r="AQ125" s="103">
        <v>0</v>
      </c>
      <c r="AR125" s="103">
        <v>0</v>
      </c>
      <c r="AS125" s="103">
        <v>0</v>
      </c>
      <c r="AT125" s="103">
        <v>0</v>
      </c>
      <c r="AU125" s="103">
        <v>1</v>
      </c>
      <c r="AV125" s="103">
        <v>4</v>
      </c>
      <c r="AW125" s="103">
        <v>0</v>
      </c>
      <c r="AX125" s="103">
        <v>0</v>
      </c>
      <c r="AY125" s="103">
        <v>0</v>
      </c>
      <c r="AZ125" s="103">
        <v>0</v>
      </c>
      <c r="BA125" s="103">
        <v>0</v>
      </c>
      <c r="BB125" s="103">
        <v>0</v>
      </c>
    </row>
    <row r="126" spans="1:54" ht="34" customHeight="1">
      <c r="A126" s="103">
        <v>123</v>
      </c>
      <c r="B126" s="104" t="s">
        <v>2095</v>
      </c>
      <c r="C126" s="104" t="s">
        <v>1719</v>
      </c>
      <c r="D126" s="104" t="s">
        <v>2096</v>
      </c>
      <c r="E126" s="104" t="s">
        <v>1649</v>
      </c>
      <c r="F126" s="104" t="s">
        <v>1649</v>
      </c>
      <c r="G126" s="104" t="s">
        <v>1649</v>
      </c>
      <c r="H126" s="104" t="s">
        <v>1649</v>
      </c>
      <c r="I126" s="104" t="s">
        <v>1649</v>
      </c>
      <c r="J126" s="104" t="s">
        <v>1649</v>
      </c>
      <c r="K126" s="104" t="s">
        <v>1649</v>
      </c>
      <c r="L126" s="104" t="s">
        <v>1649</v>
      </c>
      <c r="M126" s="104" t="s">
        <v>1649</v>
      </c>
      <c r="N126" s="103">
        <v>4</v>
      </c>
      <c r="O126" s="103">
        <v>4</v>
      </c>
      <c r="P126" s="103">
        <v>4</v>
      </c>
      <c r="Q126" s="104" t="s">
        <v>1649</v>
      </c>
      <c r="R126" s="104" t="s">
        <v>1649</v>
      </c>
      <c r="S126" s="103">
        <v>1</v>
      </c>
      <c r="T126" s="103">
        <v>2</v>
      </c>
      <c r="U126" s="103">
        <v>5</v>
      </c>
      <c r="V126" s="104" t="s">
        <v>1649</v>
      </c>
      <c r="W126" s="104" t="s">
        <v>1649</v>
      </c>
      <c r="X126" s="104" t="s">
        <v>1649</v>
      </c>
      <c r="Y126" s="104" t="s">
        <v>1649</v>
      </c>
      <c r="Z126" s="103">
        <v>3</v>
      </c>
      <c r="AA126" s="103">
        <v>3</v>
      </c>
      <c r="AB126" s="104" t="s">
        <v>1649</v>
      </c>
      <c r="AC126" s="104" t="s">
        <v>1649</v>
      </c>
      <c r="AD126" s="104" t="s">
        <v>1649</v>
      </c>
      <c r="AE126" s="104" t="s">
        <v>1649</v>
      </c>
      <c r="AF126" s="104" t="s">
        <v>1649</v>
      </c>
      <c r="AG126" s="104" t="s">
        <v>1649</v>
      </c>
      <c r="AH126" s="104" t="s">
        <v>1649</v>
      </c>
      <c r="AI126" s="104" t="s">
        <v>1649</v>
      </c>
      <c r="AJ126" s="104" t="s">
        <v>1649</v>
      </c>
      <c r="AK126" s="104" t="s">
        <v>1649</v>
      </c>
      <c r="AL126" s="104" t="s">
        <v>1649</v>
      </c>
      <c r="AM126" s="104" t="s">
        <v>1649</v>
      </c>
      <c r="AN126" s="104" t="s">
        <v>1649</v>
      </c>
      <c r="AO126" s="104" t="s">
        <v>1649</v>
      </c>
      <c r="AP126" s="104" t="s">
        <v>1649</v>
      </c>
      <c r="AQ126" s="104" t="s">
        <v>1649</v>
      </c>
      <c r="AR126" s="104" t="s">
        <v>1649</v>
      </c>
      <c r="AS126" s="104" t="s">
        <v>1649</v>
      </c>
      <c r="AT126" s="104" t="s">
        <v>1649</v>
      </c>
      <c r="AU126" s="104" t="s">
        <v>1649</v>
      </c>
      <c r="AV126" s="104" t="s">
        <v>1649</v>
      </c>
      <c r="AW126" s="104" t="s">
        <v>1649</v>
      </c>
      <c r="AX126" s="104" t="s">
        <v>1649</v>
      </c>
      <c r="AY126" s="104" t="s">
        <v>1649</v>
      </c>
      <c r="AZ126" s="104" t="s">
        <v>1649</v>
      </c>
      <c r="BA126" s="104" t="s">
        <v>1649</v>
      </c>
      <c r="BB126" s="104" t="s">
        <v>1649</v>
      </c>
    </row>
    <row r="127" spans="1:54" ht="34" customHeight="1">
      <c r="A127" s="103">
        <v>124</v>
      </c>
      <c r="B127" s="104" t="s">
        <v>2097</v>
      </c>
      <c r="C127" s="104" t="s">
        <v>1759</v>
      </c>
      <c r="D127" s="104" t="s">
        <v>2098</v>
      </c>
      <c r="E127" s="104" t="s">
        <v>1649</v>
      </c>
      <c r="F127" s="104" t="s">
        <v>1649</v>
      </c>
      <c r="G127" s="104" t="s">
        <v>1649</v>
      </c>
      <c r="H127" s="104" t="s">
        <v>1649</v>
      </c>
      <c r="I127" s="104" t="s">
        <v>1649</v>
      </c>
      <c r="J127" s="104" t="s">
        <v>1649</v>
      </c>
      <c r="K127" s="104" t="s">
        <v>1649</v>
      </c>
      <c r="L127" s="104" t="s">
        <v>1649</v>
      </c>
      <c r="M127" s="104" t="s">
        <v>1649</v>
      </c>
      <c r="N127" s="103">
        <v>3</v>
      </c>
      <c r="O127" s="103">
        <v>2</v>
      </c>
      <c r="P127" s="103">
        <v>4</v>
      </c>
      <c r="Q127" s="104" t="s">
        <v>1649</v>
      </c>
      <c r="R127" s="104" t="s">
        <v>1649</v>
      </c>
      <c r="S127" s="103">
        <v>3</v>
      </c>
      <c r="T127" s="103">
        <v>2</v>
      </c>
      <c r="U127" s="103">
        <v>5</v>
      </c>
      <c r="V127" s="104" t="s">
        <v>1649</v>
      </c>
      <c r="W127" s="104" t="s">
        <v>1649</v>
      </c>
      <c r="X127" s="104" t="s">
        <v>1649</v>
      </c>
      <c r="Y127" s="104" t="s">
        <v>1649</v>
      </c>
      <c r="Z127" s="103">
        <v>3</v>
      </c>
      <c r="AA127" s="103">
        <v>3</v>
      </c>
      <c r="AB127" s="103">
        <v>1</v>
      </c>
      <c r="AC127" s="103">
        <v>0</v>
      </c>
      <c r="AD127" s="103">
        <v>1</v>
      </c>
      <c r="AE127" s="103">
        <v>0</v>
      </c>
      <c r="AF127" s="103">
        <v>0</v>
      </c>
      <c r="AG127" s="103">
        <v>0</v>
      </c>
      <c r="AH127" s="103">
        <v>0</v>
      </c>
      <c r="AI127" s="103">
        <v>1</v>
      </c>
      <c r="AJ127" s="103">
        <v>1</v>
      </c>
      <c r="AK127" s="103">
        <v>0</v>
      </c>
      <c r="AL127" s="103">
        <v>0</v>
      </c>
      <c r="AM127" s="103">
        <v>1</v>
      </c>
      <c r="AN127" s="103">
        <v>0</v>
      </c>
      <c r="AO127" s="103">
        <v>0</v>
      </c>
      <c r="AP127" s="103">
        <v>0</v>
      </c>
      <c r="AQ127" s="103">
        <v>0</v>
      </c>
      <c r="AR127" s="103">
        <v>0</v>
      </c>
      <c r="AS127" s="103">
        <v>0</v>
      </c>
      <c r="AT127" s="103">
        <v>0</v>
      </c>
      <c r="AU127" s="103">
        <v>0</v>
      </c>
      <c r="AV127" s="103">
        <v>1</v>
      </c>
      <c r="AW127" s="103">
        <v>0</v>
      </c>
      <c r="AX127" s="103">
        <v>0</v>
      </c>
      <c r="AY127" s="103">
        <v>0</v>
      </c>
      <c r="AZ127" s="103">
        <v>0</v>
      </c>
      <c r="BA127" s="103">
        <v>0</v>
      </c>
      <c r="BB127" s="103">
        <v>0</v>
      </c>
    </row>
    <row r="128" spans="1:54" ht="34" customHeight="1">
      <c r="A128" s="103">
        <v>125</v>
      </c>
      <c r="B128" s="104" t="s">
        <v>2099</v>
      </c>
      <c r="C128" s="104" t="s">
        <v>1759</v>
      </c>
      <c r="D128" s="104" t="s">
        <v>2100</v>
      </c>
      <c r="E128" s="104" t="s">
        <v>1649</v>
      </c>
      <c r="F128" s="104" t="s">
        <v>1649</v>
      </c>
      <c r="G128" s="104" t="s">
        <v>1649</v>
      </c>
      <c r="H128" s="104" t="s">
        <v>1649</v>
      </c>
      <c r="I128" s="104" t="s">
        <v>1649</v>
      </c>
      <c r="J128" s="104" t="s">
        <v>1649</v>
      </c>
      <c r="K128" s="104" t="s">
        <v>1649</v>
      </c>
      <c r="L128" s="104" t="s">
        <v>1649</v>
      </c>
      <c r="M128" s="104" t="s">
        <v>1649</v>
      </c>
      <c r="N128" s="103">
        <v>4</v>
      </c>
      <c r="O128" s="103">
        <v>5</v>
      </c>
      <c r="P128" s="103">
        <v>4</v>
      </c>
      <c r="Q128" s="104" t="s">
        <v>1649</v>
      </c>
      <c r="R128" s="104" t="s">
        <v>1649</v>
      </c>
      <c r="S128" s="103">
        <v>4</v>
      </c>
      <c r="T128" s="103">
        <v>3</v>
      </c>
      <c r="U128" s="103">
        <v>5</v>
      </c>
      <c r="V128" s="104" t="s">
        <v>1649</v>
      </c>
      <c r="W128" s="104" t="s">
        <v>1649</v>
      </c>
      <c r="X128" s="104" t="s">
        <v>1649</v>
      </c>
      <c r="Y128" s="104" t="s">
        <v>1649</v>
      </c>
      <c r="Z128" s="103">
        <v>3</v>
      </c>
      <c r="AA128" s="103">
        <v>3</v>
      </c>
      <c r="AB128" s="103">
        <v>2</v>
      </c>
      <c r="AC128" s="103">
        <v>2</v>
      </c>
      <c r="AD128" s="103">
        <v>0</v>
      </c>
      <c r="AE128" s="103">
        <v>2</v>
      </c>
      <c r="AF128" s="103">
        <v>0</v>
      </c>
      <c r="AG128" s="103">
        <v>2</v>
      </c>
      <c r="AH128" s="103">
        <v>0</v>
      </c>
      <c r="AI128" s="103">
        <v>0</v>
      </c>
      <c r="AJ128" s="103">
        <v>0</v>
      </c>
      <c r="AK128" s="103">
        <v>2</v>
      </c>
      <c r="AL128" s="103">
        <v>0</v>
      </c>
      <c r="AM128" s="103">
        <v>0</v>
      </c>
      <c r="AN128" s="103">
        <v>2</v>
      </c>
      <c r="AO128" s="103">
        <v>2</v>
      </c>
      <c r="AP128" s="103">
        <v>0</v>
      </c>
      <c r="AQ128" s="103">
        <v>0</v>
      </c>
      <c r="AR128" s="103">
        <v>0</v>
      </c>
      <c r="AS128" s="103">
        <v>0</v>
      </c>
      <c r="AT128" s="103">
        <v>0</v>
      </c>
      <c r="AU128" s="103">
        <v>0</v>
      </c>
      <c r="AV128" s="103">
        <v>0</v>
      </c>
      <c r="AW128" s="103">
        <v>0</v>
      </c>
      <c r="AX128" s="103">
        <v>0</v>
      </c>
      <c r="AY128" s="103">
        <v>0</v>
      </c>
      <c r="AZ128" s="103">
        <v>0</v>
      </c>
      <c r="BA128" s="103">
        <v>0</v>
      </c>
      <c r="BB128" s="103">
        <v>0</v>
      </c>
    </row>
    <row r="129" spans="1:54" ht="34" customHeight="1">
      <c r="A129" s="103">
        <v>126</v>
      </c>
      <c r="B129" s="104" t="s">
        <v>2101</v>
      </c>
      <c r="C129" s="104" t="s">
        <v>1719</v>
      </c>
      <c r="D129" s="104" t="s">
        <v>2102</v>
      </c>
      <c r="E129" s="104" t="s">
        <v>1649</v>
      </c>
      <c r="F129" s="104" t="s">
        <v>1649</v>
      </c>
      <c r="G129" s="104" t="s">
        <v>1649</v>
      </c>
      <c r="H129" s="104" t="s">
        <v>1649</v>
      </c>
      <c r="I129" s="104" t="s">
        <v>1649</v>
      </c>
      <c r="J129" s="104" t="s">
        <v>1649</v>
      </c>
      <c r="K129" s="104" t="s">
        <v>1649</v>
      </c>
      <c r="L129" s="104" t="s">
        <v>1649</v>
      </c>
      <c r="M129" s="104" t="s">
        <v>1649</v>
      </c>
      <c r="N129" s="103">
        <v>3</v>
      </c>
      <c r="O129" s="103">
        <v>3</v>
      </c>
      <c r="P129" s="103">
        <v>3</v>
      </c>
      <c r="Q129" s="104" t="s">
        <v>1649</v>
      </c>
      <c r="R129" s="104" t="s">
        <v>1649</v>
      </c>
      <c r="S129" s="103">
        <v>3.33</v>
      </c>
      <c r="T129" s="103">
        <v>3</v>
      </c>
      <c r="U129" s="103">
        <v>4.33</v>
      </c>
      <c r="V129" s="104" t="s">
        <v>1649</v>
      </c>
      <c r="W129" s="104" t="s">
        <v>1649</v>
      </c>
      <c r="X129" s="104" t="s">
        <v>1649</v>
      </c>
      <c r="Y129" s="104" t="s">
        <v>1649</v>
      </c>
      <c r="Z129" s="103">
        <v>3.33</v>
      </c>
      <c r="AA129" s="103">
        <v>3.33</v>
      </c>
      <c r="AB129" s="103">
        <v>1</v>
      </c>
      <c r="AC129" s="103">
        <v>0</v>
      </c>
      <c r="AD129" s="103">
        <v>1</v>
      </c>
      <c r="AE129" s="103">
        <v>0</v>
      </c>
      <c r="AF129" s="103">
        <v>0</v>
      </c>
      <c r="AG129" s="103">
        <v>1</v>
      </c>
      <c r="AH129" s="103">
        <v>0</v>
      </c>
      <c r="AI129" s="103">
        <v>0</v>
      </c>
      <c r="AJ129" s="103">
        <v>1</v>
      </c>
      <c r="AK129" s="103">
        <v>0</v>
      </c>
      <c r="AL129" s="103">
        <v>0</v>
      </c>
      <c r="AM129" s="103">
        <v>1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  <c r="AT129" s="103">
        <v>0</v>
      </c>
      <c r="AU129" s="103">
        <v>0</v>
      </c>
      <c r="AV129" s="103">
        <v>1</v>
      </c>
      <c r="AW129" s="103">
        <v>0</v>
      </c>
      <c r="AX129" s="103">
        <v>0</v>
      </c>
      <c r="AY129" s="103">
        <v>0</v>
      </c>
      <c r="AZ129" s="103">
        <v>0</v>
      </c>
      <c r="BA129" s="103">
        <v>0</v>
      </c>
      <c r="BB129" s="103">
        <v>0</v>
      </c>
    </row>
    <row r="130" spans="1:54" ht="34" customHeight="1">
      <c r="A130" s="103">
        <v>127</v>
      </c>
      <c r="B130" s="104" t="s">
        <v>2103</v>
      </c>
      <c r="C130" s="104" t="s">
        <v>1759</v>
      </c>
      <c r="D130" s="104" t="s">
        <v>2104</v>
      </c>
      <c r="E130" s="104" t="s">
        <v>1649</v>
      </c>
      <c r="F130" s="104" t="s">
        <v>1649</v>
      </c>
      <c r="G130" s="104" t="s">
        <v>1649</v>
      </c>
      <c r="H130" s="104" t="s">
        <v>1649</v>
      </c>
      <c r="I130" s="104" t="s">
        <v>1649</v>
      </c>
      <c r="J130" s="104" t="s">
        <v>1649</v>
      </c>
      <c r="K130" s="104" t="s">
        <v>1649</v>
      </c>
      <c r="L130" s="104" t="s">
        <v>1649</v>
      </c>
      <c r="M130" s="104" t="s">
        <v>1649</v>
      </c>
      <c r="N130" s="103">
        <v>4</v>
      </c>
      <c r="O130" s="103">
        <v>4</v>
      </c>
      <c r="P130" s="103">
        <v>4</v>
      </c>
      <c r="Q130" s="104" t="s">
        <v>1649</v>
      </c>
      <c r="R130" s="104" t="s">
        <v>1649</v>
      </c>
      <c r="S130" s="103">
        <v>3</v>
      </c>
      <c r="T130" s="103">
        <v>2</v>
      </c>
      <c r="U130" s="103">
        <v>4</v>
      </c>
      <c r="V130" s="104" t="s">
        <v>1649</v>
      </c>
      <c r="W130" s="104" t="s">
        <v>1649</v>
      </c>
      <c r="X130" s="104" t="s">
        <v>1649</v>
      </c>
      <c r="Y130" s="104" t="s">
        <v>1649</v>
      </c>
      <c r="Z130" s="103">
        <v>4</v>
      </c>
      <c r="AA130" s="103">
        <v>5</v>
      </c>
      <c r="AB130" s="103">
        <v>5</v>
      </c>
      <c r="AC130" s="103">
        <v>4</v>
      </c>
      <c r="AD130" s="103">
        <v>1</v>
      </c>
      <c r="AE130" s="103">
        <v>4</v>
      </c>
      <c r="AF130" s="103">
        <v>0</v>
      </c>
      <c r="AG130" s="103">
        <v>4</v>
      </c>
      <c r="AH130" s="103">
        <v>0</v>
      </c>
      <c r="AI130" s="103">
        <v>1</v>
      </c>
      <c r="AJ130" s="103">
        <v>1</v>
      </c>
      <c r="AK130" s="103">
        <v>4</v>
      </c>
      <c r="AL130" s="103">
        <v>0</v>
      </c>
      <c r="AM130" s="103">
        <v>5</v>
      </c>
      <c r="AN130" s="103">
        <v>0</v>
      </c>
      <c r="AO130" s="103">
        <v>0</v>
      </c>
      <c r="AP130" s="103">
        <v>0</v>
      </c>
      <c r="AQ130" s="103">
        <v>1</v>
      </c>
      <c r="AR130" s="103">
        <v>0</v>
      </c>
      <c r="AS130" s="103">
        <v>3</v>
      </c>
      <c r="AT130" s="103">
        <v>0</v>
      </c>
      <c r="AU130" s="103">
        <v>0</v>
      </c>
      <c r="AV130" s="103">
        <v>4</v>
      </c>
      <c r="AW130" s="103">
        <v>0</v>
      </c>
      <c r="AX130" s="103">
        <v>0</v>
      </c>
      <c r="AY130" s="103">
        <v>0</v>
      </c>
      <c r="AZ130" s="103">
        <v>0</v>
      </c>
      <c r="BA130" s="103">
        <v>0</v>
      </c>
      <c r="BB130" s="103">
        <v>0</v>
      </c>
    </row>
    <row r="131" spans="1:54" ht="34" customHeight="1">
      <c r="A131" s="103">
        <v>128</v>
      </c>
      <c r="B131" s="104" t="s">
        <v>2105</v>
      </c>
      <c r="C131" s="104" t="s">
        <v>1719</v>
      </c>
      <c r="D131" s="104" t="s">
        <v>2106</v>
      </c>
      <c r="E131" s="104" t="s">
        <v>1649</v>
      </c>
      <c r="F131" s="104" t="s">
        <v>1649</v>
      </c>
      <c r="G131" s="104" t="s">
        <v>1649</v>
      </c>
      <c r="H131" s="104" t="s">
        <v>1649</v>
      </c>
      <c r="I131" s="104" t="s">
        <v>1649</v>
      </c>
      <c r="J131" s="104" t="s">
        <v>1649</v>
      </c>
      <c r="K131" s="104" t="s">
        <v>1649</v>
      </c>
      <c r="L131" s="104" t="s">
        <v>1649</v>
      </c>
      <c r="M131" s="104" t="s">
        <v>1649</v>
      </c>
      <c r="N131" s="103">
        <v>3</v>
      </c>
      <c r="O131" s="103">
        <v>5</v>
      </c>
      <c r="P131" s="103">
        <v>4</v>
      </c>
      <c r="Q131" s="104" t="s">
        <v>1649</v>
      </c>
      <c r="R131" s="104" t="s">
        <v>1649</v>
      </c>
      <c r="S131" s="103">
        <v>1</v>
      </c>
      <c r="T131" s="103">
        <v>1</v>
      </c>
      <c r="U131" s="103">
        <v>4</v>
      </c>
      <c r="V131" s="104" t="s">
        <v>1649</v>
      </c>
      <c r="W131" s="104" t="s">
        <v>1649</v>
      </c>
      <c r="X131" s="104" t="s">
        <v>1649</v>
      </c>
      <c r="Y131" s="104" t="s">
        <v>1649</v>
      </c>
      <c r="Z131" s="103">
        <v>2</v>
      </c>
      <c r="AA131" s="103">
        <v>3</v>
      </c>
      <c r="AB131" s="103">
        <v>3</v>
      </c>
      <c r="AC131" s="103">
        <v>3</v>
      </c>
      <c r="AD131" s="103">
        <v>0</v>
      </c>
      <c r="AE131" s="103">
        <v>3</v>
      </c>
      <c r="AF131" s="103">
        <v>0</v>
      </c>
      <c r="AG131" s="103">
        <v>3</v>
      </c>
      <c r="AH131" s="103">
        <v>0</v>
      </c>
      <c r="AI131" s="103">
        <v>0</v>
      </c>
      <c r="AJ131" s="103">
        <v>0</v>
      </c>
      <c r="AK131" s="103">
        <v>3</v>
      </c>
      <c r="AL131" s="103">
        <v>0</v>
      </c>
      <c r="AM131" s="103">
        <v>3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  <c r="AT131" s="103">
        <v>0</v>
      </c>
      <c r="AU131" s="103">
        <v>0</v>
      </c>
      <c r="AV131" s="103">
        <v>3</v>
      </c>
      <c r="AW131" s="103">
        <v>0</v>
      </c>
      <c r="AX131" s="103">
        <v>0</v>
      </c>
      <c r="AY131" s="103">
        <v>0</v>
      </c>
      <c r="AZ131" s="103">
        <v>0</v>
      </c>
      <c r="BA131" s="103">
        <v>0</v>
      </c>
      <c r="BB131" s="103">
        <v>0</v>
      </c>
    </row>
    <row r="132" spans="1:54" ht="34" customHeight="1">
      <c r="A132" s="103">
        <v>129</v>
      </c>
      <c r="B132" s="104" t="s">
        <v>2107</v>
      </c>
      <c r="C132" s="104" t="s">
        <v>1719</v>
      </c>
      <c r="D132" s="104" t="s">
        <v>2108</v>
      </c>
      <c r="E132" s="104" t="s">
        <v>1649</v>
      </c>
      <c r="F132" s="104" t="s">
        <v>1649</v>
      </c>
      <c r="G132" s="104" t="s">
        <v>1649</v>
      </c>
      <c r="H132" s="104" t="s">
        <v>1649</v>
      </c>
      <c r="I132" s="104" t="s">
        <v>1649</v>
      </c>
      <c r="J132" s="104" t="s">
        <v>1649</v>
      </c>
      <c r="K132" s="104" t="s">
        <v>1649</v>
      </c>
      <c r="L132" s="104" t="s">
        <v>1649</v>
      </c>
      <c r="M132" s="104" t="s">
        <v>1649</v>
      </c>
      <c r="N132" s="103">
        <v>3</v>
      </c>
      <c r="O132" s="103">
        <v>2</v>
      </c>
      <c r="P132" s="103">
        <v>3</v>
      </c>
      <c r="Q132" s="104" t="s">
        <v>1649</v>
      </c>
      <c r="R132" s="104" t="s">
        <v>1649</v>
      </c>
      <c r="S132" s="103">
        <v>1</v>
      </c>
      <c r="T132" s="103">
        <v>1</v>
      </c>
      <c r="U132" s="103">
        <v>4</v>
      </c>
      <c r="V132" s="104" t="s">
        <v>1649</v>
      </c>
      <c r="W132" s="104" t="s">
        <v>1649</v>
      </c>
      <c r="X132" s="104" t="s">
        <v>1649</v>
      </c>
      <c r="Y132" s="104" t="s">
        <v>1649</v>
      </c>
      <c r="Z132" s="103">
        <v>2</v>
      </c>
      <c r="AA132" s="103">
        <v>3</v>
      </c>
      <c r="AB132" s="103">
        <v>3</v>
      </c>
      <c r="AC132" s="103">
        <v>0</v>
      </c>
      <c r="AD132" s="103">
        <v>3</v>
      </c>
      <c r="AE132" s="103">
        <v>0</v>
      </c>
      <c r="AF132" s="103">
        <v>0</v>
      </c>
      <c r="AG132" s="103">
        <v>0</v>
      </c>
      <c r="AH132" s="103">
        <v>1</v>
      </c>
      <c r="AI132" s="103">
        <v>2</v>
      </c>
      <c r="AJ132" s="103">
        <v>2</v>
      </c>
      <c r="AK132" s="103">
        <v>1</v>
      </c>
      <c r="AL132" s="103">
        <v>0</v>
      </c>
      <c r="AM132" s="103">
        <v>2</v>
      </c>
      <c r="AN132" s="103">
        <v>1</v>
      </c>
      <c r="AO132" s="103">
        <v>0</v>
      </c>
      <c r="AP132" s="103">
        <v>0</v>
      </c>
      <c r="AQ132" s="103">
        <v>1</v>
      </c>
      <c r="AR132" s="103">
        <v>0</v>
      </c>
      <c r="AS132" s="103">
        <v>0</v>
      </c>
      <c r="AT132" s="103">
        <v>0</v>
      </c>
      <c r="AU132" s="103">
        <v>0</v>
      </c>
      <c r="AV132" s="103">
        <v>2</v>
      </c>
      <c r="AW132" s="103">
        <v>0</v>
      </c>
      <c r="AX132" s="103">
        <v>0</v>
      </c>
      <c r="AY132" s="103">
        <v>0</v>
      </c>
      <c r="AZ132" s="103">
        <v>0</v>
      </c>
      <c r="BA132" s="103">
        <v>0</v>
      </c>
      <c r="BB132" s="103">
        <v>0</v>
      </c>
    </row>
    <row r="133" spans="1:54" ht="34" customHeight="1">
      <c r="A133" s="103">
        <v>130</v>
      </c>
      <c r="B133" s="104" t="s">
        <v>2109</v>
      </c>
      <c r="C133" s="104" t="s">
        <v>1719</v>
      </c>
      <c r="D133" s="104" t="s">
        <v>2110</v>
      </c>
      <c r="E133" s="104" t="s">
        <v>1649</v>
      </c>
      <c r="F133" s="104" t="s">
        <v>1649</v>
      </c>
      <c r="G133" s="104" t="s">
        <v>1649</v>
      </c>
      <c r="H133" s="104" t="s">
        <v>1649</v>
      </c>
      <c r="I133" s="104" t="s">
        <v>1649</v>
      </c>
      <c r="J133" s="104" t="s">
        <v>1649</v>
      </c>
      <c r="K133" s="104" t="s">
        <v>1649</v>
      </c>
      <c r="L133" s="104" t="s">
        <v>1649</v>
      </c>
      <c r="M133" s="104" t="s">
        <v>1649</v>
      </c>
      <c r="N133" s="103">
        <v>4</v>
      </c>
      <c r="O133" s="103">
        <v>5</v>
      </c>
      <c r="P133" s="103">
        <v>4</v>
      </c>
      <c r="Q133" s="104" t="s">
        <v>1649</v>
      </c>
      <c r="R133" s="104" t="s">
        <v>1649</v>
      </c>
      <c r="S133" s="103">
        <v>1</v>
      </c>
      <c r="T133" s="103">
        <v>1</v>
      </c>
      <c r="U133" s="103">
        <v>4</v>
      </c>
      <c r="V133" s="104" t="s">
        <v>1649</v>
      </c>
      <c r="W133" s="104" t="s">
        <v>1649</v>
      </c>
      <c r="X133" s="104" t="s">
        <v>1649</v>
      </c>
      <c r="Y133" s="104" t="s">
        <v>1649</v>
      </c>
      <c r="Z133" s="103">
        <v>3</v>
      </c>
      <c r="AA133" s="103">
        <v>3</v>
      </c>
      <c r="AB133" s="103">
        <v>1</v>
      </c>
      <c r="AC133" s="103">
        <v>0</v>
      </c>
      <c r="AD133" s="103">
        <v>1</v>
      </c>
      <c r="AE133" s="103">
        <v>0</v>
      </c>
      <c r="AF133" s="103">
        <v>0</v>
      </c>
      <c r="AG133" s="103">
        <v>1</v>
      </c>
      <c r="AH133" s="103">
        <v>0</v>
      </c>
      <c r="AI133" s="103">
        <v>0</v>
      </c>
      <c r="AJ133" s="103">
        <v>1</v>
      </c>
      <c r="AK133" s="103">
        <v>0</v>
      </c>
      <c r="AL133" s="103">
        <v>0</v>
      </c>
      <c r="AM133" s="103">
        <v>1</v>
      </c>
      <c r="AN133" s="103">
        <v>0</v>
      </c>
      <c r="AO133" s="103">
        <v>0</v>
      </c>
      <c r="AP133" s="103">
        <v>0</v>
      </c>
      <c r="AQ133" s="103">
        <v>0</v>
      </c>
      <c r="AR133" s="103">
        <v>0</v>
      </c>
      <c r="AS133" s="103">
        <v>0</v>
      </c>
      <c r="AT133" s="103">
        <v>0</v>
      </c>
      <c r="AU133" s="103">
        <v>0</v>
      </c>
      <c r="AV133" s="103">
        <v>1</v>
      </c>
      <c r="AW133" s="103">
        <v>0</v>
      </c>
      <c r="AX133" s="103">
        <v>0</v>
      </c>
      <c r="AY133" s="103">
        <v>0</v>
      </c>
      <c r="AZ133" s="103">
        <v>0</v>
      </c>
      <c r="BA133" s="103">
        <v>0</v>
      </c>
      <c r="BB133" s="103">
        <v>0</v>
      </c>
    </row>
    <row r="134" spans="1:54" ht="34" customHeight="1">
      <c r="A134" s="103">
        <v>131</v>
      </c>
      <c r="B134" s="104" t="s">
        <v>2109</v>
      </c>
      <c r="C134" s="104" t="s">
        <v>1719</v>
      </c>
      <c r="D134" s="104" t="s">
        <v>2111</v>
      </c>
      <c r="E134" s="104" t="s">
        <v>1649</v>
      </c>
      <c r="F134" s="104" t="s">
        <v>1649</v>
      </c>
      <c r="G134" s="104" t="s">
        <v>1649</v>
      </c>
      <c r="H134" s="104" t="s">
        <v>1649</v>
      </c>
      <c r="I134" s="104" t="s">
        <v>1649</v>
      </c>
      <c r="J134" s="104" t="s">
        <v>1649</v>
      </c>
      <c r="K134" s="104" t="s">
        <v>1649</v>
      </c>
      <c r="L134" s="104" t="s">
        <v>1649</v>
      </c>
      <c r="M134" s="104" t="s">
        <v>1649</v>
      </c>
      <c r="N134" s="104" t="s">
        <v>1649</v>
      </c>
      <c r="O134" s="104" t="s">
        <v>1649</v>
      </c>
      <c r="P134" s="104" t="s">
        <v>1649</v>
      </c>
      <c r="Q134" s="104" t="s">
        <v>1649</v>
      </c>
      <c r="R134" s="104" t="s">
        <v>1649</v>
      </c>
      <c r="S134" s="104" t="s">
        <v>1649</v>
      </c>
      <c r="T134" s="104" t="s">
        <v>1649</v>
      </c>
      <c r="U134" s="104" t="s">
        <v>1649</v>
      </c>
      <c r="V134" s="104" t="s">
        <v>1649</v>
      </c>
      <c r="W134" s="104" t="s">
        <v>1649</v>
      </c>
      <c r="X134" s="104" t="s">
        <v>1649</v>
      </c>
      <c r="Y134" s="104" t="s">
        <v>1649</v>
      </c>
      <c r="Z134" s="104" t="s">
        <v>1649</v>
      </c>
      <c r="AA134" s="104" t="s">
        <v>1649</v>
      </c>
      <c r="AB134" s="103">
        <v>1</v>
      </c>
      <c r="AC134" s="103">
        <v>0</v>
      </c>
      <c r="AD134" s="103">
        <v>1</v>
      </c>
      <c r="AE134" s="103">
        <v>0</v>
      </c>
      <c r="AF134" s="103">
        <v>0</v>
      </c>
      <c r="AG134" s="103">
        <v>0</v>
      </c>
      <c r="AH134" s="103">
        <v>0</v>
      </c>
      <c r="AI134" s="103">
        <v>1</v>
      </c>
      <c r="AJ134" s="103">
        <v>1</v>
      </c>
      <c r="AK134" s="103">
        <v>0</v>
      </c>
      <c r="AL134" s="103">
        <v>0</v>
      </c>
      <c r="AM134" s="103">
        <v>1</v>
      </c>
      <c r="AN134" s="103">
        <v>0</v>
      </c>
      <c r="AO134" s="103">
        <v>0</v>
      </c>
      <c r="AP134" s="103">
        <v>0</v>
      </c>
      <c r="AQ134" s="103">
        <v>0</v>
      </c>
      <c r="AR134" s="103">
        <v>0</v>
      </c>
      <c r="AS134" s="103">
        <v>0</v>
      </c>
      <c r="AT134" s="103">
        <v>0</v>
      </c>
      <c r="AU134" s="103">
        <v>0</v>
      </c>
      <c r="AV134" s="103">
        <v>1</v>
      </c>
      <c r="AW134" s="103">
        <v>0</v>
      </c>
      <c r="AX134" s="103">
        <v>0</v>
      </c>
      <c r="AY134" s="103">
        <v>0</v>
      </c>
      <c r="AZ134" s="103">
        <v>0</v>
      </c>
      <c r="BA134" s="103">
        <v>0</v>
      </c>
      <c r="BB134" s="103">
        <v>0</v>
      </c>
    </row>
    <row r="135" spans="1:54" ht="34" customHeight="1">
      <c r="A135" s="103">
        <v>132</v>
      </c>
      <c r="B135" s="104" t="s">
        <v>2112</v>
      </c>
      <c r="C135" s="104" t="s">
        <v>1719</v>
      </c>
      <c r="D135" s="104" t="s">
        <v>2113</v>
      </c>
      <c r="E135" s="104" t="s">
        <v>1649</v>
      </c>
      <c r="F135" s="104" t="s">
        <v>1649</v>
      </c>
      <c r="G135" s="104" t="s">
        <v>1649</v>
      </c>
      <c r="H135" s="104" t="s">
        <v>1649</v>
      </c>
      <c r="I135" s="104" t="s">
        <v>1649</v>
      </c>
      <c r="J135" s="104" t="s">
        <v>1649</v>
      </c>
      <c r="K135" s="104" t="s">
        <v>1649</v>
      </c>
      <c r="L135" s="104" t="s">
        <v>1649</v>
      </c>
      <c r="M135" s="104" t="s">
        <v>1649</v>
      </c>
      <c r="N135" s="103">
        <v>2.5</v>
      </c>
      <c r="O135" s="103">
        <v>4</v>
      </c>
      <c r="P135" s="103">
        <v>3</v>
      </c>
      <c r="Q135" s="104" t="s">
        <v>1649</v>
      </c>
      <c r="R135" s="104" t="s">
        <v>1649</v>
      </c>
      <c r="S135" s="103">
        <v>4</v>
      </c>
      <c r="T135" s="103">
        <v>3.5</v>
      </c>
      <c r="U135" s="103">
        <v>3</v>
      </c>
      <c r="V135" s="104" t="s">
        <v>1649</v>
      </c>
      <c r="W135" s="104" t="s">
        <v>1649</v>
      </c>
      <c r="X135" s="104" t="s">
        <v>1649</v>
      </c>
      <c r="Y135" s="104" t="s">
        <v>1649</v>
      </c>
      <c r="Z135" s="103">
        <v>2.5</v>
      </c>
      <c r="AA135" s="103">
        <v>3</v>
      </c>
      <c r="AB135" s="104" t="s">
        <v>1649</v>
      </c>
      <c r="AC135" s="104" t="s">
        <v>1649</v>
      </c>
      <c r="AD135" s="104" t="s">
        <v>1649</v>
      </c>
      <c r="AE135" s="104" t="s">
        <v>1649</v>
      </c>
      <c r="AF135" s="104" t="s">
        <v>1649</v>
      </c>
      <c r="AG135" s="104" t="s">
        <v>1649</v>
      </c>
      <c r="AH135" s="104" t="s">
        <v>1649</v>
      </c>
      <c r="AI135" s="104" t="s">
        <v>1649</v>
      </c>
      <c r="AJ135" s="104" t="s">
        <v>1649</v>
      </c>
      <c r="AK135" s="104" t="s">
        <v>1649</v>
      </c>
      <c r="AL135" s="104" t="s">
        <v>1649</v>
      </c>
      <c r="AM135" s="104" t="s">
        <v>1649</v>
      </c>
      <c r="AN135" s="104" t="s">
        <v>1649</v>
      </c>
      <c r="AO135" s="104" t="s">
        <v>1649</v>
      </c>
      <c r="AP135" s="104" t="s">
        <v>1649</v>
      </c>
      <c r="AQ135" s="104" t="s">
        <v>1649</v>
      </c>
      <c r="AR135" s="104" t="s">
        <v>1649</v>
      </c>
      <c r="AS135" s="104" t="s">
        <v>1649</v>
      </c>
      <c r="AT135" s="104" t="s">
        <v>1649</v>
      </c>
      <c r="AU135" s="104" t="s">
        <v>1649</v>
      </c>
      <c r="AV135" s="104" t="s">
        <v>1649</v>
      </c>
      <c r="AW135" s="104" t="s">
        <v>1649</v>
      </c>
      <c r="AX135" s="104" t="s">
        <v>1649</v>
      </c>
      <c r="AY135" s="104" t="s">
        <v>1649</v>
      </c>
      <c r="AZ135" s="104" t="s">
        <v>1649</v>
      </c>
      <c r="BA135" s="104" t="s">
        <v>1649</v>
      </c>
      <c r="BB135" s="104" t="s">
        <v>1649</v>
      </c>
    </row>
    <row r="136" spans="1:54" ht="34" customHeight="1">
      <c r="A136" s="103">
        <v>133</v>
      </c>
      <c r="B136" s="104" t="s">
        <v>2114</v>
      </c>
      <c r="C136" s="104" t="s">
        <v>1759</v>
      </c>
      <c r="D136" s="104" t="s">
        <v>2115</v>
      </c>
      <c r="E136" s="104" t="s">
        <v>1649</v>
      </c>
      <c r="F136" s="104" t="s">
        <v>1649</v>
      </c>
      <c r="G136" s="104" t="s">
        <v>1649</v>
      </c>
      <c r="H136" s="104" t="s">
        <v>1649</v>
      </c>
      <c r="I136" s="104" t="s">
        <v>1649</v>
      </c>
      <c r="J136" s="104" t="s">
        <v>1649</v>
      </c>
      <c r="K136" s="104" t="s">
        <v>1649</v>
      </c>
      <c r="L136" s="104" t="s">
        <v>1649</v>
      </c>
      <c r="M136" s="104" t="s">
        <v>1649</v>
      </c>
      <c r="N136" s="104" t="s">
        <v>1649</v>
      </c>
      <c r="O136" s="104" t="s">
        <v>1649</v>
      </c>
      <c r="P136" s="104" t="s">
        <v>1649</v>
      </c>
      <c r="Q136" s="104" t="s">
        <v>1649</v>
      </c>
      <c r="R136" s="104" t="s">
        <v>1649</v>
      </c>
      <c r="S136" s="104" t="s">
        <v>1649</v>
      </c>
      <c r="T136" s="104" t="s">
        <v>1649</v>
      </c>
      <c r="U136" s="104" t="s">
        <v>1649</v>
      </c>
      <c r="V136" s="104" t="s">
        <v>1649</v>
      </c>
      <c r="W136" s="104" t="s">
        <v>1649</v>
      </c>
      <c r="X136" s="104" t="s">
        <v>1649</v>
      </c>
      <c r="Y136" s="104" t="s">
        <v>1649</v>
      </c>
      <c r="Z136" s="104" t="s">
        <v>1649</v>
      </c>
      <c r="AA136" s="104" t="s">
        <v>1649</v>
      </c>
      <c r="AB136" s="103">
        <v>2</v>
      </c>
      <c r="AC136" s="103">
        <v>0</v>
      </c>
      <c r="AD136" s="103">
        <v>2</v>
      </c>
      <c r="AE136" s="103">
        <v>0</v>
      </c>
      <c r="AF136" s="103">
        <v>0</v>
      </c>
      <c r="AG136" s="103">
        <v>2</v>
      </c>
      <c r="AH136" s="103">
        <v>0</v>
      </c>
      <c r="AI136" s="103">
        <v>0</v>
      </c>
      <c r="AJ136" s="103">
        <v>1</v>
      </c>
      <c r="AK136" s="103">
        <v>1</v>
      </c>
      <c r="AL136" s="103">
        <v>0</v>
      </c>
      <c r="AM136" s="103">
        <v>2</v>
      </c>
      <c r="AN136" s="103">
        <v>0</v>
      </c>
      <c r="AO136" s="103">
        <v>1</v>
      </c>
      <c r="AP136" s="103">
        <v>0</v>
      </c>
      <c r="AQ136" s="103">
        <v>1</v>
      </c>
      <c r="AR136" s="103">
        <v>0</v>
      </c>
      <c r="AS136" s="103">
        <v>0</v>
      </c>
      <c r="AT136" s="103">
        <v>0</v>
      </c>
      <c r="AU136" s="103">
        <v>0</v>
      </c>
      <c r="AV136" s="103">
        <v>2</v>
      </c>
      <c r="AW136" s="103">
        <v>0</v>
      </c>
      <c r="AX136" s="103">
        <v>0</v>
      </c>
      <c r="AY136" s="103">
        <v>0</v>
      </c>
      <c r="AZ136" s="103">
        <v>0</v>
      </c>
      <c r="BA136" s="103">
        <v>0</v>
      </c>
      <c r="BB136" s="103">
        <v>0</v>
      </c>
    </row>
    <row r="137" spans="1:54" ht="34" customHeight="1">
      <c r="A137" s="103">
        <v>134</v>
      </c>
      <c r="B137" s="104" t="s">
        <v>2116</v>
      </c>
      <c r="C137" s="104" t="s">
        <v>1759</v>
      </c>
      <c r="D137" s="104" t="s">
        <v>2117</v>
      </c>
      <c r="E137" s="104" t="s">
        <v>1649</v>
      </c>
      <c r="F137" s="104" t="s">
        <v>1649</v>
      </c>
      <c r="G137" s="104" t="s">
        <v>1649</v>
      </c>
      <c r="H137" s="104" t="s">
        <v>1649</v>
      </c>
      <c r="I137" s="104" t="s">
        <v>1649</v>
      </c>
      <c r="J137" s="104" t="s">
        <v>1649</v>
      </c>
      <c r="K137" s="104" t="s">
        <v>1649</v>
      </c>
      <c r="L137" s="104" t="s">
        <v>1649</v>
      </c>
      <c r="M137" s="104" t="s">
        <v>1649</v>
      </c>
      <c r="N137" s="104" t="s">
        <v>1649</v>
      </c>
      <c r="O137" s="104" t="s">
        <v>1649</v>
      </c>
      <c r="P137" s="104" t="s">
        <v>1649</v>
      </c>
      <c r="Q137" s="104" t="s">
        <v>1649</v>
      </c>
      <c r="R137" s="104" t="s">
        <v>1649</v>
      </c>
      <c r="S137" s="104" t="s">
        <v>1649</v>
      </c>
      <c r="T137" s="104" t="s">
        <v>1649</v>
      </c>
      <c r="U137" s="104" t="s">
        <v>1649</v>
      </c>
      <c r="V137" s="104" t="s">
        <v>1649</v>
      </c>
      <c r="W137" s="104" t="s">
        <v>1649</v>
      </c>
      <c r="X137" s="104" t="s">
        <v>1649</v>
      </c>
      <c r="Y137" s="104" t="s">
        <v>1649</v>
      </c>
      <c r="Z137" s="104" t="s">
        <v>1649</v>
      </c>
      <c r="AA137" s="104" t="s">
        <v>1649</v>
      </c>
      <c r="AB137" s="103">
        <v>1</v>
      </c>
      <c r="AC137" s="103">
        <v>0</v>
      </c>
      <c r="AD137" s="103">
        <v>1</v>
      </c>
      <c r="AE137" s="103">
        <v>0</v>
      </c>
      <c r="AF137" s="103">
        <v>0</v>
      </c>
      <c r="AG137" s="103">
        <v>1</v>
      </c>
      <c r="AH137" s="103">
        <v>0</v>
      </c>
      <c r="AI137" s="103">
        <v>0</v>
      </c>
      <c r="AJ137" s="103">
        <v>1</v>
      </c>
      <c r="AK137" s="103">
        <v>0</v>
      </c>
      <c r="AL137" s="103">
        <v>0</v>
      </c>
      <c r="AM137" s="103">
        <v>1</v>
      </c>
      <c r="AN137" s="103">
        <v>0</v>
      </c>
      <c r="AO137" s="103">
        <v>0</v>
      </c>
      <c r="AP137" s="103">
        <v>0</v>
      </c>
      <c r="AQ137" s="103">
        <v>0</v>
      </c>
      <c r="AR137" s="103">
        <v>0</v>
      </c>
      <c r="AS137" s="103">
        <v>0</v>
      </c>
      <c r="AT137" s="103">
        <v>0</v>
      </c>
      <c r="AU137" s="103">
        <v>0</v>
      </c>
      <c r="AV137" s="103">
        <v>1</v>
      </c>
      <c r="AW137" s="103">
        <v>0</v>
      </c>
      <c r="AX137" s="103">
        <v>0</v>
      </c>
      <c r="AY137" s="103">
        <v>0</v>
      </c>
      <c r="AZ137" s="103">
        <v>0</v>
      </c>
      <c r="BA137" s="103">
        <v>0</v>
      </c>
      <c r="BB137" s="103">
        <v>0</v>
      </c>
    </row>
    <row r="138" spans="1:54" ht="34" customHeight="1">
      <c r="A138" s="103">
        <v>135</v>
      </c>
      <c r="B138" s="104" t="s">
        <v>2118</v>
      </c>
      <c r="C138" s="104" t="s">
        <v>1719</v>
      </c>
      <c r="D138" s="104" t="s">
        <v>2108</v>
      </c>
      <c r="E138" s="104" t="s">
        <v>1649</v>
      </c>
      <c r="F138" s="104" t="s">
        <v>1649</v>
      </c>
      <c r="G138" s="104" t="s">
        <v>1649</v>
      </c>
      <c r="H138" s="104" t="s">
        <v>1649</v>
      </c>
      <c r="I138" s="104" t="s">
        <v>1649</v>
      </c>
      <c r="J138" s="104" t="s">
        <v>1649</v>
      </c>
      <c r="K138" s="104" t="s">
        <v>1649</v>
      </c>
      <c r="L138" s="104" t="s">
        <v>1649</v>
      </c>
      <c r="M138" s="104" t="s">
        <v>1649</v>
      </c>
      <c r="N138" s="104" t="s">
        <v>1649</v>
      </c>
      <c r="O138" s="104" t="s">
        <v>1649</v>
      </c>
      <c r="P138" s="104" t="s">
        <v>1649</v>
      </c>
      <c r="Q138" s="104" t="s">
        <v>1649</v>
      </c>
      <c r="R138" s="104" t="s">
        <v>1649</v>
      </c>
      <c r="S138" s="104" t="s">
        <v>1649</v>
      </c>
      <c r="T138" s="104" t="s">
        <v>1649</v>
      </c>
      <c r="U138" s="104" t="s">
        <v>1649</v>
      </c>
      <c r="V138" s="104" t="s">
        <v>1649</v>
      </c>
      <c r="W138" s="104" t="s">
        <v>1649</v>
      </c>
      <c r="X138" s="104" t="s">
        <v>1649</v>
      </c>
      <c r="Y138" s="104" t="s">
        <v>1649</v>
      </c>
      <c r="Z138" s="104" t="s">
        <v>1649</v>
      </c>
      <c r="AA138" s="104" t="s">
        <v>1649</v>
      </c>
      <c r="AB138" s="103">
        <v>2</v>
      </c>
      <c r="AC138" s="103">
        <v>2</v>
      </c>
      <c r="AD138" s="103">
        <v>0</v>
      </c>
      <c r="AE138" s="103">
        <v>2</v>
      </c>
      <c r="AF138" s="103">
        <v>0</v>
      </c>
      <c r="AG138" s="103">
        <v>2</v>
      </c>
      <c r="AH138" s="103">
        <v>0</v>
      </c>
      <c r="AI138" s="103">
        <v>0</v>
      </c>
      <c r="AJ138" s="103">
        <v>2</v>
      </c>
      <c r="AK138" s="103">
        <v>0</v>
      </c>
      <c r="AL138" s="103">
        <v>0</v>
      </c>
      <c r="AM138" s="103">
        <v>2</v>
      </c>
      <c r="AN138" s="103">
        <v>0</v>
      </c>
      <c r="AO138" s="103">
        <v>0</v>
      </c>
      <c r="AP138" s="103">
        <v>0</v>
      </c>
      <c r="AQ138" s="103">
        <v>0</v>
      </c>
      <c r="AR138" s="103">
        <v>0</v>
      </c>
      <c r="AS138" s="103">
        <v>0</v>
      </c>
      <c r="AT138" s="103">
        <v>0</v>
      </c>
      <c r="AU138" s="103">
        <v>0</v>
      </c>
      <c r="AV138" s="103">
        <v>2</v>
      </c>
      <c r="AW138" s="103">
        <v>0</v>
      </c>
      <c r="AX138" s="103">
        <v>0</v>
      </c>
      <c r="AY138" s="103">
        <v>0</v>
      </c>
      <c r="AZ138" s="103">
        <v>0</v>
      </c>
      <c r="BA138" s="103">
        <v>0</v>
      </c>
      <c r="BB138" s="103">
        <v>0</v>
      </c>
    </row>
    <row r="139" spans="1:54" ht="34" customHeight="1">
      <c r="A139" s="103">
        <v>136</v>
      </c>
      <c r="B139" s="104" t="s">
        <v>2119</v>
      </c>
      <c r="C139" s="104" t="s">
        <v>1977</v>
      </c>
      <c r="D139" s="104" t="s">
        <v>2120</v>
      </c>
      <c r="E139" s="104" t="s">
        <v>1649</v>
      </c>
      <c r="F139" s="104" t="s">
        <v>1649</v>
      </c>
      <c r="G139" s="104" t="s">
        <v>1649</v>
      </c>
      <c r="H139" s="104" t="s">
        <v>1649</v>
      </c>
      <c r="I139" s="104" t="s">
        <v>1649</v>
      </c>
      <c r="J139" s="104" t="s">
        <v>1649</v>
      </c>
      <c r="K139" s="104" t="s">
        <v>1649</v>
      </c>
      <c r="L139" s="104" t="s">
        <v>1649</v>
      </c>
      <c r="M139" s="104" t="s">
        <v>1649</v>
      </c>
      <c r="N139" s="104" t="s">
        <v>1649</v>
      </c>
      <c r="O139" s="104" t="s">
        <v>1649</v>
      </c>
      <c r="P139" s="104" t="s">
        <v>1649</v>
      </c>
      <c r="Q139" s="104" t="s">
        <v>1649</v>
      </c>
      <c r="R139" s="104" t="s">
        <v>1649</v>
      </c>
      <c r="S139" s="104" t="s">
        <v>1649</v>
      </c>
      <c r="T139" s="104" t="s">
        <v>1649</v>
      </c>
      <c r="U139" s="104" t="s">
        <v>1649</v>
      </c>
      <c r="V139" s="104" t="s">
        <v>1649</v>
      </c>
      <c r="W139" s="104" t="s">
        <v>1649</v>
      </c>
      <c r="X139" s="104" t="s">
        <v>1649</v>
      </c>
      <c r="Y139" s="104" t="s">
        <v>1649</v>
      </c>
      <c r="Z139" s="104" t="s">
        <v>1649</v>
      </c>
      <c r="AA139" s="104" t="s">
        <v>1649</v>
      </c>
      <c r="AB139" s="104" t="s">
        <v>1649</v>
      </c>
      <c r="AC139" s="104" t="s">
        <v>1649</v>
      </c>
      <c r="AD139" s="104" t="s">
        <v>1649</v>
      </c>
      <c r="AE139" s="104" t="s">
        <v>1649</v>
      </c>
      <c r="AF139" s="104" t="s">
        <v>1649</v>
      </c>
      <c r="AG139" s="104" t="s">
        <v>1649</v>
      </c>
      <c r="AH139" s="104" t="s">
        <v>1649</v>
      </c>
      <c r="AI139" s="104" t="s">
        <v>1649</v>
      </c>
      <c r="AJ139" s="104" t="s">
        <v>1649</v>
      </c>
      <c r="AK139" s="104" t="s">
        <v>1649</v>
      </c>
      <c r="AL139" s="104" t="s">
        <v>1649</v>
      </c>
      <c r="AM139" s="104" t="s">
        <v>1649</v>
      </c>
      <c r="AN139" s="104" t="s">
        <v>1649</v>
      </c>
      <c r="AO139" s="104" t="s">
        <v>1649</v>
      </c>
      <c r="AP139" s="104" t="s">
        <v>1649</v>
      </c>
      <c r="AQ139" s="104" t="s">
        <v>1649</v>
      </c>
      <c r="AR139" s="104" t="s">
        <v>1649</v>
      </c>
      <c r="AS139" s="104" t="s">
        <v>1649</v>
      </c>
      <c r="AT139" s="104" t="s">
        <v>1649</v>
      </c>
      <c r="AU139" s="104" t="s">
        <v>1649</v>
      </c>
      <c r="AV139" s="104" t="s">
        <v>1649</v>
      </c>
      <c r="AW139" s="104" t="s">
        <v>1649</v>
      </c>
      <c r="AX139" s="104" t="s">
        <v>1649</v>
      </c>
      <c r="AY139" s="104" t="s">
        <v>1649</v>
      </c>
      <c r="AZ139" s="104" t="s">
        <v>1649</v>
      </c>
      <c r="BA139" s="104" t="s">
        <v>1649</v>
      </c>
      <c r="BB139" s="104" t="s">
        <v>1649</v>
      </c>
    </row>
    <row r="140" spans="1:54" ht="34" customHeight="1">
      <c r="A140" s="103">
        <v>137</v>
      </c>
      <c r="B140" s="104" t="s">
        <v>2121</v>
      </c>
      <c r="C140" s="104" t="s">
        <v>1719</v>
      </c>
      <c r="D140" s="104" t="s">
        <v>2122</v>
      </c>
      <c r="E140" s="104" t="s">
        <v>1649</v>
      </c>
      <c r="F140" s="104" t="s">
        <v>1649</v>
      </c>
      <c r="G140" s="104" t="s">
        <v>1649</v>
      </c>
      <c r="H140" s="104" t="s">
        <v>1649</v>
      </c>
      <c r="I140" s="104" t="s">
        <v>1649</v>
      </c>
      <c r="J140" s="104" t="s">
        <v>1649</v>
      </c>
      <c r="K140" s="104" t="s">
        <v>1649</v>
      </c>
      <c r="L140" s="104" t="s">
        <v>1649</v>
      </c>
      <c r="M140" s="104" t="s">
        <v>1649</v>
      </c>
      <c r="N140" s="104" t="s">
        <v>1649</v>
      </c>
      <c r="O140" s="104" t="s">
        <v>1649</v>
      </c>
      <c r="P140" s="104" t="s">
        <v>1649</v>
      </c>
      <c r="Q140" s="104" t="s">
        <v>1649</v>
      </c>
      <c r="R140" s="104" t="s">
        <v>1649</v>
      </c>
      <c r="S140" s="104" t="s">
        <v>1649</v>
      </c>
      <c r="T140" s="104" t="s">
        <v>1649</v>
      </c>
      <c r="U140" s="104" t="s">
        <v>1649</v>
      </c>
      <c r="V140" s="104" t="s">
        <v>1649</v>
      </c>
      <c r="W140" s="104" t="s">
        <v>1649</v>
      </c>
      <c r="X140" s="104" t="s">
        <v>1649</v>
      </c>
      <c r="Y140" s="104" t="s">
        <v>1649</v>
      </c>
      <c r="Z140" s="104" t="s">
        <v>1649</v>
      </c>
      <c r="AA140" s="104" t="s">
        <v>1649</v>
      </c>
      <c r="AB140" s="104" t="s">
        <v>1649</v>
      </c>
      <c r="AC140" s="104" t="s">
        <v>1649</v>
      </c>
      <c r="AD140" s="104" t="s">
        <v>1649</v>
      </c>
      <c r="AE140" s="104" t="s">
        <v>1649</v>
      </c>
      <c r="AF140" s="104" t="s">
        <v>1649</v>
      </c>
      <c r="AG140" s="104" t="s">
        <v>1649</v>
      </c>
      <c r="AH140" s="104" t="s">
        <v>1649</v>
      </c>
      <c r="AI140" s="104" t="s">
        <v>1649</v>
      </c>
      <c r="AJ140" s="104" t="s">
        <v>1649</v>
      </c>
      <c r="AK140" s="104" t="s">
        <v>1649</v>
      </c>
      <c r="AL140" s="104" t="s">
        <v>1649</v>
      </c>
      <c r="AM140" s="104" t="s">
        <v>1649</v>
      </c>
      <c r="AN140" s="104" t="s">
        <v>1649</v>
      </c>
      <c r="AO140" s="104" t="s">
        <v>1649</v>
      </c>
      <c r="AP140" s="104" t="s">
        <v>1649</v>
      </c>
      <c r="AQ140" s="104" t="s">
        <v>1649</v>
      </c>
      <c r="AR140" s="104" t="s">
        <v>1649</v>
      </c>
      <c r="AS140" s="104" t="s">
        <v>1649</v>
      </c>
      <c r="AT140" s="104" t="s">
        <v>1649</v>
      </c>
      <c r="AU140" s="104" t="s">
        <v>1649</v>
      </c>
      <c r="AV140" s="104" t="s">
        <v>1649</v>
      </c>
      <c r="AW140" s="104" t="s">
        <v>1649</v>
      </c>
      <c r="AX140" s="104" t="s">
        <v>1649</v>
      </c>
      <c r="AY140" s="104" t="s">
        <v>1649</v>
      </c>
      <c r="AZ140" s="104" t="s">
        <v>1649</v>
      </c>
      <c r="BA140" s="104" t="s">
        <v>1649</v>
      </c>
      <c r="BB140" s="104" t="s">
        <v>1649</v>
      </c>
    </row>
    <row r="141" spans="1:54" ht="34" customHeight="1">
      <c r="A141" s="103">
        <v>138</v>
      </c>
      <c r="B141" s="104" t="s">
        <v>2123</v>
      </c>
      <c r="C141" s="104" t="s">
        <v>1719</v>
      </c>
      <c r="D141" s="104" t="s">
        <v>2124</v>
      </c>
      <c r="E141" s="104" t="s">
        <v>1649</v>
      </c>
      <c r="F141" s="104" t="s">
        <v>1649</v>
      </c>
      <c r="G141" s="104" t="s">
        <v>1649</v>
      </c>
      <c r="H141" s="104" t="s">
        <v>1649</v>
      </c>
      <c r="I141" s="104" t="s">
        <v>1649</v>
      </c>
      <c r="J141" s="104" t="s">
        <v>1649</v>
      </c>
      <c r="K141" s="104" t="s">
        <v>1649</v>
      </c>
      <c r="L141" s="104" t="s">
        <v>1649</v>
      </c>
      <c r="M141" s="104" t="s">
        <v>1649</v>
      </c>
      <c r="N141" s="104" t="s">
        <v>1649</v>
      </c>
      <c r="O141" s="104" t="s">
        <v>1649</v>
      </c>
      <c r="P141" s="104" t="s">
        <v>1649</v>
      </c>
      <c r="Q141" s="104" t="s">
        <v>1649</v>
      </c>
      <c r="R141" s="104" t="s">
        <v>1649</v>
      </c>
      <c r="S141" s="104" t="s">
        <v>1649</v>
      </c>
      <c r="T141" s="104" t="s">
        <v>1649</v>
      </c>
      <c r="U141" s="104" t="s">
        <v>1649</v>
      </c>
      <c r="V141" s="104" t="s">
        <v>1649</v>
      </c>
      <c r="W141" s="104" t="s">
        <v>1649</v>
      </c>
      <c r="X141" s="104" t="s">
        <v>1649</v>
      </c>
      <c r="Y141" s="104" t="s">
        <v>1649</v>
      </c>
      <c r="Z141" s="104" t="s">
        <v>1649</v>
      </c>
      <c r="AA141" s="104" t="s">
        <v>1649</v>
      </c>
      <c r="AB141" s="104" t="s">
        <v>1649</v>
      </c>
      <c r="AC141" s="104" t="s">
        <v>1649</v>
      </c>
      <c r="AD141" s="104" t="s">
        <v>1649</v>
      </c>
      <c r="AE141" s="104" t="s">
        <v>1649</v>
      </c>
      <c r="AF141" s="104" t="s">
        <v>1649</v>
      </c>
      <c r="AG141" s="104" t="s">
        <v>1649</v>
      </c>
      <c r="AH141" s="104" t="s">
        <v>1649</v>
      </c>
      <c r="AI141" s="104" t="s">
        <v>1649</v>
      </c>
      <c r="AJ141" s="104" t="s">
        <v>1649</v>
      </c>
      <c r="AK141" s="104" t="s">
        <v>1649</v>
      </c>
      <c r="AL141" s="104" t="s">
        <v>1649</v>
      </c>
      <c r="AM141" s="104" t="s">
        <v>1649</v>
      </c>
      <c r="AN141" s="104" t="s">
        <v>1649</v>
      </c>
      <c r="AO141" s="104" t="s">
        <v>1649</v>
      </c>
      <c r="AP141" s="104" t="s">
        <v>1649</v>
      </c>
      <c r="AQ141" s="104" t="s">
        <v>1649</v>
      </c>
      <c r="AR141" s="104" t="s">
        <v>1649</v>
      </c>
      <c r="AS141" s="104" t="s">
        <v>1649</v>
      </c>
      <c r="AT141" s="104" t="s">
        <v>1649</v>
      </c>
      <c r="AU141" s="104" t="s">
        <v>1649</v>
      </c>
      <c r="AV141" s="104" t="s">
        <v>1649</v>
      </c>
      <c r="AW141" s="104" t="s">
        <v>1649</v>
      </c>
      <c r="AX141" s="104" t="s">
        <v>1649</v>
      </c>
      <c r="AY141" s="104" t="s">
        <v>1649</v>
      </c>
      <c r="AZ141" s="104" t="s">
        <v>1649</v>
      </c>
      <c r="BA141" s="104" t="s">
        <v>1649</v>
      </c>
      <c r="BB141" s="104" t="s">
        <v>1649</v>
      </c>
    </row>
    <row r="142" spans="1:54" ht="34" customHeight="1">
      <c r="A142" s="103">
        <v>139</v>
      </c>
      <c r="B142" s="104" t="s">
        <v>2125</v>
      </c>
      <c r="C142" s="104" t="s">
        <v>1836</v>
      </c>
      <c r="D142" s="104" t="s">
        <v>2126</v>
      </c>
      <c r="E142" s="104" t="s">
        <v>1649</v>
      </c>
      <c r="F142" s="104" t="s">
        <v>1649</v>
      </c>
      <c r="G142" s="104" t="s">
        <v>1649</v>
      </c>
      <c r="H142" s="104" t="s">
        <v>1649</v>
      </c>
      <c r="I142" s="104" t="s">
        <v>1649</v>
      </c>
      <c r="J142" s="104" t="s">
        <v>1649</v>
      </c>
      <c r="K142" s="104" t="s">
        <v>1649</v>
      </c>
      <c r="L142" s="104" t="s">
        <v>1649</v>
      </c>
      <c r="M142" s="104" t="s">
        <v>1649</v>
      </c>
      <c r="N142" s="104" t="s">
        <v>1649</v>
      </c>
      <c r="O142" s="104" t="s">
        <v>1649</v>
      </c>
      <c r="P142" s="104" t="s">
        <v>1649</v>
      </c>
      <c r="Q142" s="104" t="s">
        <v>1649</v>
      </c>
      <c r="R142" s="104" t="s">
        <v>1649</v>
      </c>
      <c r="S142" s="104" t="s">
        <v>1649</v>
      </c>
      <c r="T142" s="104" t="s">
        <v>1649</v>
      </c>
      <c r="U142" s="104" t="s">
        <v>1649</v>
      </c>
      <c r="V142" s="104" t="s">
        <v>1649</v>
      </c>
      <c r="W142" s="104" t="s">
        <v>1649</v>
      </c>
      <c r="X142" s="104" t="s">
        <v>1649</v>
      </c>
      <c r="Y142" s="104" t="s">
        <v>1649</v>
      </c>
      <c r="Z142" s="104" t="s">
        <v>1649</v>
      </c>
      <c r="AA142" s="104" t="s">
        <v>1649</v>
      </c>
      <c r="AB142" s="104" t="s">
        <v>1649</v>
      </c>
      <c r="AC142" s="104" t="s">
        <v>1649</v>
      </c>
      <c r="AD142" s="104" t="s">
        <v>1649</v>
      </c>
      <c r="AE142" s="104" t="s">
        <v>1649</v>
      </c>
      <c r="AF142" s="104" t="s">
        <v>1649</v>
      </c>
      <c r="AG142" s="104" t="s">
        <v>1649</v>
      </c>
      <c r="AH142" s="104" t="s">
        <v>1649</v>
      </c>
      <c r="AI142" s="104" t="s">
        <v>1649</v>
      </c>
      <c r="AJ142" s="104" t="s">
        <v>1649</v>
      </c>
      <c r="AK142" s="104" t="s">
        <v>1649</v>
      </c>
      <c r="AL142" s="104" t="s">
        <v>1649</v>
      </c>
      <c r="AM142" s="104" t="s">
        <v>1649</v>
      </c>
      <c r="AN142" s="104" t="s">
        <v>1649</v>
      </c>
      <c r="AO142" s="104" t="s">
        <v>1649</v>
      </c>
      <c r="AP142" s="104" t="s">
        <v>1649</v>
      </c>
      <c r="AQ142" s="104" t="s">
        <v>1649</v>
      </c>
      <c r="AR142" s="104" t="s">
        <v>1649</v>
      </c>
      <c r="AS142" s="104" t="s">
        <v>1649</v>
      </c>
      <c r="AT142" s="104" t="s">
        <v>1649</v>
      </c>
      <c r="AU142" s="104" t="s">
        <v>1649</v>
      </c>
      <c r="AV142" s="104" t="s">
        <v>1649</v>
      </c>
      <c r="AW142" s="104" t="s">
        <v>1649</v>
      </c>
      <c r="AX142" s="104" t="s">
        <v>1649</v>
      </c>
      <c r="AY142" s="104" t="s">
        <v>1649</v>
      </c>
      <c r="AZ142" s="104" t="s">
        <v>1649</v>
      </c>
      <c r="BA142" s="104" t="s">
        <v>1649</v>
      </c>
      <c r="BB142" s="104" t="s">
        <v>1649</v>
      </c>
    </row>
    <row r="143" spans="1:54" ht="34" customHeight="1">
      <c r="A143" s="103">
        <v>140</v>
      </c>
      <c r="B143" s="104" t="s">
        <v>2125</v>
      </c>
      <c r="C143" s="104" t="s">
        <v>2127</v>
      </c>
      <c r="D143" s="104" t="s">
        <v>2128</v>
      </c>
      <c r="E143" s="104" t="s">
        <v>1649</v>
      </c>
      <c r="F143" s="104" t="s">
        <v>1649</v>
      </c>
      <c r="G143" s="104" t="s">
        <v>1649</v>
      </c>
      <c r="H143" s="104" t="s">
        <v>1649</v>
      </c>
      <c r="I143" s="104" t="s">
        <v>1649</v>
      </c>
      <c r="J143" s="104" t="s">
        <v>1649</v>
      </c>
      <c r="K143" s="104" t="s">
        <v>1649</v>
      </c>
      <c r="L143" s="104" t="s">
        <v>1649</v>
      </c>
      <c r="M143" s="104" t="s">
        <v>1649</v>
      </c>
      <c r="N143" s="104" t="s">
        <v>1649</v>
      </c>
      <c r="O143" s="104" t="s">
        <v>1649</v>
      </c>
      <c r="P143" s="104" t="s">
        <v>1649</v>
      </c>
      <c r="Q143" s="104" t="s">
        <v>1649</v>
      </c>
      <c r="R143" s="104" t="s">
        <v>1649</v>
      </c>
      <c r="S143" s="104" t="s">
        <v>1649</v>
      </c>
      <c r="T143" s="104" t="s">
        <v>1649</v>
      </c>
      <c r="U143" s="104" t="s">
        <v>1649</v>
      </c>
      <c r="V143" s="104" t="s">
        <v>1649</v>
      </c>
      <c r="W143" s="104" t="s">
        <v>1649</v>
      </c>
      <c r="X143" s="104" t="s">
        <v>1649</v>
      </c>
      <c r="Y143" s="104" t="s">
        <v>1649</v>
      </c>
      <c r="Z143" s="104" t="s">
        <v>1649</v>
      </c>
      <c r="AA143" s="104" t="s">
        <v>1649</v>
      </c>
      <c r="AB143" s="103">
        <v>2</v>
      </c>
      <c r="AC143" s="103">
        <v>0</v>
      </c>
      <c r="AD143" s="103">
        <v>2</v>
      </c>
      <c r="AE143" s="103">
        <v>0</v>
      </c>
      <c r="AF143" s="103">
        <v>0</v>
      </c>
      <c r="AG143" s="103">
        <v>0</v>
      </c>
      <c r="AH143" s="103">
        <v>2</v>
      </c>
      <c r="AI143" s="103">
        <v>0</v>
      </c>
      <c r="AJ143" s="103">
        <v>1</v>
      </c>
      <c r="AK143" s="103">
        <v>1</v>
      </c>
      <c r="AL143" s="103">
        <v>0</v>
      </c>
      <c r="AM143" s="103">
        <v>2</v>
      </c>
      <c r="AN143" s="103">
        <v>0</v>
      </c>
      <c r="AO143" s="103">
        <v>0</v>
      </c>
      <c r="AP143" s="103">
        <v>0</v>
      </c>
      <c r="AQ143" s="103">
        <v>0</v>
      </c>
      <c r="AR143" s="103">
        <v>0</v>
      </c>
      <c r="AS143" s="103">
        <v>0</v>
      </c>
      <c r="AT143" s="103">
        <v>0</v>
      </c>
      <c r="AU143" s="103">
        <v>0</v>
      </c>
      <c r="AV143" s="103">
        <v>2</v>
      </c>
      <c r="AW143" s="103">
        <v>0</v>
      </c>
      <c r="AX143" s="103">
        <v>0</v>
      </c>
      <c r="AY143" s="103">
        <v>0</v>
      </c>
      <c r="AZ143" s="103">
        <v>0</v>
      </c>
      <c r="BA143" s="103">
        <v>0</v>
      </c>
      <c r="BB143" s="103">
        <v>0</v>
      </c>
    </row>
    <row r="144" spans="1:54" ht="34" customHeight="1">
      <c r="A144" s="103">
        <v>141</v>
      </c>
      <c r="B144" s="104" t="s">
        <v>2129</v>
      </c>
      <c r="C144" s="104" t="s">
        <v>1836</v>
      </c>
      <c r="D144" s="104" t="s">
        <v>2130</v>
      </c>
      <c r="E144" s="104" t="s">
        <v>1649</v>
      </c>
      <c r="F144" s="104" t="s">
        <v>1649</v>
      </c>
      <c r="G144" s="104" t="s">
        <v>1649</v>
      </c>
      <c r="H144" s="104" t="s">
        <v>1649</v>
      </c>
      <c r="I144" s="104" t="s">
        <v>1649</v>
      </c>
      <c r="J144" s="104" t="s">
        <v>1649</v>
      </c>
      <c r="K144" s="104" t="s">
        <v>1649</v>
      </c>
      <c r="L144" s="104" t="s">
        <v>1649</v>
      </c>
      <c r="M144" s="104" t="s">
        <v>1649</v>
      </c>
      <c r="N144" s="104" t="s">
        <v>1649</v>
      </c>
      <c r="O144" s="104" t="s">
        <v>1649</v>
      </c>
      <c r="P144" s="104" t="s">
        <v>1649</v>
      </c>
      <c r="Q144" s="104" t="s">
        <v>1649</v>
      </c>
      <c r="R144" s="104" t="s">
        <v>1649</v>
      </c>
      <c r="S144" s="104" t="s">
        <v>1649</v>
      </c>
      <c r="T144" s="104" t="s">
        <v>1649</v>
      </c>
      <c r="U144" s="104" t="s">
        <v>1649</v>
      </c>
      <c r="V144" s="104" t="s">
        <v>1649</v>
      </c>
      <c r="W144" s="104" t="s">
        <v>1649</v>
      </c>
      <c r="X144" s="104" t="s">
        <v>1649</v>
      </c>
      <c r="Y144" s="104" t="s">
        <v>1649</v>
      </c>
      <c r="Z144" s="104" t="s">
        <v>1649</v>
      </c>
      <c r="AA144" s="104" t="s">
        <v>1649</v>
      </c>
      <c r="AB144" s="103">
        <v>2</v>
      </c>
      <c r="AC144" s="103">
        <v>1</v>
      </c>
      <c r="AD144" s="103">
        <v>0</v>
      </c>
      <c r="AE144" s="103">
        <v>2</v>
      </c>
      <c r="AF144" s="103">
        <v>0</v>
      </c>
      <c r="AG144" s="103">
        <v>2</v>
      </c>
      <c r="AH144" s="103">
        <v>0</v>
      </c>
      <c r="AI144" s="103">
        <v>0</v>
      </c>
      <c r="AJ144" s="103">
        <v>1</v>
      </c>
      <c r="AK144" s="103">
        <v>1</v>
      </c>
      <c r="AL144" s="103">
        <v>0</v>
      </c>
      <c r="AM144" s="103">
        <v>0</v>
      </c>
      <c r="AN144" s="103">
        <v>2</v>
      </c>
      <c r="AO144" s="103">
        <v>0</v>
      </c>
      <c r="AP144" s="103">
        <v>0</v>
      </c>
      <c r="AQ144" s="103">
        <v>0</v>
      </c>
      <c r="AR144" s="103">
        <v>2</v>
      </c>
      <c r="AS144" s="103">
        <v>0</v>
      </c>
      <c r="AT144" s="103">
        <v>0</v>
      </c>
      <c r="AU144" s="103">
        <v>0</v>
      </c>
      <c r="AV144" s="103">
        <v>0</v>
      </c>
      <c r="AW144" s="103">
        <v>0</v>
      </c>
      <c r="AX144" s="103">
        <v>0</v>
      </c>
      <c r="AY144" s="103">
        <v>0</v>
      </c>
      <c r="AZ144" s="103">
        <v>0</v>
      </c>
      <c r="BA144" s="103">
        <v>0</v>
      </c>
      <c r="BB144" s="103">
        <v>0</v>
      </c>
    </row>
    <row r="145" spans="1:54" ht="34" customHeight="1">
      <c r="A145" s="103">
        <v>142</v>
      </c>
      <c r="B145" s="104" t="s">
        <v>2131</v>
      </c>
      <c r="C145" s="104" t="s">
        <v>2127</v>
      </c>
      <c r="D145" s="104" t="s">
        <v>2132</v>
      </c>
      <c r="E145" s="104" t="s">
        <v>1649</v>
      </c>
      <c r="F145" s="104" t="s">
        <v>1649</v>
      </c>
      <c r="G145" s="104" t="s">
        <v>1649</v>
      </c>
      <c r="H145" s="104" t="s">
        <v>1649</v>
      </c>
      <c r="I145" s="104" t="s">
        <v>1649</v>
      </c>
      <c r="J145" s="104" t="s">
        <v>1649</v>
      </c>
      <c r="K145" s="104" t="s">
        <v>1649</v>
      </c>
      <c r="L145" s="104" t="s">
        <v>1649</v>
      </c>
      <c r="M145" s="104" t="s">
        <v>1649</v>
      </c>
      <c r="N145" s="104" t="s">
        <v>1649</v>
      </c>
      <c r="O145" s="104" t="s">
        <v>1649</v>
      </c>
      <c r="P145" s="104" t="s">
        <v>1649</v>
      </c>
      <c r="Q145" s="104" t="s">
        <v>1649</v>
      </c>
      <c r="R145" s="104" t="s">
        <v>1649</v>
      </c>
      <c r="S145" s="104" t="s">
        <v>1649</v>
      </c>
      <c r="T145" s="104" t="s">
        <v>1649</v>
      </c>
      <c r="U145" s="104" t="s">
        <v>1649</v>
      </c>
      <c r="V145" s="104" t="s">
        <v>1649</v>
      </c>
      <c r="W145" s="104" t="s">
        <v>1649</v>
      </c>
      <c r="X145" s="104" t="s">
        <v>1649</v>
      </c>
      <c r="Y145" s="104" t="s">
        <v>1649</v>
      </c>
      <c r="Z145" s="104" t="s">
        <v>1649</v>
      </c>
      <c r="AA145" s="104" t="s">
        <v>1649</v>
      </c>
      <c r="AB145" s="103">
        <v>8</v>
      </c>
      <c r="AC145" s="103">
        <v>0</v>
      </c>
      <c r="AD145" s="103">
        <v>8</v>
      </c>
      <c r="AE145" s="103">
        <v>0</v>
      </c>
      <c r="AF145" s="103">
        <v>0</v>
      </c>
      <c r="AG145" s="103">
        <v>8</v>
      </c>
      <c r="AH145" s="103">
        <v>0</v>
      </c>
      <c r="AI145" s="103">
        <v>0</v>
      </c>
      <c r="AJ145" s="103">
        <v>1</v>
      </c>
      <c r="AK145" s="103">
        <v>7</v>
      </c>
      <c r="AL145" s="103">
        <v>0</v>
      </c>
      <c r="AM145" s="103">
        <v>0</v>
      </c>
      <c r="AN145" s="103">
        <v>8</v>
      </c>
      <c r="AO145" s="103">
        <v>0</v>
      </c>
      <c r="AP145" s="103">
        <v>4</v>
      </c>
      <c r="AQ145" s="103">
        <v>0</v>
      </c>
      <c r="AR145" s="103">
        <v>8</v>
      </c>
      <c r="AS145" s="103">
        <v>0</v>
      </c>
      <c r="AT145" s="103">
        <v>0</v>
      </c>
      <c r="AU145" s="103">
        <v>0</v>
      </c>
      <c r="AV145" s="103">
        <v>0</v>
      </c>
      <c r="AW145" s="103">
        <v>0</v>
      </c>
      <c r="AX145" s="103">
        <v>0</v>
      </c>
      <c r="AY145" s="103">
        <v>0</v>
      </c>
      <c r="AZ145" s="103">
        <v>0</v>
      </c>
      <c r="BA145" s="103">
        <v>0</v>
      </c>
      <c r="BB145" s="103">
        <v>0</v>
      </c>
    </row>
    <row r="146" spans="1:54" ht="34" customHeight="1">
      <c r="A146" s="103">
        <v>143</v>
      </c>
      <c r="B146" s="104" t="s">
        <v>2133</v>
      </c>
      <c r="C146" s="104" t="s">
        <v>2127</v>
      </c>
      <c r="D146" s="104" t="s">
        <v>2134</v>
      </c>
      <c r="E146" s="104" t="s">
        <v>1649</v>
      </c>
      <c r="F146" s="104" t="s">
        <v>1649</v>
      </c>
      <c r="G146" s="104" t="s">
        <v>1649</v>
      </c>
      <c r="H146" s="104" t="s">
        <v>1649</v>
      </c>
      <c r="I146" s="104" t="s">
        <v>1649</v>
      </c>
      <c r="J146" s="104" t="s">
        <v>1649</v>
      </c>
      <c r="K146" s="104" t="s">
        <v>1649</v>
      </c>
      <c r="L146" s="104" t="s">
        <v>1649</v>
      </c>
      <c r="M146" s="104" t="s">
        <v>1649</v>
      </c>
      <c r="N146" s="104" t="s">
        <v>1649</v>
      </c>
      <c r="O146" s="104" t="s">
        <v>1649</v>
      </c>
      <c r="P146" s="104" t="s">
        <v>1649</v>
      </c>
      <c r="Q146" s="104" t="s">
        <v>1649</v>
      </c>
      <c r="R146" s="104" t="s">
        <v>1649</v>
      </c>
      <c r="S146" s="104" t="s">
        <v>1649</v>
      </c>
      <c r="T146" s="104" t="s">
        <v>1649</v>
      </c>
      <c r="U146" s="104" t="s">
        <v>1649</v>
      </c>
      <c r="V146" s="104" t="s">
        <v>1649</v>
      </c>
      <c r="W146" s="104" t="s">
        <v>1649</v>
      </c>
      <c r="X146" s="104" t="s">
        <v>1649</v>
      </c>
      <c r="Y146" s="104" t="s">
        <v>1649</v>
      </c>
      <c r="Z146" s="104" t="s">
        <v>1649</v>
      </c>
      <c r="AA146" s="104" t="s">
        <v>1649</v>
      </c>
      <c r="AB146" s="103">
        <v>5</v>
      </c>
      <c r="AC146" s="103">
        <v>2</v>
      </c>
      <c r="AD146" s="103">
        <v>3</v>
      </c>
      <c r="AE146" s="103">
        <v>2</v>
      </c>
      <c r="AF146" s="103">
        <v>1</v>
      </c>
      <c r="AG146" s="103">
        <v>4</v>
      </c>
      <c r="AH146" s="103">
        <v>0</v>
      </c>
      <c r="AI146" s="103">
        <v>0</v>
      </c>
      <c r="AJ146" s="103">
        <v>1</v>
      </c>
      <c r="AK146" s="103">
        <v>4</v>
      </c>
      <c r="AL146" s="103">
        <v>0</v>
      </c>
      <c r="AM146" s="103">
        <v>1</v>
      </c>
      <c r="AN146" s="103">
        <v>4</v>
      </c>
      <c r="AO146" s="103">
        <v>0</v>
      </c>
      <c r="AP146" s="103">
        <v>0</v>
      </c>
      <c r="AQ146" s="103">
        <v>2</v>
      </c>
      <c r="AR146" s="103">
        <v>0</v>
      </c>
      <c r="AS146" s="103">
        <v>0</v>
      </c>
      <c r="AT146" s="103">
        <v>0</v>
      </c>
      <c r="AU146" s="103">
        <v>3</v>
      </c>
      <c r="AV146" s="103">
        <v>1</v>
      </c>
      <c r="AW146" s="103">
        <v>0</v>
      </c>
      <c r="AX146" s="103">
        <v>0</v>
      </c>
      <c r="AY146" s="103">
        <v>0</v>
      </c>
      <c r="AZ146" s="103">
        <v>0</v>
      </c>
      <c r="BA146" s="103">
        <v>0</v>
      </c>
      <c r="BB146" s="103">
        <v>0</v>
      </c>
    </row>
    <row r="147" spans="1:54" ht="34" customHeight="1">
      <c r="A147" s="103">
        <v>144</v>
      </c>
      <c r="B147" s="104" t="s">
        <v>2135</v>
      </c>
      <c r="C147" s="104" t="s">
        <v>2093</v>
      </c>
      <c r="D147" s="104" t="s">
        <v>2136</v>
      </c>
      <c r="E147" s="104" t="s">
        <v>1649</v>
      </c>
      <c r="F147" s="104" t="s">
        <v>1649</v>
      </c>
      <c r="G147" s="104" t="s">
        <v>1649</v>
      </c>
      <c r="H147" s="104" t="s">
        <v>1649</v>
      </c>
      <c r="I147" s="104" t="s">
        <v>1649</v>
      </c>
      <c r="J147" s="104" t="s">
        <v>1649</v>
      </c>
      <c r="K147" s="104" t="s">
        <v>1649</v>
      </c>
      <c r="L147" s="104" t="s">
        <v>1649</v>
      </c>
      <c r="M147" s="104" t="s">
        <v>1649</v>
      </c>
      <c r="N147" s="104" t="s">
        <v>1649</v>
      </c>
      <c r="O147" s="104" t="s">
        <v>1649</v>
      </c>
      <c r="P147" s="104" t="s">
        <v>1649</v>
      </c>
      <c r="Q147" s="104" t="s">
        <v>1649</v>
      </c>
      <c r="R147" s="104" t="s">
        <v>1649</v>
      </c>
      <c r="S147" s="104" t="s">
        <v>1649</v>
      </c>
      <c r="T147" s="104" t="s">
        <v>1649</v>
      </c>
      <c r="U147" s="104" t="s">
        <v>1649</v>
      </c>
      <c r="V147" s="104" t="s">
        <v>1649</v>
      </c>
      <c r="W147" s="104" t="s">
        <v>1649</v>
      </c>
      <c r="X147" s="104" t="s">
        <v>1649</v>
      </c>
      <c r="Y147" s="104" t="s">
        <v>1649</v>
      </c>
      <c r="Z147" s="104" t="s">
        <v>1649</v>
      </c>
      <c r="AA147" s="104" t="s">
        <v>1649</v>
      </c>
      <c r="AB147" s="103">
        <v>4</v>
      </c>
      <c r="AC147" s="103">
        <v>3</v>
      </c>
      <c r="AD147" s="103">
        <v>1</v>
      </c>
      <c r="AE147" s="103">
        <v>3</v>
      </c>
      <c r="AF147" s="103">
        <v>0</v>
      </c>
      <c r="AG147" s="103">
        <v>3</v>
      </c>
      <c r="AH147" s="103">
        <v>1</v>
      </c>
      <c r="AI147" s="103">
        <v>0</v>
      </c>
      <c r="AJ147" s="103">
        <v>3</v>
      </c>
      <c r="AK147" s="103">
        <v>1</v>
      </c>
      <c r="AL147" s="103">
        <v>0</v>
      </c>
      <c r="AM147" s="103">
        <v>4</v>
      </c>
      <c r="AN147" s="103">
        <v>0</v>
      </c>
      <c r="AO147" s="103">
        <v>0</v>
      </c>
      <c r="AP147" s="103">
        <v>0</v>
      </c>
      <c r="AQ147" s="103">
        <v>0</v>
      </c>
      <c r="AR147" s="103">
        <v>0</v>
      </c>
      <c r="AS147" s="103">
        <v>0</v>
      </c>
      <c r="AT147" s="103">
        <v>0</v>
      </c>
      <c r="AU147" s="103">
        <v>4</v>
      </c>
      <c r="AV147" s="103">
        <v>4</v>
      </c>
      <c r="AW147" s="103">
        <v>0</v>
      </c>
      <c r="AX147" s="103">
        <v>0</v>
      </c>
      <c r="AY147" s="103">
        <v>0</v>
      </c>
      <c r="AZ147" s="103">
        <v>0</v>
      </c>
      <c r="BA147" s="103">
        <v>0</v>
      </c>
      <c r="BB147" s="103">
        <v>0</v>
      </c>
    </row>
    <row r="148" spans="1:54" ht="34" customHeight="1">
      <c r="A148" s="103">
        <v>145</v>
      </c>
      <c r="B148" s="104" t="s">
        <v>2137</v>
      </c>
      <c r="C148" s="104" t="s">
        <v>2076</v>
      </c>
      <c r="D148" s="104" t="s">
        <v>2138</v>
      </c>
      <c r="E148" s="104" t="s">
        <v>1649</v>
      </c>
      <c r="F148" s="104" t="s">
        <v>1649</v>
      </c>
      <c r="G148" s="104" t="s">
        <v>1649</v>
      </c>
      <c r="H148" s="104" t="s">
        <v>1649</v>
      </c>
      <c r="I148" s="104" t="s">
        <v>1649</v>
      </c>
      <c r="J148" s="104" t="s">
        <v>1649</v>
      </c>
      <c r="K148" s="104" t="s">
        <v>1649</v>
      </c>
      <c r="L148" s="104" t="s">
        <v>1649</v>
      </c>
      <c r="M148" s="104" t="s">
        <v>1649</v>
      </c>
      <c r="N148" s="104" t="s">
        <v>1649</v>
      </c>
      <c r="O148" s="104" t="s">
        <v>1649</v>
      </c>
      <c r="P148" s="104" t="s">
        <v>1649</v>
      </c>
      <c r="Q148" s="104" t="s">
        <v>1649</v>
      </c>
      <c r="R148" s="104" t="s">
        <v>1649</v>
      </c>
      <c r="S148" s="104" t="s">
        <v>1649</v>
      </c>
      <c r="T148" s="104" t="s">
        <v>1649</v>
      </c>
      <c r="U148" s="104" t="s">
        <v>1649</v>
      </c>
      <c r="V148" s="104" t="s">
        <v>1649</v>
      </c>
      <c r="W148" s="104" t="s">
        <v>1649</v>
      </c>
      <c r="X148" s="104" t="s">
        <v>1649</v>
      </c>
      <c r="Y148" s="104" t="s">
        <v>1649</v>
      </c>
      <c r="Z148" s="104" t="s">
        <v>1649</v>
      </c>
      <c r="AA148" s="104" t="s">
        <v>1649</v>
      </c>
      <c r="AB148" s="104" t="s">
        <v>1649</v>
      </c>
      <c r="AC148" s="104" t="s">
        <v>1649</v>
      </c>
      <c r="AD148" s="104" t="s">
        <v>1649</v>
      </c>
      <c r="AE148" s="104" t="s">
        <v>1649</v>
      </c>
      <c r="AF148" s="104" t="s">
        <v>1649</v>
      </c>
      <c r="AG148" s="104" t="s">
        <v>1649</v>
      </c>
      <c r="AH148" s="104" t="s">
        <v>1649</v>
      </c>
      <c r="AI148" s="104" t="s">
        <v>1649</v>
      </c>
      <c r="AJ148" s="104" t="s">
        <v>1649</v>
      </c>
      <c r="AK148" s="104" t="s">
        <v>1649</v>
      </c>
      <c r="AL148" s="104" t="s">
        <v>1649</v>
      </c>
      <c r="AM148" s="104" t="s">
        <v>1649</v>
      </c>
      <c r="AN148" s="104" t="s">
        <v>1649</v>
      </c>
      <c r="AO148" s="104" t="s">
        <v>1649</v>
      </c>
      <c r="AP148" s="104" t="s">
        <v>1649</v>
      </c>
      <c r="AQ148" s="104" t="s">
        <v>1649</v>
      </c>
      <c r="AR148" s="104" t="s">
        <v>1649</v>
      </c>
      <c r="AS148" s="104" t="s">
        <v>1649</v>
      </c>
      <c r="AT148" s="104" t="s">
        <v>1649</v>
      </c>
      <c r="AU148" s="104" t="s">
        <v>1649</v>
      </c>
      <c r="AV148" s="104" t="s">
        <v>1649</v>
      </c>
      <c r="AW148" s="104" t="s">
        <v>1649</v>
      </c>
      <c r="AX148" s="104" t="s">
        <v>1649</v>
      </c>
      <c r="AY148" s="104" t="s">
        <v>1649</v>
      </c>
      <c r="AZ148" s="104" t="s">
        <v>1649</v>
      </c>
      <c r="BA148" s="104" t="s">
        <v>1649</v>
      </c>
      <c r="BB148" s="104" t="s">
        <v>1649</v>
      </c>
    </row>
  </sheetData>
  <autoFilter ref="A3:BB148"/>
  <mergeCells count="13">
    <mergeCell ref="A1:D1"/>
    <mergeCell ref="E1:AA1"/>
    <mergeCell ref="AB1:BB1"/>
    <mergeCell ref="A2:D2"/>
    <mergeCell ref="E2:G2"/>
    <mergeCell ref="H2:N2"/>
    <mergeCell ref="O2:W2"/>
    <mergeCell ref="X2:AA2"/>
    <mergeCell ref="AB2:AE2"/>
    <mergeCell ref="AF2:AI2"/>
    <mergeCell ref="AJ2:AL2"/>
    <mergeCell ref="AM2:AN2"/>
    <mergeCell ref="AO2:BB2"/>
  </mergeCells>
  <pageMargins left="0.25" right="0.25" top="0.5" bottom="0.5" header="0.2" footer="0.2"/>
  <pageSetup fitToWidth="1" fitToHeight="0" orientation="landscape"/>
</worksheet>
</file>

<file path=xl/worksheets/sheet11.xml><?xml version="1.0" encoding="utf-8"?>
<worksheet xmlns="http://schemas.openxmlformats.org/spreadsheetml/2006/main">
  <sheetPr codeName="全量总表(待更新)">
    <pageSetUpPr fitToPage="1"/>
  </sheetPr>
  <dimension ref="BT148"/>
  <sheetViews>
    <sheetView showGridLines="1" workbookViewId="0">
      <pane xSplit="6" ySplit="3" topLeftCell="G4" activePane="bottomRight" state="frozen"/>
    </sheetView>
  </sheetViews>
  <sheetFormatPr baseColWidth="8" defaultRowHeight="20"/>
  <cols>
    <col min="1" max="2" width="7" customWidth="1"/>
    <col min="3" max="3" width="32" customWidth="1"/>
    <col min="4" max="4" width="18" customWidth="1"/>
    <col min="5" max="5" width="6.47266" customWidth="1"/>
    <col min="6" max="6" width="20" hidden="1" customWidth="1"/>
    <col min="7" max="12" width="14" customWidth="1"/>
    <col min="13" max="13" width="14" customWidth="1"/>
    <col min="14" max="14" width="17" customWidth="1"/>
    <col min="15" max="15" width="18" customWidth="1"/>
    <col min="16" max="16" width="12" customWidth="1"/>
    <col min="17" max="17" width="12" customWidth="1"/>
    <col min="18" max="18" width="18" customWidth="1"/>
    <col min="19" max="19" width="18" customWidth="1"/>
    <col min="20" max="20" width="16" customWidth="1"/>
    <col min="21" max="21" width="14" customWidth="1"/>
    <col min="22" max="22" width="14" customWidth="1"/>
    <col min="23" max="23" width="14" customWidth="1"/>
    <col min="24" max="24" width="20" customWidth="1"/>
    <col min="25" max="25" width="20" customWidth="1"/>
    <col min="26" max="26" width="14" customWidth="1"/>
    <col min="27" max="27" width="14" customWidth="1"/>
    <col min="28" max="28" width="14" customWidth="1"/>
    <col min="29" max="29" width="20" customWidth="1"/>
    <col min="30" max="30" width="20" customWidth="1"/>
    <col min="31" max="31" width="18" customWidth="1"/>
    <col min="32" max="32" width="12" customWidth="1"/>
    <col min="33" max="33" width="16" customWidth="1"/>
    <col min="34" max="34" width="14" customWidth="1"/>
    <col min="35" max="35" width="12" customWidth="1"/>
    <col min="36" max="36" width="12" customWidth="1"/>
    <col min="37" max="37" width="11" customWidth="1"/>
    <col min="38" max="38" width="11" customWidth="1"/>
    <col min="39" max="39" width="11" customWidth="1"/>
    <col min="40" max="40" width="11" customWidth="1"/>
    <col min="41" max="41" width="11" customWidth="1"/>
    <col min="42" max="42" width="11" customWidth="1"/>
    <col min="43" max="43" width="11" customWidth="1"/>
    <col min="44" max="44" width="11" customWidth="1"/>
    <col min="45" max="45" width="14" customWidth="1"/>
    <col min="46" max="46" width="11" customWidth="1"/>
    <col min="47" max="47" width="14" customWidth="1"/>
    <col min="48" max="48" width="11" customWidth="1"/>
    <col min="49" max="49" width="11" customWidth="1"/>
    <col min="50" max="50" width="11" customWidth="1"/>
    <col min="51" max="51" width="11" customWidth="1"/>
    <col min="52" max="52" width="11" customWidth="1"/>
    <col min="53" max="53" width="14" customWidth="1"/>
    <col min="54" max="54" width="11" customWidth="1"/>
    <col min="55" max="55" width="11" customWidth="1"/>
    <col min="56" max="56" width="14" customWidth="1"/>
    <col min="57" max="57" width="11" customWidth="1"/>
    <col min="58" max="58" width="11" customWidth="1"/>
    <col min="59" max="59" width="11" customWidth="1"/>
    <col min="60" max="60" width="11" customWidth="1"/>
    <col min="61" max="61" width="11" customWidth="1"/>
    <col min="62" max="62" width="11" style="166" customWidth="1"/>
    <col min="63" max="63" width="11" style="167" customWidth="1"/>
    <col min="64" max="64" width="11" style="88" customWidth="1"/>
    <col min="65" max="65" width="5.80078" style="168" customWidth="1"/>
    <col min="66" max="66" width="7.68359" style="168" customWidth="1"/>
    <col min="67" max="68" width="5.80078" style="168" customWidth="1"/>
    <col min="69" max="69" width="7.41406" style="88" customWidth="1"/>
    <col min="70" max="70" width="11" style="169" customWidth="1"/>
    <col min="71" max="72" width="11" style="170" customWidth="1"/>
  </cols>
  <sheetData>
    <row r="1" spans="1:72" ht="28" customHeight="1">
      <c r="A1" s="63" t="s">
        <v>1648</v>
      </c>
      <c r="B1" s="105" t="s"/>
      <c r="C1" s="63" t="s">
        <v>1649</v>
      </c>
      <c r="D1" s="63" t="s">
        <v>1649</v>
      </c>
      <c r="E1" s="105" t="s"/>
      <c r="F1" s="63" t="s">
        <v>1649</v>
      </c>
      <c r="G1" s="105" t="s"/>
      <c r="H1" s="105" t="s"/>
      <c r="I1" s="105" t="s"/>
      <c r="J1" s="105" t="s"/>
      <c r="K1" s="105" t="s"/>
      <c r="L1" s="63" t="s">
        <v>1650</v>
      </c>
      <c r="M1" s="63" t="s">
        <v>1649</v>
      </c>
      <c r="N1" s="63" t="s">
        <v>1649</v>
      </c>
      <c r="O1" s="63" t="s">
        <v>1649</v>
      </c>
      <c r="P1" s="63" t="s">
        <v>1649</v>
      </c>
      <c r="Q1" s="63" t="s">
        <v>1649</v>
      </c>
      <c r="R1" s="63" t="s">
        <v>1649</v>
      </c>
      <c r="S1" s="63" t="s">
        <v>1649</v>
      </c>
      <c r="T1" s="63" t="s">
        <v>1649</v>
      </c>
      <c r="U1" s="63" t="s">
        <v>1649</v>
      </c>
      <c r="V1" s="63" t="s">
        <v>1649</v>
      </c>
      <c r="W1" s="63" t="s">
        <v>1649</v>
      </c>
      <c r="X1" s="63" t="s">
        <v>1649</v>
      </c>
      <c r="Y1" s="63" t="s">
        <v>1649</v>
      </c>
      <c r="Z1" s="63" t="s">
        <v>1649</v>
      </c>
      <c r="AA1" s="63" t="s">
        <v>1649</v>
      </c>
      <c r="AB1" s="63" t="s">
        <v>1649</v>
      </c>
      <c r="AC1" s="63" t="s">
        <v>1649</v>
      </c>
      <c r="AD1" s="63" t="s">
        <v>1649</v>
      </c>
      <c r="AE1" s="63" t="s">
        <v>1649</v>
      </c>
      <c r="AF1" s="63" t="s">
        <v>1649</v>
      </c>
      <c r="AG1" s="63" t="s">
        <v>1649</v>
      </c>
      <c r="AH1" s="63" t="s">
        <v>1649</v>
      </c>
      <c r="AI1" s="63" t="s">
        <v>1651</v>
      </c>
      <c r="AJ1" s="63" t="s">
        <v>1649</v>
      </c>
      <c r="AK1" s="63" t="s">
        <v>1649</v>
      </c>
      <c r="AL1" s="63" t="s">
        <v>1649</v>
      </c>
      <c r="AM1" s="63" t="s">
        <v>1649</v>
      </c>
      <c r="AN1" s="63" t="s">
        <v>1649</v>
      </c>
      <c r="AO1" s="63" t="s">
        <v>1649</v>
      </c>
      <c r="AP1" s="63" t="s">
        <v>1649</v>
      </c>
      <c r="AQ1" s="63" t="s">
        <v>1649</v>
      </c>
      <c r="AR1" s="63" t="s">
        <v>1649</v>
      </c>
      <c r="AS1" s="63" t="s">
        <v>1649</v>
      </c>
      <c r="AT1" s="63" t="s">
        <v>1649</v>
      </c>
      <c r="AU1" s="63" t="s">
        <v>1649</v>
      </c>
      <c r="AV1" s="63" t="s">
        <v>1649</v>
      </c>
      <c r="AW1" s="63" t="s">
        <v>1649</v>
      </c>
      <c r="AX1" s="63" t="s">
        <v>1649</v>
      </c>
      <c r="AY1" s="63" t="s">
        <v>1649</v>
      </c>
      <c r="AZ1" s="63" t="s">
        <v>1649</v>
      </c>
      <c r="BA1" s="63" t="s">
        <v>1649</v>
      </c>
      <c r="BB1" s="63" t="s">
        <v>1649</v>
      </c>
      <c r="BC1" s="63" t="s">
        <v>1649</v>
      </c>
      <c r="BD1" s="63" t="s">
        <v>1649</v>
      </c>
      <c r="BE1" s="63" t="s">
        <v>1649</v>
      </c>
      <c r="BF1" s="63" t="s">
        <v>1649</v>
      </c>
      <c r="BG1" s="63" t="s">
        <v>1649</v>
      </c>
      <c r="BH1" s="63" t="s">
        <v>1649</v>
      </c>
      <c r="BI1" s="63" t="s">
        <v>1649</v>
      </c>
      <c r="BJ1" s="106" t="s">
        <v>5</v>
      </c>
      <c r="BK1" s="107" t="s"/>
      <c r="BS1" s="108" t="s"/>
      <c r="BT1" s="108" t="s"/>
    </row>
    <row r="2" spans="1:72" ht="28" customHeight="1">
      <c r="A2" s="65" t="s">
        <v>1652</v>
      </c>
      <c r="B2" s="109" t="s"/>
      <c r="C2" s="65" t="s">
        <v>1649</v>
      </c>
      <c r="D2" s="65" t="s">
        <v>1649</v>
      </c>
      <c r="E2" s="109" t="s"/>
      <c r="F2" s="65" t="s">
        <v>1649</v>
      </c>
      <c r="G2" s="109" t="s"/>
      <c r="H2" s="109" t="s"/>
      <c r="I2" s="109" t="s"/>
      <c r="J2" s="109" t="s"/>
      <c r="K2" s="109" t="s"/>
      <c r="L2" s="65" t="s">
        <v>1653</v>
      </c>
      <c r="M2" s="65" t="s">
        <v>1649</v>
      </c>
      <c r="N2" s="65" t="s">
        <v>1649</v>
      </c>
      <c r="O2" s="65" t="s">
        <v>1654</v>
      </c>
      <c r="P2" s="65" t="s">
        <v>1649</v>
      </c>
      <c r="Q2" s="65" t="s">
        <v>1649</v>
      </c>
      <c r="R2" s="65" t="s">
        <v>1649</v>
      </c>
      <c r="S2" s="65" t="s">
        <v>1649</v>
      </c>
      <c r="T2" s="65" t="s">
        <v>1649</v>
      </c>
      <c r="U2" s="65" t="s">
        <v>1649</v>
      </c>
      <c r="V2" s="65" t="s">
        <v>1655</v>
      </c>
      <c r="W2" s="65" t="s">
        <v>1649</v>
      </c>
      <c r="X2" s="65" t="s">
        <v>1649</v>
      </c>
      <c r="Y2" s="65" t="s">
        <v>1649</v>
      </c>
      <c r="Z2" s="65" t="s">
        <v>1649</v>
      </c>
      <c r="AA2" s="65" t="s">
        <v>1649</v>
      </c>
      <c r="AB2" s="65" t="s">
        <v>1649</v>
      </c>
      <c r="AC2" s="65" t="s">
        <v>1649</v>
      </c>
      <c r="AD2" s="65" t="s">
        <v>1649</v>
      </c>
      <c r="AE2" s="65" t="s">
        <v>1656</v>
      </c>
      <c r="AF2" s="65" t="s">
        <v>1649</v>
      </c>
      <c r="AG2" s="65" t="s">
        <v>1649</v>
      </c>
      <c r="AH2" s="65" t="s">
        <v>1649</v>
      </c>
      <c r="AI2" s="65" t="s">
        <v>1657</v>
      </c>
      <c r="AJ2" s="65" t="s">
        <v>1649</v>
      </c>
      <c r="AK2" s="65" t="s">
        <v>1649</v>
      </c>
      <c r="AL2" s="65" t="s">
        <v>1649</v>
      </c>
      <c r="AM2" s="65" t="s">
        <v>1658</v>
      </c>
      <c r="AN2" s="65" t="s">
        <v>1649</v>
      </c>
      <c r="AO2" s="65" t="s">
        <v>1649</v>
      </c>
      <c r="AP2" s="65" t="s">
        <v>1649</v>
      </c>
      <c r="AQ2" s="65" t="s">
        <v>1659</v>
      </c>
      <c r="AR2" s="65" t="s">
        <v>1649</v>
      </c>
      <c r="AS2" s="65" t="s">
        <v>1649</v>
      </c>
      <c r="AT2" s="65" t="s">
        <v>1660</v>
      </c>
      <c r="AU2" s="65" t="s">
        <v>1649</v>
      </c>
      <c r="AV2" s="65" t="s">
        <v>1661</v>
      </c>
      <c r="AW2" s="65" t="s">
        <v>1649</v>
      </c>
      <c r="AX2" s="65" t="s">
        <v>1649</v>
      </c>
      <c r="AY2" s="65" t="s">
        <v>1649</v>
      </c>
      <c r="AZ2" s="65" t="s">
        <v>1649</v>
      </c>
      <c r="BA2" s="65" t="s">
        <v>1649</v>
      </c>
      <c r="BB2" s="65" t="s">
        <v>1649</v>
      </c>
      <c r="BC2" s="65" t="s">
        <v>1649</v>
      </c>
      <c r="BD2" s="65" t="s">
        <v>1649</v>
      </c>
      <c r="BE2" s="65" t="s">
        <v>1649</v>
      </c>
      <c r="BF2" s="65" t="s">
        <v>1649</v>
      </c>
      <c r="BG2" s="65" t="s">
        <v>1649</v>
      </c>
      <c r="BH2" s="65" t="s">
        <v>1649</v>
      </c>
      <c r="BI2" s="65" t="s">
        <v>1649</v>
      </c>
      <c r="BJ2" s="110" t="s"/>
      <c r="BK2" s="111" t="s"/>
      <c r="BL2" s="107" t="s">
        <v>17</v>
      </c>
      <c r="BR2" s="112" t="s"/>
      <c r="BS2" s="113" t="s"/>
      <c r="BT2" s="113" t="s"/>
    </row>
    <row r="3" spans="1:72" ht="58" customHeight="1">
      <c r="A3" s="114" t="s">
        <v>18</v>
      </c>
      <c r="B3" s="115" t="s">
        <v>19</v>
      </c>
      <c r="C3" s="114" t="s">
        <v>20</v>
      </c>
      <c r="D3" s="114" t="s">
        <v>1601</v>
      </c>
      <c r="E3" s="115" t="s">
        <v>21</v>
      </c>
      <c r="F3" s="114" t="s">
        <v>22</v>
      </c>
      <c r="G3" s="115" t="s">
        <v>23</v>
      </c>
      <c r="H3" s="115" t="s">
        <v>24</v>
      </c>
      <c r="I3" s="115" t="s">
        <v>1540</v>
      </c>
      <c r="J3" s="115" t="s">
        <v>28</v>
      </c>
      <c r="K3" s="116" t="s">
        <v>29</v>
      </c>
      <c r="L3" s="114" t="s">
        <v>31</v>
      </c>
      <c r="M3" s="114" t="s">
        <v>32</v>
      </c>
      <c r="N3" s="114" t="s">
        <v>33</v>
      </c>
      <c r="O3" s="114" t="s">
        <v>9</v>
      </c>
      <c r="P3" s="114" t="s">
        <v>34</v>
      </c>
      <c r="Q3" s="114" t="s">
        <v>35</v>
      </c>
      <c r="R3" s="114" t="s">
        <v>36</v>
      </c>
      <c r="S3" s="114" t="s">
        <v>37</v>
      </c>
      <c r="T3" s="114" t="s">
        <v>38</v>
      </c>
      <c r="U3" s="114" t="s">
        <v>39</v>
      </c>
      <c r="V3" s="114" t="s">
        <v>40</v>
      </c>
      <c r="W3" s="114" t="s">
        <v>41</v>
      </c>
      <c r="X3" s="114" t="s">
        <v>42</v>
      </c>
      <c r="Y3" s="114" t="s">
        <v>43</v>
      </c>
      <c r="Z3" s="114" t="s">
        <v>44</v>
      </c>
      <c r="AA3" s="114" t="s">
        <v>45</v>
      </c>
      <c r="AB3" s="114" t="s">
        <v>46</v>
      </c>
      <c r="AC3" s="114" t="s">
        <v>47</v>
      </c>
      <c r="AD3" s="114" t="s">
        <v>48</v>
      </c>
      <c r="AE3" s="114" t="s">
        <v>49</v>
      </c>
      <c r="AF3" s="114" t="s">
        <v>50</v>
      </c>
      <c r="AG3" s="114" t="s">
        <v>51</v>
      </c>
      <c r="AH3" s="114" t="s">
        <v>52</v>
      </c>
      <c r="AI3" s="114" t="s">
        <v>53</v>
      </c>
      <c r="AJ3" s="114" t="s">
        <v>54</v>
      </c>
      <c r="AK3" s="114" t="s">
        <v>55</v>
      </c>
      <c r="AL3" s="114" t="s">
        <v>56</v>
      </c>
      <c r="AM3" s="114" t="s">
        <v>57</v>
      </c>
      <c r="AN3" s="114" t="s">
        <v>58</v>
      </c>
      <c r="AO3" s="114" t="s">
        <v>59</v>
      </c>
      <c r="AP3" s="114" t="s">
        <v>60</v>
      </c>
      <c r="AQ3" s="114" t="s">
        <v>61</v>
      </c>
      <c r="AR3" s="114" t="s">
        <v>62</v>
      </c>
      <c r="AS3" s="114" t="s">
        <v>63</v>
      </c>
      <c r="AT3" s="114" t="s">
        <v>64</v>
      </c>
      <c r="AU3" s="114" t="s">
        <v>65</v>
      </c>
      <c r="AV3" s="114" t="s">
        <v>66</v>
      </c>
      <c r="AW3" s="114" t="s">
        <v>67</v>
      </c>
      <c r="AX3" s="114" t="s">
        <v>68</v>
      </c>
      <c r="AY3" s="114" t="s">
        <v>69</v>
      </c>
      <c r="AZ3" s="114" t="s">
        <v>70</v>
      </c>
      <c r="BA3" s="114" t="s">
        <v>71</v>
      </c>
      <c r="BB3" s="114" t="s">
        <v>72</v>
      </c>
      <c r="BC3" s="114" t="s">
        <v>73</v>
      </c>
      <c r="BD3" s="114" t="s">
        <v>74</v>
      </c>
      <c r="BE3" s="114" t="s">
        <v>75</v>
      </c>
      <c r="BF3" s="114" t="s">
        <v>76</v>
      </c>
      <c r="BG3" s="114" t="s">
        <v>77</v>
      </c>
      <c r="BH3" s="114" t="s">
        <v>78</v>
      </c>
      <c r="BI3" s="117" t="s">
        <v>79</v>
      </c>
      <c r="BJ3" s="118" t="s">
        <v>80</v>
      </c>
      <c r="BK3" s="119" t="s">
        <v>81</v>
      </c>
      <c r="BL3" s="120" t="s">
        <v>82</v>
      </c>
      <c r="BM3" s="121" t="s">
        <v>83</v>
      </c>
      <c r="BN3" s="121" t="s">
        <v>84</v>
      </c>
      <c r="BO3" s="121" t="s">
        <v>85</v>
      </c>
      <c r="BP3" s="121" t="s">
        <v>86</v>
      </c>
      <c r="BQ3" s="120" t="s">
        <v>87</v>
      </c>
      <c r="BR3" s="122" t="s">
        <v>88</v>
      </c>
      <c r="BS3" s="123" t="s">
        <v>89</v>
      </c>
      <c r="BT3" s="123" t="s">
        <v>90</v>
      </c>
    </row>
    <row r="4" spans="1:72" ht="34" customHeight="1">
      <c r="A4" s="124">
        <v>1</v>
      </c>
      <c r="B4" s="125" t="s">
        <v>91</v>
      </c>
      <c r="C4" s="126" t="s">
        <v>92</v>
      </c>
      <c r="D4" s="126" t="s">
        <v>1602</v>
      </c>
      <c r="E4" s="127" t="s">
        <v>93</v>
      </c>
      <c r="F4" s="126" t="s"/>
      <c r="G4" s="125" t="s"/>
      <c r="H4" s="125" t="s"/>
      <c r="I4" s="125" t="s"/>
      <c r="J4" s="125" t="s"/>
      <c r="K4" s="128" t="s"/>
      <c r="L4" s="124">
        <v>20</v>
      </c>
      <c r="M4" s="124">
        <v>5</v>
      </c>
      <c r="N4" s="124">
        <v>80</v>
      </c>
      <c r="O4" s="126" t="s">
        <v>101</v>
      </c>
      <c r="P4" s="124">
        <v>1</v>
      </c>
      <c r="Q4" s="124">
        <v>4</v>
      </c>
      <c r="R4" s="124">
        <v>120</v>
      </c>
      <c r="S4" s="124">
        <v>80</v>
      </c>
      <c r="T4" s="124">
        <v>40</v>
      </c>
      <c r="U4" s="124">
        <v>4</v>
      </c>
      <c r="V4" s="124">
        <v>4</v>
      </c>
      <c r="W4" s="124">
        <v>4</v>
      </c>
      <c r="X4" s="126" t="s"/>
      <c r="Y4" s="126" t="s"/>
      <c r="Z4" s="124">
        <v>4</v>
      </c>
      <c r="AA4" s="124">
        <v>2</v>
      </c>
      <c r="AB4" s="124">
        <v>4</v>
      </c>
      <c r="AC4" s="126" t="s"/>
      <c r="AD4" s="126" t="s"/>
      <c r="AE4" s="126" t="s">
        <v>102</v>
      </c>
      <c r="AF4" s="124">
        <v>50</v>
      </c>
      <c r="AG4" s="124">
        <v>4</v>
      </c>
      <c r="AH4" s="124">
        <v>5</v>
      </c>
      <c r="AI4" s="124">
        <v>6</v>
      </c>
      <c r="AJ4" s="124">
        <v>1</v>
      </c>
      <c r="AK4" s="124">
        <v>1</v>
      </c>
      <c r="AL4" s="124">
        <v>5</v>
      </c>
      <c r="AM4" s="124">
        <v>0</v>
      </c>
      <c r="AN4" s="124">
        <v>6</v>
      </c>
      <c r="AO4" s="124">
        <v>0</v>
      </c>
      <c r="AP4" s="124">
        <v>0</v>
      </c>
      <c r="AQ4" s="124">
        <v>4</v>
      </c>
      <c r="AR4" s="124">
        <v>2</v>
      </c>
      <c r="AS4" s="124">
        <v>0</v>
      </c>
      <c r="AT4" s="124">
        <v>6</v>
      </c>
      <c r="AU4" s="124">
        <v>0</v>
      </c>
      <c r="AV4" s="124">
        <v>6</v>
      </c>
      <c r="AW4" s="124">
        <v>1</v>
      </c>
      <c r="AX4" s="124">
        <v>0</v>
      </c>
      <c r="AY4" s="124">
        <v>0</v>
      </c>
      <c r="AZ4" s="124">
        <v>4</v>
      </c>
      <c r="BA4" s="124">
        <v>0</v>
      </c>
      <c r="BB4" s="124">
        <v>0</v>
      </c>
      <c r="BC4" s="124">
        <v>6</v>
      </c>
      <c r="BD4" s="124">
        <v>0</v>
      </c>
      <c r="BE4" s="124">
        <v>0</v>
      </c>
      <c r="BF4" s="124">
        <v>0</v>
      </c>
      <c r="BG4" s="124">
        <v>0</v>
      </c>
      <c r="BH4" s="124">
        <v>0</v>
      </c>
      <c r="BI4" s="129">
        <v>0</v>
      </c>
      <c r="BJ4" s="130">
        <f>=AI4</f>
        <v>6</v>
      </c>
      <c r="BK4" s="131">
        <f>=BJ4/N4</f>
        <v>0.075</v>
      </c>
      <c r="BL4" s="131">
        <f>=AL4/AI4</f>
        <v>0.833333333333334</v>
      </c>
      <c r="BM4" s="132">
        <f>=IF(BJ4=0,0,AM4/BJ4)</f>
        <v>0</v>
      </c>
      <c r="BN4" s="132">
        <f>=IF(BJ4=0,0,AN4/BJ4)</f>
        <v>1</v>
      </c>
      <c r="BO4" s="132">
        <f>=IF(BJ4=0,0,AO4/BJ4)</f>
        <v>0</v>
      </c>
      <c r="BP4" s="132">
        <f>=IF(BJ4=0,0,AP4/BJ4)</f>
        <v>0</v>
      </c>
      <c r="BQ4" s="131">
        <f>=-IF(BM4=0,0,BM4*LN(BM4))-IF(BN4=0,0,BN4*LN(BN4))-IF(BO4=0,0,BO4*LN(BO4))-IF(BP4=0,0,BP4*LN(BP4))</f>
        <v>0</v>
      </c>
      <c r="BR4" s="133">
        <f>=IF(BJ4=0,0,BQ4/LN(4)*100)</f>
        <v>0</v>
      </c>
      <c r="BS4" s="134">
        <f>=_xlfn.XLOOKUP(C4,点位均值!$A:$A,点位均值!$B:$B,"无匹配")</f>
        <v>1.34466501240695</v>
      </c>
      <c r="BT4" s="134">
        <f>=_xlfn.XLOOKUP(C4,点位均值!$A:$A,点位均值!$C:$C,"无匹配")</f>
        <v>6.3467362924282</v>
      </c>
    </row>
    <row r="5" spans="1:72" ht="34" customHeight="1">
      <c r="A5" s="124">
        <v>2</v>
      </c>
      <c r="B5" s="125" t="s">
        <v>103</v>
      </c>
      <c r="C5" s="126" t="s">
        <v>104</v>
      </c>
      <c r="D5" s="126" t="s">
        <v>1602</v>
      </c>
      <c r="E5" s="127" t="s">
        <v>93</v>
      </c>
      <c r="F5" s="126" t="s"/>
      <c r="G5" s="125" t="s"/>
      <c r="H5" s="125" t="s"/>
      <c r="I5" s="125" t="s"/>
      <c r="J5" s="125" t="s"/>
      <c r="K5" s="128" t="s"/>
      <c r="L5" s="124">
        <v>20</v>
      </c>
      <c r="M5" s="124">
        <v>5</v>
      </c>
      <c r="N5" s="124">
        <v>100</v>
      </c>
      <c r="O5" s="126" t="s">
        <v>101</v>
      </c>
      <c r="P5" s="124">
        <v>1</v>
      </c>
      <c r="Q5" s="124">
        <v>4</v>
      </c>
      <c r="R5" s="124">
        <v>120</v>
      </c>
      <c r="S5" s="124">
        <v>80</v>
      </c>
      <c r="T5" s="124">
        <v>50</v>
      </c>
      <c r="U5" s="124">
        <v>5</v>
      </c>
      <c r="V5" s="124">
        <v>5</v>
      </c>
      <c r="W5" s="124">
        <v>4</v>
      </c>
      <c r="X5" s="126" t="s">
        <v>106</v>
      </c>
      <c r="Y5" s="126" t="s">
        <v>107</v>
      </c>
      <c r="Z5" s="124">
        <v>5</v>
      </c>
      <c r="AA5" s="124">
        <v>2</v>
      </c>
      <c r="AB5" s="124">
        <v>4</v>
      </c>
      <c r="AC5" s="126" t="s">
        <v>108</v>
      </c>
      <c r="AD5" s="126" t="s">
        <v>107</v>
      </c>
      <c r="AE5" s="126" t="s">
        <v>109</v>
      </c>
      <c r="AF5" s="124">
        <v>70</v>
      </c>
      <c r="AG5" s="124">
        <v>4</v>
      </c>
      <c r="AH5" s="124">
        <v>5</v>
      </c>
      <c r="AI5" s="124">
        <v>5</v>
      </c>
      <c r="AJ5" s="124">
        <v>2</v>
      </c>
      <c r="AK5" s="124">
        <v>1</v>
      </c>
      <c r="AL5" s="124">
        <v>4</v>
      </c>
      <c r="AM5" s="124">
        <v>0</v>
      </c>
      <c r="AN5" s="124">
        <v>4</v>
      </c>
      <c r="AO5" s="124">
        <v>1</v>
      </c>
      <c r="AP5" s="124">
        <v>0</v>
      </c>
      <c r="AQ5" s="124">
        <v>2</v>
      </c>
      <c r="AR5" s="124">
        <v>3</v>
      </c>
      <c r="AS5" s="124">
        <v>0</v>
      </c>
      <c r="AT5" s="124">
        <v>5</v>
      </c>
      <c r="AU5" s="124">
        <v>0</v>
      </c>
      <c r="AV5" s="124">
        <v>3</v>
      </c>
      <c r="AW5" s="124">
        <v>2</v>
      </c>
      <c r="AX5" s="124">
        <v>0</v>
      </c>
      <c r="AY5" s="124">
        <v>2</v>
      </c>
      <c r="AZ5" s="124">
        <v>0</v>
      </c>
      <c r="BA5" s="124">
        <v>0</v>
      </c>
      <c r="BB5" s="124">
        <v>0</v>
      </c>
      <c r="BC5" s="124">
        <v>3</v>
      </c>
      <c r="BD5" s="124">
        <v>0</v>
      </c>
      <c r="BE5" s="124">
        <v>0</v>
      </c>
      <c r="BF5" s="124">
        <v>0</v>
      </c>
      <c r="BG5" s="124">
        <v>0</v>
      </c>
      <c r="BH5" s="124">
        <v>0</v>
      </c>
      <c r="BI5" s="129">
        <v>0</v>
      </c>
      <c r="BJ5" s="130">
        <f>=AI5</f>
        <v>5</v>
      </c>
      <c r="BK5" s="131">
        <f>=BJ5/N5</f>
        <v>0.05</v>
      </c>
      <c r="BL5" s="131">
        <f>=AL5/AI5</f>
        <v>0.8</v>
      </c>
      <c r="BM5" s="132">
        <f>=IF(BJ5=0,0,AM5/BJ5)</f>
        <v>0</v>
      </c>
      <c r="BN5" s="132">
        <f>=IF(BJ5=0,0,AN5/BJ5)</f>
        <v>0.8</v>
      </c>
      <c r="BO5" s="132">
        <f>=IF(BJ5=0,0,AO5/BJ5)</f>
        <v>0.2</v>
      </c>
      <c r="BP5" s="132">
        <f>=IF(BJ5=0,0,AP5/BJ5)</f>
        <v>0</v>
      </c>
      <c r="BQ5" s="131">
        <f>=-IF(BM5=0,0,BM5*LN(BM5))-IF(BN5=0,0,BN5*LN(BN5))-IF(BO5=0,0,BO5*LN(BO5))-IF(BP5=0,0,BP5*LN(BP5))</f>
        <v>0.500402423538188</v>
      </c>
      <c r="BR5" s="133">
        <f>=IF(BJ5=0,0,BQ5/LN(4)*100)</f>
        <v>36.0964047443681</v>
      </c>
      <c r="BS5" s="134">
        <f>=_xlfn.XLOOKUP(C5,点位均值!$A:$A,点位均值!$B:$B,"无匹配")</f>
        <v>0.886104218362283</v>
      </c>
      <c r="BT5" s="134">
        <f>=_xlfn.XLOOKUP(C5,点位均值!$A:$A,点位均值!$C:$C,"无匹配")</f>
        <v>5.29556135770235</v>
      </c>
    </row>
    <row r="6" spans="1:72" ht="34" customHeight="1">
      <c r="A6" s="124">
        <v>3</v>
      </c>
      <c r="B6" s="125" t="s">
        <v>110</v>
      </c>
      <c r="C6" s="126" t="s">
        <v>111</v>
      </c>
      <c r="D6" s="135" t="s">
        <v>1602</v>
      </c>
      <c r="E6" s="127" t="s">
        <v>93</v>
      </c>
      <c r="F6" s="126" t="s"/>
      <c r="G6" s="125" t="s"/>
      <c r="H6" s="125" t="s"/>
      <c r="I6" s="125" t="s"/>
      <c r="J6" s="125" t="s"/>
      <c r="K6" s="128" t="s"/>
      <c r="L6" s="124">
        <v>10</v>
      </c>
      <c r="M6" s="124">
        <v>0.5</v>
      </c>
      <c r="N6" s="124">
        <v>20</v>
      </c>
      <c r="O6" s="126" t="s">
        <v>113</v>
      </c>
      <c r="P6" s="124">
        <v>2</v>
      </c>
      <c r="Q6" s="124">
        <v>4</v>
      </c>
      <c r="R6" s="124">
        <v>270</v>
      </c>
      <c r="S6" s="124">
        <v>20</v>
      </c>
      <c r="T6" s="124">
        <v>10</v>
      </c>
      <c r="U6" s="124">
        <v>4</v>
      </c>
      <c r="V6" s="124">
        <v>2</v>
      </c>
      <c r="W6" s="124">
        <v>3</v>
      </c>
      <c r="X6" s="126" t="s"/>
      <c r="Y6" s="126" t="s">
        <v>114</v>
      </c>
      <c r="Z6" s="124">
        <v>3</v>
      </c>
      <c r="AA6" s="124">
        <v>4</v>
      </c>
      <c r="AB6" s="124">
        <v>4</v>
      </c>
      <c r="AC6" s="126" t="s"/>
      <c r="AD6" s="126" t="s">
        <v>114</v>
      </c>
      <c r="AE6" s="126" t="s">
        <v>115</v>
      </c>
      <c r="AF6" s="124">
        <v>20</v>
      </c>
      <c r="AG6" s="124">
        <v>4</v>
      </c>
      <c r="AH6" s="124">
        <v>4</v>
      </c>
      <c r="AI6" s="124">
        <v>3</v>
      </c>
      <c r="AJ6" s="124">
        <v>1</v>
      </c>
      <c r="AK6" s="124">
        <v>0</v>
      </c>
      <c r="AL6" s="124">
        <v>3</v>
      </c>
      <c r="AM6" s="124">
        <v>1</v>
      </c>
      <c r="AN6" s="124">
        <v>2</v>
      </c>
      <c r="AO6" s="124">
        <v>0</v>
      </c>
      <c r="AP6" s="124">
        <v>0</v>
      </c>
      <c r="AQ6" s="124">
        <v>1</v>
      </c>
      <c r="AR6" s="124">
        <v>2</v>
      </c>
      <c r="AS6" s="124">
        <v>0</v>
      </c>
      <c r="AT6" s="124">
        <v>0</v>
      </c>
      <c r="AU6" s="124">
        <v>3</v>
      </c>
      <c r="AV6" s="124">
        <v>0</v>
      </c>
      <c r="AW6" s="124">
        <v>0</v>
      </c>
      <c r="AX6" s="124">
        <v>0</v>
      </c>
      <c r="AY6" s="124">
        <v>0</v>
      </c>
      <c r="AZ6" s="124">
        <v>3</v>
      </c>
      <c r="BA6" s="124">
        <v>0</v>
      </c>
      <c r="BB6" s="124">
        <v>0</v>
      </c>
      <c r="BC6" s="124">
        <v>0</v>
      </c>
      <c r="BD6" s="124">
        <v>0</v>
      </c>
      <c r="BE6" s="124">
        <v>0</v>
      </c>
      <c r="BF6" s="124">
        <v>0</v>
      </c>
      <c r="BG6" s="124">
        <v>0</v>
      </c>
      <c r="BH6" s="124">
        <v>0</v>
      </c>
      <c r="BI6" s="129">
        <v>0</v>
      </c>
      <c r="BJ6" s="130">
        <f>=AI6</f>
        <v>3</v>
      </c>
      <c r="BK6" s="131">
        <f>=BJ6/N6</f>
        <v>0.15</v>
      </c>
      <c r="BL6" s="131">
        <f>=AL6/AI6</f>
        <v>1</v>
      </c>
      <c r="BM6" s="132">
        <f>=IF(BJ6=0,0,AM6/BJ6)</f>
        <v>0.333333333333333</v>
      </c>
      <c r="BN6" s="132">
        <f>=IF(BJ6=0,0,AN6/BJ6)</f>
        <v>0.666666666666667</v>
      </c>
      <c r="BO6" s="132">
        <f>=IF(BJ6=0,0,AO6/BJ6)</f>
        <v>0</v>
      </c>
      <c r="BP6" s="132">
        <f>=IF(BJ6=0,0,AP6/BJ6)</f>
        <v>0</v>
      </c>
      <c r="BQ6" s="131">
        <f>=-IF(BM6=0,0,BM6*LN(BM6))-IF(BN6=0,0,BN6*LN(BN6))-IF(BO6=0,0,BO6*LN(BO6))-IF(BP6=0,0,BP6*LN(BP6))</f>
        <v>0.636514168294813</v>
      </c>
      <c r="BR6" s="133">
        <f>=IF(BJ6=0,0,BQ6/LN(4)*100)</f>
        <v>45.9147917027245</v>
      </c>
      <c r="BS6" s="134">
        <f>=_xlfn.XLOOKUP(C6,点位均值!$A:$A,点位均值!$B:$B,"无匹配")</f>
        <v>1.88511166253102</v>
      </c>
      <c r="BT6" s="134">
        <f>=_xlfn.XLOOKUP(C6,点位均值!$A:$A,点位均值!$C:$C,"无匹配")</f>
        <v>0.970234986945171</v>
      </c>
    </row>
    <row r="7" spans="1:72" ht="34" customHeight="1">
      <c r="A7" s="124">
        <v>4</v>
      </c>
      <c r="B7" s="125" t="s">
        <v>116</v>
      </c>
      <c r="C7" s="126" t="s">
        <v>117</v>
      </c>
      <c r="D7" s="126" t="s">
        <v>1602</v>
      </c>
      <c r="E7" s="127" t="s">
        <v>93</v>
      </c>
      <c r="F7" s="126" t="s"/>
      <c r="G7" s="125" t="s"/>
      <c r="H7" s="125" t="s"/>
      <c r="I7" s="125" t="s"/>
      <c r="J7" s="125" t="s"/>
      <c r="K7" s="128" t="s"/>
      <c r="L7" s="124">
        <v>8</v>
      </c>
      <c r="M7" s="124">
        <v>2</v>
      </c>
      <c r="N7" s="124">
        <v>40</v>
      </c>
      <c r="O7" s="126" t="s">
        <v>101</v>
      </c>
      <c r="P7" s="124">
        <v>1</v>
      </c>
      <c r="Q7" s="124">
        <v>5</v>
      </c>
      <c r="R7" s="124">
        <v>78</v>
      </c>
      <c r="S7" s="124">
        <v>30</v>
      </c>
      <c r="T7" s="124">
        <v>5</v>
      </c>
      <c r="U7" s="124">
        <v>4</v>
      </c>
      <c r="V7" s="124">
        <v>4</v>
      </c>
      <c r="W7" s="124">
        <v>4</v>
      </c>
      <c r="X7" s="126" t="s">
        <v>122</v>
      </c>
      <c r="Y7" s="126" t="s">
        <v>123</v>
      </c>
      <c r="Z7" s="124">
        <v>5</v>
      </c>
      <c r="AA7" s="124">
        <v>2</v>
      </c>
      <c r="AB7" s="124">
        <v>4</v>
      </c>
      <c r="AC7" s="126" t="s">
        <v>124</v>
      </c>
      <c r="AD7" s="126" t="s">
        <v>123</v>
      </c>
      <c r="AE7" s="126" t="s">
        <v>102</v>
      </c>
      <c r="AF7" s="124">
        <v>30</v>
      </c>
      <c r="AG7" s="124">
        <v>3</v>
      </c>
      <c r="AH7" s="124">
        <v>4</v>
      </c>
      <c r="AI7" s="124">
        <v>2</v>
      </c>
      <c r="AJ7" s="124">
        <v>1</v>
      </c>
      <c r="AK7" s="124">
        <v>0</v>
      </c>
      <c r="AL7" s="124">
        <v>2</v>
      </c>
      <c r="AM7" s="124">
        <v>0</v>
      </c>
      <c r="AN7" s="124">
        <v>2</v>
      </c>
      <c r="AO7" s="124">
        <v>0</v>
      </c>
      <c r="AP7" s="124">
        <v>0</v>
      </c>
      <c r="AQ7" s="124">
        <v>0</v>
      </c>
      <c r="AR7" s="124">
        <v>2</v>
      </c>
      <c r="AS7" s="124">
        <v>0</v>
      </c>
      <c r="AT7" s="124">
        <v>2</v>
      </c>
      <c r="AU7" s="124">
        <v>0</v>
      </c>
      <c r="AV7" s="124">
        <v>2</v>
      </c>
      <c r="AW7" s="124">
        <v>0</v>
      </c>
      <c r="AX7" s="124">
        <v>0</v>
      </c>
      <c r="AY7" s="124">
        <v>0</v>
      </c>
      <c r="AZ7" s="124">
        <v>2</v>
      </c>
      <c r="BA7" s="124">
        <v>0</v>
      </c>
      <c r="BB7" s="124">
        <v>2</v>
      </c>
      <c r="BC7" s="124">
        <v>2</v>
      </c>
      <c r="BD7" s="124">
        <v>0</v>
      </c>
      <c r="BE7" s="124">
        <v>0</v>
      </c>
      <c r="BF7" s="124">
        <v>0</v>
      </c>
      <c r="BG7" s="124">
        <v>0</v>
      </c>
      <c r="BH7" s="124">
        <v>0</v>
      </c>
      <c r="BI7" s="129">
        <v>0</v>
      </c>
      <c r="BJ7" s="130">
        <f>=AI7</f>
        <v>2</v>
      </c>
      <c r="BK7" s="131">
        <f>=BJ7/N7</f>
        <v>0.05</v>
      </c>
      <c r="BL7" s="131">
        <f>=AL7/AI7</f>
        <v>1</v>
      </c>
      <c r="BM7" s="132">
        <f>=IF(BJ7=0,0,AM7/BJ7)</f>
        <v>0</v>
      </c>
      <c r="BN7" s="132">
        <f>=IF(BJ7=0,0,AN7/BJ7)</f>
        <v>1</v>
      </c>
      <c r="BO7" s="132">
        <f>=IF(BJ7=0,0,AO7/BJ7)</f>
        <v>0</v>
      </c>
      <c r="BP7" s="132">
        <f>=IF(BJ7=0,0,AP7/BJ7)</f>
        <v>0</v>
      </c>
      <c r="BQ7" s="131">
        <f>=-IF(BM7=0,0,BM7*LN(BM7))-IF(BN7=0,0,BN7*LN(BN7))-IF(BO7=0,0,BO7*LN(BO7))-IF(BP7=0,0,BP7*LN(BP7))</f>
        <v>0</v>
      </c>
      <c r="BR7" s="136">
        <f>=IF(BJ7=0,0,BQ7/LN(4)*100)</f>
        <v>0</v>
      </c>
      <c r="BS7" s="134">
        <f>=_xlfn.XLOOKUP(C7,点位均值!$A:$A,点位均值!$B:$B,"无匹配")</f>
        <v>1.91786600496278</v>
      </c>
      <c r="BT7" s="134">
        <f>=_xlfn.XLOOKUP(C7,点位均值!$A:$A,点位均值!$C:$C,"无匹配")</f>
        <v>8.75926892950392</v>
      </c>
    </row>
    <row r="8" spans="1:72" ht="34" customHeight="1">
      <c r="A8" s="124">
        <v>5</v>
      </c>
      <c r="B8" s="125" t="s">
        <v>125</v>
      </c>
      <c r="C8" s="126" t="s">
        <v>126</v>
      </c>
      <c r="D8" s="137" t="s"/>
      <c r="E8" s="127" t="s">
        <v>93</v>
      </c>
      <c r="F8" s="135" t="s"/>
      <c r="G8" s="128" t="s"/>
      <c r="H8" s="125" t="s"/>
      <c r="I8" s="125" t="s"/>
      <c r="J8" s="125" t="s"/>
      <c r="K8" s="128" t="s"/>
      <c r="L8" s="124">
        <v>10</v>
      </c>
      <c r="M8" s="124">
        <v>0</v>
      </c>
      <c r="N8" s="124">
        <v>25</v>
      </c>
      <c r="O8" s="126" t="s">
        <v>128</v>
      </c>
      <c r="P8" s="124">
        <v>2</v>
      </c>
      <c r="Q8" s="124">
        <v>4</v>
      </c>
      <c r="R8" s="124">
        <v>99</v>
      </c>
      <c r="S8" s="124">
        <v>10</v>
      </c>
      <c r="T8" s="124">
        <v>3</v>
      </c>
      <c r="U8" s="124">
        <v>4</v>
      </c>
      <c r="V8" s="124">
        <v>2</v>
      </c>
      <c r="W8" s="124">
        <v>2</v>
      </c>
      <c r="X8" s="126" t="s">
        <v>129</v>
      </c>
      <c r="Y8" s="126" t="s">
        <v>130</v>
      </c>
      <c r="Z8" s="124">
        <v>2</v>
      </c>
      <c r="AA8" s="124">
        <v>3</v>
      </c>
      <c r="AB8" s="124">
        <v>5</v>
      </c>
      <c r="AC8" s="126" t="s">
        <v>131</v>
      </c>
      <c r="AD8" s="135" t="s">
        <v>130</v>
      </c>
      <c r="AE8" s="126" t="s">
        <v>132</v>
      </c>
      <c r="AF8" s="124">
        <v>30</v>
      </c>
      <c r="AG8" s="124">
        <v>3</v>
      </c>
      <c r="AH8" s="124">
        <v>3</v>
      </c>
      <c r="AI8" s="124">
        <v>2</v>
      </c>
      <c r="AJ8" s="124">
        <v>1</v>
      </c>
      <c r="AK8" s="124">
        <v>0</v>
      </c>
      <c r="AL8" s="124">
        <v>2</v>
      </c>
      <c r="AM8" s="124">
        <v>0</v>
      </c>
      <c r="AN8" s="124">
        <v>2</v>
      </c>
      <c r="AO8" s="124">
        <v>0</v>
      </c>
      <c r="AP8" s="124">
        <v>0</v>
      </c>
      <c r="AQ8" s="124">
        <v>0</v>
      </c>
      <c r="AR8" s="124">
        <v>2</v>
      </c>
      <c r="AS8" s="124">
        <v>0</v>
      </c>
      <c r="AT8" s="124">
        <v>0</v>
      </c>
      <c r="AU8" s="124">
        <v>2</v>
      </c>
      <c r="AV8" s="124">
        <v>0</v>
      </c>
      <c r="AW8" s="124">
        <v>2</v>
      </c>
      <c r="AX8" s="124">
        <v>0</v>
      </c>
      <c r="AY8" s="124">
        <v>0</v>
      </c>
      <c r="AZ8" s="124">
        <v>0</v>
      </c>
      <c r="BA8" s="124">
        <v>0</v>
      </c>
      <c r="BB8" s="124">
        <v>0</v>
      </c>
      <c r="BC8" s="124">
        <v>0</v>
      </c>
      <c r="BD8" s="124">
        <v>0</v>
      </c>
      <c r="BE8" s="124">
        <v>0</v>
      </c>
      <c r="BF8" s="124">
        <v>0</v>
      </c>
      <c r="BG8" s="124">
        <v>0</v>
      </c>
      <c r="BH8" s="124">
        <v>0</v>
      </c>
      <c r="BI8" s="129">
        <v>0</v>
      </c>
      <c r="BJ8" s="130">
        <f>=AI8</f>
        <v>2</v>
      </c>
      <c r="BK8" s="131">
        <f>=BJ8/N8</f>
        <v>0.08</v>
      </c>
      <c r="BL8" s="131">
        <f>=AL8/AI8</f>
        <v>1</v>
      </c>
      <c r="BM8" s="132">
        <f>=IF(BJ8=0,0,AM8/BJ8)</f>
        <v>0</v>
      </c>
      <c r="BN8" s="132">
        <f>=IF(BJ8=0,0,AN8/BJ8)</f>
        <v>1</v>
      </c>
      <c r="BO8" s="132">
        <f>=IF(BJ8=0,0,AO8/BJ8)</f>
        <v>0</v>
      </c>
      <c r="BP8" s="132">
        <f>=IF(BJ8=0,0,AP8/BJ8)</f>
        <v>0</v>
      </c>
      <c r="BQ8" s="131">
        <f>=-IF(BM8=0,0,BM8*LN(BM8))-IF(BN8=0,0,BN8*LN(BN8))-IF(BO8=0,0,BO8*LN(BO8))-IF(BP8=0,0,BP8*LN(BP8))</f>
        <v>0</v>
      </c>
      <c r="BR8" s="133">
        <f>=IF(BJ8=0,0,BQ8/LN(4)*100)</f>
        <v>0</v>
      </c>
      <c r="BS8" s="134">
        <f>=_xlfn.XLOOKUP(C8,点位均值!$A:$A,点位均值!$B:$B,"无匹配")</f>
        <v>0.542183622828784</v>
      </c>
      <c r="BT8" s="134">
        <f>=_xlfn.XLOOKUP(C8,点位均值!$A:$A,点位均值!$C:$C,"无匹配")</f>
        <v>2.1420365535248</v>
      </c>
    </row>
    <row r="9" spans="1:72" ht="34" customHeight="1">
      <c r="A9" s="124">
        <v>6</v>
      </c>
      <c r="B9" s="125" t="s">
        <v>133</v>
      </c>
      <c r="C9" s="126" t="s">
        <v>134</v>
      </c>
      <c r="D9" s="126" t="s">
        <v>1603</v>
      </c>
      <c r="E9" s="127" t="s">
        <v>93</v>
      </c>
      <c r="F9" s="135" t="s"/>
      <c r="G9" s="125" t="s"/>
      <c r="H9" s="125" t="s"/>
      <c r="I9" s="125" t="s"/>
      <c r="J9" s="125" t="s"/>
      <c r="K9" s="128" t="s"/>
      <c r="L9" s="124">
        <v>50</v>
      </c>
      <c r="M9" s="124">
        <v>5</v>
      </c>
      <c r="N9" s="124">
        <v>100</v>
      </c>
      <c r="O9" s="126" t="s">
        <v>139</v>
      </c>
      <c r="P9" s="124">
        <v>1</v>
      </c>
      <c r="Q9" s="124">
        <v>4</v>
      </c>
      <c r="R9" s="126" t="s"/>
      <c r="S9" s="126" t="s"/>
      <c r="T9" s="126" t="s"/>
      <c r="U9" s="124">
        <v>4</v>
      </c>
      <c r="V9" s="124">
        <v>4</v>
      </c>
      <c r="W9" s="124">
        <v>3</v>
      </c>
      <c r="X9" s="126" t="s"/>
      <c r="Y9" s="135" t="s"/>
      <c r="Z9" s="124">
        <v>2</v>
      </c>
      <c r="AA9" s="124">
        <v>4</v>
      </c>
      <c r="AB9" s="124">
        <v>5</v>
      </c>
      <c r="AC9" s="126" t="s"/>
      <c r="AD9" s="135" t="s"/>
      <c r="AE9" s="126" t="s">
        <v>140</v>
      </c>
      <c r="AF9" s="124">
        <v>80</v>
      </c>
      <c r="AG9" s="124">
        <v>4</v>
      </c>
      <c r="AH9" s="124">
        <v>3</v>
      </c>
      <c r="AI9" s="124">
        <v>11</v>
      </c>
      <c r="AJ9" s="124">
        <v>4</v>
      </c>
      <c r="AK9" s="124">
        <v>2</v>
      </c>
      <c r="AL9" s="124">
        <v>9</v>
      </c>
      <c r="AM9" s="124">
        <v>0</v>
      </c>
      <c r="AN9" s="124">
        <v>11</v>
      </c>
      <c r="AO9" s="124">
        <v>0</v>
      </c>
      <c r="AP9" s="124">
        <v>0</v>
      </c>
      <c r="AQ9" s="124">
        <v>4</v>
      </c>
      <c r="AR9" s="124">
        <v>7</v>
      </c>
      <c r="AS9" s="124">
        <v>0</v>
      </c>
      <c r="AT9" s="124">
        <v>9</v>
      </c>
      <c r="AU9" s="124">
        <v>2</v>
      </c>
      <c r="AV9" s="124">
        <v>3</v>
      </c>
      <c r="AW9" s="124">
        <v>0</v>
      </c>
      <c r="AX9" s="124">
        <v>0</v>
      </c>
      <c r="AY9" s="124">
        <v>0</v>
      </c>
      <c r="AZ9" s="124">
        <v>1</v>
      </c>
      <c r="BA9" s="124">
        <v>0</v>
      </c>
      <c r="BB9" s="124">
        <v>0</v>
      </c>
      <c r="BC9" s="124">
        <v>11</v>
      </c>
      <c r="BD9" s="124">
        <v>0</v>
      </c>
      <c r="BE9" s="124">
        <v>0</v>
      </c>
      <c r="BF9" s="124">
        <v>0</v>
      </c>
      <c r="BG9" s="124">
        <v>0</v>
      </c>
      <c r="BH9" s="124">
        <v>1</v>
      </c>
      <c r="BI9" s="129">
        <v>0</v>
      </c>
      <c r="BJ9" s="130">
        <f>=AI9</f>
        <v>11</v>
      </c>
      <c r="BK9" s="131">
        <f>=BJ9/N9</f>
        <v>0.11</v>
      </c>
      <c r="BL9" s="131">
        <f>=AL9/AI9</f>
        <v>0.818181818181818</v>
      </c>
      <c r="BM9" s="132">
        <f>=IF(BJ9=0,0,AM9/BJ9)</f>
        <v>0</v>
      </c>
      <c r="BN9" s="132">
        <f>=IF(BJ9=0,0,AN9/BJ9)</f>
        <v>1</v>
      </c>
      <c r="BO9" s="132">
        <f>=IF(BJ9=0,0,AO9/BJ9)</f>
        <v>0</v>
      </c>
      <c r="BP9" s="132">
        <f>=IF(BJ9=0,0,AP9/BJ9)</f>
        <v>0</v>
      </c>
      <c r="BQ9" s="131">
        <f>=-IF(BM9=0,0,BM9*LN(BM9))-IF(BN9=0,0,BN9*LN(BN9))-IF(BO9=0,0,BO9*LN(BO9))-IF(BP9=0,0,BP9*LN(BP9))</f>
        <v>0</v>
      </c>
      <c r="BR9" s="133">
        <f>=IF(BJ9=0,0,BQ9/LN(4)*100)</f>
        <v>0</v>
      </c>
      <c r="BS9" s="134">
        <f>=_xlfn.XLOOKUP(C9,点位均值!$A:$A,点位均值!$B:$B,"无匹配")</f>
        <v>0.752109181141439</v>
      </c>
      <c r="BT9" s="134">
        <f>=_xlfn.XLOOKUP(C9,点位均值!$A:$A,点位均值!$C:$C,"无匹配")</f>
        <v>3.13838120104438</v>
      </c>
    </row>
    <row r="10" spans="1:72" ht="34" customHeight="1">
      <c r="A10" s="124">
        <v>7</v>
      </c>
      <c r="B10" s="125" t="s">
        <v>141</v>
      </c>
      <c r="C10" s="126" t="s">
        <v>142</v>
      </c>
      <c r="D10" s="126" t="s">
        <v>1604</v>
      </c>
      <c r="E10" s="127" t="s">
        <v>143</v>
      </c>
      <c r="F10" s="137" t="s"/>
      <c r="G10" s="128" t="s"/>
      <c r="H10" s="125" t="s"/>
      <c r="I10" s="125" t="s"/>
      <c r="J10" s="125" t="s"/>
      <c r="K10" s="128" t="s"/>
      <c r="L10" s="124">
        <v>12</v>
      </c>
      <c r="M10" s="124">
        <v>0.5</v>
      </c>
      <c r="N10" s="124">
        <v>31.6</v>
      </c>
      <c r="O10" s="126" t="s">
        <v>101</v>
      </c>
      <c r="P10" s="124">
        <v>1</v>
      </c>
      <c r="Q10" s="124">
        <v>2</v>
      </c>
      <c r="R10" s="124">
        <v>139</v>
      </c>
      <c r="S10" s="124">
        <v>30</v>
      </c>
      <c r="T10" s="124">
        <v>15</v>
      </c>
      <c r="U10" s="124">
        <v>5</v>
      </c>
      <c r="V10" s="124">
        <v>4</v>
      </c>
      <c r="W10" s="124">
        <v>3</v>
      </c>
      <c r="X10" s="126" t="s">
        <v>146</v>
      </c>
      <c r="Y10" s="135" t="s">
        <v>143</v>
      </c>
      <c r="Z10" s="124">
        <v>4</v>
      </c>
      <c r="AA10" s="124">
        <v>4</v>
      </c>
      <c r="AB10" s="124">
        <v>5</v>
      </c>
      <c r="AC10" s="126" t="s">
        <v>147</v>
      </c>
      <c r="AD10" s="135" t="s"/>
      <c r="AE10" s="126" t="s">
        <v>132</v>
      </c>
      <c r="AF10" s="124">
        <v>50</v>
      </c>
      <c r="AG10" s="124">
        <v>4</v>
      </c>
      <c r="AH10" s="124">
        <v>5</v>
      </c>
      <c r="AI10" s="124">
        <v>8</v>
      </c>
      <c r="AJ10" s="124">
        <v>3</v>
      </c>
      <c r="AK10" s="124">
        <v>2</v>
      </c>
      <c r="AL10" s="124">
        <v>6</v>
      </c>
      <c r="AM10" s="124">
        <v>0</v>
      </c>
      <c r="AN10" s="124">
        <v>4</v>
      </c>
      <c r="AO10" s="124">
        <v>4</v>
      </c>
      <c r="AP10" s="124">
        <v>0</v>
      </c>
      <c r="AQ10" s="124">
        <v>3</v>
      </c>
      <c r="AR10" s="124">
        <v>5</v>
      </c>
      <c r="AS10" s="124">
        <v>0</v>
      </c>
      <c r="AT10" s="124">
        <v>4</v>
      </c>
      <c r="AU10" s="124">
        <v>4</v>
      </c>
      <c r="AV10" s="124">
        <v>3</v>
      </c>
      <c r="AW10" s="124">
        <v>0</v>
      </c>
      <c r="AX10" s="124">
        <v>0</v>
      </c>
      <c r="AY10" s="124">
        <v>0</v>
      </c>
      <c r="AZ10" s="124">
        <v>2</v>
      </c>
      <c r="BA10" s="124">
        <v>0</v>
      </c>
      <c r="BB10" s="124">
        <v>0</v>
      </c>
      <c r="BC10" s="124">
        <v>5</v>
      </c>
      <c r="BD10" s="124">
        <v>0</v>
      </c>
      <c r="BE10" s="124">
        <v>0</v>
      </c>
      <c r="BF10" s="124">
        <v>0</v>
      </c>
      <c r="BG10" s="124">
        <v>0</v>
      </c>
      <c r="BH10" s="124">
        <v>0</v>
      </c>
      <c r="BI10" s="129">
        <v>0</v>
      </c>
      <c r="BJ10" s="130">
        <f>=AI10</f>
        <v>8</v>
      </c>
      <c r="BK10" s="131">
        <f>=BJ10/N10</f>
        <v>0.253164556962025</v>
      </c>
      <c r="BL10" s="131">
        <f>=AL10/AI10</f>
        <v>0.75</v>
      </c>
      <c r="BM10" s="132">
        <f>=IF(BJ10=0,0,AM10/BJ10)</f>
        <v>0</v>
      </c>
      <c r="BN10" s="132">
        <f>=IF(BJ10=0,0,AN10/BJ10)</f>
        <v>0.5</v>
      </c>
      <c r="BO10" s="132">
        <f>=IF(BJ10=0,0,AO10/BJ10)</f>
        <v>0.5</v>
      </c>
      <c r="BP10" s="132">
        <f>=IF(BJ10=0,0,AP10/BJ10)</f>
        <v>0</v>
      </c>
      <c r="BQ10" s="131">
        <f>=-IF(BM10=0,0,BM10*LN(BM10))-IF(BN10=0,0,BN10*LN(BN10))-IF(BO10=0,0,BO10*LN(BO10))-IF(BP10=0,0,BP10*LN(BP10))</f>
        <v>0.693147180559945</v>
      </c>
      <c r="BR10" s="133">
        <f>=IF(BJ10=0,0,BQ10/LN(4)*100)</f>
        <v>50</v>
      </c>
      <c r="BS10" s="134">
        <f>=_xlfn.XLOOKUP(C10,点位均值!$A:$A,点位均值!$B:$B,"无匹配")</f>
        <v>1.18089330024814</v>
      </c>
      <c r="BT10" s="134">
        <f>=_xlfn.XLOOKUP(C10,点位均值!$A:$A,点位均值!$C:$C,"无匹配")</f>
        <v>2.23250652741514</v>
      </c>
    </row>
    <row r="11" spans="1:72" ht="34" customHeight="1">
      <c r="A11" s="124">
        <v>8</v>
      </c>
      <c r="B11" s="125" t="s">
        <v>148</v>
      </c>
      <c r="C11" s="126" t="s">
        <v>149</v>
      </c>
      <c r="D11" s="126" t="s">
        <v>1602</v>
      </c>
      <c r="E11" s="127" t="s">
        <v>150</v>
      </c>
      <c r="F11" s="137" t="s"/>
      <c r="G11" s="125" t="s"/>
      <c r="H11" s="125" t="s"/>
      <c r="I11" s="125" t="s"/>
      <c r="J11" s="125" t="s"/>
      <c r="K11" s="128" t="s"/>
      <c r="L11" s="124">
        <v>4.8</v>
      </c>
      <c r="M11" s="124">
        <v>0</v>
      </c>
      <c r="N11" s="124">
        <v>19.7</v>
      </c>
      <c r="O11" s="126" t="s">
        <v>151</v>
      </c>
      <c r="P11" s="124">
        <v>2</v>
      </c>
      <c r="Q11" s="124">
        <v>5</v>
      </c>
      <c r="R11" s="124">
        <v>30</v>
      </c>
      <c r="S11" s="124">
        <v>0</v>
      </c>
      <c r="T11" s="124">
        <v>0</v>
      </c>
      <c r="U11" s="124">
        <v>4.5</v>
      </c>
      <c r="V11" s="124">
        <v>4.5</v>
      </c>
      <c r="W11" s="124">
        <v>5</v>
      </c>
      <c r="X11" s="126" t="s">
        <v>152</v>
      </c>
      <c r="Y11" s="135" t="s"/>
      <c r="Z11" s="124">
        <v>4.5</v>
      </c>
      <c r="AA11" s="124">
        <v>4</v>
      </c>
      <c r="AB11" s="124">
        <v>4</v>
      </c>
      <c r="AC11" s="126" t="s">
        <v>153</v>
      </c>
      <c r="AD11" s="135" t="s"/>
      <c r="AE11" s="126" t="s">
        <v>132</v>
      </c>
      <c r="AF11" s="124">
        <v>20</v>
      </c>
      <c r="AG11" s="124">
        <v>4.5</v>
      </c>
      <c r="AH11" s="124">
        <v>4</v>
      </c>
      <c r="AI11" s="124">
        <v>16</v>
      </c>
      <c r="AJ11" s="124">
        <v>6</v>
      </c>
      <c r="AK11" s="124">
        <v>1</v>
      </c>
      <c r="AL11" s="124">
        <v>15</v>
      </c>
      <c r="AM11" s="124">
        <v>4</v>
      </c>
      <c r="AN11" s="124">
        <v>9</v>
      </c>
      <c r="AO11" s="124">
        <v>3</v>
      </c>
      <c r="AP11" s="124">
        <v>0</v>
      </c>
      <c r="AQ11" s="124">
        <v>5</v>
      </c>
      <c r="AR11" s="124">
        <v>11</v>
      </c>
      <c r="AS11" s="124">
        <v>0</v>
      </c>
      <c r="AT11" s="124">
        <v>0</v>
      </c>
      <c r="AU11" s="124">
        <v>16</v>
      </c>
      <c r="AV11" s="124">
        <v>0</v>
      </c>
      <c r="AW11" s="124">
        <v>15</v>
      </c>
      <c r="AX11" s="124">
        <v>0</v>
      </c>
      <c r="AY11" s="124">
        <v>1</v>
      </c>
      <c r="AZ11" s="124">
        <v>0</v>
      </c>
      <c r="BA11" s="124">
        <v>0</v>
      </c>
      <c r="BB11" s="124">
        <v>0</v>
      </c>
      <c r="BC11" s="124">
        <v>0</v>
      </c>
      <c r="BD11" s="124">
        <v>0</v>
      </c>
      <c r="BE11" s="124">
        <v>0</v>
      </c>
      <c r="BF11" s="124">
        <v>0</v>
      </c>
      <c r="BG11" s="124">
        <v>0</v>
      </c>
      <c r="BH11" s="124">
        <v>0</v>
      </c>
      <c r="BI11" s="129">
        <v>0</v>
      </c>
      <c r="BJ11" s="130">
        <f>=AI11</f>
        <v>16</v>
      </c>
      <c r="BK11" s="131">
        <f>=BJ11/N11</f>
        <v>0.812182741116751</v>
      </c>
      <c r="BL11" s="131">
        <f>=AL11/AI11</f>
        <v>0.9375</v>
      </c>
      <c r="BM11" s="132">
        <f>=IF(BJ11=0,0,AM11/BJ11)</f>
        <v>0.25</v>
      </c>
      <c r="BN11" s="132">
        <f>=IF(BJ11=0,0,AN11/BJ11)</f>
        <v>0.5625</v>
      </c>
      <c r="BO11" s="132">
        <f>=IF(BJ11=0,0,AO11/BJ11)</f>
        <v>0.1875</v>
      </c>
      <c r="BP11" s="132">
        <f>=IF(BJ11=0,0,AP11/BJ11)</f>
        <v>0</v>
      </c>
      <c r="BQ11" s="131">
        <f>=-IF(BM11=0,0,BM11*LN(BM11))-IF(BN11=0,0,BN11*LN(BN11))-IF(BO11=0,0,BO11*LN(BO11))-IF(BP11=0,0,BP11*LN(BP11))</f>
        <v>0.984086503082915</v>
      </c>
      <c r="BR11" s="133">
        <f>=IF(BJ11=0,0,BQ11/LN(4)*100)</f>
        <v>70.9868358901742</v>
      </c>
      <c r="BS11" s="134">
        <f>=_xlfn.XLOOKUP(C11,点位均值!$A:$A,点位均值!$B:$B,"无匹配")</f>
        <v>1.10258995037221</v>
      </c>
      <c r="BT11" s="134">
        <f>=_xlfn.XLOOKUP(C11,点位均值!$A:$A,点位均值!$C:$C,"无匹配")</f>
        <v>2.19858028720626</v>
      </c>
    </row>
    <row r="12" spans="1:72" ht="34" customHeight="1">
      <c r="A12" s="124">
        <v>9</v>
      </c>
      <c r="B12" s="125" t="s">
        <v>154</v>
      </c>
      <c r="C12" s="126" t="s">
        <v>155</v>
      </c>
      <c r="D12" s="126" t="s">
        <v>1602</v>
      </c>
      <c r="E12" s="127" t="s">
        <v>156</v>
      </c>
      <c r="F12" s="135" t="s"/>
      <c r="G12" s="135" t="s"/>
      <c r="H12" s="127" t="s"/>
      <c r="I12" s="127" t="s"/>
      <c r="J12" s="127" t="s"/>
      <c r="K12" s="135" t="s"/>
      <c r="L12" s="126">
        <v>4</v>
      </c>
      <c r="M12" s="126">
        <v>0</v>
      </c>
      <c r="N12" s="126">
        <v>3</v>
      </c>
      <c r="O12" s="126" t="s">
        <v>101</v>
      </c>
      <c r="P12" s="126">
        <v>1</v>
      </c>
      <c r="Q12" s="126">
        <v>4</v>
      </c>
      <c r="R12" s="126">
        <v>0</v>
      </c>
      <c r="S12" s="126">
        <v>80</v>
      </c>
      <c r="T12" s="126">
        <v>12</v>
      </c>
      <c r="U12" s="126">
        <v>4</v>
      </c>
      <c r="V12" s="126">
        <v>3</v>
      </c>
      <c r="W12" s="126">
        <v>4</v>
      </c>
      <c r="X12" s="126" t="s">
        <v>157</v>
      </c>
      <c r="Y12" s="135" t="s"/>
      <c r="Z12" s="126">
        <v>2</v>
      </c>
      <c r="AA12" s="126">
        <v>3</v>
      </c>
      <c r="AB12" s="126">
        <v>4</v>
      </c>
      <c r="AC12" s="126" t="s">
        <v>158</v>
      </c>
      <c r="AD12" s="135" t="s"/>
      <c r="AE12" s="126" t="s">
        <v>159</v>
      </c>
      <c r="AF12" s="126">
        <v>90</v>
      </c>
      <c r="AG12" s="126">
        <v>4</v>
      </c>
      <c r="AH12" s="126">
        <v>3</v>
      </c>
      <c r="AI12" s="126" t="s"/>
      <c r="AJ12" s="126" t="s"/>
      <c r="AK12" s="126" t="s"/>
      <c r="AL12" s="126" t="s"/>
      <c r="AM12" s="126" t="s"/>
      <c r="AN12" s="126" t="s"/>
      <c r="AO12" s="126" t="s"/>
      <c r="AP12" s="126" t="s"/>
      <c r="AQ12" s="126" t="s"/>
      <c r="AR12" s="126" t="s"/>
      <c r="AS12" s="126" t="s"/>
      <c r="AT12" s="126" t="s"/>
      <c r="AU12" s="126" t="s"/>
      <c r="AV12" s="126" t="s"/>
      <c r="AW12" s="126" t="s"/>
      <c r="AX12" s="126" t="s"/>
      <c r="AY12" s="126" t="s"/>
      <c r="AZ12" s="126" t="s"/>
      <c r="BA12" s="126" t="s"/>
      <c r="BB12" s="126" t="s"/>
      <c r="BC12" s="126" t="s"/>
      <c r="BD12" s="126" t="s"/>
      <c r="BE12" s="126" t="s"/>
      <c r="BF12" s="126" t="s"/>
      <c r="BG12" s="126" t="s"/>
      <c r="BH12" s="126" t="s"/>
      <c r="BI12" s="138" t="s"/>
      <c r="BJ12" s="130">
        <f>=AI12</f>
        <v>0</v>
      </c>
      <c r="BK12" s="131">
        <f>=BJ12/N12</f>
        <v>0</v>
      </c>
      <c r="BL12" s="131" t="e">
        <f>=AL12/AI12</f>
        <v>#DIV/0!</v>
      </c>
      <c r="BM12" s="132">
        <f>=IF(BJ12=0,0,AM12/BJ12)</f>
        <v>0</v>
      </c>
      <c r="BN12" s="132">
        <f>=IF(BJ12=0,0,AN12/BJ12)</f>
        <v>0</v>
      </c>
      <c r="BO12" s="132">
        <f>=IF(BJ12=0,0,AO12/BJ12)</f>
        <v>0</v>
      </c>
      <c r="BP12" s="132">
        <f>=IF(BJ12=0,0,AP12/BJ12)</f>
        <v>0</v>
      </c>
      <c r="BQ12" s="131">
        <f>=-IF(BM12=0,0,BM12*LN(BM12))-IF(BN12=0,0,BN12*LN(BN12))-IF(BO12=0,0,BO12*LN(BO12))-IF(BP12=0,0,BP12*LN(BP12))</f>
        <v>0</v>
      </c>
      <c r="BR12" s="133">
        <f>=IF(BJ12=0,0,BQ12/LN(4)*100)</f>
        <v>0</v>
      </c>
      <c r="BS12" s="134" t="str">
        <f>=_xlfn.XLOOKUP(C12,点位均值!$A:$A,点位均值!$B:$B,"无匹配")</f>
        <v>无匹配</v>
      </c>
      <c r="BT12" s="134" t="str">
        <f>=_xlfn.XLOOKUP(C12,点位均值!$A:$A,点位均值!$C:$C,"无匹配")</f>
        <v>无匹配</v>
      </c>
    </row>
    <row r="13" spans="1:72" ht="34" customHeight="1">
      <c r="A13" s="124">
        <v>10</v>
      </c>
      <c r="B13" s="125" t="s">
        <v>160</v>
      </c>
      <c r="C13" s="126" t="s">
        <v>161</v>
      </c>
      <c r="D13" s="126" t="s">
        <v>1605</v>
      </c>
      <c r="E13" s="127" t="s">
        <v>162</v>
      </c>
      <c r="F13" s="135" t="s"/>
      <c r="G13" s="127" t="s"/>
      <c r="H13" s="127" t="s"/>
      <c r="I13" s="127" t="s"/>
      <c r="J13" s="127" t="s"/>
      <c r="K13" s="135" t="s"/>
      <c r="L13" s="126">
        <v>21</v>
      </c>
      <c r="M13" s="126">
        <v>0</v>
      </c>
      <c r="N13" s="126">
        <v>24</v>
      </c>
      <c r="O13" s="126" t="s">
        <v>101</v>
      </c>
      <c r="P13" s="126">
        <v>2</v>
      </c>
      <c r="Q13" s="126">
        <v>3</v>
      </c>
      <c r="R13" s="126">
        <v>118</v>
      </c>
      <c r="S13" s="126">
        <v>100</v>
      </c>
      <c r="T13" s="126">
        <v>20</v>
      </c>
      <c r="U13" s="126">
        <v>1</v>
      </c>
      <c r="V13" s="126">
        <v>3</v>
      </c>
      <c r="W13" s="126">
        <v>3</v>
      </c>
      <c r="X13" s="126" t="s">
        <v>164</v>
      </c>
      <c r="Y13" s="135" t="s"/>
      <c r="Z13" s="126">
        <v>4</v>
      </c>
      <c r="AA13" s="126">
        <v>4</v>
      </c>
      <c r="AB13" s="126">
        <v>5</v>
      </c>
      <c r="AC13" s="126" t="s">
        <v>158</v>
      </c>
      <c r="AD13" s="137" t="s"/>
      <c r="AE13" s="126" t="s">
        <v>159</v>
      </c>
      <c r="AF13" s="126">
        <v>60</v>
      </c>
      <c r="AG13" s="126">
        <v>4</v>
      </c>
      <c r="AH13" s="126">
        <v>4</v>
      </c>
      <c r="AI13" s="124">
        <v>4</v>
      </c>
      <c r="AJ13" s="124">
        <v>4</v>
      </c>
      <c r="AK13" s="124">
        <v>0</v>
      </c>
      <c r="AL13" s="124">
        <v>4</v>
      </c>
      <c r="AM13" s="124">
        <v>1</v>
      </c>
      <c r="AN13" s="124">
        <v>0</v>
      </c>
      <c r="AO13" s="124">
        <v>1</v>
      </c>
      <c r="AP13" s="124">
        <v>2</v>
      </c>
      <c r="AQ13" s="124">
        <v>1</v>
      </c>
      <c r="AR13" s="124">
        <v>3</v>
      </c>
      <c r="AS13" s="124">
        <v>0</v>
      </c>
      <c r="AT13" s="124">
        <v>2</v>
      </c>
      <c r="AU13" s="124">
        <v>2</v>
      </c>
      <c r="AV13" s="124">
        <v>0</v>
      </c>
      <c r="AW13" s="124">
        <v>0</v>
      </c>
      <c r="AX13" s="124">
        <v>2</v>
      </c>
      <c r="AY13" s="124">
        <v>0</v>
      </c>
      <c r="AZ13" s="124">
        <v>2</v>
      </c>
      <c r="BA13" s="124">
        <v>0</v>
      </c>
      <c r="BB13" s="124">
        <v>0</v>
      </c>
      <c r="BC13" s="124">
        <v>2</v>
      </c>
      <c r="BD13" s="124">
        <v>0</v>
      </c>
      <c r="BE13" s="124">
        <v>0</v>
      </c>
      <c r="BF13" s="124">
        <v>0</v>
      </c>
      <c r="BG13" s="124">
        <v>0</v>
      </c>
      <c r="BH13" s="124">
        <v>0</v>
      </c>
      <c r="BI13" s="129">
        <v>0</v>
      </c>
      <c r="BJ13" s="130">
        <f>=AI13</f>
        <v>4</v>
      </c>
      <c r="BK13" s="131">
        <f>=BJ13/N13</f>
        <v>0.166666666666667</v>
      </c>
      <c r="BL13" s="131">
        <f>=AL13/AI13</f>
        <v>1</v>
      </c>
      <c r="BM13" s="132">
        <f>=IF(BJ13=0,0,AM13/BJ13)</f>
        <v>0.25</v>
      </c>
      <c r="BN13" s="132">
        <f>=IF(BJ13=0,0,AN13/BJ13)</f>
        <v>0</v>
      </c>
      <c r="BO13" s="132">
        <f>=IF(BJ13=0,0,AO13/BJ13)</f>
        <v>0.25</v>
      </c>
      <c r="BP13" s="132">
        <f>=IF(BJ13=0,0,AP13/BJ13)</f>
        <v>0.5</v>
      </c>
      <c r="BQ13" s="131">
        <f>=-IF(BM13=0,0,BM13*LN(BM13))-IF(BN13=0,0,BN13*LN(BN13))-IF(BO13=0,0,BO13*LN(BO13))-IF(BP13=0,0,BP13*LN(BP13))</f>
        <v>1.03972077083992</v>
      </c>
      <c r="BR13" s="133">
        <f>=IF(BJ13=0,0,BQ13/LN(4)*100)</f>
        <v>75</v>
      </c>
      <c r="BS13" s="134">
        <f>=_xlfn.XLOOKUP(C13,点位均值!$A:$A,点位均值!$B:$B,"无匹配")</f>
        <v>3.84627791563275</v>
      </c>
      <c r="BT13" s="134">
        <f>=_xlfn.XLOOKUP(C13,点位均值!$A:$A,点位均值!$C:$C,"无匹配")</f>
        <v>1.22441253263707</v>
      </c>
    </row>
    <row r="14" spans="1:72" ht="34" customHeight="1">
      <c r="A14" s="124">
        <v>11</v>
      </c>
      <c r="B14" s="125" t="s">
        <v>165</v>
      </c>
      <c r="C14" s="126" t="s">
        <v>166</v>
      </c>
      <c r="D14" s="126" t="s">
        <v>1602</v>
      </c>
      <c r="E14" s="127" t="s">
        <v>167</v>
      </c>
      <c r="F14" s="135" t="s"/>
      <c r="G14" s="135" t="s"/>
      <c r="H14" s="127" t="s"/>
      <c r="I14" s="127" t="s"/>
      <c r="J14" s="127" t="s"/>
      <c r="K14" s="135" t="s"/>
      <c r="L14" s="126">
        <v>27.2</v>
      </c>
      <c r="M14" s="126">
        <v>0</v>
      </c>
      <c r="N14" s="126">
        <v>106.8</v>
      </c>
      <c r="O14" s="126" t="s">
        <v>113</v>
      </c>
      <c r="P14" s="126">
        <v>2</v>
      </c>
      <c r="Q14" s="126">
        <v>5</v>
      </c>
      <c r="R14" s="126">
        <v>1157</v>
      </c>
      <c r="S14" s="126">
        <v>0</v>
      </c>
      <c r="T14" s="126">
        <v>50</v>
      </c>
      <c r="U14" s="124">
        <v>4</v>
      </c>
      <c r="V14" s="124">
        <v>3.7</v>
      </c>
      <c r="W14" s="124">
        <v>4</v>
      </c>
      <c r="X14" s="126" t="s">
        <v>169</v>
      </c>
      <c r="Y14" s="137" t="s"/>
      <c r="Z14" s="124">
        <v>4</v>
      </c>
      <c r="AA14" s="124">
        <v>3.3</v>
      </c>
      <c r="AB14" s="124">
        <v>4</v>
      </c>
      <c r="AC14" s="126" t="s">
        <v>170</v>
      </c>
      <c r="AD14" s="137" t="s"/>
      <c r="AE14" s="126" t="s">
        <v>132</v>
      </c>
      <c r="AF14" s="126">
        <v>20</v>
      </c>
      <c r="AG14" s="124">
        <v>3.3</v>
      </c>
      <c r="AH14" s="124">
        <v>4</v>
      </c>
      <c r="AI14" s="126">
        <v>7</v>
      </c>
      <c r="AJ14" s="126">
        <v>3</v>
      </c>
      <c r="AK14" s="126">
        <v>1</v>
      </c>
      <c r="AL14" s="126">
        <v>6</v>
      </c>
      <c r="AM14" s="126">
        <v>0</v>
      </c>
      <c r="AN14" s="126">
        <v>7</v>
      </c>
      <c r="AO14" s="126">
        <v>0</v>
      </c>
      <c r="AP14" s="126">
        <v>0</v>
      </c>
      <c r="AQ14" s="126">
        <v>2</v>
      </c>
      <c r="AR14" s="126">
        <v>5</v>
      </c>
      <c r="AS14" s="126">
        <v>0</v>
      </c>
      <c r="AT14" s="126">
        <v>7</v>
      </c>
      <c r="AU14" s="126">
        <v>0</v>
      </c>
      <c r="AV14" s="126">
        <v>0</v>
      </c>
      <c r="AW14" s="126">
        <v>0</v>
      </c>
      <c r="AX14" s="126">
        <v>0</v>
      </c>
      <c r="AY14" s="126">
        <v>0</v>
      </c>
      <c r="AZ14" s="126">
        <v>0</v>
      </c>
      <c r="BA14" s="126">
        <v>0</v>
      </c>
      <c r="BB14" s="126">
        <v>2</v>
      </c>
      <c r="BC14" s="126">
        <v>7</v>
      </c>
      <c r="BD14" s="126">
        <v>0</v>
      </c>
      <c r="BE14" s="126">
        <v>0</v>
      </c>
      <c r="BF14" s="126">
        <v>0</v>
      </c>
      <c r="BG14" s="126">
        <v>0</v>
      </c>
      <c r="BH14" s="126">
        <v>0</v>
      </c>
      <c r="BI14" s="138">
        <v>0</v>
      </c>
      <c r="BJ14" s="130">
        <f>=AI14</f>
        <v>7</v>
      </c>
      <c r="BK14" s="131">
        <f>=BJ14/N14</f>
        <v>0.0655430711610487</v>
      </c>
      <c r="BL14" s="131">
        <f>=AL14/AI14</f>
        <v>0.857142857142857</v>
      </c>
      <c r="BM14" s="132">
        <f>=IF(BJ14=0,0,AM14/BJ14)</f>
        <v>0</v>
      </c>
      <c r="BN14" s="132">
        <f>=IF(BJ14=0,0,AN14/BJ14)</f>
        <v>1</v>
      </c>
      <c r="BO14" s="132">
        <f>=IF(BJ14=0,0,AO14/BJ14)</f>
        <v>0</v>
      </c>
      <c r="BP14" s="132">
        <f>=IF(BJ14=0,0,AP14/BJ14)</f>
        <v>0</v>
      </c>
      <c r="BQ14" s="131">
        <f>=-IF(BM14=0,0,BM14*LN(BM14))-IF(BN14=0,0,BN14*LN(BN14))-IF(BO14=0,0,BO14*LN(BO14))-IF(BP14=0,0,BP14*LN(BP14))</f>
        <v>0</v>
      </c>
      <c r="BR14" s="133">
        <f>=IF(BJ14=0,0,BQ14/LN(4)*100)</f>
        <v>0</v>
      </c>
      <c r="BS14" s="134">
        <f>=_xlfn.XLOOKUP(C14,点位均值!$A:$A,点位均值!$B:$B,"无匹配")</f>
        <v>0.654484225451967</v>
      </c>
      <c r="BT14" s="134">
        <f>=_xlfn.XLOOKUP(C14,点位均值!$A:$A,点位均值!$C:$C,"无匹配")</f>
        <v>2.85102573666542</v>
      </c>
    </row>
    <row r="15" spans="1:72" ht="34" customHeight="1">
      <c r="A15" s="124">
        <v>12</v>
      </c>
      <c r="B15" s="125" t="s">
        <v>171</v>
      </c>
      <c r="C15" s="126" t="s">
        <v>172</v>
      </c>
      <c r="D15" s="126" t="s">
        <v>1602</v>
      </c>
      <c r="E15" s="127" t="s">
        <v>173</v>
      </c>
      <c r="F15" s="135" t="s"/>
      <c r="G15" s="125" t="s"/>
      <c r="H15" s="125" t="s"/>
      <c r="I15" s="125" t="s"/>
      <c r="J15" s="125" t="s"/>
      <c r="K15" s="128" t="s"/>
      <c r="L15" s="124">
        <v>7.9</v>
      </c>
      <c r="M15" s="124">
        <v>0</v>
      </c>
      <c r="N15" s="124">
        <v>18.1</v>
      </c>
      <c r="O15" s="126" t="s">
        <v>175</v>
      </c>
      <c r="P15" s="124">
        <v>1</v>
      </c>
      <c r="Q15" s="124">
        <v>3</v>
      </c>
      <c r="R15" s="124">
        <v>97</v>
      </c>
      <c r="S15" s="124">
        <v>0</v>
      </c>
      <c r="T15" s="124">
        <v>6</v>
      </c>
      <c r="U15" s="124">
        <v>3</v>
      </c>
      <c r="V15" s="124">
        <v>3</v>
      </c>
      <c r="W15" s="124">
        <v>4</v>
      </c>
      <c r="X15" s="126" t="s">
        <v>176</v>
      </c>
      <c r="Y15" s="137" t="s"/>
      <c r="Z15" s="124">
        <v>3</v>
      </c>
      <c r="AA15" s="124">
        <v>2</v>
      </c>
      <c r="AB15" s="124">
        <v>3</v>
      </c>
      <c r="AC15" s="126" t="s">
        <v>177</v>
      </c>
      <c r="AD15" s="126" t="s"/>
      <c r="AE15" s="126" t="s">
        <v>115</v>
      </c>
      <c r="AF15" s="124">
        <v>30</v>
      </c>
      <c r="AG15" s="124">
        <v>4</v>
      </c>
      <c r="AH15" s="124">
        <v>3</v>
      </c>
      <c r="AI15" s="124">
        <v>10</v>
      </c>
      <c r="AJ15" s="124">
        <v>3</v>
      </c>
      <c r="AK15" s="124">
        <v>2</v>
      </c>
      <c r="AL15" s="124">
        <v>8</v>
      </c>
      <c r="AM15" s="124">
        <v>1</v>
      </c>
      <c r="AN15" s="124">
        <v>8</v>
      </c>
      <c r="AO15" s="124">
        <v>0</v>
      </c>
      <c r="AP15" s="124">
        <v>1</v>
      </c>
      <c r="AQ15" s="124">
        <v>4</v>
      </c>
      <c r="AR15" s="124">
        <v>6</v>
      </c>
      <c r="AS15" s="124">
        <v>0</v>
      </c>
      <c r="AT15" s="124">
        <v>1</v>
      </c>
      <c r="AU15" s="124">
        <v>9</v>
      </c>
      <c r="AV15" s="124">
        <v>1</v>
      </c>
      <c r="AW15" s="124">
        <v>0</v>
      </c>
      <c r="AX15" s="124">
        <v>2</v>
      </c>
      <c r="AY15" s="124">
        <v>6</v>
      </c>
      <c r="AZ15" s="124">
        <v>0</v>
      </c>
      <c r="BA15" s="124">
        <v>0</v>
      </c>
      <c r="BB15" s="124">
        <v>0</v>
      </c>
      <c r="BC15" s="124">
        <v>1</v>
      </c>
      <c r="BD15" s="124">
        <v>0</v>
      </c>
      <c r="BE15" s="124">
        <v>0</v>
      </c>
      <c r="BF15" s="124">
        <v>0</v>
      </c>
      <c r="BG15" s="124">
        <v>0</v>
      </c>
      <c r="BH15" s="124">
        <v>0</v>
      </c>
      <c r="BI15" s="129">
        <v>0</v>
      </c>
      <c r="BJ15" s="130">
        <f>=AI15</f>
        <v>10</v>
      </c>
      <c r="BK15" s="131">
        <f>=BJ15/N15</f>
        <v>0.552486187845304</v>
      </c>
      <c r="BL15" s="131">
        <f>=AL15/AI15</f>
        <v>0.8</v>
      </c>
      <c r="BM15" s="132">
        <f>=IF(BJ15=0,0,AM15/BJ15)</f>
        <v>0.1</v>
      </c>
      <c r="BN15" s="132">
        <f>=IF(BJ15=0,0,AN15/BJ15)</f>
        <v>0.8</v>
      </c>
      <c r="BO15" s="132">
        <f>=IF(BJ15=0,0,AO15/BJ15)</f>
        <v>0</v>
      </c>
      <c r="BP15" s="132">
        <f>=IF(BJ15=0,0,AP15/BJ15)</f>
        <v>0.1</v>
      </c>
      <c r="BQ15" s="131">
        <f>=-IF(BM15=0,0,BM15*LN(BM15))-IF(BN15=0,0,BN15*LN(BN15))-IF(BO15=0,0,BO15*LN(BO15))-IF(BP15=0,0,BP15*LN(BP15))</f>
        <v>0.639031859650177</v>
      </c>
      <c r="BR15" s="133">
        <f>=IF(BJ15=0,0,BQ15/LN(4)*100)</f>
        <v>46.0964047443681</v>
      </c>
      <c r="BS15" s="134">
        <f>=_xlfn.XLOOKUP(C15,点位均值!$A:$A,点位均值!$B:$B,"无匹配")</f>
        <v>0.335831265508685</v>
      </c>
      <c r="BT15" s="134">
        <f>=_xlfn.XLOOKUP(C15,点位均值!$A:$A,点位均值!$C:$C,"无匹配")</f>
        <v>3.19148825065274</v>
      </c>
    </row>
    <row r="16" spans="1:72" ht="34" customHeight="1">
      <c r="A16" s="124">
        <v>13</v>
      </c>
      <c r="B16" s="125" t="s">
        <v>178</v>
      </c>
      <c r="C16" s="126" t="s">
        <v>179</v>
      </c>
      <c r="D16" s="135" t="s">
        <v>1602</v>
      </c>
      <c r="E16" s="127" t="s">
        <v>180</v>
      </c>
      <c r="F16" s="135" t="s"/>
      <c r="G16" s="125" t="s"/>
      <c r="H16" s="125" t="s"/>
      <c r="I16" s="125" t="s"/>
      <c r="J16" s="125" t="s"/>
      <c r="K16" s="128" t="s"/>
      <c r="L16" s="124">
        <v>20</v>
      </c>
      <c r="M16" s="124">
        <v>2</v>
      </c>
      <c r="N16" s="124">
        <v>20</v>
      </c>
      <c r="O16" s="126" t="s">
        <v>151</v>
      </c>
      <c r="P16" s="124">
        <v>2</v>
      </c>
      <c r="Q16" s="124">
        <v>4</v>
      </c>
      <c r="R16" s="124">
        <v>31</v>
      </c>
      <c r="S16" s="124">
        <v>30</v>
      </c>
      <c r="T16" s="124">
        <v>10</v>
      </c>
      <c r="U16" s="124">
        <v>4</v>
      </c>
      <c r="V16" s="124">
        <v>2</v>
      </c>
      <c r="W16" s="124">
        <v>4</v>
      </c>
      <c r="X16" s="126" t="s">
        <v>182</v>
      </c>
      <c r="Y16" s="126" t="s">
        <v>183</v>
      </c>
      <c r="Z16" s="124">
        <v>3</v>
      </c>
      <c r="AA16" s="124">
        <v>2</v>
      </c>
      <c r="AB16" s="124">
        <v>4</v>
      </c>
      <c r="AC16" s="126" t="s">
        <v>184</v>
      </c>
      <c r="AD16" s="126" t="s">
        <v>183</v>
      </c>
      <c r="AE16" s="126" t="s">
        <v>109</v>
      </c>
      <c r="AF16" s="124">
        <v>80</v>
      </c>
      <c r="AG16" s="124">
        <v>4</v>
      </c>
      <c r="AH16" s="124">
        <v>3</v>
      </c>
      <c r="AI16" s="124">
        <v>5</v>
      </c>
      <c r="AJ16" s="124">
        <v>0</v>
      </c>
      <c r="AK16" s="124">
        <v>5</v>
      </c>
      <c r="AL16" s="124">
        <v>0</v>
      </c>
      <c r="AM16" s="124">
        <v>0</v>
      </c>
      <c r="AN16" s="124">
        <v>4</v>
      </c>
      <c r="AO16" s="124">
        <v>1</v>
      </c>
      <c r="AP16" s="124">
        <v>0</v>
      </c>
      <c r="AQ16" s="124">
        <v>2</v>
      </c>
      <c r="AR16" s="124">
        <v>3</v>
      </c>
      <c r="AS16" s="124">
        <v>0</v>
      </c>
      <c r="AT16" s="124">
        <v>2</v>
      </c>
      <c r="AU16" s="124">
        <v>3</v>
      </c>
      <c r="AV16" s="124">
        <v>2</v>
      </c>
      <c r="AW16" s="124">
        <v>0</v>
      </c>
      <c r="AX16" s="124">
        <v>3</v>
      </c>
      <c r="AY16" s="124">
        <v>0</v>
      </c>
      <c r="AZ16" s="124">
        <v>0</v>
      </c>
      <c r="BA16" s="124">
        <v>0</v>
      </c>
      <c r="BB16" s="124">
        <v>2</v>
      </c>
      <c r="BC16" s="124">
        <v>2</v>
      </c>
      <c r="BD16" s="124">
        <v>0</v>
      </c>
      <c r="BE16" s="124">
        <v>0</v>
      </c>
      <c r="BF16" s="124">
        <v>0</v>
      </c>
      <c r="BG16" s="124">
        <v>0</v>
      </c>
      <c r="BH16" s="124">
        <v>0</v>
      </c>
      <c r="BI16" s="129">
        <v>0</v>
      </c>
      <c r="BJ16" s="130">
        <f>=AI16</f>
        <v>5</v>
      </c>
      <c r="BK16" s="131">
        <f>=BJ16/N16</f>
        <v>0.25</v>
      </c>
      <c r="BL16" s="131">
        <f>=AL16/AI16</f>
        <v>0</v>
      </c>
      <c r="BM16" s="132">
        <f>=IF(BJ16=0,0,AM16/BJ16)</f>
        <v>0</v>
      </c>
      <c r="BN16" s="132">
        <f>=IF(BJ16=0,0,AN16/BJ16)</f>
        <v>0.8</v>
      </c>
      <c r="BO16" s="132">
        <f>=IF(BJ16=0,0,AO16/BJ16)</f>
        <v>0.2</v>
      </c>
      <c r="BP16" s="132">
        <f>=IF(BJ16=0,0,AP16/BJ16)</f>
        <v>0</v>
      </c>
      <c r="BQ16" s="131">
        <f>=-IF(BM16=0,0,BM16*LN(BM16))-IF(BN16=0,0,BN16*LN(BN16))-IF(BO16=0,0,BO16*LN(BO16))-IF(BP16=0,0,BP16*LN(BP16))</f>
        <v>0.500402423538188</v>
      </c>
      <c r="BR16" s="133">
        <f>=IF(BJ16=0,0,BQ16/LN(4)*100)</f>
        <v>36.0964047443681</v>
      </c>
      <c r="BS16" s="134">
        <f>=_xlfn.XLOOKUP(C16,点位均值!$A:$A,点位均值!$B:$B,"无匹配")</f>
        <v>1.10228287841191</v>
      </c>
      <c r="BT16" s="134">
        <f>=_xlfn.XLOOKUP(C16,点位均值!$A:$A,点位均值!$C:$C,"无匹配")</f>
        <v>3.86872062663185</v>
      </c>
    </row>
    <row r="17" spans="1:72" ht="34" customHeight="1">
      <c r="A17" s="124">
        <v>14</v>
      </c>
      <c r="B17" s="125" t="s">
        <v>185</v>
      </c>
      <c r="C17" s="126" t="s">
        <v>186</v>
      </c>
      <c r="D17" s="135" t="s">
        <v>1602</v>
      </c>
      <c r="E17" s="127" t="s">
        <v>187</v>
      </c>
      <c r="F17" s="135" t="s"/>
      <c r="G17" s="128" t="s"/>
      <c r="H17" s="125" t="s"/>
      <c r="I17" s="125" t="s"/>
      <c r="J17" s="125" t="s"/>
      <c r="K17" s="128" t="s"/>
      <c r="L17" s="124">
        <v>8</v>
      </c>
      <c r="M17" s="124">
        <v>0</v>
      </c>
      <c r="N17" s="124">
        <v>20</v>
      </c>
      <c r="O17" s="126" t="s">
        <v>101</v>
      </c>
      <c r="P17" s="124">
        <v>1</v>
      </c>
      <c r="Q17" s="124">
        <v>5</v>
      </c>
      <c r="R17" s="124">
        <v>53</v>
      </c>
      <c r="S17" s="124">
        <v>10</v>
      </c>
      <c r="T17" s="124">
        <v>2</v>
      </c>
      <c r="U17" s="124">
        <v>3</v>
      </c>
      <c r="V17" s="124">
        <v>5</v>
      </c>
      <c r="W17" s="124">
        <v>5</v>
      </c>
      <c r="X17" s="126" t="s">
        <v>190</v>
      </c>
      <c r="Y17" s="126" t="s">
        <v>191</v>
      </c>
      <c r="Z17" s="124">
        <v>4</v>
      </c>
      <c r="AA17" s="124">
        <v>2</v>
      </c>
      <c r="AB17" s="124">
        <v>2</v>
      </c>
      <c r="AC17" s="126" t="s">
        <v>192</v>
      </c>
      <c r="AD17" s="126" t="s">
        <v>191</v>
      </c>
      <c r="AE17" s="126" t="s">
        <v>140</v>
      </c>
      <c r="AF17" s="124">
        <v>30</v>
      </c>
      <c r="AG17" s="124">
        <v>4</v>
      </c>
      <c r="AH17" s="124">
        <v>3</v>
      </c>
      <c r="AI17" s="124">
        <v>3</v>
      </c>
      <c r="AJ17" s="124">
        <v>1</v>
      </c>
      <c r="AK17" s="124">
        <v>0</v>
      </c>
      <c r="AL17" s="124">
        <v>3</v>
      </c>
      <c r="AM17" s="124">
        <v>1</v>
      </c>
      <c r="AN17" s="124">
        <v>1</v>
      </c>
      <c r="AO17" s="124">
        <v>1</v>
      </c>
      <c r="AP17" s="124">
        <v>0</v>
      </c>
      <c r="AQ17" s="124">
        <v>1</v>
      </c>
      <c r="AR17" s="124">
        <v>2</v>
      </c>
      <c r="AS17" s="124">
        <v>0</v>
      </c>
      <c r="AT17" s="124">
        <v>2</v>
      </c>
      <c r="AU17" s="124">
        <v>1</v>
      </c>
      <c r="AV17" s="124">
        <v>2</v>
      </c>
      <c r="AW17" s="124">
        <v>0</v>
      </c>
      <c r="AX17" s="124">
        <v>0</v>
      </c>
      <c r="AY17" s="124">
        <v>0</v>
      </c>
      <c r="AZ17" s="124">
        <v>3</v>
      </c>
      <c r="BA17" s="124">
        <v>0</v>
      </c>
      <c r="BB17" s="124">
        <v>0</v>
      </c>
      <c r="BC17" s="124">
        <v>3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I17" s="129">
        <v>0</v>
      </c>
      <c r="BJ17" s="130">
        <f>=AI17</f>
        <v>3</v>
      </c>
      <c r="BK17" s="131">
        <f>=BJ17/N17</f>
        <v>0.15</v>
      </c>
      <c r="BL17" s="131">
        <f>=AL17/AI17</f>
        <v>1</v>
      </c>
      <c r="BM17" s="132">
        <f>=IF(BJ17=0,0,AM17/BJ17)</f>
        <v>0.333333333333333</v>
      </c>
      <c r="BN17" s="132">
        <f>=IF(BJ17=0,0,AN17/BJ17)</f>
        <v>0.333333333333333</v>
      </c>
      <c r="BO17" s="132">
        <f>=IF(BJ17=0,0,AO17/BJ17)</f>
        <v>0.333333333333333</v>
      </c>
      <c r="BP17" s="132">
        <f>=IF(BJ17=0,0,AP17/BJ17)</f>
        <v>0</v>
      </c>
      <c r="BQ17" s="131">
        <f>=-IF(BM17=0,0,BM17*LN(BM17))-IF(BN17=0,0,BN17*LN(BN17))-IF(BO17=0,0,BO17*LN(BO17))-IF(BP17=0,0,BP17*LN(BP17))</f>
        <v>1.09861228866811</v>
      </c>
      <c r="BR17" s="133">
        <f>=IF(BJ17=0,0,BQ17/LN(4)*100)</f>
        <v>79.2481250360578</v>
      </c>
      <c r="BS17" s="134">
        <f>=_xlfn.XLOOKUP(C17,点位均值!$A:$A,点位均值!$B:$B,"无匹配")</f>
        <v>3.89950372208437</v>
      </c>
      <c r="BT17" s="134">
        <f>=_xlfn.XLOOKUP(C17,点位均值!$A:$A,点位均值!$C:$C,"无匹配")</f>
        <v>4.64073107049608</v>
      </c>
    </row>
    <row r="18" spans="1:72" ht="34" customHeight="1">
      <c r="A18" s="124">
        <v>15</v>
      </c>
      <c r="B18" s="125" t="s">
        <v>193</v>
      </c>
      <c r="C18" s="126" t="s">
        <v>194</v>
      </c>
      <c r="D18" s="137" t="s"/>
      <c r="E18" s="127" t="s">
        <v>195</v>
      </c>
      <c r="F18" s="135" t="s"/>
      <c r="G18" s="125" t="s"/>
      <c r="H18" s="125" t="s"/>
      <c r="I18" s="125" t="s"/>
      <c r="J18" s="125" t="s"/>
      <c r="K18" s="128" t="s"/>
      <c r="L18" s="124">
        <v>4</v>
      </c>
      <c r="M18" s="124">
        <v>0</v>
      </c>
      <c r="N18" s="124">
        <v>0.5</v>
      </c>
      <c r="O18" s="126" t="s">
        <v>175</v>
      </c>
      <c r="P18" s="124">
        <v>1</v>
      </c>
      <c r="Q18" s="124">
        <v>4</v>
      </c>
      <c r="R18" s="124">
        <v>177</v>
      </c>
      <c r="S18" s="124">
        <v>5</v>
      </c>
      <c r="T18" s="124">
        <v>2</v>
      </c>
      <c r="U18" s="124">
        <v>4</v>
      </c>
      <c r="V18" s="124">
        <v>4</v>
      </c>
      <c r="W18" s="124">
        <v>4</v>
      </c>
      <c r="X18" s="126" t="s">
        <v>196</v>
      </c>
      <c r="Y18" s="126" t="s">
        <v>197</v>
      </c>
      <c r="Z18" s="124">
        <v>5</v>
      </c>
      <c r="AA18" s="124">
        <v>2</v>
      </c>
      <c r="AB18" s="124">
        <v>4</v>
      </c>
      <c r="AC18" s="126" t="s">
        <v>198</v>
      </c>
      <c r="AD18" s="126" t="s">
        <v>197</v>
      </c>
      <c r="AE18" s="126" t="s">
        <v>132</v>
      </c>
      <c r="AF18" s="124">
        <v>15</v>
      </c>
      <c r="AG18" s="124">
        <v>4</v>
      </c>
      <c r="AH18" s="124">
        <v>3</v>
      </c>
      <c r="AI18" s="124" t="s"/>
      <c r="AJ18" s="124" t="s"/>
      <c r="AK18" s="124" t="s"/>
      <c r="AL18" s="124" t="s"/>
      <c r="AM18" s="124" t="s"/>
      <c r="AN18" s="124" t="s"/>
      <c r="AO18" s="124" t="s"/>
      <c r="AP18" s="124" t="s"/>
      <c r="AQ18" s="124" t="s"/>
      <c r="AR18" s="124" t="s"/>
      <c r="AS18" s="124" t="s"/>
      <c r="AT18" s="124" t="s"/>
      <c r="AU18" s="124" t="s"/>
      <c r="AV18" s="124" t="s"/>
      <c r="AW18" s="124" t="s"/>
      <c r="AX18" s="124" t="s"/>
      <c r="AY18" s="124" t="s"/>
      <c r="AZ18" s="124" t="s"/>
      <c r="BA18" s="124" t="s"/>
      <c r="BB18" s="124" t="s"/>
      <c r="BC18" s="124" t="s"/>
      <c r="BD18" s="124" t="s"/>
      <c r="BE18" s="124" t="s"/>
      <c r="BF18" s="124" t="s"/>
      <c r="BG18" s="124" t="s"/>
      <c r="BH18" s="124" t="s"/>
      <c r="BI18" s="129" t="s"/>
      <c r="BJ18" s="130">
        <f>=AI18</f>
        <v>0</v>
      </c>
      <c r="BK18" s="131">
        <f>=BJ18/N18</f>
        <v>0</v>
      </c>
      <c r="BL18" s="131" t="e">
        <f>=AL18/AI18</f>
        <v>#DIV/0!</v>
      </c>
      <c r="BM18" s="132">
        <f>=IF(BJ18=0,0,AM18/BJ18)</f>
        <v>0</v>
      </c>
      <c r="BN18" s="132">
        <f>=IF(BJ18=0,0,AN18/BJ18)</f>
        <v>0</v>
      </c>
      <c r="BO18" s="132">
        <f>=IF(BJ18=0,0,AO18/BJ18)</f>
        <v>0</v>
      </c>
      <c r="BP18" s="132">
        <f>=IF(BJ18=0,0,AP18/BJ18)</f>
        <v>0</v>
      </c>
      <c r="BQ18" s="131">
        <f>=-IF(BM18=0,0,BM18*LN(BM18))-IF(BN18=0,0,BN18*LN(BN18))-IF(BO18=0,0,BO18*LN(BO18))-IF(BP18=0,0,BP18*LN(BP18))</f>
        <v>0</v>
      </c>
      <c r="BR18" s="133">
        <f>=IF(BJ18=0,0,BQ18/LN(4)*100)</f>
        <v>0</v>
      </c>
      <c r="BS18" s="134" t="str">
        <f>=_xlfn.XLOOKUP(C18,点位均值!$A:$A,点位均值!$B:$B,"无匹配")</f>
        <v>无匹配</v>
      </c>
      <c r="BT18" s="134" t="str">
        <f>=_xlfn.XLOOKUP(C18,点位均值!$A:$A,点位均值!$C:$C,"无匹配")</f>
        <v>无匹配</v>
      </c>
    </row>
    <row r="19" spans="1:72" ht="34" customHeight="1">
      <c r="A19" s="124">
        <v>16</v>
      </c>
      <c r="B19" s="125" t="s">
        <v>199</v>
      </c>
      <c r="C19" s="126" t="s">
        <v>200</v>
      </c>
      <c r="D19" s="137" t="s"/>
      <c r="E19" s="127" t="s">
        <v>201</v>
      </c>
      <c r="F19" s="135" t="s"/>
      <c r="G19" s="128" t="s"/>
      <c r="H19" s="125" t="s"/>
      <c r="I19" s="125" t="s"/>
      <c r="J19" s="125" t="s"/>
      <c r="K19" s="128" t="s"/>
      <c r="L19" s="124">
        <v>8</v>
      </c>
      <c r="M19" s="124">
        <v>0</v>
      </c>
      <c r="N19" s="124">
        <v>0.5</v>
      </c>
      <c r="O19" s="126" t="s">
        <v>175</v>
      </c>
      <c r="P19" s="124">
        <v>1</v>
      </c>
      <c r="Q19" s="124">
        <v>4</v>
      </c>
      <c r="R19" s="124">
        <v>177</v>
      </c>
      <c r="S19" s="124">
        <v>5</v>
      </c>
      <c r="T19" s="124">
        <v>2</v>
      </c>
      <c r="U19" s="124">
        <v>4</v>
      </c>
      <c r="V19" s="124">
        <v>4</v>
      </c>
      <c r="W19" s="124">
        <v>4</v>
      </c>
      <c r="X19" s="126" t="s">
        <v>196</v>
      </c>
      <c r="Y19" s="126" t="s">
        <v>191</v>
      </c>
      <c r="Z19" s="124">
        <v>5</v>
      </c>
      <c r="AA19" s="124">
        <v>2</v>
      </c>
      <c r="AB19" s="124">
        <v>4</v>
      </c>
      <c r="AC19" s="126" t="s">
        <v>203</v>
      </c>
      <c r="AD19" s="135" t="s">
        <v>191</v>
      </c>
      <c r="AE19" s="126" t="s">
        <v>102</v>
      </c>
      <c r="AF19" s="124">
        <v>15</v>
      </c>
      <c r="AG19" s="124">
        <v>5</v>
      </c>
      <c r="AH19" s="124">
        <v>3</v>
      </c>
      <c r="AI19" s="126" t="s"/>
      <c r="AJ19" s="126" t="s"/>
      <c r="AK19" s="126" t="s"/>
      <c r="AL19" s="126" t="s"/>
      <c r="AM19" s="126" t="s"/>
      <c r="AN19" s="126" t="s"/>
      <c r="AO19" s="126" t="s"/>
      <c r="AP19" s="126" t="s"/>
      <c r="AQ19" s="126" t="s"/>
      <c r="AR19" s="126" t="s"/>
      <c r="AS19" s="126" t="s"/>
      <c r="AT19" s="126" t="s"/>
      <c r="AU19" s="126" t="s"/>
      <c r="AV19" s="126" t="s"/>
      <c r="AW19" s="126" t="s"/>
      <c r="AX19" s="126" t="s"/>
      <c r="AY19" s="126" t="s"/>
      <c r="AZ19" s="126" t="s"/>
      <c r="BA19" s="126" t="s"/>
      <c r="BB19" s="126" t="s"/>
      <c r="BC19" s="126" t="s"/>
      <c r="BD19" s="126" t="s"/>
      <c r="BE19" s="126" t="s"/>
      <c r="BF19" s="126" t="s"/>
      <c r="BG19" s="126" t="s"/>
      <c r="BH19" s="126" t="s"/>
      <c r="BI19" s="138" t="s"/>
      <c r="BJ19" s="130">
        <f>=AI19</f>
        <v>0</v>
      </c>
      <c r="BK19" s="131">
        <f>=BJ19/N19</f>
        <v>0</v>
      </c>
      <c r="BL19" s="131" t="e">
        <f>=AL19/AI19</f>
        <v>#DIV/0!</v>
      </c>
      <c r="BM19" s="132">
        <f>=IF(BJ19=0,0,AM19/BJ19)</f>
        <v>0</v>
      </c>
      <c r="BN19" s="132">
        <f>=IF(BJ19=0,0,AN19/BJ19)</f>
        <v>0</v>
      </c>
      <c r="BO19" s="132">
        <f>=IF(BJ19=0,0,AO19/BJ19)</f>
        <v>0</v>
      </c>
      <c r="BP19" s="132">
        <f>=IF(BJ19=0,0,AP19/BJ19)</f>
        <v>0</v>
      </c>
      <c r="BQ19" s="131">
        <f>=-IF(BM19=0,0,BM19*LN(BM19))-IF(BN19=0,0,BN19*LN(BN19))-IF(BO19=0,0,BO19*LN(BO19))-IF(BP19=0,0,BP19*LN(BP19))</f>
        <v>0</v>
      </c>
      <c r="BR19" s="133">
        <f>=IF(BJ19=0,0,BQ19/LN(4)*100)</f>
        <v>0</v>
      </c>
      <c r="BS19" s="134" t="str">
        <f>=_xlfn.XLOOKUP(C19,点位均值!$A:$A,点位均值!$B:$B,"无匹配")</f>
        <v>无匹配</v>
      </c>
      <c r="BT19" s="134" t="str">
        <f>=_xlfn.XLOOKUP(C19,点位均值!$A:$A,点位均值!$C:$C,"无匹配")</f>
        <v>无匹配</v>
      </c>
    </row>
    <row r="20" spans="1:72" ht="34" customHeight="1">
      <c r="A20" s="124">
        <v>17</v>
      </c>
      <c r="B20" s="125" t="s">
        <v>204</v>
      </c>
      <c r="C20" s="126" t="s">
        <v>205</v>
      </c>
      <c r="D20" s="126" t="s">
        <v>1602</v>
      </c>
      <c r="E20" s="127" t="s">
        <v>206</v>
      </c>
      <c r="F20" s="135" t="s"/>
      <c r="G20" s="125" t="s"/>
      <c r="H20" s="125" t="s"/>
      <c r="I20" s="125" t="s"/>
      <c r="J20" s="125" t="s"/>
      <c r="K20" s="128" t="s"/>
      <c r="L20" s="124">
        <v>6</v>
      </c>
      <c r="M20" s="124">
        <v>0</v>
      </c>
      <c r="N20" s="124">
        <v>0.5</v>
      </c>
      <c r="O20" s="126" t="s">
        <v>101</v>
      </c>
      <c r="P20" s="124">
        <v>1</v>
      </c>
      <c r="Q20" s="124">
        <v>4</v>
      </c>
      <c r="R20" s="124">
        <v>25</v>
      </c>
      <c r="S20" s="124">
        <v>10</v>
      </c>
      <c r="T20" s="124">
        <v>2</v>
      </c>
      <c r="U20" s="124">
        <v>5</v>
      </c>
      <c r="V20" s="124">
        <v>5</v>
      </c>
      <c r="W20" s="124">
        <v>5</v>
      </c>
      <c r="X20" s="126" t="s">
        <v>208</v>
      </c>
      <c r="Y20" s="126" t="s">
        <v>209</v>
      </c>
      <c r="Z20" s="124">
        <v>5</v>
      </c>
      <c r="AA20" s="124">
        <v>3</v>
      </c>
      <c r="AB20" s="124">
        <v>4</v>
      </c>
      <c r="AC20" s="126" t="s">
        <v>210</v>
      </c>
      <c r="AD20" s="126" t="s">
        <v>209</v>
      </c>
      <c r="AE20" s="126" t="s">
        <v>140</v>
      </c>
      <c r="AF20" s="124">
        <v>50</v>
      </c>
      <c r="AG20" s="124">
        <v>4</v>
      </c>
      <c r="AH20" s="124">
        <v>5</v>
      </c>
      <c r="AI20" s="126">
        <v>2</v>
      </c>
      <c r="AJ20" s="126">
        <v>1</v>
      </c>
      <c r="AK20" s="126">
        <v>0</v>
      </c>
      <c r="AL20" s="126">
        <v>2</v>
      </c>
      <c r="AM20" s="126">
        <v>0</v>
      </c>
      <c r="AN20" s="126">
        <v>2</v>
      </c>
      <c r="AO20" s="126">
        <v>0</v>
      </c>
      <c r="AP20" s="126">
        <v>0</v>
      </c>
      <c r="AQ20" s="126">
        <v>1</v>
      </c>
      <c r="AR20" s="126">
        <v>1</v>
      </c>
      <c r="AS20" s="126">
        <v>0</v>
      </c>
      <c r="AT20" s="126">
        <v>0</v>
      </c>
      <c r="AU20" s="126">
        <v>2</v>
      </c>
      <c r="AV20" s="126">
        <v>2</v>
      </c>
      <c r="AW20" s="126">
        <v>0</v>
      </c>
      <c r="AX20" s="126">
        <v>0</v>
      </c>
      <c r="AY20" s="126">
        <v>0</v>
      </c>
      <c r="AZ20" s="126">
        <v>0</v>
      </c>
      <c r="BA20" s="126">
        <v>0</v>
      </c>
      <c r="BB20" s="126">
        <v>0</v>
      </c>
      <c r="BC20" s="126">
        <v>2</v>
      </c>
      <c r="BD20" s="126">
        <v>0</v>
      </c>
      <c r="BE20" s="126">
        <v>0</v>
      </c>
      <c r="BF20" s="126">
        <v>0</v>
      </c>
      <c r="BG20" s="126">
        <v>0</v>
      </c>
      <c r="BH20" s="126">
        <v>0</v>
      </c>
      <c r="BI20" s="138">
        <v>0</v>
      </c>
      <c r="BJ20" s="130">
        <f>=AI20</f>
        <v>2</v>
      </c>
      <c r="BK20" s="131">
        <f>=BJ20/N20</f>
        <v>4</v>
      </c>
      <c r="BL20" s="131">
        <f>=AL20/AI20</f>
        <v>1</v>
      </c>
      <c r="BM20" s="132">
        <f>=IF(BJ20=0,0,AM20/BJ20)</f>
        <v>0</v>
      </c>
      <c r="BN20" s="132">
        <f>=IF(BJ20=0,0,AN20/BJ20)</f>
        <v>1</v>
      </c>
      <c r="BO20" s="132">
        <f>=IF(BJ20=0,0,AO20/BJ20)</f>
        <v>0</v>
      </c>
      <c r="BP20" s="132">
        <f>=IF(BJ20=0,0,AP20/BJ20)</f>
        <v>0</v>
      </c>
      <c r="BQ20" s="131">
        <f>=-IF(BM20=0,0,BM20*LN(BM20))-IF(BN20=0,0,BN20*LN(BN20))-IF(BO20=0,0,BO20*LN(BO20))-IF(BP20=0,0,BP20*LN(BP20))</f>
        <v>0</v>
      </c>
      <c r="BR20" s="133">
        <f>=IF(BJ20=0,0,BQ20/LN(4)*100)</f>
        <v>0</v>
      </c>
      <c r="BS20" s="134">
        <f>=_xlfn.XLOOKUP(C20,点位均值!$A:$A,点位均值!$B:$B,"无匹配")</f>
        <v>0.738709677419355</v>
      </c>
      <c r="BT20" s="134">
        <f>=_xlfn.XLOOKUP(C20,点位均值!$A:$A,点位均值!$C:$C,"无匹配")</f>
        <v>5.45065274151436</v>
      </c>
    </row>
    <row r="21" spans="1:72" ht="34" customHeight="1">
      <c r="A21" s="124">
        <v>18</v>
      </c>
      <c r="B21" s="125" t="s">
        <v>211</v>
      </c>
      <c r="C21" s="126" t="s">
        <v>212</v>
      </c>
      <c r="D21" s="126" t="s">
        <v>1602</v>
      </c>
      <c r="E21" s="127" t="s">
        <v>213</v>
      </c>
      <c r="F21" s="135" t="s"/>
      <c r="G21" s="128" t="s"/>
      <c r="H21" s="125" t="s"/>
      <c r="I21" s="125" t="s"/>
      <c r="J21" s="125" t="s"/>
      <c r="K21" s="128" t="s"/>
      <c r="L21" s="124">
        <v>6</v>
      </c>
      <c r="M21" s="124">
        <v>0</v>
      </c>
      <c r="N21" s="124">
        <v>0.5</v>
      </c>
      <c r="O21" s="126" t="s">
        <v>101</v>
      </c>
      <c r="P21" s="124">
        <v>1</v>
      </c>
      <c r="Q21" s="124">
        <v>2</v>
      </c>
      <c r="R21" s="124">
        <v>27</v>
      </c>
      <c r="S21" s="124">
        <v>5</v>
      </c>
      <c r="T21" s="124">
        <v>2</v>
      </c>
      <c r="U21" s="124">
        <v>5</v>
      </c>
      <c r="V21" s="124">
        <v>2</v>
      </c>
      <c r="W21" s="124">
        <v>3</v>
      </c>
      <c r="X21" s="126" t="s">
        <v>214</v>
      </c>
      <c r="Y21" s="126" t="s">
        <v>209</v>
      </c>
      <c r="Z21" s="124">
        <v>4</v>
      </c>
      <c r="AA21" s="124">
        <v>1</v>
      </c>
      <c r="AB21" s="124">
        <v>5</v>
      </c>
      <c r="AC21" s="126" t="s">
        <v>215</v>
      </c>
      <c r="AD21" s="137" t="s"/>
      <c r="AE21" s="126" t="s">
        <v>132</v>
      </c>
      <c r="AF21" s="124">
        <v>30</v>
      </c>
      <c r="AG21" s="124">
        <v>4</v>
      </c>
      <c r="AH21" s="124">
        <v>3</v>
      </c>
      <c r="AI21" s="124" t="s"/>
      <c r="AJ21" s="124" t="s"/>
      <c r="AK21" s="124" t="s"/>
      <c r="AL21" s="124" t="s"/>
      <c r="AM21" s="124" t="s"/>
      <c r="AN21" s="124" t="s"/>
      <c r="AO21" s="124" t="s"/>
      <c r="AP21" s="124" t="s"/>
      <c r="AQ21" s="124" t="s"/>
      <c r="AR21" s="124" t="s"/>
      <c r="AS21" s="124" t="s"/>
      <c r="AT21" s="124" t="s"/>
      <c r="AU21" s="124" t="s"/>
      <c r="AV21" s="124" t="s"/>
      <c r="AW21" s="124" t="s"/>
      <c r="AX21" s="124" t="s"/>
      <c r="AY21" s="124" t="s"/>
      <c r="AZ21" s="124" t="s"/>
      <c r="BA21" s="124" t="s"/>
      <c r="BB21" s="124" t="s"/>
      <c r="BC21" s="124" t="s"/>
      <c r="BD21" s="124" t="s"/>
      <c r="BE21" s="124" t="s"/>
      <c r="BF21" s="124" t="s"/>
      <c r="BG21" s="124" t="s"/>
      <c r="BH21" s="124" t="s"/>
      <c r="BI21" s="129" t="s"/>
      <c r="BJ21" s="130">
        <f>=AI21</f>
        <v>0</v>
      </c>
      <c r="BK21" s="131">
        <f>=BJ21/N21</f>
        <v>0</v>
      </c>
      <c r="BL21" s="131" t="e">
        <f>=AL21/AI21</f>
        <v>#DIV/0!</v>
      </c>
      <c r="BM21" s="132">
        <f>=IF(BJ21=0,0,AM21/BJ21)</f>
        <v>0</v>
      </c>
      <c r="BN21" s="132">
        <f>=IF(BJ21=0,0,AN21/BJ21)</f>
        <v>0</v>
      </c>
      <c r="BO21" s="132">
        <f>=IF(BJ21=0,0,AO21/BJ21)</f>
        <v>0</v>
      </c>
      <c r="BP21" s="132">
        <f>=IF(BJ21=0,0,AP21/BJ21)</f>
        <v>0</v>
      </c>
      <c r="BQ21" s="131">
        <f>=-IF(BM21=0,0,BM21*LN(BM21))-IF(BN21=0,0,BN21*LN(BN21))-IF(BO21=0,0,BO21*LN(BO21))-IF(BP21=0,0,BP21*LN(BP21))</f>
        <v>0</v>
      </c>
      <c r="BR21" s="133">
        <f>=IF(BJ21=0,0,BQ21/LN(4)*100)</f>
        <v>0</v>
      </c>
      <c r="BS21" s="134" t="str">
        <f>=_xlfn.XLOOKUP(C21,点位均值!$A:$A,点位均值!$B:$B,"无匹配")</f>
        <v>无匹配</v>
      </c>
      <c r="BT21" s="134" t="str">
        <f>=_xlfn.XLOOKUP(C21,点位均值!$A:$A,点位均值!$C:$C,"无匹配")</f>
        <v>无匹配</v>
      </c>
    </row>
    <row r="22" spans="1:72" ht="34" customHeight="1">
      <c r="A22" s="124">
        <v>19</v>
      </c>
      <c r="B22" s="125" t="s">
        <v>216</v>
      </c>
      <c r="C22" s="126" t="s">
        <v>217</v>
      </c>
      <c r="D22" s="126" t="s">
        <v>1606</v>
      </c>
      <c r="E22" s="127" t="s">
        <v>218</v>
      </c>
      <c r="F22" s="135" t="s"/>
      <c r="G22" s="128" t="s"/>
      <c r="H22" s="125" t="s"/>
      <c r="I22" s="125" t="s"/>
      <c r="J22" s="125" t="s"/>
      <c r="K22" s="128" t="s"/>
      <c r="L22" s="124">
        <v>3</v>
      </c>
      <c r="M22" s="124">
        <v>0</v>
      </c>
      <c r="N22" s="124">
        <v>1</v>
      </c>
      <c r="O22" s="126" t="s">
        <v>101</v>
      </c>
      <c r="P22" s="124">
        <v>1</v>
      </c>
      <c r="Q22" s="124">
        <v>4</v>
      </c>
      <c r="R22" s="124">
        <v>5</v>
      </c>
      <c r="S22" s="124">
        <v>5</v>
      </c>
      <c r="T22" s="124">
        <v>3</v>
      </c>
      <c r="U22" s="124">
        <v>2</v>
      </c>
      <c r="V22" s="124">
        <v>4</v>
      </c>
      <c r="W22" s="124">
        <v>4</v>
      </c>
      <c r="X22" s="126" t="s">
        <v>220</v>
      </c>
      <c r="Y22" s="126" t="s">
        <v>221</v>
      </c>
      <c r="Z22" s="124">
        <v>3</v>
      </c>
      <c r="AA22" s="124">
        <v>5</v>
      </c>
      <c r="AB22" s="124">
        <v>2</v>
      </c>
      <c r="AC22" s="126" t="s">
        <v>222</v>
      </c>
      <c r="AD22" s="126" t="s">
        <v>221</v>
      </c>
      <c r="AE22" s="126" t="s">
        <v>223</v>
      </c>
      <c r="AF22" s="124">
        <v>30</v>
      </c>
      <c r="AG22" s="124">
        <v>3</v>
      </c>
      <c r="AH22" s="124">
        <v>2</v>
      </c>
      <c r="AI22" s="126">
        <v>2</v>
      </c>
      <c r="AJ22" s="126">
        <v>0</v>
      </c>
      <c r="AK22" s="126">
        <v>2</v>
      </c>
      <c r="AL22" s="126">
        <v>0</v>
      </c>
      <c r="AM22" s="126">
        <v>0</v>
      </c>
      <c r="AN22" s="126">
        <v>1</v>
      </c>
      <c r="AO22" s="126">
        <v>1</v>
      </c>
      <c r="AP22" s="126">
        <v>0</v>
      </c>
      <c r="AQ22" s="126">
        <v>1</v>
      </c>
      <c r="AR22" s="126">
        <v>1</v>
      </c>
      <c r="AS22" s="126">
        <v>0</v>
      </c>
      <c r="AT22" s="126">
        <v>0</v>
      </c>
      <c r="AU22" s="126">
        <v>2</v>
      </c>
      <c r="AV22" s="126">
        <v>1</v>
      </c>
      <c r="AW22" s="126">
        <v>2</v>
      </c>
      <c r="AX22" s="126">
        <v>2</v>
      </c>
      <c r="AY22" s="126">
        <v>0</v>
      </c>
      <c r="AZ22" s="126">
        <v>0</v>
      </c>
      <c r="BA22" s="126">
        <v>0</v>
      </c>
      <c r="BB22" s="126">
        <v>0</v>
      </c>
      <c r="BC22" s="126">
        <v>0</v>
      </c>
      <c r="BD22" s="126">
        <v>0</v>
      </c>
      <c r="BE22" s="126">
        <v>0</v>
      </c>
      <c r="BF22" s="126">
        <v>0</v>
      </c>
      <c r="BG22" s="126">
        <v>0</v>
      </c>
      <c r="BH22" s="126">
        <v>0</v>
      </c>
      <c r="BI22" s="138">
        <v>0</v>
      </c>
      <c r="BJ22" s="130">
        <f>=AI22</f>
        <v>2</v>
      </c>
      <c r="BK22" s="131">
        <f>=BJ22/N22</f>
        <v>2</v>
      </c>
      <c r="BL22" s="131">
        <f>=AL22/AI22</f>
        <v>0</v>
      </c>
      <c r="BM22" s="132">
        <f>=IF(BJ22=0,0,AM22/BJ22)</f>
        <v>0</v>
      </c>
      <c r="BN22" s="132">
        <f>=IF(BJ22=0,0,AN22/BJ22)</f>
        <v>0.5</v>
      </c>
      <c r="BO22" s="132">
        <f>=IF(BJ22=0,0,AO22/BJ22)</f>
        <v>0.5</v>
      </c>
      <c r="BP22" s="132">
        <f>=IF(BJ22=0,0,AP22/BJ22)</f>
        <v>0</v>
      </c>
      <c r="BQ22" s="131">
        <f>=-IF(BM22=0,0,BM22*LN(BM22))-IF(BN22=0,0,BN22*LN(BN22))-IF(BO22=0,0,BO22*LN(BO22))-IF(BP22=0,0,BP22*LN(BP22))</f>
        <v>0.693147180559945</v>
      </c>
      <c r="BR22" s="133">
        <f>=IF(BJ22=0,0,BQ22/LN(4)*100)</f>
        <v>50</v>
      </c>
      <c r="BS22" s="134">
        <f>=_xlfn.XLOOKUP(C22,点位均值!$A:$A,点位均值!$B:$B,"无匹配")</f>
        <v>1.86873449131514</v>
      </c>
      <c r="BT22" s="134">
        <f>=_xlfn.XLOOKUP(C22,点位均值!$A:$A,点位均值!$C:$C,"无匹配")</f>
        <v>5.088772845953</v>
      </c>
    </row>
    <row r="23" spans="1:72" ht="34" customHeight="1">
      <c r="A23" s="124">
        <v>20</v>
      </c>
      <c r="B23" s="125" t="s">
        <v>224</v>
      </c>
      <c r="C23" s="126" t="s">
        <v>225</v>
      </c>
      <c r="D23" s="135" t="s">
        <v>1602</v>
      </c>
      <c r="E23" s="127" t="s">
        <v>226</v>
      </c>
      <c r="F23" s="135" t="s"/>
      <c r="G23" s="128" t="s"/>
      <c r="H23" s="125" t="s"/>
      <c r="I23" s="125" t="s"/>
      <c r="J23" s="125" t="s"/>
      <c r="K23" s="128" t="s"/>
      <c r="L23" s="124">
        <v>6</v>
      </c>
      <c r="M23" s="124">
        <v>1</v>
      </c>
      <c r="N23" s="124">
        <v>2</v>
      </c>
      <c r="O23" s="126" t="s">
        <v>101</v>
      </c>
      <c r="P23" s="124">
        <v>1</v>
      </c>
      <c r="Q23" s="124">
        <v>4</v>
      </c>
      <c r="R23" s="124">
        <v>43</v>
      </c>
      <c r="S23" s="124">
        <v>10</v>
      </c>
      <c r="T23" s="124">
        <v>6</v>
      </c>
      <c r="U23" s="124">
        <v>5</v>
      </c>
      <c r="V23" s="124">
        <v>5</v>
      </c>
      <c r="W23" s="124">
        <v>4</v>
      </c>
      <c r="X23" s="126" t="s">
        <v>227</v>
      </c>
      <c r="Y23" s="126" t="s">
        <v>228</v>
      </c>
      <c r="Z23" s="124">
        <v>5</v>
      </c>
      <c r="AA23" s="124">
        <v>1</v>
      </c>
      <c r="AB23" s="124">
        <v>5</v>
      </c>
      <c r="AC23" s="126" t="s">
        <v>229</v>
      </c>
      <c r="AD23" s="126" t="s">
        <v>228</v>
      </c>
      <c r="AE23" s="126" t="s">
        <v>140</v>
      </c>
      <c r="AF23" s="124">
        <v>20</v>
      </c>
      <c r="AG23" s="124">
        <v>5</v>
      </c>
      <c r="AH23" s="124">
        <v>4</v>
      </c>
      <c r="AI23" s="124" t="s"/>
      <c r="AJ23" s="124" t="s"/>
      <c r="AK23" s="124" t="s"/>
      <c r="AL23" s="124" t="s"/>
      <c r="AM23" s="124" t="s"/>
      <c r="AN23" s="124" t="s"/>
      <c r="AO23" s="124" t="s"/>
      <c r="AP23" s="124" t="s"/>
      <c r="AQ23" s="124" t="s"/>
      <c r="AR23" s="124" t="s"/>
      <c r="AS23" s="124" t="s"/>
      <c r="AT23" s="124" t="s"/>
      <c r="AU23" s="124" t="s"/>
      <c r="AV23" s="124" t="s"/>
      <c r="AW23" s="124" t="s"/>
      <c r="AX23" s="124" t="s"/>
      <c r="AY23" s="124" t="s"/>
      <c r="AZ23" s="124" t="s"/>
      <c r="BA23" s="124" t="s"/>
      <c r="BB23" s="124" t="s"/>
      <c r="BC23" s="124" t="s"/>
      <c r="BD23" s="124" t="s"/>
      <c r="BE23" s="124" t="s"/>
      <c r="BF23" s="124" t="s"/>
      <c r="BG23" s="124" t="s"/>
      <c r="BH23" s="124" t="s"/>
      <c r="BI23" s="129" t="s"/>
      <c r="BJ23" s="130">
        <f>=AI23</f>
        <v>0</v>
      </c>
      <c r="BK23" s="131">
        <f>=BJ23/N23</f>
        <v>0</v>
      </c>
      <c r="BL23" s="131" t="e">
        <f>=AL23/AI23</f>
        <v>#DIV/0!</v>
      </c>
      <c r="BM23" s="132">
        <f>=IF(BJ23=0,0,AM23/BJ23)</f>
        <v>0</v>
      </c>
      <c r="BN23" s="132">
        <f>=IF(BJ23=0,0,AN23/BJ23)</f>
        <v>0</v>
      </c>
      <c r="BO23" s="132">
        <f>=IF(BJ23=0,0,AO23/BJ23)</f>
        <v>0</v>
      </c>
      <c r="BP23" s="132">
        <f>=IF(BJ23=0,0,AP23/BJ23)</f>
        <v>0</v>
      </c>
      <c r="BQ23" s="131">
        <f>=-IF(BM23=0,0,BM23*LN(BM23))-IF(BN23=0,0,BN23*LN(BN23))-IF(BO23=0,0,BO23*LN(BO23))-IF(BP23=0,0,BP23*LN(BP23))</f>
        <v>0</v>
      </c>
      <c r="BR23" s="133">
        <f>=IF(BJ23=0,0,BQ23/LN(4)*100)</f>
        <v>0</v>
      </c>
      <c r="BS23" s="134" t="str">
        <f>=_xlfn.XLOOKUP(C23,点位均值!$A:$A,点位均值!$B:$B,"无匹配")</f>
        <v>无匹配</v>
      </c>
      <c r="BT23" s="134" t="str">
        <f>=_xlfn.XLOOKUP(C23,点位均值!$A:$A,点位均值!$C:$C,"无匹配")</f>
        <v>无匹配</v>
      </c>
    </row>
    <row r="24" spans="1:72" ht="34" customHeight="1">
      <c r="A24" s="124">
        <v>21</v>
      </c>
      <c r="B24" s="125" t="s">
        <v>230</v>
      </c>
      <c r="C24" s="126" t="s">
        <v>231</v>
      </c>
      <c r="D24" s="126" t="s">
        <v>1602</v>
      </c>
      <c r="E24" s="127" t="s">
        <v>232</v>
      </c>
      <c r="F24" s="135" t="s"/>
      <c r="G24" s="128" t="s"/>
      <c r="H24" s="125" t="s"/>
      <c r="I24" s="125" t="s"/>
      <c r="J24" s="125" t="s"/>
      <c r="K24" s="128" t="s"/>
      <c r="L24" s="124">
        <v>6</v>
      </c>
      <c r="M24" s="124">
        <v>1</v>
      </c>
      <c r="N24" s="124">
        <v>2</v>
      </c>
      <c r="O24" s="126" t="s">
        <v>101</v>
      </c>
      <c r="P24" s="124">
        <v>1</v>
      </c>
      <c r="Q24" s="124">
        <v>4</v>
      </c>
      <c r="R24" s="124">
        <v>50</v>
      </c>
      <c r="S24" s="124">
        <v>0</v>
      </c>
      <c r="T24" s="124">
        <v>6</v>
      </c>
      <c r="U24" s="124">
        <v>5</v>
      </c>
      <c r="V24" s="124">
        <v>4</v>
      </c>
      <c r="W24" s="124">
        <v>4</v>
      </c>
      <c r="X24" s="126" t="s">
        <v>233</v>
      </c>
      <c r="Y24" s="135" t="s"/>
      <c r="Z24" s="124">
        <v>4</v>
      </c>
      <c r="AA24" s="124">
        <v>1</v>
      </c>
      <c r="AB24" s="124">
        <v>5</v>
      </c>
      <c r="AC24" s="126" t="s">
        <v>233</v>
      </c>
      <c r="AD24" s="126" t="s"/>
      <c r="AE24" s="126" t="s">
        <v>140</v>
      </c>
      <c r="AF24" s="124">
        <v>50</v>
      </c>
      <c r="AG24" s="124">
        <v>3</v>
      </c>
      <c r="AH24" s="124">
        <v>3</v>
      </c>
      <c r="AI24" s="126">
        <v>2</v>
      </c>
      <c r="AJ24" s="126">
        <v>1</v>
      </c>
      <c r="AK24" s="126">
        <v>0</v>
      </c>
      <c r="AL24" s="126">
        <v>2</v>
      </c>
      <c r="AM24" s="126">
        <v>0</v>
      </c>
      <c r="AN24" s="126">
        <v>2</v>
      </c>
      <c r="AO24" s="126">
        <v>0</v>
      </c>
      <c r="AP24" s="126">
        <v>0</v>
      </c>
      <c r="AQ24" s="126">
        <v>1</v>
      </c>
      <c r="AR24" s="126">
        <v>1</v>
      </c>
      <c r="AS24" s="126">
        <v>0</v>
      </c>
      <c r="AT24" s="126">
        <v>2</v>
      </c>
      <c r="AU24" s="126">
        <v>0</v>
      </c>
      <c r="AV24" s="126">
        <v>2</v>
      </c>
      <c r="AW24" s="126">
        <v>0</v>
      </c>
      <c r="AX24" s="126">
        <v>0</v>
      </c>
      <c r="AY24" s="126">
        <v>0</v>
      </c>
      <c r="AZ24" s="126">
        <v>0</v>
      </c>
      <c r="BA24" s="126">
        <v>0</v>
      </c>
      <c r="BB24" s="126">
        <v>0</v>
      </c>
      <c r="BC24" s="126">
        <v>2</v>
      </c>
      <c r="BD24" s="126">
        <v>0</v>
      </c>
      <c r="BE24" s="126">
        <v>0</v>
      </c>
      <c r="BF24" s="126">
        <v>0</v>
      </c>
      <c r="BG24" s="126">
        <v>0</v>
      </c>
      <c r="BH24" s="126">
        <v>0</v>
      </c>
      <c r="BI24" s="138">
        <v>0</v>
      </c>
      <c r="BJ24" s="130">
        <f>=AI24</f>
        <v>2</v>
      </c>
      <c r="BK24" s="131">
        <f>=BJ24/N24</f>
        <v>1</v>
      </c>
      <c r="BL24" s="131">
        <f>=AL24/AI24</f>
        <v>1</v>
      </c>
      <c r="BM24" s="132">
        <f>=IF(BJ24=0,0,AM24/BJ24)</f>
        <v>0</v>
      </c>
      <c r="BN24" s="132">
        <f>=IF(BJ24=0,0,AN24/BJ24)</f>
        <v>1</v>
      </c>
      <c r="BO24" s="132">
        <f>=IF(BJ24=0,0,AO24/BJ24)</f>
        <v>0</v>
      </c>
      <c r="BP24" s="132">
        <f>=IF(BJ24=0,0,AP24/BJ24)</f>
        <v>0</v>
      </c>
      <c r="BQ24" s="131">
        <f>=-IF(BM24=0,0,BM24*LN(BM24))-IF(BN24=0,0,BN24*LN(BN24))-IF(BO24=0,0,BO24*LN(BO24))-IF(BP24=0,0,BP24*LN(BP24))</f>
        <v>0</v>
      </c>
      <c r="BR24" s="133">
        <f>=IF(BJ24=0,0,BQ24/LN(4)*100)</f>
        <v>0</v>
      </c>
      <c r="BS24" s="134">
        <f>=_xlfn.XLOOKUP(C24,点位均值!$A:$A,点位均值!$B:$B,"无匹配")</f>
        <v>0.738709677419355</v>
      </c>
      <c r="BT24" s="134">
        <f>=_xlfn.XLOOKUP(C24,点位均值!$A:$A,点位均值!$C:$C,"无匹配")</f>
        <v>5.45065274151436</v>
      </c>
    </row>
    <row r="25" spans="1:72" ht="34" customHeight="1">
      <c r="A25" s="124">
        <v>22</v>
      </c>
      <c r="B25" s="125" t="s">
        <v>234</v>
      </c>
      <c r="C25" s="126" t="s">
        <v>235</v>
      </c>
      <c r="D25" s="137" t="s"/>
      <c r="E25" s="127" t="s">
        <v>236</v>
      </c>
      <c r="F25" s="135" t="s"/>
      <c r="G25" s="135" t="s"/>
      <c r="H25" s="127" t="s"/>
      <c r="I25" s="127" t="s"/>
      <c r="J25" s="127" t="s"/>
      <c r="K25" s="135" t="s"/>
      <c r="L25" s="126">
        <v>8</v>
      </c>
      <c r="M25" s="126">
        <v>1</v>
      </c>
      <c r="N25" s="126">
        <v>5</v>
      </c>
      <c r="O25" s="126" t="s">
        <v>151</v>
      </c>
      <c r="P25" s="126">
        <v>2</v>
      </c>
      <c r="Q25" s="126">
        <v>4</v>
      </c>
      <c r="R25" s="126">
        <v>45</v>
      </c>
      <c r="S25" s="126">
        <v>0</v>
      </c>
      <c r="T25" s="126">
        <v>6</v>
      </c>
      <c r="U25" s="126">
        <v>5</v>
      </c>
      <c r="V25" s="126">
        <v>4</v>
      </c>
      <c r="W25" s="126">
        <v>4</v>
      </c>
      <c r="X25" s="126" t="s">
        <v>233</v>
      </c>
      <c r="Y25" s="135" t="s"/>
      <c r="Z25" s="126">
        <v>5</v>
      </c>
      <c r="AA25" s="126">
        <v>1</v>
      </c>
      <c r="AB25" s="126">
        <v>5</v>
      </c>
      <c r="AC25" s="126" t="s">
        <v>233</v>
      </c>
      <c r="AD25" s="126" t="s"/>
      <c r="AE25" s="126" t="s">
        <v>159</v>
      </c>
      <c r="AF25" s="126">
        <v>80</v>
      </c>
      <c r="AG25" s="126">
        <v>3</v>
      </c>
      <c r="AH25" s="126">
        <v>3</v>
      </c>
      <c r="AI25" s="124">
        <v>1</v>
      </c>
      <c r="AJ25" s="124">
        <v>0</v>
      </c>
      <c r="AK25" s="124">
        <v>1</v>
      </c>
      <c r="AL25" s="124">
        <v>0</v>
      </c>
      <c r="AM25" s="124">
        <v>0</v>
      </c>
      <c r="AN25" s="124">
        <v>0</v>
      </c>
      <c r="AO25" s="124">
        <v>1</v>
      </c>
      <c r="AP25" s="124">
        <v>0</v>
      </c>
      <c r="AQ25" s="124">
        <v>0</v>
      </c>
      <c r="AR25" s="124">
        <v>1</v>
      </c>
      <c r="AS25" s="124">
        <v>0</v>
      </c>
      <c r="AT25" s="124">
        <v>1</v>
      </c>
      <c r="AU25" s="124">
        <v>0</v>
      </c>
      <c r="AV25" s="124">
        <v>1</v>
      </c>
      <c r="AW25" s="124">
        <v>0</v>
      </c>
      <c r="AX25" s="124">
        <v>0</v>
      </c>
      <c r="AY25" s="124">
        <v>0</v>
      </c>
      <c r="AZ25" s="124">
        <v>0</v>
      </c>
      <c r="BA25" s="124">
        <v>0</v>
      </c>
      <c r="BB25" s="124">
        <v>0</v>
      </c>
      <c r="BC25" s="124">
        <v>1</v>
      </c>
      <c r="BD25" s="124">
        <v>0</v>
      </c>
      <c r="BE25" s="124">
        <v>0</v>
      </c>
      <c r="BF25" s="124">
        <v>0</v>
      </c>
      <c r="BG25" s="124">
        <v>0</v>
      </c>
      <c r="BH25" s="124">
        <v>0</v>
      </c>
      <c r="BI25" s="129">
        <v>0</v>
      </c>
      <c r="BJ25" s="130">
        <f>=AI25</f>
        <v>1</v>
      </c>
      <c r="BK25" s="131">
        <f>=BJ25/N25</f>
        <v>0.2</v>
      </c>
      <c r="BL25" s="131">
        <f>=AL25/AI25</f>
        <v>0</v>
      </c>
      <c r="BM25" s="132">
        <f>=IF(BJ25=0,0,AM25/BJ25)</f>
        <v>0</v>
      </c>
      <c r="BN25" s="132">
        <f>=IF(BJ25=0,0,AN25/BJ25)</f>
        <v>0</v>
      </c>
      <c r="BO25" s="132">
        <f>=IF(BJ25=0,0,AO25/BJ25)</f>
        <v>1</v>
      </c>
      <c r="BP25" s="132">
        <f>=IF(BJ25=0,0,AP25/BJ25)</f>
        <v>0</v>
      </c>
      <c r="BQ25" s="131">
        <f>=-IF(BM25=0,0,BM25*LN(BM25))-IF(BN25=0,0,BN25*LN(BN25))-IF(BO25=0,0,BO25*LN(BO25))-IF(BP25=0,0,BP25*LN(BP25))</f>
        <v>0</v>
      </c>
      <c r="BR25" s="133">
        <f>=IF(BJ25=0,0,BQ25/LN(4)*100)</f>
        <v>0</v>
      </c>
      <c r="BS25" s="134">
        <f>=_xlfn.XLOOKUP(C25,点位均值!$A:$A,点位均值!$B:$B,"无匹配")</f>
        <v>1.77047146401985</v>
      </c>
      <c r="BT25" s="134">
        <f>=_xlfn.XLOOKUP(C25,点位均值!$A:$A,点位均值!$C:$C,"无匹配")</f>
        <v>3.43446475195822</v>
      </c>
    </row>
    <row r="26" spans="1:72" ht="34" customHeight="1">
      <c r="A26" s="124">
        <v>23</v>
      </c>
      <c r="B26" s="125" t="s">
        <v>237</v>
      </c>
      <c r="C26" s="126" t="s">
        <v>238</v>
      </c>
      <c r="D26" s="126" t="s">
        <v>1605</v>
      </c>
      <c r="E26" s="127" t="s">
        <v>239</v>
      </c>
      <c r="F26" s="135" t="s"/>
      <c r="G26" s="127" t="s"/>
      <c r="H26" s="127" t="s"/>
      <c r="I26" s="127" t="s"/>
      <c r="J26" s="127" t="s"/>
      <c r="K26" s="135" t="s"/>
      <c r="L26" s="126">
        <v>10</v>
      </c>
      <c r="M26" s="126">
        <v>0</v>
      </c>
      <c r="N26" s="126">
        <v>20</v>
      </c>
      <c r="O26" s="126" t="s">
        <v>101</v>
      </c>
      <c r="P26" s="126">
        <v>1</v>
      </c>
      <c r="Q26" s="126">
        <v>5</v>
      </c>
      <c r="R26" s="126">
        <v>163</v>
      </c>
      <c r="S26" s="126">
        <v>90</v>
      </c>
      <c r="T26" s="126">
        <v>10</v>
      </c>
      <c r="U26" s="126">
        <v>1</v>
      </c>
      <c r="V26" s="126">
        <v>4</v>
      </c>
      <c r="W26" s="126">
        <v>1</v>
      </c>
      <c r="X26" s="126" t="s">
        <v>240</v>
      </c>
      <c r="Y26" s="135" t="s"/>
      <c r="Z26" s="126">
        <v>5</v>
      </c>
      <c r="AA26" s="126">
        <v>4</v>
      </c>
      <c r="AB26" s="126">
        <v>1</v>
      </c>
      <c r="AC26" s="126" t="s"/>
      <c r="AD26" s="126" t="s"/>
      <c r="AE26" s="126" t="s">
        <v>241</v>
      </c>
      <c r="AF26" s="126">
        <v>80</v>
      </c>
      <c r="AG26" s="126">
        <v>1</v>
      </c>
      <c r="AH26" s="126">
        <v>3</v>
      </c>
      <c r="AI26" s="124" t="s"/>
      <c r="AJ26" s="124" t="s"/>
      <c r="AK26" s="124" t="s"/>
      <c r="AL26" s="124" t="s"/>
      <c r="AM26" s="124" t="s"/>
      <c r="AN26" s="124" t="s"/>
      <c r="AO26" s="124" t="s"/>
      <c r="AP26" s="124" t="s"/>
      <c r="AQ26" s="124" t="s"/>
      <c r="AR26" s="124" t="s"/>
      <c r="AS26" s="124" t="s"/>
      <c r="AT26" s="124" t="s"/>
      <c r="AU26" s="124" t="s"/>
      <c r="AV26" s="124" t="s"/>
      <c r="AW26" s="124" t="s"/>
      <c r="AX26" s="124" t="s"/>
      <c r="AY26" s="124" t="s"/>
      <c r="AZ26" s="124" t="s"/>
      <c r="BA26" s="124" t="s"/>
      <c r="BB26" s="124" t="s"/>
      <c r="BC26" s="124" t="s"/>
      <c r="BD26" s="124" t="s"/>
      <c r="BE26" s="124" t="s"/>
      <c r="BF26" s="124" t="s"/>
      <c r="BG26" s="124" t="s"/>
      <c r="BH26" s="124" t="s"/>
      <c r="BI26" s="129" t="s"/>
      <c r="BJ26" s="130">
        <f>=AI26</f>
        <v>0</v>
      </c>
      <c r="BK26" s="131">
        <f>=BJ26/N26</f>
        <v>0</v>
      </c>
      <c r="BL26" s="131" t="e">
        <f>=AL26/AI26</f>
        <v>#DIV/0!</v>
      </c>
      <c r="BM26" s="132">
        <f>=IF(BJ26=0,0,AM26/BJ26)</f>
        <v>0</v>
      </c>
      <c r="BN26" s="132">
        <f>=IF(BJ26=0,0,AN26/BJ26)</f>
        <v>0</v>
      </c>
      <c r="BO26" s="132">
        <f>=IF(BJ26=0,0,AO26/BJ26)</f>
        <v>0</v>
      </c>
      <c r="BP26" s="132">
        <f>=IF(BJ26=0,0,AP26/BJ26)</f>
        <v>0</v>
      </c>
      <c r="BQ26" s="131">
        <f>=-IF(BM26=0,0,BM26*LN(BM26))-IF(BN26=0,0,BN26*LN(BN26))-IF(BO26=0,0,BO26*LN(BO26))-IF(BP26=0,0,BP26*LN(BP26))</f>
        <v>0</v>
      </c>
      <c r="BR26" s="133">
        <f>=IF(BJ26=0,0,BQ26/LN(4)*100)</f>
        <v>0</v>
      </c>
      <c r="BS26" s="134" t="str">
        <f>=_xlfn.XLOOKUP(C26,点位均值!$A:$A,点位均值!$B:$B,"无匹配")</f>
        <v>无匹配</v>
      </c>
      <c r="BT26" s="134" t="str">
        <f>=_xlfn.XLOOKUP(C26,点位均值!$A:$A,点位均值!$C:$C,"无匹配")</f>
        <v>无匹配</v>
      </c>
    </row>
    <row r="27" spans="1:72" ht="34" customHeight="1">
      <c r="A27" s="124">
        <v>24</v>
      </c>
      <c r="B27" s="125" t="s">
        <v>242</v>
      </c>
      <c r="C27" s="126" t="s">
        <v>243</v>
      </c>
      <c r="D27" s="126" t="s">
        <v>1607</v>
      </c>
      <c r="E27" s="127" t="s">
        <v>244</v>
      </c>
      <c r="F27" s="135" t="s"/>
      <c r="G27" s="125" t="s"/>
      <c r="H27" s="125" t="s"/>
      <c r="I27" s="125" t="s"/>
      <c r="J27" s="125" t="s"/>
      <c r="K27" s="128" t="s"/>
      <c r="L27" s="124">
        <v>8</v>
      </c>
      <c r="M27" s="124">
        <v>1</v>
      </c>
      <c r="N27" s="124">
        <v>8</v>
      </c>
      <c r="O27" s="126" t="s">
        <v>101</v>
      </c>
      <c r="P27" s="124">
        <v>1</v>
      </c>
      <c r="Q27" s="124">
        <v>5</v>
      </c>
      <c r="R27" s="124">
        <v>60</v>
      </c>
      <c r="S27" s="124">
        <v>90</v>
      </c>
      <c r="T27" s="124">
        <v>6</v>
      </c>
      <c r="U27" s="124">
        <v>5</v>
      </c>
      <c r="V27" s="124">
        <v>4</v>
      </c>
      <c r="W27" s="124">
        <v>4</v>
      </c>
      <c r="X27" s="126" t="s">
        <v>245</v>
      </c>
      <c r="Y27" s="137" t="s"/>
      <c r="Z27" s="124">
        <v>5</v>
      </c>
      <c r="AA27" s="124">
        <v>1</v>
      </c>
      <c r="AB27" s="124">
        <v>5</v>
      </c>
      <c r="AC27" s="126" t="s"/>
      <c r="AD27" s="126" t="s"/>
      <c r="AE27" s="126" t="s">
        <v>140</v>
      </c>
      <c r="AF27" s="124">
        <v>80</v>
      </c>
      <c r="AG27" s="124">
        <v>4</v>
      </c>
      <c r="AH27" s="124">
        <v>3</v>
      </c>
      <c r="AI27" s="126">
        <v>5</v>
      </c>
      <c r="AJ27" s="126">
        <v>2</v>
      </c>
      <c r="AK27" s="126">
        <v>0</v>
      </c>
      <c r="AL27" s="126">
        <v>5</v>
      </c>
      <c r="AM27" s="126">
        <v>0</v>
      </c>
      <c r="AN27" s="126">
        <v>3</v>
      </c>
      <c r="AO27" s="126">
        <v>2</v>
      </c>
      <c r="AP27" s="126">
        <v>0</v>
      </c>
      <c r="AQ27" s="126">
        <v>3</v>
      </c>
      <c r="AR27" s="126">
        <v>2</v>
      </c>
      <c r="AS27" s="126">
        <v>0</v>
      </c>
      <c r="AT27" s="126">
        <v>5</v>
      </c>
      <c r="AU27" s="126">
        <v>0</v>
      </c>
      <c r="AV27" s="126">
        <v>0</v>
      </c>
      <c r="AW27" s="126">
        <v>0</v>
      </c>
      <c r="AX27" s="126">
        <v>0</v>
      </c>
      <c r="AY27" s="126">
        <v>0</v>
      </c>
      <c r="AZ27" s="126">
        <v>5</v>
      </c>
      <c r="BA27" s="126">
        <v>0</v>
      </c>
      <c r="BB27" s="126">
        <v>5</v>
      </c>
      <c r="BC27" s="126">
        <v>1</v>
      </c>
      <c r="BD27" s="126">
        <v>0</v>
      </c>
      <c r="BE27" s="126">
        <v>0</v>
      </c>
      <c r="BF27" s="126">
        <v>0</v>
      </c>
      <c r="BG27" s="126">
        <v>0</v>
      </c>
      <c r="BH27" s="126">
        <v>0</v>
      </c>
      <c r="BI27" s="138">
        <v>0</v>
      </c>
      <c r="BJ27" s="130">
        <f>=AI27</f>
        <v>5</v>
      </c>
      <c r="BK27" s="131">
        <f>=BJ27/N27</f>
        <v>0.625</v>
      </c>
      <c r="BL27" s="131">
        <f>=AL27/AI27</f>
        <v>1</v>
      </c>
      <c r="BM27" s="132">
        <f>=IF(BJ27=0,0,AM27/BJ27)</f>
        <v>0</v>
      </c>
      <c r="BN27" s="132">
        <f>=IF(BJ27=0,0,AN27/BJ27)</f>
        <v>0.6</v>
      </c>
      <c r="BO27" s="132">
        <f>=IF(BJ27=0,0,AO27/BJ27)</f>
        <v>0.4</v>
      </c>
      <c r="BP27" s="132">
        <f>=IF(BJ27=0,0,AP27/BJ27)</f>
        <v>0</v>
      </c>
      <c r="BQ27" s="131">
        <f>=-IF(BM27=0,0,BM27*LN(BM27))-IF(BN27=0,0,BN27*LN(BN27))-IF(BO27=0,0,BO27*LN(BO27))-IF(BP27=0,0,BP27*LN(BP27))</f>
        <v>0.673011667009257</v>
      </c>
      <c r="BR27" s="133">
        <f>=IF(BJ27=0,0,BQ27/LN(4)*100)</f>
        <v>48.5475297227335</v>
      </c>
      <c r="BS27" s="134">
        <f>=_xlfn.XLOOKUP(C27,点位均值!$A:$A,点位均值!$B:$B,"无匹配")</f>
        <v>2.18317617866005</v>
      </c>
      <c r="BT27" s="134">
        <f>=_xlfn.XLOOKUP(C27,点位均值!$A:$A,点位均值!$C:$C,"无匹配")</f>
        <v>3.14496083550914</v>
      </c>
    </row>
    <row r="28" spans="1:72" ht="34" customHeight="1">
      <c r="A28" s="124">
        <v>25</v>
      </c>
      <c r="B28" s="125" t="s">
        <v>250</v>
      </c>
      <c r="C28" s="126" t="s">
        <v>251</v>
      </c>
      <c r="D28" s="126" t="s">
        <v>1602</v>
      </c>
      <c r="E28" s="127" t="s">
        <v>252</v>
      </c>
      <c r="F28" s="135" t="s"/>
      <c r="G28" s="125" t="s"/>
      <c r="H28" s="125" t="s"/>
      <c r="I28" s="125" t="s"/>
      <c r="J28" s="125" t="s"/>
      <c r="K28" s="128" t="s"/>
      <c r="L28" s="124">
        <v>8</v>
      </c>
      <c r="M28" s="124">
        <v>0</v>
      </c>
      <c r="N28" s="124">
        <v>10</v>
      </c>
      <c r="O28" s="126" t="s">
        <v>101</v>
      </c>
      <c r="P28" s="124">
        <v>1</v>
      </c>
      <c r="Q28" s="124">
        <v>5</v>
      </c>
      <c r="R28" s="124">
        <v>200</v>
      </c>
      <c r="S28" s="124">
        <v>10</v>
      </c>
      <c r="T28" s="124">
        <v>7</v>
      </c>
      <c r="U28" s="124">
        <v>5</v>
      </c>
      <c r="V28" s="124">
        <v>5</v>
      </c>
      <c r="W28" s="124">
        <v>5</v>
      </c>
      <c r="X28" s="126" t="s">
        <v>253</v>
      </c>
      <c r="Y28" s="135" t="s"/>
      <c r="Z28" s="124">
        <v>5</v>
      </c>
      <c r="AA28" s="124">
        <v>3</v>
      </c>
      <c r="AB28" s="124">
        <v>5</v>
      </c>
      <c r="AC28" s="126" t="s"/>
      <c r="AD28" s="126" t="s"/>
      <c r="AE28" s="126" t="s">
        <v>159</v>
      </c>
      <c r="AF28" s="124">
        <v>50</v>
      </c>
      <c r="AG28" s="124">
        <v>3</v>
      </c>
      <c r="AH28" s="124">
        <v>3</v>
      </c>
      <c r="AI28" s="124">
        <v>3</v>
      </c>
      <c r="AJ28" s="124">
        <v>1</v>
      </c>
      <c r="AK28" s="124">
        <v>0</v>
      </c>
      <c r="AL28" s="124">
        <v>3</v>
      </c>
      <c r="AM28" s="124">
        <v>0</v>
      </c>
      <c r="AN28" s="124">
        <v>3</v>
      </c>
      <c r="AO28" s="124">
        <v>0</v>
      </c>
      <c r="AP28" s="124">
        <v>0</v>
      </c>
      <c r="AQ28" s="124">
        <v>1</v>
      </c>
      <c r="AR28" s="124">
        <v>2</v>
      </c>
      <c r="AS28" s="124">
        <v>0</v>
      </c>
      <c r="AT28" s="124">
        <v>2</v>
      </c>
      <c r="AU28" s="124">
        <v>1</v>
      </c>
      <c r="AV28" s="124">
        <v>0</v>
      </c>
      <c r="AW28" s="124">
        <v>0</v>
      </c>
      <c r="AX28" s="124">
        <v>0</v>
      </c>
      <c r="AY28" s="124">
        <v>3</v>
      </c>
      <c r="AZ28" s="124">
        <v>0</v>
      </c>
      <c r="BA28" s="124">
        <v>0</v>
      </c>
      <c r="BB28" s="124">
        <v>0</v>
      </c>
      <c r="BC28" s="124">
        <v>0</v>
      </c>
      <c r="BD28" s="124">
        <v>0</v>
      </c>
      <c r="BE28" s="124">
        <v>0</v>
      </c>
      <c r="BF28" s="124">
        <v>0</v>
      </c>
      <c r="BG28" s="124">
        <v>0</v>
      </c>
      <c r="BH28" s="124">
        <v>0</v>
      </c>
      <c r="BI28" s="129">
        <v>0</v>
      </c>
      <c r="BJ28" s="130">
        <f>=AI28</f>
        <v>3</v>
      </c>
      <c r="BK28" s="131">
        <f>=BJ28/N28</f>
        <v>0.3</v>
      </c>
      <c r="BL28" s="131">
        <f>=AL28/AI28</f>
        <v>1</v>
      </c>
      <c r="BM28" s="132">
        <f>=IF(BJ28=0,0,AM28/BJ28)</f>
        <v>0</v>
      </c>
      <c r="BN28" s="132">
        <f>=IF(BJ28=0,0,AN28/BJ28)</f>
        <v>1</v>
      </c>
      <c r="BO28" s="132">
        <f>=IF(BJ28=0,0,AO28/BJ28)</f>
        <v>0</v>
      </c>
      <c r="BP28" s="132">
        <f>=IF(BJ28=0,0,AP28/BJ28)</f>
        <v>0</v>
      </c>
      <c r="BQ28" s="131">
        <f>=-IF(BM28=0,0,BM28*LN(BM28))-IF(BN28=0,0,BN28*LN(BN28))-IF(BO28=0,0,BO28*LN(BO28))-IF(BP28=0,0,BP28*LN(BP28))</f>
        <v>0</v>
      </c>
      <c r="BR28" s="133">
        <f>=IF(BJ28=0,0,BQ28/LN(4)*100)</f>
        <v>0</v>
      </c>
      <c r="BS28" s="134">
        <f>=_xlfn.XLOOKUP(C28,点位均值!$A:$A,点位均值!$B:$B,"无匹配")</f>
        <v>0.1</v>
      </c>
      <c r="BT28" s="134">
        <f>=_xlfn.XLOOKUP(C28,点位均值!$A:$A,点位均值!$C:$C,"无匹配")</f>
        <v>4.00313315926893</v>
      </c>
    </row>
    <row r="29" spans="1:72" ht="34" customHeight="1">
      <c r="A29" s="124">
        <v>26</v>
      </c>
      <c r="B29" s="125" t="s">
        <v>254</v>
      </c>
      <c r="C29" s="126" t="s">
        <v>255</v>
      </c>
      <c r="D29" s="126" t="s">
        <v>1602</v>
      </c>
      <c r="E29" s="127" t="s">
        <v>256</v>
      </c>
      <c r="F29" s="137" t="s"/>
      <c r="G29" s="125" t="s"/>
      <c r="H29" s="125" t="s"/>
      <c r="I29" s="125" t="s"/>
      <c r="J29" s="125" t="s"/>
      <c r="K29" s="128" t="s"/>
      <c r="L29" s="124">
        <v>6</v>
      </c>
      <c r="M29" s="124">
        <v>0</v>
      </c>
      <c r="N29" s="124">
        <v>2</v>
      </c>
      <c r="O29" s="126" t="s">
        <v>175</v>
      </c>
      <c r="P29" s="124">
        <v>2</v>
      </c>
      <c r="Q29" s="124">
        <v>3</v>
      </c>
      <c r="R29" s="124">
        <v>20</v>
      </c>
      <c r="S29" s="124">
        <v>0</v>
      </c>
      <c r="T29" s="124">
        <v>4</v>
      </c>
      <c r="U29" s="124">
        <v>5</v>
      </c>
      <c r="V29" s="124">
        <v>4</v>
      </c>
      <c r="W29" s="124">
        <v>3</v>
      </c>
      <c r="X29" s="126" t="s"/>
      <c r="Y29" s="135" t="s"/>
      <c r="Z29" s="124">
        <v>4</v>
      </c>
      <c r="AA29" s="124">
        <v>3</v>
      </c>
      <c r="AB29" s="124">
        <v>5</v>
      </c>
      <c r="AC29" s="126" t="s"/>
      <c r="AD29" s="126" t="s"/>
      <c r="AE29" s="126" t="s">
        <v>132</v>
      </c>
      <c r="AF29" s="124">
        <v>60</v>
      </c>
      <c r="AG29" s="124">
        <v>3</v>
      </c>
      <c r="AH29" s="124">
        <v>3</v>
      </c>
      <c r="AI29" s="124" t="s"/>
      <c r="AJ29" s="124" t="s"/>
      <c r="AK29" s="124" t="s"/>
      <c r="AL29" s="124" t="s"/>
      <c r="AM29" s="124" t="s"/>
      <c r="AN29" s="124" t="s"/>
      <c r="AO29" s="124" t="s"/>
      <c r="AP29" s="124" t="s"/>
      <c r="AQ29" s="124" t="s"/>
      <c r="AR29" s="124" t="s"/>
      <c r="AS29" s="124" t="s"/>
      <c r="AT29" s="124" t="s"/>
      <c r="AU29" s="124" t="s"/>
      <c r="AV29" s="124" t="s"/>
      <c r="AW29" s="124" t="s"/>
      <c r="AX29" s="124" t="s"/>
      <c r="AY29" s="124" t="s"/>
      <c r="AZ29" s="124" t="s"/>
      <c r="BA29" s="124" t="s"/>
      <c r="BB29" s="124" t="s"/>
      <c r="BC29" s="124" t="s"/>
      <c r="BD29" s="124" t="s"/>
      <c r="BE29" s="124" t="s"/>
      <c r="BF29" s="124" t="s"/>
      <c r="BG29" s="124" t="s"/>
      <c r="BH29" s="124" t="s"/>
      <c r="BI29" s="129" t="s"/>
      <c r="BJ29" s="130">
        <f>=AI29</f>
        <v>0</v>
      </c>
      <c r="BK29" s="131">
        <f>=BJ29/N29</f>
        <v>0</v>
      </c>
      <c r="BL29" s="131" t="e">
        <f>=AL29/AI29</f>
        <v>#DIV/0!</v>
      </c>
      <c r="BM29" s="132">
        <f>=IF(BJ29=0,0,AM29/BJ29)</f>
        <v>0</v>
      </c>
      <c r="BN29" s="132">
        <f>=IF(BJ29=0,0,AN29/BJ29)</f>
        <v>0</v>
      </c>
      <c r="BO29" s="132">
        <f>=IF(BJ29=0,0,AO29/BJ29)</f>
        <v>0</v>
      </c>
      <c r="BP29" s="132">
        <f>=IF(BJ29=0,0,AP29/BJ29)</f>
        <v>0</v>
      </c>
      <c r="BQ29" s="131">
        <f>=-IF(BM29=0,0,BM29*LN(BM29))-IF(BN29=0,0,BN29*LN(BN29))-IF(BO29=0,0,BO29*LN(BO29))-IF(BP29=0,0,BP29*LN(BP29))</f>
        <v>0</v>
      </c>
      <c r="BR29" s="133">
        <f>=IF(BJ29=0,0,BQ29/LN(4)*100)</f>
        <v>0</v>
      </c>
      <c r="BS29" s="134" t="str">
        <f>=_xlfn.XLOOKUP(C29,点位均值!$A:$A,点位均值!$B:$B,"无匹配")</f>
        <v>无匹配</v>
      </c>
      <c r="BT29" s="134" t="str">
        <f>=_xlfn.XLOOKUP(C29,点位均值!$A:$A,点位均值!$C:$C,"无匹配")</f>
        <v>无匹配</v>
      </c>
    </row>
    <row r="30" spans="1:72" ht="34" customHeight="1">
      <c r="A30" s="124">
        <v>27</v>
      </c>
      <c r="B30" s="125" t="s">
        <v>257</v>
      </c>
      <c r="C30" s="126" t="s">
        <v>258</v>
      </c>
      <c r="D30" s="126" t="s">
        <v>1605</v>
      </c>
      <c r="E30" s="127" t="s">
        <v>259</v>
      </c>
      <c r="F30" s="135" t="s"/>
      <c r="G30" s="128" t="s"/>
      <c r="H30" s="125" t="s"/>
      <c r="I30" s="125" t="s"/>
      <c r="J30" s="125" t="s"/>
      <c r="K30" s="128" t="s"/>
      <c r="L30" s="124">
        <v>3</v>
      </c>
      <c r="M30" s="124">
        <v>0</v>
      </c>
      <c r="N30" s="124">
        <v>1</v>
      </c>
      <c r="O30" s="126" t="s">
        <v>101</v>
      </c>
      <c r="P30" s="124">
        <v>2</v>
      </c>
      <c r="Q30" s="124">
        <v>5</v>
      </c>
      <c r="R30" s="124">
        <v>30</v>
      </c>
      <c r="S30" s="124">
        <v>100</v>
      </c>
      <c r="T30" s="124">
        <v>3</v>
      </c>
      <c r="U30" s="124">
        <v>5</v>
      </c>
      <c r="V30" s="124">
        <v>3</v>
      </c>
      <c r="W30" s="124">
        <v>1</v>
      </c>
      <c r="X30" s="126" t="s">
        <v>260</v>
      </c>
      <c r="Y30" s="137" t="s"/>
      <c r="Z30" s="124">
        <v>3</v>
      </c>
      <c r="AA30" s="124">
        <v>3</v>
      </c>
      <c r="AB30" s="124">
        <v>5</v>
      </c>
      <c r="AC30" s="126" t="s"/>
      <c r="AD30" s="126" t="s"/>
      <c r="AE30" s="126" t="s">
        <v>132</v>
      </c>
      <c r="AF30" s="124">
        <v>90</v>
      </c>
      <c r="AG30" s="124">
        <v>3</v>
      </c>
      <c r="AH30" s="124">
        <v>3</v>
      </c>
      <c r="AI30" s="126">
        <v>1</v>
      </c>
      <c r="AJ30" s="126">
        <v>1</v>
      </c>
      <c r="AK30" s="126">
        <v>0</v>
      </c>
      <c r="AL30" s="126">
        <v>1</v>
      </c>
      <c r="AM30" s="126">
        <v>0</v>
      </c>
      <c r="AN30" s="126">
        <v>1</v>
      </c>
      <c r="AO30" s="126">
        <v>0</v>
      </c>
      <c r="AP30" s="126">
        <v>0</v>
      </c>
      <c r="AQ30" s="126">
        <v>0</v>
      </c>
      <c r="AR30" s="126">
        <v>1</v>
      </c>
      <c r="AS30" s="126">
        <v>0</v>
      </c>
      <c r="AT30" s="126">
        <v>0</v>
      </c>
      <c r="AU30" s="126">
        <v>1</v>
      </c>
      <c r="AV30" s="126">
        <v>0</v>
      </c>
      <c r="AW30" s="126">
        <v>0</v>
      </c>
      <c r="AX30" s="126">
        <v>0</v>
      </c>
      <c r="AY30" s="126">
        <v>0</v>
      </c>
      <c r="AZ30" s="126">
        <v>0</v>
      </c>
      <c r="BA30" s="126">
        <v>0</v>
      </c>
      <c r="BB30" s="126">
        <v>0</v>
      </c>
      <c r="BC30" s="126">
        <v>0</v>
      </c>
      <c r="BD30" s="126">
        <v>0</v>
      </c>
      <c r="BE30" s="126">
        <v>0</v>
      </c>
      <c r="BF30" s="126">
        <v>0</v>
      </c>
      <c r="BG30" s="126">
        <v>0</v>
      </c>
      <c r="BH30" s="126">
        <v>0</v>
      </c>
      <c r="BI30" s="138">
        <v>1</v>
      </c>
      <c r="BJ30" s="130">
        <f>=AI30</f>
        <v>1</v>
      </c>
      <c r="BK30" s="131">
        <f>=BJ30/N30</f>
        <v>1</v>
      </c>
      <c r="BL30" s="131">
        <f>=AL30/AI30</f>
        <v>1</v>
      </c>
      <c r="BM30" s="132">
        <f>=IF(BJ30=0,0,AM30/BJ30)</f>
        <v>0</v>
      </c>
      <c r="BN30" s="132">
        <f>=IF(BJ30=0,0,AN30/BJ30)</f>
        <v>1</v>
      </c>
      <c r="BO30" s="132">
        <f>=IF(BJ30=0,0,AO30/BJ30)</f>
        <v>0</v>
      </c>
      <c r="BP30" s="132">
        <f>=IF(BJ30=0,0,AP30/BJ30)</f>
        <v>0</v>
      </c>
      <c r="BQ30" s="131">
        <f>=-IF(BM30=0,0,BM30*LN(BM30))-IF(BN30=0,0,BN30*LN(BN30))-IF(BO30=0,0,BO30*LN(BO30))-IF(BP30=0,0,BP30*LN(BP30))</f>
        <v>0</v>
      </c>
      <c r="BR30" s="133">
        <f>=IF(BJ30=0,0,BQ30/LN(4)*100)</f>
        <v>0</v>
      </c>
      <c r="BS30" s="134">
        <f>=_xlfn.XLOOKUP(C30,点位均值!$A:$A,点位均值!$B:$B,"无匹配")</f>
        <v>0.542183622828784</v>
      </c>
      <c r="BT30" s="134">
        <f>=_xlfn.XLOOKUP(C30,点位均值!$A:$A,点位均值!$C:$C,"无匹配")</f>
        <v>2.1420365535248</v>
      </c>
    </row>
    <row r="31" spans="1:72" ht="34" customHeight="1">
      <c r="A31" s="124">
        <v>28</v>
      </c>
      <c r="B31" s="125" t="s">
        <v>261</v>
      </c>
      <c r="C31" s="126" t="s">
        <v>262</v>
      </c>
      <c r="D31" s="126" t="s">
        <v>1605</v>
      </c>
      <c r="E31" s="127" t="s"/>
      <c r="F31" s="135" t="s"/>
      <c r="G31" s="125" t="s"/>
      <c r="H31" s="125" t="s"/>
      <c r="I31" s="125" t="s"/>
      <c r="J31" s="125" t="s"/>
      <c r="K31" s="128" t="s"/>
      <c r="L31" s="124">
        <v>12</v>
      </c>
      <c r="M31" s="124">
        <v>0.5</v>
      </c>
      <c r="N31" s="124">
        <v>3</v>
      </c>
      <c r="O31" s="126" t="s">
        <v>101</v>
      </c>
      <c r="P31" s="124">
        <v>1</v>
      </c>
      <c r="Q31" s="124">
        <v>5</v>
      </c>
      <c r="R31" s="124">
        <v>128</v>
      </c>
      <c r="S31" s="124">
        <v>0</v>
      </c>
      <c r="T31" s="124">
        <v>5</v>
      </c>
      <c r="U31" s="124">
        <v>5</v>
      </c>
      <c r="V31" s="124">
        <v>4</v>
      </c>
      <c r="W31" s="124">
        <v>3</v>
      </c>
      <c r="X31" s="126" t="s">
        <v>264</v>
      </c>
      <c r="Y31" s="137" t="s"/>
      <c r="Z31" s="124" t="s"/>
      <c r="AA31" s="124" t="s"/>
      <c r="AB31" s="124" t="s"/>
      <c r="AC31" s="126" t="s"/>
      <c r="AD31" s="126" t="s"/>
      <c r="AE31" s="126" t="s"/>
      <c r="AF31" s="124" t="s"/>
      <c r="AG31" s="124" t="s"/>
      <c r="AH31" s="124" t="s"/>
      <c r="AI31" s="124" t="s"/>
      <c r="AJ31" s="124" t="s"/>
      <c r="AK31" s="124" t="s"/>
      <c r="AL31" s="124" t="s"/>
      <c r="AM31" s="124" t="s"/>
      <c r="AN31" s="124" t="s"/>
      <c r="AO31" s="124" t="s"/>
      <c r="AP31" s="124" t="s"/>
      <c r="AQ31" s="124" t="s"/>
      <c r="AR31" s="124" t="s"/>
      <c r="AS31" s="124" t="s"/>
      <c r="AT31" s="124" t="s"/>
      <c r="AU31" s="124" t="s"/>
      <c r="AV31" s="124" t="s"/>
      <c r="AW31" s="124" t="s"/>
      <c r="AX31" s="124" t="s"/>
      <c r="AY31" s="124" t="s"/>
      <c r="AZ31" s="124" t="s"/>
      <c r="BA31" s="124" t="s"/>
      <c r="BB31" s="124" t="s"/>
      <c r="BC31" s="124" t="s"/>
      <c r="BD31" s="124" t="s"/>
      <c r="BE31" s="124" t="s"/>
      <c r="BF31" s="124" t="s"/>
      <c r="BG31" s="124" t="s"/>
      <c r="BH31" s="124" t="s"/>
      <c r="BI31" s="129" t="s"/>
      <c r="BJ31" s="130">
        <f>=AI31</f>
        <v>0</v>
      </c>
      <c r="BK31" s="131">
        <f>=BJ31/N31</f>
        <v>0</v>
      </c>
      <c r="BL31" s="131" t="e">
        <f>=AL31/AI31</f>
        <v>#DIV/0!</v>
      </c>
      <c r="BM31" s="132">
        <f>=IF(BJ31=0,0,AM31/BJ31)</f>
        <v>0</v>
      </c>
      <c r="BN31" s="132">
        <f>=IF(BJ31=0,0,AN31/BJ31)</f>
        <v>0</v>
      </c>
      <c r="BO31" s="132">
        <f>=IF(BJ31=0,0,AO31/BJ31)</f>
        <v>0</v>
      </c>
      <c r="BP31" s="132">
        <f>=IF(BJ31=0,0,AP31/BJ31)</f>
        <v>0</v>
      </c>
      <c r="BQ31" s="131">
        <f>=-IF(BM31=0,0,BM31*LN(BM31))-IF(BN31=0,0,BN31*LN(BN31))-IF(BO31=0,0,BO31*LN(BO31))-IF(BP31=0,0,BP31*LN(BP31))</f>
        <v>0</v>
      </c>
      <c r="BR31" s="133">
        <f>=IF(BJ31=0,0,BQ31/LN(4)*100)</f>
        <v>0</v>
      </c>
      <c r="BS31" s="134" t="str">
        <f>=_xlfn.XLOOKUP(C31,点位均值!$A:$A,点位均值!$B:$B,"无匹配")</f>
        <v>无匹配</v>
      </c>
      <c r="BT31" s="134" t="str">
        <f>=_xlfn.XLOOKUP(C31,点位均值!$A:$A,点位均值!$C:$C,"无匹配")</f>
        <v>无匹配</v>
      </c>
    </row>
    <row r="32" spans="1:72" ht="34" customHeight="1">
      <c r="A32" s="124">
        <v>29</v>
      </c>
      <c r="B32" s="125" t="s">
        <v>265</v>
      </c>
      <c r="C32" s="126" t="s">
        <v>266</v>
      </c>
      <c r="D32" s="126" t="s">
        <v>1608</v>
      </c>
      <c r="E32" s="127" t="s">
        <v>267</v>
      </c>
      <c r="F32" s="137" t="s"/>
      <c r="G32" s="128" t="s"/>
      <c r="H32" s="125" t="s"/>
      <c r="I32" s="125" t="s"/>
      <c r="J32" s="125" t="s"/>
      <c r="K32" s="128" t="s"/>
      <c r="L32" s="124">
        <v>20</v>
      </c>
      <c r="M32" s="124">
        <v>3</v>
      </c>
      <c r="N32" s="124">
        <v>50</v>
      </c>
      <c r="O32" s="126" t="s">
        <v>269</v>
      </c>
      <c r="P32" s="124">
        <v>1</v>
      </c>
      <c r="Q32" s="124">
        <v>4</v>
      </c>
      <c r="R32" s="124">
        <v>0</v>
      </c>
      <c r="S32" s="124">
        <v>30</v>
      </c>
      <c r="T32" s="124">
        <v>20</v>
      </c>
      <c r="U32" s="124">
        <v>4</v>
      </c>
      <c r="V32" s="124">
        <v>4</v>
      </c>
      <c r="W32" s="124">
        <v>4</v>
      </c>
      <c r="X32" s="126" t="s">
        <v>270</v>
      </c>
      <c r="Y32" s="126" t="s">
        <v>271</v>
      </c>
      <c r="Z32" s="126">
        <v>5</v>
      </c>
      <c r="AA32" s="126">
        <v>2</v>
      </c>
      <c r="AB32" s="126">
        <v>4</v>
      </c>
      <c r="AC32" s="126" t="s">
        <v>272</v>
      </c>
      <c r="AD32" s="126" t="s">
        <v>271</v>
      </c>
      <c r="AE32" s="126" t="s">
        <v>109</v>
      </c>
      <c r="AF32" s="135">
        <v>90</v>
      </c>
      <c r="AG32" s="126">
        <v>4</v>
      </c>
      <c r="AH32" s="126">
        <v>2</v>
      </c>
      <c r="AI32" s="126">
        <v>3</v>
      </c>
      <c r="AJ32" s="126">
        <v>1</v>
      </c>
      <c r="AK32" s="126">
        <v>0</v>
      </c>
      <c r="AL32" s="126">
        <v>3</v>
      </c>
      <c r="AM32" s="126">
        <v>0</v>
      </c>
      <c r="AN32" s="126">
        <v>3</v>
      </c>
      <c r="AO32" s="126">
        <v>0</v>
      </c>
      <c r="AP32" s="126">
        <v>0</v>
      </c>
      <c r="AQ32" s="126">
        <v>0</v>
      </c>
      <c r="AR32" s="126">
        <v>3</v>
      </c>
      <c r="AS32" s="126">
        <v>0</v>
      </c>
      <c r="AT32" s="126">
        <v>0</v>
      </c>
      <c r="AU32" s="126">
        <v>3</v>
      </c>
      <c r="AV32" s="126">
        <v>0</v>
      </c>
      <c r="AW32" s="126">
        <v>0</v>
      </c>
      <c r="AX32" s="126">
        <v>3</v>
      </c>
      <c r="AY32" s="126">
        <v>0</v>
      </c>
      <c r="AZ32" s="126">
        <v>0</v>
      </c>
      <c r="BA32" s="126">
        <v>0</v>
      </c>
      <c r="BB32" s="126">
        <v>0</v>
      </c>
      <c r="BC32" s="126">
        <v>0</v>
      </c>
      <c r="BD32" s="126">
        <v>0</v>
      </c>
      <c r="BE32" s="126">
        <v>0</v>
      </c>
      <c r="BF32" s="126">
        <v>0</v>
      </c>
      <c r="BG32" s="126">
        <v>0</v>
      </c>
      <c r="BH32" s="126">
        <v>0</v>
      </c>
      <c r="BI32" s="138">
        <v>0</v>
      </c>
      <c r="BJ32" s="130">
        <f>=AI32</f>
        <v>3</v>
      </c>
      <c r="BK32" s="131">
        <f>=BJ32/N32</f>
        <v>0.06</v>
      </c>
      <c r="BL32" s="131">
        <f>=AL32/AI32</f>
        <v>1</v>
      </c>
      <c r="BM32" s="132">
        <f>=IF(BJ32=0,0,AM32/BJ32)</f>
        <v>0</v>
      </c>
      <c r="BN32" s="132">
        <f>=IF(BJ32=0,0,AN32/BJ32)</f>
        <v>1</v>
      </c>
      <c r="BO32" s="132">
        <f>=IF(BJ32=0,0,AO32/BJ32)</f>
        <v>0</v>
      </c>
      <c r="BP32" s="132">
        <f>=IF(BJ32=0,0,AP32/BJ32)</f>
        <v>0</v>
      </c>
      <c r="BQ32" s="131">
        <f>=-IF(BM32=0,0,BM32*LN(BM32))-IF(BN32=0,0,BN32*LN(BN32))-IF(BO32=0,0,BO32*LN(BO32))-IF(BP32=0,0,BP32*LN(BP32))</f>
        <v>0</v>
      </c>
      <c r="BR32" s="133">
        <f>=IF(BJ32=0,0,BQ32/LN(4)*100)</f>
        <v>0</v>
      </c>
      <c r="BS32" s="134">
        <f>=_xlfn.XLOOKUP(C32,点位均值!$A:$A,点位均值!$B:$B,"无匹配")</f>
        <v>0.542183622828784</v>
      </c>
      <c r="BT32" s="134">
        <f>=_xlfn.XLOOKUP(C32,点位均值!$A:$A,点位均值!$C:$C,"无匹配")</f>
        <v>2.1420365535248</v>
      </c>
    </row>
    <row r="33" spans="1:72" ht="34" customHeight="1">
      <c r="A33" s="124">
        <v>30</v>
      </c>
      <c r="B33" s="125" t="s">
        <v>273</v>
      </c>
      <c r="C33" s="126" t="s">
        <v>274</v>
      </c>
      <c r="D33" s="126" t="s">
        <v>1602</v>
      </c>
      <c r="E33" s="127" t="s">
        <v>275</v>
      </c>
      <c r="F33" s="137" t="s"/>
      <c r="G33" s="125" t="s"/>
      <c r="H33" s="125" t="s"/>
      <c r="I33" s="125" t="s"/>
      <c r="J33" s="125" t="s"/>
      <c r="K33" s="128" t="s"/>
      <c r="L33" s="124" t="s"/>
      <c r="M33" s="124" t="s"/>
      <c r="N33" s="124" t="s"/>
      <c r="O33" s="126" t="s"/>
      <c r="P33" s="124" t="s"/>
      <c r="Q33" s="124" t="s"/>
      <c r="R33" s="124" t="s"/>
      <c r="S33" s="124" t="s"/>
      <c r="T33" s="124" t="s"/>
      <c r="U33" s="124" t="s"/>
      <c r="V33" s="124" t="s"/>
      <c r="W33" s="124" t="s"/>
      <c r="X33" s="126" t="s"/>
      <c r="Y33" s="126" t="s"/>
      <c r="Z33" s="124" t="s"/>
      <c r="AA33" s="124" t="s"/>
      <c r="AB33" s="124" t="s"/>
      <c r="AC33" s="126" t="s"/>
      <c r="AD33" s="126" t="s"/>
      <c r="AE33" s="126" t="s"/>
      <c r="AF33" s="124" t="s"/>
      <c r="AG33" s="124" t="s"/>
      <c r="AH33" s="124" t="s"/>
      <c r="AI33" s="124">
        <v>7</v>
      </c>
      <c r="AJ33" s="124">
        <v>3</v>
      </c>
      <c r="AK33" s="124">
        <v>0</v>
      </c>
      <c r="AL33" s="124">
        <v>7</v>
      </c>
      <c r="AM33" s="124">
        <v>0</v>
      </c>
      <c r="AN33" s="124">
        <v>7</v>
      </c>
      <c r="AO33" s="124">
        <v>0</v>
      </c>
      <c r="AP33" s="124">
        <v>0</v>
      </c>
      <c r="AQ33" s="124">
        <v>2</v>
      </c>
      <c r="AR33" s="124">
        <v>5</v>
      </c>
      <c r="AS33" s="124">
        <v>0</v>
      </c>
      <c r="AT33" s="124">
        <v>2</v>
      </c>
      <c r="AU33" s="124">
        <v>5</v>
      </c>
      <c r="AV33" s="124">
        <v>0</v>
      </c>
      <c r="AW33" s="124">
        <v>3</v>
      </c>
      <c r="AX33" s="124">
        <v>0</v>
      </c>
      <c r="AY33" s="124">
        <v>2</v>
      </c>
      <c r="AZ33" s="124">
        <v>0</v>
      </c>
      <c r="BA33" s="124">
        <v>0</v>
      </c>
      <c r="BB33" s="124">
        <v>0</v>
      </c>
      <c r="BC33" s="124">
        <v>3</v>
      </c>
      <c r="BD33" s="124">
        <v>0</v>
      </c>
      <c r="BE33" s="124">
        <v>0</v>
      </c>
      <c r="BF33" s="124">
        <v>0</v>
      </c>
      <c r="BG33" s="124">
        <v>0</v>
      </c>
      <c r="BH33" s="124">
        <v>0</v>
      </c>
      <c r="BI33" s="129">
        <v>0</v>
      </c>
      <c r="BJ33" s="130">
        <f>=AI33</f>
        <v>7</v>
      </c>
      <c r="BK33" s="131" t="e">
        <f>=BJ33/N33</f>
        <v>#DIV/0!</v>
      </c>
      <c r="BL33" s="131">
        <f>=AL33/AI33</f>
        <v>1</v>
      </c>
      <c r="BM33" s="132">
        <f>=IF(BJ33=0,0,AM33/BJ33)</f>
        <v>0</v>
      </c>
      <c r="BN33" s="132">
        <f>=IF(BJ33=0,0,AN33/BJ33)</f>
        <v>1</v>
      </c>
      <c r="BO33" s="132">
        <f>=IF(BJ33=0,0,AO33/BJ33)</f>
        <v>0</v>
      </c>
      <c r="BP33" s="132">
        <f>=IF(BJ33=0,0,AP33/BJ33)</f>
        <v>0</v>
      </c>
      <c r="BQ33" s="131">
        <f>=-IF(BM33=0,0,BM33*LN(BM33))-IF(BN33=0,0,BN33*LN(BN33))-IF(BO33=0,0,BO33*LN(BO33))-IF(BP33=0,0,BP33*LN(BP33))</f>
        <v>0</v>
      </c>
      <c r="BR33" s="133">
        <f>=IF(BJ33=0,0,BQ33/LN(4)*100)</f>
        <v>0</v>
      </c>
      <c r="BS33" s="134">
        <f>=_xlfn.XLOOKUP(C33,点位均值!$A:$A,点位均值!$B:$B,"无匹配")</f>
        <v>0.486033321517192</v>
      </c>
      <c r="BT33" s="134">
        <f>=_xlfn.XLOOKUP(C33,点位均值!$A:$A,点位均值!$C:$C,"无匹配")</f>
        <v>2.96919060052219</v>
      </c>
    </row>
    <row r="34" spans="1:72" ht="34" customHeight="1">
      <c r="A34" s="124">
        <v>31</v>
      </c>
      <c r="B34" s="125" t="s">
        <v>278</v>
      </c>
      <c r="C34" s="126" t="s">
        <v>279</v>
      </c>
      <c r="D34" s="126" t="s">
        <v>1602</v>
      </c>
      <c r="E34" s="127" t="s"/>
      <c r="F34" s="135" t="s"/>
      <c r="G34" s="127" t="s"/>
      <c r="H34" s="127" t="s"/>
      <c r="I34" s="127" t="s"/>
      <c r="J34" s="127" t="s"/>
      <c r="K34" s="135" t="s"/>
      <c r="L34" s="126">
        <v>3</v>
      </c>
      <c r="M34" s="126">
        <v>0</v>
      </c>
      <c r="N34" s="126">
        <v>3</v>
      </c>
      <c r="O34" s="126" t="s">
        <v>280</v>
      </c>
      <c r="P34" s="126">
        <v>2</v>
      </c>
      <c r="Q34" s="126">
        <v>4</v>
      </c>
      <c r="R34" s="126" t="s"/>
      <c r="S34" s="126" t="s"/>
      <c r="T34" s="126">
        <v>3</v>
      </c>
      <c r="U34" s="126">
        <v>1</v>
      </c>
      <c r="V34" s="126">
        <v>4</v>
      </c>
      <c r="W34" s="126">
        <v>1</v>
      </c>
      <c r="X34" s="126" t="s"/>
      <c r="Y34" s="126" t="s"/>
      <c r="Z34" s="126">
        <v>3</v>
      </c>
      <c r="AA34" s="126">
        <v>1</v>
      </c>
      <c r="AB34" s="126">
        <v>5</v>
      </c>
      <c r="AC34" s="126" t="s"/>
      <c r="AD34" s="126" t="s"/>
      <c r="AE34" s="126" t="s">
        <v>140</v>
      </c>
      <c r="AF34" s="137" t="s"/>
      <c r="AG34" s="126" t="s"/>
      <c r="AH34" s="126" t="s"/>
      <c r="AI34" s="124" t="s"/>
      <c r="AJ34" s="124" t="s"/>
      <c r="AK34" s="124" t="s"/>
      <c r="AL34" s="124" t="s"/>
      <c r="AM34" s="124" t="s"/>
      <c r="AN34" s="124" t="s"/>
      <c r="AO34" s="124" t="s"/>
      <c r="AP34" s="124" t="s"/>
      <c r="AQ34" s="124" t="s"/>
      <c r="AR34" s="124" t="s"/>
      <c r="AS34" s="124" t="s"/>
      <c r="AT34" s="124" t="s"/>
      <c r="AU34" s="124" t="s"/>
      <c r="AV34" s="124" t="s"/>
      <c r="AW34" s="124" t="s"/>
      <c r="AX34" s="124" t="s"/>
      <c r="AY34" s="124" t="s"/>
      <c r="AZ34" s="124" t="s"/>
      <c r="BA34" s="124" t="s"/>
      <c r="BB34" s="124" t="s"/>
      <c r="BC34" s="124" t="s"/>
      <c r="BD34" s="124" t="s"/>
      <c r="BE34" s="124" t="s"/>
      <c r="BF34" s="124" t="s"/>
      <c r="BG34" s="124" t="s"/>
      <c r="BH34" s="124" t="s"/>
      <c r="BI34" s="129" t="s"/>
      <c r="BJ34" s="130">
        <f>=AI34</f>
        <v>0</v>
      </c>
      <c r="BK34" s="131">
        <f>=BJ34/N34</f>
        <v>0</v>
      </c>
      <c r="BL34" s="131" t="e">
        <f>=AL34/AI34</f>
        <v>#DIV/0!</v>
      </c>
      <c r="BM34" s="132">
        <f>=IF(BJ34=0,0,AM34/BJ34)</f>
        <v>0</v>
      </c>
      <c r="BN34" s="132">
        <f>=IF(BJ34=0,0,AN34/BJ34)</f>
        <v>0</v>
      </c>
      <c r="BO34" s="132">
        <f>=IF(BJ34=0,0,AO34/BJ34)</f>
        <v>0</v>
      </c>
      <c r="BP34" s="132">
        <f>=IF(BJ34=0,0,AP34/BJ34)</f>
        <v>0</v>
      </c>
      <c r="BQ34" s="131">
        <f>=-IF(BM34=0,0,BM34*LN(BM34))-IF(BN34=0,0,BN34*LN(BN34))-IF(BO34=0,0,BO34*LN(BO34))-IF(BP34=0,0,BP34*LN(BP34))</f>
        <v>0</v>
      </c>
      <c r="BR34" s="133">
        <f>=IF(BJ34=0,0,BQ34/LN(4)*100)</f>
        <v>0</v>
      </c>
      <c r="BS34" s="134" t="str">
        <f>=_xlfn.XLOOKUP(C34,点位均值!$A:$A,点位均值!$B:$B,"无匹配")</f>
        <v>无匹配</v>
      </c>
      <c r="BT34" s="134" t="str">
        <f>=_xlfn.XLOOKUP(C34,点位均值!$A:$A,点位均值!$C:$C,"无匹配")</f>
        <v>无匹配</v>
      </c>
    </row>
    <row r="35" spans="1:72" ht="34" customHeight="1">
      <c r="A35" s="124">
        <v>32</v>
      </c>
      <c r="B35" s="125" t="s">
        <v>281</v>
      </c>
      <c r="C35" s="126" t="s">
        <v>282</v>
      </c>
      <c r="D35" s="126" t="s">
        <v>1609</v>
      </c>
      <c r="E35" s="127" t="s">
        <v>93</v>
      </c>
      <c r="F35" s="135" t="s"/>
      <c r="G35" s="125" t="s"/>
      <c r="H35" s="125" t="s"/>
      <c r="I35" s="125" t="s"/>
      <c r="J35" s="125" t="s"/>
      <c r="K35" s="128" t="s"/>
      <c r="L35" s="124">
        <v>20</v>
      </c>
      <c r="M35" s="124">
        <v>2</v>
      </c>
      <c r="N35" s="124">
        <v>30</v>
      </c>
      <c r="O35" s="126" t="s">
        <v>101</v>
      </c>
      <c r="P35" s="124">
        <v>2</v>
      </c>
      <c r="Q35" s="124">
        <v>4</v>
      </c>
      <c r="R35" s="126">
        <v>50</v>
      </c>
      <c r="S35" s="126">
        <v>50</v>
      </c>
      <c r="T35" s="124">
        <v>30</v>
      </c>
      <c r="U35" s="124">
        <v>5</v>
      </c>
      <c r="V35" s="124">
        <v>5</v>
      </c>
      <c r="W35" s="124">
        <v>5</v>
      </c>
      <c r="X35" s="126" t="s">
        <v>233</v>
      </c>
      <c r="Y35" s="126" t="s"/>
      <c r="Z35" s="124">
        <v>5</v>
      </c>
      <c r="AA35" s="124">
        <v>1</v>
      </c>
      <c r="AB35" s="124">
        <v>5</v>
      </c>
      <c r="AC35" s="126" t="s">
        <v>233</v>
      </c>
      <c r="AD35" s="126" t="s"/>
      <c r="AE35" s="126" t="s">
        <v>159</v>
      </c>
      <c r="AF35" s="126">
        <v>80</v>
      </c>
      <c r="AG35" s="126">
        <v>4</v>
      </c>
      <c r="AH35" s="126">
        <v>4</v>
      </c>
      <c r="AI35" s="126">
        <v>16</v>
      </c>
      <c r="AJ35" s="126">
        <v>4</v>
      </c>
      <c r="AK35" s="126">
        <v>7</v>
      </c>
      <c r="AL35" s="126">
        <v>9</v>
      </c>
      <c r="AM35" s="126">
        <v>0</v>
      </c>
      <c r="AN35" s="126">
        <v>7</v>
      </c>
      <c r="AO35" s="126">
        <v>7</v>
      </c>
      <c r="AP35" s="126">
        <v>2</v>
      </c>
      <c r="AQ35" s="126">
        <v>16</v>
      </c>
      <c r="AR35" s="126">
        <v>0</v>
      </c>
      <c r="AS35" s="126">
        <v>0</v>
      </c>
      <c r="AT35" s="126">
        <v>5</v>
      </c>
      <c r="AU35" s="126">
        <v>11</v>
      </c>
      <c r="AV35" s="126">
        <v>6</v>
      </c>
      <c r="AW35" s="126">
        <v>0</v>
      </c>
      <c r="AX35" s="126">
        <v>1</v>
      </c>
      <c r="AY35" s="126">
        <v>9</v>
      </c>
      <c r="AZ35" s="126">
        <v>0</v>
      </c>
      <c r="BA35" s="126">
        <v>0</v>
      </c>
      <c r="BB35" s="126">
        <v>0</v>
      </c>
      <c r="BC35" s="126">
        <v>0</v>
      </c>
      <c r="BD35" s="126">
        <v>0</v>
      </c>
      <c r="BE35" s="126">
        <v>0</v>
      </c>
      <c r="BF35" s="126">
        <v>0</v>
      </c>
      <c r="BG35" s="126">
        <v>0</v>
      </c>
      <c r="BH35" s="126">
        <v>0</v>
      </c>
      <c r="BI35" s="138">
        <v>0</v>
      </c>
      <c r="BJ35" s="130">
        <f>=AI35</f>
        <v>16</v>
      </c>
      <c r="BK35" s="131">
        <f>=BJ35/N35</f>
        <v>0.533333333333333</v>
      </c>
      <c r="BL35" s="131">
        <f>=AL35/AI35</f>
        <v>0.5625</v>
      </c>
      <c r="BM35" s="132">
        <f>=IF(BJ35=0,0,AM35/BJ35)</f>
        <v>0</v>
      </c>
      <c r="BN35" s="132">
        <f>=IF(BJ35=0,0,AN35/BJ35)</f>
        <v>0.4375</v>
      </c>
      <c r="BO35" s="132">
        <f>=IF(BJ35=0,0,AO35/BJ35)</f>
        <v>0.4375</v>
      </c>
      <c r="BP35" s="132">
        <f>=IF(BJ35=0,0,AP35/BJ35)</f>
        <v>0.125</v>
      </c>
      <c r="BQ35" s="131">
        <f>=-IF(BM35=0,0,BM35*LN(BM35))-IF(BN35=0,0,BN35*LN(BN35))-IF(BO35=0,0,BO35*LN(BO35))-IF(BP35=0,0,BP35*LN(BP35))</f>
        <v>0.983273944246389</v>
      </c>
      <c r="BR35" s="133">
        <f>=IF(BJ35=0,0,BQ35/LN(4)*100)</f>
        <v>70.9282221599798</v>
      </c>
      <c r="BS35" s="134">
        <f>=_xlfn.XLOOKUP(C35,点位均值!$A:$A,点位均值!$B:$B,"无匹配")</f>
        <v>0.282707816377171</v>
      </c>
      <c r="BT35" s="134">
        <f>=_xlfn.XLOOKUP(C35,点位均值!$A:$A,点位均值!$C:$C,"无匹配")</f>
        <v>2.62831266318538</v>
      </c>
    </row>
    <row r="36" spans="1:72" ht="34" customHeight="1">
      <c r="A36" s="124">
        <v>33</v>
      </c>
      <c r="B36" s="125" t="s">
        <v>246</v>
      </c>
      <c r="C36" s="126" t="s">
        <v>1551</v>
      </c>
      <c r="D36" s="135" t="s">
        <v>1605</v>
      </c>
      <c r="E36" s="127" t="s">
        <v>248</v>
      </c>
      <c r="F36" s="135" t="s"/>
      <c r="G36" s="127" t="s"/>
      <c r="H36" s="127" t="s"/>
      <c r="I36" s="127" t="s"/>
      <c r="J36" s="127" t="s"/>
      <c r="K36" s="135" t="s"/>
      <c r="L36" s="126">
        <v>4</v>
      </c>
      <c r="M36" s="126">
        <v>0</v>
      </c>
      <c r="N36" s="126">
        <v>5</v>
      </c>
      <c r="O36" s="126" t="s">
        <v>249</v>
      </c>
      <c r="P36" s="126">
        <v>1</v>
      </c>
      <c r="Q36" s="126">
        <v>2</v>
      </c>
      <c r="R36" s="126">
        <v>0</v>
      </c>
      <c r="S36" s="126">
        <v>0</v>
      </c>
      <c r="T36" s="126">
        <v>5</v>
      </c>
      <c r="U36" s="126">
        <v>4</v>
      </c>
      <c r="V36" s="126">
        <v>5</v>
      </c>
      <c r="W36" s="126">
        <v>5</v>
      </c>
      <c r="X36" s="126" t="s"/>
      <c r="Y36" s="126" t="s"/>
      <c r="Z36" s="126">
        <v>2</v>
      </c>
      <c r="AA36" s="126">
        <v>5</v>
      </c>
      <c r="AB36" s="126">
        <v>5</v>
      </c>
      <c r="AC36" s="126" t="s"/>
      <c r="AD36" s="126" t="s"/>
      <c r="AE36" s="126" t="s">
        <v>159</v>
      </c>
      <c r="AF36" s="126">
        <v>90</v>
      </c>
      <c r="AG36" s="126">
        <v>4</v>
      </c>
      <c r="AH36" s="126">
        <v>3</v>
      </c>
      <c r="AI36" s="124">
        <v>1</v>
      </c>
      <c r="AJ36" s="124">
        <v>0</v>
      </c>
      <c r="AK36" s="124">
        <v>1</v>
      </c>
      <c r="AL36" s="124">
        <v>0</v>
      </c>
      <c r="AM36" s="124">
        <v>0</v>
      </c>
      <c r="AN36" s="124">
        <v>0</v>
      </c>
      <c r="AO36" s="124">
        <v>0</v>
      </c>
      <c r="AP36" s="124">
        <v>1</v>
      </c>
      <c r="AQ36" s="124">
        <v>1</v>
      </c>
      <c r="AR36" s="124">
        <v>0</v>
      </c>
      <c r="AS36" s="124">
        <v>0</v>
      </c>
      <c r="AT36" s="124">
        <v>1</v>
      </c>
      <c r="AU36" s="124">
        <v>0</v>
      </c>
      <c r="AV36" s="124">
        <v>0</v>
      </c>
      <c r="AW36" s="124">
        <v>0</v>
      </c>
      <c r="AX36" s="124">
        <v>0</v>
      </c>
      <c r="AY36" s="124">
        <v>0</v>
      </c>
      <c r="AZ36" s="124">
        <v>0</v>
      </c>
      <c r="BA36" s="124">
        <v>0</v>
      </c>
      <c r="BB36" s="124">
        <v>0</v>
      </c>
      <c r="BC36" s="124">
        <v>1</v>
      </c>
      <c r="BD36" s="124">
        <v>0</v>
      </c>
      <c r="BE36" s="124">
        <v>0</v>
      </c>
      <c r="BF36" s="124">
        <v>0</v>
      </c>
      <c r="BG36" s="124">
        <v>0</v>
      </c>
      <c r="BH36" s="124">
        <v>0</v>
      </c>
      <c r="BI36" s="129">
        <v>0</v>
      </c>
      <c r="BJ36" s="130">
        <f>=AI36</f>
        <v>1</v>
      </c>
      <c r="BK36" s="131">
        <f>=BJ36/N36</f>
        <v>0.2</v>
      </c>
      <c r="BL36" s="131">
        <f>=AL36/AI36</f>
        <v>0</v>
      </c>
      <c r="BM36" s="132">
        <f>=IF(BJ36=0,0,AM36/BJ36)</f>
        <v>0</v>
      </c>
      <c r="BN36" s="132">
        <f>=IF(BJ36=0,0,AN36/BJ36)</f>
        <v>0</v>
      </c>
      <c r="BO36" s="132">
        <f>=IF(BJ36=0,0,AO36/BJ36)</f>
        <v>0</v>
      </c>
      <c r="BP36" s="132">
        <f>=IF(BJ36=0,0,AP36/BJ36)</f>
        <v>1</v>
      </c>
      <c r="BQ36" s="131">
        <f>=-IF(BM36=0,0,BM36*LN(BM36))-IF(BN36=0,0,BN36*LN(BN36))-IF(BO36=0,0,BO36*LN(BO36))-IF(BP36=0,0,BP36*LN(BP36))</f>
        <v>0</v>
      </c>
      <c r="BR36" s="133">
        <f>=IF(BJ36=0,0,BQ36/LN(4)*100)</f>
        <v>0</v>
      </c>
      <c r="BS36" s="134" t="str">
        <f>=_xlfn.XLOOKUP(C36,点位均值!$A:$A,点位均值!$B:$B,"无匹配")</f>
        <v>无匹配</v>
      </c>
      <c r="BT36" s="134" t="str">
        <f>=_xlfn.XLOOKUP(C36,点位均值!$A:$A,点位均值!$C:$C,"无匹配")</f>
        <v>无匹配</v>
      </c>
    </row>
    <row r="37" spans="1:72" ht="34" customHeight="1">
      <c r="A37" s="124">
        <v>34</v>
      </c>
      <c r="B37" s="125" t="s">
        <v>284</v>
      </c>
      <c r="C37" s="126" t="s">
        <v>285</v>
      </c>
      <c r="D37" s="126" t="s">
        <v>1605</v>
      </c>
      <c r="E37" s="127" t="s">
        <v>286</v>
      </c>
      <c r="F37" s="135" t="s"/>
      <c r="G37" s="128" t="s"/>
      <c r="H37" s="125" t="s"/>
      <c r="I37" s="125" t="s"/>
      <c r="J37" s="125" t="s"/>
      <c r="K37" s="128" t="s"/>
      <c r="L37" s="124">
        <v>10</v>
      </c>
      <c r="M37" s="124">
        <v>0</v>
      </c>
      <c r="N37" s="124">
        <v>2</v>
      </c>
      <c r="O37" s="126" t="s">
        <v>151</v>
      </c>
      <c r="P37" s="124">
        <v>1</v>
      </c>
      <c r="Q37" s="124">
        <v>4</v>
      </c>
      <c r="R37" s="124">
        <v>80</v>
      </c>
      <c r="S37" s="124">
        <v>0</v>
      </c>
      <c r="T37" s="124">
        <v>4</v>
      </c>
      <c r="U37" s="124">
        <v>5</v>
      </c>
      <c r="V37" s="124">
        <v>3</v>
      </c>
      <c r="W37" s="124">
        <v>3</v>
      </c>
      <c r="X37" s="126" t="s">
        <v>233</v>
      </c>
      <c r="Y37" s="126" t="s"/>
      <c r="Z37" s="124">
        <v>5</v>
      </c>
      <c r="AA37" s="124">
        <v>4</v>
      </c>
      <c r="AB37" s="124">
        <v>5</v>
      </c>
      <c r="AC37" s="126" t="s"/>
      <c r="AD37" s="126" t="s"/>
      <c r="AE37" s="126" t="s">
        <v>159</v>
      </c>
      <c r="AF37" s="124">
        <v>30</v>
      </c>
      <c r="AG37" s="124">
        <v>4</v>
      </c>
      <c r="AH37" s="124">
        <v>3</v>
      </c>
      <c r="AI37" s="124">
        <v>2</v>
      </c>
      <c r="AJ37" s="124">
        <v>2</v>
      </c>
      <c r="AK37" s="124">
        <v>0</v>
      </c>
      <c r="AL37" s="124">
        <v>2</v>
      </c>
      <c r="AM37" s="124">
        <v>0</v>
      </c>
      <c r="AN37" s="124">
        <v>2</v>
      </c>
      <c r="AO37" s="124">
        <v>0</v>
      </c>
      <c r="AP37" s="124">
        <v>0</v>
      </c>
      <c r="AQ37" s="124">
        <v>0</v>
      </c>
      <c r="AR37" s="124">
        <v>2</v>
      </c>
      <c r="AS37" s="124">
        <v>0</v>
      </c>
      <c r="AT37" s="124">
        <v>0</v>
      </c>
      <c r="AU37" s="124">
        <v>2</v>
      </c>
      <c r="AV37" s="124">
        <v>2</v>
      </c>
      <c r="AW37" s="124">
        <v>0</v>
      </c>
      <c r="AX37" s="124">
        <v>0</v>
      </c>
      <c r="AY37" s="124">
        <v>0</v>
      </c>
      <c r="AZ37" s="124">
        <v>0</v>
      </c>
      <c r="BA37" s="124">
        <v>0</v>
      </c>
      <c r="BB37" s="124">
        <v>0</v>
      </c>
      <c r="BC37" s="124">
        <v>0</v>
      </c>
      <c r="BD37" s="124">
        <v>0</v>
      </c>
      <c r="BE37" s="124">
        <v>0</v>
      </c>
      <c r="BF37" s="124">
        <v>0</v>
      </c>
      <c r="BG37" s="124">
        <v>0</v>
      </c>
      <c r="BH37" s="124">
        <v>0</v>
      </c>
      <c r="BI37" s="129">
        <v>0</v>
      </c>
      <c r="BJ37" s="130">
        <f>=AI37</f>
        <v>2</v>
      </c>
      <c r="BK37" s="131">
        <f>=BJ37/N37</f>
        <v>1</v>
      </c>
      <c r="BL37" s="131">
        <f>=AL37/AI37</f>
        <v>1</v>
      </c>
      <c r="BM37" s="132">
        <f>=IF(BJ37=0,0,AM37/BJ37)</f>
        <v>0</v>
      </c>
      <c r="BN37" s="132">
        <f>=IF(BJ37=0,0,AN37/BJ37)</f>
        <v>1</v>
      </c>
      <c r="BO37" s="132">
        <f>=IF(BJ37=0,0,AO37/BJ37)</f>
        <v>0</v>
      </c>
      <c r="BP37" s="132">
        <f>=IF(BJ37=0,0,AP37/BJ37)</f>
        <v>0</v>
      </c>
      <c r="BQ37" s="131">
        <f>=-IF(BM37=0,0,BM37*LN(BM37))-IF(BN37=0,0,BN37*LN(BN37))-IF(BO37=0,0,BO37*LN(BO37))-IF(BP37=0,0,BP37*LN(BP37))</f>
        <v>0</v>
      </c>
      <c r="BR37" s="133">
        <f>=IF(BJ37=0,0,BQ37/LN(4)*100)</f>
        <v>0</v>
      </c>
      <c r="BS37" s="134">
        <f>=_xlfn.XLOOKUP(C37,点位均值!$A:$A,点位均值!$B:$B,"无匹配")</f>
        <v>1.13585607940447</v>
      </c>
      <c r="BT37" s="134">
        <f>=_xlfn.XLOOKUP(C37,点位均值!$A:$A,点位均值!$C:$C,"无匹配")</f>
        <v>3.15443864229765</v>
      </c>
    </row>
    <row r="38" spans="1:72" ht="34" customHeight="1">
      <c r="A38" s="124">
        <v>35</v>
      </c>
      <c r="B38" s="125" t="s">
        <v>287</v>
      </c>
      <c r="C38" s="126" t="s">
        <v>285</v>
      </c>
      <c r="D38" s="135" t="s"/>
      <c r="E38" s="127" t="s">
        <v>288</v>
      </c>
      <c r="F38" s="135" t="s"/>
      <c r="G38" s="127" t="s"/>
      <c r="H38" s="127" t="s"/>
      <c r="I38" s="127" t="s"/>
      <c r="J38" s="127" t="s"/>
      <c r="K38" s="135" t="s"/>
      <c r="L38" s="126">
        <v>2.5</v>
      </c>
      <c r="M38" s="126">
        <v>0.5</v>
      </c>
      <c r="N38" s="126">
        <v>15</v>
      </c>
      <c r="O38" s="126" t="s">
        <v>269</v>
      </c>
      <c r="P38" s="126">
        <v>1</v>
      </c>
      <c r="Q38" s="126">
        <v>5</v>
      </c>
      <c r="R38" s="126">
        <v>50</v>
      </c>
      <c r="S38" s="126">
        <v>0</v>
      </c>
      <c r="T38" s="126">
        <v>4</v>
      </c>
      <c r="U38" s="126">
        <v>5</v>
      </c>
      <c r="V38" s="126">
        <v>5</v>
      </c>
      <c r="W38" s="126">
        <v>5</v>
      </c>
      <c r="X38" s="126" t="s"/>
      <c r="Y38" s="126" t="s"/>
      <c r="Z38" s="126">
        <v>3</v>
      </c>
      <c r="AA38" s="126">
        <v>1</v>
      </c>
      <c r="AB38" s="126">
        <v>5</v>
      </c>
      <c r="AC38" s="126" t="s"/>
      <c r="AD38" s="126" t="s"/>
      <c r="AE38" s="126" t="s">
        <v>132</v>
      </c>
      <c r="AF38" s="126">
        <v>95</v>
      </c>
      <c r="AG38" s="126">
        <v>2</v>
      </c>
      <c r="AH38" s="126">
        <v>3</v>
      </c>
      <c r="AI38" s="126">
        <v>4</v>
      </c>
      <c r="AJ38" s="126">
        <v>2</v>
      </c>
      <c r="AK38" s="126">
        <v>0</v>
      </c>
      <c r="AL38" s="126">
        <v>4</v>
      </c>
      <c r="AM38" s="126">
        <v>1</v>
      </c>
      <c r="AN38" s="126">
        <v>2</v>
      </c>
      <c r="AO38" s="126">
        <v>1</v>
      </c>
      <c r="AP38" s="126">
        <v>0</v>
      </c>
      <c r="AQ38" s="126">
        <v>2</v>
      </c>
      <c r="AR38" s="126">
        <v>2</v>
      </c>
      <c r="AS38" s="126">
        <v>0</v>
      </c>
      <c r="AT38" s="126">
        <v>2</v>
      </c>
      <c r="AU38" s="126">
        <v>2</v>
      </c>
      <c r="AV38" s="126">
        <v>0</v>
      </c>
      <c r="AW38" s="126">
        <v>0</v>
      </c>
      <c r="AX38" s="126">
        <v>0</v>
      </c>
      <c r="AY38" s="126">
        <v>2</v>
      </c>
      <c r="AZ38" s="126">
        <v>0</v>
      </c>
      <c r="BA38" s="126">
        <v>0</v>
      </c>
      <c r="BB38" s="126">
        <v>0</v>
      </c>
      <c r="BC38" s="126">
        <v>2</v>
      </c>
      <c r="BD38" s="126">
        <v>0</v>
      </c>
      <c r="BE38" s="126">
        <v>0</v>
      </c>
      <c r="BF38" s="126">
        <v>0</v>
      </c>
      <c r="BG38" s="126">
        <v>0</v>
      </c>
      <c r="BH38" s="126">
        <v>1</v>
      </c>
      <c r="BI38" s="138">
        <v>0</v>
      </c>
      <c r="BJ38" s="130">
        <f>=AI38</f>
        <v>4</v>
      </c>
      <c r="BK38" s="131">
        <f>=BJ38/N38</f>
        <v>0.266666666666667</v>
      </c>
      <c r="BL38" s="131">
        <f>=AL38/AI38</f>
        <v>1</v>
      </c>
      <c r="BM38" s="132">
        <f>=IF(BJ38=0,0,AM38/BJ38)</f>
        <v>0.25</v>
      </c>
      <c r="BN38" s="132">
        <f>=IF(BJ38=0,0,AN38/BJ38)</f>
        <v>0.5</v>
      </c>
      <c r="BO38" s="132">
        <f>=IF(BJ38=0,0,AO38/BJ38)</f>
        <v>0.25</v>
      </c>
      <c r="BP38" s="132">
        <f>=IF(BJ38=0,0,AP38/BJ38)</f>
        <v>0</v>
      </c>
      <c r="BQ38" s="131">
        <f>=-IF(BM38=0,0,BM38*LN(BM38))-IF(BN38=0,0,BN38*LN(BN38))-IF(BO38=0,0,BO38*LN(BO38))-IF(BP38=0,0,BP38*LN(BP38))</f>
        <v>1.03972077083992</v>
      </c>
      <c r="BR38" s="133">
        <f>=IF(BJ38=0,0,BQ38/LN(4)*100)</f>
        <v>75</v>
      </c>
      <c r="BS38" s="134">
        <f>=_xlfn.XLOOKUP(C38,点位均值!$A:$A,点位均值!$B:$B,"无匹配")</f>
        <v>1.13585607940447</v>
      </c>
      <c r="BT38" s="134">
        <f>=_xlfn.XLOOKUP(C38,点位均值!$A:$A,点位均值!$C:$C,"无匹配")</f>
        <v>3.15443864229765</v>
      </c>
    </row>
    <row r="39" spans="1:72" ht="34" customHeight="1">
      <c r="A39" s="124">
        <v>36</v>
      </c>
      <c r="B39" s="125" t="s">
        <v>290</v>
      </c>
      <c r="C39" s="126" t="s">
        <v>291</v>
      </c>
      <c r="D39" s="135" t="s">
        <v>1605</v>
      </c>
      <c r="E39" s="127" t="s">
        <v>292</v>
      </c>
      <c r="F39" s="135" t="s"/>
      <c r="G39" s="135" t="s"/>
      <c r="H39" s="127" t="s"/>
      <c r="I39" s="127" t="s"/>
      <c r="J39" s="127" t="s"/>
      <c r="K39" s="135" t="s"/>
      <c r="L39" s="126">
        <v>4</v>
      </c>
      <c r="M39" s="126">
        <v>0</v>
      </c>
      <c r="N39" s="126">
        <v>2</v>
      </c>
      <c r="O39" s="126" t="s">
        <v>101</v>
      </c>
      <c r="P39" s="126">
        <v>1</v>
      </c>
      <c r="Q39" s="126">
        <v>3</v>
      </c>
      <c r="R39" s="126">
        <v>38</v>
      </c>
      <c r="S39" s="126">
        <v>0</v>
      </c>
      <c r="T39" s="126">
        <v>6</v>
      </c>
      <c r="U39" s="126">
        <v>5</v>
      </c>
      <c r="V39" s="126">
        <v>4</v>
      </c>
      <c r="W39" s="126">
        <v>4</v>
      </c>
      <c r="X39" s="126" t="s">
        <v>233</v>
      </c>
      <c r="Y39" s="126" t="s"/>
      <c r="Z39" s="126">
        <v>4</v>
      </c>
      <c r="AA39" s="126">
        <v>5</v>
      </c>
      <c r="AB39" s="126">
        <v>5</v>
      </c>
      <c r="AC39" s="126" t="s"/>
      <c r="AD39" s="126" t="s"/>
      <c r="AE39" s="126" t="s">
        <v>159</v>
      </c>
      <c r="AF39" s="126">
        <v>50</v>
      </c>
      <c r="AG39" s="126">
        <v>5</v>
      </c>
      <c r="AH39" s="126">
        <v>3</v>
      </c>
      <c r="AI39" s="124">
        <v>2</v>
      </c>
      <c r="AJ39" s="124">
        <v>2</v>
      </c>
      <c r="AK39" s="124">
        <v>0</v>
      </c>
      <c r="AL39" s="124">
        <v>2</v>
      </c>
      <c r="AM39" s="124">
        <v>1</v>
      </c>
      <c r="AN39" s="124">
        <v>0</v>
      </c>
      <c r="AO39" s="124">
        <v>1</v>
      </c>
      <c r="AP39" s="124">
        <v>0</v>
      </c>
      <c r="AQ39" s="124">
        <v>2</v>
      </c>
      <c r="AR39" s="124">
        <v>0</v>
      </c>
      <c r="AS39" s="124">
        <v>0</v>
      </c>
      <c r="AT39" s="124">
        <v>0</v>
      </c>
      <c r="AU39" s="124">
        <v>2</v>
      </c>
      <c r="AV39" s="124">
        <v>0</v>
      </c>
      <c r="AW39" s="124">
        <v>2</v>
      </c>
      <c r="AX39" s="124">
        <v>1</v>
      </c>
      <c r="AY39" s="124">
        <v>0</v>
      </c>
      <c r="AZ39" s="124">
        <v>0</v>
      </c>
      <c r="BA39" s="124">
        <v>0</v>
      </c>
      <c r="BB39" s="124">
        <v>2</v>
      </c>
      <c r="BC39" s="124">
        <v>0</v>
      </c>
      <c r="BD39" s="124">
        <v>0</v>
      </c>
      <c r="BE39" s="124">
        <v>0</v>
      </c>
      <c r="BF39" s="124">
        <v>0</v>
      </c>
      <c r="BG39" s="124">
        <v>0</v>
      </c>
      <c r="BH39" s="124">
        <v>0</v>
      </c>
      <c r="BI39" s="129">
        <v>0</v>
      </c>
      <c r="BJ39" s="130">
        <f>=AI39</f>
        <v>2</v>
      </c>
      <c r="BK39" s="131">
        <f>=BJ39/N39</f>
        <v>1</v>
      </c>
      <c r="BL39" s="131">
        <f>=AL39/AI39</f>
        <v>1</v>
      </c>
      <c r="BM39" s="132">
        <f>=IF(BJ39=0,0,AM39/BJ39)</f>
        <v>0.5</v>
      </c>
      <c r="BN39" s="132">
        <f>=IF(BJ39=0,0,AN39/BJ39)</f>
        <v>0</v>
      </c>
      <c r="BO39" s="132">
        <f>=IF(BJ39=0,0,AO39/BJ39)</f>
        <v>0.5</v>
      </c>
      <c r="BP39" s="132">
        <f>=IF(BJ39=0,0,AP39/BJ39)</f>
        <v>0</v>
      </c>
      <c r="BQ39" s="131">
        <f>=-IF(BM39=0,0,BM39*LN(BM39))-IF(BN39=0,0,BN39*LN(BN39))-IF(BO39=0,0,BO39*LN(BO39))-IF(BP39=0,0,BP39*LN(BP39))</f>
        <v>0.693147180559945</v>
      </c>
      <c r="BR39" s="133">
        <f>=IF(BJ39=0,0,BQ39/LN(4)*100)</f>
        <v>50</v>
      </c>
      <c r="BS39" s="134">
        <f>=_xlfn.XLOOKUP(C39,点位均值!$A:$A,点位均值!$B:$B,"无匹配")</f>
        <v>3.98138957816377</v>
      </c>
      <c r="BT39" s="134">
        <f>=_xlfn.XLOOKUP(C39,点位均值!$A:$A,点位均值!$C:$C,"无匹配")</f>
        <v>4.98537859007833</v>
      </c>
    </row>
    <row r="40" spans="1:72" ht="34" customHeight="1">
      <c r="A40" s="124">
        <v>37</v>
      </c>
      <c r="B40" s="125" t="s">
        <v>293</v>
      </c>
      <c r="C40" s="126" t="s">
        <v>294</v>
      </c>
      <c r="D40" s="135" t="s"/>
      <c r="E40" s="127" t="s">
        <v>295</v>
      </c>
      <c r="F40" s="135" t="s"/>
      <c r="G40" s="127" t="s"/>
      <c r="H40" s="127" t="s"/>
      <c r="I40" s="127" t="s"/>
      <c r="J40" s="127" t="s"/>
      <c r="K40" s="135" t="s"/>
      <c r="L40" s="126">
        <v>6</v>
      </c>
      <c r="M40" s="126">
        <v>0.5</v>
      </c>
      <c r="N40" s="126">
        <v>3</v>
      </c>
      <c r="O40" s="126" t="s">
        <v>101</v>
      </c>
      <c r="P40" s="126">
        <v>1</v>
      </c>
      <c r="Q40" s="126">
        <v>2</v>
      </c>
      <c r="R40" s="126">
        <v>38</v>
      </c>
      <c r="S40" s="126">
        <v>0</v>
      </c>
      <c r="T40" s="126">
        <v>6</v>
      </c>
      <c r="U40" s="126">
        <v>5</v>
      </c>
      <c r="V40" s="126">
        <v>4</v>
      </c>
      <c r="W40" s="126">
        <v>4</v>
      </c>
      <c r="X40" s="126" t="s">
        <v>233</v>
      </c>
      <c r="Y40" s="126" t="s"/>
      <c r="Z40" s="126">
        <v>3</v>
      </c>
      <c r="AA40" s="126">
        <v>5</v>
      </c>
      <c r="AB40" s="126">
        <v>5</v>
      </c>
      <c r="AC40" s="126" t="s"/>
      <c r="AD40" s="126" t="s"/>
      <c r="AE40" s="126" t="s">
        <v>132</v>
      </c>
      <c r="AF40" s="126">
        <v>30</v>
      </c>
      <c r="AG40" s="126">
        <v>4</v>
      </c>
      <c r="AH40" s="126">
        <v>4</v>
      </c>
      <c r="AI40" s="124" t="s"/>
      <c r="AJ40" s="124" t="s"/>
      <c r="AK40" s="124" t="s"/>
      <c r="AL40" s="124" t="s"/>
      <c r="AM40" s="124" t="s"/>
      <c r="AN40" s="124" t="s"/>
      <c r="AO40" s="124" t="s"/>
      <c r="AP40" s="124" t="s"/>
      <c r="AQ40" s="124" t="s"/>
      <c r="AR40" s="124" t="s"/>
      <c r="AS40" s="124" t="s"/>
      <c r="AT40" s="124" t="s"/>
      <c r="AU40" s="124" t="s"/>
      <c r="AV40" s="124" t="s"/>
      <c r="AW40" s="124" t="s"/>
      <c r="AX40" s="124" t="s"/>
      <c r="AY40" s="124" t="s"/>
      <c r="AZ40" s="124" t="s"/>
      <c r="BA40" s="124" t="s"/>
      <c r="BB40" s="124" t="s"/>
      <c r="BC40" s="124" t="s"/>
      <c r="BD40" s="124" t="s"/>
      <c r="BE40" s="124" t="s"/>
      <c r="BF40" s="124" t="s"/>
      <c r="BG40" s="124" t="s"/>
      <c r="BH40" s="124" t="s"/>
      <c r="BI40" s="129" t="s"/>
      <c r="BJ40" s="130">
        <f>=AI40</f>
        <v>0</v>
      </c>
      <c r="BK40" s="131">
        <f>=BJ40/N40</f>
        <v>0</v>
      </c>
      <c r="BL40" s="131" t="e">
        <f>=AL40/AI40</f>
        <v>#DIV/0!</v>
      </c>
      <c r="BM40" s="132">
        <f>=IF(BJ40=0,0,AM40/BJ40)</f>
        <v>0</v>
      </c>
      <c r="BN40" s="132">
        <f>=IF(BJ40=0,0,AN40/BJ40)</f>
        <v>0</v>
      </c>
      <c r="BO40" s="132">
        <f>=IF(BJ40=0,0,AO40/BJ40)</f>
        <v>0</v>
      </c>
      <c r="BP40" s="132">
        <f>=IF(BJ40=0,0,AP40/BJ40)</f>
        <v>0</v>
      </c>
      <c r="BQ40" s="131">
        <f>=-IF(BM40=0,0,BM40*LN(BM40))-IF(BN40=0,0,BN40*LN(BN40))-IF(BO40=0,0,BO40*LN(BO40))-IF(BP40=0,0,BP40*LN(BP40))</f>
        <v>0</v>
      </c>
      <c r="BR40" s="133">
        <f>=IF(BJ40=0,0,BQ40/LN(4)*100)</f>
        <v>0</v>
      </c>
      <c r="BS40" s="134" t="str">
        <f>=_xlfn.XLOOKUP(C40,点位均值!$A:$A,点位均值!$B:$B,"无匹配")</f>
        <v>无匹配</v>
      </c>
      <c r="BT40" s="134" t="str">
        <f>=_xlfn.XLOOKUP(C40,点位均值!$A:$A,点位均值!$C:$C,"无匹配")</f>
        <v>无匹配</v>
      </c>
    </row>
    <row r="41" spans="1:72" ht="34" customHeight="1">
      <c r="A41" s="124">
        <v>38</v>
      </c>
      <c r="B41" s="125" t="s">
        <v>296</v>
      </c>
      <c r="C41" s="126" t="s">
        <v>297</v>
      </c>
      <c r="D41" s="137" t="s"/>
      <c r="E41" s="127" t="s">
        <v>298</v>
      </c>
      <c r="F41" s="135" t="s"/>
      <c r="G41" s="135" t="s"/>
      <c r="H41" s="127" t="s"/>
      <c r="I41" s="127" t="s"/>
      <c r="J41" s="127" t="s"/>
      <c r="K41" s="135" t="s"/>
      <c r="L41" s="126">
        <v>5</v>
      </c>
      <c r="M41" s="126">
        <v>0.5</v>
      </c>
      <c r="N41" s="126">
        <v>2</v>
      </c>
      <c r="O41" s="126" t="s">
        <v>175</v>
      </c>
      <c r="P41" s="126">
        <v>1</v>
      </c>
      <c r="Q41" s="126">
        <v>3</v>
      </c>
      <c r="R41" s="126">
        <v>1232</v>
      </c>
      <c r="S41" s="126">
        <v>0</v>
      </c>
      <c r="T41" s="126">
        <v>1</v>
      </c>
      <c r="U41" s="126">
        <v>5</v>
      </c>
      <c r="V41" s="126">
        <v>3</v>
      </c>
      <c r="W41" s="126">
        <v>1</v>
      </c>
      <c r="X41" s="126" t="s">
        <v>233</v>
      </c>
      <c r="Y41" s="126" t="s"/>
      <c r="Z41" s="126">
        <v>3</v>
      </c>
      <c r="AA41" s="126">
        <v>2</v>
      </c>
      <c r="AB41" s="126">
        <v>5</v>
      </c>
      <c r="AC41" s="126" t="s"/>
      <c r="AD41" s="126" t="s"/>
      <c r="AE41" s="126" t="s">
        <v>132</v>
      </c>
      <c r="AF41" s="126">
        <v>30</v>
      </c>
      <c r="AG41" s="126">
        <v>5</v>
      </c>
      <c r="AH41" s="126">
        <v>3</v>
      </c>
      <c r="AI41" s="126">
        <v>2</v>
      </c>
      <c r="AJ41" s="126">
        <v>1</v>
      </c>
      <c r="AK41" s="126">
        <v>0</v>
      </c>
      <c r="AL41" s="126">
        <v>2</v>
      </c>
      <c r="AM41" s="126">
        <v>0</v>
      </c>
      <c r="AN41" s="126">
        <v>2</v>
      </c>
      <c r="AO41" s="126">
        <v>0</v>
      </c>
      <c r="AP41" s="126">
        <v>0</v>
      </c>
      <c r="AQ41" s="126">
        <v>0</v>
      </c>
      <c r="AR41" s="126">
        <v>2</v>
      </c>
      <c r="AS41" s="126">
        <v>0</v>
      </c>
      <c r="AT41" s="126">
        <v>0</v>
      </c>
      <c r="AU41" s="126">
        <v>2</v>
      </c>
      <c r="AV41" s="126">
        <v>0</v>
      </c>
      <c r="AW41" s="126">
        <v>0</v>
      </c>
      <c r="AX41" s="126">
        <v>0</v>
      </c>
      <c r="AY41" s="126">
        <v>2</v>
      </c>
      <c r="AZ41" s="126">
        <v>0</v>
      </c>
      <c r="BA41" s="126">
        <v>0</v>
      </c>
      <c r="BB41" s="126">
        <v>0</v>
      </c>
      <c r="BC41" s="126">
        <v>0</v>
      </c>
      <c r="BD41" s="126">
        <v>0</v>
      </c>
      <c r="BE41" s="126">
        <v>0</v>
      </c>
      <c r="BF41" s="126">
        <v>0</v>
      </c>
      <c r="BG41" s="126">
        <v>0</v>
      </c>
      <c r="BH41" s="126">
        <v>0</v>
      </c>
      <c r="BI41" s="138">
        <v>0</v>
      </c>
      <c r="BJ41" s="130">
        <f>=AI41</f>
        <v>2</v>
      </c>
      <c r="BK41" s="131">
        <f>=BJ41/N41</f>
        <v>1</v>
      </c>
      <c r="BL41" s="131">
        <f>=AL41/AI41</f>
        <v>1</v>
      </c>
      <c r="BM41" s="132">
        <f>=IF(BJ41=0,0,AM41/BJ41)</f>
        <v>0</v>
      </c>
      <c r="BN41" s="132">
        <f>=IF(BJ41=0,0,AN41/BJ41)</f>
        <v>1</v>
      </c>
      <c r="BO41" s="132">
        <f>=IF(BJ41=0,0,AO41/BJ41)</f>
        <v>0</v>
      </c>
      <c r="BP41" s="132">
        <f>=IF(BJ41=0,0,AP41/BJ41)</f>
        <v>0</v>
      </c>
      <c r="BQ41" s="131">
        <f>=-IF(BM41=0,0,BM41*LN(BM41))-IF(BN41=0,0,BN41*LN(BN41))-IF(BO41=0,0,BO41*LN(BO41))-IF(BP41=0,0,BP41*LN(BP41))</f>
        <v>0</v>
      </c>
      <c r="BR41" s="133">
        <f>=IF(BJ41=0,0,BQ41/LN(4)*100)</f>
        <v>0</v>
      </c>
      <c r="BS41" s="134">
        <f>=_xlfn.XLOOKUP(C41,点位均值!$A:$A,点位均值!$B:$B,"无匹配")</f>
        <v>0.1</v>
      </c>
      <c r="BT41" s="134">
        <f>=_xlfn.XLOOKUP(C41,点位均值!$A:$A,点位均值!$C:$C,"无匹配")</f>
        <v>4.00313315926893</v>
      </c>
    </row>
    <row r="42" spans="1:72" ht="34" customHeight="1">
      <c r="A42" s="124">
        <v>39</v>
      </c>
      <c r="B42" s="125" t="s">
        <v>299</v>
      </c>
      <c r="C42" s="126" t="s">
        <v>300</v>
      </c>
      <c r="D42" s="137" t="s"/>
      <c r="E42" s="127" t="s">
        <v>301</v>
      </c>
      <c r="F42" s="137" t="s"/>
      <c r="G42" s="127" t="s"/>
      <c r="H42" s="127" t="s"/>
      <c r="I42" s="127" t="s"/>
      <c r="J42" s="127" t="s"/>
      <c r="K42" s="135" t="s"/>
      <c r="L42" s="126">
        <v>5</v>
      </c>
      <c r="M42" s="126">
        <v>0</v>
      </c>
      <c r="N42" s="126">
        <v>3</v>
      </c>
      <c r="O42" s="126" t="s">
        <v>302</v>
      </c>
      <c r="P42" s="126">
        <v>2</v>
      </c>
      <c r="Q42" s="126">
        <v>4</v>
      </c>
      <c r="R42" s="126">
        <v>100</v>
      </c>
      <c r="S42" s="126">
        <v>0</v>
      </c>
      <c r="T42" s="126">
        <v>4</v>
      </c>
      <c r="U42" s="126">
        <v>5</v>
      </c>
      <c r="V42" s="126">
        <v>3</v>
      </c>
      <c r="W42" s="126">
        <v>3</v>
      </c>
      <c r="X42" s="126" t="s"/>
      <c r="Y42" s="126" t="s"/>
      <c r="Z42" s="126">
        <v>3</v>
      </c>
      <c r="AA42" s="126">
        <v>3</v>
      </c>
      <c r="AB42" s="126">
        <v>5</v>
      </c>
      <c r="AC42" s="126" t="s"/>
      <c r="AD42" s="126" t="s"/>
      <c r="AE42" s="126" t="s">
        <v>132</v>
      </c>
      <c r="AF42" s="126">
        <v>60</v>
      </c>
      <c r="AG42" s="126">
        <v>3</v>
      </c>
      <c r="AH42" s="126">
        <v>3</v>
      </c>
      <c r="AI42" s="124">
        <v>2</v>
      </c>
      <c r="AJ42" s="124">
        <v>1</v>
      </c>
      <c r="AK42" s="124">
        <v>0</v>
      </c>
      <c r="AL42" s="124">
        <v>2</v>
      </c>
      <c r="AM42" s="124">
        <v>0</v>
      </c>
      <c r="AN42" s="124">
        <v>2</v>
      </c>
      <c r="AO42" s="124">
        <v>0</v>
      </c>
      <c r="AP42" s="124">
        <v>0</v>
      </c>
      <c r="AQ42" s="124">
        <v>1</v>
      </c>
      <c r="AR42" s="124">
        <v>1</v>
      </c>
      <c r="AS42" s="124">
        <v>0</v>
      </c>
      <c r="AT42" s="124">
        <v>0</v>
      </c>
      <c r="AU42" s="124">
        <v>2</v>
      </c>
      <c r="AV42" s="124">
        <v>0</v>
      </c>
      <c r="AW42" s="124">
        <v>0</v>
      </c>
      <c r="AX42" s="124">
        <v>0</v>
      </c>
      <c r="AY42" s="124">
        <v>0</v>
      </c>
      <c r="AZ42" s="124">
        <v>0</v>
      </c>
      <c r="BA42" s="124">
        <v>0</v>
      </c>
      <c r="BB42" s="124">
        <v>0</v>
      </c>
      <c r="BC42" s="124">
        <v>2</v>
      </c>
      <c r="BD42" s="124">
        <v>0</v>
      </c>
      <c r="BE42" s="124">
        <v>0</v>
      </c>
      <c r="BF42" s="124">
        <v>0</v>
      </c>
      <c r="BG42" s="124">
        <v>0</v>
      </c>
      <c r="BH42" s="124">
        <v>0</v>
      </c>
      <c r="BI42" s="129">
        <v>0</v>
      </c>
      <c r="BJ42" s="130">
        <f>=AI42</f>
        <v>2</v>
      </c>
      <c r="BK42" s="131">
        <f>=BJ42/N42</f>
        <v>0.666666666666667</v>
      </c>
      <c r="BL42" s="131">
        <f>=AL42/AI42</f>
        <v>1</v>
      </c>
      <c r="BM42" s="132">
        <f>=IF(BJ42=0,0,AM42/BJ42)</f>
        <v>0</v>
      </c>
      <c r="BN42" s="132">
        <f>=IF(BJ42=0,0,AN42/BJ42)</f>
        <v>1</v>
      </c>
      <c r="BO42" s="132">
        <f>=IF(BJ42=0,0,AO42/BJ42)</f>
        <v>0</v>
      </c>
      <c r="BP42" s="132">
        <f>=IF(BJ42=0,0,AP42/BJ42)</f>
        <v>0</v>
      </c>
      <c r="BQ42" s="131">
        <f>=-IF(BM42=0,0,BM42*LN(BM42))-IF(BN42=0,0,BN42*LN(BN42))-IF(BO42=0,0,BO42*LN(BO42))-IF(BP42=0,0,BP42*LN(BP42))</f>
        <v>0</v>
      </c>
      <c r="BR42" s="133">
        <f>=IF(BJ42=0,0,BQ42/LN(4)*100)</f>
        <v>0</v>
      </c>
      <c r="BS42" s="134">
        <f>=_xlfn.XLOOKUP(C42,点位均值!$A:$A,点位均值!$B:$B,"无匹配")</f>
        <v>0.542183622828784</v>
      </c>
      <c r="BT42" s="134">
        <f>=_xlfn.XLOOKUP(C42,点位均值!$A:$A,点位均值!$C:$C,"无匹配")</f>
        <v>2.1420365535248</v>
      </c>
    </row>
    <row r="43" spans="1:72" ht="34" customHeight="1">
      <c r="A43" s="124">
        <v>40</v>
      </c>
      <c r="B43" s="125" t="s">
        <v>303</v>
      </c>
      <c r="C43" s="126" t="s">
        <v>304</v>
      </c>
      <c r="D43" s="126" t="s">
        <v>1602</v>
      </c>
      <c r="E43" s="127" t="s">
        <v>305</v>
      </c>
      <c r="F43" s="135" t="s"/>
      <c r="G43" s="135" t="s"/>
      <c r="H43" s="127" t="s"/>
      <c r="I43" s="127" t="s"/>
      <c r="J43" s="127" t="s"/>
      <c r="K43" s="135" t="s"/>
      <c r="L43" s="126">
        <v>5</v>
      </c>
      <c r="M43" s="126">
        <v>2</v>
      </c>
      <c r="N43" s="126">
        <v>5</v>
      </c>
      <c r="O43" s="126" t="s">
        <v>241</v>
      </c>
      <c r="P43" s="126">
        <v>1</v>
      </c>
      <c r="Q43" s="126">
        <v>4</v>
      </c>
      <c r="R43" s="126">
        <v>100</v>
      </c>
      <c r="S43" s="126">
        <v>0</v>
      </c>
      <c r="T43" s="126">
        <v>3</v>
      </c>
      <c r="U43" s="126">
        <v>5</v>
      </c>
      <c r="V43" s="126">
        <v>4</v>
      </c>
      <c r="W43" s="126">
        <v>4</v>
      </c>
      <c r="X43" s="126" t="s"/>
      <c r="Y43" s="126" t="s"/>
      <c r="Z43" s="126">
        <v>4</v>
      </c>
      <c r="AA43" s="126">
        <v>3</v>
      </c>
      <c r="AB43" s="126">
        <v>5</v>
      </c>
      <c r="AC43" s="126" t="s"/>
      <c r="AD43" s="126" t="s"/>
      <c r="AE43" s="126" t="s">
        <v>159</v>
      </c>
      <c r="AF43" s="126">
        <v>90</v>
      </c>
      <c r="AG43" s="126">
        <v>4</v>
      </c>
      <c r="AH43" s="126">
        <v>3</v>
      </c>
      <c r="AI43" s="124">
        <v>1</v>
      </c>
      <c r="AJ43" s="124">
        <v>0</v>
      </c>
      <c r="AK43" s="124">
        <v>1</v>
      </c>
      <c r="AL43" s="124">
        <v>0</v>
      </c>
      <c r="AM43" s="124">
        <v>0</v>
      </c>
      <c r="AN43" s="124">
        <v>0</v>
      </c>
      <c r="AO43" s="124">
        <v>1</v>
      </c>
      <c r="AP43" s="124">
        <v>0</v>
      </c>
      <c r="AQ43" s="124">
        <v>0</v>
      </c>
      <c r="AR43" s="124">
        <v>1</v>
      </c>
      <c r="AS43" s="124">
        <v>0</v>
      </c>
      <c r="AT43" s="124">
        <v>1</v>
      </c>
      <c r="AU43" s="124">
        <v>0</v>
      </c>
      <c r="AV43" s="124">
        <v>0</v>
      </c>
      <c r="AW43" s="124">
        <v>0</v>
      </c>
      <c r="AX43" s="124">
        <v>0</v>
      </c>
      <c r="AY43" s="124">
        <v>1</v>
      </c>
      <c r="AZ43" s="124">
        <v>0</v>
      </c>
      <c r="BA43" s="124">
        <v>0</v>
      </c>
      <c r="BB43" s="124">
        <v>0</v>
      </c>
      <c r="BC43" s="124">
        <v>0</v>
      </c>
      <c r="BD43" s="124">
        <v>0</v>
      </c>
      <c r="BE43" s="124">
        <v>0</v>
      </c>
      <c r="BF43" s="124">
        <v>0</v>
      </c>
      <c r="BG43" s="124">
        <v>0</v>
      </c>
      <c r="BH43" s="124">
        <v>0</v>
      </c>
      <c r="BI43" s="129">
        <v>0</v>
      </c>
      <c r="BJ43" s="130">
        <f>=AI43</f>
        <v>1</v>
      </c>
      <c r="BK43" s="131">
        <f>=BJ43/N43</f>
        <v>0.2</v>
      </c>
      <c r="BL43" s="131">
        <f>=AL43/AI43</f>
        <v>0</v>
      </c>
      <c r="BM43" s="132">
        <f>=IF(BJ43=0,0,AM43/BJ43)</f>
        <v>0</v>
      </c>
      <c r="BN43" s="132">
        <f>=IF(BJ43=0,0,AN43/BJ43)</f>
        <v>0</v>
      </c>
      <c r="BO43" s="132">
        <f>=IF(BJ43=0,0,AO43/BJ43)</f>
        <v>1</v>
      </c>
      <c r="BP43" s="132">
        <f>=IF(BJ43=0,0,AP43/BJ43)</f>
        <v>0</v>
      </c>
      <c r="BQ43" s="131">
        <f>=-IF(BM43=0,0,BM43*LN(BM43))-IF(BN43=0,0,BN43*LN(BN43))-IF(BO43=0,0,BO43*LN(BO43))-IF(BP43=0,0,BP43*LN(BP43))</f>
        <v>0</v>
      </c>
      <c r="BR43" s="133">
        <f>=IF(BJ43=0,0,BQ43/LN(4)*100)</f>
        <v>0</v>
      </c>
      <c r="BS43" s="134">
        <f>=_xlfn.XLOOKUP(C43,点位均值!$A:$A,点位均值!$B:$B,"无匹配")</f>
        <v>0.173697270471464</v>
      </c>
      <c r="BT43" s="134">
        <f>=_xlfn.XLOOKUP(C43,点位均值!$A:$A,点位均值!$C:$C,"无匹配")</f>
        <v>2.52976501305483</v>
      </c>
    </row>
    <row r="44" spans="1:72" ht="34" customHeight="1">
      <c r="A44" s="124">
        <v>41</v>
      </c>
      <c r="B44" s="125" t="s">
        <v>306</v>
      </c>
      <c r="C44" s="126" t="s">
        <v>307</v>
      </c>
      <c r="D44" s="126" t="s">
        <v>1602</v>
      </c>
      <c r="E44" s="127" t="s">
        <v>93</v>
      </c>
      <c r="F44" s="126" t="s"/>
      <c r="G44" s="127" t="s"/>
      <c r="H44" s="127" t="s"/>
      <c r="I44" s="127" t="s"/>
      <c r="J44" s="127" t="s"/>
      <c r="K44" s="135" t="s"/>
      <c r="L44" s="126">
        <v>15</v>
      </c>
      <c r="M44" s="139">
        <v>1</v>
      </c>
      <c r="N44" s="126">
        <v>12</v>
      </c>
      <c r="O44" s="126" t="s">
        <v>101</v>
      </c>
      <c r="P44" s="126">
        <v>2</v>
      </c>
      <c r="Q44" s="126">
        <v>5</v>
      </c>
      <c r="R44" s="126">
        <v>80</v>
      </c>
      <c r="S44" s="126">
        <v>80</v>
      </c>
      <c r="T44" s="126">
        <v>7</v>
      </c>
      <c r="U44" s="126">
        <v>5</v>
      </c>
      <c r="V44" s="126">
        <v>5</v>
      </c>
      <c r="W44" s="126">
        <v>1</v>
      </c>
      <c r="X44" s="126" t="s">
        <v>308</v>
      </c>
      <c r="Y44" s="126" t="s"/>
      <c r="Z44" s="126">
        <v>5</v>
      </c>
      <c r="AA44" s="126">
        <v>3</v>
      </c>
      <c r="AB44" s="126">
        <v>5</v>
      </c>
      <c r="AC44" s="126" t="s"/>
      <c r="AD44" s="126" t="s"/>
      <c r="AE44" s="126" t="s">
        <v>159</v>
      </c>
      <c r="AF44" s="135">
        <v>80</v>
      </c>
      <c r="AG44" s="126">
        <v>4</v>
      </c>
      <c r="AH44" s="126">
        <v>3</v>
      </c>
      <c r="AI44" s="124">
        <v>9</v>
      </c>
      <c r="AJ44" s="124">
        <v>4</v>
      </c>
      <c r="AK44" s="124">
        <v>0</v>
      </c>
      <c r="AL44" s="124">
        <v>9</v>
      </c>
      <c r="AM44" s="124">
        <v>0</v>
      </c>
      <c r="AN44" s="124">
        <v>7</v>
      </c>
      <c r="AO44" s="124">
        <v>2</v>
      </c>
      <c r="AP44" s="124">
        <v>0</v>
      </c>
      <c r="AQ44" s="124">
        <v>4</v>
      </c>
      <c r="AR44" s="124">
        <v>5</v>
      </c>
      <c r="AS44" s="124">
        <v>0</v>
      </c>
      <c r="AT44" s="124">
        <v>1</v>
      </c>
      <c r="AU44" s="124">
        <v>8</v>
      </c>
      <c r="AV44" s="124">
        <v>0</v>
      </c>
      <c r="AW44" s="124">
        <v>0</v>
      </c>
      <c r="AX44" s="124">
        <v>0</v>
      </c>
      <c r="AY44" s="124">
        <v>9</v>
      </c>
      <c r="AZ44" s="124">
        <v>0</v>
      </c>
      <c r="BA44" s="124">
        <v>0</v>
      </c>
      <c r="BB44" s="124">
        <v>0</v>
      </c>
      <c r="BC44" s="124">
        <v>0</v>
      </c>
      <c r="BD44" s="124">
        <v>0</v>
      </c>
      <c r="BE44" s="124">
        <v>0</v>
      </c>
      <c r="BF44" s="124">
        <v>0</v>
      </c>
      <c r="BG44" s="124">
        <v>0</v>
      </c>
      <c r="BH44" s="124">
        <v>0</v>
      </c>
      <c r="BI44" s="129">
        <v>0</v>
      </c>
      <c r="BJ44" s="130">
        <f>=AI44</f>
        <v>9</v>
      </c>
      <c r="BK44" s="131">
        <f>=BJ44/N44</f>
        <v>0.75</v>
      </c>
      <c r="BL44" s="131">
        <f>=AL44/AI44</f>
        <v>1</v>
      </c>
      <c r="BM44" s="132">
        <f>=IF(BJ44=0,0,AM44/BJ44)</f>
        <v>0</v>
      </c>
      <c r="BN44" s="132">
        <f>=IF(BJ44=0,0,AN44/BJ44)</f>
        <v>0.777777777777778</v>
      </c>
      <c r="BO44" s="132">
        <f>=IF(BJ44=0,0,AO44/BJ44)</f>
        <v>0.222222222222222</v>
      </c>
      <c r="BP44" s="132">
        <f>=IF(BJ44=0,0,AP44/BJ44)</f>
        <v>0</v>
      </c>
      <c r="BQ44" s="131">
        <f>=-IF(BM44=0,0,BM44*LN(BM44))-IF(BN44=0,0,BN44*LN(BN44))-IF(BO44=0,0,BO44*LN(BO44))-IF(BP44=0,0,BP44*LN(BP44))</f>
        <v>0.529706199057655</v>
      </c>
      <c r="BR44" s="133">
        <f>=IF(BJ44=0,0,BQ44/LN(4)*100)</f>
        <v>38.210225325431</v>
      </c>
      <c r="BS44" s="134">
        <f>=_xlfn.XLOOKUP(C44,点位均值!$A:$A,点位均值!$B:$B,"无匹配")</f>
        <v>0.116377171215881</v>
      </c>
      <c r="BT44" s="134">
        <f>=_xlfn.XLOOKUP(C44,点位均值!$A:$A,点位均值!$C:$C,"无匹配")</f>
        <v>3.6757180156658</v>
      </c>
    </row>
    <row r="45" spans="1:72" ht="34" customHeight="1">
      <c r="A45" s="124">
        <v>42</v>
      </c>
      <c r="B45" s="125" t="s">
        <v>309</v>
      </c>
      <c r="C45" s="126" t="s">
        <v>310</v>
      </c>
      <c r="D45" s="126" t="s">
        <v>1605</v>
      </c>
      <c r="E45" s="127" t="s">
        <v>311</v>
      </c>
      <c r="F45" s="135" t="s"/>
      <c r="G45" s="127" t="s"/>
      <c r="H45" s="127" t="s"/>
      <c r="I45" s="127" t="s"/>
      <c r="J45" s="127" t="s"/>
      <c r="K45" s="135" t="s"/>
      <c r="L45" s="126">
        <v>3</v>
      </c>
      <c r="M45" s="126">
        <v>0</v>
      </c>
      <c r="N45" s="126">
        <v>3</v>
      </c>
      <c r="O45" s="126" t="s">
        <v>241</v>
      </c>
      <c r="P45" s="126">
        <v>1</v>
      </c>
      <c r="Q45" s="126">
        <v>4</v>
      </c>
      <c r="R45" s="126">
        <v>0</v>
      </c>
      <c r="S45" s="126">
        <v>0</v>
      </c>
      <c r="T45" s="126">
        <v>4</v>
      </c>
      <c r="U45" s="126">
        <v>5</v>
      </c>
      <c r="V45" s="126">
        <v>2</v>
      </c>
      <c r="W45" s="126">
        <v>1</v>
      </c>
      <c r="X45" s="126" t="s"/>
      <c r="Y45" s="126" t="s"/>
      <c r="Z45" s="126">
        <v>5</v>
      </c>
      <c r="AA45" s="126">
        <v>2</v>
      </c>
      <c r="AB45" s="126">
        <v>5</v>
      </c>
      <c r="AC45" s="126" t="s"/>
      <c r="AD45" s="126" t="s"/>
      <c r="AE45" s="126" t="s">
        <v>132</v>
      </c>
      <c r="AF45" s="126">
        <v>80</v>
      </c>
      <c r="AG45" s="126">
        <v>2</v>
      </c>
      <c r="AH45" s="126">
        <v>3</v>
      </c>
      <c r="AI45" s="124">
        <v>2</v>
      </c>
      <c r="AJ45" s="124">
        <v>1</v>
      </c>
      <c r="AK45" s="124">
        <v>0</v>
      </c>
      <c r="AL45" s="124">
        <v>2</v>
      </c>
      <c r="AM45" s="124">
        <v>0</v>
      </c>
      <c r="AN45" s="124">
        <v>2</v>
      </c>
      <c r="AO45" s="124">
        <v>0</v>
      </c>
      <c r="AP45" s="124">
        <v>0</v>
      </c>
      <c r="AQ45" s="124">
        <v>1</v>
      </c>
      <c r="AR45" s="124">
        <v>1</v>
      </c>
      <c r="AS45" s="124">
        <v>0</v>
      </c>
      <c r="AT45" s="124">
        <v>0</v>
      </c>
      <c r="AU45" s="124">
        <v>2</v>
      </c>
      <c r="AV45" s="124">
        <v>0</v>
      </c>
      <c r="AW45" s="124">
        <v>0</v>
      </c>
      <c r="AX45" s="124">
        <v>0</v>
      </c>
      <c r="AY45" s="124">
        <v>2</v>
      </c>
      <c r="AZ45" s="124">
        <v>0</v>
      </c>
      <c r="BA45" s="124">
        <v>0</v>
      </c>
      <c r="BB45" s="124">
        <v>0</v>
      </c>
      <c r="BC45" s="124">
        <v>0</v>
      </c>
      <c r="BD45" s="124">
        <v>0</v>
      </c>
      <c r="BE45" s="124">
        <v>0</v>
      </c>
      <c r="BF45" s="124">
        <v>0</v>
      </c>
      <c r="BG45" s="124">
        <v>0</v>
      </c>
      <c r="BH45" s="124">
        <v>0</v>
      </c>
      <c r="BI45" s="129">
        <v>0</v>
      </c>
      <c r="BJ45" s="130">
        <f>=AI45</f>
        <v>2</v>
      </c>
      <c r="BK45" s="131">
        <f>=BJ45/N45</f>
        <v>0.666666666666667</v>
      </c>
      <c r="BL45" s="131">
        <f>=AL45/AI45</f>
        <v>1</v>
      </c>
      <c r="BM45" s="132">
        <f>=IF(BJ45=0,0,AM45/BJ45)</f>
        <v>0</v>
      </c>
      <c r="BN45" s="132">
        <f>=IF(BJ45=0,0,AN45/BJ45)</f>
        <v>1</v>
      </c>
      <c r="BO45" s="132">
        <f>=IF(BJ45=0,0,AO45/BJ45)</f>
        <v>0</v>
      </c>
      <c r="BP45" s="132">
        <f>=IF(BJ45=0,0,AP45/BJ45)</f>
        <v>0</v>
      </c>
      <c r="BQ45" s="131">
        <f>=-IF(BM45=0,0,BM45*LN(BM45))-IF(BN45=0,0,BN45*LN(BN45))-IF(BO45=0,0,BO45*LN(BO45))-IF(BP45=0,0,BP45*LN(BP45))</f>
        <v>0</v>
      </c>
      <c r="BR45" s="133">
        <f>=IF(BJ45=0,0,BQ45/LN(4)*100)</f>
        <v>0</v>
      </c>
      <c r="BS45" s="134">
        <f>=_xlfn.XLOOKUP(C45,点位均值!$A:$A,点位均值!$B:$B,"无匹配")</f>
        <v>0.1</v>
      </c>
      <c r="BT45" s="134">
        <f>=_xlfn.XLOOKUP(C45,点位均值!$A:$A,点位均值!$C:$C,"无匹配")</f>
        <v>4.00313315926893</v>
      </c>
    </row>
    <row r="46" spans="1:72" ht="34" customHeight="1">
      <c r="A46" s="124">
        <v>43</v>
      </c>
      <c r="B46" s="125" t="s">
        <v>312</v>
      </c>
      <c r="C46" s="126" t="s">
        <v>313</v>
      </c>
      <c r="D46" s="126" t="s">
        <v>1602</v>
      </c>
      <c r="E46" s="127" t="s">
        <v>93</v>
      </c>
      <c r="F46" s="126" t="s"/>
      <c r="G46" s="127" t="s"/>
      <c r="H46" s="127" t="s"/>
      <c r="I46" s="127" t="s"/>
      <c r="J46" s="127" t="s"/>
      <c r="K46" s="135" t="s"/>
      <c r="L46" s="139">
        <v>10</v>
      </c>
      <c r="M46" s="139">
        <v>46085</v>
      </c>
      <c r="N46" s="126" t="s"/>
      <c r="O46" s="126" t="s">
        <v>314</v>
      </c>
      <c r="P46" s="126">
        <v>3</v>
      </c>
      <c r="Q46" s="126">
        <v>5</v>
      </c>
      <c r="R46" s="126" t="s"/>
      <c r="S46" s="126" t="s"/>
      <c r="T46" s="126" t="s"/>
      <c r="U46" s="126">
        <v>5</v>
      </c>
      <c r="V46" s="126">
        <v>5</v>
      </c>
      <c r="W46" s="126">
        <v>4</v>
      </c>
      <c r="X46" s="126" t="s"/>
      <c r="Y46" s="126" t="s"/>
      <c r="Z46" s="126">
        <v>4</v>
      </c>
      <c r="AA46" s="126">
        <v>2</v>
      </c>
      <c r="AB46" s="126">
        <v>4</v>
      </c>
      <c r="AC46" s="126" t="s"/>
      <c r="AD46" s="126" t="s"/>
      <c r="AE46" s="126" t="s">
        <v>159</v>
      </c>
      <c r="AF46" s="137" t="s"/>
      <c r="AG46" s="126" t="s"/>
      <c r="AH46" s="126" t="s"/>
      <c r="AI46" s="124">
        <v>11</v>
      </c>
      <c r="AJ46" s="124">
        <v>2</v>
      </c>
      <c r="AK46" s="124">
        <v>0</v>
      </c>
      <c r="AL46" s="124">
        <v>11</v>
      </c>
      <c r="AM46" s="124">
        <v>0</v>
      </c>
      <c r="AN46" s="124">
        <v>2</v>
      </c>
      <c r="AO46" s="124">
        <v>9</v>
      </c>
      <c r="AP46" s="124">
        <v>0</v>
      </c>
      <c r="AQ46" s="124">
        <v>9</v>
      </c>
      <c r="AR46" s="124">
        <v>2</v>
      </c>
      <c r="AS46" s="124">
        <v>0</v>
      </c>
      <c r="AT46" s="124">
        <v>11</v>
      </c>
      <c r="AU46" s="124">
        <v>0</v>
      </c>
      <c r="AV46" s="124">
        <v>0</v>
      </c>
      <c r="AW46" s="124">
        <v>0</v>
      </c>
      <c r="AX46" s="124">
        <v>0</v>
      </c>
      <c r="AY46" s="124">
        <v>0</v>
      </c>
      <c r="AZ46" s="124">
        <v>0</v>
      </c>
      <c r="BA46" s="124">
        <v>0</v>
      </c>
      <c r="BB46" s="124">
        <v>0</v>
      </c>
      <c r="BC46" s="124">
        <v>11</v>
      </c>
      <c r="BD46" s="124">
        <v>0</v>
      </c>
      <c r="BE46" s="124">
        <v>0</v>
      </c>
      <c r="BF46" s="124">
        <v>0</v>
      </c>
      <c r="BG46" s="124">
        <v>0</v>
      </c>
      <c r="BH46" s="124">
        <v>0</v>
      </c>
      <c r="BI46" s="129">
        <v>0</v>
      </c>
      <c r="BJ46" s="130">
        <f>=AI46</f>
        <v>11</v>
      </c>
      <c r="BK46" s="131" t="e">
        <f>=BJ46/N46</f>
        <v>#DIV/0!</v>
      </c>
      <c r="BL46" s="131">
        <f>=AL46/AI46</f>
        <v>1</v>
      </c>
      <c r="BM46" s="132">
        <f>=IF(BJ46=0,0,AM46/BJ46)</f>
        <v>0</v>
      </c>
      <c r="BN46" s="132">
        <f>=IF(BJ46=0,0,AN46/BJ46)</f>
        <v>0.181818181818182</v>
      </c>
      <c r="BO46" s="132">
        <f>=IF(BJ46=0,0,AO46/BJ46)</f>
        <v>0.818181818181818</v>
      </c>
      <c r="BP46" s="132">
        <f>=IF(BJ46=0,0,AP46/BJ46)</f>
        <v>0</v>
      </c>
      <c r="BQ46" s="131">
        <f>=-IF(BM46=0,0,BM46*LN(BM46))-IF(BN46=0,0,BN46*LN(BN46))-IF(BO46=0,0,BO46*LN(BO46))-IF(BP46=0,0,BP46*LN(BP46))</f>
        <v>0.474139313057837</v>
      </c>
      <c r="BR46" s="133">
        <f>=IF(BJ46=0,0,BQ46/LN(4)*100)</f>
        <v>34.2019217819521</v>
      </c>
      <c r="BS46" s="134">
        <f>=_xlfn.XLOOKUP(C46,点位均值!$A:$A,点位均值!$B:$B,"无匹配")</f>
        <v>1.14516129032258</v>
      </c>
      <c r="BT46" s="134">
        <f>=_xlfn.XLOOKUP(C46,点位均值!$A:$A,点位均值!$C:$C,"无匹配")</f>
        <v>1.50757180156658</v>
      </c>
    </row>
    <row r="47" spans="1:72" ht="34" customHeight="1">
      <c r="A47" s="124">
        <v>44</v>
      </c>
      <c r="B47" s="125" t="s">
        <v>315</v>
      </c>
      <c r="C47" s="126" t="s">
        <v>316</v>
      </c>
      <c r="D47" s="126" t="s">
        <v>1605</v>
      </c>
      <c r="E47" s="127" t="s">
        <v>317</v>
      </c>
      <c r="F47" s="135" t="s"/>
      <c r="G47" s="125" t="s"/>
      <c r="H47" s="125" t="s"/>
      <c r="I47" s="125" t="s"/>
      <c r="J47" s="125" t="s"/>
      <c r="K47" s="128" t="s"/>
      <c r="L47" s="124">
        <v>6</v>
      </c>
      <c r="M47" s="126">
        <v>0</v>
      </c>
      <c r="N47" s="126">
        <v>15</v>
      </c>
      <c r="O47" s="126" t="s">
        <v>101</v>
      </c>
      <c r="P47" s="124">
        <v>1</v>
      </c>
      <c r="Q47" s="124">
        <v>5</v>
      </c>
      <c r="R47" s="126">
        <v>30</v>
      </c>
      <c r="S47" s="126">
        <v>90</v>
      </c>
      <c r="T47" s="126">
        <v>10</v>
      </c>
      <c r="U47" s="124">
        <v>5</v>
      </c>
      <c r="V47" s="124">
        <v>4</v>
      </c>
      <c r="W47" s="124">
        <v>3</v>
      </c>
      <c r="X47" s="126" t="s"/>
      <c r="Y47" s="126" t="s"/>
      <c r="Z47" s="124">
        <v>2</v>
      </c>
      <c r="AA47" s="124">
        <v>1</v>
      </c>
      <c r="AB47" s="124">
        <v>5</v>
      </c>
      <c r="AC47" s="126" t="s"/>
      <c r="AD47" s="126" t="s"/>
      <c r="AE47" s="126" t="s">
        <v>159</v>
      </c>
      <c r="AF47" s="126">
        <v>90</v>
      </c>
      <c r="AG47" s="126">
        <v>2</v>
      </c>
      <c r="AH47" s="126">
        <v>3</v>
      </c>
      <c r="AI47" s="124" t="s"/>
      <c r="AJ47" s="124" t="s"/>
      <c r="AK47" s="124" t="s"/>
      <c r="AL47" s="124" t="s"/>
      <c r="AM47" s="124" t="s"/>
      <c r="AN47" s="124" t="s"/>
      <c r="AO47" s="124" t="s"/>
      <c r="AP47" s="124" t="s"/>
      <c r="AQ47" s="124" t="s"/>
      <c r="AR47" s="124" t="s"/>
      <c r="AS47" s="124" t="s"/>
      <c r="AT47" s="124" t="s"/>
      <c r="AU47" s="124" t="s"/>
      <c r="AV47" s="124" t="s"/>
      <c r="AW47" s="124" t="s"/>
      <c r="AX47" s="124" t="s"/>
      <c r="AY47" s="124" t="s"/>
      <c r="AZ47" s="124" t="s"/>
      <c r="BA47" s="124" t="s"/>
      <c r="BB47" s="124" t="s"/>
      <c r="BC47" s="124" t="s"/>
      <c r="BD47" s="124" t="s"/>
      <c r="BE47" s="124" t="s"/>
      <c r="BF47" s="124" t="s"/>
      <c r="BG47" s="124" t="s"/>
      <c r="BH47" s="124" t="s"/>
      <c r="BI47" s="129" t="s"/>
      <c r="BJ47" s="130">
        <f>=AI47</f>
        <v>0</v>
      </c>
      <c r="BK47" s="131">
        <f>=BJ47/N47</f>
        <v>0</v>
      </c>
      <c r="BL47" s="131" t="e">
        <f>=AL47/AI47</f>
        <v>#DIV/0!</v>
      </c>
      <c r="BM47" s="132">
        <f>=IF(BJ47=0,0,AM47/BJ47)</f>
        <v>0</v>
      </c>
      <c r="BN47" s="132">
        <f>=IF(BJ47=0,0,AN47/BJ47)</f>
        <v>0</v>
      </c>
      <c r="BO47" s="132">
        <f>=IF(BJ47=0,0,AO47/BJ47)</f>
        <v>0</v>
      </c>
      <c r="BP47" s="132">
        <f>=IF(BJ47=0,0,AP47/BJ47)</f>
        <v>0</v>
      </c>
      <c r="BQ47" s="131">
        <f>=-IF(BM47=0,0,BM47*LN(BM47))-IF(BN47=0,0,BN47*LN(BN47))-IF(BO47=0,0,BO47*LN(BO47))-IF(BP47=0,0,BP47*LN(BP47))</f>
        <v>0</v>
      </c>
      <c r="BR47" s="133">
        <f>=IF(BJ47=0,0,BQ47/LN(4)*100)</f>
        <v>0</v>
      </c>
      <c r="BS47" s="134" t="str">
        <f>=_xlfn.XLOOKUP(C47,点位均值!$A:$A,点位均值!$B:$B,"无匹配")</f>
        <v>无匹配</v>
      </c>
      <c r="BT47" s="134" t="str">
        <f>=_xlfn.XLOOKUP(C47,点位均值!$A:$A,点位均值!$C:$C,"无匹配")</f>
        <v>无匹配</v>
      </c>
    </row>
    <row r="48" spans="1:72" ht="34" customHeight="1">
      <c r="A48" s="124">
        <v>45</v>
      </c>
      <c r="B48" s="125" t="s">
        <v>318</v>
      </c>
      <c r="C48" s="126" t="s">
        <v>319</v>
      </c>
      <c r="D48" s="126" t="s">
        <v>1602</v>
      </c>
      <c r="E48" s="127" t="s">
        <v>93</v>
      </c>
      <c r="F48" s="135" t="s"/>
      <c r="G48" s="135" t="s"/>
      <c r="H48" s="127" t="s"/>
      <c r="I48" s="127" t="s"/>
      <c r="J48" s="127" t="s"/>
      <c r="K48" s="135" t="s"/>
      <c r="L48" s="126">
        <v>15</v>
      </c>
      <c r="M48" s="126">
        <v>0</v>
      </c>
      <c r="N48" s="126">
        <v>25</v>
      </c>
      <c r="O48" s="126" t="s">
        <v>151</v>
      </c>
      <c r="P48" s="126">
        <v>2</v>
      </c>
      <c r="Q48" s="126">
        <v>4</v>
      </c>
      <c r="R48" s="126" t="s"/>
      <c r="S48" s="126" t="s"/>
      <c r="T48" s="126" t="s"/>
      <c r="U48" s="126">
        <v>3</v>
      </c>
      <c r="V48" s="126">
        <v>3</v>
      </c>
      <c r="W48" s="126">
        <v>4</v>
      </c>
      <c r="X48" s="126" t="s"/>
      <c r="Y48" s="126" t="s"/>
      <c r="Z48" s="126">
        <v>4</v>
      </c>
      <c r="AA48" s="126">
        <v>1</v>
      </c>
      <c r="AB48" s="126">
        <v>4</v>
      </c>
      <c r="AC48" s="126" t="s"/>
      <c r="AD48" s="126" t="s"/>
      <c r="AE48" s="126" t="s">
        <v>140</v>
      </c>
      <c r="AF48" s="126">
        <v>90</v>
      </c>
      <c r="AG48" s="126">
        <v>3</v>
      </c>
      <c r="AH48" s="126">
        <v>3</v>
      </c>
      <c r="AI48" s="126">
        <v>1</v>
      </c>
      <c r="AJ48" s="126">
        <v>0</v>
      </c>
      <c r="AK48" s="126">
        <v>1</v>
      </c>
      <c r="AL48" s="126">
        <v>0</v>
      </c>
      <c r="AM48" s="126">
        <v>0</v>
      </c>
      <c r="AN48" s="126">
        <v>0</v>
      </c>
      <c r="AO48" s="126">
        <v>1</v>
      </c>
      <c r="AP48" s="126">
        <v>0</v>
      </c>
      <c r="AQ48" s="126">
        <v>1</v>
      </c>
      <c r="AR48" s="126">
        <v>0</v>
      </c>
      <c r="AS48" s="126">
        <v>0</v>
      </c>
      <c r="AT48" s="126">
        <v>0</v>
      </c>
      <c r="AU48" s="126">
        <v>1</v>
      </c>
      <c r="AV48" s="126">
        <v>0</v>
      </c>
      <c r="AW48" s="126">
        <v>0</v>
      </c>
      <c r="AX48" s="126">
        <v>0</v>
      </c>
      <c r="AY48" s="126">
        <v>0</v>
      </c>
      <c r="AZ48" s="126">
        <v>0</v>
      </c>
      <c r="BA48" s="126">
        <v>0</v>
      </c>
      <c r="BB48" s="126">
        <v>0</v>
      </c>
      <c r="BC48" s="126">
        <v>1</v>
      </c>
      <c r="BD48" s="126">
        <v>0</v>
      </c>
      <c r="BE48" s="126">
        <v>0</v>
      </c>
      <c r="BF48" s="126">
        <v>0</v>
      </c>
      <c r="BG48" s="126">
        <v>0</v>
      </c>
      <c r="BH48" s="126">
        <v>0</v>
      </c>
      <c r="BI48" s="138">
        <v>0</v>
      </c>
      <c r="BJ48" s="130">
        <f>=AI48</f>
        <v>1</v>
      </c>
      <c r="BK48" s="131">
        <f>=BJ48/N48</f>
        <v>0.04</v>
      </c>
      <c r="BL48" s="131">
        <f>=AL48/AI48</f>
        <v>0</v>
      </c>
      <c r="BM48" s="132">
        <f>=IF(BJ48=0,0,AM48/BJ48)</f>
        <v>0</v>
      </c>
      <c r="BN48" s="132">
        <f>=IF(BJ48=0,0,AN48/BJ48)</f>
        <v>0</v>
      </c>
      <c r="BO48" s="132">
        <f>=IF(BJ48=0,0,AO48/BJ48)</f>
        <v>1</v>
      </c>
      <c r="BP48" s="132">
        <f>=IF(BJ48=0,0,AP48/BJ48)</f>
        <v>0</v>
      </c>
      <c r="BQ48" s="131">
        <f>=-IF(BM48=0,0,BM48*LN(BM48))-IF(BN48=0,0,BN48*LN(BN48))-IF(BO48=0,0,BO48*LN(BO48))-IF(BP48=0,0,BP48*LN(BP48))</f>
        <v>0</v>
      </c>
      <c r="BR48" s="133">
        <f>=IF(BJ48=0,0,BQ48/LN(4)*100)</f>
        <v>0</v>
      </c>
      <c r="BS48" s="134">
        <f>=_xlfn.XLOOKUP(C48,点位均值!$A:$A,点位均值!$B:$B,"无匹配")</f>
        <v>1.27915632754342</v>
      </c>
      <c r="BT48" s="134">
        <f>=_xlfn.XLOOKUP(C48,点位均值!$A:$A,点位均值!$C:$C,"无匹配")</f>
        <v>1.36657963446475</v>
      </c>
    </row>
    <row r="49" spans="1:72" ht="34" customHeight="1">
      <c r="A49" s="124">
        <v>46</v>
      </c>
      <c r="B49" s="125" t="s">
        <v>321</v>
      </c>
      <c r="C49" s="126" t="s">
        <v>322</v>
      </c>
      <c r="D49" s="126" t="s">
        <v>1602</v>
      </c>
      <c r="E49" s="127" t="s">
        <v>323</v>
      </c>
      <c r="F49" s="135" t="s"/>
      <c r="G49" s="125" t="s"/>
      <c r="H49" s="125" t="s"/>
      <c r="I49" s="125" t="s"/>
      <c r="J49" s="125" t="s"/>
      <c r="K49" s="128" t="s"/>
      <c r="L49" s="124" t="s"/>
      <c r="M49" s="124" t="s"/>
      <c r="N49" s="124" t="s"/>
      <c r="O49" s="126" t="s">
        <v>175</v>
      </c>
      <c r="P49" s="124">
        <v>3</v>
      </c>
      <c r="Q49" s="124">
        <v>5</v>
      </c>
      <c r="R49" s="126">
        <v>1000</v>
      </c>
      <c r="S49" s="126">
        <v>0</v>
      </c>
      <c r="T49" s="126">
        <v>3</v>
      </c>
      <c r="U49" s="124">
        <v>5</v>
      </c>
      <c r="V49" s="124">
        <v>5</v>
      </c>
      <c r="W49" s="124">
        <v>5</v>
      </c>
      <c r="X49" s="126" t="s"/>
      <c r="Y49" s="126" t="s">
        <v>93</v>
      </c>
      <c r="Z49" s="124">
        <v>5</v>
      </c>
      <c r="AA49" s="124">
        <v>1</v>
      </c>
      <c r="AB49" s="124">
        <v>4</v>
      </c>
      <c r="AC49" s="126" t="s"/>
      <c r="AD49" s="126" t="s">
        <v>93</v>
      </c>
      <c r="AE49" s="126" t="s">
        <v>132</v>
      </c>
      <c r="AF49" s="124">
        <v>30</v>
      </c>
      <c r="AG49" s="124">
        <v>4</v>
      </c>
      <c r="AH49" s="124">
        <v>3</v>
      </c>
      <c r="AI49" s="124">
        <v>2</v>
      </c>
      <c r="AJ49" s="124">
        <v>0</v>
      </c>
      <c r="AK49" s="124">
        <v>2</v>
      </c>
      <c r="AL49" s="124">
        <v>0</v>
      </c>
      <c r="AM49" s="124">
        <v>0</v>
      </c>
      <c r="AN49" s="124">
        <v>2</v>
      </c>
      <c r="AO49" s="124">
        <v>0</v>
      </c>
      <c r="AP49" s="124">
        <v>0</v>
      </c>
      <c r="AQ49" s="124">
        <v>0</v>
      </c>
      <c r="AR49" s="124">
        <v>2</v>
      </c>
      <c r="AS49" s="124">
        <v>0</v>
      </c>
      <c r="AT49" s="124">
        <v>2</v>
      </c>
      <c r="AU49" s="124">
        <v>0</v>
      </c>
      <c r="AV49" s="124">
        <v>0</v>
      </c>
      <c r="AW49" s="124">
        <v>1</v>
      </c>
      <c r="AX49" s="124">
        <v>0</v>
      </c>
      <c r="AY49" s="124">
        <v>0</v>
      </c>
      <c r="AZ49" s="124">
        <v>0</v>
      </c>
      <c r="BA49" s="124">
        <v>0</v>
      </c>
      <c r="BB49" s="124">
        <v>0</v>
      </c>
      <c r="BC49" s="124">
        <v>1</v>
      </c>
      <c r="BD49" s="124">
        <v>0</v>
      </c>
      <c r="BE49" s="124">
        <v>0</v>
      </c>
      <c r="BF49" s="124">
        <v>0</v>
      </c>
      <c r="BG49" s="124">
        <v>0</v>
      </c>
      <c r="BH49" s="124">
        <v>0</v>
      </c>
      <c r="BI49" s="129">
        <v>0</v>
      </c>
      <c r="BJ49" s="130">
        <f>=AI49</f>
        <v>2</v>
      </c>
      <c r="BK49" s="131" t="e">
        <f>=BJ49/N49</f>
        <v>#DIV/0!</v>
      </c>
      <c r="BL49" s="131">
        <f>=AL49/AI49</f>
        <v>0</v>
      </c>
      <c r="BM49" s="132">
        <f>=IF(BJ49=0,0,AM49/BJ49)</f>
        <v>0</v>
      </c>
      <c r="BN49" s="132">
        <f>=IF(BJ49=0,0,AN49/BJ49)</f>
        <v>1</v>
      </c>
      <c r="BO49" s="132">
        <f>=IF(BJ49=0,0,AO49/BJ49)</f>
        <v>0</v>
      </c>
      <c r="BP49" s="132">
        <f>=IF(BJ49=0,0,AP49/BJ49)</f>
        <v>0</v>
      </c>
      <c r="BQ49" s="131">
        <f>=-IF(BM49=0,0,BM49*LN(BM49))-IF(BN49=0,0,BN49*LN(BN49))-IF(BO49=0,0,BO49*LN(BO49))-IF(BP49=0,0,BP49*LN(BP49))</f>
        <v>0</v>
      </c>
      <c r="BR49" s="133">
        <f>=IF(BJ49=0,0,BQ49/LN(4)*100)</f>
        <v>0</v>
      </c>
      <c r="BS49" s="134">
        <f>=_xlfn.XLOOKUP(C49,点位均值!$A:$A,点位均值!$B:$B,"无匹配")</f>
        <v>0.542183622828784</v>
      </c>
      <c r="BT49" s="134">
        <f>=_xlfn.XLOOKUP(C49,点位均值!$A:$A,点位均值!$C:$C,"无匹配")</f>
        <v>2.1420365535248</v>
      </c>
    </row>
    <row r="50" spans="1:72" ht="34" customHeight="1">
      <c r="A50" s="124">
        <v>47</v>
      </c>
      <c r="B50" s="125" t="s">
        <v>324</v>
      </c>
      <c r="C50" s="126" t="s">
        <v>325</v>
      </c>
      <c r="D50" s="126" t="s">
        <v>1602</v>
      </c>
      <c r="E50" s="127" t="s">
        <v>326</v>
      </c>
      <c r="F50" s="135" t="s"/>
      <c r="G50" s="135" t="s"/>
      <c r="H50" s="127" t="s"/>
      <c r="I50" s="127" t="s"/>
      <c r="J50" s="127" t="s"/>
      <c r="K50" s="135" t="s"/>
      <c r="L50" s="126">
        <v>9.7</v>
      </c>
      <c r="M50" s="126">
        <v>1</v>
      </c>
      <c r="N50" s="126">
        <v>17.4</v>
      </c>
      <c r="O50" s="126" t="s">
        <v>101</v>
      </c>
      <c r="P50" s="124">
        <v>1</v>
      </c>
      <c r="Q50" s="124">
        <v>4</v>
      </c>
      <c r="R50" s="124">
        <v>17</v>
      </c>
      <c r="S50" s="124">
        <v>75</v>
      </c>
      <c r="T50" s="124">
        <v>10</v>
      </c>
      <c r="U50" s="124">
        <v>3.5</v>
      </c>
      <c r="V50" s="124">
        <v>2</v>
      </c>
      <c r="W50" s="124">
        <v>2</v>
      </c>
      <c r="X50" s="126" t="s">
        <v>328</v>
      </c>
      <c r="Y50" s="126" t="s">
        <v>329</v>
      </c>
      <c r="Z50" s="124">
        <v>4</v>
      </c>
      <c r="AA50" s="124">
        <v>3</v>
      </c>
      <c r="AB50" s="124">
        <v>2.5</v>
      </c>
      <c r="AC50" s="126" t="s">
        <v>330</v>
      </c>
      <c r="AD50" s="126" t="s">
        <v>331</v>
      </c>
      <c r="AE50" s="126" t="s">
        <v>140</v>
      </c>
      <c r="AF50" s="124">
        <v>70</v>
      </c>
      <c r="AG50" s="124">
        <v>3</v>
      </c>
      <c r="AH50" s="124">
        <v>2</v>
      </c>
      <c r="AI50" s="124">
        <v>12</v>
      </c>
      <c r="AJ50" s="124">
        <v>4</v>
      </c>
      <c r="AK50" s="124">
        <v>4</v>
      </c>
      <c r="AL50" s="124">
        <v>8</v>
      </c>
      <c r="AM50" s="124">
        <v>0</v>
      </c>
      <c r="AN50" s="124">
        <v>6</v>
      </c>
      <c r="AO50" s="124">
        <v>5</v>
      </c>
      <c r="AP50" s="124">
        <v>1</v>
      </c>
      <c r="AQ50" s="124">
        <v>5</v>
      </c>
      <c r="AR50" s="124">
        <v>7</v>
      </c>
      <c r="AS50" s="124">
        <v>0</v>
      </c>
      <c r="AT50" s="124">
        <v>8</v>
      </c>
      <c r="AU50" s="124">
        <v>4</v>
      </c>
      <c r="AV50" s="124">
        <v>2</v>
      </c>
      <c r="AW50" s="124">
        <v>3</v>
      </c>
      <c r="AX50" s="124">
        <v>1</v>
      </c>
      <c r="AY50" s="124">
        <v>0</v>
      </c>
      <c r="AZ50" s="124">
        <v>4</v>
      </c>
      <c r="BA50" s="124">
        <v>0</v>
      </c>
      <c r="BB50" s="124">
        <v>7</v>
      </c>
      <c r="BC50" s="124">
        <v>5</v>
      </c>
      <c r="BD50" s="124">
        <v>0</v>
      </c>
      <c r="BE50" s="124">
        <v>0</v>
      </c>
      <c r="BF50" s="124">
        <v>0</v>
      </c>
      <c r="BG50" s="124">
        <v>0</v>
      </c>
      <c r="BH50" s="124">
        <v>0</v>
      </c>
      <c r="BI50" s="129">
        <v>0</v>
      </c>
      <c r="BJ50" s="130">
        <f>=AI50</f>
        <v>12</v>
      </c>
      <c r="BK50" s="131">
        <f>=BJ50/N50</f>
        <v>0.689655172413793</v>
      </c>
      <c r="BL50" s="131">
        <f>=AL50/AI50</f>
        <v>0.666666666666667</v>
      </c>
      <c r="BM50" s="132">
        <f>=IF(BJ50=0,0,AM50/BJ50)</f>
        <v>0</v>
      </c>
      <c r="BN50" s="132">
        <f>=IF(BJ50=0,0,AN50/BJ50)</f>
        <v>0.5</v>
      </c>
      <c r="BO50" s="132">
        <f>=IF(BJ50=0,0,AO50/BJ50)</f>
        <v>0.416666666666667</v>
      </c>
      <c r="BP50" s="132">
        <f>=IF(BJ50=0,0,AP50/BJ50)</f>
        <v>0.0833333333333333</v>
      </c>
      <c r="BQ50" s="131">
        <f>=-IF(BM50=0,0,BM50*LN(BM50))-IF(BN50=0,0,BN50*LN(BN50))-IF(BO50=0,0,BO50*LN(BO50))-IF(BP50=0,0,BP50*LN(BP50))</f>
        <v>0.918427784993098</v>
      </c>
      <c r="BR50" s="133">
        <f>=IF(BJ50=0,0,BQ50/LN(4)*100)</f>
        <v>66.2505605412089</v>
      </c>
      <c r="BS50" s="134">
        <f>=_xlfn.XLOOKUP(C50,点位均值!$A:$A,点位均值!$B:$B,"无匹配")</f>
        <v>1.54119106699752</v>
      </c>
      <c r="BT50" s="134">
        <f>=_xlfn.XLOOKUP(C50,点位均值!$A:$A,点位均值!$C:$C,"无匹配")</f>
        <v>3.19321148825065</v>
      </c>
    </row>
    <row r="51" spans="1:72" ht="34" customHeight="1">
      <c r="A51" s="124">
        <v>48</v>
      </c>
      <c r="B51" s="125" t="s">
        <v>332</v>
      </c>
      <c r="C51" s="126" t="s">
        <v>333</v>
      </c>
      <c r="D51" s="135" t="s">
        <v>1602</v>
      </c>
      <c r="E51" s="127" t="s">
        <v>334</v>
      </c>
      <c r="F51" s="135" t="s"/>
      <c r="G51" s="125" t="s"/>
      <c r="H51" s="125" t="s"/>
      <c r="I51" s="125" t="s"/>
      <c r="J51" s="125" t="s"/>
      <c r="K51" s="128" t="s"/>
      <c r="L51" s="124">
        <v>7.4</v>
      </c>
      <c r="M51" s="124">
        <v>0</v>
      </c>
      <c r="N51" s="124">
        <v>10.8</v>
      </c>
      <c r="O51" s="126" t="s">
        <v>101</v>
      </c>
      <c r="P51" s="124">
        <v>2</v>
      </c>
      <c r="Q51" s="124">
        <v>4</v>
      </c>
      <c r="R51" s="124">
        <v>26</v>
      </c>
      <c r="S51" s="124">
        <v>0</v>
      </c>
      <c r="T51" s="124">
        <v>0</v>
      </c>
      <c r="U51" s="124">
        <v>3</v>
      </c>
      <c r="V51" s="124">
        <v>3</v>
      </c>
      <c r="W51" s="124">
        <v>3</v>
      </c>
      <c r="X51" s="126" t="s"/>
      <c r="Y51" s="126" t="s">
        <v>335</v>
      </c>
      <c r="Z51" s="124">
        <v>4</v>
      </c>
      <c r="AA51" s="124">
        <v>2</v>
      </c>
      <c r="AB51" s="124">
        <v>3</v>
      </c>
      <c r="AC51" s="126" t="s">
        <v>336</v>
      </c>
      <c r="AD51" s="126" t="s">
        <v>335</v>
      </c>
      <c r="AE51" s="126" t="s">
        <v>140</v>
      </c>
      <c r="AF51" s="124">
        <v>80</v>
      </c>
      <c r="AG51" s="124">
        <v>3</v>
      </c>
      <c r="AH51" s="124">
        <v>3</v>
      </c>
      <c r="AI51" s="124">
        <v>8</v>
      </c>
      <c r="AJ51" s="124">
        <v>3</v>
      </c>
      <c r="AK51" s="124">
        <v>1</v>
      </c>
      <c r="AL51" s="124">
        <v>7</v>
      </c>
      <c r="AM51" s="124">
        <v>0</v>
      </c>
      <c r="AN51" s="124">
        <v>6</v>
      </c>
      <c r="AO51" s="124">
        <v>2</v>
      </c>
      <c r="AP51" s="124">
        <v>0</v>
      </c>
      <c r="AQ51" s="124">
        <v>4</v>
      </c>
      <c r="AR51" s="124">
        <v>4</v>
      </c>
      <c r="AS51" s="124">
        <v>0</v>
      </c>
      <c r="AT51" s="124">
        <v>0</v>
      </c>
      <c r="AU51" s="124">
        <v>8</v>
      </c>
      <c r="AV51" s="124">
        <v>2</v>
      </c>
      <c r="AW51" s="124">
        <v>5</v>
      </c>
      <c r="AX51" s="124">
        <v>6</v>
      </c>
      <c r="AY51" s="124">
        <v>0</v>
      </c>
      <c r="AZ51" s="124">
        <v>3</v>
      </c>
      <c r="BA51" s="124">
        <v>0</v>
      </c>
      <c r="BB51" s="124">
        <v>0</v>
      </c>
      <c r="BC51" s="124">
        <v>0</v>
      </c>
      <c r="BD51" s="124">
        <v>0</v>
      </c>
      <c r="BE51" s="124">
        <v>0</v>
      </c>
      <c r="BF51" s="124">
        <v>0</v>
      </c>
      <c r="BG51" s="124">
        <v>0</v>
      </c>
      <c r="BH51" s="124">
        <v>0</v>
      </c>
      <c r="BI51" s="129">
        <v>0</v>
      </c>
      <c r="BJ51" s="130">
        <f>=AI51</f>
        <v>8</v>
      </c>
      <c r="BK51" s="131">
        <f>=BJ51/N51</f>
        <v>0.740740740740741</v>
      </c>
      <c r="BL51" s="131">
        <f>=AL51/AI51</f>
        <v>0.875</v>
      </c>
      <c r="BM51" s="132">
        <f>=IF(BJ51=0,0,AM51/BJ51)</f>
        <v>0</v>
      </c>
      <c r="BN51" s="132">
        <f>=IF(BJ51=0,0,AN51/BJ51)</f>
        <v>0.75</v>
      </c>
      <c r="BO51" s="132">
        <f>=IF(BJ51=0,0,AO51/BJ51)</f>
        <v>0.25</v>
      </c>
      <c r="BP51" s="132">
        <f>=IF(BJ51=0,0,AP51/BJ51)</f>
        <v>0</v>
      </c>
      <c r="BQ51" s="131">
        <f>=-IF(BM51=0,0,BM51*LN(BM51))-IF(BN51=0,0,BN51*LN(BN51))-IF(BO51=0,0,BO51*LN(BO51))-IF(BP51=0,0,BP51*LN(BP51))</f>
        <v>0.562335144618808</v>
      </c>
      <c r="BR51" s="133">
        <f>=IF(BJ51=0,0,BQ51/LN(4)*100)</f>
        <v>40.5639062229566</v>
      </c>
      <c r="BS51" s="134">
        <f>=_xlfn.XLOOKUP(C51,点位均值!$A:$A,点位均值!$B:$B,"无匹配")</f>
        <v>1.64150124069479</v>
      </c>
      <c r="BT51" s="134">
        <f>=_xlfn.XLOOKUP(C51,点位均值!$A:$A,点位均值!$C:$C,"无匹配")</f>
        <v>3.68648825065274</v>
      </c>
    </row>
    <row r="52" spans="1:72" ht="34" customHeight="1">
      <c r="A52" s="124">
        <v>49</v>
      </c>
      <c r="B52" s="125" t="s">
        <v>337</v>
      </c>
      <c r="C52" s="126" t="s">
        <v>338</v>
      </c>
      <c r="D52" s="126" t="s">
        <v>1610</v>
      </c>
      <c r="E52" s="127" t="s">
        <v>339</v>
      </c>
      <c r="F52" s="135" t="s"/>
      <c r="G52" s="125" t="s"/>
      <c r="H52" s="125" t="s"/>
      <c r="I52" s="125" t="s"/>
      <c r="J52" s="125" t="s"/>
      <c r="K52" s="128" t="s"/>
      <c r="L52" s="124">
        <v>3.5</v>
      </c>
      <c r="M52" s="124">
        <v>0</v>
      </c>
      <c r="N52" s="124">
        <v>4.3</v>
      </c>
      <c r="O52" s="126" t="s">
        <v>175</v>
      </c>
      <c r="P52" s="124">
        <v>1</v>
      </c>
      <c r="Q52" s="124">
        <v>4</v>
      </c>
      <c r="R52" s="124">
        <v>500</v>
      </c>
      <c r="S52" s="124">
        <v>0</v>
      </c>
      <c r="T52" s="124">
        <v>0</v>
      </c>
      <c r="U52" s="124">
        <v>5</v>
      </c>
      <c r="V52" s="124">
        <v>4</v>
      </c>
      <c r="W52" s="124">
        <v>4</v>
      </c>
      <c r="X52" s="126" t="s">
        <v>340</v>
      </c>
      <c r="Y52" s="126" t="s">
        <v>341</v>
      </c>
      <c r="Z52" s="124">
        <v>5</v>
      </c>
      <c r="AA52" s="124">
        <v>4</v>
      </c>
      <c r="AB52" s="124">
        <v>5</v>
      </c>
      <c r="AC52" s="126" t="s">
        <v>342</v>
      </c>
      <c r="AD52" s="126" t="s">
        <v>341</v>
      </c>
      <c r="AE52" s="126" t="s">
        <v>132</v>
      </c>
      <c r="AF52" s="124">
        <v>60</v>
      </c>
      <c r="AG52" s="124">
        <v>4</v>
      </c>
      <c r="AH52" s="124">
        <v>5</v>
      </c>
      <c r="AI52" s="124">
        <v>10</v>
      </c>
      <c r="AJ52" s="124">
        <v>5</v>
      </c>
      <c r="AK52" s="124">
        <v>0</v>
      </c>
      <c r="AL52" s="124">
        <v>10</v>
      </c>
      <c r="AM52" s="124">
        <v>0</v>
      </c>
      <c r="AN52" s="124">
        <v>10</v>
      </c>
      <c r="AO52" s="124">
        <v>0</v>
      </c>
      <c r="AP52" s="124">
        <v>0</v>
      </c>
      <c r="AQ52" s="124">
        <v>3</v>
      </c>
      <c r="AR52" s="124">
        <v>7</v>
      </c>
      <c r="AS52" s="124">
        <v>0</v>
      </c>
      <c r="AT52" s="124">
        <v>0</v>
      </c>
      <c r="AU52" s="124">
        <v>10</v>
      </c>
      <c r="AV52" s="124">
        <v>8</v>
      </c>
      <c r="AW52" s="124">
        <v>0</v>
      </c>
      <c r="AX52" s="124">
        <v>0</v>
      </c>
      <c r="AY52" s="124">
        <v>10</v>
      </c>
      <c r="AZ52" s="124">
        <v>2</v>
      </c>
      <c r="BA52" s="124">
        <v>0</v>
      </c>
      <c r="BB52" s="124">
        <v>0</v>
      </c>
      <c r="BC52" s="124">
        <v>0</v>
      </c>
      <c r="BD52" s="124">
        <v>0</v>
      </c>
      <c r="BE52" s="124">
        <v>0</v>
      </c>
      <c r="BF52" s="124">
        <v>0</v>
      </c>
      <c r="BG52" s="124">
        <v>0</v>
      </c>
      <c r="BH52" s="124">
        <v>0</v>
      </c>
      <c r="BI52" s="129">
        <v>0</v>
      </c>
      <c r="BJ52" s="130">
        <f>=AI52</f>
        <v>10</v>
      </c>
      <c r="BK52" s="131">
        <f>=BJ52/N52</f>
        <v>2.32558139534884</v>
      </c>
      <c r="BL52" s="131">
        <f>=AL52/AI52</f>
        <v>1</v>
      </c>
      <c r="BM52" s="132">
        <f>=IF(BJ52=0,0,AM52/BJ52)</f>
        <v>0</v>
      </c>
      <c r="BN52" s="132">
        <f>=IF(BJ52=0,0,AN52/BJ52)</f>
        <v>1</v>
      </c>
      <c r="BO52" s="132">
        <f>=IF(BJ52=0,0,AO52/BJ52)</f>
        <v>0</v>
      </c>
      <c r="BP52" s="132">
        <f>=IF(BJ52=0,0,AP52/BJ52)</f>
        <v>0</v>
      </c>
      <c r="BQ52" s="131">
        <f>=-IF(BM52=0,0,BM52*LN(BM52))-IF(BN52=0,0,BN52*LN(BN52))-IF(BO52=0,0,BO52*LN(BO52))-IF(BP52=0,0,BP52*LN(BP52))</f>
        <v>0</v>
      </c>
      <c r="BR52" s="133">
        <f>=IF(BJ52=0,0,BQ52/LN(4)*100)</f>
        <v>0</v>
      </c>
      <c r="BS52" s="134">
        <f>=_xlfn.XLOOKUP(C52,点位均值!$A:$A,点位均值!$B:$B,"无匹配")</f>
        <v>0.414441687344913</v>
      </c>
      <c r="BT52" s="134">
        <f>=_xlfn.XLOOKUP(C52,点位均值!$A:$A,点位均值!$C:$C,"无匹配")</f>
        <v>6.81545691906005</v>
      </c>
    </row>
    <row r="53" spans="1:72" ht="34" customHeight="1">
      <c r="A53" s="124">
        <v>50</v>
      </c>
      <c r="B53" s="125" t="s">
        <v>343</v>
      </c>
      <c r="C53" s="126" t="s">
        <v>344</v>
      </c>
      <c r="D53" s="135" t="s"/>
      <c r="E53" s="127" t="s">
        <v>345</v>
      </c>
      <c r="F53" s="135" t="s"/>
      <c r="G53" s="128" t="s"/>
      <c r="H53" s="125" t="s"/>
      <c r="I53" s="125" t="s"/>
      <c r="J53" s="125" t="s"/>
      <c r="K53" s="128" t="s"/>
      <c r="L53" s="124">
        <v>16.4</v>
      </c>
      <c r="M53" s="124">
        <v>1.5</v>
      </c>
      <c r="N53" s="124">
        <v>47.4</v>
      </c>
      <c r="O53" s="126" t="s">
        <v>175</v>
      </c>
      <c r="P53" s="124">
        <v>1</v>
      </c>
      <c r="Q53" s="124">
        <v>1</v>
      </c>
      <c r="R53" s="124" t="s"/>
      <c r="S53" s="124">
        <v>0</v>
      </c>
      <c r="T53" s="124">
        <v>6</v>
      </c>
      <c r="U53" s="124">
        <v>3</v>
      </c>
      <c r="V53" s="124">
        <v>4</v>
      </c>
      <c r="W53" s="124">
        <v>4</v>
      </c>
      <c r="X53" s="126" t="s">
        <v>346</v>
      </c>
      <c r="Y53" s="126" t="s">
        <v>347</v>
      </c>
      <c r="Z53" s="124">
        <v>3</v>
      </c>
      <c r="AA53" s="124">
        <v>1</v>
      </c>
      <c r="AB53" s="124">
        <v>5</v>
      </c>
      <c r="AC53" s="126" t="s">
        <v>348</v>
      </c>
      <c r="AD53" s="126" t="s">
        <v>347</v>
      </c>
      <c r="AE53" s="126" t="s">
        <v>159</v>
      </c>
      <c r="AF53" s="124">
        <v>30</v>
      </c>
      <c r="AG53" s="124">
        <v>4</v>
      </c>
      <c r="AH53" s="124">
        <v>3</v>
      </c>
      <c r="AI53" s="124">
        <v>6</v>
      </c>
      <c r="AJ53" s="124">
        <v>2</v>
      </c>
      <c r="AK53" s="124">
        <v>2</v>
      </c>
      <c r="AL53" s="124">
        <v>4</v>
      </c>
      <c r="AM53" s="124">
        <v>0</v>
      </c>
      <c r="AN53" s="124">
        <v>5</v>
      </c>
      <c r="AO53" s="124">
        <v>1</v>
      </c>
      <c r="AP53" s="124">
        <v>0</v>
      </c>
      <c r="AQ53" s="124">
        <v>1</v>
      </c>
      <c r="AR53" s="124">
        <v>4</v>
      </c>
      <c r="AS53" s="124">
        <v>1</v>
      </c>
      <c r="AT53" s="124">
        <v>6</v>
      </c>
      <c r="AU53" s="124">
        <v>0</v>
      </c>
      <c r="AV53" s="124">
        <v>0</v>
      </c>
      <c r="AW53" s="124">
        <v>0</v>
      </c>
      <c r="AX53" s="124">
        <v>0</v>
      </c>
      <c r="AY53" s="124">
        <v>0</v>
      </c>
      <c r="AZ53" s="124">
        <v>0</v>
      </c>
      <c r="BA53" s="124">
        <v>0</v>
      </c>
      <c r="BB53" s="124">
        <v>0</v>
      </c>
      <c r="BC53" s="124">
        <v>6</v>
      </c>
      <c r="BD53" s="124">
        <v>4</v>
      </c>
      <c r="BE53" s="124">
        <v>0</v>
      </c>
      <c r="BF53" s="124">
        <v>0</v>
      </c>
      <c r="BG53" s="124">
        <v>0</v>
      </c>
      <c r="BH53" s="124">
        <v>0</v>
      </c>
      <c r="BI53" s="129">
        <v>0</v>
      </c>
      <c r="BJ53" s="130">
        <f>=AI53</f>
        <v>6</v>
      </c>
      <c r="BK53" s="131">
        <f>=BJ53/N53</f>
        <v>0.126582278481013</v>
      </c>
      <c r="BL53" s="131">
        <f>=AL53/AI53</f>
        <v>0.666666666666667</v>
      </c>
      <c r="BM53" s="132">
        <f>=IF(BJ53=0,0,AM53/BJ53)</f>
        <v>0</v>
      </c>
      <c r="BN53" s="132">
        <f>=IF(BJ53=0,0,AN53/BJ53)</f>
        <v>0.833333333333334</v>
      </c>
      <c r="BO53" s="132">
        <f>=IF(BJ53=0,0,AO53/BJ53)</f>
        <v>0.166666666666667</v>
      </c>
      <c r="BP53" s="132">
        <f>=IF(BJ53=0,0,AP53/BJ53)</f>
        <v>0</v>
      </c>
      <c r="BQ53" s="131">
        <f>=-IF(BM53=0,0,BM53*LN(BM53))-IF(BN53=0,0,BN53*LN(BN53))-IF(BO53=0,0,BO53*LN(BO53))-IF(BP53=0,0,BP53*LN(BP53))</f>
        <v>0.450561208866305</v>
      </c>
      <c r="BR53" s="133">
        <f>=IF(BJ53=0,0,BQ53/LN(4)*100)</f>
        <v>32.5011210824177</v>
      </c>
      <c r="BS53" s="134">
        <f>=_xlfn.XLOOKUP(C53,点位均值!$A:$A,点位均值!$B:$B,"无匹配")</f>
        <v>0.992555831265508</v>
      </c>
      <c r="BT53" s="134">
        <f>=_xlfn.XLOOKUP(C53,点位均值!$A:$A,点位均值!$C:$C,"无匹配")</f>
        <v>3.39138381201045</v>
      </c>
    </row>
    <row r="54" spans="1:72" ht="34" customHeight="1">
      <c r="A54" s="124">
        <v>51</v>
      </c>
      <c r="B54" s="125" t="s">
        <v>349</v>
      </c>
      <c r="C54" s="126" t="s">
        <v>350</v>
      </c>
      <c r="D54" s="126" t="s">
        <v>1602</v>
      </c>
      <c r="E54" s="127" t="s">
        <v>351</v>
      </c>
      <c r="F54" s="135" t="s"/>
      <c r="G54" s="125" t="s"/>
      <c r="H54" s="125" t="s"/>
      <c r="I54" s="125" t="s"/>
      <c r="J54" s="125" t="s"/>
      <c r="K54" s="128" t="s"/>
      <c r="L54" s="124">
        <v>13</v>
      </c>
      <c r="M54" s="124">
        <v>0</v>
      </c>
      <c r="N54" s="124">
        <v>12.3</v>
      </c>
      <c r="O54" s="126" t="s">
        <v>353</v>
      </c>
      <c r="P54" s="124">
        <v>2</v>
      </c>
      <c r="Q54" s="124">
        <v>5</v>
      </c>
      <c r="R54" s="126">
        <v>25</v>
      </c>
      <c r="S54" s="124">
        <v>0</v>
      </c>
      <c r="T54" s="124">
        <v>8</v>
      </c>
      <c r="U54" s="124">
        <v>3</v>
      </c>
      <c r="V54" s="124">
        <v>2</v>
      </c>
      <c r="W54" s="124">
        <v>2.5</v>
      </c>
      <c r="X54" s="126" t="s">
        <v>346</v>
      </c>
      <c r="Y54" s="126" t="s">
        <v>354</v>
      </c>
      <c r="Z54" s="124">
        <v>4</v>
      </c>
      <c r="AA54" s="124">
        <v>3.5</v>
      </c>
      <c r="AB54" s="124">
        <v>4</v>
      </c>
      <c r="AC54" s="126" t="s">
        <v>355</v>
      </c>
      <c r="AD54" s="126" t="s">
        <v>354</v>
      </c>
      <c r="AE54" s="126" t="s">
        <v>140</v>
      </c>
      <c r="AF54" s="124">
        <v>50</v>
      </c>
      <c r="AG54" s="124">
        <v>4</v>
      </c>
      <c r="AH54" s="124">
        <v>3</v>
      </c>
      <c r="AI54" s="124">
        <v>8</v>
      </c>
      <c r="AJ54" s="124">
        <v>2</v>
      </c>
      <c r="AK54" s="124">
        <v>4</v>
      </c>
      <c r="AL54" s="124">
        <v>4</v>
      </c>
      <c r="AM54" s="124">
        <v>0</v>
      </c>
      <c r="AN54" s="124">
        <v>7</v>
      </c>
      <c r="AO54" s="124">
        <v>1</v>
      </c>
      <c r="AP54" s="124">
        <v>0</v>
      </c>
      <c r="AQ54" s="124">
        <v>4</v>
      </c>
      <c r="AR54" s="124">
        <v>4</v>
      </c>
      <c r="AS54" s="124">
        <v>0</v>
      </c>
      <c r="AT54" s="124">
        <v>7</v>
      </c>
      <c r="AU54" s="124">
        <v>1</v>
      </c>
      <c r="AV54" s="124">
        <v>0</v>
      </c>
      <c r="AW54" s="124">
        <v>0</v>
      </c>
      <c r="AX54" s="124">
        <v>1</v>
      </c>
      <c r="AY54" s="124">
        <v>2</v>
      </c>
      <c r="AZ54" s="124">
        <v>2</v>
      </c>
      <c r="BA54" s="124">
        <v>0</v>
      </c>
      <c r="BB54" s="124">
        <v>5</v>
      </c>
      <c r="BC54" s="124">
        <v>4</v>
      </c>
      <c r="BD54" s="124">
        <v>0</v>
      </c>
      <c r="BE54" s="124">
        <v>0</v>
      </c>
      <c r="BF54" s="124">
        <v>0</v>
      </c>
      <c r="BG54" s="124">
        <v>0</v>
      </c>
      <c r="BH54" s="124">
        <v>0</v>
      </c>
      <c r="BI54" s="129">
        <v>0</v>
      </c>
      <c r="BJ54" s="130">
        <f>=AI54</f>
        <v>8</v>
      </c>
      <c r="BK54" s="131">
        <f>=BJ54/N54</f>
        <v>0.650406504065041</v>
      </c>
      <c r="BL54" s="131">
        <f>=AL54/AI54</f>
        <v>0.5</v>
      </c>
      <c r="BM54" s="132">
        <f>=IF(BJ54=0,0,AM54/BJ54)</f>
        <v>0</v>
      </c>
      <c r="BN54" s="132">
        <f>=IF(BJ54=0,0,AN54/BJ54)</f>
        <v>0.875</v>
      </c>
      <c r="BO54" s="132">
        <f>=IF(BJ54=0,0,AO54/BJ54)</f>
        <v>0.125</v>
      </c>
      <c r="BP54" s="132">
        <f>=IF(BJ54=0,0,AP54/BJ54)</f>
        <v>0</v>
      </c>
      <c r="BQ54" s="131">
        <f>=-IF(BM54=0,0,BM54*LN(BM54))-IF(BN54=0,0,BN54*LN(BN54))-IF(BO54=0,0,BO54*LN(BO54))-IF(BP54=0,0,BP54*LN(BP54))</f>
        <v>0.376770161256437</v>
      </c>
      <c r="BR54" s="133">
        <f>=IF(BJ54=0,0,BQ54/LN(4)*100)</f>
        <v>27.1782221599798</v>
      </c>
      <c r="BS54" s="134">
        <f>=_xlfn.XLOOKUP(C54,点位均值!$A:$A,点位均值!$B:$B,"无匹配")</f>
        <v>0.886104218362283</v>
      </c>
      <c r="BT54" s="134">
        <f>=_xlfn.XLOOKUP(C54,点位均值!$A:$A,点位均值!$C:$C,"无匹配")</f>
        <v>3.9902088772846</v>
      </c>
    </row>
    <row r="55" spans="1:72" ht="34" customHeight="1">
      <c r="A55" s="124">
        <v>52</v>
      </c>
      <c r="B55" s="125" t="s">
        <v>356</v>
      </c>
      <c r="C55" s="126" t="s">
        <v>357</v>
      </c>
      <c r="D55" s="137" t="s"/>
      <c r="E55" s="127" t="s">
        <v>358</v>
      </c>
      <c r="F55" s="135" t="s"/>
      <c r="G55" s="128" t="s"/>
      <c r="H55" s="125" t="s"/>
      <c r="I55" s="125" t="s"/>
      <c r="J55" s="125" t="s"/>
      <c r="K55" s="128" t="s"/>
      <c r="L55" s="124">
        <v>27</v>
      </c>
      <c r="M55" s="124">
        <v>0.4</v>
      </c>
      <c r="N55" s="124">
        <v>54.4</v>
      </c>
      <c r="O55" s="126" t="s">
        <v>175</v>
      </c>
      <c r="P55" s="124">
        <v>1</v>
      </c>
      <c r="Q55" s="124">
        <v>4</v>
      </c>
      <c r="R55" s="124">
        <v>200</v>
      </c>
      <c r="S55" s="124">
        <v>0</v>
      </c>
      <c r="T55" s="124">
        <v>4</v>
      </c>
      <c r="U55" s="124">
        <v>3.7</v>
      </c>
      <c r="V55" s="124">
        <v>4</v>
      </c>
      <c r="W55" s="124">
        <v>3.3</v>
      </c>
      <c r="X55" s="126" t="s">
        <v>359</v>
      </c>
      <c r="Y55" s="126" t="s">
        <v>360</v>
      </c>
      <c r="Z55" s="124">
        <v>3.3</v>
      </c>
      <c r="AA55" s="124">
        <v>3.7</v>
      </c>
      <c r="AB55" s="124">
        <v>3.3</v>
      </c>
      <c r="AC55" s="126" t="s">
        <v>361</v>
      </c>
      <c r="AD55" s="126" t="s">
        <v>360</v>
      </c>
      <c r="AE55" s="126" t="s">
        <v>159</v>
      </c>
      <c r="AF55" s="124">
        <v>80</v>
      </c>
      <c r="AG55" s="124">
        <v>2.7</v>
      </c>
      <c r="AH55" s="124">
        <v>3.3</v>
      </c>
      <c r="AI55" s="124">
        <v>3</v>
      </c>
      <c r="AJ55" s="124">
        <v>1</v>
      </c>
      <c r="AK55" s="124">
        <v>0</v>
      </c>
      <c r="AL55" s="124">
        <v>3</v>
      </c>
      <c r="AM55" s="124">
        <v>0</v>
      </c>
      <c r="AN55" s="124">
        <v>3</v>
      </c>
      <c r="AO55" s="124">
        <v>0</v>
      </c>
      <c r="AP55" s="124">
        <v>0</v>
      </c>
      <c r="AQ55" s="124">
        <v>0</v>
      </c>
      <c r="AR55" s="124">
        <v>3</v>
      </c>
      <c r="AS55" s="124">
        <v>0</v>
      </c>
      <c r="AT55" s="124">
        <v>1</v>
      </c>
      <c r="AU55" s="124">
        <v>2</v>
      </c>
      <c r="AV55" s="124">
        <v>0</v>
      </c>
      <c r="AW55" s="124">
        <v>0</v>
      </c>
      <c r="AX55" s="124">
        <v>0</v>
      </c>
      <c r="AY55" s="124">
        <v>3</v>
      </c>
      <c r="AZ55" s="124">
        <v>3</v>
      </c>
      <c r="BA55" s="124">
        <v>0</v>
      </c>
      <c r="BB55" s="124">
        <v>0</v>
      </c>
      <c r="BC55" s="124">
        <v>0</v>
      </c>
      <c r="BD55" s="124">
        <v>0</v>
      </c>
      <c r="BE55" s="124">
        <v>0</v>
      </c>
      <c r="BF55" s="124">
        <v>0</v>
      </c>
      <c r="BG55" s="124">
        <v>0</v>
      </c>
      <c r="BH55" s="124">
        <v>0</v>
      </c>
      <c r="BI55" s="129">
        <v>0</v>
      </c>
      <c r="BJ55" s="130">
        <f>=AI55</f>
        <v>3</v>
      </c>
      <c r="BK55" s="131">
        <f>=BJ55/N55</f>
        <v>0.0551470588235294</v>
      </c>
      <c r="BL55" s="131">
        <f>=AL55/AI55</f>
        <v>1</v>
      </c>
      <c r="BM55" s="132">
        <f>=IF(BJ55=0,0,AM55/BJ55)</f>
        <v>0</v>
      </c>
      <c r="BN55" s="132">
        <f>=IF(BJ55=0,0,AN55/BJ55)</f>
        <v>1</v>
      </c>
      <c r="BO55" s="132">
        <f>=IF(BJ55=0,0,AO55/BJ55)</f>
        <v>0</v>
      </c>
      <c r="BP55" s="132">
        <f>=IF(BJ55=0,0,AP55/BJ55)</f>
        <v>0</v>
      </c>
      <c r="BQ55" s="131">
        <f>=-IF(BM55=0,0,BM55*LN(BM55))-IF(BN55=0,0,BN55*LN(BN55))-IF(BO55=0,0,BO55*LN(BO55))-IF(BP55=0,0,BP55*LN(BP55))</f>
        <v>0</v>
      </c>
      <c r="BR55" s="133">
        <f>=IF(BJ55=0,0,BQ55/LN(4)*100)</f>
        <v>0</v>
      </c>
      <c r="BS55" s="134">
        <f>=_xlfn.XLOOKUP(C55,点位均值!$A:$A,点位均值!$B:$B,"无匹配")</f>
        <v>0.886104218362283</v>
      </c>
      <c r="BT55" s="134">
        <f>=_xlfn.XLOOKUP(C55,点位均值!$A:$A,点位均值!$C:$C,"无匹配")</f>
        <v>4.83028720626632</v>
      </c>
    </row>
    <row r="56" spans="1:72" ht="34" customHeight="1">
      <c r="A56" s="124">
        <v>53</v>
      </c>
      <c r="B56" s="125" t="s">
        <v>362</v>
      </c>
      <c r="C56" s="126" t="s">
        <v>363</v>
      </c>
      <c r="D56" s="126" t="s">
        <v>1602</v>
      </c>
      <c r="E56" s="127" t="s">
        <v>364</v>
      </c>
      <c r="F56" s="135" t="s"/>
      <c r="G56" s="128" t="s"/>
      <c r="H56" s="125" t="s"/>
      <c r="I56" s="125" t="s"/>
      <c r="J56" s="125" t="s"/>
      <c r="K56" s="128" t="s"/>
      <c r="L56" s="124">
        <v>24</v>
      </c>
      <c r="M56" s="124">
        <v>0</v>
      </c>
      <c r="N56" s="124">
        <v>39.4</v>
      </c>
      <c r="O56" s="126" t="s">
        <v>175</v>
      </c>
      <c r="P56" s="124">
        <v>2</v>
      </c>
      <c r="Q56" s="124">
        <v>5</v>
      </c>
      <c r="R56" s="124">
        <v>350</v>
      </c>
      <c r="S56" s="124">
        <v>0</v>
      </c>
      <c r="T56" s="124">
        <v>6</v>
      </c>
      <c r="U56" s="124">
        <v>4</v>
      </c>
      <c r="V56" s="124">
        <v>4</v>
      </c>
      <c r="W56" s="124">
        <v>3</v>
      </c>
      <c r="X56" s="126" t="s">
        <v>365</v>
      </c>
      <c r="Y56" s="126" t="s">
        <v>364</v>
      </c>
      <c r="Z56" s="124">
        <v>4</v>
      </c>
      <c r="AA56" s="124">
        <v>3</v>
      </c>
      <c r="AB56" s="124">
        <v>4</v>
      </c>
      <c r="AC56" s="126" t="s">
        <v>366</v>
      </c>
      <c r="AD56" s="126" t="s">
        <v>364</v>
      </c>
      <c r="AE56" s="126" t="s">
        <v>159</v>
      </c>
      <c r="AF56" s="124">
        <v>30</v>
      </c>
      <c r="AG56" s="124">
        <v>3</v>
      </c>
      <c r="AH56" s="124">
        <v>3</v>
      </c>
      <c r="AI56" s="124">
        <v>4</v>
      </c>
      <c r="AJ56" s="124">
        <v>2</v>
      </c>
      <c r="AK56" s="124">
        <v>0</v>
      </c>
      <c r="AL56" s="124">
        <v>4</v>
      </c>
      <c r="AM56" s="124">
        <v>0</v>
      </c>
      <c r="AN56" s="124">
        <v>4</v>
      </c>
      <c r="AO56" s="124">
        <v>0</v>
      </c>
      <c r="AP56" s="124">
        <v>0</v>
      </c>
      <c r="AQ56" s="124">
        <v>3</v>
      </c>
      <c r="AR56" s="124">
        <v>1</v>
      </c>
      <c r="AS56" s="124">
        <v>0</v>
      </c>
      <c r="AT56" s="124">
        <v>2</v>
      </c>
      <c r="AU56" s="124">
        <v>2</v>
      </c>
      <c r="AV56" s="124">
        <v>0</v>
      </c>
      <c r="AW56" s="124">
        <v>0</v>
      </c>
      <c r="AX56" s="124">
        <v>2</v>
      </c>
      <c r="AY56" s="124">
        <v>0</v>
      </c>
      <c r="AZ56" s="124">
        <v>3</v>
      </c>
      <c r="BA56" s="124">
        <v>0</v>
      </c>
      <c r="BB56" s="124">
        <v>0</v>
      </c>
      <c r="BC56" s="124">
        <v>0</v>
      </c>
      <c r="BD56" s="124">
        <v>0</v>
      </c>
      <c r="BE56" s="124">
        <v>0</v>
      </c>
      <c r="BF56" s="124">
        <v>0</v>
      </c>
      <c r="BG56" s="124">
        <v>0</v>
      </c>
      <c r="BH56" s="124">
        <v>0</v>
      </c>
      <c r="BI56" s="129">
        <v>0</v>
      </c>
      <c r="BJ56" s="130">
        <f>=AI56</f>
        <v>4</v>
      </c>
      <c r="BK56" s="131">
        <f>=BJ56/N56</f>
        <v>0.101522842639594</v>
      </c>
      <c r="BL56" s="131">
        <f>=AL56/AI56</f>
        <v>1</v>
      </c>
      <c r="BM56" s="132">
        <f>=IF(BJ56=0,0,AM56/BJ56)</f>
        <v>0</v>
      </c>
      <c r="BN56" s="132">
        <f>=IF(BJ56=0,0,AN56/BJ56)</f>
        <v>1</v>
      </c>
      <c r="BO56" s="132">
        <f>=IF(BJ56=0,0,AO56/BJ56)</f>
        <v>0</v>
      </c>
      <c r="BP56" s="132">
        <f>=IF(BJ56=0,0,AP56/BJ56)</f>
        <v>0</v>
      </c>
      <c r="BQ56" s="131">
        <f>=-IF(BM56=0,0,BM56*LN(BM56))-IF(BN56=0,0,BN56*LN(BN56))-IF(BO56=0,0,BO56*LN(BO56))-IF(BP56=0,0,BP56*LN(BP56))</f>
        <v>0</v>
      </c>
      <c r="BR56" s="133">
        <f>=IF(BJ56=0,0,BQ56/LN(4)*100)</f>
        <v>0</v>
      </c>
      <c r="BS56" s="134">
        <f>=_xlfn.XLOOKUP(C56,点位均值!$A:$A,点位均值!$B:$B,"无匹配")</f>
        <v>0.886104218362284</v>
      </c>
      <c r="BT56" s="134">
        <f>=_xlfn.XLOOKUP(C56,点位均值!$A:$A,点位均值!$C:$C,"无匹配")</f>
        <v>1.72845953002611</v>
      </c>
    </row>
    <row r="57" spans="1:72" ht="34" customHeight="1">
      <c r="A57" s="124">
        <v>54</v>
      </c>
      <c r="B57" s="125" t="s">
        <v>367</v>
      </c>
      <c r="C57" s="126" t="s">
        <v>368</v>
      </c>
      <c r="D57" s="126" t="s">
        <v>1611</v>
      </c>
      <c r="E57" s="127" t="s">
        <v>369</v>
      </c>
      <c r="F57" s="137" t="s"/>
      <c r="G57" s="128" t="s"/>
      <c r="H57" s="125" t="s"/>
      <c r="I57" s="125" t="s"/>
      <c r="J57" s="125" t="s"/>
      <c r="K57" s="128" t="s"/>
      <c r="L57" s="124">
        <v>27</v>
      </c>
      <c r="M57" s="124">
        <v>0</v>
      </c>
      <c r="N57" s="124">
        <v>61.6</v>
      </c>
      <c r="O57" s="126" t="s">
        <v>241</v>
      </c>
      <c r="P57" s="124">
        <v>1</v>
      </c>
      <c r="Q57" s="124">
        <v>1</v>
      </c>
      <c r="R57" s="124">
        <v>0</v>
      </c>
      <c r="S57" s="124">
        <v>0</v>
      </c>
      <c r="T57" s="124">
        <v>0</v>
      </c>
      <c r="U57" s="124">
        <v>3.5</v>
      </c>
      <c r="V57" s="124">
        <v>4</v>
      </c>
      <c r="W57" s="124">
        <v>3.5</v>
      </c>
      <c r="X57" s="126" t="s">
        <v>370</v>
      </c>
      <c r="Y57" s="126" t="s">
        <v>371</v>
      </c>
      <c r="Z57" s="124">
        <v>3</v>
      </c>
      <c r="AA57" s="124">
        <v>3.5</v>
      </c>
      <c r="AB57" s="124">
        <v>3.5</v>
      </c>
      <c r="AC57" s="126" t="s">
        <v>372</v>
      </c>
      <c r="AD57" s="126" t="s">
        <v>371</v>
      </c>
      <c r="AE57" s="126" t="s">
        <v>132</v>
      </c>
      <c r="AF57" s="124">
        <v>90</v>
      </c>
      <c r="AG57" s="124">
        <v>3.5</v>
      </c>
      <c r="AH57" s="124">
        <v>4</v>
      </c>
      <c r="AI57" s="124">
        <v>6</v>
      </c>
      <c r="AJ57" s="124">
        <v>2</v>
      </c>
      <c r="AK57" s="124">
        <v>1</v>
      </c>
      <c r="AL57" s="124">
        <v>5</v>
      </c>
      <c r="AM57" s="124">
        <v>0</v>
      </c>
      <c r="AN57" s="124">
        <v>6</v>
      </c>
      <c r="AO57" s="124">
        <v>0</v>
      </c>
      <c r="AP57" s="124">
        <v>0</v>
      </c>
      <c r="AQ57" s="124">
        <v>2</v>
      </c>
      <c r="AR57" s="124">
        <v>4</v>
      </c>
      <c r="AS57" s="124">
        <v>0</v>
      </c>
      <c r="AT57" s="124">
        <v>0</v>
      </c>
      <c r="AU57" s="124">
        <v>6</v>
      </c>
      <c r="AV57" s="124">
        <v>0</v>
      </c>
      <c r="AW57" s="124">
        <v>0</v>
      </c>
      <c r="AX57" s="124">
        <v>0</v>
      </c>
      <c r="AY57" s="124">
        <v>6</v>
      </c>
      <c r="AZ57" s="124">
        <v>5</v>
      </c>
      <c r="BA57" s="124">
        <v>0</v>
      </c>
      <c r="BB57" s="124">
        <v>0</v>
      </c>
      <c r="BC57" s="124">
        <v>0</v>
      </c>
      <c r="BD57" s="124">
        <v>0</v>
      </c>
      <c r="BE57" s="124">
        <v>0</v>
      </c>
      <c r="BF57" s="124">
        <v>0</v>
      </c>
      <c r="BG57" s="124">
        <v>0</v>
      </c>
      <c r="BH57" s="124">
        <v>0</v>
      </c>
      <c r="BI57" s="129">
        <v>0</v>
      </c>
      <c r="BJ57" s="130">
        <f>=AI57</f>
        <v>6</v>
      </c>
      <c r="BK57" s="131">
        <f>=BJ57/N57</f>
        <v>0.0974025974025974</v>
      </c>
      <c r="BL57" s="131">
        <f>=AL57/AI57</f>
        <v>0.833333333333334</v>
      </c>
      <c r="BM57" s="132">
        <f>=IF(BJ57=0,0,AM57/BJ57)</f>
        <v>0</v>
      </c>
      <c r="BN57" s="132">
        <f>=IF(BJ57=0,0,AN57/BJ57)</f>
        <v>1</v>
      </c>
      <c r="BO57" s="132">
        <f>=IF(BJ57=0,0,AO57/BJ57)</f>
        <v>0</v>
      </c>
      <c r="BP57" s="132">
        <f>=IF(BJ57=0,0,AP57/BJ57)</f>
        <v>0</v>
      </c>
      <c r="BQ57" s="131">
        <f>=-IF(BM57=0,0,BM57*LN(BM57))-IF(BN57=0,0,BN57*LN(BN57))-IF(BO57=0,0,BO57*LN(BO57))-IF(BP57=0,0,BP57*LN(BP57))</f>
        <v>0</v>
      </c>
      <c r="BR57" s="133">
        <f>=IF(BJ57=0,0,BQ57/LN(4)*100)</f>
        <v>0</v>
      </c>
      <c r="BS57" s="134">
        <f>=_xlfn.XLOOKUP(C57,点位均值!$A:$A,点位均值!$B:$B,"无匹配")</f>
        <v>0.755086848635236</v>
      </c>
      <c r="BT57" s="134">
        <f>=_xlfn.XLOOKUP(C57,点位均值!$A:$A,点位均值!$C:$C,"无匹配")</f>
        <v>4.69242819843342</v>
      </c>
    </row>
    <row r="58" spans="1:72" ht="34" customHeight="1">
      <c r="A58" s="124">
        <v>55</v>
      </c>
      <c r="B58" s="125" t="s">
        <v>373</v>
      </c>
      <c r="C58" s="126" t="s">
        <v>374</v>
      </c>
      <c r="D58" s="126" t="s">
        <v>1602</v>
      </c>
      <c r="E58" s="127" t="s">
        <v>375</v>
      </c>
      <c r="F58" s="135" t="s"/>
      <c r="G58" s="128" t="s"/>
      <c r="H58" s="125" t="s"/>
      <c r="I58" s="125" t="s"/>
      <c r="J58" s="125" t="s"/>
      <c r="K58" s="128" t="s"/>
      <c r="L58" s="124">
        <v>39</v>
      </c>
      <c r="M58" s="124">
        <v>0</v>
      </c>
      <c r="N58" s="124">
        <v>89</v>
      </c>
      <c r="O58" s="126" t="s">
        <v>241</v>
      </c>
      <c r="P58" s="124">
        <v>1</v>
      </c>
      <c r="Q58" s="124">
        <v>1</v>
      </c>
      <c r="R58" s="124">
        <v>0</v>
      </c>
      <c r="S58" s="124">
        <v>0</v>
      </c>
      <c r="T58" s="124">
        <v>0</v>
      </c>
      <c r="U58" s="124">
        <v>3.5</v>
      </c>
      <c r="V58" s="124">
        <v>3</v>
      </c>
      <c r="W58" s="124">
        <v>3</v>
      </c>
      <c r="X58" s="126" t="s">
        <v>376</v>
      </c>
      <c r="Y58" s="135" t="s">
        <v>377</v>
      </c>
      <c r="Z58" s="124">
        <v>2</v>
      </c>
      <c r="AA58" s="124">
        <v>2</v>
      </c>
      <c r="AB58" s="124">
        <v>3.5</v>
      </c>
      <c r="AC58" s="126" t="s">
        <v>378</v>
      </c>
      <c r="AD58" s="126" t="s">
        <v>377</v>
      </c>
      <c r="AE58" s="126" t="s">
        <v>241</v>
      </c>
      <c r="AF58" s="124">
        <v>0</v>
      </c>
      <c r="AG58" s="124">
        <v>3.5</v>
      </c>
      <c r="AH58" s="124">
        <v>3.5</v>
      </c>
      <c r="AI58" s="124">
        <v>4</v>
      </c>
      <c r="AJ58" s="124">
        <v>2</v>
      </c>
      <c r="AK58" s="124">
        <v>0</v>
      </c>
      <c r="AL58" s="124">
        <v>4</v>
      </c>
      <c r="AM58" s="124">
        <v>0</v>
      </c>
      <c r="AN58" s="124">
        <v>4</v>
      </c>
      <c r="AO58" s="124">
        <v>0</v>
      </c>
      <c r="AP58" s="124">
        <v>0</v>
      </c>
      <c r="AQ58" s="124">
        <v>2</v>
      </c>
      <c r="AR58" s="124">
        <v>2</v>
      </c>
      <c r="AS58" s="124">
        <v>0</v>
      </c>
      <c r="AT58" s="124">
        <v>0</v>
      </c>
      <c r="AU58" s="124">
        <v>4</v>
      </c>
      <c r="AV58" s="124">
        <v>0</v>
      </c>
      <c r="AW58" s="124">
        <v>0</v>
      </c>
      <c r="AX58" s="124">
        <v>0</v>
      </c>
      <c r="AY58" s="124">
        <v>4</v>
      </c>
      <c r="AZ58" s="124">
        <v>0</v>
      </c>
      <c r="BA58" s="124">
        <v>0</v>
      </c>
      <c r="BB58" s="124">
        <v>0</v>
      </c>
      <c r="BC58" s="124">
        <v>0</v>
      </c>
      <c r="BD58" s="124">
        <v>0</v>
      </c>
      <c r="BE58" s="124">
        <v>0</v>
      </c>
      <c r="BF58" s="124">
        <v>0</v>
      </c>
      <c r="BG58" s="124">
        <v>0</v>
      </c>
      <c r="BH58" s="124">
        <v>2</v>
      </c>
      <c r="BI58" s="129">
        <v>0</v>
      </c>
      <c r="BJ58" s="130">
        <f>=AI58</f>
        <v>4</v>
      </c>
      <c r="BK58" s="131">
        <f>=BJ58/N58</f>
        <v>0.0449438202247191</v>
      </c>
      <c r="BL58" s="131">
        <f>=AL58/AI58</f>
        <v>1</v>
      </c>
      <c r="BM58" s="132">
        <f>=IF(BJ58=0,0,AM58/BJ58)</f>
        <v>0</v>
      </c>
      <c r="BN58" s="132">
        <f>=IF(BJ58=0,0,AN58/BJ58)</f>
        <v>1</v>
      </c>
      <c r="BO58" s="132">
        <f>=IF(BJ58=0,0,AO58/BJ58)</f>
        <v>0</v>
      </c>
      <c r="BP58" s="132">
        <f>=IF(BJ58=0,0,AP58/BJ58)</f>
        <v>0</v>
      </c>
      <c r="BQ58" s="131">
        <f>=-IF(BM58=0,0,BM58*LN(BM58))-IF(BN58=0,0,BN58*LN(BN58))-IF(BO58=0,0,BO58*LN(BO58))-IF(BP58=0,0,BP58*LN(BP58))</f>
        <v>0</v>
      </c>
      <c r="BR58" s="133">
        <f>=IF(BJ58=0,0,BQ58/LN(4)*100)</f>
        <v>0</v>
      </c>
      <c r="BS58" s="134">
        <f>=_xlfn.XLOOKUP(C58,点位均值!$A:$A,点位均值!$B:$B,"无匹配")</f>
        <v>0.566749379652605</v>
      </c>
      <c r="BT58" s="134">
        <f>=_xlfn.XLOOKUP(C58,点位均值!$A:$A,点位均值!$C:$C,"无匹配")</f>
        <v>4.10652741514361</v>
      </c>
    </row>
    <row r="59" spans="1:72" ht="34" customHeight="1">
      <c r="A59" s="124">
        <v>56</v>
      </c>
      <c r="B59" s="125" t="s">
        <v>379</v>
      </c>
      <c r="C59" s="126" t="s">
        <v>380</v>
      </c>
      <c r="D59" s="126" t="s">
        <v>1605</v>
      </c>
      <c r="E59" s="127" t="s">
        <v>93</v>
      </c>
      <c r="F59" s="135" t="s"/>
      <c r="G59" s="128" t="s"/>
      <c r="H59" s="125" t="s"/>
      <c r="I59" s="125" t="s"/>
      <c r="J59" s="125" t="s"/>
      <c r="K59" s="128" t="s"/>
      <c r="L59" s="124">
        <v>15.2</v>
      </c>
      <c r="M59" s="124">
        <v>0</v>
      </c>
      <c r="N59" s="124">
        <v>48.6</v>
      </c>
      <c r="O59" s="126" t="s">
        <v>101</v>
      </c>
      <c r="P59" s="124">
        <v>1</v>
      </c>
      <c r="Q59" s="124">
        <v>2</v>
      </c>
      <c r="R59" s="124">
        <v>63</v>
      </c>
      <c r="S59" s="124">
        <v>100</v>
      </c>
      <c r="T59" s="124">
        <v>10</v>
      </c>
      <c r="U59" s="124">
        <v>3</v>
      </c>
      <c r="V59" s="124">
        <v>3.3</v>
      </c>
      <c r="W59" s="124">
        <v>4</v>
      </c>
      <c r="X59" s="126" t="s">
        <v>382</v>
      </c>
      <c r="Y59" s="135" t="s">
        <v>383</v>
      </c>
      <c r="Z59" s="124">
        <v>3.7</v>
      </c>
      <c r="AA59" s="124">
        <v>3</v>
      </c>
      <c r="AB59" s="124">
        <v>3.7</v>
      </c>
      <c r="AC59" s="126" t="s">
        <v>384</v>
      </c>
      <c r="AD59" s="126" t="s">
        <v>383</v>
      </c>
      <c r="AE59" s="126" t="s">
        <v>223</v>
      </c>
      <c r="AF59" s="124">
        <v>80</v>
      </c>
      <c r="AG59" s="124">
        <v>3.3</v>
      </c>
      <c r="AH59" s="124">
        <v>3</v>
      </c>
      <c r="AI59" s="124">
        <v>7</v>
      </c>
      <c r="AJ59" s="124">
        <v>3</v>
      </c>
      <c r="AK59" s="124">
        <v>1</v>
      </c>
      <c r="AL59" s="124">
        <v>6</v>
      </c>
      <c r="AM59" s="124">
        <v>0</v>
      </c>
      <c r="AN59" s="124">
        <v>5</v>
      </c>
      <c r="AO59" s="124">
        <v>2</v>
      </c>
      <c r="AP59" s="124">
        <v>0</v>
      </c>
      <c r="AQ59" s="124">
        <v>2</v>
      </c>
      <c r="AR59" s="124">
        <v>5</v>
      </c>
      <c r="AS59" s="124">
        <v>0</v>
      </c>
      <c r="AT59" s="124">
        <v>7</v>
      </c>
      <c r="AU59" s="124">
        <v>0</v>
      </c>
      <c r="AV59" s="124">
        <v>0</v>
      </c>
      <c r="AW59" s="124">
        <v>0</v>
      </c>
      <c r="AX59" s="124">
        <v>7</v>
      </c>
      <c r="AY59" s="124">
        <v>4</v>
      </c>
      <c r="AZ59" s="124">
        <v>5</v>
      </c>
      <c r="BA59" s="124">
        <v>0</v>
      </c>
      <c r="BB59" s="124">
        <v>3</v>
      </c>
      <c r="BC59" s="124">
        <v>0</v>
      </c>
      <c r="BD59" s="124">
        <v>0</v>
      </c>
      <c r="BE59" s="124">
        <v>0</v>
      </c>
      <c r="BF59" s="124">
        <v>0</v>
      </c>
      <c r="BG59" s="124">
        <v>0</v>
      </c>
      <c r="BH59" s="124">
        <v>0</v>
      </c>
      <c r="BI59" s="129">
        <v>0</v>
      </c>
      <c r="BJ59" s="130">
        <f>=AI59</f>
        <v>7</v>
      </c>
      <c r="BK59" s="131">
        <f>=BJ59/N59</f>
        <v>0.1440329218107</v>
      </c>
      <c r="BL59" s="131">
        <f>=AL59/AI59</f>
        <v>0.857142857142857</v>
      </c>
      <c r="BM59" s="132">
        <f>=IF(BJ59=0,0,AM59/BJ59)</f>
        <v>0</v>
      </c>
      <c r="BN59" s="132">
        <f>=IF(BJ59=0,0,AN59/BJ59)</f>
        <v>0.714285714285714</v>
      </c>
      <c r="BO59" s="132">
        <f>=IF(BJ59=0,0,AO59/BJ59)</f>
        <v>0.285714285714286</v>
      </c>
      <c r="BP59" s="132">
        <f>=IF(BJ59=0,0,AP59/BJ59)</f>
        <v>0</v>
      </c>
      <c r="BQ59" s="131">
        <f>=-IF(BM59=0,0,BM59*LN(BM59))-IF(BN59=0,0,BN59*LN(BN59))-IF(BO59=0,0,BO59*LN(BO59))-IF(BP59=0,0,BP59*LN(BP59))</f>
        <v>0.598269588585257</v>
      </c>
      <c r="BR59" s="133">
        <f>=IF(BJ59=0,0,BQ59/LN(4)*100)</f>
        <v>43.1560284283316</v>
      </c>
      <c r="BS59" s="134">
        <f>=_xlfn.XLOOKUP(C59,点位均值!$A:$A,点位均值!$B:$B,"无匹配")</f>
        <v>1.70028358738036</v>
      </c>
      <c r="BT59" s="134">
        <f>=_xlfn.XLOOKUP(C59,点位均值!$A:$A,点位均值!$C:$C,"无匹配")</f>
        <v>5.35464378963073</v>
      </c>
    </row>
    <row r="60" spans="1:72" ht="34" customHeight="1">
      <c r="A60" s="124">
        <v>57</v>
      </c>
      <c r="B60" s="125" t="s">
        <v>385</v>
      </c>
      <c r="C60" s="126" t="s">
        <v>386</v>
      </c>
      <c r="D60" s="126" t="s">
        <v>1602</v>
      </c>
      <c r="E60" s="127" t="s">
        <v>387</v>
      </c>
      <c r="F60" s="135" t="s"/>
      <c r="G60" s="128" t="s"/>
      <c r="H60" s="125" t="s"/>
      <c r="I60" s="125" t="s"/>
      <c r="J60" s="125" t="s"/>
      <c r="K60" s="128" t="s"/>
      <c r="L60" s="124">
        <v>7</v>
      </c>
      <c r="M60" s="124">
        <v>0</v>
      </c>
      <c r="N60" s="124">
        <v>12.5</v>
      </c>
      <c r="O60" s="126" t="s">
        <v>101</v>
      </c>
      <c r="P60" s="124">
        <v>1</v>
      </c>
      <c r="Q60" s="124">
        <v>4</v>
      </c>
      <c r="R60" s="124">
        <v>38</v>
      </c>
      <c r="S60" s="124">
        <v>100</v>
      </c>
      <c r="T60" s="124">
        <v>4</v>
      </c>
      <c r="U60" s="124">
        <v>4</v>
      </c>
      <c r="V60" s="124">
        <v>4</v>
      </c>
      <c r="W60" s="124">
        <v>3</v>
      </c>
      <c r="X60" s="126" t="s">
        <v>388</v>
      </c>
      <c r="Y60" s="135" t="s"/>
      <c r="Z60" s="124">
        <v>3</v>
      </c>
      <c r="AA60" s="124">
        <v>4</v>
      </c>
      <c r="AB60" s="124">
        <v>4</v>
      </c>
      <c r="AC60" s="126" t="s">
        <v>177</v>
      </c>
      <c r="AD60" s="135" t="s"/>
      <c r="AE60" s="126" t="s">
        <v>140</v>
      </c>
      <c r="AF60" s="124">
        <v>100</v>
      </c>
      <c r="AG60" s="124">
        <v>3</v>
      </c>
      <c r="AH60" s="124">
        <v>3</v>
      </c>
      <c r="AI60" s="124">
        <v>3</v>
      </c>
      <c r="AJ60" s="124">
        <v>1</v>
      </c>
      <c r="AK60" s="124">
        <v>1</v>
      </c>
      <c r="AL60" s="124">
        <v>2</v>
      </c>
      <c r="AM60" s="124">
        <v>0</v>
      </c>
      <c r="AN60" s="124">
        <v>2</v>
      </c>
      <c r="AO60" s="124">
        <v>1</v>
      </c>
      <c r="AP60" s="124">
        <v>0</v>
      </c>
      <c r="AQ60" s="124">
        <v>1</v>
      </c>
      <c r="AR60" s="124">
        <v>2</v>
      </c>
      <c r="AS60" s="124">
        <v>0</v>
      </c>
      <c r="AT60" s="124">
        <v>2</v>
      </c>
      <c r="AU60" s="124">
        <v>1</v>
      </c>
      <c r="AV60" s="124">
        <v>0</v>
      </c>
      <c r="AW60" s="124">
        <v>0</v>
      </c>
      <c r="AX60" s="124">
        <v>1</v>
      </c>
      <c r="AY60" s="124">
        <v>0</v>
      </c>
      <c r="AZ60" s="124">
        <v>2</v>
      </c>
      <c r="BA60" s="124">
        <v>0</v>
      </c>
      <c r="BB60" s="124">
        <v>2</v>
      </c>
      <c r="BC60" s="124">
        <v>0</v>
      </c>
      <c r="BD60" s="124">
        <v>0</v>
      </c>
      <c r="BE60" s="124">
        <v>0</v>
      </c>
      <c r="BF60" s="124">
        <v>0</v>
      </c>
      <c r="BG60" s="124">
        <v>0</v>
      </c>
      <c r="BH60" s="124">
        <v>0</v>
      </c>
      <c r="BI60" s="129">
        <v>0</v>
      </c>
      <c r="BJ60" s="130">
        <f>=AI60</f>
        <v>3</v>
      </c>
      <c r="BK60" s="131">
        <f>=BJ60/N60</f>
        <v>0.24</v>
      </c>
      <c r="BL60" s="131">
        <f>=AL60/AI60</f>
        <v>0.666666666666667</v>
      </c>
      <c r="BM60" s="132">
        <f>=IF(BJ60=0,0,AM60/BJ60)</f>
        <v>0</v>
      </c>
      <c r="BN60" s="132">
        <f>=IF(BJ60=0,0,AN60/BJ60)</f>
        <v>0.666666666666667</v>
      </c>
      <c r="BO60" s="132">
        <f>=IF(BJ60=0,0,AO60/BJ60)</f>
        <v>0.333333333333333</v>
      </c>
      <c r="BP60" s="132">
        <f>=IF(BJ60=0,0,AP60/BJ60)</f>
        <v>0</v>
      </c>
      <c r="BQ60" s="131">
        <f>=-IF(BM60=0,0,BM60*LN(BM60))-IF(BN60=0,0,BN60*LN(BN60))-IF(BO60=0,0,BO60*LN(BO60))-IF(BP60=0,0,BP60*LN(BP60))</f>
        <v>0.636514168294813</v>
      </c>
      <c r="BR60" s="133">
        <f>=IF(BJ60=0,0,BQ60/LN(4)*100)</f>
        <v>45.9147917027245</v>
      </c>
      <c r="BS60" s="134">
        <f>=_xlfn.XLOOKUP(C60,点位均值!$A:$A,点位均值!$B:$B,"无匹配")</f>
        <v>1.24640198511166</v>
      </c>
      <c r="BT60" s="134">
        <f>=_xlfn.XLOOKUP(C60,点位均值!$A:$A,点位均值!$C:$C,"无匹配")</f>
        <v>2.71070496083551</v>
      </c>
    </row>
    <row r="61" spans="1:72" ht="34" customHeight="1">
      <c r="A61" s="124">
        <v>58</v>
      </c>
      <c r="B61" s="125" t="s">
        <v>389</v>
      </c>
      <c r="C61" s="126" t="s">
        <v>390</v>
      </c>
      <c r="D61" s="126" t="s">
        <v>1602</v>
      </c>
      <c r="E61" s="127" t="s">
        <v>391</v>
      </c>
      <c r="F61" s="137" t="s"/>
      <c r="G61" s="128" t="s"/>
      <c r="H61" s="125" t="s"/>
      <c r="I61" s="125" t="s"/>
      <c r="J61" s="125" t="s"/>
      <c r="K61" s="128" t="s"/>
      <c r="L61" s="124">
        <v>7</v>
      </c>
      <c r="M61" s="124">
        <v>0.5</v>
      </c>
      <c r="N61" s="124">
        <v>12.5</v>
      </c>
      <c r="O61" s="126" t="s">
        <v>101</v>
      </c>
      <c r="P61" s="124">
        <v>2</v>
      </c>
      <c r="Q61" s="124">
        <v>5</v>
      </c>
      <c r="R61" s="124">
        <v>9</v>
      </c>
      <c r="S61" s="124">
        <v>0</v>
      </c>
      <c r="T61" s="124">
        <v>1</v>
      </c>
      <c r="U61" s="124">
        <v>4.5</v>
      </c>
      <c r="V61" s="124">
        <v>2.5</v>
      </c>
      <c r="W61" s="124">
        <v>3.5</v>
      </c>
      <c r="X61" s="126" t="s">
        <v>392</v>
      </c>
      <c r="Y61" s="137" t="s"/>
      <c r="Z61" s="124">
        <v>4.5</v>
      </c>
      <c r="AA61" s="124">
        <v>4</v>
      </c>
      <c r="AB61" s="124">
        <v>3</v>
      </c>
      <c r="AC61" s="126" t="s">
        <v>177</v>
      </c>
      <c r="AD61" s="126" t="s"/>
      <c r="AE61" s="126" t="s">
        <v>132</v>
      </c>
      <c r="AF61" s="124">
        <v>100</v>
      </c>
      <c r="AG61" s="124">
        <v>3.5</v>
      </c>
      <c r="AH61" s="124">
        <v>4</v>
      </c>
      <c r="AI61" s="124">
        <v>7</v>
      </c>
      <c r="AJ61" s="124">
        <v>3</v>
      </c>
      <c r="AK61" s="124">
        <v>1</v>
      </c>
      <c r="AL61" s="124">
        <v>6</v>
      </c>
      <c r="AM61" s="124">
        <v>1</v>
      </c>
      <c r="AN61" s="124">
        <v>2</v>
      </c>
      <c r="AO61" s="124">
        <v>4</v>
      </c>
      <c r="AP61" s="124">
        <v>0</v>
      </c>
      <c r="AQ61" s="124">
        <v>2</v>
      </c>
      <c r="AR61" s="124">
        <v>5</v>
      </c>
      <c r="AS61" s="124">
        <v>0</v>
      </c>
      <c r="AT61" s="124">
        <v>0</v>
      </c>
      <c r="AU61" s="124">
        <v>7</v>
      </c>
      <c r="AV61" s="124">
        <v>0</v>
      </c>
      <c r="AW61" s="124">
        <v>2</v>
      </c>
      <c r="AX61" s="124">
        <v>6</v>
      </c>
      <c r="AY61" s="124">
        <v>0</v>
      </c>
      <c r="AZ61" s="124">
        <v>2</v>
      </c>
      <c r="BA61" s="124">
        <v>0</v>
      </c>
      <c r="BB61" s="124">
        <v>0</v>
      </c>
      <c r="BC61" s="124">
        <v>0</v>
      </c>
      <c r="BD61" s="124">
        <v>0</v>
      </c>
      <c r="BE61" s="124">
        <v>0</v>
      </c>
      <c r="BF61" s="124">
        <v>0</v>
      </c>
      <c r="BG61" s="124">
        <v>0</v>
      </c>
      <c r="BH61" s="124">
        <v>0</v>
      </c>
      <c r="BI61" s="129">
        <v>0</v>
      </c>
      <c r="BJ61" s="130">
        <f>=AI61</f>
        <v>7</v>
      </c>
      <c r="BK61" s="131">
        <f>=BJ61/N61</f>
        <v>0.56</v>
      </c>
      <c r="BL61" s="131">
        <f>=AL61/AI61</f>
        <v>0.857142857142857</v>
      </c>
      <c r="BM61" s="132">
        <f>=IF(BJ61=0,0,AM61/BJ61)</f>
        <v>0.142857142857143</v>
      </c>
      <c r="BN61" s="132">
        <f>=IF(BJ61=0,0,AN61/BJ61)</f>
        <v>0.285714285714286</v>
      </c>
      <c r="BO61" s="132">
        <f>=IF(BJ61=0,0,AO61/BJ61)</f>
        <v>0.571428571428572</v>
      </c>
      <c r="BP61" s="132">
        <f>=IF(BJ61=0,0,AP61/BJ61)</f>
        <v>0</v>
      </c>
      <c r="BQ61" s="131">
        <f>=-IF(BM61=0,0,BM61*LN(BM61))-IF(BN61=0,0,BN61*LN(BN61))-IF(BO61=0,0,BO61*LN(BO61))-IF(BP61=0,0,BP61*LN(BP61))</f>
        <v>0.955699891112534</v>
      </c>
      <c r="BR61" s="133">
        <f>=IF(BJ61=0,0,BQ61/LN(4)*100)</f>
        <v>68.9391746743088</v>
      </c>
      <c r="BS61" s="134">
        <f>=_xlfn.XLOOKUP(C61,点位均值!$A:$A,点位均值!$B:$B,"无匹配")</f>
        <v>1.64413328606877</v>
      </c>
      <c r="BT61" s="134">
        <f>=_xlfn.XLOOKUP(C61,点位均值!$A:$A,点位均值!$C:$C,"无匹配")</f>
        <v>2.19373368146214</v>
      </c>
    </row>
    <row r="62" spans="1:72" ht="34" customHeight="1">
      <c r="A62" s="124">
        <v>59</v>
      </c>
      <c r="B62" s="125" t="s">
        <v>393</v>
      </c>
      <c r="C62" s="126" t="s">
        <v>394</v>
      </c>
      <c r="D62" s="126" t="s">
        <v>1602</v>
      </c>
      <c r="E62" s="127" t="s">
        <v>395</v>
      </c>
      <c r="F62" s="135" t="s"/>
      <c r="G62" s="128" t="s"/>
      <c r="H62" s="125" t="s"/>
      <c r="I62" s="125" t="s"/>
      <c r="J62" s="125" t="s"/>
      <c r="K62" s="128" t="s"/>
      <c r="L62" s="124">
        <v>7.9</v>
      </c>
      <c r="M62" s="124">
        <v>1</v>
      </c>
      <c r="N62" s="124">
        <v>13.8</v>
      </c>
      <c r="O62" s="126" t="s">
        <v>101</v>
      </c>
      <c r="P62" s="124">
        <v>2</v>
      </c>
      <c r="Q62" s="124">
        <v>4</v>
      </c>
      <c r="R62" s="124">
        <v>37</v>
      </c>
      <c r="S62" s="124">
        <v>0</v>
      </c>
      <c r="T62" s="124">
        <v>3</v>
      </c>
      <c r="U62" s="124">
        <v>3</v>
      </c>
      <c r="V62" s="124">
        <v>2</v>
      </c>
      <c r="W62" s="124">
        <v>4</v>
      </c>
      <c r="X62" s="126" t="s">
        <v>396</v>
      </c>
      <c r="Y62" s="137" t="s"/>
      <c r="Z62" s="124">
        <v>4</v>
      </c>
      <c r="AA62" s="124">
        <v>4</v>
      </c>
      <c r="AB62" s="124">
        <v>4</v>
      </c>
      <c r="AC62" s="126" t="s">
        <v>397</v>
      </c>
      <c r="AD62" s="137" t="s"/>
      <c r="AE62" s="126" t="s">
        <v>159</v>
      </c>
      <c r="AF62" s="124">
        <v>100</v>
      </c>
      <c r="AG62" s="124">
        <v>4</v>
      </c>
      <c r="AH62" s="124">
        <v>4</v>
      </c>
      <c r="AI62" s="124">
        <v>3</v>
      </c>
      <c r="AJ62" s="124">
        <v>2</v>
      </c>
      <c r="AK62" s="124">
        <v>1</v>
      </c>
      <c r="AL62" s="124">
        <v>2</v>
      </c>
      <c r="AM62" s="124">
        <v>0</v>
      </c>
      <c r="AN62" s="124">
        <v>3</v>
      </c>
      <c r="AO62" s="124">
        <v>0</v>
      </c>
      <c r="AP62" s="124">
        <v>0</v>
      </c>
      <c r="AQ62" s="124">
        <v>2</v>
      </c>
      <c r="AR62" s="124">
        <v>1</v>
      </c>
      <c r="AS62" s="124">
        <v>0</v>
      </c>
      <c r="AT62" s="124">
        <v>1</v>
      </c>
      <c r="AU62" s="124">
        <v>2</v>
      </c>
      <c r="AV62" s="124">
        <v>2</v>
      </c>
      <c r="AW62" s="124">
        <v>0</v>
      </c>
      <c r="AX62" s="124">
        <v>0</v>
      </c>
      <c r="AY62" s="124">
        <v>0</v>
      </c>
      <c r="AZ62" s="124">
        <v>2</v>
      </c>
      <c r="BA62" s="124">
        <v>0</v>
      </c>
      <c r="BB62" s="124">
        <v>1</v>
      </c>
      <c r="BC62" s="124">
        <v>1</v>
      </c>
      <c r="BD62" s="124">
        <v>0</v>
      </c>
      <c r="BE62" s="124">
        <v>0</v>
      </c>
      <c r="BF62" s="124">
        <v>0</v>
      </c>
      <c r="BG62" s="124">
        <v>0</v>
      </c>
      <c r="BH62" s="124">
        <v>0</v>
      </c>
      <c r="BI62" s="129">
        <v>0</v>
      </c>
      <c r="BJ62" s="130">
        <f>=AI62</f>
        <v>3</v>
      </c>
      <c r="BK62" s="131">
        <f>=BJ62/N62</f>
        <v>0.217391304347826</v>
      </c>
      <c r="BL62" s="131">
        <f>=AL62/AI62</f>
        <v>0.666666666666667</v>
      </c>
      <c r="BM62" s="132">
        <f>=IF(BJ62=0,0,AM62/BJ62)</f>
        <v>0</v>
      </c>
      <c r="BN62" s="132">
        <f>=IF(BJ62=0,0,AN62/BJ62)</f>
        <v>1</v>
      </c>
      <c r="BO62" s="132">
        <f>=IF(BJ62=0,0,AO62/BJ62)</f>
        <v>0</v>
      </c>
      <c r="BP62" s="132">
        <f>=IF(BJ62=0,0,AP62/BJ62)</f>
        <v>0</v>
      </c>
      <c r="BQ62" s="131">
        <f>=-IF(BM62=0,0,BM62*LN(BM62))-IF(BN62=0,0,BN62*LN(BN62))-IF(BO62=0,0,BO62*LN(BO62))-IF(BP62=0,0,BP62*LN(BP62))</f>
        <v>0</v>
      </c>
      <c r="BR62" s="133">
        <f>=IF(BJ62=0,0,BQ62/LN(4)*100)</f>
        <v>0</v>
      </c>
      <c r="BS62" s="134">
        <f>=_xlfn.XLOOKUP(C62,点位均值!$A:$A,点位均值!$B:$B,"无匹配")</f>
        <v>1.00074441687345</v>
      </c>
      <c r="BT62" s="134">
        <f>=_xlfn.XLOOKUP(C62,点位均值!$A:$A,点位均值!$C:$C,"无匹配")</f>
        <v>4.34778067885118</v>
      </c>
    </row>
    <row r="63" spans="1:72" ht="34" customHeight="1">
      <c r="A63" s="124">
        <v>60</v>
      </c>
      <c r="B63" s="125" t="s">
        <v>398</v>
      </c>
      <c r="C63" s="126" t="s">
        <v>399</v>
      </c>
      <c r="D63" s="126" t="s">
        <v>1605</v>
      </c>
      <c r="E63" s="127" t="s">
        <v>400</v>
      </c>
      <c r="F63" s="135" t="s"/>
      <c r="G63" s="128" t="s"/>
      <c r="H63" s="125" t="s"/>
      <c r="I63" s="125" t="s"/>
      <c r="J63" s="125" t="s"/>
      <c r="K63" s="128" t="s"/>
      <c r="L63" s="124">
        <v>14</v>
      </c>
      <c r="M63" s="124">
        <v>0.6</v>
      </c>
      <c r="N63" s="124">
        <v>18.5</v>
      </c>
      <c r="O63" s="126" t="s">
        <v>101</v>
      </c>
      <c r="P63" s="124">
        <v>3</v>
      </c>
      <c r="Q63" s="124">
        <v>5</v>
      </c>
      <c r="R63" s="124">
        <v>47</v>
      </c>
      <c r="S63" s="124">
        <v>100</v>
      </c>
      <c r="T63" s="124">
        <v>8</v>
      </c>
      <c r="U63" s="124">
        <v>4</v>
      </c>
      <c r="V63" s="124">
        <v>2</v>
      </c>
      <c r="W63" s="124">
        <v>3</v>
      </c>
      <c r="X63" s="126" t="s">
        <v>401</v>
      </c>
      <c r="Y63" s="126" t="s">
        <v>400</v>
      </c>
      <c r="Z63" s="124">
        <v>3</v>
      </c>
      <c r="AA63" s="124">
        <v>3</v>
      </c>
      <c r="AB63" s="124">
        <v>3</v>
      </c>
      <c r="AC63" s="126" t="s">
        <v>402</v>
      </c>
      <c r="AD63" s="126" t="s">
        <v>400</v>
      </c>
      <c r="AE63" s="126" t="s">
        <v>140</v>
      </c>
      <c r="AF63" s="124">
        <v>60</v>
      </c>
      <c r="AG63" s="124">
        <v>3</v>
      </c>
      <c r="AH63" s="124">
        <v>3</v>
      </c>
      <c r="AI63" s="124">
        <v>4</v>
      </c>
      <c r="AJ63" s="124">
        <v>2</v>
      </c>
      <c r="AK63" s="124">
        <v>2</v>
      </c>
      <c r="AL63" s="124">
        <v>2</v>
      </c>
      <c r="AM63" s="124">
        <v>0</v>
      </c>
      <c r="AN63" s="124">
        <v>3</v>
      </c>
      <c r="AO63" s="124">
        <v>1</v>
      </c>
      <c r="AP63" s="124">
        <v>0</v>
      </c>
      <c r="AQ63" s="124">
        <v>1</v>
      </c>
      <c r="AR63" s="124">
        <v>3</v>
      </c>
      <c r="AS63" s="124">
        <v>0</v>
      </c>
      <c r="AT63" s="124">
        <v>4</v>
      </c>
      <c r="AU63" s="124">
        <v>0</v>
      </c>
      <c r="AV63" s="124">
        <v>0</v>
      </c>
      <c r="AW63" s="124">
        <v>0</v>
      </c>
      <c r="AX63" s="124">
        <v>2</v>
      </c>
      <c r="AY63" s="124">
        <v>0</v>
      </c>
      <c r="AZ63" s="124">
        <v>0</v>
      </c>
      <c r="BA63" s="124">
        <v>0</v>
      </c>
      <c r="BB63" s="124">
        <v>2</v>
      </c>
      <c r="BC63" s="124">
        <v>1</v>
      </c>
      <c r="BD63" s="124">
        <v>0</v>
      </c>
      <c r="BE63" s="124">
        <v>0</v>
      </c>
      <c r="BF63" s="124">
        <v>0</v>
      </c>
      <c r="BG63" s="124">
        <v>0</v>
      </c>
      <c r="BH63" s="124">
        <v>0</v>
      </c>
      <c r="BI63" s="129">
        <v>0</v>
      </c>
      <c r="BJ63" s="130">
        <f>=AI63</f>
        <v>4</v>
      </c>
      <c r="BK63" s="131">
        <f>=BJ63/N63</f>
        <v>0.216216216216216</v>
      </c>
      <c r="BL63" s="131">
        <f>=AL63/AI63</f>
        <v>0.5</v>
      </c>
      <c r="BM63" s="132">
        <f>=IF(BJ63=0,0,AM63/BJ63)</f>
        <v>0</v>
      </c>
      <c r="BN63" s="132">
        <f>=IF(BJ63=0,0,AN63/BJ63)</f>
        <v>0.75</v>
      </c>
      <c r="BO63" s="132">
        <f>=IF(BJ63=0,0,AO63/BJ63)</f>
        <v>0.25</v>
      </c>
      <c r="BP63" s="132">
        <f>=IF(BJ63=0,0,AP63/BJ63)</f>
        <v>0</v>
      </c>
      <c r="BQ63" s="131">
        <f>=-IF(BM63=0,0,BM63*LN(BM63))-IF(BN63=0,0,BN63*LN(BN63))-IF(BO63=0,0,BO63*LN(BO63))-IF(BP63=0,0,BP63*LN(BP63))</f>
        <v>0.562335144618808</v>
      </c>
      <c r="BR63" s="133">
        <f>=IF(BJ63=0,0,BQ63/LN(4)*100)</f>
        <v>40.5639062229566</v>
      </c>
      <c r="BS63" s="134">
        <f>=_xlfn.XLOOKUP(C63,点位均值!$A:$A,点位均值!$B:$B,"无匹配")</f>
        <v>0.763275434243176</v>
      </c>
      <c r="BT63" s="134">
        <f>=_xlfn.XLOOKUP(C63,点位均值!$A:$A,点位均值!$C:$C,"无匹配")</f>
        <v>2.6331592689295</v>
      </c>
    </row>
    <row r="64" spans="1:72" ht="34" customHeight="1">
      <c r="A64" s="124">
        <v>61</v>
      </c>
      <c r="B64" s="125" t="s">
        <v>403</v>
      </c>
      <c r="C64" s="126" t="s">
        <v>404</v>
      </c>
      <c r="D64" s="126" t="s">
        <v>1612</v>
      </c>
      <c r="E64" s="127" t="s">
        <v>405</v>
      </c>
      <c r="F64" s="135" t="s"/>
      <c r="G64" s="128" t="s"/>
      <c r="H64" s="125" t="s"/>
      <c r="I64" s="125" t="s"/>
      <c r="J64" s="125" t="s"/>
      <c r="K64" s="128" t="s"/>
      <c r="L64" s="124">
        <v>12.8</v>
      </c>
      <c r="M64" s="124">
        <v>0</v>
      </c>
      <c r="N64" s="124">
        <v>21.3</v>
      </c>
      <c r="O64" s="126" t="s">
        <v>151</v>
      </c>
      <c r="P64" s="124">
        <v>2</v>
      </c>
      <c r="Q64" s="124">
        <v>4</v>
      </c>
      <c r="R64" s="124">
        <v>67</v>
      </c>
      <c r="S64" s="124">
        <v>100</v>
      </c>
      <c r="T64" s="124">
        <v>6</v>
      </c>
      <c r="U64" s="124">
        <v>3.3</v>
      </c>
      <c r="V64" s="124">
        <v>4.7</v>
      </c>
      <c r="W64" s="124">
        <v>4.7</v>
      </c>
      <c r="X64" s="126" t="s">
        <v>406</v>
      </c>
      <c r="Y64" s="126" t="s">
        <v>407</v>
      </c>
      <c r="Z64" s="124">
        <v>4.3</v>
      </c>
      <c r="AA64" s="124">
        <v>3.3</v>
      </c>
      <c r="AB64" s="124">
        <v>3.3</v>
      </c>
      <c r="AC64" s="126" t="s">
        <v>408</v>
      </c>
      <c r="AD64" s="126" t="s">
        <v>407</v>
      </c>
      <c r="AE64" s="126" t="s">
        <v>241</v>
      </c>
      <c r="AF64" s="124">
        <v>10</v>
      </c>
      <c r="AG64" s="124">
        <v>4</v>
      </c>
      <c r="AH64" s="124">
        <v>4</v>
      </c>
      <c r="AI64" s="124">
        <v>6</v>
      </c>
      <c r="AJ64" s="124">
        <v>3</v>
      </c>
      <c r="AK64" s="124">
        <v>0</v>
      </c>
      <c r="AL64" s="124">
        <v>6</v>
      </c>
      <c r="AM64" s="124">
        <v>0</v>
      </c>
      <c r="AN64" s="124">
        <v>6</v>
      </c>
      <c r="AO64" s="124">
        <v>0</v>
      </c>
      <c r="AP64" s="124">
        <v>0</v>
      </c>
      <c r="AQ64" s="124">
        <v>0</v>
      </c>
      <c r="AR64" s="124">
        <v>6</v>
      </c>
      <c r="AS64" s="124">
        <v>0</v>
      </c>
      <c r="AT64" s="124">
        <v>6</v>
      </c>
      <c r="AU64" s="124">
        <v>0</v>
      </c>
      <c r="AV64" s="124">
        <v>0</v>
      </c>
      <c r="AW64" s="124">
        <v>0</v>
      </c>
      <c r="AX64" s="124">
        <v>6</v>
      </c>
      <c r="AY64" s="124">
        <v>0</v>
      </c>
      <c r="AZ64" s="124">
        <v>6</v>
      </c>
      <c r="BA64" s="124">
        <v>0</v>
      </c>
      <c r="BB64" s="124">
        <v>0</v>
      </c>
      <c r="BC64" s="124">
        <v>0</v>
      </c>
      <c r="BD64" s="124">
        <v>0</v>
      </c>
      <c r="BE64" s="124">
        <v>0</v>
      </c>
      <c r="BF64" s="124">
        <v>0</v>
      </c>
      <c r="BG64" s="124">
        <v>0</v>
      </c>
      <c r="BH64" s="124">
        <v>0</v>
      </c>
      <c r="BI64" s="129">
        <v>0</v>
      </c>
      <c r="BJ64" s="130">
        <f>=AI64</f>
        <v>6</v>
      </c>
      <c r="BK64" s="131">
        <f>=BJ64/N64</f>
        <v>0.281690140845071</v>
      </c>
      <c r="BL64" s="131">
        <f>=AL64/AI64</f>
        <v>1</v>
      </c>
      <c r="BM64" s="132">
        <f>=IF(BJ64=0,0,AM64/BJ64)</f>
        <v>0</v>
      </c>
      <c r="BN64" s="132">
        <f>=IF(BJ64=0,0,AN64/BJ64)</f>
        <v>1</v>
      </c>
      <c r="BO64" s="132">
        <f>=IF(BJ64=0,0,AO64/BJ64)</f>
        <v>0</v>
      </c>
      <c r="BP64" s="132">
        <f>=IF(BJ64=0,0,AP64/BJ64)</f>
        <v>0</v>
      </c>
      <c r="BQ64" s="131">
        <f>=-IF(BM64=0,0,BM64*LN(BM64))-IF(BN64=0,0,BN64*LN(BN64))-IF(BO64=0,0,BO64*LN(BO64))-IF(BP64=0,0,BP64*LN(BP64))</f>
        <v>0</v>
      </c>
      <c r="BR64" s="133">
        <f>=IF(BJ64=0,0,BQ64/LN(4)*100)</f>
        <v>0</v>
      </c>
      <c r="BS64" s="134">
        <f>=_xlfn.XLOOKUP(C64,点位均值!$A:$A,点位均值!$B:$B,"无匹配")</f>
        <v>1.32828784119107</v>
      </c>
      <c r="BT64" s="134">
        <f>=_xlfn.XLOOKUP(C64,点位均值!$A:$A,点位均值!$C:$C,"无匹配")</f>
        <v>2.96919060052219</v>
      </c>
    </row>
    <row r="65" spans="1:72" ht="34" customHeight="1">
      <c r="A65" s="124">
        <v>62</v>
      </c>
      <c r="B65" s="125" t="s">
        <v>409</v>
      </c>
      <c r="C65" s="126" t="s">
        <v>410</v>
      </c>
      <c r="D65" s="126" t="s">
        <v>1612</v>
      </c>
      <c r="E65" s="127" t="s">
        <v>411</v>
      </c>
      <c r="F65" s="137" t="s"/>
      <c r="G65" s="128" t="s"/>
      <c r="H65" s="125" t="s"/>
      <c r="I65" s="125" t="s"/>
      <c r="J65" s="125" t="s"/>
      <c r="K65" s="128" t="s"/>
      <c r="L65" s="124">
        <v>13</v>
      </c>
      <c r="M65" s="124">
        <v>0.4</v>
      </c>
      <c r="N65" s="124">
        <v>32</v>
      </c>
      <c r="O65" s="126" t="s">
        <v>101</v>
      </c>
      <c r="P65" s="124">
        <v>1</v>
      </c>
      <c r="Q65" s="124">
        <v>3</v>
      </c>
      <c r="R65" s="124">
        <v>108</v>
      </c>
      <c r="S65" s="124">
        <v>100</v>
      </c>
      <c r="T65" s="124">
        <v>9</v>
      </c>
      <c r="U65" s="124">
        <v>3</v>
      </c>
      <c r="V65" s="124">
        <v>2</v>
      </c>
      <c r="W65" s="124">
        <v>4</v>
      </c>
      <c r="X65" s="126" t="s">
        <v>412</v>
      </c>
      <c r="Y65" s="126" t="s">
        <v>413</v>
      </c>
      <c r="Z65" s="124">
        <v>2</v>
      </c>
      <c r="AA65" s="124">
        <v>4</v>
      </c>
      <c r="AB65" s="124">
        <v>3</v>
      </c>
      <c r="AC65" s="126" t="s">
        <v>414</v>
      </c>
      <c r="AD65" s="126" t="s">
        <v>413</v>
      </c>
      <c r="AE65" s="126" t="s">
        <v>223</v>
      </c>
      <c r="AF65" s="124">
        <v>90</v>
      </c>
      <c r="AG65" s="124">
        <v>4</v>
      </c>
      <c r="AH65" s="124">
        <v>3</v>
      </c>
      <c r="AI65" s="124">
        <v>3</v>
      </c>
      <c r="AJ65" s="124">
        <v>1</v>
      </c>
      <c r="AK65" s="124">
        <v>1</v>
      </c>
      <c r="AL65" s="124">
        <v>2</v>
      </c>
      <c r="AM65" s="124">
        <v>0</v>
      </c>
      <c r="AN65" s="124">
        <v>3</v>
      </c>
      <c r="AO65" s="124">
        <v>0</v>
      </c>
      <c r="AP65" s="124">
        <v>0</v>
      </c>
      <c r="AQ65" s="124">
        <v>0</v>
      </c>
      <c r="AR65" s="124">
        <v>3</v>
      </c>
      <c r="AS65" s="124">
        <v>0</v>
      </c>
      <c r="AT65" s="124">
        <v>3</v>
      </c>
      <c r="AU65" s="124">
        <v>0</v>
      </c>
      <c r="AV65" s="124">
        <v>0</v>
      </c>
      <c r="AW65" s="124">
        <v>0</v>
      </c>
      <c r="AX65" s="124">
        <v>3</v>
      </c>
      <c r="AY65" s="124">
        <v>0</v>
      </c>
      <c r="AZ65" s="124">
        <v>2</v>
      </c>
      <c r="BA65" s="124">
        <v>0</v>
      </c>
      <c r="BB65" s="124">
        <v>0</v>
      </c>
      <c r="BC65" s="124">
        <v>0</v>
      </c>
      <c r="BD65" s="124">
        <v>0</v>
      </c>
      <c r="BE65" s="124">
        <v>0</v>
      </c>
      <c r="BF65" s="124">
        <v>0</v>
      </c>
      <c r="BG65" s="124">
        <v>0</v>
      </c>
      <c r="BH65" s="124">
        <v>0</v>
      </c>
      <c r="BI65" s="129">
        <v>0</v>
      </c>
      <c r="BJ65" s="130">
        <f>=AI65</f>
        <v>3</v>
      </c>
      <c r="BK65" s="131">
        <f>=BJ65/N65</f>
        <v>0.09375</v>
      </c>
      <c r="BL65" s="131">
        <f>=AL65/AI65</f>
        <v>0.666666666666667</v>
      </c>
      <c r="BM65" s="132">
        <f>=IF(BJ65=0,0,AM65/BJ65)</f>
        <v>0</v>
      </c>
      <c r="BN65" s="132">
        <f>=IF(BJ65=0,0,AN65/BJ65)</f>
        <v>1</v>
      </c>
      <c r="BO65" s="132">
        <f>=IF(BJ65=0,0,AO65/BJ65)</f>
        <v>0</v>
      </c>
      <c r="BP65" s="132">
        <f>=IF(BJ65=0,0,AP65/BJ65)</f>
        <v>0</v>
      </c>
      <c r="BQ65" s="131">
        <f>=-IF(BM65=0,0,BM65*LN(BM65))-IF(BN65=0,0,BN65*LN(BN65))-IF(BO65=0,0,BO65*LN(BO65))-IF(BP65=0,0,BP65*LN(BP65))</f>
        <v>0</v>
      </c>
      <c r="BR65" s="133">
        <f>=IF(BJ65=0,0,BQ65/LN(4)*100)</f>
        <v>0</v>
      </c>
      <c r="BS65" s="134">
        <f>=_xlfn.XLOOKUP(C65,点位均值!$A:$A,点位均值!$B:$B,"无匹配")</f>
        <v>1.06625310173698</v>
      </c>
      <c r="BT65" s="134">
        <f>=_xlfn.XLOOKUP(C65,点位均值!$A:$A,点位均值!$C:$C,"无匹配")</f>
        <v>2.69347258485639</v>
      </c>
    </row>
    <row r="66" spans="1:72" ht="34" customHeight="1">
      <c r="A66" s="124">
        <v>63</v>
      </c>
      <c r="B66" s="125" t="s">
        <v>415</v>
      </c>
      <c r="C66" s="126" t="s">
        <v>416</v>
      </c>
      <c r="D66" s="126" t="s">
        <v>1605</v>
      </c>
      <c r="E66" s="127" t="s">
        <v>417</v>
      </c>
      <c r="F66" s="135" t="s"/>
      <c r="G66" s="128" t="s"/>
      <c r="H66" s="125" t="s"/>
      <c r="I66" s="125" t="s"/>
      <c r="J66" s="125" t="s"/>
      <c r="K66" s="128" t="s"/>
      <c r="L66" s="124">
        <v>23.4</v>
      </c>
      <c r="M66" s="124">
        <v>0.4</v>
      </c>
      <c r="N66" s="124">
        <v>43.3</v>
      </c>
      <c r="O66" s="126" t="s">
        <v>151</v>
      </c>
      <c r="P66" s="124">
        <v>2</v>
      </c>
      <c r="Q66" s="124">
        <v>4</v>
      </c>
      <c r="R66" s="124">
        <v>40</v>
      </c>
      <c r="S66" s="124">
        <v>50</v>
      </c>
      <c r="T66" s="124">
        <v>3</v>
      </c>
      <c r="U66" s="124">
        <v>3</v>
      </c>
      <c r="V66" s="124">
        <v>4</v>
      </c>
      <c r="W66" s="124">
        <v>3.5</v>
      </c>
      <c r="X66" s="126" t="s">
        <v>412</v>
      </c>
      <c r="Y66" s="126" t="s">
        <v>418</v>
      </c>
      <c r="Z66" s="124">
        <v>4</v>
      </c>
      <c r="AA66" s="124">
        <v>3</v>
      </c>
      <c r="AB66" s="124">
        <v>3.5</v>
      </c>
      <c r="AC66" s="126" t="s">
        <v>419</v>
      </c>
      <c r="AD66" s="126" t="s">
        <v>418</v>
      </c>
      <c r="AE66" s="126" t="s">
        <v>159</v>
      </c>
      <c r="AF66" s="124">
        <v>100</v>
      </c>
      <c r="AG66" s="124">
        <v>2.5</v>
      </c>
      <c r="AH66" s="124">
        <v>3</v>
      </c>
      <c r="AI66" s="124">
        <v>7</v>
      </c>
      <c r="AJ66" s="124">
        <v>3</v>
      </c>
      <c r="AK66" s="124">
        <v>0</v>
      </c>
      <c r="AL66" s="124">
        <v>7</v>
      </c>
      <c r="AM66" s="124">
        <v>0</v>
      </c>
      <c r="AN66" s="124">
        <v>7</v>
      </c>
      <c r="AO66" s="124">
        <v>0</v>
      </c>
      <c r="AP66" s="124">
        <v>0</v>
      </c>
      <c r="AQ66" s="124">
        <v>2</v>
      </c>
      <c r="AR66" s="124">
        <v>5</v>
      </c>
      <c r="AS66" s="124">
        <v>0</v>
      </c>
      <c r="AT66" s="124">
        <v>4</v>
      </c>
      <c r="AU66" s="124">
        <v>3</v>
      </c>
      <c r="AV66" s="124">
        <v>0</v>
      </c>
      <c r="AW66" s="124">
        <v>0</v>
      </c>
      <c r="AX66" s="124">
        <v>4</v>
      </c>
      <c r="AY66" s="124">
        <v>0</v>
      </c>
      <c r="AZ66" s="124">
        <v>6</v>
      </c>
      <c r="BA66" s="124">
        <v>0</v>
      </c>
      <c r="BB66" s="124">
        <v>5</v>
      </c>
      <c r="BC66" s="124">
        <v>0</v>
      </c>
      <c r="BD66" s="124">
        <v>0</v>
      </c>
      <c r="BE66" s="124">
        <v>0</v>
      </c>
      <c r="BF66" s="124">
        <v>0</v>
      </c>
      <c r="BG66" s="124">
        <v>0</v>
      </c>
      <c r="BH66" s="124">
        <v>0</v>
      </c>
      <c r="BI66" s="129">
        <v>0</v>
      </c>
      <c r="BJ66" s="130">
        <f>=AI66</f>
        <v>7</v>
      </c>
      <c r="BK66" s="131">
        <f>=BJ66/N66</f>
        <v>0.161662817551963</v>
      </c>
      <c r="BL66" s="131">
        <f>=AL66/AI66</f>
        <v>1</v>
      </c>
      <c r="BM66" s="132">
        <f>=IF(BJ66=0,0,AM66/BJ66)</f>
        <v>0</v>
      </c>
      <c r="BN66" s="132">
        <f>=IF(BJ66=0,0,AN66/BJ66)</f>
        <v>1</v>
      </c>
      <c r="BO66" s="132">
        <f>=IF(BJ66=0,0,AO66/BJ66)</f>
        <v>0</v>
      </c>
      <c r="BP66" s="132">
        <f>=IF(BJ66=0,0,AP66/BJ66)</f>
        <v>0</v>
      </c>
      <c r="BQ66" s="131">
        <f>=-IF(BM66=0,0,BM66*LN(BM66))-IF(BN66=0,0,BN66*LN(BN66))-IF(BO66=0,0,BO66*LN(BO66))-IF(BP66=0,0,BP66*LN(BP66))</f>
        <v>0</v>
      </c>
      <c r="BR66" s="133">
        <f>=IF(BJ66=0,0,BQ66/LN(4)*100)</f>
        <v>0</v>
      </c>
      <c r="BS66" s="134">
        <f>=_xlfn.XLOOKUP(C66,点位均值!$A:$A,点位均值!$B:$B,"无匹配")</f>
        <v>1.28617511520737</v>
      </c>
      <c r="BT66" s="134">
        <f>=_xlfn.XLOOKUP(C66,点位均值!$A:$A,点位均值!$C:$C,"无匹配")</f>
        <v>3.7372622155912</v>
      </c>
    </row>
    <row r="67" spans="1:72" ht="34" customHeight="1">
      <c r="A67" s="124">
        <v>64</v>
      </c>
      <c r="B67" s="125" t="s">
        <v>420</v>
      </c>
      <c r="C67" s="126" t="s">
        <v>421</v>
      </c>
      <c r="D67" s="126" t="s">
        <v>1605</v>
      </c>
      <c r="E67" s="127" t="s">
        <v>422</v>
      </c>
      <c r="F67" s="126" t="s"/>
      <c r="G67" s="125" t="s"/>
      <c r="H67" s="125" t="s"/>
      <c r="I67" s="125" t="s"/>
      <c r="J67" s="125" t="s"/>
      <c r="K67" s="128" t="s"/>
      <c r="L67" s="124">
        <v>18</v>
      </c>
      <c r="M67" s="124">
        <v>1</v>
      </c>
      <c r="N67" s="124">
        <v>21.3</v>
      </c>
      <c r="O67" s="126" t="s">
        <v>101</v>
      </c>
      <c r="P67" s="124">
        <v>3</v>
      </c>
      <c r="Q67" s="124">
        <v>2</v>
      </c>
      <c r="R67" s="124">
        <v>87</v>
      </c>
      <c r="S67" s="124">
        <v>100</v>
      </c>
      <c r="T67" s="124">
        <v>3</v>
      </c>
      <c r="U67" s="124">
        <v>5</v>
      </c>
      <c r="V67" s="124">
        <v>4</v>
      </c>
      <c r="W67" s="124">
        <v>5</v>
      </c>
      <c r="X67" s="126" t="s">
        <v>423</v>
      </c>
      <c r="Y67" s="126" t="s">
        <v>422</v>
      </c>
      <c r="Z67" s="124">
        <v>4</v>
      </c>
      <c r="AA67" s="124">
        <v>3</v>
      </c>
      <c r="AB67" s="124">
        <v>5</v>
      </c>
      <c r="AC67" s="126" t="s">
        <v>424</v>
      </c>
      <c r="AD67" s="126" t="s">
        <v>422</v>
      </c>
      <c r="AE67" s="126" t="s">
        <v>159</v>
      </c>
      <c r="AF67" s="124">
        <v>70</v>
      </c>
      <c r="AG67" s="124">
        <v>4</v>
      </c>
      <c r="AH67" s="124">
        <v>3</v>
      </c>
      <c r="AI67" s="124">
        <v>3</v>
      </c>
      <c r="AJ67" s="124">
        <v>1</v>
      </c>
      <c r="AK67" s="124">
        <v>1</v>
      </c>
      <c r="AL67" s="124">
        <v>2</v>
      </c>
      <c r="AM67" s="124">
        <v>0</v>
      </c>
      <c r="AN67" s="124">
        <v>0</v>
      </c>
      <c r="AO67" s="124">
        <v>3</v>
      </c>
      <c r="AP67" s="124">
        <v>0</v>
      </c>
      <c r="AQ67" s="124">
        <v>2</v>
      </c>
      <c r="AR67" s="124">
        <v>1</v>
      </c>
      <c r="AS67" s="124">
        <v>0</v>
      </c>
      <c r="AT67" s="124">
        <v>2</v>
      </c>
      <c r="AU67" s="124">
        <v>1</v>
      </c>
      <c r="AV67" s="124">
        <v>1</v>
      </c>
      <c r="AW67" s="124">
        <v>0</v>
      </c>
      <c r="AX67" s="124">
        <v>0</v>
      </c>
      <c r="AY67" s="124">
        <v>0</v>
      </c>
      <c r="AZ67" s="124">
        <v>2</v>
      </c>
      <c r="BA67" s="124">
        <v>0</v>
      </c>
      <c r="BB67" s="124">
        <v>2</v>
      </c>
      <c r="BC67" s="124">
        <v>0</v>
      </c>
      <c r="BD67" s="124">
        <v>0</v>
      </c>
      <c r="BE67" s="124">
        <v>0</v>
      </c>
      <c r="BF67" s="124">
        <v>0</v>
      </c>
      <c r="BG67" s="124">
        <v>0</v>
      </c>
      <c r="BH67" s="124">
        <v>0</v>
      </c>
      <c r="BI67" s="129">
        <v>0</v>
      </c>
      <c r="BJ67" s="130">
        <f>=AI67</f>
        <v>3</v>
      </c>
      <c r="BK67" s="131">
        <f>=BJ67/N67</f>
        <v>0.140845070422535</v>
      </c>
      <c r="BL67" s="131">
        <f>=AL67/AI67</f>
        <v>0.666666666666667</v>
      </c>
      <c r="BM67" s="132">
        <f>=IF(BJ67=0,0,AM67/BJ67)</f>
        <v>0</v>
      </c>
      <c r="BN67" s="132">
        <f>=IF(BJ67=0,0,AN67/BJ67)</f>
        <v>0</v>
      </c>
      <c r="BO67" s="132">
        <f>=IF(BJ67=0,0,AO67/BJ67)</f>
        <v>1</v>
      </c>
      <c r="BP67" s="132">
        <f>=IF(BJ67=0,0,AP67/BJ67)</f>
        <v>0</v>
      </c>
      <c r="BQ67" s="131">
        <f>=-IF(BM67=0,0,BM67*LN(BM67))-IF(BN67=0,0,BN67*LN(BN67))-IF(BO67=0,0,BO67*LN(BO67))-IF(BP67=0,0,BP67*LN(BP67))</f>
        <v>0</v>
      </c>
      <c r="BR67" s="133">
        <f>=IF(BJ67=0,0,BQ67/LN(4)*100)</f>
        <v>0</v>
      </c>
      <c r="BS67" s="134">
        <f>=_xlfn.XLOOKUP(C67,点位均值!$A:$A,点位均值!$B:$B,"无匹配")</f>
        <v>2.17990074441687</v>
      </c>
      <c r="BT67" s="134">
        <f>=_xlfn.XLOOKUP(C67,点位均值!$A:$A,点位均值!$C:$C,"无匹配")</f>
        <v>2.1420365535248</v>
      </c>
    </row>
    <row r="68" spans="1:72" ht="34" customHeight="1">
      <c r="A68" s="124">
        <v>65</v>
      </c>
      <c r="B68" s="125" t="s">
        <v>425</v>
      </c>
      <c r="C68" s="126" t="s">
        <v>426</v>
      </c>
      <c r="D68" s="126" t="s">
        <v>1605</v>
      </c>
      <c r="E68" s="127" t="s">
        <v>427</v>
      </c>
      <c r="F68" s="135" t="s"/>
      <c r="G68" s="125" t="s"/>
      <c r="H68" s="125" t="s"/>
      <c r="I68" s="125" t="s"/>
      <c r="J68" s="125" t="s"/>
      <c r="K68" s="128" t="s"/>
      <c r="L68" s="124">
        <v>23</v>
      </c>
      <c r="M68" s="124">
        <v>0</v>
      </c>
      <c r="N68" s="124">
        <v>73</v>
      </c>
      <c r="O68" s="126" t="s">
        <v>101</v>
      </c>
      <c r="P68" s="124">
        <v>2</v>
      </c>
      <c r="Q68" s="124">
        <v>5</v>
      </c>
      <c r="R68" s="124">
        <v>100</v>
      </c>
      <c r="S68" s="124">
        <v>70</v>
      </c>
      <c r="T68" s="124">
        <v>4</v>
      </c>
      <c r="U68" s="124">
        <v>3</v>
      </c>
      <c r="V68" s="124">
        <v>4</v>
      </c>
      <c r="W68" s="124">
        <v>4</v>
      </c>
      <c r="X68" s="126" t="s">
        <v>428</v>
      </c>
      <c r="Y68" s="126" t="s">
        <v>429</v>
      </c>
      <c r="Z68" s="124">
        <v>3</v>
      </c>
      <c r="AA68" s="124">
        <v>4</v>
      </c>
      <c r="AB68" s="124">
        <v>4</v>
      </c>
      <c r="AC68" s="126" t="s">
        <v>430</v>
      </c>
      <c r="AD68" s="126" t="s">
        <v>429</v>
      </c>
      <c r="AE68" s="126" t="s">
        <v>140</v>
      </c>
      <c r="AF68" s="124">
        <v>80</v>
      </c>
      <c r="AG68" s="124">
        <v>3</v>
      </c>
      <c r="AH68" s="124">
        <v>3</v>
      </c>
      <c r="AI68" s="124">
        <v>3</v>
      </c>
      <c r="AJ68" s="124">
        <v>1</v>
      </c>
      <c r="AK68" s="124">
        <v>1</v>
      </c>
      <c r="AL68" s="124">
        <v>2</v>
      </c>
      <c r="AM68" s="124">
        <v>1</v>
      </c>
      <c r="AN68" s="124">
        <v>0</v>
      </c>
      <c r="AO68" s="124">
        <v>2</v>
      </c>
      <c r="AP68" s="124">
        <v>0</v>
      </c>
      <c r="AQ68" s="124">
        <v>1</v>
      </c>
      <c r="AR68" s="124">
        <v>2</v>
      </c>
      <c r="AS68" s="124">
        <v>0</v>
      </c>
      <c r="AT68" s="124">
        <v>3</v>
      </c>
      <c r="AU68" s="124">
        <v>0</v>
      </c>
      <c r="AV68" s="124">
        <v>0</v>
      </c>
      <c r="AW68" s="124">
        <v>0</v>
      </c>
      <c r="AX68" s="124">
        <v>0</v>
      </c>
      <c r="AY68" s="124">
        <v>0</v>
      </c>
      <c r="AZ68" s="124">
        <v>2</v>
      </c>
      <c r="BA68" s="124">
        <v>0</v>
      </c>
      <c r="BB68" s="124">
        <v>0</v>
      </c>
      <c r="BC68" s="124">
        <v>3</v>
      </c>
      <c r="BD68" s="124">
        <v>0</v>
      </c>
      <c r="BE68" s="124">
        <v>0</v>
      </c>
      <c r="BF68" s="124">
        <v>0</v>
      </c>
      <c r="BG68" s="124">
        <v>0</v>
      </c>
      <c r="BH68" s="124">
        <v>0</v>
      </c>
      <c r="BI68" s="129">
        <v>0</v>
      </c>
      <c r="BJ68" s="130">
        <f>=AI68</f>
        <v>3</v>
      </c>
      <c r="BK68" s="131">
        <f>=BJ68/N68</f>
        <v>0.0410958904109589</v>
      </c>
      <c r="BL68" s="131">
        <f>=AL68/AI68</f>
        <v>0.666666666666667</v>
      </c>
      <c r="BM68" s="132">
        <f>=IF(BJ68=0,0,AM68/BJ68)</f>
        <v>0.333333333333333</v>
      </c>
      <c r="BN68" s="132">
        <f>=IF(BJ68=0,0,AN68/BJ68)</f>
        <v>0</v>
      </c>
      <c r="BO68" s="132">
        <f>=IF(BJ68=0,0,AO68/BJ68)</f>
        <v>0.666666666666667</v>
      </c>
      <c r="BP68" s="132">
        <f>=IF(BJ68=0,0,AP68/BJ68)</f>
        <v>0</v>
      </c>
      <c r="BQ68" s="131">
        <f>=-IF(BM68=0,0,BM68*LN(BM68))-IF(BN68=0,0,BN68*LN(BN68))-IF(BO68=0,0,BO68*LN(BO68))-IF(BP68=0,0,BP68*LN(BP68))</f>
        <v>0.636514168294813</v>
      </c>
      <c r="BR68" s="133">
        <f>=IF(BJ68=0,0,BQ68/LN(4)*100)</f>
        <v>45.9147917027245</v>
      </c>
      <c r="BS68" s="134">
        <f>=_xlfn.XLOOKUP(C68,点位均值!$A:$A,点位均值!$B:$B,"无匹配")</f>
        <v>3.65384615384615</v>
      </c>
      <c r="BT68" s="134">
        <f>=_xlfn.XLOOKUP(C68,点位均值!$A:$A,点位均值!$C:$C,"无匹配")</f>
        <v>2.31436031331593</v>
      </c>
    </row>
    <row r="69" spans="1:72" ht="34" customHeight="1">
      <c r="A69" s="124">
        <v>66</v>
      </c>
      <c r="B69" s="125" t="s">
        <v>431</v>
      </c>
      <c r="C69" s="126" t="s">
        <v>432</v>
      </c>
      <c r="D69" s="126" t="s">
        <v>1605</v>
      </c>
      <c r="E69" s="127" t="s">
        <v>433</v>
      </c>
      <c r="F69" s="126" t="s"/>
      <c r="G69" s="125" t="s"/>
      <c r="H69" s="125" t="s"/>
      <c r="I69" s="125" t="s"/>
      <c r="J69" s="125" t="s"/>
      <c r="K69" s="128" t="s"/>
      <c r="L69" s="124">
        <v>20.6</v>
      </c>
      <c r="M69" s="124">
        <v>2.5</v>
      </c>
      <c r="N69" s="124">
        <v>63.5</v>
      </c>
      <c r="O69" s="126" t="s">
        <v>101</v>
      </c>
      <c r="P69" s="124">
        <v>2</v>
      </c>
      <c r="Q69" s="124">
        <v>5</v>
      </c>
      <c r="R69" s="124">
        <v>60</v>
      </c>
      <c r="S69" s="124">
        <v>100</v>
      </c>
      <c r="T69" s="124">
        <v>25</v>
      </c>
      <c r="U69" s="124">
        <v>4</v>
      </c>
      <c r="V69" s="124">
        <v>2</v>
      </c>
      <c r="W69" s="124">
        <v>2</v>
      </c>
      <c r="X69" s="126" t="s">
        <v>435</v>
      </c>
      <c r="Y69" s="126" t="s">
        <v>433</v>
      </c>
      <c r="Z69" s="124">
        <v>3</v>
      </c>
      <c r="AA69" s="124">
        <v>4</v>
      </c>
      <c r="AB69" s="124">
        <v>4</v>
      </c>
      <c r="AC69" s="126" t="s">
        <v>436</v>
      </c>
      <c r="AD69" s="126" t="s">
        <v>433</v>
      </c>
      <c r="AE69" s="126" t="s">
        <v>140</v>
      </c>
      <c r="AF69" s="124">
        <v>90</v>
      </c>
      <c r="AG69" s="124">
        <v>3</v>
      </c>
      <c r="AH69" s="124">
        <v>3</v>
      </c>
      <c r="AI69" s="124">
        <v>17</v>
      </c>
      <c r="AJ69" s="124">
        <v>7</v>
      </c>
      <c r="AK69" s="124">
        <v>2</v>
      </c>
      <c r="AL69" s="124">
        <v>15</v>
      </c>
      <c r="AM69" s="124">
        <v>1</v>
      </c>
      <c r="AN69" s="124">
        <v>15</v>
      </c>
      <c r="AO69" s="124">
        <v>1</v>
      </c>
      <c r="AP69" s="124">
        <v>0</v>
      </c>
      <c r="AQ69" s="124">
        <v>8</v>
      </c>
      <c r="AR69" s="124">
        <v>9</v>
      </c>
      <c r="AS69" s="124">
        <v>0</v>
      </c>
      <c r="AT69" s="124">
        <v>15</v>
      </c>
      <c r="AU69" s="124">
        <v>2</v>
      </c>
      <c r="AV69" s="124">
        <v>0</v>
      </c>
      <c r="AW69" s="124">
        <v>0</v>
      </c>
      <c r="AX69" s="124">
        <v>5</v>
      </c>
      <c r="AY69" s="124">
        <v>0</v>
      </c>
      <c r="AZ69" s="124">
        <v>11</v>
      </c>
      <c r="BA69" s="124">
        <v>0</v>
      </c>
      <c r="BB69" s="124">
        <v>14</v>
      </c>
      <c r="BC69" s="124">
        <v>4</v>
      </c>
      <c r="BD69" s="124">
        <v>0</v>
      </c>
      <c r="BE69" s="124">
        <v>0</v>
      </c>
      <c r="BF69" s="124">
        <v>0</v>
      </c>
      <c r="BG69" s="124">
        <v>0</v>
      </c>
      <c r="BH69" s="124">
        <v>0</v>
      </c>
      <c r="BI69" s="129">
        <v>0</v>
      </c>
      <c r="BJ69" s="130">
        <f>=AI69</f>
        <v>17</v>
      </c>
      <c r="BK69" s="131">
        <f>=BJ69/N69</f>
        <v>0.267716535433071</v>
      </c>
      <c r="BL69" s="131">
        <f>=AL69/AI69</f>
        <v>0.882352941176471</v>
      </c>
      <c r="BM69" s="132">
        <f>=IF(BJ69=0,0,AM69/BJ69)</f>
        <v>0.0588235294117647</v>
      </c>
      <c r="BN69" s="132">
        <f>=IF(BJ69=0,0,AN69/BJ69)</f>
        <v>0.882352941176471</v>
      </c>
      <c r="BO69" s="132">
        <f>=IF(BJ69=0,0,AO69/BJ69)</f>
        <v>0.0588235294117647</v>
      </c>
      <c r="BP69" s="132">
        <f>=IF(BJ69=0,0,AP69/BJ69)</f>
        <v>0</v>
      </c>
      <c r="BQ69" s="131">
        <f>=-IF(BM69=0,0,BM69*LN(BM69))-IF(BN69=0,0,BN69*LN(BN69))-IF(BO69=0,0,BO69*LN(BO69))-IF(BP69=0,0,BP69*LN(BP69))</f>
        <v>0.443757284260148</v>
      </c>
      <c r="BR69" s="133">
        <f>=IF(BJ69=0,0,BQ69/LN(4)*100)</f>
        <v>32.0103216680235</v>
      </c>
      <c r="BS69" s="134">
        <f>=_xlfn.XLOOKUP(C69,点位均值!$A:$A,点位均值!$B:$B,"无匹配")</f>
        <v>1.31383739600058</v>
      </c>
      <c r="BT69" s="134">
        <f>=_xlfn.XLOOKUP(C69,点位均值!$A:$A,点位均值!$C:$C,"无匹配")</f>
        <v>3.68382736906773</v>
      </c>
    </row>
    <row r="70" spans="1:72" ht="34" customHeight="1">
      <c r="A70" s="124">
        <v>67</v>
      </c>
      <c r="B70" s="125" t="s">
        <v>437</v>
      </c>
      <c r="C70" s="126" t="s">
        <v>438</v>
      </c>
      <c r="D70" s="126" t="s">
        <v>1605</v>
      </c>
      <c r="E70" s="127" t="s">
        <v>439</v>
      </c>
      <c r="F70" s="137" t="s"/>
      <c r="G70" s="125" t="s"/>
      <c r="H70" s="125" t="s"/>
      <c r="I70" s="125" t="s"/>
      <c r="J70" s="125" t="s"/>
      <c r="K70" s="128" t="s"/>
      <c r="L70" s="124">
        <v>16.18</v>
      </c>
      <c r="M70" s="124">
        <v>0.4</v>
      </c>
      <c r="N70" s="124">
        <v>19.9</v>
      </c>
      <c r="O70" s="126" t="s">
        <v>101</v>
      </c>
      <c r="P70" s="124">
        <v>3</v>
      </c>
      <c r="Q70" s="124">
        <v>3</v>
      </c>
      <c r="R70" s="124">
        <v>49</v>
      </c>
      <c r="S70" s="124">
        <v>70</v>
      </c>
      <c r="T70" s="124">
        <v>8</v>
      </c>
      <c r="U70" s="124">
        <v>3</v>
      </c>
      <c r="V70" s="124">
        <v>4</v>
      </c>
      <c r="W70" s="124">
        <v>4</v>
      </c>
      <c r="X70" s="126" t="s">
        <v>440</v>
      </c>
      <c r="Y70" s="126" t="s">
        <v>439</v>
      </c>
      <c r="Z70" s="124">
        <v>5</v>
      </c>
      <c r="AA70" s="124">
        <v>4</v>
      </c>
      <c r="AB70" s="124">
        <v>4</v>
      </c>
      <c r="AC70" s="126" t="s">
        <v>441</v>
      </c>
      <c r="AD70" s="126" t="s">
        <v>439</v>
      </c>
      <c r="AE70" s="126" t="s">
        <v>132</v>
      </c>
      <c r="AF70" s="124">
        <v>70</v>
      </c>
      <c r="AG70" s="124">
        <v>2</v>
      </c>
      <c r="AH70" s="124">
        <v>4</v>
      </c>
      <c r="AI70" s="124">
        <v>3</v>
      </c>
      <c r="AJ70" s="124">
        <v>1</v>
      </c>
      <c r="AK70" s="124">
        <v>1</v>
      </c>
      <c r="AL70" s="124">
        <v>2</v>
      </c>
      <c r="AM70" s="124">
        <v>0</v>
      </c>
      <c r="AN70" s="124">
        <v>0</v>
      </c>
      <c r="AO70" s="124">
        <v>2</v>
      </c>
      <c r="AP70" s="124">
        <v>1</v>
      </c>
      <c r="AQ70" s="124">
        <v>2</v>
      </c>
      <c r="AR70" s="124">
        <v>1</v>
      </c>
      <c r="AS70" s="124">
        <v>0</v>
      </c>
      <c r="AT70" s="124">
        <v>3</v>
      </c>
      <c r="AU70" s="124">
        <v>0</v>
      </c>
      <c r="AV70" s="124">
        <v>0</v>
      </c>
      <c r="AW70" s="124">
        <v>0</v>
      </c>
      <c r="AX70" s="124">
        <v>0</v>
      </c>
      <c r="AY70" s="124">
        <v>0</v>
      </c>
      <c r="AZ70" s="124">
        <v>2</v>
      </c>
      <c r="BA70" s="124">
        <v>0</v>
      </c>
      <c r="BB70" s="124">
        <v>0</v>
      </c>
      <c r="BC70" s="124">
        <v>3</v>
      </c>
      <c r="BD70" s="124">
        <v>0</v>
      </c>
      <c r="BE70" s="124">
        <v>0</v>
      </c>
      <c r="BF70" s="124">
        <v>0</v>
      </c>
      <c r="BG70" s="124">
        <v>0</v>
      </c>
      <c r="BH70" s="124">
        <v>0</v>
      </c>
      <c r="BI70" s="129">
        <v>0</v>
      </c>
      <c r="BJ70" s="130">
        <f>=AI70</f>
        <v>3</v>
      </c>
      <c r="BK70" s="131">
        <f>=BJ70/N70</f>
        <v>0.150753768844221</v>
      </c>
      <c r="BL70" s="131">
        <f>=AL70/AI70</f>
        <v>0.666666666666667</v>
      </c>
      <c r="BM70" s="132">
        <f>=IF(BJ70=0,0,AM70/BJ70)</f>
        <v>0</v>
      </c>
      <c r="BN70" s="132">
        <f>=IF(BJ70=0,0,AN70/BJ70)</f>
        <v>0</v>
      </c>
      <c r="BO70" s="132">
        <f>=IF(BJ70=0,0,AO70/BJ70)</f>
        <v>0.666666666666667</v>
      </c>
      <c r="BP70" s="132">
        <f>=IF(BJ70=0,0,AP70/BJ70)</f>
        <v>0.333333333333333</v>
      </c>
      <c r="BQ70" s="131">
        <f>=-IF(BM70=0,0,BM70*LN(BM70))-IF(BN70=0,0,BN70*LN(BN70))-IF(BO70=0,0,BO70*LN(BO70))-IF(BP70=0,0,BP70*LN(BP70))</f>
        <v>0.636514168294813</v>
      </c>
      <c r="BR70" s="133">
        <f>=IF(BJ70=0,0,BQ70/LN(4)*100)</f>
        <v>45.9147917027245</v>
      </c>
      <c r="BS70" s="134">
        <f>=_xlfn.XLOOKUP(C70,点位均值!$A:$A,点位均值!$B:$B,"无匹配")</f>
        <v>2.91687344913151</v>
      </c>
      <c r="BT70" s="134">
        <f>=_xlfn.XLOOKUP(C70,点位均值!$A:$A,点位均值!$C:$C,"无匹配")</f>
        <v>1.36657963446475</v>
      </c>
    </row>
    <row r="71" spans="1:72" ht="34" customHeight="1">
      <c r="A71" s="124">
        <v>68</v>
      </c>
      <c r="B71" s="125" t="s">
        <v>442</v>
      </c>
      <c r="C71" s="126" t="s">
        <v>443</v>
      </c>
      <c r="D71" s="126" t="s">
        <v>1602</v>
      </c>
      <c r="E71" s="127" t="s">
        <v>444</v>
      </c>
      <c r="F71" s="135" t="s"/>
      <c r="G71" s="128" t="s"/>
      <c r="H71" s="125" t="s"/>
      <c r="I71" s="125" t="s"/>
      <c r="J71" s="125" t="s"/>
      <c r="K71" s="128" t="s"/>
      <c r="L71" s="124">
        <v>16.35</v>
      </c>
      <c r="M71" s="124">
        <v>1</v>
      </c>
      <c r="N71" s="124">
        <v>51.2</v>
      </c>
      <c r="O71" s="126" t="s">
        <v>353</v>
      </c>
      <c r="P71" s="124">
        <v>2</v>
      </c>
      <c r="Q71" s="124">
        <v>4</v>
      </c>
      <c r="R71" s="124">
        <v>15783</v>
      </c>
      <c r="S71" s="124">
        <v>0</v>
      </c>
      <c r="T71" s="124">
        <v>0</v>
      </c>
      <c r="U71" s="124">
        <v>4</v>
      </c>
      <c r="V71" s="124">
        <v>3</v>
      </c>
      <c r="W71" s="124">
        <v>4</v>
      </c>
      <c r="X71" s="126" t="s">
        <v>401</v>
      </c>
      <c r="Y71" s="126" t="s">
        <v>444</v>
      </c>
      <c r="Z71" s="124">
        <v>4</v>
      </c>
      <c r="AA71" s="124">
        <v>4</v>
      </c>
      <c r="AB71" s="124">
        <v>3</v>
      </c>
      <c r="AC71" s="126" t="s">
        <v>446</v>
      </c>
      <c r="AD71" s="126" t="s">
        <v>444</v>
      </c>
      <c r="AE71" s="126" t="s">
        <v>159</v>
      </c>
      <c r="AF71" s="124">
        <v>80</v>
      </c>
      <c r="AG71" s="124">
        <v>3</v>
      </c>
      <c r="AH71" s="124">
        <v>4</v>
      </c>
      <c r="AI71" s="124">
        <v>3</v>
      </c>
      <c r="AJ71" s="124">
        <v>1</v>
      </c>
      <c r="AK71" s="124">
        <v>0</v>
      </c>
      <c r="AL71" s="124">
        <v>3</v>
      </c>
      <c r="AM71" s="124">
        <v>0</v>
      </c>
      <c r="AN71" s="124">
        <v>3</v>
      </c>
      <c r="AO71" s="124">
        <v>0</v>
      </c>
      <c r="AP71" s="124">
        <v>0</v>
      </c>
      <c r="AQ71" s="124">
        <v>1</v>
      </c>
      <c r="AR71" s="124">
        <v>2</v>
      </c>
      <c r="AS71" s="124">
        <v>0</v>
      </c>
      <c r="AT71" s="124">
        <v>0</v>
      </c>
      <c r="AU71" s="124">
        <v>3</v>
      </c>
      <c r="AV71" s="124">
        <v>0</v>
      </c>
      <c r="AW71" s="124">
        <v>0</v>
      </c>
      <c r="AX71" s="124">
        <v>0</v>
      </c>
      <c r="AY71" s="124">
        <v>3</v>
      </c>
      <c r="AZ71" s="124">
        <v>0</v>
      </c>
      <c r="BA71" s="124">
        <v>0</v>
      </c>
      <c r="BB71" s="124">
        <v>0</v>
      </c>
      <c r="BC71" s="124">
        <v>0</v>
      </c>
      <c r="BD71" s="124">
        <v>0</v>
      </c>
      <c r="BE71" s="124">
        <v>0</v>
      </c>
      <c r="BF71" s="124">
        <v>0</v>
      </c>
      <c r="BG71" s="124">
        <v>0</v>
      </c>
      <c r="BH71" s="124">
        <v>0</v>
      </c>
      <c r="BI71" s="129">
        <v>0</v>
      </c>
      <c r="BJ71" s="130">
        <f>=AI71</f>
        <v>3</v>
      </c>
      <c r="BK71" s="131">
        <f>=BJ71/N71</f>
        <v>0.05859375</v>
      </c>
      <c r="BL71" s="131">
        <f>=AL71/AI71</f>
        <v>1</v>
      </c>
      <c r="BM71" s="132">
        <f>=IF(BJ71=0,0,AM71/BJ71)</f>
        <v>0</v>
      </c>
      <c r="BN71" s="132">
        <f>=IF(BJ71=0,0,AN71/BJ71)</f>
        <v>1</v>
      </c>
      <c r="BO71" s="132">
        <f>=IF(BJ71=0,0,AO71/BJ71)</f>
        <v>0</v>
      </c>
      <c r="BP71" s="132">
        <f>=IF(BJ71=0,0,AP71/BJ71)</f>
        <v>0</v>
      </c>
      <c r="BQ71" s="131">
        <f>=-IF(BM71=0,0,BM71*LN(BM71))-IF(BN71=0,0,BN71*LN(BN71))-IF(BO71=0,0,BO71*LN(BO71))-IF(BP71=0,0,BP71*LN(BP71))</f>
        <v>0</v>
      </c>
      <c r="BR71" s="133">
        <f>=IF(BJ71=0,0,BQ71/LN(4)*100)</f>
        <v>0</v>
      </c>
      <c r="BS71" s="134">
        <f>=_xlfn.XLOOKUP(C71,点位均值!$A:$A,点位均值!$B:$B,"无匹配")</f>
        <v>0.1</v>
      </c>
      <c r="BT71" s="134">
        <f>=_xlfn.XLOOKUP(C71,点位均值!$A:$A,点位均值!$C:$C,"无匹配")</f>
        <v>4.00313315926893</v>
      </c>
    </row>
    <row r="72" spans="1:72" ht="34" customHeight="1">
      <c r="A72" s="124">
        <v>69</v>
      </c>
      <c r="B72" s="125" t="s">
        <v>447</v>
      </c>
      <c r="C72" s="126" t="s">
        <v>448</v>
      </c>
      <c r="D72" s="126" t="s">
        <v>1605</v>
      </c>
      <c r="E72" s="127" t="s">
        <v>449</v>
      </c>
      <c r="F72" s="135" t="s"/>
      <c r="G72" s="125" t="s"/>
      <c r="H72" s="125" t="s"/>
      <c r="I72" s="125" t="s"/>
      <c r="J72" s="125" t="s"/>
      <c r="K72" s="128" t="s"/>
      <c r="L72" s="124" t="s"/>
      <c r="M72" s="124" t="s"/>
      <c r="N72" s="124" t="s"/>
      <c r="O72" s="126" t="s">
        <v>101</v>
      </c>
      <c r="P72" s="124">
        <v>3</v>
      </c>
      <c r="Q72" s="124">
        <v>1</v>
      </c>
      <c r="R72" s="124">
        <v>89</v>
      </c>
      <c r="S72" s="124">
        <v>0</v>
      </c>
      <c r="T72" s="124">
        <v>8</v>
      </c>
      <c r="U72" s="124">
        <v>3</v>
      </c>
      <c r="V72" s="124">
        <v>2</v>
      </c>
      <c r="W72" s="124">
        <v>2</v>
      </c>
      <c r="X72" s="126" t="s"/>
      <c r="Y72" s="126" t="s">
        <v>450</v>
      </c>
      <c r="Z72" s="124">
        <v>5</v>
      </c>
      <c r="AA72" s="124">
        <v>1</v>
      </c>
      <c r="AB72" s="124">
        <v>4</v>
      </c>
      <c r="AC72" s="126" t="s"/>
      <c r="AD72" s="126" t="s">
        <v>450</v>
      </c>
      <c r="AE72" s="126" t="s">
        <v>159</v>
      </c>
      <c r="AF72" s="124">
        <v>50</v>
      </c>
      <c r="AG72" s="124">
        <v>4</v>
      </c>
      <c r="AH72" s="124">
        <v>4</v>
      </c>
      <c r="AI72" s="124">
        <v>2</v>
      </c>
      <c r="AJ72" s="124">
        <v>2</v>
      </c>
      <c r="AK72" s="124">
        <v>0</v>
      </c>
      <c r="AL72" s="124">
        <v>2</v>
      </c>
      <c r="AM72" s="124">
        <v>0</v>
      </c>
      <c r="AN72" s="124">
        <v>0</v>
      </c>
      <c r="AO72" s="124">
        <v>2</v>
      </c>
      <c r="AP72" s="124">
        <v>0</v>
      </c>
      <c r="AQ72" s="124">
        <v>2</v>
      </c>
      <c r="AR72" s="124">
        <v>0</v>
      </c>
      <c r="AS72" s="124">
        <v>0</v>
      </c>
      <c r="AT72" s="124">
        <v>2</v>
      </c>
      <c r="AU72" s="124">
        <v>0</v>
      </c>
      <c r="AV72" s="124">
        <v>0</v>
      </c>
      <c r="AW72" s="124">
        <v>0</v>
      </c>
      <c r="AX72" s="124">
        <v>0</v>
      </c>
      <c r="AY72" s="124">
        <v>0</v>
      </c>
      <c r="AZ72" s="124">
        <v>2</v>
      </c>
      <c r="BA72" s="124">
        <v>0</v>
      </c>
      <c r="BB72" s="124">
        <v>0</v>
      </c>
      <c r="BC72" s="124">
        <v>2</v>
      </c>
      <c r="BD72" s="124">
        <v>0</v>
      </c>
      <c r="BE72" s="124">
        <v>0</v>
      </c>
      <c r="BF72" s="124">
        <v>0</v>
      </c>
      <c r="BG72" s="124">
        <v>0</v>
      </c>
      <c r="BH72" s="124">
        <v>0</v>
      </c>
      <c r="BI72" s="129">
        <v>0</v>
      </c>
      <c r="BJ72" s="130">
        <f>=AI72</f>
        <v>2</v>
      </c>
      <c r="BK72" s="131" t="e">
        <f>=BJ72/N72</f>
        <v>#DIV/0!</v>
      </c>
      <c r="BL72" s="131">
        <f>=AL72/AI72</f>
        <v>1</v>
      </c>
      <c r="BM72" s="132">
        <f>=IF(BJ72=0,0,AM72/BJ72)</f>
        <v>0</v>
      </c>
      <c r="BN72" s="132">
        <f>=IF(BJ72=0,0,AN72/BJ72)</f>
        <v>0</v>
      </c>
      <c r="BO72" s="132">
        <f>=IF(BJ72=0,0,AO72/BJ72)</f>
        <v>1</v>
      </c>
      <c r="BP72" s="132">
        <f>=IF(BJ72=0,0,AP72/BJ72)</f>
        <v>0</v>
      </c>
      <c r="BQ72" s="131">
        <f>=-IF(BM72=0,0,BM72*LN(BM72))-IF(BN72=0,0,BN72*LN(BN72))-IF(BO72=0,0,BO72*LN(BO72))-IF(BP72=0,0,BP72*LN(BP72))</f>
        <v>0</v>
      </c>
      <c r="BR72" s="133">
        <f>=IF(BJ72=0,0,BQ72/LN(4)*100)</f>
        <v>0</v>
      </c>
      <c r="BS72" s="134">
        <f>=_xlfn.XLOOKUP(C72,点位均值!$A:$A,点位均值!$B:$B,"无匹配")</f>
        <v>3.24441687344913</v>
      </c>
      <c r="BT72" s="134">
        <f>=_xlfn.XLOOKUP(C72,点位均值!$A:$A,点位均值!$C:$C,"无匹配")</f>
        <v>1.88355091383812</v>
      </c>
    </row>
    <row r="73" spans="1:72" ht="34" customHeight="1">
      <c r="A73" s="124">
        <v>70</v>
      </c>
      <c r="B73" s="125" t="s">
        <v>451</v>
      </c>
      <c r="C73" s="126" t="s">
        <v>452</v>
      </c>
      <c r="D73" s="126" t="s">
        <v>1613</v>
      </c>
      <c r="E73" s="127" t="s">
        <v>453</v>
      </c>
      <c r="F73" s="135" t="s"/>
      <c r="G73" s="135" t="s"/>
      <c r="H73" s="127" t="s"/>
      <c r="I73" s="127" t="s"/>
      <c r="J73" s="127" t="s"/>
      <c r="K73" s="135" t="s"/>
      <c r="L73" s="126">
        <v>6</v>
      </c>
      <c r="M73" s="126">
        <v>0</v>
      </c>
      <c r="N73" s="126">
        <v>5</v>
      </c>
      <c r="O73" s="126" t="s">
        <v>101</v>
      </c>
      <c r="P73" s="124">
        <v>1</v>
      </c>
      <c r="Q73" s="124">
        <v>1</v>
      </c>
      <c r="R73" s="124" t="s"/>
      <c r="S73" s="124" t="s"/>
      <c r="T73" s="124">
        <v>12</v>
      </c>
      <c r="U73" s="124">
        <v>4</v>
      </c>
      <c r="V73" s="124">
        <v>4</v>
      </c>
      <c r="W73" s="124">
        <v>3</v>
      </c>
      <c r="X73" s="126" t="s"/>
      <c r="Y73" s="135" t="s">
        <v>454</v>
      </c>
      <c r="Z73" s="124">
        <v>4</v>
      </c>
      <c r="AA73" s="124">
        <v>1</v>
      </c>
      <c r="AB73" s="124">
        <v>5</v>
      </c>
      <c r="AC73" s="126" t="s"/>
      <c r="AD73" s="135" t="s"/>
      <c r="AE73" s="126" t="s">
        <v>159</v>
      </c>
      <c r="AF73" s="124">
        <v>70</v>
      </c>
      <c r="AG73" s="124">
        <v>2</v>
      </c>
      <c r="AH73" s="124">
        <v>4</v>
      </c>
      <c r="AI73" s="124">
        <v>9</v>
      </c>
      <c r="AJ73" s="124">
        <v>3</v>
      </c>
      <c r="AK73" s="124">
        <v>1</v>
      </c>
      <c r="AL73" s="124">
        <v>8</v>
      </c>
      <c r="AM73" s="124">
        <v>0</v>
      </c>
      <c r="AN73" s="124">
        <v>8</v>
      </c>
      <c r="AO73" s="124">
        <v>1</v>
      </c>
      <c r="AP73" s="124">
        <v>0</v>
      </c>
      <c r="AQ73" s="124">
        <v>1</v>
      </c>
      <c r="AR73" s="124">
        <v>8</v>
      </c>
      <c r="AS73" s="124">
        <v>0</v>
      </c>
      <c r="AT73" s="124">
        <v>0</v>
      </c>
      <c r="AU73" s="124">
        <v>9</v>
      </c>
      <c r="AV73" s="124">
        <v>3</v>
      </c>
      <c r="AW73" s="124">
        <v>4</v>
      </c>
      <c r="AX73" s="124">
        <v>0</v>
      </c>
      <c r="AY73" s="124">
        <v>0</v>
      </c>
      <c r="AZ73" s="124">
        <v>2</v>
      </c>
      <c r="BA73" s="124">
        <v>0</v>
      </c>
      <c r="BB73" s="124">
        <v>0</v>
      </c>
      <c r="BC73" s="124">
        <v>0</v>
      </c>
      <c r="BD73" s="124">
        <v>0</v>
      </c>
      <c r="BE73" s="124">
        <v>0</v>
      </c>
      <c r="BF73" s="124">
        <v>0</v>
      </c>
      <c r="BG73" s="124">
        <v>0</v>
      </c>
      <c r="BH73" s="124">
        <v>0</v>
      </c>
      <c r="BI73" s="129">
        <v>0</v>
      </c>
      <c r="BJ73" s="130">
        <f>=AI73</f>
        <v>9</v>
      </c>
      <c r="BK73" s="131">
        <f>=BJ73/N73</f>
        <v>1.8</v>
      </c>
      <c r="BL73" s="131">
        <f>=AL73/AI73</f>
        <v>0.888888888888889</v>
      </c>
      <c r="BM73" s="132">
        <f>=IF(BJ73=0,0,AM73/BJ73)</f>
        <v>0</v>
      </c>
      <c r="BN73" s="132">
        <f>=IF(BJ73=0,0,AN73/BJ73)</f>
        <v>0.888888888888889</v>
      </c>
      <c r="BO73" s="132">
        <f>=IF(BJ73=0,0,AO73/BJ73)</f>
        <v>0.111111111111111</v>
      </c>
      <c r="BP73" s="132">
        <f>=IF(BJ73=0,0,AP73/BJ73)</f>
        <v>0</v>
      </c>
      <c r="BQ73" s="131">
        <f>=-IF(BM73=0,0,BM73*LN(BM73))-IF(BN73=0,0,BN73*LN(BN73))-IF(BO73=0,0,BO73*LN(BO73))-IF(BP73=0,0,BP73*LN(BP73))</f>
        <v>0.348832095843032</v>
      </c>
      <c r="BR73" s="133">
        <f>=IF(BJ73=0,0,BQ73/LN(4)*100)</f>
        <v>25.1629167387823</v>
      </c>
      <c r="BS73" s="134">
        <f>=_xlfn.XLOOKUP(C73,点位均值!$A:$A,点位均值!$B:$B,"无匹配")</f>
        <v>0.591315136476426</v>
      </c>
      <c r="BT73" s="134">
        <f>=_xlfn.XLOOKUP(C73,点位均值!$A:$A,点位均值!$C:$C,"无匹配")</f>
        <v>2.19373368146214</v>
      </c>
    </row>
    <row r="74" spans="1:72" ht="34" customHeight="1">
      <c r="A74" s="124">
        <v>71</v>
      </c>
      <c r="B74" s="125" t="s">
        <v>455</v>
      </c>
      <c r="C74" s="126" t="s">
        <v>456</v>
      </c>
      <c r="D74" s="126" t="s">
        <v>1613</v>
      </c>
      <c r="E74" s="127" t="s">
        <v>457</v>
      </c>
      <c r="F74" s="135" t="s"/>
      <c r="G74" s="128" t="s"/>
      <c r="H74" s="125" t="s"/>
      <c r="I74" s="125" t="s"/>
      <c r="J74" s="125" t="s"/>
      <c r="K74" s="128" t="s"/>
      <c r="L74" s="124">
        <v>7</v>
      </c>
      <c r="M74" s="124">
        <v>0</v>
      </c>
      <c r="N74" s="124">
        <v>8</v>
      </c>
      <c r="O74" s="126" t="s">
        <v>101</v>
      </c>
      <c r="P74" s="124">
        <v>1</v>
      </c>
      <c r="Q74" s="124">
        <v>2</v>
      </c>
      <c r="R74" s="126" t="s"/>
      <c r="S74" s="126" t="s"/>
      <c r="T74" s="124">
        <v>20</v>
      </c>
      <c r="U74" s="124">
        <v>4</v>
      </c>
      <c r="V74" s="124">
        <v>4</v>
      </c>
      <c r="W74" s="124">
        <v>3</v>
      </c>
      <c r="X74" s="126" t="s"/>
      <c r="Y74" s="135" t="s"/>
      <c r="Z74" s="124">
        <v>2</v>
      </c>
      <c r="AA74" s="124">
        <v>1</v>
      </c>
      <c r="AB74" s="124">
        <v>4</v>
      </c>
      <c r="AC74" s="126" t="s"/>
      <c r="AD74" s="135" t="s"/>
      <c r="AE74" s="126" t="s">
        <v>159</v>
      </c>
      <c r="AF74" s="124">
        <v>80</v>
      </c>
      <c r="AG74" s="124">
        <v>2</v>
      </c>
      <c r="AH74" s="124">
        <v>4</v>
      </c>
      <c r="AI74" s="124">
        <v>17</v>
      </c>
      <c r="AJ74" s="124">
        <v>3</v>
      </c>
      <c r="AK74" s="124">
        <v>8</v>
      </c>
      <c r="AL74" s="124">
        <v>9</v>
      </c>
      <c r="AM74" s="124">
        <v>0</v>
      </c>
      <c r="AN74" s="124">
        <v>7</v>
      </c>
      <c r="AO74" s="124">
        <v>10</v>
      </c>
      <c r="AP74" s="124">
        <v>0</v>
      </c>
      <c r="AQ74" s="124">
        <v>9</v>
      </c>
      <c r="AR74" s="124">
        <v>8</v>
      </c>
      <c r="AS74" s="124">
        <v>0</v>
      </c>
      <c r="AT74" s="124">
        <v>12</v>
      </c>
      <c r="AU74" s="124">
        <v>5</v>
      </c>
      <c r="AV74" s="124">
        <v>0</v>
      </c>
      <c r="AW74" s="124">
        <v>1</v>
      </c>
      <c r="AX74" s="124">
        <v>11</v>
      </c>
      <c r="AY74" s="124">
        <v>1</v>
      </c>
      <c r="AZ74" s="124">
        <v>2</v>
      </c>
      <c r="BA74" s="124">
        <v>0</v>
      </c>
      <c r="BB74" s="124">
        <v>3</v>
      </c>
      <c r="BC74" s="124">
        <v>2</v>
      </c>
      <c r="BD74" s="124">
        <v>0</v>
      </c>
      <c r="BE74" s="124">
        <v>0</v>
      </c>
      <c r="BF74" s="124">
        <v>0</v>
      </c>
      <c r="BG74" s="124">
        <v>0</v>
      </c>
      <c r="BH74" s="124">
        <v>0</v>
      </c>
      <c r="BI74" s="129">
        <v>1</v>
      </c>
      <c r="BJ74" s="130">
        <f>=AI74</f>
        <v>17</v>
      </c>
      <c r="BK74" s="131">
        <f>=BJ74/N74</f>
        <v>2.125</v>
      </c>
      <c r="BL74" s="131">
        <f>=AL74/AI74</f>
        <v>0.529411764705883</v>
      </c>
      <c r="BM74" s="132">
        <f>=IF(BJ74=0,0,AM74/BJ74)</f>
        <v>0</v>
      </c>
      <c r="BN74" s="132">
        <f>=IF(BJ74=0,0,AN74/BJ74)</f>
        <v>0.411764705882353</v>
      </c>
      <c r="BO74" s="132">
        <f>=IF(BJ74=0,0,AO74/BJ74)</f>
        <v>0.588235294117647</v>
      </c>
      <c r="BP74" s="132">
        <f>=IF(BJ74=0,0,AP74/BJ74)</f>
        <v>0</v>
      </c>
      <c r="BQ74" s="131">
        <f>=-IF(BM74=0,0,BM74*LN(BM74))-IF(BN74=0,0,BN74*LN(BN74))-IF(BO74=0,0,BO74*LN(BO74))-IF(BP74=0,0,BP74*LN(BP74))</f>
        <v>0.677494404448707</v>
      </c>
      <c r="BR74" s="133">
        <f>=IF(BJ74=0,0,BQ74/LN(4)*100)</f>
        <v>48.8708908764086</v>
      </c>
      <c r="BS74" s="134">
        <f>=_xlfn.XLOOKUP(C74,点位均值!$A:$A,点位均值!$B:$B,"无匹配")</f>
        <v>1.02627353670997</v>
      </c>
      <c r="BT74" s="134">
        <f>=_xlfn.XLOOKUP(C74,点位均值!$A:$A,点位均值!$C:$C,"无匹配")</f>
        <v>2.14963907233912</v>
      </c>
    </row>
    <row r="75" spans="1:72" ht="34" customHeight="1">
      <c r="A75" s="124">
        <v>72</v>
      </c>
      <c r="B75" s="125" t="s">
        <v>458</v>
      </c>
      <c r="C75" s="126" t="s">
        <v>459</v>
      </c>
      <c r="D75" s="126" t="s">
        <v>1605</v>
      </c>
      <c r="E75" s="127" t="s">
        <v>460</v>
      </c>
      <c r="F75" s="135" t="s"/>
      <c r="G75" s="125" t="s"/>
      <c r="H75" s="125" t="s"/>
      <c r="I75" s="125" t="s"/>
      <c r="J75" s="125" t="s"/>
      <c r="K75" s="128" t="s"/>
      <c r="L75" s="124">
        <v>6</v>
      </c>
      <c r="M75" s="124">
        <v>0</v>
      </c>
      <c r="N75" s="124">
        <v>12</v>
      </c>
      <c r="O75" s="126" t="s">
        <v>101</v>
      </c>
      <c r="P75" s="124">
        <v>2</v>
      </c>
      <c r="Q75" s="124">
        <v>3</v>
      </c>
      <c r="R75" s="126">
        <v>33</v>
      </c>
      <c r="S75" s="126">
        <v>50</v>
      </c>
      <c r="T75" s="124">
        <v>15</v>
      </c>
      <c r="U75" s="124">
        <v>5</v>
      </c>
      <c r="V75" s="124">
        <v>4</v>
      </c>
      <c r="W75" s="124">
        <v>4</v>
      </c>
      <c r="X75" s="126" t="s">
        <v>462</v>
      </c>
      <c r="Y75" s="135" t="s"/>
      <c r="Z75" s="124">
        <v>5</v>
      </c>
      <c r="AA75" s="124">
        <v>5</v>
      </c>
      <c r="AB75" s="124">
        <v>5</v>
      </c>
      <c r="AC75" s="126" t="s">
        <v>463</v>
      </c>
      <c r="AD75" s="135" t="s"/>
      <c r="AE75" s="126" t="s">
        <v>115</v>
      </c>
      <c r="AF75" s="124">
        <v>20</v>
      </c>
      <c r="AG75" s="124">
        <v>4</v>
      </c>
      <c r="AH75" s="124">
        <v>4</v>
      </c>
      <c r="AI75" s="124">
        <v>2</v>
      </c>
      <c r="AJ75" s="124">
        <v>0</v>
      </c>
      <c r="AK75" s="124">
        <v>2</v>
      </c>
      <c r="AL75" s="124">
        <v>0</v>
      </c>
      <c r="AM75" s="124">
        <v>0</v>
      </c>
      <c r="AN75" s="124">
        <v>0</v>
      </c>
      <c r="AO75" s="124">
        <v>2</v>
      </c>
      <c r="AP75" s="124">
        <v>0</v>
      </c>
      <c r="AQ75" s="124">
        <v>2</v>
      </c>
      <c r="AR75" s="124">
        <v>0</v>
      </c>
      <c r="AS75" s="124">
        <v>0</v>
      </c>
      <c r="AT75" s="124">
        <v>2</v>
      </c>
      <c r="AU75" s="124">
        <v>0</v>
      </c>
      <c r="AV75" s="124">
        <v>0</v>
      </c>
      <c r="AW75" s="124">
        <v>0</v>
      </c>
      <c r="AX75" s="124">
        <v>0</v>
      </c>
      <c r="AY75" s="124">
        <v>0</v>
      </c>
      <c r="AZ75" s="124">
        <v>0</v>
      </c>
      <c r="BA75" s="124">
        <v>0</v>
      </c>
      <c r="BB75" s="124">
        <v>0</v>
      </c>
      <c r="BC75" s="124">
        <v>2</v>
      </c>
      <c r="BD75" s="124">
        <v>0</v>
      </c>
      <c r="BE75" s="124">
        <v>0</v>
      </c>
      <c r="BF75" s="124">
        <v>0</v>
      </c>
      <c r="BG75" s="124">
        <v>0</v>
      </c>
      <c r="BH75" s="124">
        <v>0</v>
      </c>
      <c r="BI75" s="129">
        <v>0</v>
      </c>
      <c r="BJ75" s="130">
        <f>=AI75</f>
        <v>2</v>
      </c>
      <c r="BK75" s="131">
        <f>=BJ75/N75</f>
        <v>0.166666666666667</v>
      </c>
      <c r="BL75" s="131">
        <f>=AL75/AI75</f>
        <v>0</v>
      </c>
      <c r="BM75" s="132">
        <f>=IF(BJ75=0,0,AM75/BJ75)</f>
        <v>0</v>
      </c>
      <c r="BN75" s="132">
        <f>=IF(BJ75=0,0,AN75/BJ75)</f>
        <v>0</v>
      </c>
      <c r="BO75" s="132">
        <f>=IF(BJ75=0,0,AO75/BJ75)</f>
        <v>1</v>
      </c>
      <c r="BP75" s="132">
        <f>=IF(BJ75=0,0,AP75/BJ75)</f>
        <v>0</v>
      </c>
      <c r="BQ75" s="131">
        <f>=-IF(BM75=0,0,BM75*LN(BM75))-IF(BN75=0,0,BN75*LN(BN75))-IF(BO75=0,0,BO75*LN(BO75))-IF(BP75=0,0,BP75*LN(BP75))</f>
        <v>0</v>
      </c>
      <c r="BR75" s="133">
        <f>=IF(BJ75=0,0,BQ75/LN(4)*100)</f>
        <v>0</v>
      </c>
      <c r="BS75" s="134">
        <f>=_xlfn.XLOOKUP(C75,点位均值!$A:$A,点位均值!$B:$B,"无匹配")</f>
        <v>1.27915632754342</v>
      </c>
      <c r="BT75" s="134">
        <f>=_xlfn.XLOOKUP(C75,点位均值!$A:$A,点位均值!$C:$C,"无匹配")</f>
        <v>1.36657963446475</v>
      </c>
    </row>
    <row r="76" spans="1:72" ht="34" customHeight="1">
      <c r="A76" s="124">
        <v>73</v>
      </c>
      <c r="B76" s="125" t="s">
        <v>464</v>
      </c>
      <c r="C76" s="126" t="s">
        <v>465</v>
      </c>
      <c r="D76" s="126" t="s">
        <v>1605</v>
      </c>
      <c r="E76" s="127" t="s">
        <v>466</v>
      </c>
      <c r="F76" s="135" t="s"/>
      <c r="G76" s="135" t="s"/>
      <c r="H76" s="127" t="s"/>
      <c r="I76" s="127" t="s"/>
      <c r="J76" s="127" t="s"/>
      <c r="K76" s="135" t="s"/>
      <c r="L76" s="126">
        <v>3.6</v>
      </c>
      <c r="M76" s="126">
        <v>0</v>
      </c>
      <c r="N76" s="126">
        <v>17.28</v>
      </c>
      <c r="O76" s="126" t="s">
        <v>101</v>
      </c>
      <c r="P76" s="126">
        <v>1</v>
      </c>
      <c r="Q76" s="126">
        <v>3</v>
      </c>
      <c r="R76" s="126">
        <v>32</v>
      </c>
      <c r="S76" s="126">
        <v>50</v>
      </c>
      <c r="T76" s="126">
        <v>8</v>
      </c>
      <c r="U76" s="124">
        <v>3</v>
      </c>
      <c r="V76" s="124">
        <v>2</v>
      </c>
      <c r="W76" s="124">
        <v>3</v>
      </c>
      <c r="X76" s="126" t="s">
        <v>467</v>
      </c>
      <c r="Y76" s="137" t="s"/>
      <c r="Z76" s="124">
        <v>1</v>
      </c>
      <c r="AA76" s="124">
        <v>2</v>
      </c>
      <c r="AB76" s="124">
        <v>2</v>
      </c>
      <c r="AC76" s="126" t="s">
        <v>468</v>
      </c>
      <c r="AD76" s="137" t="s"/>
      <c r="AE76" s="126" t="s">
        <v>159</v>
      </c>
      <c r="AF76" s="126">
        <v>30</v>
      </c>
      <c r="AG76" s="124">
        <v>3</v>
      </c>
      <c r="AH76" s="124">
        <v>3</v>
      </c>
      <c r="AI76" s="124">
        <v>11</v>
      </c>
      <c r="AJ76" s="124">
        <v>4</v>
      </c>
      <c r="AK76" s="124">
        <v>2</v>
      </c>
      <c r="AL76" s="124">
        <v>9</v>
      </c>
      <c r="AM76" s="124">
        <v>0</v>
      </c>
      <c r="AN76" s="124">
        <v>11</v>
      </c>
      <c r="AO76" s="124">
        <v>0</v>
      </c>
      <c r="AP76" s="124">
        <v>0</v>
      </c>
      <c r="AQ76" s="124">
        <v>6</v>
      </c>
      <c r="AR76" s="124">
        <v>5</v>
      </c>
      <c r="AS76" s="124">
        <v>0</v>
      </c>
      <c r="AT76" s="124">
        <v>0</v>
      </c>
      <c r="AU76" s="124">
        <v>11</v>
      </c>
      <c r="AV76" s="124">
        <v>2</v>
      </c>
      <c r="AW76" s="124">
        <v>4</v>
      </c>
      <c r="AX76" s="124">
        <v>0</v>
      </c>
      <c r="AY76" s="124">
        <v>5</v>
      </c>
      <c r="AZ76" s="124">
        <v>0</v>
      </c>
      <c r="BA76" s="124">
        <v>0</v>
      </c>
      <c r="BB76" s="124">
        <v>0</v>
      </c>
      <c r="BC76" s="124">
        <v>0</v>
      </c>
      <c r="BD76" s="124">
        <v>0</v>
      </c>
      <c r="BE76" s="124">
        <v>0</v>
      </c>
      <c r="BF76" s="124">
        <v>0</v>
      </c>
      <c r="BG76" s="124">
        <v>0</v>
      </c>
      <c r="BH76" s="124">
        <v>0</v>
      </c>
      <c r="BI76" s="129">
        <v>0</v>
      </c>
      <c r="BJ76" s="130">
        <f>=AI76</f>
        <v>11</v>
      </c>
      <c r="BK76" s="131">
        <f>=BJ76/N76</f>
        <v>0.636574074074074</v>
      </c>
      <c r="BL76" s="131">
        <f>=AL76/AI76</f>
        <v>0.818181818181818</v>
      </c>
      <c r="BM76" s="132">
        <f>=IF(BJ76=0,0,AM76/BJ76)</f>
        <v>0</v>
      </c>
      <c r="BN76" s="132">
        <f>=IF(BJ76=0,0,AN76/BJ76)</f>
        <v>1</v>
      </c>
      <c r="BO76" s="132">
        <f>=IF(BJ76=0,0,AO76/BJ76)</f>
        <v>0</v>
      </c>
      <c r="BP76" s="132">
        <f>=IF(BJ76=0,0,AP76/BJ76)</f>
        <v>0</v>
      </c>
      <c r="BQ76" s="131">
        <f>=-IF(BM76=0,0,BM76*LN(BM76))-IF(BN76=0,0,BN76*LN(BN76))-IF(BO76=0,0,BO76*LN(BO76))-IF(BP76=0,0,BP76*LN(BP76))</f>
        <v>0</v>
      </c>
      <c r="BR76" s="133">
        <f>=IF(BJ76=0,0,BQ76/LN(4)*100)</f>
        <v>0</v>
      </c>
      <c r="BS76" s="134">
        <f>=_xlfn.XLOOKUP(C76,点位均值!$A:$A,点位均值!$B:$B,"无匹配")</f>
        <v>0.287593052109181</v>
      </c>
      <c r="BT76" s="134">
        <f>=_xlfn.XLOOKUP(C76,点位均值!$A:$A,点位均值!$C:$C,"无匹配")</f>
        <v>3.21357702349869</v>
      </c>
    </row>
    <row r="77" spans="1:72" ht="34" customHeight="1">
      <c r="A77" s="124">
        <v>74</v>
      </c>
      <c r="B77" s="125" t="s">
        <v>469</v>
      </c>
      <c r="C77" s="126" t="s">
        <v>470</v>
      </c>
      <c r="D77" s="126" t="s">
        <v>1614</v>
      </c>
      <c r="E77" s="127" t="s">
        <v>471</v>
      </c>
      <c r="F77" s="135" t="s"/>
      <c r="G77" s="127" t="s"/>
      <c r="H77" s="127" t="s"/>
      <c r="I77" s="127" t="s"/>
      <c r="J77" s="127" t="s"/>
      <c r="K77" s="135" t="s"/>
      <c r="L77" s="126">
        <v>7</v>
      </c>
      <c r="M77" s="126">
        <v>2</v>
      </c>
      <c r="N77" s="126">
        <v>15</v>
      </c>
      <c r="O77" s="126" t="s">
        <v>175</v>
      </c>
      <c r="P77" s="126">
        <v>2</v>
      </c>
      <c r="Q77" s="126">
        <v>3</v>
      </c>
      <c r="R77" s="126">
        <v>2500</v>
      </c>
      <c r="S77" s="126">
        <v>70</v>
      </c>
      <c r="T77" s="126">
        <v>10</v>
      </c>
      <c r="U77" s="124">
        <v>5</v>
      </c>
      <c r="V77" s="124">
        <v>1</v>
      </c>
      <c r="W77" s="124">
        <v>4</v>
      </c>
      <c r="X77" s="126" t="s">
        <v>472</v>
      </c>
      <c r="Y77" s="137" t="s"/>
      <c r="Z77" s="124">
        <v>5</v>
      </c>
      <c r="AA77" s="124">
        <v>5</v>
      </c>
      <c r="AB77" s="124">
        <v>5</v>
      </c>
      <c r="AC77" s="126" t="s">
        <v>473</v>
      </c>
      <c r="AD77" s="135" t="s"/>
      <c r="AE77" s="126" t="s">
        <v>159</v>
      </c>
      <c r="AF77" s="126">
        <v>60</v>
      </c>
      <c r="AG77" s="124">
        <v>5</v>
      </c>
      <c r="AH77" s="124">
        <v>5</v>
      </c>
      <c r="AI77" s="124">
        <v>4</v>
      </c>
      <c r="AJ77" s="124">
        <v>2</v>
      </c>
      <c r="AK77" s="124">
        <v>0</v>
      </c>
      <c r="AL77" s="124">
        <v>4</v>
      </c>
      <c r="AM77" s="124">
        <v>0</v>
      </c>
      <c r="AN77" s="124">
        <v>4</v>
      </c>
      <c r="AO77" s="124">
        <v>0</v>
      </c>
      <c r="AP77" s="124">
        <v>0</v>
      </c>
      <c r="AQ77" s="124">
        <v>4</v>
      </c>
      <c r="AR77" s="124">
        <v>0</v>
      </c>
      <c r="AS77" s="124">
        <v>0</v>
      </c>
      <c r="AT77" s="124">
        <v>0</v>
      </c>
      <c r="AU77" s="124">
        <v>4</v>
      </c>
      <c r="AV77" s="124">
        <v>0</v>
      </c>
      <c r="AW77" s="124">
        <v>0</v>
      </c>
      <c r="AX77" s="124">
        <v>0</v>
      </c>
      <c r="AY77" s="124">
        <v>0</v>
      </c>
      <c r="AZ77" s="124">
        <v>4</v>
      </c>
      <c r="BA77" s="124">
        <v>0</v>
      </c>
      <c r="BB77" s="124">
        <v>0</v>
      </c>
      <c r="BC77" s="124">
        <v>0</v>
      </c>
      <c r="BD77" s="124">
        <v>0</v>
      </c>
      <c r="BE77" s="124">
        <v>0</v>
      </c>
      <c r="BF77" s="124">
        <v>0</v>
      </c>
      <c r="BG77" s="124">
        <v>0</v>
      </c>
      <c r="BH77" s="124">
        <v>0</v>
      </c>
      <c r="BI77" s="129">
        <v>0</v>
      </c>
      <c r="BJ77" s="130">
        <f>=AI77</f>
        <v>4</v>
      </c>
      <c r="BK77" s="131">
        <f>=BJ77/N77</f>
        <v>0.266666666666667</v>
      </c>
      <c r="BL77" s="131">
        <f>=AL77/AI77</f>
        <v>1</v>
      </c>
      <c r="BM77" s="132">
        <f>=IF(BJ77=0,0,AM77/BJ77)</f>
        <v>0</v>
      </c>
      <c r="BN77" s="132">
        <f>=IF(BJ77=0,0,AN77/BJ77)</f>
        <v>1</v>
      </c>
      <c r="BO77" s="132">
        <f>=IF(BJ77=0,0,AO77/BJ77)</f>
        <v>0</v>
      </c>
      <c r="BP77" s="132">
        <f>=IF(BJ77=0,0,AP77/BJ77)</f>
        <v>0</v>
      </c>
      <c r="BQ77" s="131">
        <f>=-IF(BM77=0,0,BM77*LN(BM77))-IF(BN77=0,0,BN77*LN(BN77))-IF(BO77=0,0,BO77*LN(BO77))-IF(BP77=0,0,BP77*LN(BP77))</f>
        <v>0</v>
      </c>
      <c r="BR77" s="133">
        <f>=IF(BJ77=0,0,BQ77/LN(4)*100)</f>
        <v>0</v>
      </c>
      <c r="BS77" s="134">
        <f>=_xlfn.XLOOKUP(C77,点位均值!$A:$A,点位均值!$B:$B,"无匹配")</f>
        <v>0.83697270471464</v>
      </c>
      <c r="BT77" s="134">
        <f>=_xlfn.XLOOKUP(C77,点位均值!$A:$A,点位均值!$C:$C,"无匹配")</f>
        <v>0.901305483028721</v>
      </c>
    </row>
    <row r="78" spans="1:72" ht="34" customHeight="1">
      <c r="A78" s="124">
        <v>75</v>
      </c>
      <c r="B78" s="125" t="s">
        <v>474</v>
      </c>
      <c r="C78" s="126" t="s">
        <v>475</v>
      </c>
      <c r="D78" s="126" t="s">
        <v>1602</v>
      </c>
      <c r="E78" s="127" t="s">
        <v>476</v>
      </c>
      <c r="F78" s="135" t="s"/>
      <c r="G78" s="127" t="s"/>
      <c r="H78" s="127" t="s"/>
      <c r="I78" s="127" t="s"/>
      <c r="J78" s="127" t="s"/>
      <c r="K78" s="135" t="s"/>
      <c r="L78" s="126">
        <v>4.5</v>
      </c>
      <c r="M78" s="126">
        <v>0</v>
      </c>
      <c r="N78" s="126">
        <v>6</v>
      </c>
      <c r="O78" s="126" t="s">
        <v>175</v>
      </c>
      <c r="P78" s="126">
        <v>2</v>
      </c>
      <c r="Q78" s="126">
        <v>4</v>
      </c>
      <c r="R78" s="126">
        <v>10</v>
      </c>
      <c r="S78" s="126">
        <v>30</v>
      </c>
      <c r="T78" s="126">
        <v>6</v>
      </c>
      <c r="U78" s="124">
        <v>3</v>
      </c>
      <c r="V78" s="124">
        <v>5</v>
      </c>
      <c r="W78" s="124">
        <v>3.5</v>
      </c>
      <c r="X78" s="126" t="s"/>
      <c r="Y78" s="126" t="s"/>
      <c r="Z78" s="124">
        <v>1.5</v>
      </c>
      <c r="AA78" s="124">
        <v>2</v>
      </c>
      <c r="AB78" s="124">
        <v>5</v>
      </c>
      <c r="AC78" s="126" t="s"/>
      <c r="AD78" s="126" t="s"/>
      <c r="AE78" s="126" t="s">
        <v>132</v>
      </c>
      <c r="AF78" s="126">
        <v>50</v>
      </c>
      <c r="AG78" s="124">
        <v>3</v>
      </c>
      <c r="AH78" s="124">
        <v>3</v>
      </c>
      <c r="AI78" s="124">
        <v>6</v>
      </c>
      <c r="AJ78" s="124">
        <v>2</v>
      </c>
      <c r="AK78" s="124">
        <v>1</v>
      </c>
      <c r="AL78" s="124">
        <v>5</v>
      </c>
      <c r="AM78" s="124">
        <v>0</v>
      </c>
      <c r="AN78" s="124">
        <v>0</v>
      </c>
      <c r="AO78" s="124">
        <v>1</v>
      </c>
      <c r="AP78" s="124">
        <v>5</v>
      </c>
      <c r="AQ78" s="124">
        <v>5</v>
      </c>
      <c r="AR78" s="124">
        <v>1</v>
      </c>
      <c r="AS78" s="124">
        <v>0</v>
      </c>
      <c r="AT78" s="124">
        <v>4</v>
      </c>
      <c r="AU78" s="124">
        <v>2</v>
      </c>
      <c r="AV78" s="124">
        <v>2</v>
      </c>
      <c r="AW78" s="124">
        <v>0</v>
      </c>
      <c r="AX78" s="124">
        <v>0</v>
      </c>
      <c r="AY78" s="124">
        <v>0</v>
      </c>
      <c r="AZ78" s="124">
        <v>0</v>
      </c>
      <c r="BA78" s="124">
        <v>0</v>
      </c>
      <c r="BB78" s="124">
        <v>0</v>
      </c>
      <c r="BC78" s="124">
        <v>1</v>
      </c>
      <c r="BD78" s="124">
        <v>0</v>
      </c>
      <c r="BE78" s="124">
        <v>0</v>
      </c>
      <c r="BF78" s="124">
        <v>3</v>
      </c>
      <c r="BG78" s="124">
        <v>0</v>
      </c>
      <c r="BH78" s="124">
        <v>0</v>
      </c>
      <c r="BI78" s="129">
        <v>0</v>
      </c>
      <c r="BJ78" s="130">
        <f>=AI78</f>
        <v>6</v>
      </c>
      <c r="BK78" s="131">
        <f>=BJ78/N78</f>
        <v>1</v>
      </c>
      <c r="BL78" s="131">
        <f>=AL78/AI78</f>
        <v>0.833333333333334</v>
      </c>
      <c r="BM78" s="132">
        <f>=IF(BJ78=0,0,AM78/BJ78)</f>
        <v>0</v>
      </c>
      <c r="BN78" s="132">
        <f>=IF(BJ78=0,0,AN78/BJ78)</f>
        <v>0</v>
      </c>
      <c r="BO78" s="132">
        <f>=IF(BJ78=0,0,AO78/BJ78)</f>
        <v>0.166666666666667</v>
      </c>
      <c r="BP78" s="132">
        <f>=IF(BJ78=0,0,AP78/BJ78)</f>
        <v>0.833333333333334</v>
      </c>
      <c r="BQ78" s="131">
        <f>=-IF(BM78=0,0,BM78*LN(BM78))-IF(BN78=0,0,BN78*LN(BN78))-IF(BO78=0,0,BO78*LN(BO78))-IF(BP78=0,0,BP78*LN(BP78))</f>
        <v>0.450561208866305</v>
      </c>
      <c r="BR78" s="133">
        <f>=IF(BJ78=0,0,BQ78/LN(4)*100)</f>
        <v>32.5011210824177</v>
      </c>
      <c r="BS78" s="134">
        <f>=_xlfn.XLOOKUP(C78,点位均值!$A:$A,点位均值!$B:$B,"无匹配")</f>
        <v>2.65074441687345</v>
      </c>
      <c r="BT78" s="134">
        <f>=_xlfn.XLOOKUP(C78,点位均值!$A:$A,点位均值!$C:$C,"无匹配")</f>
        <v>0.440339425587467</v>
      </c>
    </row>
    <row r="79" spans="1:72" ht="34" customHeight="1">
      <c r="A79" s="124">
        <v>76</v>
      </c>
      <c r="B79" s="125" t="s">
        <v>477</v>
      </c>
      <c r="C79" s="126" t="s">
        <v>478</v>
      </c>
      <c r="D79" s="126" t="s">
        <v>1602</v>
      </c>
      <c r="E79" s="127" t="s">
        <v>479</v>
      </c>
      <c r="F79" s="135" t="s"/>
      <c r="G79" s="135" t="s"/>
      <c r="H79" s="127" t="s"/>
      <c r="I79" s="127" t="s"/>
      <c r="J79" s="127" t="s"/>
      <c r="K79" s="135" t="s"/>
      <c r="L79" s="126">
        <v>5</v>
      </c>
      <c r="M79" s="126">
        <v>0</v>
      </c>
      <c r="N79" s="126">
        <v>12.5</v>
      </c>
      <c r="O79" s="126" t="s">
        <v>101</v>
      </c>
      <c r="P79" s="126">
        <v>2</v>
      </c>
      <c r="Q79" s="126">
        <v>3</v>
      </c>
      <c r="R79" s="126">
        <v>76</v>
      </c>
      <c r="S79" s="126">
        <v>80</v>
      </c>
      <c r="T79" s="126">
        <v>30</v>
      </c>
      <c r="U79" s="124">
        <v>4</v>
      </c>
      <c r="V79" s="124">
        <v>1.5</v>
      </c>
      <c r="W79" s="124">
        <v>3</v>
      </c>
      <c r="X79" s="126" t="s">
        <v>480</v>
      </c>
      <c r="Y79" s="135" t="s"/>
      <c r="Z79" s="124">
        <v>3.5</v>
      </c>
      <c r="AA79" s="124">
        <v>2.5</v>
      </c>
      <c r="AB79" s="124">
        <v>4</v>
      </c>
      <c r="AC79" s="126" t="s">
        <v>481</v>
      </c>
      <c r="AD79" s="135" t="s"/>
      <c r="AE79" s="126" t="s">
        <v>132</v>
      </c>
      <c r="AF79" s="126">
        <v>50</v>
      </c>
      <c r="AG79" s="124">
        <v>4</v>
      </c>
      <c r="AH79" s="124">
        <v>3.5</v>
      </c>
      <c r="AI79" s="124">
        <v>16</v>
      </c>
      <c r="AJ79" s="124">
        <v>6</v>
      </c>
      <c r="AK79" s="124">
        <v>2</v>
      </c>
      <c r="AL79" s="124">
        <v>14</v>
      </c>
      <c r="AM79" s="124">
        <v>0</v>
      </c>
      <c r="AN79" s="124">
        <v>16</v>
      </c>
      <c r="AO79" s="124">
        <v>0</v>
      </c>
      <c r="AP79" s="124">
        <v>0</v>
      </c>
      <c r="AQ79" s="124">
        <v>4</v>
      </c>
      <c r="AR79" s="124">
        <v>12</v>
      </c>
      <c r="AS79" s="124">
        <v>0</v>
      </c>
      <c r="AT79" s="124">
        <v>5</v>
      </c>
      <c r="AU79" s="124">
        <v>11</v>
      </c>
      <c r="AV79" s="124">
        <v>0</v>
      </c>
      <c r="AW79" s="124">
        <v>0</v>
      </c>
      <c r="AX79" s="124">
        <v>12</v>
      </c>
      <c r="AY79" s="124">
        <v>3</v>
      </c>
      <c r="AZ79" s="124">
        <v>7</v>
      </c>
      <c r="BA79" s="124">
        <v>0</v>
      </c>
      <c r="BB79" s="124">
        <v>1</v>
      </c>
      <c r="BC79" s="124">
        <v>5</v>
      </c>
      <c r="BD79" s="124">
        <v>0</v>
      </c>
      <c r="BE79" s="124">
        <v>0</v>
      </c>
      <c r="BF79" s="124">
        <v>0</v>
      </c>
      <c r="BG79" s="124">
        <v>0</v>
      </c>
      <c r="BH79" s="124">
        <v>0</v>
      </c>
      <c r="BI79" s="129">
        <v>0</v>
      </c>
      <c r="BJ79" s="130">
        <f>=AI79</f>
        <v>16</v>
      </c>
      <c r="BK79" s="131">
        <f>=BJ79/N79</f>
        <v>1.28</v>
      </c>
      <c r="BL79" s="131">
        <f>=AL79/AI79</f>
        <v>0.875</v>
      </c>
      <c r="BM79" s="132">
        <f>=IF(BJ79=0,0,AM79/BJ79)</f>
        <v>0</v>
      </c>
      <c r="BN79" s="132">
        <f>=IF(BJ79=0,0,AN79/BJ79)</f>
        <v>1</v>
      </c>
      <c r="BO79" s="132">
        <f>=IF(BJ79=0,0,AO79/BJ79)</f>
        <v>0</v>
      </c>
      <c r="BP79" s="132">
        <f>=IF(BJ79=0,0,AP79/BJ79)</f>
        <v>0</v>
      </c>
      <c r="BQ79" s="131">
        <f>=-IF(BM79=0,0,BM79*LN(BM79))-IF(BN79=0,0,BN79*LN(BN79))-IF(BO79=0,0,BO79*LN(BO79))-IF(BP79=0,0,BP79*LN(BP79))</f>
        <v>0</v>
      </c>
      <c r="BR79" s="133">
        <f>=IF(BJ79=0,0,BQ79/LN(4)*100)</f>
        <v>0</v>
      </c>
      <c r="BS79" s="134">
        <f>=_xlfn.XLOOKUP(C79,点位均值!$A:$A,点位均值!$B:$B,"无匹配")</f>
        <v>0.950589330024814</v>
      </c>
      <c r="BT79" s="134">
        <f>=_xlfn.XLOOKUP(C79,点位均值!$A:$A,点位均值!$C:$C,"无匹配")</f>
        <v>3.52493472584856</v>
      </c>
    </row>
    <row r="80" spans="1:72" ht="34" customHeight="1">
      <c r="A80" s="124">
        <v>77</v>
      </c>
      <c r="B80" s="125" t="s">
        <v>482</v>
      </c>
      <c r="C80" s="126" t="s">
        <v>483</v>
      </c>
      <c r="D80" s="126" t="s">
        <v>1602</v>
      </c>
      <c r="E80" s="127" t="s">
        <v>484</v>
      </c>
      <c r="F80" s="135" t="s"/>
      <c r="G80" s="135" t="s"/>
      <c r="H80" s="135" t="s"/>
      <c r="I80" s="127" t="s"/>
      <c r="J80" s="127" t="s"/>
      <c r="K80" s="135" t="s"/>
      <c r="L80" s="126">
        <v>3.5</v>
      </c>
      <c r="M80" s="126">
        <v>0</v>
      </c>
      <c r="N80" s="126">
        <v>5</v>
      </c>
      <c r="O80" s="126" t="s">
        <v>101</v>
      </c>
      <c r="P80" s="126">
        <v>1</v>
      </c>
      <c r="Q80" s="126">
        <v>3</v>
      </c>
      <c r="R80" s="126">
        <v>5</v>
      </c>
      <c r="S80" s="126">
        <v>80</v>
      </c>
      <c r="T80" s="126">
        <v>5</v>
      </c>
      <c r="U80" s="124">
        <v>3</v>
      </c>
      <c r="V80" s="124">
        <v>2</v>
      </c>
      <c r="W80" s="124">
        <v>1</v>
      </c>
      <c r="X80" s="126" t="s"/>
      <c r="Y80" s="135" t="s"/>
      <c r="Z80" s="124">
        <v>1</v>
      </c>
      <c r="AA80" s="124">
        <v>2</v>
      </c>
      <c r="AB80" s="124">
        <v>3</v>
      </c>
      <c r="AC80" s="126" t="s"/>
      <c r="AD80" s="135" t="s"/>
      <c r="AE80" s="126" t="s">
        <v>159</v>
      </c>
      <c r="AF80" s="126">
        <v>70</v>
      </c>
      <c r="AG80" s="124">
        <v>2</v>
      </c>
      <c r="AH80" s="124">
        <v>2</v>
      </c>
      <c r="AI80" s="124">
        <v>7</v>
      </c>
      <c r="AJ80" s="124">
        <v>3</v>
      </c>
      <c r="AK80" s="124">
        <v>1</v>
      </c>
      <c r="AL80" s="124">
        <v>6</v>
      </c>
      <c r="AM80" s="124">
        <v>1</v>
      </c>
      <c r="AN80" s="124">
        <v>0</v>
      </c>
      <c r="AO80" s="124">
        <v>3</v>
      </c>
      <c r="AP80" s="124">
        <v>3</v>
      </c>
      <c r="AQ80" s="124">
        <v>3</v>
      </c>
      <c r="AR80" s="124">
        <v>4</v>
      </c>
      <c r="AS80" s="124">
        <v>0</v>
      </c>
      <c r="AT80" s="124">
        <v>0</v>
      </c>
      <c r="AU80" s="124">
        <v>7</v>
      </c>
      <c r="AV80" s="124">
        <v>4</v>
      </c>
      <c r="AW80" s="124">
        <v>3</v>
      </c>
      <c r="AX80" s="124">
        <v>0</v>
      </c>
      <c r="AY80" s="124">
        <v>0</v>
      </c>
      <c r="AZ80" s="124">
        <v>0</v>
      </c>
      <c r="BA80" s="124">
        <v>0</v>
      </c>
      <c r="BB80" s="124">
        <v>0</v>
      </c>
      <c r="BC80" s="124">
        <v>0</v>
      </c>
      <c r="BD80" s="124">
        <v>0</v>
      </c>
      <c r="BE80" s="124">
        <v>0</v>
      </c>
      <c r="BF80" s="124">
        <v>0</v>
      </c>
      <c r="BG80" s="124">
        <v>0</v>
      </c>
      <c r="BH80" s="124">
        <v>0</v>
      </c>
      <c r="BI80" s="129">
        <v>0</v>
      </c>
      <c r="BJ80" s="130">
        <f>=AI80</f>
        <v>7</v>
      </c>
      <c r="BK80" s="131">
        <f>=BJ80/N80</f>
        <v>1.4</v>
      </c>
      <c r="BL80" s="131">
        <f>=AL80/AI80</f>
        <v>0.857142857142857</v>
      </c>
      <c r="BM80" s="132">
        <f>=IF(BJ80=0,0,AM80/BJ80)</f>
        <v>0.142857142857143</v>
      </c>
      <c r="BN80" s="132">
        <f>=IF(BJ80=0,0,AN80/BJ80)</f>
        <v>0</v>
      </c>
      <c r="BO80" s="132">
        <f>=IF(BJ80=0,0,AO80/BJ80)</f>
        <v>0.428571428571429</v>
      </c>
      <c r="BP80" s="132">
        <f>=IF(BJ80=0,0,AP80/BJ80)</f>
        <v>0.428571428571429</v>
      </c>
      <c r="BQ80" s="131">
        <f>=-IF(BM80=0,0,BM80*LN(BM80))-IF(BN80=0,0,BN80*LN(BN80))-IF(BO80=0,0,BO80*LN(BO80))-IF(BP80=0,0,BP80*LN(BP80))</f>
        <v>1.00424247305408</v>
      </c>
      <c r="BR80" s="133">
        <f>=IF(BJ80=0,0,BQ80/LN(4)*100)</f>
        <v>72.4407817862593</v>
      </c>
      <c r="BS80" s="134">
        <f>=_xlfn.XLOOKUP(C80,点位均值!$A:$A,点位均值!$B:$B,"无匹配")</f>
        <v>1.09666784828075</v>
      </c>
      <c r="BT80" s="134">
        <f>=_xlfn.XLOOKUP(C80,点位均值!$A:$A,点位均值!$C:$C,"无匹配")</f>
        <v>1.39612085042894</v>
      </c>
    </row>
    <row r="81" spans="1:72" ht="34" customHeight="1">
      <c r="A81" s="124">
        <v>78</v>
      </c>
      <c r="B81" s="125" t="s">
        <v>485</v>
      </c>
      <c r="C81" s="126" t="s">
        <v>486</v>
      </c>
      <c r="D81" s="126" t="s">
        <v>1602</v>
      </c>
      <c r="E81" s="127" t="s">
        <v>487</v>
      </c>
      <c r="F81" s="135" t="s"/>
      <c r="G81" s="135" t="s"/>
      <c r="H81" s="127" t="s"/>
      <c r="I81" s="127" t="s"/>
      <c r="J81" s="127" t="s"/>
      <c r="K81" s="135" t="s"/>
      <c r="L81" s="126">
        <v>12</v>
      </c>
      <c r="M81" s="126">
        <v>3</v>
      </c>
      <c r="N81" s="126">
        <v>48</v>
      </c>
      <c r="O81" s="126" t="s">
        <v>175</v>
      </c>
      <c r="P81" s="126">
        <v>1</v>
      </c>
      <c r="Q81" s="126">
        <v>2</v>
      </c>
      <c r="R81" s="126">
        <v>574</v>
      </c>
      <c r="S81" s="126">
        <v>90</v>
      </c>
      <c r="T81" s="126">
        <v>50</v>
      </c>
      <c r="U81" s="126">
        <v>5</v>
      </c>
      <c r="V81" s="126">
        <v>4</v>
      </c>
      <c r="W81" s="126">
        <v>3</v>
      </c>
      <c r="X81" s="126" t="s">
        <v>488</v>
      </c>
      <c r="Y81" s="137" t="s"/>
      <c r="Z81" s="126">
        <v>3</v>
      </c>
      <c r="AA81" s="126">
        <v>2</v>
      </c>
      <c r="AB81" s="126">
        <v>5</v>
      </c>
      <c r="AC81" s="126" t="s">
        <v>489</v>
      </c>
      <c r="AD81" s="137" t="s"/>
      <c r="AE81" s="126" t="s">
        <v>132</v>
      </c>
      <c r="AF81" s="126">
        <v>60</v>
      </c>
      <c r="AG81" s="126">
        <v>5</v>
      </c>
      <c r="AH81" s="126">
        <v>3</v>
      </c>
      <c r="AI81" s="124">
        <v>2</v>
      </c>
      <c r="AJ81" s="124">
        <v>2</v>
      </c>
      <c r="AK81" s="124">
        <v>0</v>
      </c>
      <c r="AL81" s="124">
        <v>2</v>
      </c>
      <c r="AM81" s="124">
        <v>0</v>
      </c>
      <c r="AN81" s="124">
        <v>2</v>
      </c>
      <c r="AO81" s="124">
        <v>0</v>
      </c>
      <c r="AP81" s="124">
        <v>0</v>
      </c>
      <c r="AQ81" s="124">
        <v>1</v>
      </c>
      <c r="AR81" s="124">
        <v>1</v>
      </c>
      <c r="AS81" s="124">
        <v>0</v>
      </c>
      <c r="AT81" s="124">
        <v>2</v>
      </c>
      <c r="AU81" s="124">
        <v>0</v>
      </c>
      <c r="AV81" s="124">
        <v>0</v>
      </c>
      <c r="AW81" s="124">
        <v>2</v>
      </c>
      <c r="AX81" s="124">
        <v>0</v>
      </c>
      <c r="AY81" s="124">
        <v>2</v>
      </c>
      <c r="AZ81" s="124">
        <v>2</v>
      </c>
      <c r="BA81" s="124">
        <v>0</v>
      </c>
      <c r="BB81" s="124">
        <v>0</v>
      </c>
      <c r="BC81" s="124">
        <v>0</v>
      </c>
      <c r="BD81" s="124">
        <v>0</v>
      </c>
      <c r="BE81" s="124">
        <v>0</v>
      </c>
      <c r="BF81" s="124">
        <v>0</v>
      </c>
      <c r="BG81" s="124">
        <v>0</v>
      </c>
      <c r="BH81" s="124">
        <v>0</v>
      </c>
      <c r="BI81" s="129">
        <v>0</v>
      </c>
      <c r="BJ81" s="130">
        <f>=AI81</f>
        <v>2</v>
      </c>
      <c r="BK81" s="131">
        <f>=BJ81/N81</f>
        <v>0.0416666666666667</v>
      </c>
      <c r="BL81" s="131">
        <f>=AL81/AI81</f>
        <v>1</v>
      </c>
      <c r="BM81" s="132">
        <f>=IF(BJ81=0,0,AM81/BJ81)</f>
        <v>0</v>
      </c>
      <c r="BN81" s="132">
        <f>=IF(BJ81=0,0,AN81/BJ81)</f>
        <v>1</v>
      </c>
      <c r="BO81" s="132">
        <f>=IF(BJ81=0,0,AO81/BJ81)</f>
        <v>0</v>
      </c>
      <c r="BP81" s="132">
        <f>=IF(BJ81=0,0,AP81/BJ81)</f>
        <v>0</v>
      </c>
      <c r="BQ81" s="131">
        <f>=-IF(BM81=0,0,BM81*LN(BM81))-IF(BN81=0,0,BN81*LN(BN81))-IF(BO81=0,0,BO81*LN(BO81))-IF(BP81=0,0,BP81*LN(BP81))</f>
        <v>0</v>
      </c>
      <c r="BR81" s="133">
        <f>=IF(BJ81=0,0,BQ81/LN(4)*100)</f>
        <v>0</v>
      </c>
      <c r="BS81" s="134">
        <f>=_xlfn.XLOOKUP(C81,点位均值!$A:$A,点位均值!$B:$B,"无匹配")</f>
        <v>1.37741935483871</v>
      </c>
      <c r="BT81" s="134">
        <f>=_xlfn.XLOOKUP(C81,点位均值!$A:$A,点位均值!$C:$C,"无匹配")</f>
        <v>6.89817232375979</v>
      </c>
    </row>
    <row r="82" spans="1:72" ht="34" customHeight="1">
      <c r="A82" s="124">
        <v>79</v>
      </c>
      <c r="B82" s="125" t="s">
        <v>490</v>
      </c>
      <c r="C82" s="126" t="s">
        <v>491</v>
      </c>
      <c r="D82" s="126" t="s">
        <v>1605</v>
      </c>
      <c r="E82" s="127" t="s">
        <v>492</v>
      </c>
      <c r="F82" s="135" t="s"/>
      <c r="G82" s="135" t="s"/>
      <c r="H82" s="135" t="s"/>
      <c r="I82" s="127" t="s"/>
      <c r="J82" s="127" t="s"/>
      <c r="K82" s="135" t="s"/>
      <c r="L82" s="126">
        <v>4.8</v>
      </c>
      <c r="M82" s="126">
        <v>0</v>
      </c>
      <c r="N82" s="126">
        <v>9</v>
      </c>
      <c r="O82" s="126" t="s">
        <v>101</v>
      </c>
      <c r="P82" s="126">
        <v>1</v>
      </c>
      <c r="Q82" s="126">
        <v>4</v>
      </c>
      <c r="R82" s="126">
        <v>59</v>
      </c>
      <c r="S82" s="126">
        <v>80</v>
      </c>
      <c r="T82" s="126">
        <v>4</v>
      </c>
      <c r="U82" s="126">
        <v>4</v>
      </c>
      <c r="V82" s="126">
        <v>3.33</v>
      </c>
      <c r="W82" s="126">
        <v>4</v>
      </c>
      <c r="X82" s="126" t="s">
        <v>493</v>
      </c>
      <c r="Y82" s="135" t="s"/>
      <c r="Z82" s="126">
        <v>4</v>
      </c>
      <c r="AA82" s="126">
        <v>4</v>
      </c>
      <c r="AB82" s="126">
        <v>4.67</v>
      </c>
      <c r="AC82" s="126" t="s">
        <v>494</v>
      </c>
      <c r="AD82" s="135" t="s"/>
      <c r="AE82" s="126" t="s">
        <v>132</v>
      </c>
      <c r="AF82" s="126">
        <v>80</v>
      </c>
      <c r="AG82" s="126">
        <v>4</v>
      </c>
      <c r="AH82" s="126">
        <v>3.33</v>
      </c>
      <c r="AI82" s="124">
        <v>7</v>
      </c>
      <c r="AJ82" s="124">
        <v>2</v>
      </c>
      <c r="AK82" s="124">
        <v>3</v>
      </c>
      <c r="AL82" s="124">
        <v>4</v>
      </c>
      <c r="AM82" s="124">
        <v>0</v>
      </c>
      <c r="AN82" s="124">
        <v>4</v>
      </c>
      <c r="AO82" s="124">
        <v>3</v>
      </c>
      <c r="AP82" s="124">
        <v>0</v>
      </c>
      <c r="AQ82" s="124">
        <v>3</v>
      </c>
      <c r="AR82" s="124">
        <v>4</v>
      </c>
      <c r="AS82" s="124">
        <v>0</v>
      </c>
      <c r="AT82" s="124">
        <v>5</v>
      </c>
      <c r="AU82" s="124">
        <v>2</v>
      </c>
      <c r="AV82" s="124">
        <v>1</v>
      </c>
      <c r="AW82" s="124">
        <v>1</v>
      </c>
      <c r="AX82" s="124">
        <v>1</v>
      </c>
      <c r="AY82" s="124">
        <v>2</v>
      </c>
      <c r="AZ82" s="124">
        <v>5</v>
      </c>
      <c r="BA82" s="124">
        <v>0</v>
      </c>
      <c r="BB82" s="124">
        <v>3</v>
      </c>
      <c r="BC82" s="124">
        <v>3</v>
      </c>
      <c r="BD82" s="124">
        <v>0</v>
      </c>
      <c r="BE82" s="124">
        <v>0</v>
      </c>
      <c r="BF82" s="124">
        <v>0</v>
      </c>
      <c r="BG82" s="124">
        <v>0</v>
      </c>
      <c r="BH82" s="124">
        <v>0</v>
      </c>
      <c r="BI82" s="129">
        <v>1</v>
      </c>
      <c r="BJ82" s="130">
        <f>=AI82</f>
        <v>7</v>
      </c>
      <c r="BK82" s="131">
        <f>=BJ82/N82</f>
        <v>0.777777777777778</v>
      </c>
      <c r="BL82" s="131">
        <f>=AL82/AI82</f>
        <v>0.571428571428572</v>
      </c>
      <c r="BM82" s="132">
        <f>=IF(BJ82=0,0,AM82/BJ82)</f>
        <v>0</v>
      </c>
      <c r="BN82" s="132">
        <f>=IF(BJ82=0,0,AN82/BJ82)</f>
        <v>0.571428571428572</v>
      </c>
      <c r="BO82" s="132">
        <f>=IF(BJ82=0,0,AO82/BJ82)</f>
        <v>0.428571428571429</v>
      </c>
      <c r="BP82" s="132">
        <f>=IF(BJ82=0,0,AP82/BJ82)</f>
        <v>0</v>
      </c>
      <c r="BQ82" s="131">
        <f>=-IF(BM82=0,0,BM82*LN(BM82))-IF(BN82=0,0,BN82*LN(BN82))-IF(BO82=0,0,BO82*LN(BO82))-IF(BP82=0,0,BP82*LN(BP82))</f>
        <v>0.682908104700472</v>
      </c>
      <c r="BR82" s="133">
        <f>=IF(BJ82=0,0,BQ82/LN(4)*100)</f>
        <v>49.2614068017126</v>
      </c>
      <c r="BS82" s="134">
        <f>=_xlfn.XLOOKUP(C82,点位均值!$A:$A,点位均值!$B:$B,"无匹配")</f>
        <v>2.31793690180787</v>
      </c>
      <c r="BT82" s="134">
        <f>=_xlfn.XLOOKUP(C82,点位均值!$A:$A,点位均值!$C:$C,"无匹配")</f>
        <v>4.23207758299142</v>
      </c>
    </row>
    <row r="83" spans="1:72" ht="34" customHeight="1">
      <c r="A83" s="124">
        <v>80</v>
      </c>
      <c r="B83" s="125" t="s">
        <v>495</v>
      </c>
      <c r="C83" s="126" t="s">
        <v>496</v>
      </c>
      <c r="D83" s="126" t="s">
        <v>1605</v>
      </c>
      <c r="E83" s="127" t="s">
        <v>497</v>
      </c>
      <c r="F83" s="135" t="s"/>
      <c r="G83" s="135" t="s"/>
      <c r="H83" s="135" t="s"/>
      <c r="I83" s="127" t="s"/>
      <c r="J83" s="127" t="s"/>
      <c r="K83" s="135" t="s"/>
      <c r="L83" s="126">
        <v>1.5</v>
      </c>
      <c r="M83" s="126">
        <v>0</v>
      </c>
      <c r="N83" s="126">
        <v>4</v>
      </c>
      <c r="O83" s="126" t="s">
        <v>151</v>
      </c>
      <c r="P83" s="126">
        <v>2</v>
      </c>
      <c r="Q83" s="126">
        <v>5</v>
      </c>
      <c r="R83" s="126">
        <v>10</v>
      </c>
      <c r="S83" s="126">
        <v>50</v>
      </c>
      <c r="T83" s="126">
        <v>17</v>
      </c>
      <c r="U83" s="124">
        <v>3</v>
      </c>
      <c r="V83" s="124">
        <v>4</v>
      </c>
      <c r="W83" s="124">
        <v>5</v>
      </c>
      <c r="X83" s="126" t="s">
        <v>498</v>
      </c>
      <c r="Y83" s="135" t="s">
        <v>499</v>
      </c>
      <c r="Z83" s="124">
        <v>1</v>
      </c>
      <c r="AA83" s="124">
        <v>3</v>
      </c>
      <c r="AB83" s="124">
        <v>5</v>
      </c>
      <c r="AC83" s="126" t="s">
        <v>500</v>
      </c>
      <c r="AD83" s="135" t="s">
        <v>499</v>
      </c>
      <c r="AE83" s="126" t="s">
        <v>140</v>
      </c>
      <c r="AF83" s="126">
        <v>70</v>
      </c>
      <c r="AG83" s="124">
        <v>1</v>
      </c>
      <c r="AH83" s="124">
        <v>2</v>
      </c>
      <c r="AI83" s="124">
        <v>11</v>
      </c>
      <c r="AJ83" s="124">
        <v>1</v>
      </c>
      <c r="AK83" s="124">
        <v>8</v>
      </c>
      <c r="AL83" s="124">
        <v>3</v>
      </c>
      <c r="AM83" s="124">
        <v>0</v>
      </c>
      <c r="AN83" s="124">
        <v>3</v>
      </c>
      <c r="AO83" s="124">
        <v>8</v>
      </c>
      <c r="AP83" s="124">
        <v>0</v>
      </c>
      <c r="AQ83" s="124">
        <v>4</v>
      </c>
      <c r="AR83" s="124">
        <v>7</v>
      </c>
      <c r="AS83" s="124">
        <v>0</v>
      </c>
      <c r="AT83" s="124">
        <v>1</v>
      </c>
      <c r="AU83" s="124">
        <v>10</v>
      </c>
      <c r="AV83" s="124">
        <v>0</v>
      </c>
      <c r="AW83" s="124">
        <v>7</v>
      </c>
      <c r="AX83" s="124">
        <v>10</v>
      </c>
      <c r="AY83" s="124">
        <v>1</v>
      </c>
      <c r="AZ83" s="124">
        <v>4</v>
      </c>
      <c r="BA83" s="124">
        <v>0</v>
      </c>
      <c r="BB83" s="124">
        <v>1</v>
      </c>
      <c r="BC83" s="124">
        <v>1</v>
      </c>
      <c r="BD83" s="124">
        <v>0</v>
      </c>
      <c r="BE83" s="124">
        <v>0</v>
      </c>
      <c r="BF83" s="124">
        <v>0</v>
      </c>
      <c r="BG83" s="124">
        <v>0</v>
      </c>
      <c r="BH83" s="124">
        <v>0</v>
      </c>
      <c r="BI83" s="129">
        <v>0</v>
      </c>
      <c r="BJ83" s="130">
        <f>=AI83</f>
        <v>11</v>
      </c>
      <c r="BK83" s="131">
        <f>=BJ83/N83</f>
        <v>2.75</v>
      </c>
      <c r="BL83" s="131">
        <f>=AL83/AI83</f>
        <v>0.272727272727273</v>
      </c>
      <c r="BM83" s="132">
        <f>=IF(BJ83=0,0,AM83/BJ83)</f>
        <v>0</v>
      </c>
      <c r="BN83" s="132">
        <f>=IF(BJ83=0,0,AN83/BJ83)</f>
        <v>0.272727272727273</v>
      </c>
      <c r="BO83" s="132">
        <f>=IF(BJ83=0,0,AO83/BJ83)</f>
        <v>0.727272727272727</v>
      </c>
      <c r="BP83" s="132">
        <f>=IF(BJ83=0,0,AP83/BJ83)</f>
        <v>0</v>
      </c>
      <c r="BQ83" s="131">
        <f>=-IF(BM83=0,0,BM83*LN(BM83))-IF(BN83=0,0,BN83*LN(BN83))-IF(BO83=0,0,BO83*LN(BO83))-IF(BP83=0,0,BP83*LN(BP83))</f>
        <v>0.585952618303551</v>
      </c>
      <c r="BR83" s="133">
        <f>=IF(BJ83=0,0,BQ83/LN(4)*100)</f>
        <v>42.2675468311218</v>
      </c>
      <c r="BS83" s="134">
        <f>=_xlfn.XLOOKUP(C83,点位均值!$A:$A,点位均值!$B:$B,"无匹配")</f>
        <v>2.32655086848635</v>
      </c>
      <c r="BT83" s="134">
        <f>=_xlfn.XLOOKUP(C83,点位均值!$A:$A,点位均值!$C:$C,"无匹配")</f>
        <v>3.15013054830287</v>
      </c>
    </row>
    <row r="84" spans="1:72" ht="34" customHeight="1">
      <c r="A84" s="124">
        <v>81</v>
      </c>
      <c r="B84" s="125" t="s">
        <v>501</v>
      </c>
      <c r="C84" s="126" t="s">
        <v>502</v>
      </c>
      <c r="D84" s="126" t="s">
        <v>249</v>
      </c>
      <c r="E84" s="127" t="s">
        <v>503</v>
      </c>
      <c r="F84" s="135" t="s"/>
      <c r="G84" s="135" t="s"/>
      <c r="H84" s="135" t="s"/>
      <c r="I84" s="127" t="s"/>
      <c r="J84" s="127" t="s"/>
      <c r="K84" s="135" t="s"/>
      <c r="L84" s="126">
        <v>14</v>
      </c>
      <c r="M84" s="126">
        <v>1.4</v>
      </c>
      <c r="N84" s="126">
        <v>20</v>
      </c>
      <c r="O84" s="126" t="s">
        <v>175</v>
      </c>
      <c r="P84" s="126">
        <v>1</v>
      </c>
      <c r="Q84" s="126">
        <v>4</v>
      </c>
      <c r="R84" s="126">
        <v>80</v>
      </c>
      <c r="S84" s="126">
        <v>65</v>
      </c>
      <c r="T84" s="126">
        <v>7</v>
      </c>
      <c r="U84" s="126">
        <v>3</v>
      </c>
      <c r="V84" s="126">
        <v>1</v>
      </c>
      <c r="W84" s="126">
        <v>2</v>
      </c>
      <c r="X84" s="126" t="s">
        <v>504</v>
      </c>
      <c r="Y84" s="135" t="s"/>
      <c r="Z84" s="126">
        <v>5</v>
      </c>
      <c r="AA84" s="126">
        <v>5</v>
      </c>
      <c r="AB84" s="126">
        <v>3</v>
      </c>
      <c r="AC84" s="126" t="s">
        <v>505</v>
      </c>
      <c r="AD84" s="135" t="s"/>
      <c r="AE84" s="126" t="s">
        <v>140</v>
      </c>
      <c r="AF84" s="126">
        <v>60</v>
      </c>
      <c r="AG84" s="126">
        <v>3</v>
      </c>
      <c r="AH84" s="126">
        <v>3</v>
      </c>
      <c r="AI84" s="124">
        <v>10</v>
      </c>
      <c r="AJ84" s="124">
        <v>10</v>
      </c>
      <c r="AK84" s="124">
        <v>0</v>
      </c>
      <c r="AL84" s="124">
        <v>10</v>
      </c>
      <c r="AM84" s="124">
        <v>0</v>
      </c>
      <c r="AN84" s="124">
        <v>1</v>
      </c>
      <c r="AO84" s="124">
        <v>0</v>
      </c>
      <c r="AP84" s="124">
        <v>9</v>
      </c>
      <c r="AQ84" s="124">
        <v>10</v>
      </c>
      <c r="AR84" s="124">
        <v>0</v>
      </c>
      <c r="AS84" s="124">
        <v>0</v>
      </c>
      <c r="AT84" s="124">
        <v>8</v>
      </c>
      <c r="AU84" s="124">
        <v>2</v>
      </c>
      <c r="AV84" s="124">
        <v>0</v>
      </c>
      <c r="AW84" s="124">
        <v>0</v>
      </c>
      <c r="AX84" s="124">
        <v>0</v>
      </c>
      <c r="AY84" s="124">
        <v>0</v>
      </c>
      <c r="AZ84" s="124">
        <v>10</v>
      </c>
      <c r="BA84" s="124">
        <v>0</v>
      </c>
      <c r="BB84" s="124">
        <v>0</v>
      </c>
      <c r="BC84" s="124">
        <v>0</v>
      </c>
      <c r="BD84" s="124">
        <v>0</v>
      </c>
      <c r="BE84" s="124">
        <v>0</v>
      </c>
      <c r="BF84" s="124">
        <v>10</v>
      </c>
      <c r="BG84" s="124">
        <v>0</v>
      </c>
      <c r="BH84" s="124">
        <v>0</v>
      </c>
      <c r="BI84" s="129">
        <v>0</v>
      </c>
      <c r="BJ84" s="130">
        <f>=AI84</f>
        <v>10</v>
      </c>
      <c r="BK84" s="131">
        <f>=BJ84/N84</f>
        <v>0.5</v>
      </c>
      <c r="BL84" s="131">
        <f>=AL84/AI84</f>
        <v>1</v>
      </c>
      <c r="BM84" s="132">
        <f>=IF(BJ84=0,0,AM84/BJ84)</f>
        <v>0</v>
      </c>
      <c r="BN84" s="132">
        <f>=IF(BJ84=0,0,AN84/BJ84)</f>
        <v>0.1</v>
      </c>
      <c r="BO84" s="132">
        <f>=IF(BJ84=0,0,AO84/BJ84)</f>
        <v>0</v>
      </c>
      <c r="BP84" s="132">
        <f>=IF(BJ84=0,0,AP84/BJ84)</f>
        <v>0.9</v>
      </c>
      <c r="BQ84" s="131">
        <f>=-IF(BM84=0,0,BM84*LN(BM84))-IF(BN84=0,0,BN84*LN(BN84))-IF(BO84=0,0,BO84*LN(BO84))-IF(BP84=0,0,BP84*LN(BP84))</f>
        <v>0.325082973391448</v>
      </c>
      <c r="BR84" s="133">
        <f>=IF(BJ84=0,0,BQ84/LN(4)*100)</f>
        <v>23.4497796794641</v>
      </c>
      <c r="BS84" s="134">
        <f>=_xlfn.XLOOKUP(C84,点位均值!$A:$A,点位均值!$B:$B,"无匹配")</f>
        <v>7.18722084367246</v>
      </c>
      <c r="BT84" s="134">
        <f>=_xlfn.XLOOKUP(C84,点位均值!$A:$A,点位均值!$C:$C,"无匹配")</f>
        <v>0.293864229765014</v>
      </c>
    </row>
    <row r="85" spans="1:72" ht="34" customHeight="1">
      <c r="A85" s="124">
        <v>82</v>
      </c>
      <c r="B85" s="125" t="s">
        <v>506</v>
      </c>
      <c r="C85" s="126" t="s">
        <v>507</v>
      </c>
      <c r="D85" s="126" t="s">
        <v>1613</v>
      </c>
      <c r="E85" s="127" t="s">
        <v>508</v>
      </c>
      <c r="F85" s="135" t="s"/>
      <c r="G85" s="135" t="s"/>
      <c r="H85" s="135" t="s"/>
      <c r="I85" s="127" t="s"/>
      <c r="J85" s="127" t="s"/>
      <c r="K85" s="135" t="s"/>
      <c r="L85" s="126">
        <v>8</v>
      </c>
      <c r="M85" s="126">
        <v>3</v>
      </c>
      <c r="N85" s="126">
        <v>20</v>
      </c>
      <c r="O85" s="126" t="s">
        <v>101</v>
      </c>
      <c r="P85" s="126">
        <v>1</v>
      </c>
      <c r="Q85" s="126">
        <v>4</v>
      </c>
      <c r="R85" s="126">
        <v>30</v>
      </c>
      <c r="S85" s="126">
        <v>85</v>
      </c>
      <c r="T85" s="126">
        <v>18</v>
      </c>
      <c r="U85" s="126">
        <v>3</v>
      </c>
      <c r="V85" s="126">
        <v>5</v>
      </c>
      <c r="W85" s="126">
        <v>4</v>
      </c>
      <c r="X85" s="126" t="s">
        <v>509</v>
      </c>
      <c r="Y85" s="135" t="s"/>
      <c r="Z85" s="126">
        <v>2</v>
      </c>
      <c r="AA85" s="126">
        <v>1</v>
      </c>
      <c r="AB85" s="126">
        <v>3</v>
      </c>
      <c r="AC85" s="126" t="s">
        <v>510</v>
      </c>
      <c r="AD85" s="135" t="s"/>
      <c r="AE85" s="126" t="s">
        <v>132</v>
      </c>
      <c r="AF85" s="126">
        <v>70</v>
      </c>
      <c r="AG85" s="126">
        <v>3</v>
      </c>
      <c r="AH85" s="126">
        <v>3</v>
      </c>
      <c r="AI85" s="126">
        <v>4</v>
      </c>
      <c r="AJ85" s="126">
        <v>3</v>
      </c>
      <c r="AK85" s="126">
        <v>1</v>
      </c>
      <c r="AL85" s="126">
        <v>3</v>
      </c>
      <c r="AM85" s="126">
        <v>0</v>
      </c>
      <c r="AN85" s="126">
        <v>3</v>
      </c>
      <c r="AO85" s="126">
        <v>1</v>
      </c>
      <c r="AP85" s="126">
        <v>0</v>
      </c>
      <c r="AQ85" s="126">
        <v>3</v>
      </c>
      <c r="AR85" s="126">
        <v>1</v>
      </c>
      <c r="AS85" s="126">
        <v>0</v>
      </c>
      <c r="AT85" s="126">
        <v>4</v>
      </c>
      <c r="AU85" s="126">
        <v>0</v>
      </c>
      <c r="AV85" s="126">
        <v>0</v>
      </c>
      <c r="AW85" s="126">
        <v>0</v>
      </c>
      <c r="AX85" s="126">
        <v>1</v>
      </c>
      <c r="AY85" s="126">
        <v>0</v>
      </c>
      <c r="AZ85" s="126">
        <v>3</v>
      </c>
      <c r="BA85" s="126">
        <v>0</v>
      </c>
      <c r="BB85" s="126">
        <v>0</v>
      </c>
      <c r="BC85" s="126">
        <v>4</v>
      </c>
      <c r="BD85" s="126">
        <v>0</v>
      </c>
      <c r="BE85" s="126">
        <v>0</v>
      </c>
      <c r="BF85" s="126">
        <v>0</v>
      </c>
      <c r="BG85" s="126">
        <v>0</v>
      </c>
      <c r="BH85" s="126">
        <v>0</v>
      </c>
      <c r="BI85" s="138">
        <v>0</v>
      </c>
      <c r="BJ85" s="130">
        <f>=AI85</f>
        <v>4</v>
      </c>
      <c r="BK85" s="131">
        <f>=BJ85/N85</f>
        <v>0.2</v>
      </c>
      <c r="BL85" s="131">
        <f>=AL85/AI85</f>
        <v>0.75</v>
      </c>
      <c r="BM85" s="132">
        <f>=IF(BJ85=0,0,AM85/BJ85)</f>
        <v>0</v>
      </c>
      <c r="BN85" s="132">
        <f>=IF(BJ85=0,0,AN85/BJ85)</f>
        <v>0.75</v>
      </c>
      <c r="BO85" s="132">
        <f>=IF(BJ85=0,0,AO85/BJ85)</f>
        <v>0.25</v>
      </c>
      <c r="BP85" s="132">
        <f>=IF(BJ85=0,0,AP85/BJ85)</f>
        <v>0</v>
      </c>
      <c r="BQ85" s="131">
        <f>=-IF(BM85=0,0,BM85*LN(BM85))-IF(BN85=0,0,BN85*LN(BN85))-IF(BO85=0,0,BO85*LN(BO85))-IF(BP85=0,0,BP85*LN(BP85))</f>
        <v>0.562335144618808</v>
      </c>
      <c r="BR85" s="133">
        <f>=IF(BJ85=0,0,BQ85/LN(4)*100)</f>
        <v>40.5639062229566</v>
      </c>
      <c r="BS85" s="134">
        <f>=_xlfn.XLOOKUP(C85,点位均值!$A:$A,点位均值!$B:$B,"无匹配")</f>
        <v>1.43883374689826</v>
      </c>
      <c r="BT85" s="134">
        <f>=_xlfn.XLOOKUP(C85,点位均值!$A:$A,点位均值!$C:$C,"无匹配")</f>
        <v>3.0855091383812</v>
      </c>
    </row>
    <row r="86" spans="1:72" ht="34" customHeight="1">
      <c r="A86" s="124">
        <v>83</v>
      </c>
      <c r="B86" s="125" t="s">
        <v>511</v>
      </c>
      <c r="C86" s="126" t="s">
        <v>512</v>
      </c>
      <c r="D86" s="126" t="s">
        <v>1613</v>
      </c>
      <c r="E86" s="127" t="s">
        <v>513</v>
      </c>
      <c r="F86" s="135" t="s"/>
      <c r="G86" s="135" t="s"/>
      <c r="H86" s="135" t="s"/>
      <c r="I86" s="127" t="s"/>
      <c r="J86" s="127" t="s"/>
      <c r="K86" s="135" t="s"/>
      <c r="L86" s="126">
        <v>6</v>
      </c>
      <c r="M86" s="126">
        <v>1.8</v>
      </c>
      <c r="N86" s="126">
        <v>42</v>
      </c>
      <c r="O86" s="126" t="s">
        <v>101</v>
      </c>
      <c r="P86" s="126">
        <v>1</v>
      </c>
      <c r="Q86" s="126">
        <v>3</v>
      </c>
      <c r="R86" s="126">
        <v>50</v>
      </c>
      <c r="S86" s="126">
        <v>80</v>
      </c>
      <c r="T86" s="126">
        <v>22</v>
      </c>
      <c r="U86" s="124">
        <v>4</v>
      </c>
      <c r="V86" s="124">
        <v>5</v>
      </c>
      <c r="W86" s="124">
        <v>4</v>
      </c>
      <c r="X86" s="126" t="s">
        <v>514</v>
      </c>
      <c r="Y86" s="135" t="s"/>
      <c r="Z86" s="124">
        <v>3</v>
      </c>
      <c r="AA86" s="124">
        <v>2</v>
      </c>
      <c r="AB86" s="124">
        <v>5</v>
      </c>
      <c r="AC86" s="126" t="s">
        <v>515</v>
      </c>
      <c r="AD86" s="135" t="s"/>
      <c r="AE86" s="126" t="s">
        <v>132</v>
      </c>
      <c r="AF86" s="126">
        <v>60</v>
      </c>
      <c r="AG86" s="124">
        <v>4</v>
      </c>
      <c r="AH86" s="124">
        <v>3</v>
      </c>
      <c r="AI86" s="124">
        <v>4</v>
      </c>
      <c r="AJ86" s="124">
        <v>2</v>
      </c>
      <c r="AK86" s="124">
        <v>2</v>
      </c>
      <c r="AL86" s="124">
        <v>2</v>
      </c>
      <c r="AM86" s="124">
        <v>0</v>
      </c>
      <c r="AN86" s="124">
        <v>0</v>
      </c>
      <c r="AO86" s="124">
        <v>1</v>
      </c>
      <c r="AP86" s="124">
        <v>3</v>
      </c>
      <c r="AQ86" s="124">
        <v>3</v>
      </c>
      <c r="AR86" s="124">
        <v>1</v>
      </c>
      <c r="AS86" s="124">
        <v>0</v>
      </c>
      <c r="AT86" s="124">
        <v>3</v>
      </c>
      <c r="AU86" s="124">
        <v>1</v>
      </c>
      <c r="AV86" s="124">
        <v>0</v>
      </c>
      <c r="AW86" s="124">
        <v>1</v>
      </c>
      <c r="AX86" s="124">
        <v>0</v>
      </c>
      <c r="AY86" s="124">
        <v>0</v>
      </c>
      <c r="AZ86" s="124">
        <v>1</v>
      </c>
      <c r="BA86" s="124">
        <v>0</v>
      </c>
      <c r="BB86" s="124">
        <v>0</v>
      </c>
      <c r="BC86" s="124">
        <v>3</v>
      </c>
      <c r="BD86" s="124">
        <v>0</v>
      </c>
      <c r="BE86" s="124">
        <v>0</v>
      </c>
      <c r="BF86" s="124">
        <v>0</v>
      </c>
      <c r="BG86" s="124">
        <v>0</v>
      </c>
      <c r="BH86" s="124">
        <v>0</v>
      </c>
      <c r="BI86" s="129">
        <v>0</v>
      </c>
      <c r="BJ86" s="130">
        <f>=AI86</f>
        <v>4</v>
      </c>
      <c r="BK86" s="131">
        <f>=BJ86/N86</f>
        <v>0.0952380952380953</v>
      </c>
      <c r="BL86" s="131">
        <f>=AL86/AI86</f>
        <v>0.5</v>
      </c>
      <c r="BM86" s="132">
        <f>=IF(BJ86=0,0,AM86/BJ86)</f>
        <v>0</v>
      </c>
      <c r="BN86" s="132">
        <f>=IF(BJ86=0,0,AN86/BJ86)</f>
        <v>0</v>
      </c>
      <c r="BO86" s="132">
        <f>=IF(BJ86=0,0,AO86/BJ86)</f>
        <v>0.25</v>
      </c>
      <c r="BP86" s="132">
        <f>=IF(BJ86=0,0,AP86/BJ86)</f>
        <v>0.75</v>
      </c>
      <c r="BQ86" s="131">
        <f>=-IF(BM86=0,0,BM86*LN(BM86))-IF(BN86=0,0,BN86*LN(BN86))-IF(BO86=0,0,BO86*LN(BO86))-IF(BP86=0,0,BP86*LN(BP86))</f>
        <v>0.562335144618808</v>
      </c>
      <c r="BR86" s="133">
        <f>=IF(BJ86=0,0,BQ86/LN(4)*100)</f>
        <v>40.5639062229566</v>
      </c>
      <c r="BS86" s="134">
        <f>=_xlfn.XLOOKUP(C86,点位均值!$A:$A,点位均值!$B:$B,"无匹配")</f>
        <v>2.90049627791563</v>
      </c>
      <c r="BT86" s="134">
        <f>=_xlfn.XLOOKUP(C86,点位均值!$A:$A,点位均值!$C:$C,"无匹配")</f>
        <v>0.616971279373368</v>
      </c>
    </row>
    <row r="87" spans="1:72" ht="34" customHeight="1">
      <c r="A87" s="124">
        <v>84</v>
      </c>
      <c r="B87" s="125" t="s">
        <v>516</v>
      </c>
      <c r="C87" s="126" t="s">
        <v>517</v>
      </c>
      <c r="D87" s="126" t="s">
        <v>1615</v>
      </c>
      <c r="E87" s="127" t="s">
        <v>518</v>
      </c>
      <c r="F87" s="135" t="s"/>
      <c r="G87" s="135" t="s"/>
      <c r="H87" s="135" t="s"/>
      <c r="I87" s="127" t="s"/>
      <c r="J87" s="127" t="s"/>
      <c r="K87" s="135" t="s"/>
      <c r="L87" s="126">
        <v>4.5</v>
      </c>
      <c r="M87" s="126">
        <v>0</v>
      </c>
      <c r="N87" s="126">
        <v>22</v>
      </c>
      <c r="O87" s="126" t="s">
        <v>175</v>
      </c>
      <c r="P87" s="126">
        <v>1</v>
      </c>
      <c r="Q87" s="126">
        <v>3</v>
      </c>
      <c r="R87" s="126">
        <v>18</v>
      </c>
      <c r="S87" s="126">
        <v>45</v>
      </c>
      <c r="T87" s="126">
        <v>7</v>
      </c>
      <c r="U87" s="124">
        <v>3</v>
      </c>
      <c r="V87" s="124">
        <v>5</v>
      </c>
      <c r="W87" s="124">
        <v>5</v>
      </c>
      <c r="X87" s="126" t="s">
        <v>157</v>
      </c>
      <c r="Y87" s="135" t="s"/>
      <c r="Z87" s="124">
        <v>2</v>
      </c>
      <c r="AA87" s="124">
        <v>2</v>
      </c>
      <c r="AB87" s="124">
        <v>3</v>
      </c>
      <c r="AC87" s="126" t="s">
        <v>158</v>
      </c>
      <c r="AD87" s="135" t="s"/>
      <c r="AE87" s="126" t="s">
        <v>132</v>
      </c>
      <c r="AF87" s="126">
        <v>55</v>
      </c>
      <c r="AG87" s="124">
        <v>2</v>
      </c>
      <c r="AH87" s="124">
        <v>4</v>
      </c>
      <c r="AI87" s="124" t="s"/>
      <c r="AJ87" s="124" t="s"/>
      <c r="AK87" s="124" t="s"/>
      <c r="AL87" s="124" t="s"/>
      <c r="AM87" s="124" t="s"/>
      <c r="AN87" s="124" t="s"/>
      <c r="AO87" s="124" t="s"/>
      <c r="AP87" s="124" t="s"/>
      <c r="AQ87" s="124" t="s"/>
      <c r="AR87" s="124" t="s"/>
      <c r="AS87" s="124" t="s"/>
      <c r="AT87" s="124" t="s"/>
      <c r="AU87" s="124" t="s"/>
      <c r="AV87" s="124" t="s"/>
      <c r="AW87" s="124" t="s"/>
      <c r="AX87" s="124" t="s"/>
      <c r="AY87" s="124" t="s"/>
      <c r="AZ87" s="124" t="s"/>
      <c r="BA87" s="124" t="s"/>
      <c r="BB87" s="124" t="s"/>
      <c r="BC87" s="124" t="s"/>
      <c r="BD87" s="124" t="s"/>
      <c r="BE87" s="124" t="s"/>
      <c r="BF87" s="124" t="s"/>
      <c r="BG87" s="124" t="s"/>
      <c r="BH87" s="124" t="s"/>
      <c r="BI87" s="129" t="s"/>
      <c r="BJ87" s="130">
        <f>=AI87</f>
        <v>0</v>
      </c>
      <c r="BK87" s="131">
        <f>=BJ87/N87</f>
        <v>0</v>
      </c>
      <c r="BL87" s="131" t="e">
        <f>=AL87/AI87</f>
        <v>#DIV/0!</v>
      </c>
      <c r="BM87" s="132">
        <f>=IF(BJ87=0,0,AM87/BJ87)</f>
        <v>0</v>
      </c>
      <c r="BN87" s="132">
        <f>=IF(BJ87=0,0,AN87/BJ87)</f>
        <v>0</v>
      </c>
      <c r="BO87" s="132">
        <f>=IF(BJ87=0,0,AO87/BJ87)</f>
        <v>0</v>
      </c>
      <c r="BP87" s="132">
        <f>=IF(BJ87=0,0,AP87/BJ87)</f>
        <v>0</v>
      </c>
      <c r="BQ87" s="131">
        <f>=-IF(BM87=0,0,BM87*LN(BM87))-IF(BN87=0,0,BN87*LN(BN87))-IF(BO87=0,0,BO87*LN(BO87))-IF(BP87=0,0,BP87*LN(BP87))</f>
        <v>0</v>
      </c>
      <c r="BR87" s="133">
        <f>=IF(BJ87=0,0,BQ87/LN(4)*100)</f>
        <v>0</v>
      </c>
      <c r="BS87" s="134">
        <f>=_xlfn.XLOOKUP(C87,点位均值!$A:$A,点位均值!$B:$B,"无匹配")</f>
        <v>3.64975186104219</v>
      </c>
      <c r="BT87" s="134">
        <f>=_xlfn.XLOOKUP(C87,点位均值!$A:$A,点位均值!$C:$C,"无匹配")</f>
        <v>2.56853785900783</v>
      </c>
    </row>
    <row r="88" spans="1:72" ht="34" customHeight="1">
      <c r="A88" s="124">
        <v>85</v>
      </c>
      <c r="B88" s="125" t="s">
        <v>519</v>
      </c>
      <c r="C88" s="126" t="s">
        <v>517</v>
      </c>
      <c r="D88" s="126" t="s">
        <v>175</v>
      </c>
      <c r="E88" s="127" t="s">
        <v>520</v>
      </c>
      <c r="F88" s="135" t="s"/>
      <c r="G88" s="135" t="s"/>
      <c r="H88" s="135" t="s"/>
      <c r="I88" s="127" t="s"/>
      <c r="J88" s="127" t="s"/>
      <c r="K88" s="135" t="s"/>
      <c r="L88" s="126">
        <v>14</v>
      </c>
      <c r="M88" s="126">
        <v>1.5</v>
      </c>
      <c r="N88" s="126">
        <v>22</v>
      </c>
      <c r="O88" s="126" t="s">
        <v>101</v>
      </c>
      <c r="P88" s="126">
        <v>1</v>
      </c>
      <c r="Q88" s="126">
        <v>4</v>
      </c>
      <c r="R88" s="126">
        <v>45</v>
      </c>
      <c r="S88" s="126">
        <v>70</v>
      </c>
      <c r="T88" s="126">
        <v>8</v>
      </c>
      <c r="U88" s="124">
        <v>2</v>
      </c>
      <c r="V88" s="124">
        <v>5</v>
      </c>
      <c r="W88" s="124">
        <v>5</v>
      </c>
      <c r="X88" s="126" t="s">
        <v>521</v>
      </c>
      <c r="Y88" s="135" t="s"/>
      <c r="Z88" s="124">
        <v>1</v>
      </c>
      <c r="AA88" s="124">
        <v>1</v>
      </c>
      <c r="AB88" s="124">
        <v>4</v>
      </c>
      <c r="AC88" s="126" t="s">
        <v>158</v>
      </c>
      <c r="AD88" s="135" t="s"/>
      <c r="AE88" s="126" t="s">
        <v>140</v>
      </c>
      <c r="AF88" s="126">
        <v>60</v>
      </c>
      <c r="AG88" s="124">
        <v>3</v>
      </c>
      <c r="AH88" s="124">
        <v>3</v>
      </c>
      <c r="AI88" s="124">
        <v>4</v>
      </c>
      <c r="AJ88" s="124">
        <v>4</v>
      </c>
      <c r="AK88" s="124">
        <v>0</v>
      </c>
      <c r="AL88" s="124">
        <v>4</v>
      </c>
      <c r="AM88" s="124">
        <v>1</v>
      </c>
      <c r="AN88" s="124">
        <v>2</v>
      </c>
      <c r="AO88" s="124">
        <v>0</v>
      </c>
      <c r="AP88" s="124">
        <v>1</v>
      </c>
      <c r="AQ88" s="124">
        <v>2</v>
      </c>
      <c r="AR88" s="124">
        <v>2</v>
      </c>
      <c r="AS88" s="124">
        <v>0</v>
      </c>
      <c r="AT88" s="124">
        <v>4</v>
      </c>
      <c r="AU88" s="124">
        <v>0</v>
      </c>
      <c r="AV88" s="124">
        <v>0</v>
      </c>
      <c r="AW88" s="124">
        <v>0</v>
      </c>
      <c r="AX88" s="124">
        <v>0</v>
      </c>
      <c r="AY88" s="124">
        <v>0</v>
      </c>
      <c r="AZ88" s="124">
        <v>4</v>
      </c>
      <c r="BA88" s="124">
        <v>0</v>
      </c>
      <c r="BB88" s="124">
        <v>2</v>
      </c>
      <c r="BC88" s="124">
        <v>3</v>
      </c>
      <c r="BD88" s="124">
        <v>0</v>
      </c>
      <c r="BE88" s="124">
        <v>0</v>
      </c>
      <c r="BF88" s="124">
        <v>0</v>
      </c>
      <c r="BG88" s="124">
        <v>0</v>
      </c>
      <c r="BH88" s="124">
        <v>0</v>
      </c>
      <c r="BI88" s="129">
        <v>0</v>
      </c>
      <c r="BJ88" s="130">
        <f>=AI88</f>
        <v>4</v>
      </c>
      <c r="BK88" s="131">
        <f>=BJ88/N88</f>
        <v>0.181818181818182</v>
      </c>
      <c r="BL88" s="131">
        <f>=AL88/AI88</f>
        <v>1</v>
      </c>
      <c r="BM88" s="132">
        <f>=IF(BJ88=0,0,AM88/BJ88)</f>
        <v>0.25</v>
      </c>
      <c r="BN88" s="132">
        <f>=IF(BJ88=0,0,AN88/BJ88)</f>
        <v>0.5</v>
      </c>
      <c r="BO88" s="132">
        <f>=IF(BJ88=0,0,AO88/BJ88)</f>
        <v>0</v>
      </c>
      <c r="BP88" s="132">
        <f>=IF(BJ88=0,0,AP88/BJ88)</f>
        <v>0.25</v>
      </c>
      <c r="BQ88" s="131">
        <f>=-IF(BM88=0,0,BM88*LN(BM88))-IF(BN88=0,0,BN88*LN(BN88))-IF(BO88=0,0,BO88*LN(BO88))-IF(BP88=0,0,BP88*LN(BP88))</f>
        <v>1.03972077083992</v>
      </c>
      <c r="BR88" s="133">
        <f>=IF(BJ88=0,0,BQ88/LN(4)*100)</f>
        <v>75</v>
      </c>
      <c r="BS88" s="134">
        <f>=_xlfn.XLOOKUP(C88,点位均值!$A:$A,点位均值!$B:$B,"无匹配")</f>
        <v>3.64975186104219</v>
      </c>
      <c r="BT88" s="134">
        <f>=_xlfn.XLOOKUP(C88,点位均值!$A:$A,点位均值!$C:$C,"无匹配")</f>
        <v>2.56853785900783</v>
      </c>
    </row>
    <row r="89" spans="1:72" ht="34" customHeight="1">
      <c r="A89" s="124">
        <v>86</v>
      </c>
      <c r="B89" s="125" t="s">
        <v>522</v>
      </c>
      <c r="C89" s="126" t="s">
        <v>523</v>
      </c>
      <c r="D89" s="126" t="s">
        <v>1616</v>
      </c>
      <c r="E89" s="127" t="s">
        <v>524</v>
      </c>
      <c r="F89" s="135" t="s"/>
      <c r="G89" s="135" t="s"/>
      <c r="H89" s="135" t="s"/>
      <c r="I89" s="127" t="s"/>
      <c r="J89" s="127" t="s"/>
      <c r="K89" s="135" t="s"/>
      <c r="L89" s="126">
        <v>12</v>
      </c>
      <c r="M89" s="126">
        <v>1.5</v>
      </c>
      <c r="N89" s="126">
        <v>18</v>
      </c>
      <c r="O89" s="126" t="s">
        <v>175</v>
      </c>
      <c r="P89" s="126">
        <v>1</v>
      </c>
      <c r="Q89" s="126">
        <v>4</v>
      </c>
      <c r="R89" s="126">
        <v>65</v>
      </c>
      <c r="S89" s="126">
        <v>50</v>
      </c>
      <c r="T89" s="126">
        <v>6</v>
      </c>
      <c r="U89" s="126">
        <v>2</v>
      </c>
      <c r="V89" s="126">
        <v>5</v>
      </c>
      <c r="W89" s="126">
        <v>5</v>
      </c>
      <c r="X89" s="126" t="s">
        <v>525</v>
      </c>
      <c r="Y89" s="135" t="s"/>
      <c r="Z89" s="126">
        <v>1</v>
      </c>
      <c r="AA89" s="126">
        <v>2</v>
      </c>
      <c r="AB89" s="126">
        <v>3</v>
      </c>
      <c r="AC89" s="126" t="s">
        <v>158</v>
      </c>
      <c r="AD89" s="135" t="s"/>
      <c r="AE89" s="126" t="s">
        <v>132</v>
      </c>
      <c r="AF89" s="126">
        <v>50</v>
      </c>
      <c r="AG89" s="126">
        <v>2</v>
      </c>
      <c r="AH89" s="126">
        <v>3</v>
      </c>
      <c r="AI89" s="126">
        <v>2</v>
      </c>
      <c r="AJ89" s="126">
        <v>2</v>
      </c>
      <c r="AK89" s="126">
        <v>0</v>
      </c>
      <c r="AL89" s="126">
        <v>2</v>
      </c>
      <c r="AM89" s="126">
        <v>0</v>
      </c>
      <c r="AN89" s="126">
        <v>2</v>
      </c>
      <c r="AO89" s="126">
        <v>0</v>
      </c>
      <c r="AP89" s="126">
        <v>0</v>
      </c>
      <c r="AQ89" s="126">
        <v>1</v>
      </c>
      <c r="AR89" s="126">
        <v>1</v>
      </c>
      <c r="AS89" s="126">
        <v>0</v>
      </c>
      <c r="AT89" s="126">
        <v>0</v>
      </c>
      <c r="AU89" s="126">
        <v>2</v>
      </c>
      <c r="AV89" s="126">
        <v>2</v>
      </c>
      <c r="AW89" s="126">
        <v>0</v>
      </c>
      <c r="AX89" s="126">
        <v>0</v>
      </c>
      <c r="AY89" s="126">
        <v>0</v>
      </c>
      <c r="AZ89" s="126">
        <v>0</v>
      </c>
      <c r="BA89" s="126">
        <v>0</v>
      </c>
      <c r="BB89" s="126">
        <v>0</v>
      </c>
      <c r="BC89" s="126">
        <v>0</v>
      </c>
      <c r="BD89" s="126">
        <v>0</v>
      </c>
      <c r="BE89" s="126">
        <v>0</v>
      </c>
      <c r="BF89" s="126">
        <v>0</v>
      </c>
      <c r="BG89" s="126">
        <v>0</v>
      </c>
      <c r="BH89" s="126">
        <v>0</v>
      </c>
      <c r="BI89" s="138">
        <v>0</v>
      </c>
      <c r="BJ89" s="130">
        <f>=AI89</f>
        <v>2</v>
      </c>
      <c r="BK89" s="131">
        <f>=BJ89/N89</f>
        <v>0.111111111111111</v>
      </c>
      <c r="BL89" s="131">
        <f>=AL89/AI89</f>
        <v>1</v>
      </c>
      <c r="BM89" s="132">
        <f>=IF(BJ89=0,0,AM89/BJ89)</f>
        <v>0</v>
      </c>
      <c r="BN89" s="132">
        <f>=IF(BJ89=0,0,AN89/BJ89)</f>
        <v>1</v>
      </c>
      <c r="BO89" s="132">
        <f>=IF(BJ89=0,0,AO89/BJ89)</f>
        <v>0</v>
      </c>
      <c r="BP89" s="132">
        <f>=IF(BJ89=0,0,AP89/BJ89)</f>
        <v>0</v>
      </c>
      <c r="BQ89" s="131">
        <f>=-IF(BM89=0,0,BM89*LN(BM89))-IF(BN89=0,0,BN89*LN(BN89))-IF(BO89=0,0,BO89*LN(BO89))-IF(BP89=0,0,BP89*LN(BP89))</f>
        <v>0</v>
      </c>
      <c r="BR89" s="133">
        <f>=IF(BJ89=0,0,BQ89/LN(4)*100)</f>
        <v>0</v>
      </c>
      <c r="BS89" s="134">
        <f>=_xlfn.XLOOKUP(C89,点位均值!$A:$A,点位均值!$B:$B,"无匹配")</f>
        <v>0.247394540942928</v>
      </c>
      <c r="BT89" s="134">
        <f>=_xlfn.XLOOKUP(C89,点位均值!$A:$A,点位均值!$C:$C,"无匹配")</f>
        <v>3.38276762402089</v>
      </c>
    </row>
    <row r="90" spans="1:72" ht="34" customHeight="1">
      <c r="A90" s="124">
        <v>87</v>
      </c>
      <c r="B90" s="125" t="s">
        <v>526</v>
      </c>
      <c r="C90" s="126" t="s">
        <v>527</v>
      </c>
      <c r="D90" s="126" t="s">
        <v>175</v>
      </c>
      <c r="E90" s="127" t="s">
        <v>528</v>
      </c>
      <c r="F90" s="135" t="s"/>
      <c r="G90" s="135" t="s"/>
      <c r="H90" s="135" t="s"/>
      <c r="I90" s="127" t="s"/>
      <c r="J90" s="127" t="s"/>
      <c r="K90" s="135" t="s"/>
      <c r="L90" s="126">
        <v>11</v>
      </c>
      <c r="M90" s="126">
        <v>1.8</v>
      </c>
      <c r="N90" s="126">
        <v>16</v>
      </c>
      <c r="O90" s="126" t="s">
        <v>249</v>
      </c>
      <c r="P90" s="126">
        <v>1</v>
      </c>
      <c r="Q90" s="126">
        <v>5</v>
      </c>
      <c r="R90" s="126">
        <v>0</v>
      </c>
      <c r="S90" s="126">
        <v>0</v>
      </c>
      <c r="T90" s="126">
        <v>20</v>
      </c>
      <c r="U90" s="124">
        <v>5</v>
      </c>
      <c r="V90" s="124">
        <v>3</v>
      </c>
      <c r="W90" s="124">
        <v>4</v>
      </c>
      <c r="X90" s="126" t="s">
        <v>157</v>
      </c>
      <c r="Y90" s="135" t="s"/>
      <c r="Z90" s="124">
        <v>5</v>
      </c>
      <c r="AA90" s="124">
        <v>5</v>
      </c>
      <c r="AB90" s="124">
        <v>4</v>
      </c>
      <c r="AC90" s="126" t="s">
        <v>158</v>
      </c>
      <c r="AD90" s="135" t="s"/>
      <c r="AE90" s="126" t="s">
        <v>132</v>
      </c>
      <c r="AF90" s="126">
        <v>70</v>
      </c>
      <c r="AG90" s="124">
        <v>5</v>
      </c>
      <c r="AH90" s="124">
        <v>4</v>
      </c>
      <c r="AI90" s="124">
        <v>2</v>
      </c>
      <c r="AJ90" s="124">
        <v>2</v>
      </c>
      <c r="AK90" s="124">
        <v>0</v>
      </c>
      <c r="AL90" s="124">
        <v>2</v>
      </c>
      <c r="AM90" s="124">
        <v>0</v>
      </c>
      <c r="AN90" s="124">
        <v>2</v>
      </c>
      <c r="AO90" s="124">
        <v>0</v>
      </c>
      <c r="AP90" s="124">
        <v>0</v>
      </c>
      <c r="AQ90" s="124">
        <v>0</v>
      </c>
      <c r="AR90" s="124">
        <v>2</v>
      </c>
      <c r="AS90" s="124">
        <v>0</v>
      </c>
      <c r="AT90" s="124">
        <v>0</v>
      </c>
      <c r="AU90" s="124">
        <v>2</v>
      </c>
      <c r="AV90" s="124">
        <v>0</v>
      </c>
      <c r="AW90" s="124">
        <v>0</v>
      </c>
      <c r="AX90" s="124">
        <v>0</v>
      </c>
      <c r="AY90" s="124">
        <v>0</v>
      </c>
      <c r="AZ90" s="124">
        <v>0</v>
      </c>
      <c r="BA90" s="124">
        <v>0</v>
      </c>
      <c r="BB90" s="124">
        <v>0</v>
      </c>
      <c r="BC90" s="124">
        <v>2</v>
      </c>
      <c r="BD90" s="124">
        <v>0</v>
      </c>
      <c r="BE90" s="124">
        <v>0</v>
      </c>
      <c r="BF90" s="124">
        <v>0</v>
      </c>
      <c r="BG90" s="124">
        <v>0</v>
      </c>
      <c r="BH90" s="124">
        <v>0</v>
      </c>
      <c r="BI90" s="129">
        <v>0</v>
      </c>
      <c r="BJ90" s="130">
        <f>=AI90</f>
        <v>2</v>
      </c>
      <c r="BK90" s="131">
        <f>=BJ90/N90</f>
        <v>0.125</v>
      </c>
      <c r="BL90" s="131">
        <f>=AL90/AI90</f>
        <v>1</v>
      </c>
      <c r="BM90" s="132">
        <f>=IF(BJ90=0,0,AM90/BJ90)</f>
        <v>0</v>
      </c>
      <c r="BN90" s="132">
        <f>=IF(BJ90=0,0,AN90/BJ90)</f>
        <v>1</v>
      </c>
      <c r="BO90" s="132">
        <f>=IF(BJ90=0,0,AO90/BJ90)</f>
        <v>0</v>
      </c>
      <c r="BP90" s="132">
        <f>=IF(BJ90=0,0,AP90/BJ90)</f>
        <v>0</v>
      </c>
      <c r="BQ90" s="131">
        <f>=-IF(BM90=0,0,BM90*LN(BM90))-IF(BN90=0,0,BN90*LN(BN90))-IF(BO90=0,0,BO90*LN(BO90))-IF(BP90=0,0,BP90*LN(BP90))</f>
        <v>0</v>
      </c>
      <c r="BR90" s="133">
        <f>=IF(BJ90=0,0,BQ90/LN(4)*100)</f>
        <v>0</v>
      </c>
      <c r="BS90" s="134">
        <f>=_xlfn.XLOOKUP(C90,点位均值!$A:$A,点位均值!$B:$B,"无匹配")</f>
        <v>0.542183622828784</v>
      </c>
      <c r="BT90" s="134">
        <f>=_xlfn.XLOOKUP(C90,点位均值!$A:$A,点位均值!$C:$C,"无匹配")</f>
        <v>2.1420365535248</v>
      </c>
    </row>
    <row r="91" spans="1:72" ht="34" customHeight="1">
      <c r="A91" s="124">
        <v>88</v>
      </c>
      <c r="B91" s="125" t="s">
        <v>529</v>
      </c>
      <c r="C91" s="126" t="s">
        <v>530</v>
      </c>
      <c r="D91" s="126" t="s">
        <v>1617</v>
      </c>
      <c r="E91" s="127" t="s">
        <v>531</v>
      </c>
      <c r="F91" s="135" t="s"/>
      <c r="G91" s="135" t="s"/>
      <c r="H91" s="135" t="s"/>
      <c r="I91" s="127" t="s"/>
      <c r="J91" s="127" t="s"/>
      <c r="K91" s="135" t="s"/>
      <c r="L91" s="126">
        <v>13</v>
      </c>
      <c r="M91" s="126">
        <v>1.7</v>
      </c>
      <c r="N91" s="126">
        <v>20</v>
      </c>
      <c r="O91" s="126" t="s">
        <v>139</v>
      </c>
      <c r="P91" s="126">
        <v>1</v>
      </c>
      <c r="Q91" s="126">
        <v>4</v>
      </c>
      <c r="R91" s="126">
        <v>0</v>
      </c>
      <c r="S91" s="126">
        <v>20</v>
      </c>
      <c r="T91" s="126">
        <v>7</v>
      </c>
      <c r="U91" s="126">
        <v>4</v>
      </c>
      <c r="V91" s="126">
        <v>4</v>
      </c>
      <c r="W91" s="126">
        <v>4</v>
      </c>
      <c r="X91" s="126" t="s">
        <v>157</v>
      </c>
      <c r="Y91" s="135" t="s"/>
      <c r="Z91" s="126">
        <v>5</v>
      </c>
      <c r="AA91" s="126">
        <v>3</v>
      </c>
      <c r="AB91" s="126">
        <v>4</v>
      </c>
      <c r="AC91" s="126" t="s">
        <v>158</v>
      </c>
      <c r="AD91" s="135" t="s"/>
      <c r="AE91" s="126" t="s">
        <v>132</v>
      </c>
      <c r="AF91" s="126">
        <v>70</v>
      </c>
      <c r="AG91" s="126">
        <v>4</v>
      </c>
      <c r="AH91" s="126">
        <v>4</v>
      </c>
      <c r="AI91" s="124" t="s"/>
      <c r="AJ91" s="124" t="s"/>
      <c r="AK91" s="124" t="s"/>
      <c r="AL91" s="124" t="s"/>
      <c r="AM91" s="124" t="s"/>
      <c r="AN91" s="124" t="s"/>
      <c r="AO91" s="124" t="s"/>
      <c r="AP91" s="124" t="s"/>
      <c r="AQ91" s="124" t="s"/>
      <c r="AR91" s="124" t="s"/>
      <c r="AS91" s="124" t="s"/>
      <c r="AT91" s="124" t="s"/>
      <c r="AU91" s="124" t="s"/>
      <c r="AV91" s="124" t="s"/>
      <c r="AW91" s="124" t="s"/>
      <c r="AX91" s="124" t="s"/>
      <c r="AY91" s="124" t="s"/>
      <c r="AZ91" s="124" t="s"/>
      <c r="BA91" s="124" t="s"/>
      <c r="BB91" s="124" t="s"/>
      <c r="BC91" s="124" t="s"/>
      <c r="BD91" s="124" t="s"/>
      <c r="BE91" s="124" t="s"/>
      <c r="BF91" s="124" t="s"/>
      <c r="BG91" s="124" t="s"/>
      <c r="BH91" s="124" t="s"/>
      <c r="BI91" s="129" t="s"/>
      <c r="BJ91" s="130">
        <f>=AI91</f>
        <v>0</v>
      </c>
      <c r="BK91" s="131">
        <f>=BJ91/N91</f>
        <v>0</v>
      </c>
      <c r="BL91" s="131" t="e">
        <f>=AL91/AI91</f>
        <v>#DIV/0!</v>
      </c>
      <c r="BM91" s="132">
        <f>=IF(BJ91=0,0,AM91/BJ91)</f>
        <v>0</v>
      </c>
      <c r="BN91" s="132">
        <f>=IF(BJ91=0,0,AN91/BJ91)</f>
        <v>0</v>
      </c>
      <c r="BO91" s="132">
        <f>=IF(BJ91=0,0,AO91/BJ91)</f>
        <v>0</v>
      </c>
      <c r="BP91" s="132">
        <f>=IF(BJ91=0,0,AP91/BJ91)</f>
        <v>0</v>
      </c>
      <c r="BQ91" s="131">
        <f>=-IF(BM91=0,0,BM91*LN(BM91))-IF(BN91=0,0,BN91*LN(BN91))-IF(BO91=0,0,BO91*LN(BO91))-IF(BP91=0,0,BP91*LN(BP91))</f>
        <v>0</v>
      </c>
      <c r="BR91" s="133">
        <f>=IF(BJ91=0,0,BQ91/LN(4)*100)</f>
        <v>0</v>
      </c>
      <c r="BS91" s="134" t="str">
        <f>=_xlfn.XLOOKUP(C91,点位均值!$A:$A,点位均值!$B:$B,"无匹配")</f>
        <v>无匹配</v>
      </c>
      <c r="BT91" s="134" t="str">
        <f>=_xlfn.XLOOKUP(C91,点位均值!$A:$A,点位均值!$C:$C,"无匹配")</f>
        <v>无匹配</v>
      </c>
    </row>
    <row r="92" spans="1:72" ht="34" customHeight="1">
      <c r="A92" s="124">
        <v>89</v>
      </c>
      <c r="B92" s="125" t="s">
        <v>532</v>
      </c>
      <c r="C92" s="126" t="s">
        <v>533</v>
      </c>
      <c r="D92" s="126" t="s">
        <v>1618</v>
      </c>
      <c r="E92" s="127" t="s">
        <v>534</v>
      </c>
      <c r="F92" s="135" t="s"/>
      <c r="G92" s="135" t="s"/>
      <c r="H92" s="135" t="s"/>
      <c r="I92" s="127" t="s"/>
      <c r="J92" s="127" t="s"/>
      <c r="K92" s="135" t="s"/>
      <c r="L92" s="126">
        <v>4</v>
      </c>
      <c r="M92" s="126">
        <v>0</v>
      </c>
      <c r="N92" s="126">
        <v>6</v>
      </c>
      <c r="O92" s="126" t="s">
        <v>175</v>
      </c>
      <c r="P92" s="126">
        <v>2</v>
      </c>
      <c r="Q92" s="126">
        <v>2</v>
      </c>
      <c r="R92" s="126">
        <v>10</v>
      </c>
      <c r="S92" s="126">
        <v>70</v>
      </c>
      <c r="T92" s="126">
        <v>18</v>
      </c>
      <c r="U92" s="126">
        <v>2</v>
      </c>
      <c r="V92" s="126">
        <v>2</v>
      </c>
      <c r="W92" s="126">
        <v>4</v>
      </c>
      <c r="X92" s="126" t="s">
        <v>535</v>
      </c>
      <c r="Y92" s="135" t="s"/>
      <c r="Z92" s="126">
        <v>1</v>
      </c>
      <c r="AA92" s="126">
        <v>1</v>
      </c>
      <c r="AB92" s="126">
        <v>3</v>
      </c>
      <c r="AC92" s="126" t="s">
        <v>536</v>
      </c>
      <c r="AD92" s="135" t="s"/>
      <c r="AE92" s="126" t="s">
        <v>140</v>
      </c>
      <c r="AF92" s="126">
        <v>80</v>
      </c>
      <c r="AG92" s="126">
        <v>3</v>
      </c>
      <c r="AH92" s="126">
        <v>3</v>
      </c>
      <c r="AI92" s="124" t="s"/>
      <c r="AJ92" s="124" t="s"/>
      <c r="AK92" s="124" t="s"/>
      <c r="AL92" s="124" t="s"/>
      <c r="AM92" s="124" t="s"/>
      <c r="AN92" s="124" t="s"/>
      <c r="AO92" s="124" t="s"/>
      <c r="AP92" s="124" t="s"/>
      <c r="AQ92" s="124" t="s"/>
      <c r="AR92" s="124" t="s"/>
      <c r="AS92" s="124" t="s"/>
      <c r="AT92" s="124" t="s"/>
      <c r="AU92" s="124" t="s"/>
      <c r="AV92" s="124" t="s"/>
      <c r="AW92" s="124" t="s"/>
      <c r="AX92" s="124" t="s"/>
      <c r="AY92" s="124" t="s"/>
      <c r="AZ92" s="124" t="s"/>
      <c r="BA92" s="124" t="s"/>
      <c r="BB92" s="124" t="s"/>
      <c r="BC92" s="124" t="s"/>
      <c r="BD92" s="124" t="s"/>
      <c r="BE92" s="124" t="s"/>
      <c r="BF92" s="124" t="s"/>
      <c r="BG92" s="124" t="s"/>
      <c r="BH92" s="124" t="s"/>
      <c r="BI92" s="129" t="s"/>
      <c r="BJ92" s="130">
        <f>=AI92</f>
        <v>0</v>
      </c>
      <c r="BK92" s="131">
        <f>=BJ92/N92</f>
        <v>0</v>
      </c>
      <c r="BL92" s="131" t="e">
        <f>=AL92/AI92</f>
        <v>#DIV/0!</v>
      </c>
      <c r="BM92" s="132">
        <f>=IF(BJ92=0,0,AM92/BJ92)</f>
        <v>0</v>
      </c>
      <c r="BN92" s="132">
        <f>=IF(BJ92=0,0,AN92/BJ92)</f>
        <v>0</v>
      </c>
      <c r="BO92" s="132">
        <f>=IF(BJ92=0,0,AO92/BJ92)</f>
        <v>0</v>
      </c>
      <c r="BP92" s="132">
        <f>=IF(BJ92=0,0,AP92/BJ92)</f>
        <v>0</v>
      </c>
      <c r="BQ92" s="131">
        <f>=-IF(BM92=0,0,BM92*LN(BM92))-IF(BN92=0,0,BN92*LN(BN92))-IF(BO92=0,0,BO92*LN(BO92))-IF(BP92=0,0,BP92*LN(BP92))</f>
        <v>0</v>
      </c>
      <c r="BR92" s="133">
        <f>=IF(BJ92=0,0,BQ92/LN(4)*100)</f>
        <v>0</v>
      </c>
      <c r="BS92" s="134" t="str">
        <f>=_xlfn.XLOOKUP(C92,点位均值!$A:$A,点位均值!$B:$B,"无匹配")</f>
        <v>无匹配</v>
      </c>
      <c r="BT92" s="134" t="str">
        <f>=_xlfn.XLOOKUP(C92,点位均值!$A:$A,点位均值!$C:$C,"无匹配")</f>
        <v>无匹配</v>
      </c>
    </row>
    <row r="93" spans="1:72" ht="34" customHeight="1">
      <c r="A93" s="124">
        <v>90</v>
      </c>
      <c r="B93" s="125" t="s">
        <v>537</v>
      </c>
      <c r="C93" s="126" t="s">
        <v>538</v>
      </c>
      <c r="D93" s="126" t="s">
        <v>1602</v>
      </c>
      <c r="E93" s="127" t="s">
        <v>539</v>
      </c>
      <c r="F93" s="135" t="s"/>
      <c r="G93" s="135" t="s"/>
      <c r="H93" s="135" t="s"/>
      <c r="I93" s="127" t="s"/>
      <c r="J93" s="127" t="s"/>
      <c r="K93" s="135" t="s"/>
      <c r="L93" s="126">
        <v>16</v>
      </c>
      <c r="M93" s="126">
        <v>1.5</v>
      </c>
      <c r="N93" s="126">
        <v>23</v>
      </c>
      <c r="O93" s="126" t="s">
        <v>101</v>
      </c>
      <c r="P93" s="126">
        <v>1</v>
      </c>
      <c r="Q93" s="126">
        <v>4</v>
      </c>
      <c r="R93" s="126">
        <v>75</v>
      </c>
      <c r="S93" s="126">
        <v>70</v>
      </c>
      <c r="T93" s="126">
        <v>9</v>
      </c>
      <c r="U93" s="126">
        <v>4</v>
      </c>
      <c r="V93" s="126">
        <v>3</v>
      </c>
      <c r="W93" s="126">
        <v>4</v>
      </c>
      <c r="X93" s="126" t="s">
        <v>541</v>
      </c>
      <c r="Y93" s="135" t="s"/>
      <c r="Z93" s="126">
        <v>4</v>
      </c>
      <c r="AA93" s="126">
        <v>5</v>
      </c>
      <c r="AB93" s="126">
        <v>5</v>
      </c>
      <c r="AC93" s="126" t="s">
        <v>542</v>
      </c>
      <c r="AD93" s="135" t="s"/>
      <c r="AE93" s="126" t="s">
        <v>140</v>
      </c>
      <c r="AF93" s="126">
        <v>70</v>
      </c>
      <c r="AG93" s="126">
        <v>4</v>
      </c>
      <c r="AH93" s="126">
        <v>4</v>
      </c>
      <c r="AI93" s="124">
        <v>2</v>
      </c>
      <c r="AJ93" s="124">
        <v>0</v>
      </c>
      <c r="AK93" s="124">
        <v>2</v>
      </c>
      <c r="AL93" s="124">
        <v>0</v>
      </c>
      <c r="AM93" s="124">
        <v>0</v>
      </c>
      <c r="AN93" s="124">
        <v>0</v>
      </c>
      <c r="AO93" s="124">
        <v>2</v>
      </c>
      <c r="AP93" s="124">
        <v>0</v>
      </c>
      <c r="AQ93" s="124">
        <v>2</v>
      </c>
      <c r="AR93" s="124">
        <v>0</v>
      </c>
      <c r="AS93" s="124">
        <v>0</v>
      </c>
      <c r="AT93" s="124">
        <v>0</v>
      </c>
      <c r="AU93" s="124">
        <v>2</v>
      </c>
      <c r="AV93" s="124">
        <v>0</v>
      </c>
      <c r="AW93" s="124">
        <v>0</v>
      </c>
      <c r="AX93" s="124">
        <v>0</v>
      </c>
      <c r="AY93" s="124">
        <v>0</v>
      </c>
      <c r="AZ93" s="124">
        <v>0</v>
      </c>
      <c r="BA93" s="124">
        <v>0</v>
      </c>
      <c r="BB93" s="124">
        <v>0</v>
      </c>
      <c r="BC93" s="124">
        <v>2</v>
      </c>
      <c r="BD93" s="124">
        <v>0</v>
      </c>
      <c r="BE93" s="124">
        <v>0</v>
      </c>
      <c r="BF93" s="124">
        <v>0</v>
      </c>
      <c r="BG93" s="124">
        <v>0</v>
      </c>
      <c r="BH93" s="124">
        <v>0</v>
      </c>
      <c r="BI93" s="129">
        <v>0</v>
      </c>
      <c r="BJ93" s="130">
        <f>=AI93</f>
        <v>2</v>
      </c>
      <c r="BK93" s="131">
        <f>=BJ93/N93</f>
        <v>0.0869565217391305</v>
      </c>
      <c r="BL93" s="131">
        <f>=AL93/AI93</f>
        <v>0</v>
      </c>
      <c r="BM93" s="132">
        <f>=IF(BJ93=0,0,AM93/BJ93)</f>
        <v>0</v>
      </c>
      <c r="BN93" s="132">
        <f>=IF(BJ93=0,0,AN93/BJ93)</f>
        <v>0</v>
      </c>
      <c r="BO93" s="132">
        <f>=IF(BJ93=0,0,AO93/BJ93)</f>
        <v>1</v>
      </c>
      <c r="BP93" s="132">
        <f>=IF(BJ93=0,0,AP93/BJ93)</f>
        <v>0</v>
      </c>
      <c r="BQ93" s="131">
        <f>=-IF(BM93=0,0,BM93*LN(BM93))-IF(BN93=0,0,BN93*LN(BN93))-IF(BO93=0,0,BO93*LN(BO93))-IF(BP93=0,0,BP93*LN(BP93))</f>
        <v>0</v>
      </c>
      <c r="BR93" s="133">
        <f>=IF(BJ93=0,0,BQ93/LN(4)*100)</f>
        <v>0</v>
      </c>
      <c r="BS93" s="134">
        <f>=_xlfn.XLOOKUP(C93,点位均值!$A:$A,点位均值!$B:$B,"无匹配")</f>
        <v>1.27915632754342</v>
      </c>
      <c r="BT93" s="134">
        <f>=_xlfn.XLOOKUP(C93,点位均值!$A:$A,点位均值!$C:$C,"无匹配")</f>
        <v>1.36657963446475</v>
      </c>
    </row>
    <row r="94" spans="1:72" ht="34" customHeight="1">
      <c r="A94" s="124">
        <v>91</v>
      </c>
      <c r="B94" s="125" t="s">
        <v>543</v>
      </c>
      <c r="C94" s="126" t="s">
        <v>544</v>
      </c>
      <c r="D94" s="126" t="s">
        <v>1602</v>
      </c>
      <c r="E94" s="127" t="s">
        <v>545</v>
      </c>
      <c r="F94" s="135" t="s"/>
      <c r="G94" s="135" t="s"/>
      <c r="H94" s="135" t="s"/>
      <c r="I94" s="127" t="s"/>
      <c r="J94" s="127" t="s"/>
      <c r="K94" s="135" t="s"/>
      <c r="L94" s="126">
        <v>12</v>
      </c>
      <c r="M94" s="126">
        <v>1.3</v>
      </c>
      <c r="N94" s="126">
        <v>18</v>
      </c>
      <c r="O94" s="126" t="s">
        <v>175</v>
      </c>
      <c r="P94" s="126">
        <v>1</v>
      </c>
      <c r="Q94" s="126">
        <v>4</v>
      </c>
      <c r="R94" s="126">
        <v>65</v>
      </c>
      <c r="S94" s="126">
        <v>60</v>
      </c>
      <c r="T94" s="126">
        <v>7</v>
      </c>
      <c r="U94" s="126">
        <v>4</v>
      </c>
      <c r="V94" s="126">
        <v>3.8</v>
      </c>
      <c r="W94" s="126">
        <v>4</v>
      </c>
      <c r="X94" s="126" t="s">
        <v>157</v>
      </c>
      <c r="Y94" s="135" t="s"/>
      <c r="Z94" s="126">
        <v>4</v>
      </c>
      <c r="AA94" s="126">
        <v>4</v>
      </c>
      <c r="AB94" s="126">
        <v>4</v>
      </c>
      <c r="AC94" s="126" t="s">
        <v>158</v>
      </c>
      <c r="AD94" s="135" t="s"/>
      <c r="AE94" s="126" t="s">
        <v>132</v>
      </c>
      <c r="AF94" s="126">
        <v>60</v>
      </c>
      <c r="AG94" s="126">
        <v>3.4</v>
      </c>
      <c r="AH94" s="126">
        <v>3.2</v>
      </c>
      <c r="AI94" s="126" t="s"/>
      <c r="AJ94" s="126" t="s"/>
      <c r="AK94" s="126" t="s"/>
      <c r="AL94" s="126" t="s"/>
      <c r="AM94" s="126" t="s"/>
      <c r="AN94" s="126" t="s"/>
      <c r="AO94" s="126" t="s"/>
      <c r="AP94" s="126" t="s"/>
      <c r="AQ94" s="126" t="s"/>
      <c r="AR94" s="126" t="s"/>
      <c r="AS94" s="126" t="s"/>
      <c r="AT94" s="126" t="s"/>
      <c r="AU94" s="126" t="s"/>
      <c r="AV94" s="126" t="s"/>
      <c r="AW94" s="126" t="s"/>
      <c r="AX94" s="126" t="s"/>
      <c r="AY94" s="126" t="s"/>
      <c r="AZ94" s="126" t="s"/>
      <c r="BA94" s="126" t="s"/>
      <c r="BB94" s="126" t="s"/>
      <c r="BC94" s="126" t="s"/>
      <c r="BD94" s="126" t="s"/>
      <c r="BE94" s="126" t="s"/>
      <c r="BF94" s="126" t="s"/>
      <c r="BG94" s="126" t="s"/>
      <c r="BH94" s="126" t="s"/>
      <c r="BI94" s="138" t="s"/>
      <c r="BJ94" s="130">
        <f>=AI94</f>
        <v>0</v>
      </c>
      <c r="BK94" s="131">
        <f>=BJ94/N94</f>
        <v>0</v>
      </c>
      <c r="BL94" s="131" t="e">
        <f>=AL94/AI94</f>
        <v>#DIV/0!</v>
      </c>
      <c r="BM94" s="132">
        <f>=IF(BJ94=0,0,AM94/BJ94)</f>
        <v>0</v>
      </c>
      <c r="BN94" s="132">
        <f>=IF(BJ94=0,0,AN94/BJ94)</f>
        <v>0</v>
      </c>
      <c r="BO94" s="132">
        <f>=IF(BJ94=0,0,AO94/BJ94)</f>
        <v>0</v>
      </c>
      <c r="BP94" s="132">
        <f>=IF(BJ94=0,0,AP94/BJ94)</f>
        <v>0</v>
      </c>
      <c r="BQ94" s="131">
        <f>=-IF(BM94=0,0,BM94*LN(BM94))-IF(BN94=0,0,BN94*LN(BN94))-IF(BO94=0,0,BO94*LN(BO94))-IF(BP94=0,0,BP94*LN(BP94))</f>
        <v>0</v>
      </c>
      <c r="BR94" s="133">
        <f>=IF(BJ94=0,0,BQ94/LN(4)*100)</f>
        <v>0</v>
      </c>
      <c r="BS94" s="134" t="str">
        <f>=_xlfn.XLOOKUP(C94,点位均值!$A:$A,点位均值!$B:$B,"无匹配")</f>
        <v>无匹配</v>
      </c>
      <c r="BT94" s="134" t="str">
        <f>=_xlfn.XLOOKUP(C94,点位均值!$A:$A,点位均值!$C:$C,"无匹配")</f>
        <v>无匹配</v>
      </c>
    </row>
    <row r="95" spans="1:72" ht="34" customHeight="1">
      <c r="A95" s="124">
        <v>92</v>
      </c>
      <c r="B95" s="125" t="s">
        <v>546</v>
      </c>
      <c r="C95" s="126" t="s">
        <v>547</v>
      </c>
      <c r="D95" s="126" t="s">
        <v>1602</v>
      </c>
      <c r="E95" s="127" t="s">
        <v>548</v>
      </c>
      <c r="F95" s="135" t="s"/>
      <c r="G95" s="128" t="s"/>
      <c r="H95" s="128" t="s"/>
      <c r="I95" s="125" t="s"/>
      <c r="J95" s="125" t="s"/>
      <c r="K95" s="128" t="s"/>
      <c r="L95" s="124">
        <v>14</v>
      </c>
      <c r="M95" s="124">
        <v>1.8</v>
      </c>
      <c r="N95" s="124">
        <v>21</v>
      </c>
      <c r="O95" s="126" t="s">
        <v>101</v>
      </c>
      <c r="P95" s="124">
        <v>1</v>
      </c>
      <c r="Q95" s="124">
        <v>4</v>
      </c>
      <c r="R95" s="124">
        <v>70</v>
      </c>
      <c r="S95" s="124">
        <v>66</v>
      </c>
      <c r="T95" s="126">
        <v>8</v>
      </c>
      <c r="U95" s="124">
        <v>4</v>
      </c>
      <c r="V95" s="124">
        <v>3</v>
      </c>
      <c r="W95" s="124">
        <v>4</v>
      </c>
      <c r="X95" s="126" t="s">
        <v>157</v>
      </c>
      <c r="Y95" s="135" t="s"/>
      <c r="Z95" s="124">
        <v>4</v>
      </c>
      <c r="AA95" s="124">
        <v>4</v>
      </c>
      <c r="AB95" s="124">
        <v>4</v>
      </c>
      <c r="AC95" s="126" t="s">
        <v>158</v>
      </c>
      <c r="AD95" s="135" t="s"/>
      <c r="AE95" s="126" t="s">
        <v>140</v>
      </c>
      <c r="AF95" s="124">
        <v>60</v>
      </c>
      <c r="AG95" s="124">
        <v>3</v>
      </c>
      <c r="AH95" s="124">
        <v>3.7</v>
      </c>
      <c r="AI95" s="126">
        <v>3</v>
      </c>
      <c r="AJ95" s="126">
        <v>1</v>
      </c>
      <c r="AK95" s="126">
        <v>1</v>
      </c>
      <c r="AL95" s="126">
        <v>2</v>
      </c>
      <c r="AM95" s="126">
        <v>0</v>
      </c>
      <c r="AN95" s="126">
        <v>2</v>
      </c>
      <c r="AO95" s="126">
        <v>1</v>
      </c>
      <c r="AP95" s="126">
        <v>0</v>
      </c>
      <c r="AQ95" s="126">
        <v>2</v>
      </c>
      <c r="AR95" s="126">
        <v>1</v>
      </c>
      <c r="AS95" s="126">
        <v>0</v>
      </c>
      <c r="AT95" s="126">
        <v>0</v>
      </c>
      <c r="AU95" s="126">
        <v>3</v>
      </c>
      <c r="AV95" s="126">
        <v>0</v>
      </c>
      <c r="AW95" s="126">
        <v>0</v>
      </c>
      <c r="AX95" s="126">
        <v>2</v>
      </c>
      <c r="AY95" s="126">
        <v>0</v>
      </c>
      <c r="AZ95" s="126">
        <v>0</v>
      </c>
      <c r="BA95" s="126">
        <v>0</v>
      </c>
      <c r="BB95" s="126">
        <v>0</v>
      </c>
      <c r="BC95" s="126">
        <v>3</v>
      </c>
      <c r="BD95" s="126">
        <v>0</v>
      </c>
      <c r="BE95" s="126">
        <v>0</v>
      </c>
      <c r="BF95" s="126">
        <v>0</v>
      </c>
      <c r="BG95" s="126">
        <v>0</v>
      </c>
      <c r="BH95" s="126">
        <v>0</v>
      </c>
      <c r="BI95" s="138">
        <v>0</v>
      </c>
      <c r="BJ95" s="130">
        <f>=AI95</f>
        <v>3</v>
      </c>
      <c r="BK95" s="131">
        <f>=BJ95/N95</f>
        <v>0.142857142857143</v>
      </c>
      <c r="BL95" s="131">
        <f>=AL95/AI95</f>
        <v>0.666666666666667</v>
      </c>
      <c r="BM95" s="132">
        <f>=IF(BJ95=0,0,AM95/BJ95)</f>
        <v>0</v>
      </c>
      <c r="BN95" s="132">
        <f>=IF(BJ95=0,0,AN95/BJ95)</f>
        <v>0.666666666666667</v>
      </c>
      <c r="BO95" s="132">
        <f>=IF(BJ95=0,0,AO95/BJ95)</f>
        <v>0.333333333333333</v>
      </c>
      <c r="BP95" s="132">
        <f>=IF(BJ95=0,0,AP95/BJ95)</f>
        <v>0</v>
      </c>
      <c r="BQ95" s="131">
        <f>=-IF(BM95=0,0,BM95*LN(BM95))-IF(BN95=0,0,BN95*LN(BN95))-IF(BO95=0,0,BO95*LN(BO95))-IF(BP95=0,0,BP95*LN(BP95))</f>
        <v>0.636514168294813</v>
      </c>
      <c r="BR95" s="133">
        <f>=IF(BJ95=0,0,BQ95/LN(4)*100)</f>
        <v>45.9147917027245</v>
      </c>
      <c r="BS95" s="134">
        <f>=_xlfn.XLOOKUP(C95,点位均值!$A:$A,点位均值!$B:$B,"无匹配")</f>
        <v>1.36104218362283</v>
      </c>
      <c r="BT95" s="134">
        <f>=_xlfn.XLOOKUP(C95,点位均值!$A:$A,点位均值!$C:$C,"无匹配")</f>
        <v>3.00365535248042</v>
      </c>
    </row>
    <row r="96" spans="1:72" ht="34" customHeight="1">
      <c r="A96" s="124">
        <v>93</v>
      </c>
      <c r="B96" s="125" t="s">
        <v>549</v>
      </c>
      <c r="C96" s="126" t="s">
        <v>550</v>
      </c>
      <c r="D96" s="126" t="s">
        <v>1602</v>
      </c>
      <c r="E96" s="127" t="s">
        <v>551</v>
      </c>
      <c r="F96" s="135" t="s"/>
      <c r="G96" s="135" t="s"/>
      <c r="H96" s="135" t="s"/>
      <c r="I96" s="127" t="s"/>
      <c r="J96" s="127" t="s"/>
      <c r="K96" s="135" t="s"/>
      <c r="L96" s="126">
        <v>11</v>
      </c>
      <c r="M96" s="126">
        <v>1.5</v>
      </c>
      <c r="N96" s="126">
        <v>17</v>
      </c>
      <c r="O96" s="126" t="s">
        <v>249</v>
      </c>
      <c r="P96" s="126">
        <v>1</v>
      </c>
      <c r="Q96" s="126">
        <v>3</v>
      </c>
      <c r="R96" s="126">
        <v>0</v>
      </c>
      <c r="S96" s="126">
        <v>10</v>
      </c>
      <c r="T96" s="126">
        <v>3</v>
      </c>
      <c r="U96" s="126">
        <v>4</v>
      </c>
      <c r="V96" s="126">
        <v>4</v>
      </c>
      <c r="W96" s="126">
        <v>3</v>
      </c>
      <c r="X96" s="126" t="s">
        <v>552</v>
      </c>
      <c r="Y96" s="135" t="s"/>
      <c r="Z96" s="126">
        <v>3</v>
      </c>
      <c r="AA96" s="126">
        <v>3</v>
      </c>
      <c r="AB96" s="126">
        <v>4</v>
      </c>
      <c r="AC96" s="126" t="s">
        <v>553</v>
      </c>
      <c r="AD96" s="135" t="s"/>
      <c r="AE96" s="126" t="s">
        <v>132</v>
      </c>
      <c r="AF96" s="126">
        <v>60</v>
      </c>
      <c r="AG96" s="126">
        <v>4</v>
      </c>
      <c r="AH96" s="126">
        <v>3</v>
      </c>
      <c r="AI96" s="126" t="s"/>
      <c r="AJ96" s="126" t="s"/>
      <c r="AK96" s="126" t="s"/>
      <c r="AL96" s="126" t="s"/>
      <c r="AM96" s="126" t="s"/>
      <c r="AN96" s="126" t="s"/>
      <c r="AO96" s="126" t="s"/>
      <c r="AP96" s="126" t="s"/>
      <c r="AQ96" s="126" t="s"/>
      <c r="AR96" s="126" t="s"/>
      <c r="AS96" s="126" t="s"/>
      <c r="AT96" s="126" t="s"/>
      <c r="AU96" s="126" t="s"/>
      <c r="AV96" s="126" t="s"/>
      <c r="AW96" s="126" t="s"/>
      <c r="AX96" s="126" t="s"/>
      <c r="AY96" s="126" t="s"/>
      <c r="AZ96" s="126" t="s"/>
      <c r="BA96" s="126" t="s"/>
      <c r="BB96" s="126" t="s"/>
      <c r="BC96" s="126" t="s"/>
      <c r="BD96" s="126" t="s"/>
      <c r="BE96" s="126" t="s"/>
      <c r="BF96" s="126" t="s"/>
      <c r="BG96" s="126" t="s"/>
      <c r="BH96" s="126" t="s"/>
      <c r="BI96" s="138" t="s"/>
      <c r="BJ96" s="130">
        <f>=AI96</f>
        <v>0</v>
      </c>
      <c r="BK96" s="131">
        <f>=BJ96/N96</f>
        <v>0</v>
      </c>
      <c r="BL96" s="131" t="e">
        <f>=AL96/AI96</f>
        <v>#DIV/0!</v>
      </c>
      <c r="BM96" s="132">
        <f>=IF(BJ96=0,0,AM96/BJ96)</f>
        <v>0</v>
      </c>
      <c r="BN96" s="132">
        <f>=IF(BJ96=0,0,AN96/BJ96)</f>
        <v>0</v>
      </c>
      <c r="BO96" s="132">
        <f>=IF(BJ96=0,0,AO96/BJ96)</f>
        <v>0</v>
      </c>
      <c r="BP96" s="132">
        <f>=IF(BJ96=0,0,AP96/BJ96)</f>
        <v>0</v>
      </c>
      <c r="BQ96" s="131">
        <f>=-IF(BM96=0,0,BM96*LN(BM96))-IF(BN96=0,0,BN96*LN(BN96))-IF(BO96=0,0,BO96*LN(BO96))-IF(BP96=0,0,BP96*LN(BP96))</f>
        <v>0</v>
      </c>
      <c r="BR96" s="133">
        <f>=IF(BJ96=0,0,BQ96/LN(4)*100)</f>
        <v>0</v>
      </c>
      <c r="BS96" s="134" t="str">
        <f>=_xlfn.XLOOKUP(C96,点位均值!$A:$A,点位均值!$B:$B,"无匹配")</f>
        <v>无匹配</v>
      </c>
      <c r="BT96" s="134" t="str">
        <f>=_xlfn.XLOOKUP(C96,点位均值!$A:$A,点位均值!$C:$C,"无匹配")</f>
        <v>无匹配</v>
      </c>
    </row>
    <row r="97" spans="1:72" ht="34" customHeight="1">
      <c r="A97" s="124">
        <v>94</v>
      </c>
      <c r="B97" s="125" t="s">
        <v>554</v>
      </c>
      <c r="C97" s="126" t="s">
        <v>555</v>
      </c>
      <c r="D97" s="126" t="s">
        <v>1602</v>
      </c>
      <c r="E97" s="127" t="s">
        <v>556</v>
      </c>
      <c r="F97" s="135" t="s"/>
      <c r="G97" s="135" t="s"/>
      <c r="H97" s="135" t="s"/>
      <c r="I97" s="127" t="s"/>
      <c r="J97" s="127" t="s"/>
      <c r="K97" s="135" t="s"/>
      <c r="L97" s="126">
        <v>15</v>
      </c>
      <c r="M97" s="126">
        <v>1.3</v>
      </c>
      <c r="N97" s="126">
        <v>22</v>
      </c>
      <c r="O97" s="126" t="s">
        <v>101</v>
      </c>
      <c r="P97" s="126">
        <v>1</v>
      </c>
      <c r="Q97" s="126">
        <v>4</v>
      </c>
      <c r="R97" s="126">
        <v>78</v>
      </c>
      <c r="S97" s="126">
        <v>70</v>
      </c>
      <c r="T97" s="126">
        <v>9</v>
      </c>
      <c r="U97" s="126">
        <v>5</v>
      </c>
      <c r="V97" s="126">
        <v>4</v>
      </c>
      <c r="W97" s="126">
        <v>4</v>
      </c>
      <c r="X97" s="126" t="s">
        <v>157</v>
      </c>
      <c r="Y97" s="135" t="s"/>
      <c r="Z97" s="126">
        <v>4</v>
      </c>
      <c r="AA97" s="126">
        <v>4</v>
      </c>
      <c r="AB97" s="126">
        <v>4</v>
      </c>
      <c r="AC97" s="126" t="s">
        <v>158</v>
      </c>
      <c r="AD97" s="137" t="s"/>
      <c r="AE97" s="126" t="s">
        <v>140</v>
      </c>
      <c r="AF97" s="126">
        <v>70</v>
      </c>
      <c r="AG97" s="126">
        <v>3</v>
      </c>
      <c r="AH97" s="126">
        <v>4</v>
      </c>
      <c r="AI97" s="126">
        <v>2</v>
      </c>
      <c r="AJ97" s="126">
        <v>0</v>
      </c>
      <c r="AK97" s="126">
        <v>2</v>
      </c>
      <c r="AL97" s="126">
        <v>0</v>
      </c>
      <c r="AM97" s="126">
        <v>0</v>
      </c>
      <c r="AN97" s="126">
        <v>1</v>
      </c>
      <c r="AO97" s="126">
        <v>1</v>
      </c>
      <c r="AP97" s="126">
        <v>0</v>
      </c>
      <c r="AQ97" s="126">
        <v>2</v>
      </c>
      <c r="AR97" s="126">
        <v>0</v>
      </c>
      <c r="AS97" s="126">
        <v>0</v>
      </c>
      <c r="AT97" s="126">
        <v>0</v>
      </c>
      <c r="AU97" s="126">
        <v>2</v>
      </c>
      <c r="AV97" s="126">
        <v>0</v>
      </c>
      <c r="AW97" s="126">
        <v>1</v>
      </c>
      <c r="AX97" s="126">
        <v>0</v>
      </c>
      <c r="AY97" s="126">
        <v>0</v>
      </c>
      <c r="AZ97" s="126">
        <v>0</v>
      </c>
      <c r="BA97" s="126">
        <v>0</v>
      </c>
      <c r="BB97" s="126">
        <v>0</v>
      </c>
      <c r="BC97" s="126">
        <v>1</v>
      </c>
      <c r="BD97" s="126">
        <v>0</v>
      </c>
      <c r="BE97" s="126">
        <v>0</v>
      </c>
      <c r="BF97" s="126">
        <v>0</v>
      </c>
      <c r="BG97" s="126">
        <v>0</v>
      </c>
      <c r="BH97" s="126">
        <v>0</v>
      </c>
      <c r="BI97" s="138">
        <v>0</v>
      </c>
      <c r="BJ97" s="130">
        <f>=AI97</f>
        <v>2</v>
      </c>
      <c r="BK97" s="131">
        <f>=BJ97/N97</f>
        <v>0.0909090909090909</v>
      </c>
      <c r="BL97" s="131">
        <f>=AL97/AI97</f>
        <v>0</v>
      </c>
      <c r="BM97" s="132">
        <f>=IF(BJ97=0,0,AM97/BJ97)</f>
        <v>0</v>
      </c>
      <c r="BN97" s="132">
        <f>=IF(BJ97=0,0,AN97/BJ97)</f>
        <v>0.5</v>
      </c>
      <c r="BO97" s="132">
        <f>=IF(BJ97=0,0,AO97/BJ97)</f>
        <v>0.5</v>
      </c>
      <c r="BP97" s="132">
        <f>=IF(BJ97=0,0,AP97/BJ97)</f>
        <v>0</v>
      </c>
      <c r="BQ97" s="131">
        <f>=-IF(BM97=0,0,BM97*LN(BM97))-IF(BN97=0,0,BN97*LN(BN97))-IF(BO97=0,0,BO97*LN(BO97))-IF(BP97=0,0,BP97*LN(BP97))</f>
        <v>0.693147180559945</v>
      </c>
      <c r="BR97" s="133">
        <f>=IF(BJ97=0,0,BQ97/LN(4)*100)</f>
        <v>50</v>
      </c>
      <c r="BS97" s="134">
        <f>=_xlfn.XLOOKUP(C97,点位均值!$A:$A,点位均值!$B:$B,"无匹配")</f>
        <v>0.910669975186102</v>
      </c>
      <c r="BT97" s="134">
        <f>=_xlfn.XLOOKUP(C97,点位均值!$A:$A,点位均值!$C:$C,"无匹配")</f>
        <v>1.75430809399478</v>
      </c>
    </row>
    <row r="98" spans="1:72" ht="34" customHeight="1">
      <c r="A98" s="124">
        <v>95</v>
      </c>
      <c r="B98" s="125" t="s">
        <v>557</v>
      </c>
      <c r="C98" s="126" t="s">
        <v>558</v>
      </c>
      <c r="D98" s="126" t="s">
        <v>1602</v>
      </c>
      <c r="E98" s="127" t="s">
        <v>559</v>
      </c>
      <c r="F98" s="135" t="s"/>
      <c r="G98" s="135" t="s"/>
      <c r="H98" s="135" t="s"/>
      <c r="I98" s="127" t="s"/>
      <c r="J98" s="127" t="s"/>
      <c r="K98" s="135" t="s"/>
      <c r="L98" s="126">
        <v>4</v>
      </c>
      <c r="M98" s="126">
        <v>0</v>
      </c>
      <c r="N98" s="126">
        <v>8</v>
      </c>
      <c r="O98" s="126" t="s">
        <v>101</v>
      </c>
      <c r="P98" s="126">
        <v>2</v>
      </c>
      <c r="Q98" s="126">
        <v>3</v>
      </c>
      <c r="R98" s="126">
        <v>21</v>
      </c>
      <c r="S98" s="126">
        <v>50</v>
      </c>
      <c r="T98" s="126">
        <v>8</v>
      </c>
      <c r="U98" s="126">
        <v>5</v>
      </c>
      <c r="V98" s="126">
        <v>4</v>
      </c>
      <c r="W98" s="126">
        <v>3</v>
      </c>
      <c r="X98" s="126" t="s">
        <v>560</v>
      </c>
      <c r="Y98" s="135" t="s"/>
      <c r="Z98" s="126">
        <v>4</v>
      </c>
      <c r="AA98" s="126">
        <v>4</v>
      </c>
      <c r="AB98" s="126">
        <v>5</v>
      </c>
      <c r="AC98" s="126" t="s">
        <v>561</v>
      </c>
      <c r="AD98" s="135" t="s"/>
      <c r="AE98" s="126" t="s">
        <v>132</v>
      </c>
      <c r="AF98" s="126">
        <v>90</v>
      </c>
      <c r="AG98" s="126">
        <v>5</v>
      </c>
      <c r="AH98" s="126">
        <v>4</v>
      </c>
      <c r="AI98" s="126" t="s"/>
      <c r="AJ98" s="126" t="s"/>
      <c r="AK98" s="126" t="s"/>
      <c r="AL98" s="126" t="s"/>
      <c r="AM98" s="126" t="s"/>
      <c r="AN98" s="126" t="s"/>
      <c r="AO98" s="126" t="s"/>
      <c r="AP98" s="126" t="s"/>
      <c r="AQ98" s="126" t="s"/>
      <c r="AR98" s="126" t="s"/>
      <c r="AS98" s="126" t="s"/>
      <c r="AT98" s="126" t="s"/>
      <c r="AU98" s="126" t="s"/>
      <c r="AV98" s="126" t="s"/>
      <c r="AW98" s="126" t="s"/>
      <c r="AX98" s="126" t="s"/>
      <c r="AY98" s="126" t="s"/>
      <c r="AZ98" s="126" t="s"/>
      <c r="BA98" s="126" t="s"/>
      <c r="BB98" s="126" t="s"/>
      <c r="BC98" s="126" t="s"/>
      <c r="BD98" s="126" t="s"/>
      <c r="BE98" s="126" t="s"/>
      <c r="BF98" s="126" t="s"/>
      <c r="BG98" s="126" t="s"/>
      <c r="BH98" s="126" t="s"/>
      <c r="BI98" s="138" t="s"/>
      <c r="BJ98" s="130">
        <f>=AI98</f>
        <v>0</v>
      </c>
      <c r="BK98" s="131">
        <f>=BJ98/N98</f>
        <v>0</v>
      </c>
      <c r="BL98" s="131" t="e">
        <f>=AL98/AI98</f>
        <v>#DIV/0!</v>
      </c>
      <c r="BM98" s="132">
        <f>=IF(BJ98=0,0,AM98/BJ98)</f>
        <v>0</v>
      </c>
      <c r="BN98" s="132">
        <f>=IF(BJ98=0,0,AN98/BJ98)</f>
        <v>0</v>
      </c>
      <c r="BO98" s="132">
        <f>=IF(BJ98=0,0,AO98/BJ98)</f>
        <v>0</v>
      </c>
      <c r="BP98" s="132">
        <f>=IF(BJ98=0,0,AP98/BJ98)</f>
        <v>0</v>
      </c>
      <c r="BQ98" s="131">
        <f>=-IF(BM98=0,0,BM98*LN(BM98))-IF(BN98=0,0,BN98*LN(BN98))-IF(BO98=0,0,BO98*LN(BO98))-IF(BP98=0,0,BP98*LN(BP98))</f>
        <v>0</v>
      </c>
      <c r="BR98" s="133">
        <f>=IF(BJ98=0,0,BQ98/LN(4)*100)</f>
        <v>0</v>
      </c>
      <c r="BS98" s="134" t="str">
        <f>=_xlfn.XLOOKUP(C98,点位均值!$A:$A,点位均值!$B:$B,"无匹配")</f>
        <v>无匹配</v>
      </c>
      <c r="BT98" s="134" t="str">
        <f>=_xlfn.XLOOKUP(C98,点位均值!$A:$A,点位均值!$C:$C,"无匹配")</f>
        <v>无匹配</v>
      </c>
    </row>
    <row r="99" spans="1:72" ht="34" customHeight="1">
      <c r="A99" s="124">
        <v>96</v>
      </c>
      <c r="B99" s="125" t="s">
        <v>562</v>
      </c>
      <c r="C99" s="126" t="s">
        <v>563</v>
      </c>
      <c r="D99" s="126" t="s">
        <v>1619</v>
      </c>
      <c r="E99" s="127" t="s">
        <v>564</v>
      </c>
      <c r="F99" s="135" t="s"/>
      <c r="G99" s="135" t="s"/>
      <c r="H99" s="135" t="s"/>
      <c r="I99" s="127" t="s"/>
      <c r="J99" s="127" t="s"/>
      <c r="K99" s="135" t="s"/>
      <c r="L99" s="126">
        <v>4</v>
      </c>
      <c r="M99" s="126">
        <v>0</v>
      </c>
      <c r="N99" s="126">
        <v>10</v>
      </c>
      <c r="O99" s="126" t="s">
        <v>175</v>
      </c>
      <c r="P99" s="126">
        <v>1</v>
      </c>
      <c r="Q99" s="126">
        <v>2</v>
      </c>
      <c r="R99" s="126">
        <v>200</v>
      </c>
      <c r="S99" s="126">
        <v>70</v>
      </c>
      <c r="T99" s="126">
        <v>8</v>
      </c>
      <c r="U99" s="126">
        <v>5</v>
      </c>
      <c r="V99" s="126">
        <v>2</v>
      </c>
      <c r="W99" s="126">
        <v>5</v>
      </c>
      <c r="X99" s="126" t="s">
        <v>565</v>
      </c>
      <c r="Y99" s="135" t="s"/>
      <c r="Z99" s="126">
        <v>5</v>
      </c>
      <c r="AA99" s="126">
        <v>3</v>
      </c>
      <c r="AB99" s="126">
        <v>4</v>
      </c>
      <c r="AC99" s="126" t="s">
        <v>566</v>
      </c>
      <c r="AD99" s="126" t="s"/>
      <c r="AE99" s="126" t="s">
        <v>132</v>
      </c>
      <c r="AF99" s="126">
        <v>50</v>
      </c>
      <c r="AG99" s="126">
        <v>4</v>
      </c>
      <c r="AH99" s="126">
        <v>3</v>
      </c>
      <c r="AI99" s="126">
        <v>19</v>
      </c>
      <c r="AJ99" s="126">
        <v>6</v>
      </c>
      <c r="AK99" s="126">
        <v>5</v>
      </c>
      <c r="AL99" s="126">
        <v>14</v>
      </c>
      <c r="AM99" s="126">
        <v>0</v>
      </c>
      <c r="AN99" s="126">
        <v>17</v>
      </c>
      <c r="AO99" s="126">
        <v>0</v>
      </c>
      <c r="AP99" s="126">
        <v>2</v>
      </c>
      <c r="AQ99" s="126">
        <v>6</v>
      </c>
      <c r="AR99" s="126">
        <v>13</v>
      </c>
      <c r="AS99" s="126">
        <v>0</v>
      </c>
      <c r="AT99" s="126">
        <v>1</v>
      </c>
      <c r="AU99" s="126">
        <v>18</v>
      </c>
      <c r="AV99" s="126">
        <v>5</v>
      </c>
      <c r="AW99" s="126">
        <v>8</v>
      </c>
      <c r="AX99" s="126">
        <v>0</v>
      </c>
      <c r="AY99" s="126">
        <v>0</v>
      </c>
      <c r="AZ99" s="126">
        <v>0</v>
      </c>
      <c r="BA99" s="126">
        <v>0</v>
      </c>
      <c r="BB99" s="126">
        <v>0</v>
      </c>
      <c r="BC99" s="126">
        <v>4</v>
      </c>
      <c r="BD99" s="126">
        <v>0</v>
      </c>
      <c r="BE99" s="126">
        <v>0</v>
      </c>
      <c r="BF99" s="126">
        <v>0</v>
      </c>
      <c r="BG99" s="126">
        <v>0</v>
      </c>
      <c r="BH99" s="126">
        <v>0</v>
      </c>
      <c r="BI99" s="138">
        <v>2</v>
      </c>
      <c r="BJ99" s="130">
        <f>=AI99</f>
        <v>19</v>
      </c>
      <c r="BK99" s="131">
        <f>=BJ99/N99</f>
        <v>1.9</v>
      </c>
      <c r="BL99" s="131">
        <f>=AL99/AI99</f>
        <v>0.736842105263158</v>
      </c>
      <c r="BM99" s="132">
        <f>=IF(BJ99=0,0,AM99/BJ99)</f>
        <v>0</v>
      </c>
      <c r="BN99" s="132">
        <f>=IF(BJ99=0,0,AN99/BJ99)</f>
        <v>0.894736842105263</v>
      </c>
      <c r="BO99" s="132">
        <f>=IF(BJ99=0,0,AO99/BJ99)</f>
        <v>0</v>
      </c>
      <c r="BP99" s="132">
        <f>=IF(BJ99=0,0,AP99/BJ99)</f>
        <v>0.105263157894737</v>
      </c>
      <c r="BQ99" s="131">
        <f>=-IF(BM99=0,0,BM99*LN(BM99))-IF(BN99=0,0,BN99*LN(BN99))-IF(BO99=0,0,BO99*LN(BO99))-IF(BP99=0,0,BP99*LN(BP99))</f>
        <v>0.336495757583516</v>
      </c>
      <c r="BR99" s="133">
        <f>=IF(BJ99=0,0,BQ99/LN(4)*100)</f>
        <v>24.2730380372957</v>
      </c>
      <c r="BS99" s="134">
        <f>=_xlfn.XLOOKUP(C99,点位均值!$A:$A,点位均值!$B:$B,"无匹配")</f>
        <v>0.591315136476427</v>
      </c>
      <c r="BT99" s="134">
        <f>=_xlfn.XLOOKUP(C99,点位均值!$A:$A,点位均值!$C:$C,"无匹配")</f>
        <v>2.220942696166</v>
      </c>
    </row>
    <row r="100" spans="1:72" ht="34" customHeight="1">
      <c r="A100" s="124">
        <v>97</v>
      </c>
      <c r="B100" s="125" t="s">
        <v>567</v>
      </c>
      <c r="C100" s="126" t="s">
        <v>568</v>
      </c>
      <c r="D100" s="126" t="s">
        <v>1619</v>
      </c>
      <c r="E100" s="127" t="s">
        <v>569</v>
      </c>
      <c r="F100" s="135" t="s"/>
      <c r="G100" s="135" t="s"/>
      <c r="H100" s="127" t="s"/>
      <c r="I100" s="127" t="s"/>
      <c r="J100" s="127" t="s"/>
      <c r="K100" s="135" t="s"/>
      <c r="L100" s="126">
        <v>12</v>
      </c>
      <c r="M100" s="126">
        <v>0</v>
      </c>
      <c r="N100" s="126">
        <v>20</v>
      </c>
      <c r="O100" s="126" t="s">
        <v>175</v>
      </c>
      <c r="P100" s="126">
        <v>2</v>
      </c>
      <c r="Q100" s="126">
        <v>4</v>
      </c>
      <c r="R100" s="126">
        <v>150</v>
      </c>
      <c r="S100" s="126">
        <v>10</v>
      </c>
      <c r="T100" s="126">
        <v>10</v>
      </c>
      <c r="U100" s="126">
        <v>4</v>
      </c>
      <c r="V100" s="126">
        <v>2</v>
      </c>
      <c r="W100" s="126">
        <v>2</v>
      </c>
      <c r="X100" s="126" t="s">
        <v>570</v>
      </c>
      <c r="Y100" s="137" t="s"/>
      <c r="Z100" s="126">
        <v>4</v>
      </c>
      <c r="AA100" s="126">
        <v>4</v>
      </c>
      <c r="AB100" s="126">
        <v>5</v>
      </c>
      <c r="AC100" s="126" t="s">
        <v>571</v>
      </c>
      <c r="AD100" s="135" t="s"/>
      <c r="AE100" s="126" t="s">
        <v>159</v>
      </c>
      <c r="AF100" s="126">
        <v>90</v>
      </c>
      <c r="AG100" s="126">
        <v>4</v>
      </c>
      <c r="AH100" s="126">
        <v>3</v>
      </c>
      <c r="AI100" s="126">
        <v>7</v>
      </c>
      <c r="AJ100" s="126">
        <v>2</v>
      </c>
      <c r="AK100" s="126">
        <v>2</v>
      </c>
      <c r="AL100" s="126">
        <v>5</v>
      </c>
      <c r="AM100" s="126">
        <v>0</v>
      </c>
      <c r="AN100" s="126">
        <v>1</v>
      </c>
      <c r="AO100" s="126">
        <v>4</v>
      </c>
      <c r="AP100" s="126">
        <v>2</v>
      </c>
      <c r="AQ100" s="126">
        <v>2</v>
      </c>
      <c r="AR100" s="126">
        <v>5</v>
      </c>
      <c r="AS100" s="126">
        <v>0</v>
      </c>
      <c r="AT100" s="126">
        <v>4</v>
      </c>
      <c r="AU100" s="126">
        <v>3</v>
      </c>
      <c r="AV100" s="126">
        <v>0</v>
      </c>
      <c r="AW100" s="126">
        <v>1</v>
      </c>
      <c r="AX100" s="126">
        <v>0</v>
      </c>
      <c r="AY100" s="126">
        <v>0</v>
      </c>
      <c r="AZ100" s="126">
        <v>5</v>
      </c>
      <c r="BA100" s="126">
        <v>0</v>
      </c>
      <c r="BB100" s="126">
        <v>0</v>
      </c>
      <c r="BC100" s="126">
        <v>5</v>
      </c>
      <c r="BD100" s="126">
        <v>0</v>
      </c>
      <c r="BE100" s="126">
        <v>0</v>
      </c>
      <c r="BF100" s="126">
        <v>0</v>
      </c>
      <c r="BG100" s="126">
        <v>0</v>
      </c>
      <c r="BH100" s="126">
        <v>0</v>
      </c>
      <c r="BI100" s="138">
        <v>0</v>
      </c>
      <c r="BJ100" s="130">
        <f>=AI100</f>
        <v>7</v>
      </c>
      <c r="BK100" s="131">
        <f>=BJ100/N100</f>
        <v>0.35</v>
      </c>
      <c r="BL100" s="131">
        <f>=AL100/AI100</f>
        <v>0.714285714285714</v>
      </c>
      <c r="BM100" s="132">
        <f>=IF(BJ100=0,0,AM100/BJ100)</f>
        <v>0</v>
      </c>
      <c r="BN100" s="132">
        <f>=IF(BJ100=0,0,AN100/BJ100)</f>
        <v>0.142857142857143</v>
      </c>
      <c r="BO100" s="132">
        <f>=IF(BJ100=0,0,AO100/BJ100)</f>
        <v>0.571428571428572</v>
      </c>
      <c r="BP100" s="132">
        <f>=IF(BJ100=0,0,AP100/BJ100)</f>
        <v>0.285714285714286</v>
      </c>
      <c r="BQ100" s="131">
        <f>=-IF(BM100=0,0,BM100*LN(BM100))-IF(BN100=0,0,BN100*LN(BN100))-IF(BO100=0,0,BO100*LN(BO100))-IF(BP100=0,0,BP100*LN(BP100))</f>
        <v>0.955699891112534</v>
      </c>
      <c r="BR100" s="133">
        <f>=IF(BJ100=0,0,BQ100/LN(4)*100)</f>
        <v>68.9391746743088</v>
      </c>
      <c r="BS100" s="134">
        <f>=_xlfn.XLOOKUP(C100,点位均值!$A:$A,点位均值!$B:$B,"无匹配")</f>
        <v>3.06894718185041</v>
      </c>
      <c r="BT100" s="134">
        <f>=_xlfn.XLOOKUP(C100,点位均值!$A:$A,点位均值!$C:$C,"无匹配")</f>
        <v>1.18194703468855</v>
      </c>
    </row>
    <row r="101" spans="1:72" ht="34" customHeight="1">
      <c r="A101" s="124">
        <v>98</v>
      </c>
      <c r="B101" s="125" t="s">
        <v>572</v>
      </c>
      <c r="C101" s="126" t="s">
        <v>573</v>
      </c>
      <c r="D101" s="126" t="s">
        <v>1602</v>
      </c>
      <c r="E101" s="127" t="s">
        <v>574</v>
      </c>
      <c r="F101" s="135" t="s"/>
      <c r="G101" s="135" t="s"/>
      <c r="H101" s="135" t="s"/>
      <c r="I101" s="127" t="s"/>
      <c r="J101" s="127" t="s"/>
      <c r="K101" s="135" t="s"/>
      <c r="L101" s="126">
        <v>4</v>
      </c>
      <c r="M101" s="126">
        <v>0</v>
      </c>
      <c r="N101" s="126">
        <v>6</v>
      </c>
      <c r="O101" s="126" t="s">
        <v>175</v>
      </c>
      <c r="P101" s="126">
        <v>2</v>
      </c>
      <c r="Q101" s="126">
        <v>2</v>
      </c>
      <c r="R101" s="126">
        <v>10</v>
      </c>
      <c r="S101" s="126">
        <v>70</v>
      </c>
      <c r="T101" s="126" t="s"/>
      <c r="U101" s="126">
        <v>2</v>
      </c>
      <c r="V101" s="126">
        <v>4</v>
      </c>
      <c r="W101" s="126">
        <v>4</v>
      </c>
      <c r="X101" s="126" t="s">
        <v>575</v>
      </c>
      <c r="Y101" s="135" t="s"/>
      <c r="Z101" s="126">
        <v>1</v>
      </c>
      <c r="AA101" s="126">
        <v>1</v>
      </c>
      <c r="AB101" s="126">
        <v>3</v>
      </c>
      <c r="AC101" s="126" t="s"/>
      <c r="AD101" s="126" t="s"/>
      <c r="AE101" s="126" t="s">
        <v>140</v>
      </c>
      <c r="AF101" s="126">
        <v>80</v>
      </c>
      <c r="AG101" s="126">
        <v>3</v>
      </c>
      <c r="AH101" s="126">
        <v>3</v>
      </c>
      <c r="AI101" s="126">
        <v>4</v>
      </c>
      <c r="AJ101" s="126">
        <v>1</v>
      </c>
      <c r="AK101" s="126">
        <v>1</v>
      </c>
      <c r="AL101" s="126">
        <v>3</v>
      </c>
      <c r="AM101" s="126">
        <v>1</v>
      </c>
      <c r="AN101" s="126">
        <v>1</v>
      </c>
      <c r="AO101" s="126">
        <v>1</v>
      </c>
      <c r="AP101" s="126">
        <v>1</v>
      </c>
      <c r="AQ101" s="126">
        <v>2</v>
      </c>
      <c r="AR101" s="126">
        <v>1</v>
      </c>
      <c r="AS101" s="126">
        <v>1</v>
      </c>
      <c r="AT101" s="126">
        <v>1</v>
      </c>
      <c r="AU101" s="126">
        <v>3</v>
      </c>
      <c r="AV101" s="126">
        <v>3</v>
      </c>
      <c r="AW101" s="126">
        <v>0</v>
      </c>
      <c r="AX101" s="126">
        <v>0</v>
      </c>
      <c r="AY101" s="126">
        <v>0</v>
      </c>
      <c r="AZ101" s="126">
        <v>2</v>
      </c>
      <c r="BA101" s="126">
        <v>0</v>
      </c>
      <c r="BB101" s="126">
        <v>0</v>
      </c>
      <c r="BC101" s="126">
        <v>0</v>
      </c>
      <c r="BD101" s="126">
        <v>0</v>
      </c>
      <c r="BE101" s="126">
        <v>0</v>
      </c>
      <c r="BF101" s="126">
        <v>0</v>
      </c>
      <c r="BG101" s="126">
        <v>0</v>
      </c>
      <c r="BH101" s="126">
        <v>0</v>
      </c>
      <c r="BI101" s="138">
        <v>0</v>
      </c>
      <c r="BJ101" s="130">
        <f>=AI101</f>
        <v>4</v>
      </c>
      <c r="BK101" s="131">
        <f>=BJ101/N101</f>
        <v>0.666666666666667</v>
      </c>
      <c r="BL101" s="131">
        <f>=AL101/AI101</f>
        <v>0.75</v>
      </c>
      <c r="BM101" s="132">
        <f>=IF(BJ101=0,0,AM101/BJ101)</f>
        <v>0.25</v>
      </c>
      <c r="BN101" s="132">
        <f>=IF(BJ101=0,0,AN101/BJ101)</f>
        <v>0.25</v>
      </c>
      <c r="BO101" s="132">
        <f>=IF(BJ101=0,0,AO101/BJ101)</f>
        <v>0.25</v>
      </c>
      <c r="BP101" s="132">
        <f>=IF(BJ101=0,0,AP101/BJ101)</f>
        <v>0.25</v>
      </c>
      <c r="BQ101" s="131">
        <f>=-IF(BM101=0,0,BM101*LN(BM101))-IF(BN101=0,0,BN101*LN(BN101))-IF(BO101=0,0,BO101*LN(BO101))-IF(BP101=0,0,BP101*LN(BP101))</f>
        <v>1.38629436111989</v>
      </c>
      <c r="BR101" s="133">
        <f>=IF(BJ101=0,0,BQ101/LN(4)*100)</f>
        <v>100</v>
      </c>
      <c r="BS101" s="134">
        <f>=_xlfn.XLOOKUP(C101,点位均值!$A:$A,点位均值!$B:$B,"无匹配")</f>
        <v>1.32828784119107</v>
      </c>
      <c r="BT101" s="134">
        <f>=_xlfn.XLOOKUP(C101,点位均值!$A:$A,点位均值!$C:$C,"无匹配")</f>
        <v>2.0644908616188</v>
      </c>
    </row>
    <row r="102" spans="1:72" ht="34" customHeight="1">
      <c r="A102" s="124">
        <v>99</v>
      </c>
      <c r="B102" s="125" t="s">
        <v>576</v>
      </c>
      <c r="C102" s="126" t="s">
        <v>577</v>
      </c>
      <c r="D102" s="126" t="s">
        <v>1620</v>
      </c>
      <c r="E102" s="127" t="s">
        <v>578</v>
      </c>
      <c r="F102" s="137" t="s"/>
      <c r="G102" s="135" t="s"/>
      <c r="H102" s="127" t="s"/>
      <c r="I102" s="127" t="s"/>
      <c r="J102" s="127" t="s"/>
      <c r="K102" s="135" t="s"/>
      <c r="L102" s="126">
        <v>0</v>
      </c>
      <c r="M102" s="126">
        <v>0</v>
      </c>
      <c r="N102" s="126">
        <v>0</v>
      </c>
      <c r="O102" s="126" t="s">
        <v>241</v>
      </c>
      <c r="P102" s="126">
        <v>1</v>
      </c>
      <c r="Q102" s="126">
        <v>1</v>
      </c>
      <c r="R102" s="126">
        <v>0</v>
      </c>
      <c r="S102" s="126">
        <v>0</v>
      </c>
      <c r="T102" s="126">
        <v>0</v>
      </c>
      <c r="U102" s="126">
        <v>3.75</v>
      </c>
      <c r="V102" s="126">
        <v>2.5</v>
      </c>
      <c r="W102" s="126">
        <v>2.25</v>
      </c>
      <c r="X102" s="126" t="s">
        <v>579</v>
      </c>
      <c r="Y102" s="135" t="s"/>
      <c r="Z102" s="126">
        <v>3</v>
      </c>
      <c r="AA102" s="126">
        <v>3.75</v>
      </c>
      <c r="AB102" s="126">
        <v>4.5</v>
      </c>
      <c r="AC102" s="126" t="s">
        <v>157</v>
      </c>
      <c r="AD102" s="135" t="s"/>
      <c r="AE102" s="126" t="s">
        <v>132</v>
      </c>
      <c r="AF102" s="126">
        <v>50</v>
      </c>
      <c r="AG102" s="126">
        <v>3.75</v>
      </c>
      <c r="AH102" s="126">
        <v>3.25</v>
      </c>
      <c r="AI102" s="126">
        <v>2</v>
      </c>
      <c r="AJ102" s="126">
        <v>1</v>
      </c>
      <c r="AK102" s="126">
        <v>0</v>
      </c>
      <c r="AL102" s="126">
        <v>2</v>
      </c>
      <c r="AM102" s="126">
        <v>0</v>
      </c>
      <c r="AN102" s="126">
        <v>2</v>
      </c>
      <c r="AO102" s="126">
        <v>0</v>
      </c>
      <c r="AP102" s="126">
        <v>0</v>
      </c>
      <c r="AQ102" s="126">
        <v>0</v>
      </c>
      <c r="AR102" s="126">
        <v>2</v>
      </c>
      <c r="AS102" s="126">
        <v>0</v>
      </c>
      <c r="AT102" s="126">
        <v>0</v>
      </c>
      <c r="AU102" s="126">
        <v>2</v>
      </c>
      <c r="AV102" s="126">
        <v>0</v>
      </c>
      <c r="AW102" s="126">
        <v>0</v>
      </c>
      <c r="AX102" s="126">
        <v>0</v>
      </c>
      <c r="AY102" s="126">
        <v>2</v>
      </c>
      <c r="AZ102" s="126">
        <v>0</v>
      </c>
      <c r="BA102" s="126">
        <v>0</v>
      </c>
      <c r="BB102" s="126">
        <v>0</v>
      </c>
      <c r="BC102" s="126">
        <v>0</v>
      </c>
      <c r="BD102" s="126">
        <v>0</v>
      </c>
      <c r="BE102" s="126">
        <v>0</v>
      </c>
      <c r="BF102" s="126">
        <v>0</v>
      </c>
      <c r="BG102" s="126">
        <v>0</v>
      </c>
      <c r="BH102" s="126">
        <v>0</v>
      </c>
      <c r="BI102" s="138">
        <v>0</v>
      </c>
      <c r="BJ102" s="130">
        <f>=AI102</f>
        <v>2</v>
      </c>
      <c r="BK102" s="131" t="e">
        <f>=BJ102/N102</f>
        <v>#DIV/0!</v>
      </c>
      <c r="BL102" s="131">
        <f>=AL102/AI102</f>
        <v>1</v>
      </c>
      <c r="BM102" s="132">
        <f>=IF(BJ102=0,0,AM102/BJ102)</f>
        <v>0</v>
      </c>
      <c r="BN102" s="132">
        <f>=IF(BJ102=0,0,AN102/BJ102)</f>
        <v>1</v>
      </c>
      <c r="BO102" s="132">
        <f>=IF(BJ102=0,0,AO102/BJ102)</f>
        <v>0</v>
      </c>
      <c r="BP102" s="132">
        <f>=IF(BJ102=0,0,AP102/BJ102)</f>
        <v>0</v>
      </c>
      <c r="BQ102" s="131">
        <f>=-IF(BM102=0,0,BM102*LN(BM102))-IF(BN102=0,0,BN102*LN(BN102))-IF(BO102=0,0,BO102*LN(BO102))-IF(BP102=0,0,BP102*LN(BP102))</f>
        <v>0</v>
      </c>
      <c r="BR102" s="133">
        <f>=IF(BJ102=0,0,BQ102/LN(4)*100)</f>
        <v>0</v>
      </c>
      <c r="BS102" s="134">
        <f>=_xlfn.XLOOKUP(C102,点位均值!$A:$A,点位均值!$B:$B,"无匹配")</f>
        <v>0.1</v>
      </c>
      <c r="BT102" s="134">
        <f>=_xlfn.XLOOKUP(C102,点位均值!$A:$A,点位均值!$C:$C,"无匹配")</f>
        <v>4.00313315926893</v>
      </c>
    </row>
    <row r="103" spans="1:72" ht="34" customHeight="1">
      <c r="A103" s="124">
        <v>100</v>
      </c>
      <c r="B103" s="125" t="s">
        <v>580</v>
      </c>
      <c r="C103" s="126" t="s">
        <v>581</v>
      </c>
      <c r="D103" s="126" t="s">
        <v>1621</v>
      </c>
      <c r="E103" s="127" t="s">
        <v>582</v>
      </c>
      <c r="F103" s="135" t="s"/>
      <c r="G103" s="135" t="s"/>
      <c r="H103" s="127" t="s"/>
      <c r="I103" s="127" t="s"/>
      <c r="J103" s="127" t="s"/>
      <c r="K103" s="135" t="s"/>
      <c r="L103" s="126">
        <v>28</v>
      </c>
      <c r="M103" s="126">
        <v>2</v>
      </c>
      <c r="N103" s="126">
        <v>20</v>
      </c>
      <c r="O103" s="126" t="s">
        <v>583</v>
      </c>
      <c r="P103" s="126">
        <v>2</v>
      </c>
      <c r="Q103" s="126">
        <v>3</v>
      </c>
      <c r="R103" s="126">
        <v>36</v>
      </c>
      <c r="S103" s="126">
        <v>20</v>
      </c>
      <c r="T103" s="126">
        <v>9</v>
      </c>
      <c r="U103" s="124">
        <v>5</v>
      </c>
      <c r="V103" s="124">
        <v>4</v>
      </c>
      <c r="W103" s="124">
        <v>5</v>
      </c>
      <c r="X103" s="126" t="s">
        <v>584</v>
      </c>
      <c r="Y103" s="135" t="s"/>
      <c r="Z103" s="124">
        <v>5</v>
      </c>
      <c r="AA103" s="124">
        <v>5</v>
      </c>
      <c r="AB103" s="124">
        <v>5</v>
      </c>
      <c r="AC103" s="126" t="s">
        <v>585</v>
      </c>
      <c r="AD103" s="135" t="s">
        <v>586</v>
      </c>
      <c r="AE103" s="126" t="s">
        <v>132</v>
      </c>
      <c r="AF103" s="126">
        <v>50</v>
      </c>
      <c r="AG103" s="124">
        <v>4</v>
      </c>
      <c r="AH103" s="124">
        <v>4</v>
      </c>
      <c r="AI103" s="124">
        <v>10</v>
      </c>
      <c r="AJ103" s="124">
        <v>4</v>
      </c>
      <c r="AK103" s="124">
        <v>1</v>
      </c>
      <c r="AL103" s="124">
        <v>9</v>
      </c>
      <c r="AM103" s="124">
        <v>0</v>
      </c>
      <c r="AN103" s="124">
        <v>7</v>
      </c>
      <c r="AO103" s="124">
        <v>2</v>
      </c>
      <c r="AP103" s="124">
        <v>1</v>
      </c>
      <c r="AQ103" s="124">
        <v>1</v>
      </c>
      <c r="AR103" s="124">
        <v>9</v>
      </c>
      <c r="AS103" s="124">
        <v>0</v>
      </c>
      <c r="AT103" s="124">
        <v>0</v>
      </c>
      <c r="AU103" s="124">
        <v>10</v>
      </c>
      <c r="AV103" s="124">
        <v>5</v>
      </c>
      <c r="AW103" s="124">
        <v>2</v>
      </c>
      <c r="AX103" s="124">
        <v>0</v>
      </c>
      <c r="AY103" s="124">
        <v>3</v>
      </c>
      <c r="AZ103" s="124">
        <v>2</v>
      </c>
      <c r="BA103" s="124">
        <v>0</v>
      </c>
      <c r="BB103" s="124">
        <v>0</v>
      </c>
      <c r="BC103" s="124">
        <v>0</v>
      </c>
      <c r="BD103" s="124">
        <v>0</v>
      </c>
      <c r="BE103" s="124">
        <v>0</v>
      </c>
      <c r="BF103" s="124">
        <v>0</v>
      </c>
      <c r="BG103" s="124">
        <v>0</v>
      </c>
      <c r="BH103" s="124">
        <v>0</v>
      </c>
      <c r="BI103" s="129">
        <v>0</v>
      </c>
      <c r="BJ103" s="130">
        <f>=AI103</f>
        <v>10</v>
      </c>
      <c r="BK103" s="131">
        <f>=BJ103/N103</f>
        <v>0.5</v>
      </c>
      <c r="BL103" s="131">
        <f>=AL103/AI103</f>
        <v>0.9</v>
      </c>
      <c r="BM103" s="132">
        <f>=IF(BJ103=0,0,AM103/BJ103)</f>
        <v>0</v>
      </c>
      <c r="BN103" s="132">
        <f>=IF(BJ103=0,0,AN103/BJ103)</f>
        <v>0.7</v>
      </c>
      <c r="BO103" s="132">
        <f>=IF(BJ103=0,0,AO103/BJ103)</f>
        <v>0.2</v>
      </c>
      <c r="BP103" s="132">
        <f>=IF(BJ103=0,0,AP103/BJ103)</f>
        <v>0.1</v>
      </c>
      <c r="BQ103" s="131">
        <f>=-IF(BM103=0,0,BM103*LN(BM103))-IF(BN103=0,0,BN103*LN(BN103))-IF(BO103=0,0,BO103*LN(BO103))-IF(BP103=0,0,BP103*LN(BP103))</f>
        <v>0.801818552543337</v>
      </c>
      <c r="BR103" s="133">
        <f>=IF(BJ103=0,0,BQ103/LN(4)*100)</f>
        <v>57.838982472352</v>
      </c>
      <c r="BS103" s="134">
        <f>=_xlfn.XLOOKUP(C103,点位均值!$A:$A,点位均值!$B:$B,"无匹配")</f>
        <v>0.547096774193549</v>
      </c>
      <c r="BT103" s="134">
        <f>=_xlfn.XLOOKUP(C103,点位均值!$A:$A,点位均值!$C:$C,"无匹配")</f>
        <v>2.94851174934726</v>
      </c>
    </row>
    <row r="104" spans="1:72" ht="34" customHeight="1">
      <c r="A104" s="124">
        <v>101</v>
      </c>
      <c r="B104" s="125" t="s">
        <v>587</v>
      </c>
      <c r="C104" s="126" t="s">
        <v>588</v>
      </c>
      <c r="D104" s="126" t="s">
        <v>1602</v>
      </c>
      <c r="E104" s="127" t="s"/>
      <c r="F104" s="135" t="s"/>
      <c r="G104" s="135" t="s"/>
      <c r="H104" s="127" t="s"/>
      <c r="I104" s="127" t="s"/>
      <c r="J104" s="127" t="s"/>
      <c r="K104" s="135" t="s"/>
      <c r="L104" s="126">
        <v>24</v>
      </c>
      <c r="M104" s="126">
        <v>0</v>
      </c>
      <c r="N104" s="126">
        <v>48</v>
      </c>
      <c r="O104" s="126" t="s">
        <v>175</v>
      </c>
      <c r="P104" s="126">
        <v>3</v>
      </c>
      <c r="Q104" s="126">
        <v>4</v>
      </c>
      <c r="R104" s="126">
        <v>15</v>
      </c>
      <c r="S104" s="126">
        <v>40</v>
      </c>
      <c r="T104" s="126">
        <v>15</v>
      </c>
      <c r="U104" s="126">
        <v>3.5</v>
      </c>
      <c r="V104" s="126">
        <v>4</v>
      </c>
      <c r="W104" s="126">
        <v>3.5</v>
      </c>
      <c r="X104" s="126" t="s">
        <v>589</v>
      </c>
      <c r="Y104" s="135" t="s"/>
      <c r="Z104" s="126">
        <v>3</v>
      </c>
      <c r="AA104" s="126">
        <v>3</v>
      </c>
      <c r="AB104" s="126">
        <v>3.5</v>
      </c>
      <c r="AC104" s="126" t="s">
        <v>590</v>
      </c>
      <c r="AD104" s="135" t="s"/>
      <c r="AE104" s="126" t="s">
        <v>132</v>
      </c>
      <c r="AF104" s="126">
        <v>40</v>
      </c>
      <c r="AG104" s="126">
        <v>2.5</v>
      </c>
      <c r="AH104" s="126">
        <v>2.5</v>
      </c>
      <c r="AI104" s="124">
        <v>12</v>
      </c>
      <c r="AJ104" s="124">
        <v>3</v>
      </c>
      <c r="AK104" s="124">
        <v>4</v>
      </c>
      <c r="AL104" s="124">
        <v>8</v>
      </c>
      <c r="AM104" s="124">
        <v>1</v>
      </c>
      <c r="AN104" s="124">
        <v>9</v>
      </c>
      <c r="AO104" s="124">
        <v>1</v>
      </c>
      <c r="AP104" s="124">
        <v>1</v>
      </c>
      <c r="AQ104" s="124">
        <v>6</v>
      </c>
      <c r="AR104" s="124">
        <v>6</v>
      </c>
      <c r="AS104" s="124">
        <v>0</v>
      </c>
      <c r="AT104" s="124">
        <v>1</v>
      </c>
      <c r="AU104" s="124">
        <v>11</v>
      </c>
      <c r="AV104" s="124">
        <v>0</v>
      </c>
      <c r="AW104" s="124">
        <v>2</v>
      </c>
      <c r="AX104" s="124">
        <v>0</v>
      </c>
      <c r="AY104" s="124">
        <v>9</v>
      </c>
      <c r="AZ104" s="124">
        <v>0</v>
      </c>
      <c r="BA104" s="124">
        <v>0</v>
      </c>
      <c r="BB104" s="124">
        <v>1</v>
      </c>
      <c r="BC104" s="124">
        <v>0</v>
      </c>
      <c r="BD104" s="124">
        <v>0</v>
      </c>
      <c r="BE104" s="124">
        <v>0</v>
      </c>
      <c r="BF104" s="124">
        <v>0</v>
      </c>
      <c r="BG104" s="124">
        <v>0</v>
      </c>
      <c r="BH104" s="124">
        <v>0</v>
      </c>
      <c r="BI104" s="129">
        <v>0</v>
      </c>
      <c r="BJ104" s="130">
        <f>=AI104</f>
        <v>12</v>
      </c>
      <c r="BK104" s="131">
        <f>=BJ104/N104</f>
        <v>0.25</v>
      </c>
      <c r="BL104" s="131">
        <f>=AL104/AI104</f>
        <v>0.666666666666667</v>
      </c>
      <c r="BM104" s="132">
        <f>=IF(BJ104=0,0,AM104/BJ104)</f>
        <v>0.0833333333333333</v>
      </c>
      <c r="BN104" s="132">
        <f>=IF(BJ104=0,0,AN104/BJ104)</f>
        <v>0.75</v>
      </c>
      <c r="BO104" s="132">
        <f>=IF(BJ104=0,0,AO104/BJ104)</f>
        <v>0.0833333333333333</v>
      </c>
      <c r="BP104" s="132">
        <f>=IF(BJ104=0,0,AP104/BJ104)</f>
        <v>0.0833333333333333</v>
      </c>
      <c r="BQ104" s="131">
        <f>=-IF(BM104=0,0,BM104*LN(BM104))-IF(BN104=0,0,BN104*LN(BN104))-IF(BO104=0,0,BO104*LN(BO104))-IF(BP104=0,0,BP104*LN(BP104))</f>
        <v>0.836988216785836</v>
      </c>
      <c r="BR104" s="133">
        <f>=IF(BJ104=0,0,BQ104/LN(4)*100)</f>
        <v>60.3759374819711</v>
      </c>
      <c r="BS104" s="134">
        <f>=_xlfn.XLOOKUP(C104,点位均值!$A:$A,点位均值!$B:$B,"无匹配")</f>
        <v>0.239205955334988</v>
      </c>
      <c r="BT104" s="134">
        <f>=_xlfn.XLOOKUP(C104,点位均值!$A:$A,点位均值!$C:$C,"无匹配")</f>
        <v>3.24490861618799</v>
      </c>
    </row>
    <row r="105" spans="1:72" ht="34" customHeight="1">
      <c r="A105" s="124">
        <v>102</v>
      </c>
      <c r="B105" s="125" t="s">
        <v>591</v>
      </c>
      <c r="C105" s="126" t="s">
        <v>592</v>
      </c>
      <c r="D105" s="126" t="s">
        <v>583</v>
      </c>
      <c r="E105" s="127" t="s">
        <v>593</v>
      </c>
      <c r="F105" s="135" t="s"/>
      <c r="G105" s="128" t="s"/>
      <c r="H105" s="128" t="s"/>
      <c r="I105" s="125" t="s"/>
      <c r="J105" s="125" t="s"/>
      <c r="K105" s="128" t="s"/>
      <c r="L105" s="124">
        <v>4</v>
      </c>
      <c r="M105" s="124">
        <v>0</v>
      </c>
      <c r="N105" s="124">
        <v>2</v>
      </c>
      <c r="O105" s="126" t="s">
        <v>594</v>
      </c>
      <c r="P105" s="124">
        <v>1</v>
      </c>
      <c r="Q105" s="124">
        <v>3</v>
      </c>
      <c r="R105" s="124">
        <v>0</v>
      </c>
      <c r="S105" s="124">
        <v>0</v>
      </c>
      <c r="T105" s="126">
        <v>4</v>
      </c>
      <c r="U105" s="124">
        <v>5</v>
      </c>
      <c r="V105" s="124">
        <v>3</v>
      </c>
      <c r="W105" s="124">
        <v>4</v>
      </c>
      <c r="X105" s="126" t="s">
        <v>595</v>
      </c>
      <c r="Y105" s="137" t="s"/>
      <c r="Z105" s="124">
        <v>5</v>
      </c>
      <c r="AA105" s="124">
        <v>5</v>
      </c>
      <c r="AB105" s="124">
        <v>5</v>
      </c>
      <c r="AC105" s="126" t="s">
        <v>596</v>
      </c>
      <c r="AD105" s="137" t="s"/>
      <c r="AE105" s="126" t="s">
        <v>132</v>
      </c>
      <c r="AF105" s="124">
        <v>40</v>
      </c>
      <c r="AG105" s="124">
        <v>4</v>
      </c>
      <c r="AH105" s="124">
        <v>3</v>
      </c>
      <c r="AI105" s="124">
        <v>7</v>
      </c>
      <c r="AJ105" s="124">
        <v>1</v>
      </c>
      <c r="AK105" s="124">
        <v>5</v>
      </c>
      <c r="AL105" s="124">
        <v>2</v>
      </c>
      <c r="AM105" s="124">
        <v>0</v>
      </c>
      <c r="AN105" s="124">
        <v>6</v>
      </c>
      <c r="AO105" s="124">
        <v>1</v>
      </c>
      <c r="AP105" s="124">
        <v>0</v>
      </c>
      <c r="AQ105" s="124">
        <v>1</v>
      </c>
      <c r="AR105" s="124">
        <v>6</v>
      </c>
      <c r="AS105" s="124">
        <v>0</v>
      </c>
      <c r="AT105" s="124">
        <v>1</v>
      </c>
      <c r="AU105" s="124">
        <v>6</v>
      </c>
      <c r="AV105" s="124">
        <v>2</v>
      </c>
      <c r="AW105" s="124">
        <v>0</v>
      </c>
      <c r="AX105" s="124">
        <v>0</v>
      </c>
      <c r="AY105" s="124">
        <v>3</v>
      </c>
      <c r="AZ105" s="124">
        <v>0</v>
      </c>
      <c r="BA105" s="124">
        <v>0</v>
      </c>
      <c r="BB105" s="124">
        <v>0</v>
      </c>
      <c r="BC105" s="124">
        <v>2</v>
      </c>
      <c r="BD105" s="124">
        <v>0</v>
      </c>
      <c r="BE105" s="124">
        <v>0</v>
      </c>
      <c r="BF105" s="124">
        <v>0</v>
      </c>
      <c r="BG105" s="124">
        <v>0</v>
      </c>
      <c r="BH105" s="124">
        <v>1</v>
      </c>
      <c r="BI105" s="129">
        <v>0</v>
      </c>
      <c r="BJ105" s="130">
        <f>=AI105</f>
        <v>7</v>
      </c>
      <c r="BK105" s="131">
        <f>=BJ105/N105</f>
        <v>3.5</v>
      </c>
      <c r="BL105" s="131">
        <f>=AL105/AI105</f>
        <v>0.285714285714286</v>
      </c>
      <c r="BM105" s="132">
        <f>=IF(BJ105=0,0,AM105/BJ105)</f>
        <v>0</v>
      </c>
      <c r="BN105" s="132">
        <f>=IF(BJ105=0,0,AN105/BJ105)</f>
        <v>0.857142857142857</v>
      </c>
      <c r="BO105" s="132">
        <f>=IF(BJ105=0,0,AO105/BJ105)</f>
        <v>0.142857142857143</v>
      </c>
      <c r="BP105" s="132">
        <f>=IF(BJ105=0,0,AP105/BJ105)</f>
        <v>0</v>
      </c>
      <c r="BQ105" s="131">
        <f>=-IF(BM105=0,0,BM105*LN(BM105))-IF(BN105=0,0,BN105*LN(BN105))-IF(BO105=0,0,BO105*LN(BO105))-IF(BP105=0,0,BP105*LN(BP105))</f>
        <v>0.410116318288409</v>
      </c>
      <c r="BR105" s="133">
        <f>=IF(BJ105=0,0,BQ105/LN(4)*100)</f>
        <v>29.5836389291164</v>
      </c>
      <c r="BS105" s="134">
        <f>=_xlfn.XLOOKUP(C105,点位均值!$A:$A,点位均值!$B:$B,"无匹配")</f>
        <v>0.443920595533499</v>
      </c>
      <c r="BT105" s="134">
        <f>=_xlfn.XLOOKUP(C105,点位均值!$A:$A,点位均值!$C:$C,"无匹配")</f>
        <v>3.14643789630735</v>
      </c>
    </row>
    <row r="106" spans="1:72" ht="34" customHeight="1">
      <c r="A106" s="124">
        <v>103</v>
      </c>
      <c r="B106" s="125" t="s">
        <v>597</v>
      </c>
      <c r="C106" s="126" t="s">
        <v>598</v>
      </c>
      <c r="D106" s="126" t="s">
        <v>1605</v>
      </c>
      <c r="E106" s="127" t="s">
        <v>599</v>
      </c>
      <c r="F106" s="135" t="s"/>
      <c r="G106" s="135" t="s"/>
      <c r="H106" s="135" t="s"/>
      <c r="I106" s="127" t="s"/>
      <c r="J106" s="127" t="s"/>
      <c r="K106" s="135" t="s"/>
      <c r="L106" s="126">
        <v>24</v>
      </c>
      <c r="M106" s="126">
        <v>1.6</v>
      </c>
      <c r="N106" s="126">
        <v>43</v>
      </c>
      <c r="O106" s="126" t="s">
        <v>600</v>
      </c>
      <c r="P106" s="126">
        <v>3</v>
      </c>
      <c r="Q106" s="126">
        <v>4</v>
      </c>
      <c r="R106" s="126">
        <v>800</v>
      </c>
      <c r="S106" s="126">
        <v>80</v>
      </c>
      <c r="T106" s="126">
        <v>30</v>
      </c>
      <c r="U106" s="124">
        <v>5</v>
      </c>
      <c r="V106" s="124">
        <v>3</v>
      </c>
      <c r="W106" s="124">
        <v>3</v>
      </c>
      <c r="X106" s="126" t="s">
        <v>601</v>
      </c>
      <c r="Y106" s="135" t="s"/>
      <c r="Z106" s="124">
        <v>5</v>
      </c>
      <c r="AA106" s="124">
        <v>5</v>
      </c>
      <c r="AB106" s="124">
        <v>5</v>
      </c>
      <c r="AC106" s="126" t="s">
        <v>602</v>
      </c>
      <c r="AD106" s="135" t="s"/>
      <c r="AE106" s="126" t="s">
        <v>159</v>
      </c>
      <c r="AF106" s="126">
        <v>50</v>
      </c>
      <c r="AG106" s="124">
        <v>4</v>
      </c>
      <c r="AH106" s="124">
        <v>4</v>
      </c>
      <c r="AI106" s="124">
        <v>10</v>
      </c>
      <c r="AJ106" s="124">
        <v>1</v>
      </c>
      <c r="AK106" s="124">
        <v>8</v>
      </c>
      <c r="AL106" s="124">
        <v>2</v>
      </c>
      <c r="AM106" s="124">
        <v>0</v>
      </c>
      <c r="AN106" s="124">
        <v>8</v>
      </c>
      <c r="AO106" s="124">
        <v>0</v>
      </c>
      <c r="AP106" s="124">
        <v>2</v>
      </c>
      <c r="AQ106" s="124">
        <v>3</v>
      </c>
      <c r="AR106" s="124">
        <v>7</v>
      </c>
      <c r="AS106" s="124">
        <v>0</v>
      </c>
      <c r="AT106" s="124">
        <v>0</v>
      </c>
      <c r="AU106" s="124">
        <v>10</v>
      </c>
      <c r="AV106" s="124">
        <v>0</v>
      </c>
      <c r="AW106" s="124">
        <v>2</v>
      </c>
      <c r="AX106" s="124">
        <v>6</v>
      </c>
      <c r="AY106" s="124">
        <v>1</v>
      </c>
      <c r="AZ106" s="124">
        <v>0</v>
      </c>
      <c r="BA106" s="124">
        <v>0</v>
      </c>
      <c r="BB106" s="124">
        <v>0</v>
      </c>
      <c r="BC106" s="124">
        <v>1</v>
      </c>
      <c r="BD106" s="124">
        <v>0</v>
      </c>
      <c r="BE106" s="124">
        <v>0</v>
      </c>
      <c r="BF106" s="124">
        <v>0</v>
      </c>
      <c r="BG106" s="124">
        <v>0</v>
      </c>
      <c r="BH106" s="124">
        <v>0</v>
      </c>
      <c r="BI106" s="129">
        <v>0</v>
      </c>
      <c r="BJ106" s="130">
        <f>=AI106</f>
        <v>10</v>
      </c>
      <c r="BK106" s="131">
        <f>=BJ106/N106</f>
        <v>0.232558139534884</v>
      </c>
      <c r="BL106" s="131">
        <f>=AL106/AI106</f>
        <v>0.2</v>
      </c>
      <c r="BM106" s="132">
        <f>=IF(BJ106=0,0,AM106/BJ106)</f>
        <v>0</v>
      </c>
      <c r="BN106" s="132">
        <f>=IF(BJ106=0,0,AN106/BJ106)</f>
        <v>0.8</v>
      </c>
      <c r="BO106" s="132">
        <f>=IF(BJ106=0,0,AO106/BJ106)</f>
        <v>0</v>
      </c>
      <c r="BP106" s="132">
        <f>=IF(BJ106=0,0,AP106/BJ106)</f>
        <v>0.2</v>
      </c>
      <c r="BQ106" s="131">
        <f>=-IF(BM106=0,0,BM106*LN(BM106))-IF(BN106=0,0,BN106*LN(BN106))-IF(BO106=0,0,BO106*LN(BO106))-IF(BP106=0,0,BP106*LN(BP106))</f>
        <v>0.500402423538188</v>
      </c>
      <c r="BR106" s="133">
        <f>=IF(BJ106=0,0,BQ106/LN(4)*100)</f>
        <v>36.0964047443681</v>
      </c>
      <c r="BS106" s="134">
        <f>=_xlfn.XLOOKUP(C106,点位均值!$A:$A,点位均值!$B:$B,"无匹配")</f>
        <v>0.841885856079405</v>
      </c>
      <c r="BT106" s="134">
        <f>=_xlfn.XLOOKUP(C106,点位均值!$A:$A,点位均值!$C:$C,"无匹配")</f>
        <v>1.96626631853786</v>
      </c>
    </row>
    <row r="107" spans="1:72" ht="34" customHeight="1">
      <c r="A107" s="124">
        <v>104</v>
      </c>
      <c r="B107" s="125" t="s">
        <v>603</v>
      </c>
      <c r="C107" s="126" t="s">
        <v>604</v>
      </c>
      <c r="D107" s="126" t="s">
        <v>1602</v>
      </c>
      <c r="E107" s="127" t="s">
        <v>605</v>
      </c>
      <c r="F107" s="135" t="s"/>
      <c r="G107" s="128" t="s"/>
      <c r="H107" s="128" t="s"/>
      <c r="I107" s="125" t="s"/>
      <c r="J107" s="125" t="s"/>
      <c r="K107" s="128" t="s"/>
      <c r="L107" s="124">
        <v>4</v>
      </c>
      <c r="M107" s="124">
        <v>0.1</v>
      </c>
      <c r="N107" s="124">
        <v>0</v>
      </c>
      <c r="O107" s="126" t="s">
        <v>606</v>
      </c>
      <c r="P107" s="124">
        <v>1</v>
      </c>
      <c r="Q107" s="124">
        <v>1</v>
      </c>
      <c r="R107" s="126">
        <v>0</v>
      </c>
      <c r="S107" s="124">
        <v>0</v>
      </c>
      <c r="T107" s="126">
        <v>0</v>
      </c>
      <c r="U107" s="124">
        <v>5</v>
      </c>
      <c r="V107" s="124">
        <v>2</v>
      </c>
      <c r="W107" s="124">
        <v>1</v>
      </c>
      <c r="X107" s="126" t="s">
        <v>607</v>
      </c>
      <c r="Y107" s="126" t="s">
        <v>608</v>
      </c>
      <c r="Z107" s="124">
        <v>1</v>
      </c>
      <c r="AA107" s="124">
        <v>3</v>
      </c>
      <c r="AB107" s="124">
        <v>5</v>
      </c>
      <c r="AC107" s="126" t="s">
        <v>609</v>
      </c>
      <c r="AD107" s="126" t="s">
        <v>608</v>
      </c>
      <c r="AE107" s="126" t="s">
        <v>132</v>
      </c>
      <c r="AF107" s="124">
        <v>100</v>
      </c>
      <c r="AG107" s="124">
        <v>3</v>
      </c>
      <c r="AH107" s="124">
        <v>5</v>
      </c>
      <c r="AI107" s="124" t="s"/>
      <c r="AJ107" s="124" t="s"/>
      <c r="AK107" s="124" t="s"/>
      <c r="AL107" s="124" t="s"/>
      <c r="AM107" s="124" t="s"/>
      <c r="AN107" s="124" t="s"/>
      <c r="AO107" s="124" t="s"/>
      <c r="AP107" s="124" t="s"/>
      <c r="AQ107" s="124" t="s"/>
      <c r="AR107" s="124" t="s"/>
      <c r="AS107" s="124" t="s"/>
      <c r="AT107" s="124" t="s"/>
      <c r="AU107" s="124" t="s"/>
      <c r="AV107" s="124" t="s"/>
      <c r="AW107" s="124" t="s"/>
      <c r="AX107" s="124" t="s"/>
      <c r="AY107" s="124" t="s"/>
      <c r="AZ107" s="124" t="s"/>
      <c r="BA107" s="124" t="s"/>
      <c r="BB107" s="124" t="s"/>
      <c r="BC107" s="124" t="s"/>
      <c r="BD107" s="124" t="s"/>
      <c r="BE107" s="124" t="s"/>
      <c r="BF107" s="124" t="s"/>
      <c r="BG107" s="124" t="s"/>
      <c r="BH107" s="124" t="s"/>
      <c r="BI107" s="129" t="s"/>
      <c r="BJ107" s="130">
        <f>=AI107</f>
        <v>0</v>
      </c>
      <c r="BK107" s="131" t="e">
        <f>=BJ107/N107</f>
        <v>#DIV/0!</v>
      </c>
      <c r="BL107" s="131" t="e">
        <f>=AL107/AI107</f>
        <v>#DIV/0!</v>
      </c>
      <c r="BM107" s="132">
        <f>=IF(BJ107=0,0,AM107/BJ107)</f>
        <v>0</v>
      </c>
      <c r="BN107" s="132">
        <f>=IF(BJ107=0,0,AN107/BJ107)</f>
        <v>0</v>
      </c>
      <c r="BO107" s="132">
        <f>=IF(BJ107=0,0,AO107/BJ107)</f>
        <v>0</v>
      </c>
      <c r="BP107" s="132">
        <f>=IF(BJ107=0,0,AP107/BJ107)</f>
        <v>0</v>
      </c>
      <c r="BQ107" s="131">
        <f>=-IF(BM107=0,0,BM107*LN(BM107))-IF(BN107=0,0,BN107*LN(BN107))-IF(BO107=0,0,BO107*LN(BO107))-IF(BP107=0,0,BP107*LN(BP107))</f>
        <v>0</v>
      </c>
      <c r="BR107" s="133">
        <f>=IF(BJ107=0,0,BQ107/LN(4)*100)</f>
        <v>0</v>
      </c>
      <c r="BS107" s="134" t="str">
        <f>=_xlfn.XLOOKUP(C107,点位均值!$A:$A,点位均值!$B:$B,"无匹配")</f>
        <v>无匹配</v>
      </c>
      <c r="BT107" s="134" t="str">
        <f>=_xlfn.XLOOKUP(C107,点位均值!$A:$A,点位均值!$C:$C,"无匹配")</f>
        <v>无匹配</v>
      </c>
    </row>
    <row r="108" spans="1:72" ht="34" customHeight="1">
      <c r="A108" s="124">
        <v>105</v>
      </c>
      <c r="B108" s="125" t="s">
        <v>610</v>
      </c>
      <c r="C108" s="126" t="s">
        <v>611</v>
      </c>
      <c r="D108" s="126" t="s">
        <v>1602</v>
      </c>
      <c r="E108" s="127" t="s">
        <v>612</v>
      </c>
      <c r="F108" s="137" t="s"/>
      <c r="G108" s="135" t="s"/>
      <c r="H108" s="135" t="s"/>
      <c r="I108" s="127" t="s"/>
      <c r="J108" s="127" t="s"/>
      <c r="K108" s="135" t="s"/>
      <c r="L108" s="126">
        <v>18</v>
      </c>
      <c r="M108" s="126">
        <v>0</v>
      </c>
      <c r="N108" s="126">
        <v>36</v>
      </c>
      <c r="O108" s="126" t="s">
        <v>101</v>
      </c>
      <c r="P108" s="126">
        <v>2</v>
      </c>
      <c r="Q108" s="126">
        <v>3</v>
      </c>
      <c r="R108" s="126">
        <v>74</v>
      </c>
      <c r="S108" s="126">
        <v>50</v>
      </c>
      <c r="T108" s="126">
        <v>10</v>
      </c>
      <c r="U108" s="124">
        <v>5</v>
      </c>
      <c r="V108" s="124">
        <v>2</v>
      </c>
      <c r="W108" s="124">
        <v>3</v>
      </c>
      <c r="X108" s="126" t="s">
        <v>613</v>
      </c>
      <c r="Y108" s="135" t="s"/>
      <c r="Z108" s="124">
        <v>4</v>
      </c>
      <c r="AA108" s="124">
        <v>3</v>
      </c>
      <c r="AB108" s="124">
        <v>5</v>
      </c>
      <c r="AC108" s="126" t="s">
        <v>614</v>
      </c>
      <c r="AD108" s="135" t="s"/>
      <c r="AE108" s="126" t="s">
        <v>132</v>
      </c>
      <c r="AF108" s="126">
        <v>90</v>
      </c>
      <c r="AG108" s="124">
        <v>4</v>
      </c>
      <c r="AH108" s="124">
        <v>4</v>
      </c>
      <c r="AI108" s="124">
        <v>1</v>
      </c>
      <c r="AJ108" s="124">
        <v>0</v>
      </c>
      <c r="AK108" s="124">
        <v>1</v>
      </c>
      <c r="AL108" s="124">
        <v>0</v>
      </c>
      <c r="AM108" s="124">
        <v>0</v>
      </c>
      <c r="AN108" s="124">
        <v>0</v>
      </c>
      <c r="AO108" s="124">
        <v>1</v>
      </c>
      <c r="AP108" s="124">
        <v>0</v>
      </c>
      <c r="AQ108" s="124">
        <v>0</v>
      </c>
      <c r="AR108" s="124">
        <v>1</v>
      </c>
      <c r="AS108" s="124">
        <v>0</v>
      </c>
      <c r="AT108" s="124">
        <v>1</v>
      </c>
      <c r="AU108" s="124">
        <v>0</v>
      </c>
      <c r="AV108" s="124">
        <v>0</v>
      </c>
      <c r="AW108" s="124">
        <v>0</v>
      </c>
      <c r="AX108" s="124">
        <v>0</v>
      </c>
      <c r="AY108" s="124">
        <v>0</v>
      </c>
      <c r="AZ108" s="124">
        <v>0</v>
      </c>
      <c r="BA108" s="124">
        <v>0</v>
      </c>
      <c r="BB108" s="124">
        <v>0</v>
      </c>
      <c r="BC108" s="124">
        <v>1</v>
      </c>
      <c r="BD108" s="124">
        <v>0</v>
      </c>
      <c r="BE108" s="124">
        <v>0</v>
      </c>
      <c r="BF108" s="124">
        <v>0</v>
      </c>
      <c r="BG108" s="124">
        <v>0</v>
      </c>
      <c r="BH108" s="124">
        <v>0</v>
      </c>
      <c r="BI108" s="129">
        <v>0</v>
      </c>
      <c r="BJ108" s="130">
        <f>=AI108</f>
        <v>1</v>
      </c>
      <c r="BK108" s="131">
        <f>=BJ108/N108</f>
        <v>0.0277777777777778</v>
      </c>
      <c r="BL108" s="131">
        <f>=AL108/AI108</f>
        <v>0</v>
      </c>
      <c r="BM108" s="132">
        <f>=IF(BJ108=0,0,AM108/BJ108)</f>
        <v>0</v>
      </c>
      <c r="BN108" s="132">
        <f>=IF(BJ108=0,0,AN108/BJ108)</f>
        <v>0</v>
      </c>
      <c r="BO108" s="132">
        <f>=IF(BJ108=0,0,AO108/BJ108)</f>
        <v>1</v>
      </c>
      <c r="BP108" s="132">
        <f>=IF(BJ108=0,0,AP108/BJ108)</f>
        <v>0</v>
      </c>
      <c r="BQ108" s="131">
        <f>=-IF(BM108=0,0,BM108*LN(BM108))-IF(BN108=0,0,BN108*LN(BN108))-IF(BO108=0,0,BO108*LN(BO108))-IF(BP108=0,0,BP108*LN(BP108))</f>
        <v>0</v>
      </c>
      <c r="BR108" s="133">
        <f>=IF(BJ108=0,0,BQ108/LN(4)*100)</f>
        <v>0</v>
      </c>
      <c r="BS108" s="134">
        <f>=_xlfn.XLOOKUP(C108,点位均值!$A:$A,点位均值!$B:$B,"无匹配")</f>
        <v>1.27915632754342</v>
      </c>
      <c r="BT108" s="134">
        <f>=_xlfn.XLOOKUP(C108,点位均值!$A:$A,点位均值!$C:$C,"无匹配")</f>
        <v>1.36657963446475</v>
      </c>
    </row>
    <row r="109" spans="1:72" ht="34" customHeight="1">
      <c r="A109" s="124">
        <v>106</v>
      </c>
      <c r="B109" s="125" t="s">
        <v>615</v>
      </c>
      <c r="C109" s="126" t="s">
        <v>616</v>
      </c>
      <c r="D109" s="126" t="s">
        <v>1602</v>
      </c>
      <c r="E109" s="127" t="s">
        <v>617</v>
      </c>
      <c r="F109" s="137" t="s"/>
      <c r="G109" s="127" t="s"/>
      <c r="H109" s="127" t="s"/>
      <c r="I109" s="127" t="s"/>
      <c r="J109" s="127" t="s"/>
      <c r="K109" s="135" t="s"/>
      <c r="L109" s="126">
        <v>6</v>
      </c>
      <c r="M109" s="126">
        <v>0</v>
      </c>
      <c r="N109" s="126">
        <v>2</v>
      </c>
      <c r="O109" s="126" t="s">
        <v>175</v>
      </c>
      <c r="P109" s="126">
        <v>1</v>
      </c>
      <c r="Q109" s="126">
        <v>5</v>
      </c>
      <c r="R109" s="126">
        <v>20</v>
      </c>
      <c r="S109" s="126">
        <v>100</v>
      </c>
      <c r="T109" s="126">
        <v>4</v>
      </c>
      <c r="U109" s="124">
        <v>3</v>
      </c>
      <c r="V109" s="124">
        <v>5</v>
      </c>
      <c r="W109" s="124">
        <v>5</v>
      </c>
      <c r="X109" s="126" t="s">
        <v>233</v>
      </c>
      <c r="Y109" s="135" t="s"/>
      <c r="Z109" s="124">
        <v>4</v>
      </c>
      <c r="AA109" s="124">
        <v>3</v>
      </c>
      <c r="AB109" s="124">
        <v>4</v>
      </c>
      <c r="AC109" s="126" t="s">
        <v>233</v>
      </c>
      <c r="AD109" s="135" t="s"/>
      <c r="AE109" s="126" t="s">
        <v>140</v>
      </c>
      <c r="AF109" s="126">
        <v>80</v>
      </c>
      <c r="AG109" s="124">
        <v>3</v>
      </c>
      <c r="AH109" s="124">
        <v>4</v>
      </c>
      <c r="AI109" s="126">
        <v>2</v>
      </c>
      <c r="AJ109" s="126">
        <v>0</v>
      </c>
      <c r="AK109" s="126">
        <v>2</v>
      </c>
      <c r="AL109" s="126">
        <v>0</v>
      </c>
      <c r="AM109" s="126">
        <v>0</v>
      </c>
      <c r="AN109" s="126">
        <v>1</v>
      </c>
      <c r="AO109" s="126">
        <v>1</v>
      </c>
      <c r="AP109" s="126">
        <v>0</v>
      </c>
      <c r="AQ109" s="126">
        <v>1</v>
      </c>
      <c r="AR109" s="126">
        <v>1</v>
      </c>
      <c r="AS109" s="126">
        <v>0</v>
      </c>
      <c r="AT109" s="126">
        <v>0</v>
      </c>
      <c r="AU109" s="126">
        <v>2</v>
      </c>
      <c r="AV109" s="126">
        <v>2</v>
      </c>
      <c r="AW109" s="126">
        <v>1</v>
      </c>
      <c r="AX109" s="126">
        <v>0</v>
      </c>
      <c r="AY109" s="126">
        <v>0</v>
      </c>
      <c r="AZ109" s="126">
        <v>0</v>
      </c>
      <c r="BA109" s="126">
        <v>0</v>
      </c>
      <c r="BB109" s="126">
        <v>0</v>
      </c>
      <c r="BC109" s="126">
        <v>1</v>
      </c>
      <c r="BD109" s="126">
        <v>0</v>
      </c>
      <c r="BE109" s="126">
        <v>0</v>
      </c>
      <c r="BF109" s="126">
        <v>0</v>
      </c>
      <c r="BG109" s="126">
        <v>0</v>
      </c>
      <c r="BH109" s="126">
        <v>0</v>
      </c>
      <c r="BI109" s="138">
        <v>0</v>
      </c>
      <c r="BJ109" s="130">
        <f>=AI109</f>
        <v>2</v>
      </c>
      <c r="BK109" s="131">
        <f>=BJ109/N109</f>
        <v>1</v>
      </c>
      <c r="BL109" s="131">
        <f>=AL109/AI109</f>
        <v>0</v>
      </c>
      <c r="BM109" s="132">
        <f>=IF(BJ109=0,0,AM109/BJ109)</f>
        <v>0</v>
      </c>
      <c r="BN109" s="132">
        <f>=IF(BJ109=0,0,AN109/BJ109)</f>
        <v>0.5</v>
      </c>
      <c r="BO109" s="132">
        <f>=IF(BJ109=0,0,AO109/BJ109)</f>
        <v>0.5</v>
      </c>
      <c r="BP109" s="132">
        <f>=IF(BJ109=0,0,AP109/BJ109)</f>
        <v>0</v>
      </c>
      <c r="BQ109" s="131">
        <f>=-IF(BM109=0,0,BM109*LN(BM109))-IF(BN109=0,0,BN109*LN(BN109))-IF(BO109=0,0,BO109*LN(BO109))-IF(BP109=0,0,BP109*LN(BP109))</f>
        <v>0.693147180559945</v>
      </c>
      <c r="BR109" s="133">
        <f>=IF(BJ109=0,0,BQ109/LN(4)*100)</f>
        <v>50</v>
      </c>
      <c r="BS109" s="134">
        <f>=_xlfn.XLOOKUP(C109,点位均值!$A:$A,点位均值!$B:$B,"无匹配")</f>
        <v>1.2545905707196</v>
      </c>
      <c r="BT109" s="134">
        <f>=_xlfn.XLOOKUP(C109,点位均值!$A:$A,点位均值!$C:$C,"无匹配")</f>
        <v>4.44255874673629</v>
      </c>
    </row>
    <row r="110" spans="1:72" ht="34" customHeight="1">
      <c r="A110" s="124">
        <v>107</v>
      </c>
      <c r="B110" s="125" t="s">
        <v>618</v>
      </c>
      <c r="C110" s="126" t="s">
        <v>619</v>
      </c>
      <c r="D110" s="126" t="s">
        <v>1622</v>
      </c>
      <c r="E110" s="127" t="s">
        <v>620</v>
      </c>
      <c r="F110" s="126" t="s">
        <v>94</v>
      </c>
      <c r="G110" s="127" t="s">
        <v>95</v>
      </c>
      <c r="H110" s="127" t="s">
        <v>96</v>
      </c>
      <c r="I110" s="127" t="s">
        <v>1542</v>
      </c>
      <c r="J110" s="127" t="s">
        <v>121</v>
      </c>
      <c r="K110" s="135" t="s">
        <v>145</v>
      </c>
      <c r="L110" s="126">
        <v>1.5</v>
      </c>
      <c r="M110" s="126">
        <v>0</v>
      </c>
      <c r="N110" s="126">
        <v>1.5</v>
      </c>
      <c r="O110" s="126" t="s">
        <v>241</v>
      </c>
      <c r="P110" s="126">
        <v>1</v>
      </c>
      <c r="Q110" s="126">
        <v>1</v>
      </c>
      <c r="R110" s="126">
        <v>0</v>
      </c>
      <c r="S110" s="126">
        <v>0</v>
      </c>
      <c r="T110" s="126">
        <v>4</v>
      </c>
      <c r="U110" s="124">
        <v>3</v>
      </c>
      <c r="V110" s="124">
        <v>3</v>
      </c>
      <c r="W110" s="124">
        <v>3</v>
      </c>
      <c r="X110" s="126" t="s">
        <v>157</v>
      </c>
      <c r="Y110" s="137" t="s"/>
      <c r="Z110" s="124">
        <v>4</v>
      </c>
      <c r="AA110" s="124">
        <v>2</v>
      </c>
      <c r="AB110" s="124">
        <v>3</v>
      </c>
      <c r="AC110" s="126" t="s">
        <v>158</v>
      </c>
      <c r="AD110" s="137" t="s"/>
      <c r="AE110" s="126" t="s">
        <v>132</v>
      </c>
      <c r="AF110" s="126">
        <v>50</v>
      </c>
      <c r="AG110" s="124">
        <v>3</v>
      </c>
      <c r="AH110" s="124">
        <v>3</v>
      </c>
      <c r="AI110" s="124" t="s"/>
      <c r="AJ110" s="124" t="s"/>
      <c r="AK110" s="124" t="s"/>
      <c r="AL110" s="124" t="s"/>
      <c r="AM110" s="124" t="s"/>
      <c r="AN110" s="124" t="s"/>
      <c r="AO110" s="124" t="s"/>
      <c r="AP110" s="124" t="s"/>
      <c r="AQ110" s="124" t="s"/>
      <c r="AR110" s="124" t="s"/>
      <c r="AS110" s="124" t="s"/>
      <c r="AT110" s="124" t="s"/>
      <c r="AU110" s="124" t="s"/>
      <c r="AV110" s="124" t="s"/>
      <c r="AW110" s="124" t="s"/>
      <c r="AX110" s="124" t="s"/>
      <c r="AY110" s="124" t="s"/>
      <c r="AZ110" s="124" t="s"/>
      <c r="BA110" s="124" t="s"/>
      <c r="BB110" s="124" t="s"/>
      <c r="BC110" s="124" t="s"/>
      <c r="BD110" s="124" t="s"/>
      <c r="BE110" s="124" t="s"/>
      <c r="BF110" s="124" t="s"/>
      <c r="BG110" s="124" t="s"/>
      <c r="BH110" s="124" t="s"/>
      <c r="BI110" s="129" t="s"/>
      <c r="BJ110" s="130">
        <f>=AI110</f>
        <v>0</v>
      </c>
      <c r="BK110" s="131">
        <f>=BJ110/N110</f>
        <v>0</v>
      </c>
      <c r="BL110" s="131" t="e">
        <f>=AL110/AI110</f>
        <v>#DIV/0!</v>
      </c>
      <c r="BM110" s="132">
        <f>=IF(BJ110=0,0,AM110/BJ110)</f>
        <v>0</v>
      </c>
      <c r="BN110" s="132">
        <f>=IF(BJ110=0,0,AN110/BJ110)</f>
        <v>0</v>
      </c>
      <c r="BO110" s="132">
        <f>=IF(BJ110=0,0,AO110/BJ110)</f>
        <v>0</v>
      </c>
      <c r="BP110" s="132">
        <f>=IF(BJ110=0,0,AP110/BJ110)</f>
        <v>0</v>
      </c>
      <c r="BQ110" s="131">
        <f>=-IF(BM110=0,0,BM110*LN(BM110))-IF(BN110=0,0,BN110*LN(BN110))-IF(BO110=0,0,BO110*LN(BO110))-IF(BP110=0,0,BP110*LN(BP110))</f>
        <v>0</v>
      </c>
      <c r="BR110" s="133">
        <f>=IF(BJ110=0,0,BQ110/LN(4)*100)</f>
        <v>0</v>
      </c>
      <c r="BS110" s="134" t="str">
        <f>=_xlfn.XLOOKUP(C110,点位均值!$A:$A,点位均值!$B:$B,"无匹配")</f>
        <v>无匹配</v>
      </c>
      <c r="BT110" s="134" t="str">
        <f>=_xlfn.XLOOKUP(C110,点位均值!$A:$A,点位均值!$C:$C,"无匹配")</f>
        <v>无匹配</v>
      </c>
    </row>
    <row r="111" spans="1:72" ht="34" customHeight="1">
      <c r="A111" s="124">
        <v>108</v>
      </c>
      <c r="B111" s="125" t="s">
        <v>621</v>
      </c>
      <c r="C111" s="126" t="s">
        <v>622</v>
      </c>
      <c r="D111" s="126" t="s">
        <v>1602</v>
      </c>
      <c r="E111" s="127" t="s">
        <v>623</v>
      </c>
      <c r="F111" s="126" t="s">
        <v>94</v>
      </c>
      <c r="G111" s="127" t="s">
        <v>95</v>
      </c>
      <c r="H111" s="127" t="s">
        <v>96</v>
      </c>
      <c r="I111" s="127" t="s">
        <v>97</v>
      </c>
      <c r="J111" s="127" t="s">
        <v>121</v>
      </c>
      <c r="K111" s="135" t="s">
        <v>100</v>
      </c>
      <c r="L111" s="126">
        <v>4</v>
      </c>
      <c r="M111" s="126">
        <v>0</v>
      </c>
      <c r="N111" s="126">
        <v>0</v>
      </c>
      <c r="O111" s="126" t="s">
        <v>175</v>
      </c>
      <c r="P111" s="126">
        <v>1</v>
      </c>
      <c r="Q111" s="126">
        <v>5</v>
      </c>
      <c r="R111" s="126">
        <v>0</v>
      </c>
      <c r="S111" s="126">
        <v>0</v>
      </c>
      <c r="T111" s="126">
        <v>0</v>
      </c>
      <c r="U111" s="124">
        <v>3.2</v>
      </c>
      <c r="V111" s="124">
        <v>3.4</v>
      </c>
      <c r="W111" s="124">
        <v>3</v>
      </c>
      <c r="X111" s="126" t="s">
        <v>624</v>
      </c>
      <c r="Y111" s="137" t="s"/>
      <c r="Z111" s="124">
        <v>3</v>
      </c>
      <c r="AA111" s="124">
        <v>2.4</v>
      </c>
      <c r="AB111" s="124">
        <v>3.6</v>
      </c>
      <c r="AC111" s="126" t="s">
        <v>158</v>
      </c>
      <c r="AD111" s="137" t="s"/>
      <c r="AE111" s="126" t="s">
        <v>132</v>
      </c>
      <c r="AF111" s="126">
        <v>50</v>
      </c>
      <c r="AG111" s="124">
        <v>3</v>
      </c>
      <c r="AH111" s="124">
        <v>3.2</v>
      </c>
      <c r="AI111" s="126" t="s"/>
      <c r="AJ111" s="126" t="s"/>
      <c r="AK111" s="126" t="s"/>
      <c r="AL111" s="126" t="s"/>
      <c r="AM111" s="126" t="s"/>
      <c r="AN111" s="126" t="s"/>
      <c r="AO111" s="126" t="s"/>
      <c r="AP111" s="126" t="s"/>
      <c r="AQ111" s="126" t="s"/>
      <c r="AR111" s="126" t="s"/>
      <c r="AS111" s="126" t="s"/>
      <c r="AT111" s="126" t="s"/>
      <c r="AU111" s="126" t="s"/>
      <c r="AV111" s="126" t="s"/>
      <c r="AW111" s="126" t="s"/>
      <c r="AX111" s="126" t="s"/>
      <c r="AY111" s="126" t="s"/>
      <c r="AZ111" s="126" t="s"/>
      <c r="BA111" s="126" t="s"/>
      <c r="BB111" s="126" t="s"/>
      <c r="BC111" s="126" t="s"/>
      <c r="BD111" s="126" t="s"/>
      <c r="BE111" s="126" t="s"/>
      <c r="BF111" s="126" t="s"/>
      <c r="BG111" s="126" t="s"/>
      <c r="BH111" s="126" t="s"/>
      <c r="BI111" s="138" t="s"/>
      <c r="BJ111" s="130">
        <f>=AI111</f>
        <v>0</v>
      </c>
      <c r="BK111" s="131" t="e">
        <f>=BJ111/N111</f>
        <v>#DIV/0!</v>
      </c>
      <c r="BL111" s="131" t="e">
        <f>=AL111/AI111</f>
        <v>#DIV/0!</v>
      </c>
      <c r="BM111" s="132">
        <f>=IF(BJ111=0,0,AM111/BJ111)</f>
        <v>0</v>
      </c>
      <c r="BN111" s="132">
        <f>=IF(BJ111=0,0,AN111/BJ111)</f>
        <v>0</v>
      </c>
      <c r="BO111" s="132">
        <f>=IF(BJ111=0,0,AO111/BJ111)</f>
        <v>0</v>
      </c>
      <c r="BP111" s="132">
        <f>=IF(BJ111=0,0,AP111/BJ111)</f>
        <v>0</v>
      </c>
      <c r="BQ111" s="131">
        <f>=-IF(BM111=0,0,BM111*LN(BM111))-IF(BN111=0,0,BN111*LN(BN111))-IF(BO111=0,0,BO111*LN(BO111))-IF(BP111=0,0,BP111*LN(BP111))</f>
        <v>0</v>
      </c>
      <c r="BR111" s="133">
        <f>=IF(BJ111=0,0,BQ111/LN(4)*100)</f>
        <v>0</v>
      </c>
      <c r="BS111" s="134" t="str">
        <f>=_xlfn.XLOOKUP(C111,点位均值!$A:$A,点位均值!$B:$B,"无匹配")</f>
        <v>无匹配</v>
      </c>
      <c r="BT111" s="134" t="str">
        <f>=_xlfn.XLOOKUP(C111,点位均值!$A:$A,点位均值!$C:$C,"无匹配")</f>
        <v>无匹配</v>
      </c>
    </row>
    <row r="112" spans="1:72" ht="34" customHeight="1">
      <c r="A112" s="124">
        <v>109</v>
      </c>
      <c r="B112" s="125" t="s">
        <v>625</v>
      </c>
      <c r="C112" s="126" t="s">
        <v>626</v>
      </c>
      <c r="D112" s="126" t="s">
        <v>1602</v>
      </c>
      <c r="E112" s="127" t="s">
        <v>627</v>
      </c>
      <c r="F112" s="135" t="s"/>
      <c r="G112" s="135" t="s"/>
      <c r="H112" s="127" t="s"/>
      <c r="I112" s="127" t="s"/>
      <c r="J112" s="127" t="s"/>
      <c r="K112" s="135" t="s"/>
      <c r="L112" s="126">
        <v>4.5</v>
      </c>
      <c r="M112" s="126">
        <v>1</v>
      </c>
      <c r="N112" s="126">
        <v>4</v>
      </c>
      <c r="O112" s="126" t="s">
        <v>101</v>
      </c>
      <c r="P112" s="126">
        <v>1</v>
      </c>
      <c r="Q112" s="126">
        <v>5</v>
      </c>
      <c r="R112" s="126">
        <v>34</v>
      </c>
      <c r="S112" s="126">
        <v>85</v>
      </c>
      <c r="T112" s="126">
        <v>6</v>
      </c>
      <c r="U112" s="124">
        <v>3.4</v>
      </c>
      <c r="V112" s="124">
        <v>3.4</v>
      </c>
      <c r="W112" s="124">
        <v>3.8</v>
      </c>
      <c r="X112" s="126" t="s">
        <v>628</v>
      </c>
      <c r="Y112" s="126" t="s">
        <v>629</v>
      </c>
      <c r="Z112" s="124">
        <v>3.4</v>
      </c>
      <c r="AA112" s="124">
        <v>3.2</v>
      </c>
      <c r="AB112" s="124">
        <v>3.4</v>
      </c>
      <c r="AC112" s="126" t="s">
        <v>630</v>
      </c>
      <c r="AD112" s="126" t="s">
        <v>631</v>
      </c>
      <c r="AE112" s="126" t="s">
        <v>115</v>
      </c>
      <c r="AF112" s="126">
        <v>100</v>
      </c>
      <c r="AG112" s="124">
        <v>4</v>
      </c>
      <c r="AH112" s="124">
        <v>4</v>
      </c>
      <c r="AI112" s="124">
        <v>2</v>
      </c>
      <c r="AJ112" s="124">
        <v>1</v>
      </c>
      <c r="AK112" s="124">
        <v>0</v>
      </c>
      <c r="AL112" s="124">
        <v>2</v>
      </c>
      <c r="AM112" s="124">
        <v>0</v>
      </c>
      <c r="AN112" s="124">
        <v>0</v>
      </c>
      <c r="AO112" s="124">
        <v>2</v>
      </c>
      <c r="AP112" s="124">
        <v>0</v>
      </c>
      <c r="AQ112" s="124">
        <v>1</v>
      </c>
      <c r="AR112" s="124">
        <v>1</v>
      </c>
      <c r="AS112" s="124">
        <v>0</v>
      </c>
      <c r="AT112" s="124">
        <v>2</v>
      </c>
      <c r="AU112" s="124">
        <v>0</v>
      </c>
      <c r="AV112" s="124">
        <v>0</v>
      </c>
      <c r="AW112" s="124">
        <v>0</v>
      </c>
      <c r="AX112" s="124">
        <v>0</v>
      </c>
      <c r="AY112" s="124">
        <v>0</v>
      </c>
      <c r="AZ112" s="124">
        <v>2</v>
      </c>
      <c r="BA112" s="124">
        <v>0</v>
      </c>
      <c r="BB112" s="124">
        <v>2</v>
      </c>
      <c r="BC112" s="124">
        <v>0</v>
      </c>
      <c r="BD112" s="124">
        <v>0</v>
      </c>
      <c r="BE112" s="124">
        <v>0</v>
      </c>
      <c r="BF112" s="124">
        <v>0</v>
      </c>
      <c r="BG112" s="124">
        <v>0</v>
      </c>
      <c r="BH112" s="124">
        <v>0</v>
      </c>
      <c r="BI112" s="129">
        <v>0</v>
      </c>
      <c r="BJ112" s="130">
        <f>=AI112</f>
        <v>2</v>
      </c>
      <c r="BK112" s="131">
        <f>=BJ112/N112</f>
        <v>0.5</v>
      </c>
      <c r="BL112" s="131">
        <f>=AL112/AI112</f>
        <v>1</v>
      </c>
      <c r="BM112" s="132">
        <f>=IF(BJ112=0,0,AM112/BJ112)</f>
        <v>0</v>
      </c>
      <c r="BN112" s="132">
        <f>=IF(BJ112=0,0,AN112/BJ112)</f>
        <v>0</v>
      </c>
      <c r="BO112" s="132">
        <f>=IF(BJ112=0,0,AO112/BJ112)</f>
        <v>1</v>
      </c>
      <c r="BP112" s="132">
        <f>=IF(BJ112=0,0,AP112/BJ112)</f>
        <v>0</v>
      </c>
      <c r="BQ112" s="131">
        <f>=-IF(BM112=0,0,BM112*LN(BM112))-IF(BN112=0,0,BN112*LN(BN112))-IF(BO112=0,0,BO112*LN(BO112))-IF(BP112=0,0,BP112*LN(BP112))</f>
        <v>0</v>
      </c>
      <c r="BR112" s="133">
        <f>=IF(BJ112=0,0,BQ112/LN(4)*100)</f>
        <v>0</v>
      </c>
      <c r="BS112" s="134">
        <f>=_xlfn.XLOOKUP(C112,点位均值!$A:$A,点位均值!$B:$B,"无匹配")</f>
        <v>2.99875930521092</v>
      </c>
      <c r="BT112" s="134">
        <f>=_xlfn.XLOOKUP(C112,点位均值!$A:$A,点位均值!$C:$C,"无匹配")</f>
        <v>2.1420365535248</v>
      </c>
    </row>
    <row r="113" spans="1:72" ht="34" customHeight="1">
      <c r="A113" s="124">
        <v>110</v>
      </c>
      <c r="B113" s="125" t="s">
        <v>632</v>
      </c>
      <c r="C113" s="126" t="s">
        <v>633</v>
      </c>
      <c r="D113" s="126" t="s">
        <v>1605</v>
      </c>
      <c r="E113" s="127" t="s">
        <v>634</v>
      </c>
      <c r="F113" s="135" t="s"/>
      <c r="G113" s="127" t="s"/>
      <c r="H113" s="127" t="s"/>
      <c r="I113" s="127" t="s"/>
      <c r="J113" s="127" t="s"/>
      <c r="K113" s="135" t="s"/>
      <c r="L113" s="126">
        <v>3</v>
      </c>
      <c r="M113" s="126">
        <v>0</v>
      </c>
      <c r="N113" s="126">
        <v>4</v>
      </c>
      <c r="O113" s="126" t="s">
        <v>101</v>
      </c>
      <c r="P113" s="126">
        <v>1</v>
      </c>
      <c r="Q113" s="126">
        <v>5</v>
      </c>
      <c r="R113" s="126">
        <v>81</v>
      </c>
      <c r="S113" s="126">
        <v>100</v>
      </c>
      <c r="T113" s="126">
        <v>8</v>
      </c>
      <c r="U113" s="126">
        <v>3.8</v>
      </c>
      <c r="V113" s="126">
        <v>3.6</v>
      </c>
      <c r="W113" s="126">
        <v>3.2</v>
      </c>
      <c r="X113" s="126" t="s">
        <v>635</v>
      </c>
      <c r="Y113" s="126" t="s">
        <v>636</v>
      </c>
      <c r="Z113" s="126">
        <v>2.8</v>
      </c>
      <c r="AA113" s="126">
        <v>3.6</v>
      </c>
      <c r="AB113" s="126">
        <v>2.8</v>
      </c>
      <c r="AC113" s="126" t="s">
        <v>637</v>
      </c>
      <c r="AD113" s="126" t="s">
        <v>638</v>
      </c>
      <c r="AE113" s="126" t="s">
        <v>132</v>
      </c>
      <c r="AF113" s="126">
        <v>50</v>
      </c>
      <c r="AG113" s="126">
        <v>3.4</v>
      </c>
      <c r="AH113" s="126">
        <v>3.2</v>
      </c>
      <c r="AI113" s="126">
        <v>8</v>
      </c>
      <c r="AJ113" s="126">
        <v>2</v>
      </c>
      <c r="AK113" s="126">
        <v>1</v>
      </c>
      <c r="AL113" s="126">
        <v>7</v>
      </c>
      <c r="AM113" s="126">
        <v>0</v>
      </c>
      <c r="AN113" s="126">
        <v>0</v>
      </c>
      <c r="AO113" s="126">
        <v>8</v>
      </c>
      <c r="AP113" s="126">
        <v>0</v>
      </c>
      <c r="AQ113" s="126">
        <v>2</v>
      </c>
      <c r="AR113" s="126">
        <v>6</v>
      </c>
      <c r="AS113" s="126">
        <v>0</v>
      </c>
      <c r="AT113" s="126">
        <v>0</v>
      </c>
      <c r="AU113" s="126">
        <v>8</v>
      </c>
      <c r="AV113" s="126">
        <v>0</v>
      </c>
      <c r="AW113" s="126">
        <v>7</v>
      </c>
      <c r="AX113" s="126">
        <v>4</v>
      </c>
      <c r="AY113" s="126">
        <v>0</v>
      </c>
      <c r="AZ113" s="126">
        <v>0</v>
      </c>
      <c r="BA113" s="126">
        <v>0</v>
      </c>
      <c r="BB113" s="126">
        <v>0</v>
      </c>
      <c r="BC113" s="126">
        <v>1</v>
      </c>
      <c r="BD113" s="126">
        <v>0</v>
      </c>
      <c r="BE113" s="126">
        <v>0</v>
      </c>
      <c r="BF113" s="126">
        <v>0</v>
      </c>
      <c r="BG113" s="126">
        <v>0</v>
      </c>
      <c r="BH113" s="126">
        <v>0</v>
      </c>
      <c r="BI113" s="138">
        <v>0</v>
      </c>
      <c r="BJ113" s="130">
        <f>=AI113</f>
        <v>8</v>
      </c>
      <c r="BK113" s="131">
        <f>=BJ113/N113</f>
        <v>2</v>
      </c>
      <c r="BL113" s="131">
        <f>=AL113/AI113</f>
        <v>0.875</v>
      </c>
      <c r="BM113" s="132">
        <f>=IF(BJ113=0,0,AM113/BJ113)</f>
        <v>0</v>
      </c>
      <c r="BN113" s="132">
        <f>=IF(BJ113=0,0,AN113/BJ113)</f>
        <v>0</v>
      </c>
      <c r="BO113" s="132">
        <f>=IF(BJ113=0,0,AO113/BJ113)</f>
        <v>1</v>
      </c>
      <c r="BP113" s="132">
        <f>=IF(BJ113=0,0,AP113/BJ113)</f>
        <v>0</v>
      </c>
      <c r="BQ113" s="131">
        <f>=-IF(BM113=0,0,BM113*LN(BM113))-IF(BN113=0,0,BN113*LN(BN113))-IF(BO113=0,0,BO113*LN(BO113))-IF(BP113=0,0,BP113*LN(BP113))</f>
        <v>0</v>
      </c>
      <c r="BR113" s="133">
        <f>=IF(BJ113=0,0,BQ113/LN(4)*100)</f>
        <v>0</v>
      </c>
      <c r="BS113" s="134">
        <f>=_xlfn.XLOOKUP(C113,点位均值!$A:$A,点位均值!$B:$B,"无匹配")</f>
        <v>1.89330024813896</v>
      </c>
      <c r="BT113" s="134">
        <f>=_xlfn.XLOOKUP(C113,点位均值!$A:$A,点位均值!$C:$C,"无匹配")</f>
        <v>2.01279373368146</v>
      </c>
    </row>
    <row r="114" spans="1:72" ht="34" customHeight="1">
      <c r="A114" s="124">
        <v>111</v>
      </c>
      <c r="B114" s="125" t="s">
        <v>639</v>
      </c>
      <c r="C114" s="126" t="s">
        <v>640</v>
      </c>
      <c r="D114" s="126" t="s">
        <v>1605</v>
      </c>
      <c r="E114" s="127" t="s">
        <v>641</v>
      </c>
      <c r="F114" s="135" t="s"/>
      <c r="G114" s="135" t="s"/>
      <c r="H114" s="135" t="s"/>
      <c r="I114" s="127" t="s"/>
      <c r="J114" s="127" t="s"/>
      <c r="K114" s="135" t="s"/>
      <c r="L114" s="126">
        <v>4</v>
      </c>
      <c r="M114" s="126">
        <v>0.5</v>
      </c>
      <c r="N114" s="126">
        <v>3</v>
      </c>
      <c r="O114" s="126" t="s">
        <v>101</v>
      </c>
      <c r="P114" s="126">
        <v>1</v>
      </c>
      <c r="Q114" s="126">
        <v>5</v>
      </c>
      <c r="R114" s="126">
        <v>33</v>
      </c>
      <c r="S114" s="126">
        <v>100</v>
      </c>
      <c r="T114" s="126">
        <v>10</v>
      </c>
      <c r="U114" s="126">
        <v>3.83</v>
      </c>
      <c r="V114" s="126">
        <v>3.17</v>
      </c>
      <c r="W114" s="126">
        <v>3.67</v>
      </c>
      <c r="X114" s="126" t="s">
        <v>642</v>
      </c>
      <c r="Y114" s="126" t="s">
        <v>641</v>
      </c>
      <c r="Z114" s="126">
        <v>3.33</v>
      </c>
      <c r="AA114" s="126">
        <v>3.67</v>
      </c>
      <c r="AB114" s="126">
        <v>2.67</v>
      </c>
      <c r="AC114" s="126" t="s">
        <v>643</v>
      </c>
      <c r="AD114" s="135" t="s">
        <v>641</v>
      </c>
      <c r="AE114" s="126" t="s">
        <v>140</v>
      </c>
      <c r="AF114" s="126">
        <v>80</v>
      </c>
      <c r="AG114" s="126">
        <v>3.5</v>
      </c>
      <c r="AH114" s="126">
        <v>3.67</v>
      </c>
      <c r="AI114" s="126">
        <v>3</v>
      </c>
      <c r="AJ114" s="126">
        <v>1</v>
      </c>
      <c r="AK114" s="126">
        <v>1</v>
      </c>
      <c r="AL114" s="126">
        <v>2</v>
      </c>
      <c r="AM114" s="126">
        <v>0</v>
      </c>
      <c r="AN114" s="126">
        <v>3</v>
      </c>
      <c r="AO114" s="126">
        <v>0</v>
      </c>
      <c r="AP114" s="126">
        <v>0</v>
      </c>
      <c r="AQ114" s="126">
        <v>3</v>
      </c>
      <c r="AR114" s="126">
        <v>0</v>
      </c>
      <c r="AS114" s="126">
        <v>0</v>
      </c>
      <c r="AT114" s="126">
        <v>0</v>
      </c>
      <c r="AU114" s="126">
        <v>3</v>
      </c>
      <c r="AV114" s="126">
        <v>3</v>
      </c>
      <c r="AW114" s="126">
        <v>0</v>
      </c>
      <c r="AX114" s="126">
        <v>0</v>
      </c>
      <c r="AY114" s="126">
        <v>0</v>
      </c>
      <c r="AZ114" s="126">
        <v>0</v>
      </c>
      <c r="BA114" s="126">
        <v>0</v>
      </c>
      <c r="BB114" s="126">
        <v>0</v>
      </c>
      <c r="BC114" s="126">
        <v>0</v>
      </c>
      <c r="BD114" s="126">
        <v>0</v>
      </c>
      <c r="BE114" s="126">
        <v>0</v>
      </c>
      <c r="BF114" s="126">
        <v>0</v>
      </c>
      <c r="BG114" s="126">
        <v>0</v>
      </c>
      <c r="BH114" s="126">
        <v>0</v>
      </c>
      <c r="BI114" s="138">
        <v>0</v>
      </c>
      <c r="BJ114" s="130">
        <f>=AI114</f>
        <v>3</v>
      </c>
      <c r="BK114" s="131">
        <f>=BJ114/N114</f>
        <v>1</v>
      </c>
      <c r="BL114" s="131">
        <f>=AL114/AI114</f>
        <v>0.666666666666667</v>
      </c>
      <c r="BM114" s="132">
        <f>=IF(BJ114=0,0,AM114/BJ114)</f>
        <v>0</v>
      </c>
      <c r="BN114" s="132">
        <f>=IF(BJ114=0,0,AN114/BJ114)</f>
        <v>1</v>
      </c>
      <c r="BO114" s="132">
        <f>=IF(BJ114=0,0,AO114/BJ114)</f>
        <v>0</v>
      </c>
      <c r="BP114" s="132">
        <f>=IF(BJ114=0,0,AP114/BJ114)</f>
        <v>0</v>
      </c>
      <c r="BQ114" s="131">
        <f>=-IF(BM114=0,0,BM114*LN(BM114))-IF(BN114=0,0,BN114*LN(BN114))-IF(BO114=0,0,BO114*LN(BO114))-IF(BP114=0,0,BP114*LN(BP114))</f>
        <v>0</v>
      </c>
      <c r="BR114" s="133">
        <f>=IF(BJ114=0,0,BQ114/LN(4)*100)</f>
        <v>0</v>
      </c>
      <c r="BS114" s="134">
        <f>=_xlfn.XLOOKUP(C114,点位均值!$A:$A,点位均值!$B:$B,"无匹配")</f>
        <v>0.247394540942928</v>
      </c>
      <c r="BT114" s="134">
        <f>=_xlfn.XLOOKUP(C114,点位均值!$A:$A,点位均值!$C:$C,"无匹配")</f>
        <v>3.38276762402089</v>
      </c>
    </row>
    <row r="115" spans="1:72" ht="34" customHeight="1">
      <c r="A115" s="124">
        <v>112</v>
      </c>
      <c r="B115" s="125" t="s">
        <v>644</v>
      </c>
      <c r="C115" s="126" t="s">
        <v>645</v>
      </c>
      <c r="D115" s="126" t="s">
        <v>1605</v>
      </c>
      <c r="E115" s="127" t="s">
        <v>646</v>
      </c>
      <c r="F115" s="135" t="s"/>
      <c r="G115" s="127" t="s"/>
      <c r="H115" s="127" t="s"/>
      <c r="I115" s="127" t="s"/>
      <c r="J115" s="127" t="s"/>
      <c r="K115" s="135" t="s"/>
      <c r="L115" s="126">
        <v>3.5</v>
      </c>
      <c r="M115" s="126">
        <v>0</v>
      </c>
      <c r="N115" s="126">
        <v>20</v>
      </c>
      <c r="O115" s="126" t="s">
        <v>101</v>
      </c>
      <c r="P115" s="126">
        <v>1</v>
      </c>
      <c r="Q115" s="126">
        <v>5</v>
      </c>
      <c r="R115" s="126">
        <v>109</v>
      </c>
      <c r="S115" s="126">
        <v>60</v>
      </c>
      <c r="T115" s="126">
        <v>30</v>
      </c>
      <c r="U115" s="126">
        <v>3.2</v>
      </c>
      <c r="V115" s="126">
        <v>3.2</v>
      </c>
      <c r="W115" s="126">
        <v>3</v>
      </c>
      <c r="X115" s="126" t="s">
        <v>648</v>
      </c>
      <c r="Y115" s="126" t="s">
        <v>649</v>
      </c>
      <c r="Z115" s="126">
        <v>2.6</v>
      </c>
      <c r="AA115" s="126">
        <v>3</v>
      </c>
      <c r="AB115" s="126">
        <v>3.4</v>
      </c>
      <c r="AC115" s="126" t="s">
        <v>650</v>
      </c>
      <c r="AD115" s="126" t="s">
        <v>649</v>
      </c>
      <c r="AE115" s="126" t="s">
        <v>651</v>
      </c>
      <c r="AF115" s="126">
        <v>90</v>
      </c>
      <c r="AG115" s="126">
        <v>3.8</v>
      </c>
      <c r="AH115" s="126">
        <v>3.2</v>
      </c>
      <c r="AI115" s="126">
        <v>1</v>
      </c>
      <c r="AJ115" s="126">
        <v>1</v>
      </c>
      <c r="AK115" s="126">
        <v>0</v>
      </c>
      <c r="AL115" s="126">
        <v>1</v>
      </c>
      <c r="AM115" s="126">
        <v>0</v>
      </c>
      <c r="AN115" s="126">
        <v>1</v>
      </c>
      <c r="AO115" s="126">
        <v>0</v>
      </c>
      <c r="AP115" s="126">
        <v>0</v>
      </c>
      <c r="AQ115" s="126">
        <v>0</v>
      </c>
      <c r="AR115" s="126">
        <v>0</v>
      </c>
      <c r="AS115" s="126">
        <v>1</v>
      </c>
      <c r="AT115" s="126">
        <v>1</v>
      </c>
      <c r="AU115" s="126">
        <v>0</v>
      </c>
      <c r="AV115" s="126">
        <v>0</v>
      </c>
      <c r="AW115" s="126">
        <v>1</v>
      </c>
      <c r="AX115" s="126">
        <v>1</v>
      </c>
      <c r="AY115" s="126">
        <v>1</v>
      </c>
      <c r="AZ115" s="126">
        <v>1</v>
      </c>
      <c r="BA115" s="126">
        <v>0</v>
      </c>
      <c r="BB115" s="126">
        <v>0</v>
      </c>
      <c r="BC115" s="126">
        <v>0</v>
      </c>
      <c r="BD115" s="126">
        <v>0</v>
      </c>
      <c r="BE115" s="126">
        <v>0</v>
      </c>
      <c r="BF115" s="126">
        <v>0</v>
      </c>
      <c r="BG115" s="126">
        <v>0</v>
      </c>
      <c r="BH115" s="126">
        <v>0</v>
      </c>
      <c r="BI115" s="138">
        <v>0</v>
      </c>
      <c r="BJ115" s="130">
        <f>=AI115</f>
        <v>1</v>
      </c>
      <c r="BK115" s="131">
        <f>=BJ115/N115</f>
        <v>0.05</v>
      </c>
      <c r="BL115" s="131">
        <f>=AL115/AI115</f>
        <v>1</v>
      </c>
      <c r="BM115" s="132">
        <f>=IF(BJ115=0,0,AM115/BJ115)</f>
        <v>0</v>
      </c>
      <c r="BN115" s="132">
        <f>=IF(BJ115=0,0,AN115/BJ115)</f>
        <v>1</v>
      </c>
      <c r="BO115" s="132">
        <f>=IF(BJ115=0,0,AO115/BJ115)</f>
        <v>0</v>
      </c>
      <c r="BP115" s="132">
        <f>=IF(BJ115=0,0,AP115/BJ115)</f>
        <v>0</v>
      </c>
      <c r="BQ115" s="131">
        <f>=-IF(BM115=0,0,BM115*LN(BM115))-IF(BN115=0,0,BN115*LN(BN115))-IF(BO115=0,0,BO115*LN(BO115))-IF(BP115=0,0,BP115*LN(BP115))</f>
        <v>0</v>
      </c>
      <c r="BR115" s="133">
        <f>=IF(BJ115=0,0,BQ115/LN(4)*100)</f>
        <v>0</v>
      </c>
      <c r="BS115" s="134">
        <f>=_xlfn.XLOOKUP(C115,点位均值!$A:$A,点位均值!$B:$B,"无匹配")</f>
        <v>1.86873449131514</v>
      </c>
      <c r="BT115" s="134">
        <f>=_xlfn.XLOOKUP(C115,点位均值!$A:$A,点位均值!$C:$C,"无匹配")</f>
        <v>8.96605744125326</v>
      </c>
    </row>
    <row r="116" spans="1:72" ht="34" customHeight="1">
      <c r="A116" s="124">
        <v>113</v>
      </c>
      <c r="B116" s="125" t="s">
        <v>652</v>
      </c>
      <c r="C116" s="126" t="s">
        <v>653</v>
      </c>
      <c r="D116" s="126" t="s">
        <v>1608</v>
      </c>
      <c r="E116" s="127" t="s">
        <v>654</v>
      </c>
      <c r="F116" s="135" t="s"/>
      <c r="G116" s="135" t="s"/>
      <c r="H116" s="135" t="s"/>
      <c r="I116" s="127" t="s"/>
      <c r="J116" s="127" t="s"/>
      <c r="K116" s="135" t="s"/>
      <c r="L116" s="126">
        <v>5</v>
      </c>
      <c r="M116" s="126">
        <v>1.5</v>
      </c>
      <c r="N116" s="126">
        <v>7.5</v>
      </c>
      <c r="O116" s="126" t="s">
        <v>269</v>
      </c>
      <c r="P116" s="126">
        <v>3</v>
      </c>
      <c r="Q116" s="126">
        <v>5</v>
      </c>
      <c r="R116" s="126">
        <v>0</v>
      </c>
      <c r="S116" s="126">
        <v>0</v>
      </c>
      <c r="T116" s="126">
        <v>10</v>
      </c>
      <c r="U116" s="126">
        <v>3.2</v>
      </c>
      <c r="V116" s="126">
        <v>2.4</v>
      </c>
      <c r="W116" s="126">
        <v>2.4</v>
      </c>
      <c r="X116" s="126" t="s">
        <v>655</v>
      </c>
      <c r="Y116" s="126" t="s"/>
      <c r="Z116" s="126">
        <v>3</v>
      </c>
      <c r="AA116" s="126">
        <v>3.4</v>
      </c>
      <c r="AB116" s="126">
        <v>3.4</v>
      </c>
      <c r="AC116" s="126" t="s">
        <v>656</v>
      </c>
      <c r="AD116" s="137" t="s"/>
      <c r="AE116" s="126" t="s">
        <v>159</v>
      </c>
      <c r="AF116" s="126">
        <v>100</v>
      </c>
      <c r="AG116" s="126">
        <v>3.2</v>
      </c>
      <c r="AH116" s="126">
        <v>3.2</v>
      </c>
      <c r="AI116" s="124">
        <v>2</v>
      </c>
      <c r="AJ116" s="124">
        <v>2</v>
      </c>
      <c r="AK116" s="124">
        <v>0</v>
      </c>
      <c r="AL116" s="124">
        <v>2</v>
      </c>
      <c r="AM116" s="124">
        <v>0</v>
      </c>
      <c r="AN116" s="124">
        <v>0</v>
      </c>
      <c r="AO116" s="124">
        <v>2</v>
      </c>
      <c r="AP116" s="124">
        <v>0</v>
      </c>
      <c r="AQ116" s="124">
        <v>2</v>
      </c>
      <c r="AR116" s="124">
        <v>0</v>
      </c>
      <c r="AS116" s="124">
        <v>0</v>
      </c>
      <c r="AT116" s="124">
        <v>2</v>
      </c>
      <c r="AU116" s="124">
        <v>0</v>
      </c>
      <c r="AV116" s="124">
        <v>0</v>
      </c>
      <c r="AW116" s="124">
        <v>0</v>
      </c>
      <c r="AX116" s="124">
        <v>0</v>
      </c>
      <c r="AY116" s="124">
        <v>0</v>
      </c>
      <c r="AZ116" s="124">
        <v>0</v>
      </c>
      <c r="BA116" s="124">
        <v>0</v>
      </c>
      <c r="BB116" s="124">
        <v>0</v>
      </c>
      <c r="BC116" s="124">
        <v>2</v>
      </c>
      <c r="BD116" s="124">
        <v>0</v>
      </c>
      <c r="BE116" s="124">
        <v>0</v>
      </c>
      <c r="BF116" s="124">
        <v>0</v>
      </c>
      <c r="BG116" s="124">
        <v>0</v>
      </c>
      <c r="BH116" s="124">
        <v>0</v>
      </c>
      <c r="BI116" s="129">
        <v>0</v>
      </c>
      <c r="BJ116" s="130">
        <f>=AI116</f>
        <v>2</v>
      </c>
      <c r="BK116" s="131">
        <f>=BJ116/N116</f>
        <v>0.266666666666667</v>
      </c>
      <c r="BL116" s="131">
        <f>=AL116/AI116</f>
        <v>1</v>
      </c>
      <c r="BM116" s="132">
        <f>=IF(BJ116=0,0,AM116/BJ116)</f>
        <v>0</v>
      </c>
      <c r="BN116" s="132">
        <f>=IF(BJ116=0,0,AN116/BJ116)</f>
        <v>0</v>
      </c>
      <c r="BO116" s="132">
        <f>=IF(BJ116=0,0,AO116/BJ116)</f>
        <v>1</v>
      </c>
      <c r="BP116" s="132">
        <f>=IF(BJ116=0,0,AP116/BJ116)</f>
        <v>0</v>
      </c>
      <c r="BQ116" s="131">
        <f>=-IF(BM116=0,0,BM116*LN(BM116))-IF(BN116=0,0,BN116*LN(BN116))-IF(BO116=0,0,BO116*LN(BO116))-IF(BP116=0,0,BP116*LN(BP116))</f>
        <v>0</v>
      </c>
      <c r="BR116" s="133">
        <f>=IF(BJ116=0,0,BQ116/LN(4)*100)</f>
        <v>0</v>
      </c>
      <c r="BS116" s="134">
        <f>=_xlfn.XLOOKUP(C116,点位均值!$A:$A,点位均值!$B:$B,"无匹配")</f>
        <v>1.27915632754342</v>
      </c>
      <c r="BT116" s="134">
        <f>=_xlfn.XLOOKUP(C116,点位均值!$A:$A,点位均值!$C:$C,"无匹配")</f>
        <v>1.36657963446475</v>
      </c>
    </row>
    <row r="117" spans="1:72" ht="34" customHeight="1">
      <c r="A117" s="124">
        <v>114</v>
      </c>
      <c r="B117" s="125" t="s">
        <v>657</v>
      </c>
      <c r="C117" s="126" t="s">
        <v>658</v>
      </c>
      <c r="D117" s="126" t="s">
        <v>1605</v>
      </c>
      <c r="E117" s="127" t="s">
        <v>659</v>
      </c>
      <c r="F117" s="135" t="s"/>
      <c r="G117" s="127" t="s"/>
      <c r="H117" s="127" t="s"/>
      <c r="I117" s="127" t="s"/>
      <c r="J117" s="127" t="s"/>
      <c r="K117" s="135" t="s"/>
      <c r="L117" s="126">
        <v>7</v>
      </c>
      <c r="M117" s="126">
        <v>4</v>
      </c>
      <c r="N117" s="126">
        <v>30</v>
      </c>
      <c r="O117" s="126" t="s">
        <v>101</v>
      </c>
      <c r="P117" s="126">
        <v>1</v>
      </c>
      <c r="Q117" s="126">
        <v>5</v>
      </c>
      <c r="R117" s="126">
        <v>125</v>
      </c>
      <c r="S117" s="126">
        <v>100</v>
      </c>
      <c r="T117" s="126">
        <v>30</v>
      </c>
      <c r="U117" s="124">
        <v>4</v>
      </c>
      <c r="V117" s="124">
        <v>3</v>
      </c>
      <c r="W117" s="124">
        <v>4</v>
      </c>
      <c r="X117" s="126" t="s">
        <v>660</v>
      </c>
      <c r="Y117" s="135" t="s">
        <v>661</v>
      </c>
      <c r="Z117" s="124">
        <v>3</v>
      </c>
      <c r="AA117" s="124">
        <v>3</v>
      </c>
      <c r="AB117" s="124">
        <v>5</v>
      </c>
      <c r="AC117" s="126" t="s">
        <v>662</v>
      </c>
      <c r="AD117" s="135" t="s">
        <v>661</v>
      </c>
      <c r="AE117" s="126" t="s">
        <v>223</v>
      </c>
      <c r="AF117" s="126">
        <v>100</v>
      </c>
      <c r="AG117" s="124">
        <v>4</v>
      </c>
      <c r="AH117" s="124">
        <v>4</v>
      </c>
      <c r="AI117" s="126">
        <v>6</v>
      </c>
      <c r="AJ117" s="126">
        <v>6</v>
      </c>
      <c r="AK117" s="126">
        <v>0</v>
      </c>
      <c r="AL117" s="126">
        <v>6</v>
      </c>
      <c r="AM117" s="126">
        <v>0</v>
      </c>
      <c r="AN117" s="126">
        <v>6</v>
      </c>
      <c r="AO117" s="126">
        <v>0</v>
      </c>
      <c r="AP117" s="126">
        <v>0</v>
      </c>
      <c r="AQ117" s="126">
        <v>2</v>
      </c>
      <c r="AR117" s="126">
        <v>4</v>
      </c>
      <c r="AS117" s="126">
        <v>0</v>
      </c>
      <c r="AT117" s="126">
        <v>6</v>
      </c>
      <c r="AU117" s="126">
        <v>0</v>
      </c>
      <c r="AV117" s="126">
        <v>0</v>
      </c>
      <c r="AW117" s="126">
        <v>0</v>
      </c>
      <c r="AX117" s="126">
        <v>1</v>
      </c>
      <c r="AY117" s="126">
        <v>0</v>
      </c>
      <c r="AZ117" s="126">
        <v>6</v>
      </c>
      <c r="BA117" s="126">
        <v>0</v>
      </c>
      <c r="BB117" s="126">
        <v>5</v>
      </c>
      <c r="BC117" s="126">
        <v>0</v>
      </c>
      <c r="BD117" s="126">
        <v>0</v>
      </c>
      <c r="BE117" s="126">
        <v>0</v>
      </c>
      <c r="BF117" s="126">
        <v>0</v>
      </c>
      <c r="BG117" s="126">
        <v>0</v>
      </c>
      <c r="BH117" s="126">
        <v>0</v>
      </c>
      <c r="BI117" s="138">
        <v>0</v>
      </c>
      <c r="BJ117" s="130">
        <f>=AI117</f>
        <v>6</v>
      </c>
      <c r="BK117" s="131">
        <f>=BJ117/N117</f>
        <v>0.2</v>
      </c>
      <c r="BL117" s="131">
        <f>=AL117/AI117</f>
        <v>1</v>
      </c>
      <c r="BM117" s="132">
        <f>=IF(BJ117=0,0,AM117/BJ117)</f>
        <v>0</v>
      </c>
      <c r="BN117" s="132">
        <f>=IF(BJ117=0,0,AN117/BJ117)</f>
        <v>1</v>
      </c>
      <c r="BO117" s="132">
        <f>=IF(BJ117=0,0,AO117/BJ117)</f>
        <v>0</v>
      </c>
      <c r="BP117" s="132">
        <f>=IF(BJ117=0,0,AP117/BJ117)</f>
        <v>0</v>
      </c>
      <c r="BQ117" s="131">
        <f>=-IF(BM117=0,0,BM117*LN(BM117))-IF(BN117=0,0,BN117*LN(BN117))-IF(BO117=0,0,BO117*LN(BO117))-IF(BP117=0,0,BP117*LN(BP117))</f>
        <v>0</v>
      </c>
      <c r="BR117" s="133">
        <f>=IF(BJ117=0,0,BQ117/LN(4)*100)</f>
        <v>0</v>
      </c>
      <c r="BS117" s="134">
        <f>=_xlfn.XLOOKUP(C117,点位均值!$A:$A,点位均值!$B:$B,"无匹配")</f>
        <v>1.24640198511166</v>
      </c>
      <c r="BT117" s="134">
        <f>=_xlfn.XLOOKUP(C117,点位均值!$A:$A,点位均值!$C:$C,"无匹配")</f>
        <v>3.31383812010444</v>
      </c>
    </row>
    <row r="118" spans="1:72" ht="34" customHeight="1">
      <c r="A118" s="124">
        <v>115</v>
      </c>
      <c r="B118" s="125" t="s">
        <v>663</v>
      </c>
      <c r="C118" s="126" t="s">
        <v>664</v>
      </c>
      <c r="D118" s="126" t="s">
        <v>1623</v>
      </c>
      <c r="E118" s="127" t="s">
        <v>665</v>
      </c>
      <c r="F118" s="135" t="s"/>
      <c r="G118" s="127" t="s"/>
      <c r="H118" s="127" t="s"/>
      <c r="I118" s="127" t="s"/>
      <c r="J118" s="127" t="s"/>
      <c r="K118" s="135" t="s"/>
      <c r="L118" s="126">
        <v>4</v>
      </c>
      <c r="M118" s="126">
        <v>0</v>
      </c>
      <c r="N118" s="126">
        <v>1.5</v>
      </c>
      <c r="O118" s="126" t="s">
        <v>101</v>
      </c>
      <c r="P118" s="126">
        <v>1</v>
      </c>
      <c r="Q118" s="126">
        <v>5</v>
      </c>
      <c r="R118" s="126">
        <v>43</v>
      </c>
      <c r="S118" s="126">
        <v>100</v>
      </c>
      <c r="T118" s="126">
        <v>3</v>
      </c>
      <c r="U118" s="124">
        <v>4</v>
      </c>
      <c r="V118" s="124">
        <v>4</v>
      </c>
      <c r="W118" s="124">
        <v>4</v>
      </c>
      <c r="X118" s="126" t="s">
        <v>666</v>
      </c>
      <c r="Y118" s="126" t="s">
        <v>667</v>
      </c>
      <c r="Z118" s="124">
        <v>5</v>
      </c>
      <c r="AA118" s="124">
        <v>5</v>
      </c>
      <c r="AB118" s="124">
        <v>5</v>
      </c>
      <c r="AC118" s="126" t="s">
        <v>158</v>
      </c>
      <c r="AD118" s="126" t="s">
        <v>667</v>
      </c>
      <c r="AE118" s="126" t="s">
        <v>132</v>
      </c>
      <c r="AF118" s="126">
        <v>70</v>
      </c>
      <c r="AG118" s="124">
        <v>3</v>
      </c>
      <c r="AH118" s="124">
        <v>3</v>
      </c>
      <c r="AI118" s="126">
        <v>4</v>
      </c>
      <c r="AJ118" s="126">
        <v>1</v>
      </c>
      <c r="AK118" s="126">
        <v>0</v>
      </c>
      <c r="AL118" s="126">
        <v>4</v>
      </c>
      <c r="AM118" s="126">
        <v>1</v>
      </c>
      <c r="AN118" s="126">
        <v>3</v>
      </c>
      <c r="AO118" s="126">
        <v>0</v>
      </c>
      <c r="AP118" s="126">
        <v>0</v>
      </c>
      <c r="AQ118" s="126">
        <v>3</v>
      </c>
      <c r="AR118" s="126">
        <v>1</v>
      </c>
      <c r="AS118" s="126">
        <v>0</v>
      </c>
      <c r="AT118" s="126">
        <v>4</v>
      </c>
      <c r="AU118" s="126">
        <v>0</v>
      </c>
      <c r="AV118" s="126">
        <v>0</v>
      </c>
      <c r="AW118" s="126">
        <v>0</v>
      </c>
      <c r="AX118" s="126">
        <v>0</v>
      </c>
      <c r="AY118" s="126">
        <v>0</v>
      </c>
      <c r="AZ118" s="126">
        <v>0</v>
      </c>
      <c r="BA118" s="126">
        <v>0</v>
      </c>
      <c r="BB118" s="126">
        <v>1</v>
      </c>
      <c r="BC118" s="126">
        <v>4</v>
      </c>
      <c r="BD118" s="126">
        <v>0</v>
      </c>
      <c r="BE118" s="126">
        <v>0</v>
      </c>
      <c r="BF118" s="126">
        <v>0</v>
      </c>
      <c r="BG118" s="126">
        <v>0</v>
      </c>
      <c r="BH118" s="126">
        <v>0</v>
      </c>
      <c r="BI118" s="138">
        <v>0</v>
      </c>
      <c r="BJ118" s="130">
        <f>=AI118</f>
        <v>4</v>
      </c>
      <c r="BK118" s="131">
        <f>=BJ118/N118</f>
        <v>2.66666666666667</v>
      </c>
      <c r="BL118" s="131">
        <f>=AL118/AI118</f>
        <v>1</v>
      </c>
      <c r="BM118" s="132">
        <f>=IF(BJ118=0,0,AM118/BJ118)</f>
        <v>0.25</v>
      </c>
      <c r="BN118" s="132">
        <f>=IF(BJ118=0,0,AN118/BJ118)</f>
        <v>0.75</v>
      </c>
      <c r="BO118" s="132">
        <f>=IF(BJ118=0,0,AO118/BJ118)</f>
        <v>0</v>
      </c>
      <c r="BP118" s="132">
        <f>=IF(BJ118=0,0,AP118/BJ118)</f>
        <v>0</v>
      </c>
      <c r="BQ118" s="131">
        <f>=-IF(BM118=0,0,BM118*LN(BM118))-IF(BN118=0,0,BN118*LN(BN118))-IF(BO118=0,0,BO118*LN(BO118))-IF(BP118=0,0,BP118*LN(BP118))</f>
        <v>0.562335144618808</v>
      </c>
      <c r="BR118" s="133">
        <f>=IF(BJ118=0,0,BQ118/LN(4)*100)</f>
        <v>40.5639062229566</v>
      </c>
      <c r="BS118" s="134">
        <f>=_xlfn.XLOOKUP(C118,点位均值!$A:$A,点位均值!$B:$B,"无匹配")</f>
        <v>1.52481389578164</v>
      </c>
      <c r="BT118" s="134">
        <f>=_xlfn.XLOOKUP(C118,点位均值!$A:$A,点位均值!$C:$C,"无匹配")</f>
        <v>3.0467362924282</v>
      </c>
    </row>
    <row r="119" spans="1:72" ht="34" customHeight="1">
      <c r="A119" s="124">
        <v>116</v>
      </c>
      <c r="B119" s="125" t="s">
        <v>668</v>
      </c>
      <c r="C119" s="126" t="s">
        <v>669</v>
      </c>
      <c r="D119" s="126" t="s">
        <v>1602</v>
      </c>
      <c r="E119" s="127" t="s">
        <v>670</v>
      </c>
      <c r="F119" s="135" t="s"/>
      <c r="G119" s="127" t="s"/>
      <c r="H119" s="127" t="s"/>
      <c r="I119" s="127" t="s"/>
      <c r="J119" s="127" t="s"/>
      <c r="K119" s="135" t="s"/>
      <c r="L119" s="126">
        <v>12</v>
      </c>
      <c r="M119" s="126">
        <v>0</v>
      </c>
      <c r="N119" s="126">
        <v>1</v>
      </c>
      <c r="O119" s="126" t="s">
        <v>175</v>
      </c>
      <c r="P119" s="126">
        <v>1</v>
      </c>
      <c r="Q119" s="126">
        <v>5</v>
      </c>
      <c r="R119" s="126">
        <v>0</v>
      </c>
      <c r="S119" s="126">
        <v>0</v>
      </c>
      <c r="T119" s="126">
        <v>3</v>
      </c>
      <c r="U119" s="124">
        <v>4</v>
      </c>
      <c r="V119" s="124">
        <v>4</v>
      </c>
      <c r="W119" s="124">
        <v>4</v>
      </c>
      <c r="X119" s="126" t="s">
        <v>671</v>
      </c>
      <c r="Y119" s="137" t="s"/>
      <c r="Z119" s="124">
        <v>1</v>
      </c>
      <c r="AA119" s="124">
        <v>2</v>
      </c>
      <c r="AB119" s="124">
        <v>5</v>
      </c>
      <c r="AC119" s="126" t="s">
        <v>158</v>
      </c>
      <c r="AD119" s="137" t="s"/>
      <c r="AE119" s="126" t="s">
        <v>140</v>
      </c>
      <c r="AF119" s="126">
        <v>50</v>
      </c>
      <c r="AG119" s="124">
        <v>3</v>
      </c>
      <c r="AH119" s="124">
        <v>3</v>
      </c>
      <c r="AI119" s="124" t="s"/>
      <c r="AJ119" s="124" t="s"/>
      <c r="AK119" s="124" t="s"/>
      <c r="AL119" s="124" t="s"/>
      <c r="AM119" s="124" t="s"/>
      <c r="AN119" s="124" t="s"/>
      <c r="AO119" s="124" t="s"/>
      <c r="AP119" s="124" t="s"/>
      <c r="AQ119" s="124" t="s"/>
      <c r="AR119" s="124" t="s"/>
      <c r="AS119" s="124" t="s"/>
      <c r="AT119" s="124" t="s"/>
      <c r="AU119" s="124" t="s"/>
      <c r="AV119" s="124" t="s"/>
      <c r="AW119" s="124" t="s"/>
      <c r="AX119" s="124" t="s"/>
      <c r="AY119" s="124" t="s"/>
      <c r="AZ119" s="124" t="s"/>
      <c r="BA119" s="124" t="s"/>
      <c r="BB119" s="124" t="s"/>
      <c r="BC119" s="124" t="s"/>
      <c r="BD119" s="124" t="s"/>
      <c r="BE119" s="124" t="s"/>
      <c r="BF119" s="124" t="s"/>
      <c r="BG119" s="124" t="s"/>
      <c r="BH119" s="124" t="s"/>
      <c r="BI119" s="129" t="s"/>
      <c r="BJ119" s="130">
        <f>=AI119</f>
        <v>0</v>
      </c>
      <c r="BK119" s="131">
        <f>=BJ119/N119</f>
        <v>0</v>
      </c>
      <c r="BL119" s="131" t="e">
        <f>=AL119/AI119</f>
        <v>#DIV/0!</v>
      </c>
      <c r="BM119" s="132">
        <f>=IF(BJ119=0,0,AM119/BJ119)</f>
        <v>0</v>
      </c>
      <c r="BN119" s="132">
        <f>=IF(BJ119=0,0,AN119/BJ119)</f>
        <v>0</v>
      </c>
      <c r="BO119" s="132">
        <f>=IF(BJ119=0,0,AO119/BJ119)</f>
        <v>0</v>
      </c>
      <c r="BP119" s="132">
        <f>=IF(BJ119=0,0,AP119/BJ119)</f>
        <v>0</v>
      </c>
      <c r="BQ119" s="131">
        <f>=-IF(BM119=0,0,BM119*LN(BM119))-IF(BN119=0,0,BN119*LN(BN119))-IF(BO119=0,0,BO119*LN(BO119))-IF(BP119=0,0,BP119*LN(BP119))</f>
        <v>0</v>
      </c>
      <c r="BR119" s="133">
        <f>=IF(BJ119=0,0,BQ119/LN(4)*100)</f>
        <v>0</v>
      </c>
      <c r="BS119" s="134" t="str">
        <f>=_xlfn.XLOOKUP(C119,点位均值!$A:$A,点位均值!$B:$B,"无匹配")</f>
        <v>无匹配</v>
      </c>
      <c r="BT119" s="134" t="str">
        <f>=_xlfn.XLOOKUP(C119,点位均值!$A:$A,点位均值!$C:$C,"无匹配")</f>
        <v>无匹配</v>
      </c>
    </row>
    <row r="120" spans="1:72" ht="34" customHeight="1">
      <c r="A120" s="124">
        <v>117</v>
      </c>
      <c r="B120" s="125" t="s">
        <v>672</v>
      </c>
      <c r="C120" s="126" t="s">
        <v>673</v>
      </c>
      <c r="D120" s="126" t="s">
        <v>1605</v>
      </c>
      <c r="E120" s="127" t="s">
        <v>674</v>
      </c>
      <c r="F120" s="135" t="s"/>
      <c r="G120" s="135" t="s"/>
      <c r="H120" s="127" t="s"/>
      <c r="I120" s="127" t="s"/>
      <c r="J120" s="127" t="s"/>
      <c r="K120" s="135" t="s"/>
      <c r="L120" s="126">
        <v>4</v>
      </c>
      <c r="M120" s="126">
        <v>1</v>
      </c>
      <c r="N120" s="126">
        <v>4</v>
      </c>
      <c r="O120" s="126" t="s">
        <v>151</v>
      </c>
      <c r="P120" s="126">
        <v>1</v>
      </c>
      <c r="Q120" s="126">
        <v>5</v>
      </c>
      <c r="R120" s="126">
        <v>81</v>
      </c>
      <c r="S120" s="126">
        <v>100</v>
      </c>
      <c r="T120" s="126">
        <v>4</v>
      </c>
      <c r="U120" s="126">
        <v>3</v>
      </c>
      <c r="V120" s="126">
        <v>2</v>
      </c>
      <c r="W120" s="126">
        <v>4</v>
      </c>
      <c r="X120" s="126" t="s">
        <v>675</v>
      </c>
      <c r="Y120" s="135" t="s">
        <v>676</v>
      </c>
      <c r="Z120" s="126">
        <v>3</v>
      </c>
      <c r="AA120" s="126">
        <v>2</v>
      </c>
      <c r="AB120" s="126">
        <v>5</v>
      </c>
      <c r="AC120" s="126" t="s">
        <v>677</v>
      </c>
      <c r="AD120" s="135" t="s">
        <v>676</v>
      </c>
      <c r="AE120" s="126" t="s">
        <v>115</v>
      </c>
      <c r="AF120" s="126">
        <v>100</v>
      </c>
      <c r="AG120" s="126">
        <v>3</v>
      </c>
      <c r="AH120" s="126">
        <v>3</v>
      </c>
      <c r="AI120" s="124">
        <v>1</v>
      </c>
      <c r="AJ120" s="124">
        <v>0</v>
      </c>
      <c r="AK120" s="124">
        <v>1</v>
      </c>
      <c r="AL120" s="124">
        <v>0</v>
      </c>
      <c r="AM120" s="124">
        <v>0</v>
      </c>
      <c r="AN120" s="124">
        <v>0</v>
      </c>
      <c r="AO120" s="124">
        <v>0</v>
      </c>
      <c r="AP120" s="124">
        <v>1</v>
      </c>
      <c r="AQ120" s="124">
        <v>1</v>
      </c>
      <c r="AR120" s="124">
        <v>0</v>
      </c>
      <c r="AS120" s="124">
        <v>0</v>
      </c>
      <c r="AT120" s="124">
        <v>1</v>
      </c>
      <c r="AU120" s="124">
        <v>0</v>
      </c>
      <c r="AV120" s="124">
        <v>0</v>
      </c>
      <c r="AW120" s="124">
        <v>0</v>
      </c>
      <c r="AX120" s="124">
        <v>0</v>
      </c>
      <c r="AY120" s="124">
        <v>0</v>
      </c>
      <c r="AZ120" s="124">
        <v>0</v>
      </c>
      <c r="BA120" s="124">
        <v>0</v>
      </c>
      <c r="BB120" s="124">
        <v>0</v>
      </c>
      <c r="BC120" s="124">
        <v>1</v>
      </c>
      <c r="BD120" s="124">
        <v>0</v>
      </c>
      <c r="BE120" s="124">
        <v>0</v>
      </c>
      <c r="BF120" s="124">
        <v>0</v>
      </c>
      <c r="BG120" s="124">
        <v>0</v>
      </c>
      <c r="BH120" s="124">
        <v>0</v>
      </c>
      <c r="BI120" s="129">
        <v>0</v>
      </c>
      <c r="BJ120" s="130">
        <f>=AI120</f>
        <v>1</v>
      </c>
      <c r="BK120" s="131">
        <f>=BJ120/N120</f>
        <v>0.25</v>
      </c>
      <c r="BL120" s="131">
        <f>=AL120/AI120</f>
        <v>0</v>
      </c>
      <c r="BM120" s="132">
        <f>=IF(BJ120=0,0,AM120/BJ120)</f>
        <v>0</v>
      </c>
      <c r="BN120" s="132">
        <f>=IF(BJ120=0,0,AN120/BJ120)</f>
        <v>0</v>
      </c>
      <c r="BO120" s="132">
        <f>=IF(BJ120=0,0,AO120/BJ120)</f>
        <v>0</v>
      </c>
      <c r="BP120" s="132">
        <f>=IF(BJ120=0,0,AP120/BJ120)</f>
        <v>1</v>
      </c>
      <c r="BQ120" s="131">
        <f>=-IF(BM120=0,0,BM120*LN(BM120))-IF(BN120=0,0,BN120*LN(BN120))-IF(BO120=0,0,BO120*LN(BO120))-IF(BP120=0,0,BP120*LN(BP120))</f>
        <v>0</v>
      </c>
      <c r="BR120" s="133">
        <f>=IF(BJ120=0,0,BQ120/LN(4)*100)</f>
        <v>0</v>
      </c>
      <c r="BS120" s="134">
        <f>=_xlfn.XLOOKUP(C120,点位均值!$A:$A,点位均值!$B:$B,"无匹配")</f>
        <v>2.26178660049628</v>
      </c>
      <c r="BT120" s="134">
        <f>=_xlfn.XLOOKUP(C120,点位均值!$A:$A,点位均值!$C:$C,"无匹配")</f>
        <v>0.332637075718016</v>
      </c>
    </row>
    <row r="121" spans="1:72" ht="34" customHeight="1">
      <c r="A121" s="124">
        <v>118</v>
      </c>
      <c r="B121" s="125" t="s">
        <v>678</v>
      </c>
      <c r="C121" s="126" t="s">
        <v>679</v>
      </c>
      <c r="D121" s="126" t="s">
        <v>1605</v>
      </c>
      <c r="E121" s="127" t="s">
        <v>680</v>
      </c>
      <c r="F121" s="135" t="s"/>
      <c r="G121" s="127" t="s"/>
      <c r="H121" s="127" t="s"/>
      <c r="I121" s="127" t="s"/>
      <c r="J121" s="127" t="s"/>
      <c r="K121" s="135" t="s"/>
      <c r="L121" s="126">
        <v>10</v>
      </c>
      <c r="M121" s="126">
        <v>0.5</v>
      </c>
      <c r="N121" s="126">
        <v>2</v>
      </c>
      <c r="O121" s="126" t="s">
        <v>101</v>
      </c>
      <c r="P121" s="126">
        <v>1</v>
      </c>
      <c r="Q121" s="126">
        <v>5</v>
      </c>
      <c r="R121" s="126">
        <v>125</v>
      </c>
      <c r="S121" s="126">
        <v>50</v>
      </c>
      <c r="T121" s="126">
        <v>4</v>
      </c>
      <c r="U121" s="124">
        <v>3.5</v>
      </c>
      <c r="V121" s="124">
        <v>2.83</v>
      </c>
      <c r="W121" s="124">
        <v>3.5</v>
      </c>
      <c r="X121" s="126" t="s">
        <v>681</v>
      </c>
      <c r="Y121" s="135" t="s">
        <v>682</v>
      </c>
      <c r="Z121" s="124">
        <v>3.67</v>
      </c>
      <c r="AA121" s="124">
        <v>3.17</v>
      </c>
      <c r="AB121" s="124">
        <v>2.83</v>
      </c>
      <c r="AC121" s="126" t="s">
        <v>158</v>
      </c>
      <c r="AD121" s="135" t="s">
        <v>683</v>
      </c>
      <c r="AE121" s="126" t="s">
        <v>132</v>
      </c>
      <c r="AF121" s="126">
        <v>50</v>
      </c>
      <c r="AG121" s="124">
        <v>3.5</v>
      </c>
      <c r="AH121" s="124">
        <v>3.17</v>
      </c>
      <c r="AI121" s="124">
        <v>12</v>
      </c>
      <c r="AJ121" s="124">
        <v>3</v>
      </c>
      <c r="AK121" s="124">
        <v>2</v>
      </c>
      <c r="AL121" s="124">
        <v>10</v>
      </c>
      <c r="AM121" s="124">
        <v>0</v>
      </c>
      <c r="AN121" s="124">
        <v>12</v>
      </c>
      <c r="AO121" s="124">
        <v>0</v>
      </c>
      <c r="AP121" s="124">
        <v>0</v>
      </c>
      <c r="AQ121" s="124">
        <v>4</v>
      </c>
      <c r="AR121" s="124">
        <v>8</v>
      </c>
      <c r="AS121" s="124">
        <v>0</v>
      </c>
      <c r="AT121" s="124">
        <v>3</v>
      </c>
      <c r="AU121" s="124">
        <v>9</v>
      </c>
      <c r="AV121" s="124">
        <v>2</v>
      </c>
      <c r="AW121" s="124">
        <v>0</v>
      </c>
      <c r="AX121" s="124">
        <v>0</v>
      </c>
      <c r="AY121" s="124">
        <v>6</v>
      </c>
      <c r="AZ121" s="124">
        <v>3</v>
      </c>
      <c r="BA121" s="124">
        <v>0</v>
      </c>
      <c r="BB121" s="124">
        <v>0</v>
      </c>
      <c r="BC121" s="124">
        <v>4</v>
      </c>
      <c r="BD121" s="124">
        <v>0</v>
      </c>
      <c r="BE121" s="124">
        <v>0</v>
      </c>
      <c r="BF121" s="124">
        <v>0</v>
      </c>
      <c r="BG121" s="124">
        <v>0</v>
      </c>
      <c r="BH121" s="124">
        <v>0</v>
      </c>
      <c r="BI121" s="129">
        <v>0</v>
      </c>
      <c r="BJ121" s="130">
        <f>=AI121</f>
        <v>12</v>
      </c>
      <c r="BK121" s="131">
        <f>=BJ121/N121</f>
        <v>6</v>
      </c>
      <c r="BL121" s="131">
        <f>=AL121/AI121</f>
        <v>0.833333333333334</v>
      </c>
      <c r="BM121" s="132">
        <f>=IF(BJ121=0,0,AM121/BJ121)</f>
        <v>0</v>
      </c>
      <c r="BN121" s="132">
        <f>=IF(BJ121=0,0,AN121/BJ121)</f>
        <v>1</v>
      </c>
      <c r="BO121" s="132">
        <f>=IF(BJ121=0,0,AO121/BJ121)</f>
        <v>0</v>
      </c>
      <c r="BP121" s="132">
        <f>=IF(BJ121=0,0,AP121/BJ121)</f>
        <v>0</v>
      </c>
      <c r="BQ121" s="131">
        <f>=-IF(BM121=0,0,BM121*LN(BM121))-IF(BN121=0,0,BN121*LN(BN121))-IF(BO121=0,0,BO121*LN(BO121))-IF(BP121=0,0,BP121*LN(BP121))</f>
        <v>0</v>
      </c>
      <c r="BR121" s="133">
        <f>=IF(BJ121=0,0,BQ121/LN(4)*100)</f>
        <v>0</v>
      </c>
      <c r="BS121" s="134">
        <f>=_xlfn.XLOOKUP(C121,点位均值!$A:$A,点位均值!$B:$B,"无匹配")</f>
        <v>0.468486352357321</v>
      </c>
      <c r="BT121" s="134">
        <f>=_xlfn.XLOOKUP(C121,点位均值!$A:$A,点位均值!$C:$C,"无匹配")</f>
        <v>3.48616187989556</v>
      </c>
    </row>
    <row r="122" spans="1:72" ht="34" customHeight="1">
      <c r="A122" s="124">
        <v>119</v>
      </c>
      <c r="B122" s="125" t="s">
        <v>684</v>
      </c>
      <c r="C122" s="126" t="s">
        <v>685</v>
      </c>
      <c r="D122" s="126" t="s">
        <v>1615</v>
      </c>
      <c r="E122" s="127" t="s">
        <v>686</v>
      </c>
      <c r="F122" s="135" t="s"/>
      <c r="G122" s="135" t="s"/>
      <c r="H122" s="127" t="s"/>
      <c r="I122" s="127" t="s"/>
      <c r="J122" s="127" t="s"/>
      <c r="K122" s="135" t="s"/>
      <c r="L122" s="126">
        <v>3</v>
      </c>
      <c r="M122" s="126">
        <v>0</v>
      </c>
      <c r="N122" s="126">
        <v>0</v>
      </c>
      <c r="O122" s="126" t="s">
        <v>175</v>
      </c>
      <c r="P122" s="126">
        <v>1</v>
      </c>
      <c r="Q122" s="126">
        <v>5</v>
      </c>
      <c r="R122" s="126">
        <v>0</v>
      </c>
      <c r="S122" s="126">
        <v>0</v>
      </c>
      <c r="T122" s="126">
        <v>0</v>
      </c>
      <c r="U122" s="124">
        <v>3</v>
      </c>
      <c r="V122" s="124">
        <v>5</v>
      </c>
      <c r="W122" s="124">
        <v>5</v>
      </c>
      <c r="X122" s="126" t="s">
        <v>687</v>
      </c>
      <c r="Y122" s="135" t="s"/>
      <c r="Z122" s="124">
        <v>1</v>
      </c>
      <c r="AA122" s="124">
        <v>3</v>
      </c>
      <c r="AB122" s="124">
        <v>3</v>
      </c>
      <c r="AC122" s="126" t="s">
        <v>688</v>
      </c>
      <c r="AD122" s="135" t="s"/>
      <c r="AE122" s="126" t="s">
        <v>140</v>
      </c>
      <c r="AF122" s="126">
        <v>70</v>
      </c>
      <c r="AG122" s="124">
        <v>2</v>
      </c>
      <c r="AH122" s="124">
        <v>3</v>
      </c>
      <c r="AI122" s="124">
        <v>7</v>
      </c>
      <c r="AJ122" s="124">
        <v>2</v>
      </c>
      <c r="AK122" s="124">
        <v>3</v>
      </c>
      <c r="AL122" s="124">
        <v>4</v>
      </c>
      <c r="AM122" s="124">
        <v>0</v>
      </c>
      <c r="AN122" s="124">
        <v>0</v>
      </c>
      <c r="AO122" s="124">
        <v>5</v>
      </c>
      <c r="AP122" s="124">
        <v>2</v>
      </c>
      <c r="AQ122" s="124">
        <v>4</v>
      </c>
      <c r="AR122" s="124">
        <v>3</v>
      </c>
      <c r="AS122" s="124">
        <v>0</v>
      </c>
      <c r="AT122" s="124">
        <v>0</v>
      </c>
      <c r="AU122" s="124">
        <v>7</v>
      </c>
      <c r="AV122" s="124">
        <v>2</v>
      </c>
      <c r="AW122" s="124">
        <v>3</v>
      </c>
      <c r="AX122" s="124">
        <v>0</v>
      </c>
      <c r="AY122" s="124">
        <v>0</v>
      </c>
      <c r="AZ122" s="124">
        <v>0</v>
      </c>
      <c r="BA122" s="124">
        <v>0</v>
      </c>
      <c r="BB122" s="124">
        <v>0</v>
      </c>
      <c r="BC122" s="124">
        <v>1</v>
      </c>
      <c r="BD122" s="124">
        <v>0</v>
      </c>
      <c r="BE122" s="124">
        <v>0</v>
      </c>
      <c r="BF122" s="124">
        <v>0</v>
      </c>
      <c r="BG122" s="124">
        <v>0</v>
      </c>
      <c r="BH122" s="124">
        <v>1</v>
      </c>
      <c r="BI122" s="129">
        <v>0</v>
      </c>
      <c r="BJ122" s="130">
        <f>=AI122</f>
        <v>7</v>
      </c>
      <c r="BK122" s="131" t="e">
        <f>=BJ122/N122</f>
        <v>#DIV/0!</v>
      </c>
      <c r="BL122" s="131">
        <f>=AL122/AI122</f>
        <v>0.571428571428572</v>
      </c>
      <c r="BM122" s="132">
        <f>=IF(BJ122=0,0,AM122/BJ122)</f>
        <v>0</v>
      </c>
      <c r="BN122" s="132">
        <f>=IF(BJ122=0,0,AN122/BJ122)</f>
        <v>0</v>
      </c>
      <c r="BO122" s="132">
        <f>=IF(BJ122=0,0,AO122/BJ122)</f>
        <v>0.714285714285714</v>
      </c>
      <c r="BP122" s="132">
        <f>=IF(BJ122=0,0,AP122/BJ122)</f>
        <v>0.285714285714286</v>
      </c>
      <c r="BQ122" s="131">
        <f>=-IF(BM122=0,0,BM122*LN(BM122))-IF(BN122=0,0,BN122*LN(BN122))-IF(BO122=0,0,BO122*LN(BO122))-IF(BP122=0,0,BP122*LN(BP122))</f>
        <v>0.598269588585257</v>
      </c>
      <c r="BR122" s="133">
        <f>=IF(BJ122=0,0,BQ122/LN(4)*100)</f>
        <v>43.1560284283316</v>
      </c>
      <c r="BS122" s="134">
        <f>=_xlfn.XLOOKUP(C122,点位均值!$A:$A,点位均值!$B:$B,"无匹配")</f>
        <v>1.33881602268699</v>
      </c>
      <c r="BT122" s="134">
        <f>=_xlfn.XLOOKUP(C122,点位均值!$A:$A,点位均值!$C:$C,"无匹配")</f>
        <v>0.949309958970532</v>
      </c>
    </row>
    <row r="123" spans="1:72" ht="34" customHeight="1">
      <c r="A123" s="124">
        <v>120</v>
      </c>
      <c r="B123" s="125" t="s">
        <v>689</v>
      </c>
      <c r="C123" s="126" t="s">
        <v>690</v>
      </c>
      <c r="D123" s="126" t="s">
        <v>1605</v>
      </c>
      <c r="E123" s="127" t="s">
        <v>691</v>
      </c>
      <c r="F123" s="135" t="s"/>
      <c r="G123" s="135" t="s"/>
      <c r="H123" s="135" t="s"/>
      <c r="I123" s="135" t="s"/>
      <c r="J123" s="135" t="s"/>
      <c r="K123" s="135" t="s"/>
      <c r="L123" s="126">
        <v>22</v>
      </c>
      <c r="M123" s="126">
        <v>1.6</v>
      </c>
      <c r="N123" s="126">
        <v>34</v>
      </c>
      <c r="O123" s="126" t="s">
        <v>101</v>
      </c>
      <c r="P123" s="126">
        <v>1</v>
      </c>
      <c r="Q123" s="126">
        <v>4</v>
      </c>
      <c r="R123" s="126">
        <v>42</v>
      </c>
      <c r="S123" s="126">
        <v>40</v>
      </c>
      <c r="T123" s="126">
        <v>14</v>
      </c>
      <c r="U123" s="124">
        <v>3.8</v>
      </c>
      <c r="V123" s="124">
        <v>3.6</v>
      </c>
      <c r="W123" s="124">
        <v>3.4</v>
      </c>
      <c r="X123" s="126" t="s">
        <v>692</v>
      </c>
      <c r="Y123" s="135" t="s"/>
      <c r="Z123" s="124">
        <v>3.6</v>
      </c>
      <c r="AA123" s="124">
        <v>3.6</v>
      </c>
      <c r="AB123" s="124">
        <v>3.6</v>
      </c>
      <c r="AC123" s="126" t="s">
        <v>693</v>
      </c>
      <c r="AD123" s="135" t="s"/>
      <c r="AE123" s="126" t="s">
        <v>132</v>
      </c>
      <c r="AF123" s="126">
        <v>60</v>
      </c>
      <c r="AG123" s="124">
        <v>4.6</v>
      </c>
      <c r="AH123" s="124">
        <v>4.6</v>
      </c>
      <c r="AI123" s="124">
        <v>5</v>
      </c>
      <c r="AJ123" s="124">
        <v>4</v>
      </c>
      <c r="AK123" s="124">
        <v>1</v>
      </c>
      <c r="AL123" s="124">
        <v>4</v>
      </c>
      <c r="AM123" s="124">
        <v>0</v>
      </c>
      <c r="AN123" s="124">
        <v>4</v>
      </c>
      <c r="AO123" s="124">
        <v>0</v>
      </c>
      <c r="AP123" s="124">
        <v>1</v>
      </c>
      <c r="AQ123" s="124">
        <v>1</v>
      </c>
      <c r="AR123" s="124">
        <v>4</v>
      </c>
      <c r="AS123" s="124">
        <v>0</v>
      </c>
      <c r="AT123" s="124">
        <v>5</v>
      </c>
      <c r="AU123" s="124">
        <v>0</v>
      </c>
      <c r="AV123" s="124">
        <v>0</v>
      </c>
      <c r="AW123" s="124">
        <v>0</v>
      </c>
      <c r="AX123" s="124">
        <v>1</v>
      </c>
      <c r="AY123" s="124">
        <v>0</v>
      </c>
      <c r="AZ123" s="124">
        <v>3</v>
      </c>
      <c r="BA123" s="124">
        <v>0</v>
      </c>
      <c r="BB123" s="124">
        <v>0</v>
      </c>
      <c r="BC123" s="124">
        <v>4</v>
      </c>
      <c r="BD123" s="124">
        <v>0</v>
      </c>
      <c r="BE123" s="124">
        <v>0</v>
      </c>
      <c r="BF123" s="124">
        <v>0</v>
      </c>
      <c r="BG123" s="124">
        <v>0</v>
      </c>
      <c r="BH123" s="124">
        <v>0</v>
      </c>
      <c r="BI123" s="129">
        <v>0</v>
      </c>
      <c r="BJ123" s="130">
        <f>=AI123</f>
        <v>5</v>
      </c>
      <c r="BK123" s="131">
        <f>=BJ123/N123</f>
        <v>0.147058823529412</v>
      </c>
      <c r="BL123" s="131">
        <f>=AL123/AI123</f>
        <v>0.8</v>
      </c>
      <c r="BM123" s="132">
        <f>=IF(BJ123=0,0,AM123/BJ123)</f>
        <v>0</v>
      </c>
      <c r="BN123" s="132">
        <f>=IF(BJ123=0,0,AN123/BJ123)</f>
        <v>0.8</v>
      </c>
      <c r="BO123" s="132">
        <f>=IF(BJ123=0,0,AO123/BJ123)</f>
        <v>0</v>
      </c>
      <c r="BP123" s="132">
        <f>=IF(BJ123=0,0,AP123/BJ123)</f>
        <v>0.2</v>
      </c>
      <c r="BQ123" s="131">
        <f>=-IF(BM123=0,0,BM123*LN(BM123))-IF(BN123=0,0,BN123*LN(BN123))-IF(BO123=0,0,BO123*LN(BO123))-IF(BP123=0,0,BP123*LN(BP123))</f>
        <v>0.500402423538188</v>
      </c>
      <c r="BR123" s="133">
        <f>=IF(BJ123=0,0,BQ123/LN(4)*100)</f>
        <v>36.0964047443681</v>
      </c>
      <c r="BS123" s="134">
        <f>=_xlfn.XLOOKUP(C123,点位均值!$A:$A,点位均值!$B:$B,"无匹配")</f>
        <v>1.35776674937966</v>
      </c>
      <c r="BT123" s="134">
        <f>=_xlfn.XLOOKUP(C123,点位均值!$A:$A,点位均值!$C:$C,"无匹配")</f>
        <v>2.27644908616188</v>
      </c>
    </row>
    <row r="124" spans="1:72" ht="34" customHeight="1">
      <c r="A124" s="124">
        <v>121</v>
      </c>
      <c r="B124" s="125" t="s">
        <v>694</v>
      </c>
      <c r="C124" s="126" t="s">
        <v>695</v>
      </c>
      <c r="D124" s="126" t="s">
        <v>1602</v>
      </c>
      <c r="E124" s="127" t="s">
        <v>696</v>
      </c>
      <c r="F124" s="135" t="s"/>
      <c r="G124" s="127" t="s"/>
      <c r="H124" s="127" t="s"/>
      <c r="I124" s="127" t="s"/>
      <c r="J124" s="127" t="s"/>
      <c r="K124" s="135" t="s"/>
      <c r="L124" s="126">
        <v>3</v>
      </c>
      <c r="M124" s="126">
        <v>0</v>
      </c>
      <c r="N124" s="126">
        <v>3</v>
      </c>
      <c r="O124" s="126" t="s">
        <v>353</v>
      </c>
      <c r="P124" s="126">
        <v>1</v>
      </c>
      <c r="Q124" s="126">
        <v>5</v>
      </c>
      <c r="R124" s="126">
        <v>0</v>
      </c>
      <c r="S124" s="126">
        <v>0</v>
      </c>
      <c r="T124" s="126">
        <v>4</v>
      </c>
      <c r="U124" s="124">
        <v>3</v>
      </c>
      <c r="V124" s="124">
        <v>3.6</v>
      </c>
      <c r="W124" s="124">
        <v>3.4</v>
      </c>
      <c r="X124" s="126" t="s">
        <v>697</v>
      </c>
      <c r="Y124" s="135" t="s"/>
      <c r="Z124" s="124">
        <v>3</v>
      </c>
      <c r="AA124" s="124">
        <v>3</v>
      </c>
      <c r="AB124" s="124">
        <v>3.6</v>
      </c>
      <c r="AC124" s="126" t="s">
        <v>158</v>
      </c>
      <c r="AD124" s="137" t="s"/>
      <c r="AE124" s="126" t="s">
        <v>132</v>
      </c>
      <c r="AF124" s="126">
        <v>50</v>
      </c>
      <c r="AG124" s="124">
        <v>3</v>
      </c>
      <c r="AH124" s="124">
        <v>3.2</v>
      </c>
      <c r="AI124" s="124">
        <v>3</v>
      </c>
      <c r="AJ124" s="124">
        <v>3</v>
      </c>
      <c r="AK124" s="124">
        <v>0</v>
      </c>
      <c r="AL124" s="124">
        <v>3</v>
      </c>
      <c r="AM124" s="124">
        <v>0</v>
      </c>
      <c r="AN124" s="124">
        <v>3</v>
      </c>
      <c r="AO124" s="124">
        <v>0</v>
      </c>
      <c r="AP124" s="124">
        <v>0</v>
      </c>
      <c r="AQ124" s="124">
        <v>0</v>
      </c>
      <c r="AR124" s="124">
        <v>3</v>
      </c>
      <c r="AS124" s="124">
        <v>0</v>
      </c>
      <c r="AT124" s="124">
        <v>3</v>
      </c>
      <c r="AU124" s="124">
        <v>0</v>
      </c>
      <c r="AV124" s="124">
        <v>0</v>
      </c>
      <c r="AW124" s="124">
        <v>0</v>
      </c>
      <c r="AX124" s="124">
        <v>0</v>
      </c>
      <c r="AY124" s="124">
        <v>0</v>
      </c>
      <c r="AZ124" s="124">
        <v>0</v>
      </c>
      <c r="BA124" s="124">
        <v>0</v>
      </c>
      <c r="BB124" s="124">
        <v>0</v>
      </c>
      <c r="BC124" s="124">
        <v>3</v>
      </c>
      <c r="BD124" s="124">
        <v>0</v>
      </c>
      <c r="BE124" s="124">
        <v>0</v>
      </c>
      <c r="BF124" s="124">
        <v>0</v>
      </c>
      <c r="BG124" s="124">
        <v>0</v>
      </c>
      <c r="BH124" s="124">
        <v>0</v>
      </c>
      <c r="BI124" s="129">
        <v>0</v>
      </c>
      <c r="BJ124" s="130">
        <f>=AI124</f>
        <v>3</v>
      </c>
      <c r="BK124" s="131">
        <f>=BJ124/N124</f>
        <v>1</v>
      </c>
      <c r="BL124" s="131">
        <f>=AL124/AI124</f>
        <v>1</v>
      </c>
      <c r="BM124" s="132">
        <f>=IF(BJ124=0,0,AM124/BJ124)</f>
        <v>0</v>
      </c>
      <c r="BN124" s="132">
        <f>=IF(BJ124=0,0,AN124/BJ124)</f>
        <v>1</v>
      </c>
      <c r="BO124" s="132">
        <f>=IF(BJ124=0,0,AO124/BJ124)</f>
        <v>0</v>
      </c>
      <c r="BP124" s="132">
        <f>=IF(BJ124=0,0,AP124/BJ124)</f>
        <v>0</v>
      </c>
      <c r="BQ124" s="131">
        <f>=-IF(BM124=0,0,BM124*LN(BM124))-IF(BN124=0,0,BN124*LN(BN124))-IF(BO124=0,0,BO124*LN(BO124))-IF(BP124=0,0,BP124*LN(BP124))</f>
        <v>0</v>
      </c>
      <c r="BR124" s="133">
        <f>=IF(BJ124=0,0,BQ124/LN(4)*100)</f>
        <v>0</v>
      </c>
      <c r="BS124" s="134">
        <f>=_xlfn.XLOOKUP(C124,点位均值!$A:$A,点位均值!$B:$B,"无匹配")</f>
        <v>0.542183622828784</v>
      </c>
      <c r="BT124" s="134">
        <f>=_xlfn.XLOOKUP(C124,点位均值!$A:$A,点位均值!$C:$C,"无匹配")</f>
        <v>2.1420365535248</v>
      </c>
    </row>
    <row r="125" spans="1:72" ht="34" customHeight="1">
      <c r="A125" s="124">
        <v>122</v>
      </c>
      <c r="B125" s="125" t="s">
        <v>698</v>
      </c>
      <c r="C125" s="126" t="s">
        <v>699</v>
      </c>
      <c r="D125" s="126" t="s">
        <v>1602</v>
      </c>
      <c r="E125" s="127" t="s">
        <v>700</v>
      </c>
      <c r="F125" s="135" t="s"/>
      <c r="G125" s="135" t="s"/>
      <c r="H125" s="135" t="s"/>
      <c r="I125" s="135" t="s"/>
      <c r="J125" s="135" t="s"/>
      <c r="K125" s="135" t="s"/>
      <c r="L125" s="126">
        <v>4</v>
      </c>
      <c r="M125" s="126">
        <v>4</v>
      </c>
      <c r="N125" s="126">
        <v>16</v>
      </c>
      <c r="O125" s="126" t="s">
        <v>241</v>
      </c>
      <c r="P125" s="126">
        <v>1</v>
      </c>
      <c r="Q125" s="126">
        <v>1</v>
      </c>
      <c r="R125" s="126">
        <v>0</v>
      </c>
      <c r="S125" s="126">
        <v>0</v>
      </c>
      <c r="T125" s="126">
        <v>0</v>
      </c>
      <c r="U125" s="124">
        <v>3</v>
      </c>
      <c r="V125" s="124">
        <v>3</v>
      </c>
      <c r="W125" s="124">
        <v>3.4</v>
      </c>
      <c r="X125" s="126" t="s">
        <v>701</v>
      </c>
      <c r="Y125" s="137" t="s"/>
      <c r="Z125" s="124">
        <v>2.6</v>
      </c>
      <c r="AA125" s="124">
        <v>2.8</v>
      </c>
      <c r="AB125" s="124">
        <v>3.6</v>
      </c>
      <c r="AC125" s="126" t="s">
        <v>158</v>
      </c>
      <c r="AD125" s="137" t="s"/>
      <c r="AE125" s="126" t="s">
        <v>115</v>
      </c>
      <c r="AF125" s="126">
        <v>100</v>
      </c>
      <c r="AG125" s="124">
        <v>3.4</v>
      </c>
      <c r="AH125" s="124">
        <v>3.4</v>
      </c>
      <c r="AI125" s="124">
        <v>3</v>
      </c>
      <c r="AJ125" s="124">
        <v>0</v>
      </c>
      <c r="AK125" s="124">
        <v>3</v>
      </c>
      <c r="AL125" s="124">
        <v>0</v>
      </c>
      <c r="AM125" s="124">
        <v>0</v>
      </c>
      <c r="AN125" s="124">
        <v>0</v>
      </c>
      <c r="AO125" s="124">
        <v>1</v>
      </c>
      <c r="AP125" s="124">
        <v>2</v>
      </c>
      <c r="AQ125" s="124">
        <v>2</v>
      </c>
      <c r="AR125" s="124">
        <v>1</v>
      </c>
      <c r="AS125" s="124">
        <v>0</v>
      </c>
      <c r="AT125" s="124">
        <v>2</v>
      </c>
      <c r="AU125" s="124">
        <v>1</v>
      </c>
      <c r="AV125" s="124">
        <v>0</v>
      </c>
      <c r="AW125" s="124">
        <v>0</v>
      </c>
      <c r="AX125" s="124">
        <v>1</v>
      </c>
      <c r="AY125" s="124">
        <v>0</v>
      </c>
      <c r="AZ125" s="124">
        <v>0</v>
      </c>
      <c r="BA125" s="124">
        <v>0</v>
      </c>
      <c r="BB125" s="124">
        <v>0</v>
      </c>
      <c r="BC125" s="124">
        <v>2</v>
      </c>
      <c r="BD125" s="124">
        <v>0</v>
      </c>
      <c r="BE125" s="124">
        <v>0</v>
      </c>
      <c r="BF125" s="124">
        <v>0</v>
      </c>
      <c r="BG125" s="124">
        <v>0</v>
      </c>
      <c r="BH125" s="124">
        <v>0</v>
      </c>
      <c r="BI125" s="129">
        <v>0</v>
      </c>
      <c r="BJ125" s="130">
        <f>=AI125</f>
        <v>3</v>
      </c>
      <c r="BK125" s="131">
        <f>=BJ125/N125</f>
        <v>0.1875</v>
      </c>
      <c r="BL125" s="131">
        <f>=AL125/AI125</f>
        <v>0</v>
      </c>
      <c r="BM125" s="132">
        <f>=IF(BJ125=0,0,AM125/BJ125)</f>
        <v>0</v>
      </c>
      <c r="BN125" s="132">
        <f>=IF(BJ125=0,0,AN125/BJ125)</f>
        <v>0</v>
      </c>
      <c r="BO125" s="132">
        <f>=IF(BJ125=0,0,AO125/BJ125)</f>
        <v>0.333333333333333</v>
      </c>
      <c r="BP125" s="132">
        <f>=IF(BJ125=0,0,AP125/BJ125)</f>
        <v>0.666666666666667</v>
      </c>
      <c r="BQ125" s="131">
        <f>=-IF(BM125=0,0,BM125*LN(BM125))-IF(BN125=0,0,BN125*LN(BN125))-IF(BO125=0,0,BO125*LN(BO125))-IF(BP125=0,0,BP125*LN(BP125))</f>
        <v>0.636514168294813</v>
      </c>
      <c r="BR125" s="133">
        <f>=IF(BJ125=0,0,BQ125/LN(4)*100)</f>
        <v>45.9147917027245</v>
      </c>
      <c r="BS125" s="134">
        <f>=_xlfn.XLOOKUP(C125,点位均值!$A:$A,点位均值!$B:$B,"无匹配")</f>
        <v>1.93424317617866</v>
      </c>
      <c r="BT125" s="134">
        <f>=_xlfn.XLOOKUP(C125,点位均值!$A:$A,点位均值!$C:$C,"无匹配")</f>
        <v>0.677284595300261</v>
      </c>
    </row>
    <row r="126" spans="1:72" ht="34" customHeight="1">
      <c r="A126" s="124">
        <v>123</v>
      </c>
      <c r="B126" s="125" t="s">
        <v>702</v>
      </c>
      <c r="C126" s="126" t="s">
        <v>703</v>
      </c>
      <c r="D126" s="126" t="s">
        <v>1602</v>
      </c>
      <c r="E126" s="127" t="s">
        <v>704</v>
      </c>
      <c r="F126" s="135" t="s"/>
      <c r="G126" s="127" t="s"/>
      <c r="H126" s="127" t="s"/>
      <c r="I126" s="127" t="s"/>
      <c r="J126" s="127" t="s"/>
      <c r="K126" s="135" t="s"/>
      <c r="L126" s="126">
        <v>6</v>
      </c>
      <c r="M126" s="126">
        <v>0</v>
      </c>
      <c r="N126" s="126">
        <v>2</v>
      </c>
      <c r="O126" s="126" t="s">
        <v>175</v>
      </c>
      <c r="P126" s="126">
        <v>1</v>
      </c>
      <c r="Q126" s="126">
        <v>5</v>
      </c>
      <c r="R126" s="126">
        <v>0</v>
      </c>
      <c r="S126" s="126">
        <v>0</v>
      </c>
      <c r="T126" s="126">
        <v>2</v>
      </c>
      <c r="U126" s="124">
        <v>3.4</v>
      </c>
      <c r="V126" s="124">
        <v>3.4</v>
      </c>
      <c r="W126" s="124">
        <v>3</v>
      </c>
      <c r="X126" s="126" t="s">
        <v>164</v>
      </c>
      <c r="Y126" s="135" t="s"/>
      <c r="Z126" s="124">
        <v>3.8</v>
      </c>
      <c r="AA126" s="124">
        <v>3.8</v>
      </c>
      <c r="AB126" s="124">
        <v>3.6</v>
      </c>
      <c r="AC126" s="126" t="s">
        <v>705</v>
      </c>
      <c r="AD126" s="135" t="s"/>
      <c r="AE126" s="126" t="s">
        <v>132</v>
      </c>
      <c r="AF126" s="126">
        <v>50</v>
      </c>
      <c r="AG126" s="124">
        <v>3.2</v>
      </c>
      <c r="AH126" s="124">
        <v>3.4</v>
      </c>
      <c r="AI126" s="126">
        <v>2</v>
      </c>
      <c r="AJ126" s="126">
        <v>1</v>
      </c>
      <c r="AK126" s="126">
        <v>0</v>
      </c>
      <c r="AL126" s="126">
        <v>2</v>
      </c>
      <c r="AM126" s="126">
        <v>0</v>
      </c>
      <c r="AN126" s="126">
        <v>0</v>
      </c>
      <c r="AO126" s="126">
        <v>0</v>
      </c>
      <c r="AP126" s="126">
        <v>2</v>
      </c>
      <c r="AQ126" s="126">
        <v>0</v>
      </c>
      <c r="AR126" s="126">
        <v>2</v>
      </c>
      <c r="AS126" s="126">
        <v>0</v>
      </c>
      <c r="AT126" s="126">
        <v>0</v>
      </c>
      <c r="AU126" s="126">
        <v>2</v>
      </c>
      <c r="AV126" s="126">
        <v>0</v>
      </c>
      <c r="AW126" s="126">
        <v>0</v>
      </c>
      <c r="AX126" s="126">
        <v>0</v>
      </c>
      <c r="AY126" s="126">
        <v>0</v>
      </c>
      <c r="AZ126" s="126">
        <v>2</v>
      </c>
      <c r="BA126" s="126">
        <v>0</v>
      </c>
      <c r="BB126" s="126">
        <v>0</v>
      </c>
      <c r="BC126" s="126">
        <v>0</v>
      </c>
      <c r="BD126" s="126">
        <v>0</v>
      </c>
      <c r="BE126" s="126">
        <v>0</v>
      </c>
      <c r="BF126" s="126">
        <v>0</v>
      </c>
      <c r="BG126" s="126">
        <v>0</v>
      </c>
      <c r="BH126" s="126">
        <v>0</v>
      </c>
      <c r="BI126" s="138">
        <v>0</v>
      </c>
      <c r="BJ126" s="130">
        <f>=AI126</f>
        <v>2</v>
      </c>
      <c r="BK126" s="131">
        <f>=BJ126/N126</f>
        <v>1</v>
      </c>
      <c r="BL126" s="131">
        <f>=AL126/AI126</f>
        <v>1</v>
      </c>
      <c r="BM126" s="132">
        <f>=IF(BJ126=0,0,AM126/BJ126)</f>
        <v>0</v>
      </c>
      <c r="BN126" s="132">
        <f>=IF(BJ126=0,0,AN126/BJ126)</f>
        <v>0</v>
      </c>
      <c r="BO126" s="132">
        <f>=IF(BJ126=0,0,AO126/BJ126)</f>
        <v>0</v>
      </c>
      <c r="BP126" s="132">
        <f>=IF(BJ126=0,0,AP126/BJ126)</f>
        <v>1</v>
      </c>
      <c r="BQ126" s="131">
        <f>=-IF(BM126=0,0,BM126*LN(BM126))-IF(BN126=0,0,BN126*LN(BN126))-IF(BO126=0,0,BO126*LN(BO126))-IF(BP126=0,0,BP126*LN(BP126))</f>
        <v>0</v>
      </c>
      <c r="BR126" s="133">
        <f>=IF(BJ126=0,0,BQ126/LN(4)*100)</f>
        <v>0</v>
      </c>
      <c r="BS126" s="134">
        <f>=_xlfn.XLOOKUP(C126,点位均值!$A:$A,点位均值!$B:$B,"无匹配")</f>
        <v>3.58833746898263</v>
      </c>
      <c r="BT126" s="134">
        <f>=_xlfn.XLOOKUP(C126,点位均值!$A:$A,点位均值!$C:$C,"无匹配")</f>
        <v>0.177545691906005</v>
      </c>
    </row>
    <row r="127" spans="1:72" ht="34" customHeight="1">
      <c r="A127" s="124">
        <v>124</v>
      </c>
      <c r="B127" s="125" t="s">
        <v>706</v>
      </c>
      <c r="C127" s="126" t="s">
        <v>707</v>
      </c>
      <c r="D127" s="126" t="s">
        <v>1605</v>
      </c>
      <c r="E127" s="127" t="s">
        <v>708</v>
      </c>
      <c r="F127" s="135" t="s"/>
      <c r="G127" s="135" t="s"/>
      <c r="H127" s="135" t="s"/>
      <c r="I127" s="135" t="s"/>
      <c r="J127" s="135" t="s"/>
      <c r="K127" s="135" t="s"/>
      <c r="L127" s="126">
        <v>5</v>
      </c>
      <c r="M127" s="126">
        <v>0.5</v>
      </c>
      <c r="N127" s="126">
        <v>2.5</v>
      </c>
      <c r="O127" s="126" t="s">
        <v>151</v>
      </c>
      <c r="P127" s="126">
        <v>1</v>
      </c>
      <c r="Q127" s="126">
        <v>3</v>
      </c>
      <c r="R127" s="126">
        <v>142</v>
      </c>
      <c r="S127" s="126">
        <v>100</v>
      </c>
      <c r="T127" s="126">
        <v>2</v>
      </c>
      <c r="U127" s="124">
        <v>3.8</v>
      </c>
      <c r="V127" s="124">
        <v>3.6</v>
      </c>
      <c r="W127" s="124">
        <v>3.4</v>
      </c>
      <c r="X127" s="126" t="s">
        <v>710</v>
      </c>
      <c r="Y127" s="135" t="s">
        <v>711</v>
      </c>
      <c r="Z127" s="124">
        <v>3.6</v>
      </c>
      <c r="AA127" s="124">
        <v>3.8</v>
      </c>
      <c r="AB127" s="124">
        <v>3.4</v>
      </c>
      <c r="AC127" s="126" t="s">
        <v>712</v>
      </c>
      <c r="AD127" s="135" t="s">
        <v>713</v>
      </c>
      <c r="AE127" s="126" t="s">
        <v>140</v>
      </c>
      <c r="AF127" s="126">
        <v>80</v>
      </c>
      <c r="AG127" s="124">
        <v>3.8</v>
      </c>
      <c r="AH127" s="124">
        <v>3.6</v>
      </c>
      <c r="AI127" s="124">
        <v>12</v>
      </c>
      <c r="AJ127" s="124">
        <v>3</v>
      </c>
      <c r="AK127" s="124">
        <v>4</v>
      </c>
      <c r="AL127" s="124">
        <v>8</v>
      </c>
      <c r="AM127" s="124">
        <v>0</v>
      </c>
      <c r="AN127" s="124">
        <v>6</v>
      </c>
      <c r="AO127" s="124">
        <v>3</v>
      </c>
      <c r="AP127" s="124">
        <v>3</v>
      </c>
      <c r="AQ127" s="124">
        <v>10</v>
      </c>
      <c r="AR127" s="124">
        <v>2</v>
      </c>
      <c r="AS127" s="124">
        <v>0</v>
      </c>
      <c r="AT127" s="124">
        <v>6</v>
      </c>
      <c r="AU127" s="124">
        <v>6</v>
      </c>
      <c r="AV127" s="124">
        <v>1</v>
      </c>
      <c r="AW127" s="124">
        <v>0</v>
      </c>
      <c r="AX127" s="124">
        <v>1</v>
      </c>
      <c r="AY127" s="124">
        <v>0</v>
      </c>
      <c r="AZ127" s="124">
        <v>5</v>
      </c>
      <c r="BA127" s="124">
        <v>0</v>
      </c>
      <c r="BB127" s="124">
        <v>0</v>
      </c>
      <c r="BC127" s="124">
        <v>5</v>
      </c>
      <c r="BD127" s="124">
        <v>0</v>
      </c>
      <c r="BE127" s="124">
        <v>3</v>
      </c>
      <c r="BF127" s="124">
        <v>0</v>
      </c>
      <c r="BG127" s="124">
        <v>1</v>
      </c>
      <c r="BH127" s="124">
        <v>0</v>
      </c>
      <c r="BI127" s="129">
        <v>0</v>
      </c>
      <c r="BJ127" s="130">
        <f>=AI127</f>
        <v>12</v>
      </c>
      <c r="BK127" s="131">
        <f>=BJ127/N127</f>
        <v>4.8</v>
      </c>
      <c r="BL127" s="131">
        <f>=AL127/AI127</f>
        <v>0.666666666666667</v>
      </c>
      <c r="BM127" s="132">
        <f>=IF(BJ127=0,0,AM127/BJ127)</f>
        <v>0</v>
      </c>
      <c r="BN127" s="132">
        <f>=IF(BJ127=0,0,AN127/BJ127)</f>
        <v>0.5</v>
      </c>
      <c r="BO127" s="132">
        <f>=IF(BJ127=0,0,AO127/BJ127)</f>
        <v>0.25</v>
      </c>
      <c r="BP127" s="132">
        <f>=IF(BJ127=0,0,AP127/BJ127)</f>
        <v>0.25</v>
      </c>
      <c r="BQ127" s="131">
        <f>=-IF(BM127=0,0,BM127*LN(BM127))-IF(BN127=0,0,BN127*LN(BN127))-IF(BO127=0,0,BO127*LN(BO127))-IF(BP127=0,0,BP127*LN(BP127))</f>
        <v>1.03972077083992</v>
      </c>
      <c r="BR127" s="133">
        <f>=IF(BJ127=0,0,BQ127/LN(4)*100)</f>
        <v>75</v>
      </c>
      <c r="BS127" s="134">
        <f>=_xlfn.XLOOKUP(C127,点位均值!$A:$A,点位均值!$B:$B,"无匹配")</f>
        <v>2.16557071960298</v>
      </c>
      <c r="BT127" s="134">
        <f>=_xlfn.XLOOKUP(C127,点位均值!$A:$A,点位均值!$C:$C,"无匹配")</f>
        <v>1.76077023498694</v>
      </c>
    </row>
    <row r="128" spans="1:72" ht="34" customHeight="1">
      <c r="A128" s="124">
        <v>125</v>
      </c>
      <c r="B128" s="125" t="s">
        <v>714</v>
      </c>
      <c r="C128" s="126" t="s">
        <v>715</v>
      </c>
      <c r="D128" s="126" t="s">
        <v>1605</v>
      </c>
      <c r="E128" s="127" t="s">
        <v>716</v>
      </c>
      <c r="F128" s="135" t="s"/>
      <c r="G128" s="135" t="s"/>
      <c r="H128" s="135" t="s"/>
      <c r="I128" s="135" t="s"/>
      <c r="J128" s="135" t="s"/>
      <c r="K128" s="135" t="s"/>
      <c r="L128" s="126">
        <v>10</v>
      </c>
      <c r="M128" s="126">
        <v>0</v>
      </c>
      <c r="N128" s="126">
        <v>5</v>
      </c>
      <c r="O128" s="126" t="s">
        <v>101</v>
      </c>
      <c r="P128" s="126">
        <v>1</v>
      </c>
      <c r="Q128" s="126">
        <v>5</v>
      </c>
      <c r="R128" s="126">
        <v>115</v>
      </c>
      <c r="S128" s="126">
        <v>100</v>
      </c>
      <c r="T128" s="126">
        <v>8</v>
      </c>
      <c r="U128" s="124">
        <v>3.75</v>
      </c>
      <c r="V128" s="124">
        <v>3</v>
      </c>
      <c r="W128" s="124">
        <v>3.25</v>
      </c>
      <c r="X128" s="126" t="s">
        <v>164</v>
      </c>
      <c r="Y128" s="135" t="s"/>
      <c r="Z128" s="124">
        <v>3.25</v>
      </c>
      <c r="AA128" s="124">
        <v>3.75</v>
      </c>
      <c r="AB128" s="124">
        <v>4.25</v>
      </c>
      <c r="AC128" s="126" t="s">
        <v>712</v>
      </c>
      <c r="AD128" s="135" t="s"/>
      <c r="AE128" s="126" t="s">
        <v>132</v>
      </c>
      <c r="AF128" s="126">
        <v>50</v>
      </c>
      <c r="AG128" s="124">
        <v>3.5</v>
      </c>
      <c r="AH128" s="124">
        <v>3.25</v>
      </c>
      <c r="AI128" s="124">
        <v>1</v>
      </c>
      <c r="AJ128" s="124">
        <v>0</v>
      </c>
      <c r="AK128" s="124">
        <v>1</v>
      </c>
      <c r="AL128" s="124">
        <v>0</v>
      </c>
      <c r="AM128" s="124">
        <v>0</v>
      </c>
      <c r="AN128" s="124">
        <v>1</v>
      </c>
      <c r="AO128" s="124">
        <v>0</v>
      </c>
      <c r="AP128" s="124">
        <v>0</v>
      </c>
      <c r="AQ128" s="124">
        <v>1</v>
      </c>
      <c r="AR128" s="124">
        <v>0</v>
      </c>
      <c r="AS128" s="124">
        <v>0</v>
      </c>
      <c r="AT128" s="124">
        <v>1</v>
      </c>
      <c r="AU128" s="124">
        <v>0</v>
      </c>
      <c r="AV128" s="124">
        <v>0</v>
      </c>
      <c r="AW128" s="124">
        <v>0</v>
      </c>
      <c r="AX128" s="124">
        <v>0</v>
      </c>
      <c r="AY128" s="124">
        <v>0</v>
      </c>
      <c r="AZ128" s="124">
        <v>0</v>
      </c>
      <c r="BA128" s="124">
        <v>0</v>
      </c>
      <c r="BB128" s="124">
        <v>0</v>
      </c>
      <c r="BC128" s="124">
        <v>1</v>
      </c>
      <c r="BD128" s="124">
        <v>0</v>
      </c>
      <c r="BE128" s="124">
        <v>0</v>
      </c>
      <c r="BF128" s="124">
        <v>0</v>
      </c>
      <c r="BG128" s="124">
        <v>0</v>
      </c>
      <c r="BH128" s="124">
        <v>0</v>
      </c>
      <c r="BI128" s="129">
        <v>0</v>
      </c>
      <c r="BJ128" s="130">
        <f>=AI128</f>
        <v>1</v>
      </c>
      <c r="BK128" s="131">
        <f>=BJ128/N128</f>
        <v>0.2</v>
      </c>
      <c r="BL128" s="131">
        <f>=AL128/AI128</f>
        <v>0</v>
      </c>
      <c r="BM128" s="132">
        <f>=IF(BJ128=0,0,AM128/BJ128)</f>
        <v>0</v>
      </c>
      <c r="BN128" s="132">
        <f>=IF(BJ128=0,0,AN128/BJ128)</f>
        <v>1</v>
      </c>
      <c r="BO128" s="132">
        <f>=IF(BJ128=0,0,AO128/BJ128)</f>
        <v>0</v>
      </c>
      <c r="BP128" s="132">
        <f>=IF(BJ128=0,0,AP128/BJ128)</f>
        <v>0</v>
      </c>
      <c r="BQ128" s="131">
        <f>=-IF(BM128=0,0,BM128*LN(BM128))-IF(BN128=0,0,BN128*LN(BN128))-IF(BO128=0,0,BO128*LN(BO128))-IF(BP128=0,0,BP128*LN(BP128))</f>
        <v>0</v>
      </c>
      <c r="BR128" s="133">
        <f>=IF(BJ128=0,0,BQ128/LN(4)*100)</f>
        <v>0</v>
      </c>
      <c r="BS128" s="134">
        <f>=_xlfn.XLOOKUP(C128,点位均值!$A:$A,点位均值!$B:$B,"无匹配")</f>
        <v>0.542183622828784</v>
      </c>
      <c r="BT128" s="134">
        <f>=_xlfn.XLOOKUP(C128,点位均值!$A:$A,点位均值!$C:$C,"无匹配")</f>
        <v>2.1420365535248</v>
      </c>
    </row>
    <row r="129" spans="1:72" ht="34" customHeight="1">
      <c r="A129" s="124">
        <v>126</v>
      </c>
      <c r="B129" s="125" t="s">
        <v>717</v>
      </c>
      <c r="C129" s="126" t="s">
        <v>718</v>
      </c>
      <c r="D129" s="126" t="s">
        <v>1602</v>
      </c>
      <c r="E129" s="127" t="s">
        <v>700</v>
      </c>
      <c r="F129" s="135" t="s"/>
      <c r="G129" s="135" t="s"/>
      <c r="H129" s="135" t="s"/>
      <c r="I129" s="135" t="s"/>
      <c r="J129" s="135" t="s"/>
      <c r="K129" s="135" t="s"/>
      <c r="L129" s="126">
        <v>3</v>
      </c>
      <c r="M129" s="126">
        <v>0</v>
      </c>
      <c r="N129" s="126">
        <v>3</v>
      </c>
      <c r="O129" s="126" t="s">
        <v>241</v>
      </c>
      <c r="P129" s="126">
        <v>1</v>
      </c>
      <c r="Q129" s="126">
        <v>5</v>
      </c>
      <c r="R129" s="126">
        <v>0</v>
      </c>
      <c r="S129" s="126">
        <v>0</v>
      </c>
      <c r="T129" s="126">
        <v>4</v>
      </c>
      <c r="U129" s="124">
        <v>3</v>
      </c>
      <c r="V129" s="124">
        <v>4</v>
      </c>
      <c r="W129" s="124">
        <v>4</v>
      </c>
      <c r="X129" s="126" t="s">
        <v>157</v>
      </c>
      <c r="Y129" s="135" t="s"/>
      <c r="Z129" s="124">
        <v>3</v>
      </c>
      <c r="AA129" s="124">
        <v>3</v>
      </c>
      <c r="AB129" s="124">
        <v>5</v>
      </c>
      <c r="AC129" s="126" t="s">
        <v>158</v>
      </c>
      <c r="AD129" s="137" t="s"/>
      <c r="AE129" s="126" t="s">
        <v>140</v>
      </c>
      <c r="AF129" s="126">
        <v>100</v>
      </c>
      <c r="AG129" s="124">
        <v>4</v>
      </c>
      <c r="AH129" s="124">
        <v>3</v>
      </c>
      <c r="AI129" s="124">
        <v>2</v>
      </c>
      <c r="AJ129" s="124">
        <v>2</v>
      </c>
      <c r="AK129" s="124">
        <v>0</v>
      </c>
      <c r="AL129" s="124">
        <v>2</v>
      </c>
      <c r="AM129" s="124">
        <v>0</v>
      </c>
      <c r="AN129" s="124">
        <v>2</v>
      </c>
      <c r="AO129" s="124">
        <v>0</v>
      </c>
      <c r="AP129" s="124">
        <v>0</v>
      </c>
      <c r="AQ129" s="124">
        <v>2</v>
      </c>
      <c r="AR129" s="124">
        <v>0</v>
      </c>
      <c r="AS129" s="124">
        <v>0</v>
      </c>
      <c r="AT129" s="124">
        <v>2</v>
      </c>
      <c r="AU129" s="124">
        <v>0</v>
      </c>
      <c r="AV129" s="124">
        <v>0</v>
      </c>
      <c r="AW129" s="124">
        <v>0</v>
      </c>
      <c r="AX129" s="124">
        <v>0</v>
      </c>
      <c r="AY129" s="124">
        <v>0</v>
      </c>
      <c r="AZ129" s="124">
        <v>0</v>
      </c>
      <c r="BA129" s="124">
        <v>0</v>
      </c>
      <c r="BB129" s="124">
        <v>0</v>
      </c>
      <c r="BC129" s="124">
        <v>2</v>
      </c>
      <c r="BD129" s="124">
        <v>0</v>
      </c>
      <c r="BE129" s="124">
        <v>0</v>
      </c>
      <c r="BF129" s="124">
        <v>0</v>
      </c>
      <c r="BG129" s="124">
        <v>0</v>
      </c>
      <c r="BH129" s="124">
        <v>0</v>
      </c>
      <c r="BI129" s="129">
        <v>0</v>
      </c>
      <c r="BJ129" s="130">
        <f>=AI129</f>
        <v>2</v>
      </c>
      <c r="BK129" s="131">
        <f>=BJ129/N129</f>
        <v>0.666666666666667</v>
      </c>
      <c r="BL129" s="131">
        <f>=AL129/AI129</f>
        <v>1</v>
      </c>
      <c r="BM129" s="132">
        <f>=IF(BJ129=0,0,AM129/BJ129)</f>
        <v>0</v>
      </c>
      <c r="BN129" s="132">
        <f>=IF(BJ129=0,0,AN129/BJ129)</f>
        <v>1</v>
      </c>
      <c r="BO129" s="132">
        <f>=IF(BJ129=0,0,AO129/BJ129)</f>
        <v>0</v>
      </c>
      <c r="BP129" s="132">
        <f>=IF(BJ129=0,0,AP129/BJ129)</f>
        <v>0</v>
      </c>
      <c r="BQ129" s="131">
        <f>=-IF(BM129=0,0,BM129*LN(BM129))-IF(BN129=0,0,BN129*LN(BN129))-IF(BO129=0,0,BO129*LN(BO129))-IF(BP129=0,0,BP129*LN(BP129))</f>
        <v>0</v>
      </c>
      <c r="BR129" s="133">
        <f>=IF(BJ129=0,0,BQ129/LN(4)*100)</f>
        <v>0</v>
      </c>
      <c r="BS129" s="134">
        <f>=_xlfn.XLOOKUP(C129,点位均值!$A:$A,点位均值!$B:$B,"无匹配")</f>
        <v>0.542183622828784</v>
      </c>
      <c r="BT129" s="134">
        <f>=_xlfn.XLOOKUP(C129,点位均值!$A:$A,点位均值!$C:$C,"无匹配")</f>
        <v>2.1420365535248</v>
      </c>
    </row>
    <row r="130" spans="1:72" ht="34" customHeight="1">
      <c r="A130" s="124">
        <v>127</v>
      </c>
      <c r="B130" s="125" t="s">
        <v>719</v>
      </c>
      <c r="C130" s="126" t="s">
        <v>720</v>
      </c>
      <c r="D130" s="126" t="s">
        <v>1613</v>
      </c>
      <c r="E130" s="127" t="s">
        <v>721</v>
      </c>
      <c r="F130" s="135" t="s"/>
      <c r="G130" s="135" t="s"/>
      <c r="H130" s="135" t="s"/>
      <c r="I130" s="135" t="s"/>
      <c r="J130" s="135" t="s"/>
      <c r="K130" s="135" t="s"/>
      <c r="L130" s="126">
        <v>4</v>
      </c>
      <c r="M130" s="126">
        <v>0</v>
      </c>
      <c r="N130" s="126">
        <v>0</v>
      </c>
      <c r="O130" s="126" t="s">
        <v>101</v>
      </c>
      <c r="P130" s="126">
        <v>1</v>
      </c>
      <c r="Q130" s="126">
        <v>5</v>
      </c>
      <c r="R130" s="126">
        <v>25</v>
      </c>
      <c r="S130" s="126">
        <v>100</v>
      </c>
      <c r="T130" s="126">
        <v>2</v>
      </c>
      <c r="U130" s="124">
        <v>3</v>
      </c>
      <c r="V130" s="124">
        <v>2</v>
      </c>
      <c r="W130" s="124">
        <v>3</v>
      </c>
      <c r="X130" s="126" t="s">
        <v>157</v>
      </c>
      <c r="Y130" s="137" t="s"/>
      <c r="Z130" s="124">
        <v>3</v>
      </c>
      <c r="AA130" s="124">
        <v>3</v>
      </c>
      <c r="AB130" s="124">
        <v>5</v>
      </c>
      <c r="AC130" s="126" t="s">
        <v>158</v>
      </c>
      <c r="AD130" s="137" t="s"/>
      <c r="AE130" s="126" t="s">
        <v>132</v>
      </c>
      <c r="AF130" s="126">
        <v>50</v>
      </c>
      <c r="AG130" s="124">
        <v>3</v>
      </c>
      <c r="AH130" s="124">
        <v>3</v>
      </c>
      <c r="AI130" s="124" t="s"/>
      <c r="AJ130" s="124" t="s"/>
      <c r="AK130" s="124" t="s"/>
      <c r="AL130" s="124" t="s"/>
      <c r="AM130" s="124" t="s"/>
      <c r="AN130" s="124" t="s"/>
      <c r="AO130" s="124" t="s"/>
      <c r="AP130" s="124" t="s"/>
      <c r="AQ130" s="124" t="s"/>
      <c r="AR130" s="124" t="s"/>
      <c r="AS130" s="124" t="s"/>
      <c r="AT130" s="124" t="s"/>
      <c r="AU130" s="124" t="s"/>
      <c r="AV130" s="124" t="s"/>
      <c r="AW130" s="124" t="s"/>
      <c r="AX130" s="124" t="s"/>
      <c r="AY130" s="124" t="s"/>
      <c r="AZ130" s="124" t="s"/>
      <c r="BA130" s="124" t="s"/>
      <c r="BB130" s="124" t="s"/>
      <c r="BC130" s="124" t="s"/>
      <c r="BD130" s="124" t="s"/>
      <c r="BE130" s="124" t="s"/>
      <c r="BF130" s="124" t="s"/>
      <c r="BG130" s="124" t="s"/>
      <c r="BH130" s="124" t="s"/>
      <c r="BI130" s="129" t="s"/>
      <c r="BJ130" s="130">
        <f>=AI130</f>
        <v>0</v>
      </c>
      <c r="BK130" s="131" t="e">
        <f>=BJ130/N130</f>
        <v>#DIV/0!</v>
      </c>
      <c r="BL130" s="131" t="e">
        <f>=AL130/AI130</f>
        <v>#DIV/0!</v>
      </c>
      <c r="BM130" s="132">
        <f>=IF(BJ130=0,0,AM130/BJ130)</f>
        <v>0</v>
      </c>
      <c r="BN130" s="132">
        <f>=IF(BJ130=0,0,AN130/BJ130)</f>
        <v>0</v>
      </c>
      <c r="BO130" s="132">
        <f>=IF(BJ130=0,0,AO130/BJ130)</f>
        <v>0</v>
      </c>
      <c r="BP130" s="132">
        <f>=IF(BJ130=0,0,AP130/BJ130)</f>
        <v>0</v>
      </c>
      <c r="BQ130" s="131">
        <f>=-IF(BM130=0,0,BM130*LN(BM130))-IF(BN130=0,0,BN130*LN(BN130))-IF(BO130=0,0,BO130*LN(BO130))-IF(BP130=0,0,BP130*LN(BP130))</f>
        <v>0</v>
      </c>
      <c r="BR130" s="133">
        <f>=IF(BJ130=0,0,BQ130/LN(4)*100)</f>
        <v>0</v>
      </c>
      <c r="BS130" s="134" t="str">
        <f>=_xlfn.XLOOKUP(C130,点位均值!$A:$A,点位均值!$B:$B,"无匹配")</f>
        <v>无匹配</v>
      </c>
      <c r="BT130" s="134" t="str">
        <f>=_xlfn.XLOOKUP(C130,点位均值!$A:$A,点位均值!$C:$C,"无匹配")</f>
        <v>无匹配</v>
      </c>
    </row>
    <row r="131" spans="1:72" ht="34" customHeight="1">
      <c r="A131" s="124">
        <v>128</v>
      </c>
      <c r="B131" s="125" t="s">
        <v>722</v>
      </c>
      <c r="C131" s="126" t="s">
        <v>723</v>
      </c>
      <c r="D131" s="126" t="s">
        <v>1602</v>
      </c>
      <c r="E131" s="127" t="s">
        <v>724</v>
      </c>
      <c r="F131" s="135" t="s"/>
      <c r="G131" s="135" t="s"/>
      <c r="H131" s="135" t="s"/>
      <c r="I131" s="135" t="s"/>
      <c r="J131" s="135" t="s"/>
      <c r="K131" s="135" t="s"/>
      <c r="L131" s="126">
        <v>4</v>
      </c>
      <c r="M131" s="126">
        <v>1</v>
      </c>
      <c r="N131" s="126">
        <v>4</v>
      </c>
      <c r="O131" s="126" t="s">
        <v>151</v>
      </c>
      <c r="P131" s="126">
        <v>1</v>
      </c>
      <c r="Q131" s="126">
        <v>5</v>
      </c>
      <c r="R131" s="126">
        <v>89</v>
      </c>
      <c r="S131" s="126">
        <v>100</v>
      </c>
      <c r="T131" s="126">
        <v>4</v>
      </c>
      <c r="U131" s="124">
        <v>4</v>
      </c>
      <c r="V131" s="124">
        <v>4</v>
      </c>
      <c r="W131" s="124">
        <v>4</v>
      </c>
      <c r="X131" s="126" t="s">
        <v>157</v>
      </c>
      <c r="Y131" s="135" t="s"/>
      <c r="Z131" s="124">
        <v>5</v>
      </c>
      <c r="AA131" s="124">
        <v>4</v>
      </c>
      <c r="AB131" s="124">
        <v>5</v>
      </c>
      <c r="AC131" s="126" t="s">
        <v>725</v>
      </c>
      <c r="AD131" s="135" t="s"/>
      <c r="AE131" s="126" t="s">
        <v>115</v>
      </c>
      <c r="AF131" s="126">
        <v>100</v>
      </c>
      <c r="AG131" s="124">
        <v>4</v>
      </c>
      <c r="AH131" s="124">
        <v>3</v>
      </c>
      <c r="AI131" s="124" t="s"/>
      <c r="AJ131" s="124" t="s"/>
      <c r="AK131" s="124" t="s"/>
      <c r="AL131" s="124" t="s"/>
      <c r="AM131" s="124" t="s"/>
      <c r="AN131" s="124" t="s"/>
      <c r="AO131" s="124" t="s"/>
      <c r="AP131" s="124" t="s"/>
      <c r="AQ131" s="124" t="s"/>
      <c r="AR131" s="124" t="s"/>
      <c r="AS131" s="124" t="s"/>
      <c r="AT131" s="124" t="s"/>
      <c r="AU131" s="124" t="s"/>
      <c r="AV131" s="124" t="s"/>
      <c r="AW131" s="124" t="s"/>
      <c r="AX131" s="124" t="s"/>
      <c r="AY131" s="124" t="s"/>
      <c r="AZ131" s="124" t="s"/>
      <c r="BA131" s="124" t="s"/>
      <c r="BB131" s="124" t="s"/>
      <c r="BC131" s="124" t="s"/>
      <c r="BD131" s="124" t="s"/>
      <c r="BE131" s="124" t="s"/>
      <c r="BF131" s="124" t="s"/>
      <c r="BG131" s="124" t="s"/>
      <c r="BH131" s="124" t="s"/>
      <c r="BI131" s="129" t="s"/>
      <c r="BJ131" s="130">
        <f>=AI131</f>
        <v>0</v>
      </c>
      <c r="BK131" s="131">
        <f>=BJ131/N131</f>
        <v>0</v>
      </c>
      <c r="BL131" s="131" t="e">
        <f>=AL131/AI131</f>
        <v>#DIV/0!</v>
      </c>
      <c r="BM131" s="132">
        <f>=IF(BJ131=0,0,AM131/BJ131)</f>
        <v>0</v>
      </c>
      <c r="BN131" s="132">
        <f>=IF(BJ131=0,0,AN131/BJ131)</f>
        <v>0</v>
      </c>
      <c r="BO131" s="132">
        <f>=IF(BJ131=0,0,AO131/BJ131)</f>
        <v>0</v>
      </c>
      <c r="BP131" s="132">
        <f>=IF(BJ131=0,0,AP131/BJ131)</f>
        <v>0</v>
      </c>
      <c r="BQ131" s="131">
        <f>=-IF(BM131=0,0,BM131*LN(BM131))-IF(BN131=0,0,BN131*LN(BN131))-IF(BO131=0,0,BO131*LN(BO131))-IF(BP131=0,0,BP131*LN(BP131))</f>
        <v>0</v>
      </c>
      <c r="BR131" s="133">
        <f>=IF(BJ131=0,0,BQ131/LN(4)*100)</f>
        <v>0</v>
      </c>
      <c r="BS131" s="134" t="str">
        <f>=_xlfn.XLOOKUP(C131,点位均值!$A:$A,点位均值!$B:$B,"无匹配")</f>
        <v>无匹配</v>
      </c>
      <c r="BT131" s="134" t="str">
        <f>=_xlfn.XLOOKUP(C131,点位均值!$A:$A,点位均值!$C:$C,"无匹配")</f>
        <v>无匹配</v>
      </c>
    </row>
    <row r="132" spans="1:72" ht="34" customHeight="1">
      <c r="A132" s="124">
        <v>129</v>
      </c>
      <c r="B132" s="125" t="s">
        <v>726</v>
      </c>
      <c r="C132" s="126" t="s">
        <v>727</v>
      </c>
      <c r="D132" s="126" t="s">
        <v>1602</v>
      </c>
      <c r="E132" s="127" t="s">
        <v>728</v>
      </c>
      <c r="F132" s="135" t="s"/>
      <c r="G132" s="135" t="s"/>
      <c r="H132" s="135" t="s"/>
      <c r="I132" s="127" t="s"/>
      <c r="J132" s="127" t="s"/>
      <c r="K132" s="135" t="s"/>
      <c r="L132" s="126" t="s"/>
      <c r="M132" s="126" t="s"/>
      <c r="N132" s="126" t="s"/>
      <c r="O132" s="126" t="s"/>
      <c r="P132" s="126" t="s"/>
      <c r="Q132" s="126" t="s"/>
      <c r="R132" s="126" t="s"/>
      <c r="S132" s="126" t="s"/>
      <c r="T132" s="126" t="s"/>
      <c r="U132" s="124">
        <v>3</v>
      </c>
      <c r="V132" s="124">
        <v>4</v>
      </c>
      <c r="W132" s="124">
        <v>4</v>
      </c>
      <c r="X132" s="126" t="s"/>
      <c r="Y132" s="135" t="s"/>
      <c r="Z132" s="124">
        <v>5</v>
      </c>
      <c r="AA132" s="124">
        <v>4</v>
      </c>
      <c r="AB132" s="124">
        <v>5</v>
      </c>
      <c r="AC132" s="126" t="s"/>
      <c r="AD132" s="135" t="s"/>
      <c r="AE132" s="126" t="s"/>
      <c r="AF132" s="126" t="s"/>
      <c r="AG132" s="124">
        <v>4</v>
      </c>
      <c r="AH132" s="124">
        <v>4</v>
      </c>
      <c r="AI132" s="124" t="s"/>
      <c r="AJ132" s="124" t="s"/>
      <c r="AK132" s="124" t="s"/>
      <c r="AL132" s="124" t="s"/>
      <c r="AM132" s="124" t="s"/>
      <c r="AN132" s="124" t="s"/>
      <c r="AO132" s="124" t="s"/>
      <c r="AP132" s="124" t="s"/>
      <c r="AQ132" s="124" t="s"/>
      <c r="AR132" s="124" t="s"/>
      <c r="AS132" s="124" t="s"/>
      <c r="AT132" s="124" t="s"/>
      <c r="AU132" s="124" t="s"/>
      <c r="AV132" s="124" t="s"/>
      <c r="AW132" s="124" t="s"/>
      <c r="AX132" s="124" t="s"/>
      <c r="AY132" s="124" t="s"/>
      <c r="AZ132" s="124" t="s"/>
      <c r="BA132" s="124" t="s"/>
      <c r="BB132" s="124" t="s"/>
      <c r="BC132" s="124" t="s"/>
      <c r="BD132" s="124" t="s"/>
      <c r="BE132" s="124" t="s"/>
      <c r="BF132" s="124" t="s"/>
      <c r="BG132" s="124" t="s"/>
      <c r="BH132" s="124" t="s"/>
      <c r="BI132" s="129" t="s"/>
      <c r="BJ132" s="130">
        <f>=AI132</f>
        <v>0</v>
      </c>
      <c r="BK132" s="131" t="e">
        <f>=BJ132/N132</f>
        <v>#DIV/0!</v>
      </c>
      <c r="BL132" s="131" t="e">
        <f>=AL132/AI132</f>
        <v>#DIV/0!</v>
      </c>
      <c r="BM132" s="132">
        <f>=IF(BJ132=0,0,AM132/BJ132)</f>
        <v>0</v>
      </c>
      <c r="BN132" s="132">
        <f>=IF(BJ132=0,0,AN132/BJ132)</f>
        <v>0</v>
      </c>
      <c r="BO132" s="132">
        <f>=IF(BJ132=0,0,AO132/BJ132)</f>
        <v>0</v>
      </c>
      <c r="BP132" s="132">
        <f>=IF(BJ132=0,0,AP132/BJ132)</f>
        <v>0</v>
      </c>
      <c r="BQ132" s="131">
        <f>=-IF(BM132=0,0,BM132*LN(BM132))-IF(BN132=0,0,BN132*LN(BN132))-IF(BO132=0,0,BO132*LN(BO132))-IF(BP132=0,0,BP132*LN(BP132))</f>
        <v>0</v>
      </c>
      <c r="BR132" s="133">
        <f>=IF(BJ132=0,0,BQ132/LN(4)*100)</f>
        <v>0</v>
      </c>
      <c r="BS132" s="134" t="str">
        <f>=_xlfn.XLOOKUP(C132,点位均值!$A:$A,点位均值!$B:$B,"无匹配")</f>
        <v>无匹配</v>
      </c>
      <c r="BT132" s="134" t="str">
        <f>=_xlfn.XLOOKUP(C132,点位均值!$A:$A,点位均值!$C:$C,"无匹配")</f>
        <v>无匹配</v>
      </c>
    </row>
    <row r="133" spans="1:72" ht="34" customHeight="1">
      <c r="A133" s="124">
        <v>130</v>
      </c>
      <c r="B133" s="125" t="s">
        <v>729</v>
      </c>
      <c r="C133" s="126" t="s">
        <v>730</v>
      </c>
      <c r="D133" s="126" t="s">
        <v>1624</v>
      </c>
      <c r="E133" s="127" t="s">
        <v>731</v>
      </c>
      <c r="F133" s="135" t="s"/>
      <c r="G133" s="135" t="s"/>
      <c r="H133" s="135" t="s"/>
      <c r="I133" s="127" t="s"/>
      <c r="J133" s="127" t="s"/>
      <c r="K133" s="135" t="s"/>
      <c r="L133" s="126">
        <v>15</v>
      </c>
      <c r="M133" s="126">
        <v>1.7</v>
      </c>
      <c r="N133" s="126">
        <v>22</v>
      </c>
      <c r="O133" s="126" t="s">
        <v>101</v>
      </c>
      <c r="P133" s="126">
        <v>1</v>
      </c>
      <c r="Q133" s="126">
        <v>4</v>
      </c>
      <c r="R133" s="126">
        <v>72</v>
      </c>
      <c r="S133" s="126">
        <v>70</v>
      </c>
      <c r="T133" s="126">
        <v>9</v>
      </c>
      <c r="U133" s="124">
        <v>5</v>
      </c>
      <c r="V133" s="124">
        <v>3</v>
      </c>
      <c r="W133" s="124">
        <v>3</v>
      </c>
      <c r="X133" s="126" t="s">
        <v>732</v>
      </c>
      <c r="Y133" s="137" t="s"/>
      <c r="Z133" s="124">
        <v>4</v>
      </c>
      <c r="AA133" s="124">
        <v>5</v>
      </c>
      <c r="AB133" s="124">
        <v>5</v>
      </c>
      <c r="AC133" s="126" t="s">
        <v>733</v>
      </c>
      <c r="AD133" s="137" t="s"/>
      <c r="AE133" s="126" t="s">
        <v>140</v>
      </c>
      <c r="AF133" s="126">
        <v>70</v>
      </c>
      <c r="AG133" s="124">
        <v>4</v>
      </c>
      <c r="AH133" s="124">
        <v>4</v>
      </c>
      <c r="AI133" s="124">
        <v>2</v>
      </c>
      <c r="AJ133" s="124">
        <v>0</v>
      </c>
      <c r="AK133" s="124">
        <v>2</v>
      </c>
      <c r="AL133" s="124">
        <v>0</v>
      </c>
      <c r="AM133" s="124">
        <v>0</v>
      </c>
      <c r="AN133" s="124">
        <v>0</v>
      </c>
      <c r="AO133" s="124">
        <v>2</v>
      </c>
      <c r="AP133" s="124">
        <v>0</v>
      </c>
      <c r="AQ133" s="124">
        <v>1</v>
      </c>
      <c r="AR133" s="124">
        <v>1</v>
      </c>
      <c r="AS133" s="124">
        <v>0</v>
      </c>
      <c r="AT133" s="124">
        <v>2</v>
      </c>
      <c r="AU133" s="124">
        <v>0</v>
      </c>
      <c r="AV133" s="124">
        <v>0</v>
      </c>
      <c r="AW133" s="124">
        <v>0</v>
      </c>
      <c r="AX133" s="124">
        <v>0</v>
      </c>
      <c r="AY133" s="124">
        <v>0</v>
      </c>
      <c r="AZ133" s="124">
        <v>0</v>
      </c>
      <c r="BA133" s="124">
        <v>0</v>
      </c>
      <c r="BB133" s="124">
        <v>0</v>
      </c>
      <c r="BC133" s="124">
        <v>2</v>
      </c>
      <c r="BD133" s="124">
        <v>0</v>
      </c>
      <c r="BE133" s="124">
        <v>0</v>
      </c>
      <c r="BF133" s="124">
        <v>0</v>
      </c>
      <c r="BG133" s="124">
        <v>0</v>
      </c>
      <c r="BH133" s="124">
        <v>0</v>
      </c>
      <c r="BI133" s="129">
        <v>0</v>
      </c>
      <c r="BJ133" s="130">
        <f>=AI133</f>
        <v>2</v>
      </c>
      <c r="BK133" s="131">
        <f>=BJ133/N133</f>
        <v>0.0909090909090909</v>
      </c>
      <c r="BL133" s="131">
        <f>=AL133/AI133</f>
        <v>0</v>
      </c>
      <c r="BM133" s="132">
        <f>=IF(BJ133=0,0,AM133/BJ133)</f>
        <v>0</v>
      </c>
      <c r="BN133" s="132">
        <f>=IF(BJ133=0,0,AN133/BJ133)</f>
        <v>0</v>
      </c>
      <c r="BO133" s="132">
        <f>=IF(BJ133=0,0,AO133/BJ133)</f>
        <v>1</v>
      </c>
      <c r="BP133" s="132">
        <f>=IF(BJ133=0,0,AP133/BJ133)</f>
        <v>0</v>
      </c>
      <c r="BQ133" s="131">
        <f>=-IF(BM133=0,0,BM133*LN(BM133))-IF(BN133=0,0,BN133*LN(BN133))-IF(BO133=0,0,BO133*LN(BO133))-IF(BP133=0,0,BP133*LN(BP133))</f>
        <v>0</v>
      </c>
      <c r="BR133" s="133">
        <f>=IF(BJ133=0,0,BQ133/LN(4)*100)</f>
        <v>0</v>
      </c>
      <c r="BS133" s="134">
        <f>=_xlfn.XLOOKUP(C133,点位均值!$A:$A,点位均值!$B:$B,"无匹配")</f>
        <v>1.27915632754342</v>
      </c>
      <c r="BT133" s="134">
        <f>=_xlfn.XLOOKUP(C133,点位均值!$A:$A,点位均值!$C:$C,"无匹配")</f>
        <v>1.36657963446475</v>
      </c>
    </row>
    <row r="134" spans="1:72" ht="34" customHeight="1">
      <c r="A134" s="124">
        <v>131</v>
      </c>
      <c r="B134" s="125" t="s">
        <v>734</v>
      </c>
      <c r="C134" s="126" t="s">
        <v>735</v>
      </c>
      <c r="D134" s="126" t="s">
        <v>1608</v>
      </c>
      <c r="E134" s="127" t="s">
        <v>736</v>
      </c>
      <c r="F134" s="135" t="s"/>
      <c r="G134" s="135" t="s"/>
      <c r="H134" s="135" t="s"/>
      <c r="I134" s="127" t="s"/>
      <c r="J134" s="127" t="s"/>
      <c r="K134" s="135" t="s"/>
      <c r="L134" s="126">
        <v>30</v>
      </c>
      <c r="M134" s="126">
        <v>5</v>
      </c>
      <c r="N134" s="126">
        <v>150</v>
      </c>
      <c r="O134" s="126" t="s">
        <v>737</v>
      </c>
      <c r="P134" s="126">
        <v>3</v>
      </c>
      <c r="Q134" s="126">
        <v>1</v>
      </c>
      <c r="R134" s="126">
        <v>0</v>
      </c>
      <c r="S134" s="126">
        <v>0</v>
      </c>
      <c r="T134" s="126">
        <v>30</v>
      </c>
      <c r="U134" s="126">
        <v>5</v>
      </c>
      <c r="V134" s="126">
        <v>1</v>
      </c>
      <c r="W134" s="126">
        <v>2</v>
      </c>
      <c r="X134" s="126" t="s">
        <v>164</v>
      </c>
      <c r="Y134" s="137" t="s"/>
      <c r="Z134" s="126">
        <v>4</v>
      </c>
      <c r="AA134" s="126">
        <v>5</v>
      </c>
      <c r="AB134" s="126">
        <v>5</v>
      </c>
      <c r="AC134" s="126" t="s">
        <v>738</v>
      </c>
      <c r="AD134" s="137" t="s"/>
      <c r="AE134" s="126" t="s">
        <v>132</v>
      </c>
      <c r="AF134" s="126">
        <v>80</v>
      </c>
      <c r="AG134" s="126">
        <v>5</v>
      </c>
      <c r="AH134" s="126">
        <v>4</v>
      </c>
      <c r="AI134" s="124">
        <v>2</v>
      </c>
      <c r="AJ134" s="124">
        <v>1</v>
      </c>
      <c r="AK134" s="124">
        <v>0</v>
      </c>
      <c r="AL134" s="124">
        <v>2</v>
      </c>
      <c r="AM134" s="124">
        <v>0</v>
      </c>
      <c r="AN134" s="124">
        <v>2</v>
      </c>
      <c r="AO134" s="124">
        <v>0</v>
      </c>
      <c r="AP134" s="124">
        <v>0</v>
      </c>
      <c r="AQ134" s="124">
        <v>1</v>
      </c>
      <c r="AR134" s="124">
        <v>1</v>
      </c>
      <c r="AS134" s="124">
        <v>0</v>
      </c>
      <c r="AT134" s="124">
        <v>0</v>
      </c>
      <c r="AU134" s="124">
        <v>2</v>
      </c>
      <c r="AV134" s="124">
        <v>0</v>
      </c>
      <c r="AW134" s="124">
        <v>0</v>
      </c>
      <c r="AX134" s="124">
        <v>0</v>
      </c>
      <c r="AY134" s="124">
        <v>2</v>
      </c>
      <c r="AZ134" s="124">
        <v>0</v>
      </c>
      <c r="BA134" s="124">
        <v>0</v>
      </c>
      <c r="BB134" s="124">
        <v>0</v>
      </c>
      <c r="BC134" s="124">
        <v>0</v>
      </c>
      <c r="BD134" s="124">
        <v>0</v>
      </c>
      <c r="BE134" s="124">
        <v>0</v>
      </c>
      <c r="BF134" s="124">
        <v>0</v>
      </c>
      <c r="BG134" s="124">
        <v>0</v>
      </c>
      <c r="BH134" s="124">
        <v>0</v>
      </c>
      <c r="BI134" s="129">
        <v>0</v>
      </c>
      <c r="BJ134" s="130">
        <f>=AI134</f>
        <v>2</v>
      </c>
      <c r="BK134" s="131">
        <f>=BJ134/N134</f>
        <v>0.0133333333333333</v>
      </c>
      <c r="BL134" s="131">
        <f>=AL134/AI134</f>
        <v>1</v>
      </c>
      <c r="BM134" s="132">
        <f>=IF(BJ134=0,0,AM134/BJ134)</f>
        <v>0</v>
      </c>
      <c r="BN134" s="132">
        <f>=IF(BJ134=0,0,AN134/BJ134)</f>
        <v>1</v>
      </c>
      <c r="BO134" s="132">
        <f>=IF(BJ134=0,0,AO134/BJ134)</f>
        <v>0</v>
      </c>
      <c r="BP134" s="132">
        <f>=IF(BJ134=0,0,AP134/BJ134)</f>
        <v>0</v>
      </c>
      <c r="BQ134" s="131">
        <f>=-IF(BM134=0,0,BM134*LN(BM134))-IF(BN134=0,0,BN134*LN(BN134))-IF(BO134=0,0,BO134*LN(BO134))-IF(BP134=0,0,BP134*LN(BP134))</f>
        <v>0</v>
      </c>
      <c r="BR134" s="133">
        <f>=IF(BJ134=0,0,BQ134/LN(4)*100)</f>
        <v>0</v>
      </c>
      <c r="BS134" s="134">
        <f>=_xlfn.XLOOKUP(C134,点位均值!$A:$A,点位均值!$B:$B,"无匹配")</f>
        <v>0.1</v>
      </c>
      <c r="BT134" s="134">
        <f>=_xlfn.XLOOKUP(C134,点位均值!$A:$A,点位均值!$C:$C,"无匹配")</f>
        <v>4.00313315926893</v>
      </c>
    </row>
    <row r="135" spans="1:72" ht="34" customHeight="1">
      <c r="A135" s="124">
        <v>132</v>
      </c>
      <c r="B135" s="125" t="s">
        <v>739</v>
      </c>
      <c r="C135" s="126" t="s">
        <v>740</v>
      </c>
      <c r="D135" s="126" t="s">
        <v>1624</v>
      </c>
      <c r="E135" s="127" t="s">
        <v>741</v>
      </c>
      <c r="F135" s="135" t="s"/>
      <c r="G135" s="135" t="s"/>
      <c r="H135" s="135" t="s"/>
      <c r="I135" s="127" t="s"/>
      <c r="J135" s="127" t="s"/>
      <c r="K135" s="135" t="s"/>
      <c r="L135" s="126">
        <v>15</v>
      </c>
      <c r="M135" s="126">
        <v>0.5</v>
      </c>
      <c r="N135" s="126">
        <v>10</v>
      </c>
      <c r="O135" s="126" t="s">
        <v>743</v>
      </c>
      <c r="P135" s="126">
        <v>2</v>
      </c>
      <c r="Q135" s="126">
        <v>5</v>
      </c>
      <c r="R135" s="126">
        <v>41</v>
      </c>
      <c r="S135" s="126">
        <v>80</v>
      </c>
      <c r="T135" s="126">
        <v>10</v>
      </c>
      <c r="U135" s="124">
        <v>4</v>
      </c>
      <c r="V135" s="124">
        <v>4</v>
      </c>
      <c r="W135" s="124">
        <v>5</v>
      </c>
      <c r="X135" s="126" t="s">
        <v>744</v>
      </c>
      <c r="Y135" s="126" t="s">
        <v>745</v>
      </c>
      <c r="Z135" s="124">
        <v>5</v>
      </c>
      <c r="AA135" s="124">
        <v>4</v>
      </c>
      <c r="AB135" s="124">
        <v>5</v>
      </c>
      <c r="AC135" s="126" t="s">
        <v>746</v>
      </c>
      <c r="AD135" s="126" t="s">
        <v>745</v>
      </c>
      <c r="AE135" s="126" t="s">
        <v>115</v>
      </c>
      <c r="AF135" s="126">
        <v>50</v>
      </c>
      <c r="AG135" s="124">
        <v>4</v>
      </c>
      <c r="AH135" s="124">
        <v>4</v>
      </c>
      <c r="AI135" s="126">
        <v>8</v>
      </c>
      <c r="AJ135" s="126">
        <v>0</v>
      </c>
      <c r="AK135" s="126">
        <v>8</v>
      </c>
      <c r="AL135" s="126">
        <v>0</v>
      </c>
      <c r="AM135" s="126">
        <v>0</v>
      </c>
      <c r="AN135" s="126">
        <v>8</v>
      </c>
      <c r="AO135" s="126">
        <v>0</v>
      </c>
      <c r="AP135" s="126">
        <v>0</v>
      </c>
      <c r="AQ135" s="126">
        <v>1</v>
      </c>
      <c r="AR135" s="126">
        <v>7</v>
      </c>
      <c r="AS135" s="126">
        <v>0</v>
      </c>
      <c r="AT135" s="126">
        <v>0</v>
      </c>
      <c r="AU135" s="126">
        <v>8</v>
      </c>
      <c r="AV135" s="126">
        <v>0</v>
      </c>
      <c r="AW135" s="126">
        <v>4</v>
      </c>
      <c r="AX135" s="126">
        <v>0</v>
      </c>
      <c r="AY135" s="126">
        <v>8</v>
      </c>
      <c r="AZ135" s="126">
        <v>0</v>
      </c>
      <c r="BA135" s="126">
        <v>0</v>
      </c>
      <c r="BB135" s="126">
        <v>0</v>
      </c>
      <c r="BC135" s="126">
        <v>0</v>
      </c>
      <c r="BD135" s="126">
        <v>0</v>
      </c>
      <c r="BE135" s="126">
        <v>0</v>
      </c>
      <c r="BF135" s="126">
        <v>0</v>
      </c>
      <c r="BG135" s="126">
        <v>0</v>
      </c>
      <c r="BH135" s="126">
        <v>0</v>
      </c>
      <c r="BI135" s="138">
        <v>0</v>
      </c>
      <c r="BJ135" s="130">
        <f>=AI135</f>
        <v>8</v>
      </c>
      <c r="BK135" s="131">
        <f>=BJ135/N135</f>
        <v>0.8</v>
      </c>
      <c r="BL135" s="131">
        <f>=AL135/AI135</f>
        <v>0</v>
      </c>
      <c r="BM135" s="132">
        <f>=IF(BJ135=0,0,AM135/BJ135)</f>
        <v>0</v>
      </c>
      <c r="BN135" s="132">
        <f>=IF(BJ135=0,0,AN135/BJ135)</f>
        <v>1</v>
      </c>
      <c r="BO135" s="132">
        <f>=IF(BJ135=0,0,AO135/BJ135)</f>
        <v>0</v>
      </c>
      <c r="BP135" s="132">
        <f>=IF(BJ135=0,0,AP135/BJ135)</f>
        <v>0</v>
      </c>
      <c r="BQ135" s="131">
        <f>=-IF(BM135=0,0,BM135*LN(BM135))-IF(BN135=0,0,BN135*LN(BN135))-IF(BO135=0,0,BO135*LN(BO135))-IF(BP135=0,0,BP135*LN(BP135))</f>
        <v>0</v>
      </c>
      <c r="BR135" s="133">
        <f>=IF(BJ135=0,0,BQ135/LN(4)*100)</f>
        <v>0</v>
      </c>
      <c r="BS135" s="134">
        <f>=_xlfn.XLOOKUP(C135,点位均值!$A:$A,点位均值!$B:$B,"无匹配")</f>
        <v>0.345657568238214</v>
      </c>
      <c r="BT135" s="134">
        <f>=_xlfn.XLOOKUP(C135,点位均值!$A:$A,点位均值!$C:$C,"无匹配")</f>
        <v>5.03707571801567</v>
      </c>
    </row>
    <row r="136" spans="1:72" ht="34" customHeight="1">
      <c r="A136" s="124">
        <v>133</v>
      </c>
      <c r="B136" s="125" t="s">
        <v>747</v>
      </c>
      <c r="C136" s="126" t="s">
        <v>748</v>
      </c>
      <c r="D136" s="126" t="s">
        <v>1624</v>
      </c>
      <c r="E136" s="127" t="s">
        <v>749</v>
      </c>
      <c r="F136" s="135" t="s"/>
      <c r="G136" s="135" t="s"/>
      <c r="H136" s="135" t="s"/>
      <c r="I136" s="127" t="s"/>
      <c r="J136" s="127" t="s"/>
      <c r="K136" s="135" t="s"/>
      <c r="L136" s="126">
        <v>7.5</v>
      </c>
      <c r="M136" s="126">
        <v>0</v>
      </c>
      <c r="N136" s="126">
        <v>5</v>
      </c>
      <c r="O136" s="126" t="s">
        <v>151</v>
      </c>
      <c r="P136" s="126">
        <v>1</v>
      </c>
      <c r="Q136" s="126">
        <v>5</v>
      </c>
      <c r="R136" s="126">
        <v>100</v>
      </c>
      <c r="S136" s="126">
        <v>100</v>
      </c>
      <c r="T136" s="126">
        <v>6</v>
      </c>
      <c r="U136" s="126">
        <v>5</v>
      </c>
      <c r="V136" s="126">
        <v>4</v>
      </c>
      <c r="W136" s="126">
        <v>5</v>
      </c>
      <c r="X136" s="126" t="s">
        <v>744</v>
      </c>
      <c r="Y136" s="135" t="s">
        <v>750</v>
      </c>
      <c r="Z136" s="126">
        <v>5</v>
      </c>
      <c r="AA136" s="126">
        <v>3</v>
      </c>
      <c r="AB136" s="126">
        <v>5</v>
      </c>
      <c r="AC136" s="126" t="s">
        <v>746</v>
      </c>
      <c r="AD136" s="135" t="s">
        <v>750</v>
      </c>
      <c r="AE136" s="126" t="s">
        <v>223</v>
      </c>
      <c r="AF136" s="126">
        <v>100</v>
      </c>
      <c r="AG136" s="126">
        <v>4</v>
      </c>
      <c r="AH136" s="126">
        <v>4</v>
      </c>
      <c r="AI136" s="124">
        <v>5</v>
      </c>
      <c r="AJ136" s="124">
        <v>2</v>
      </c>
      <c r="AK136" s="124">
        <v>3</v>
      </c>
      <c r="AL136" s="124">
        <v>2</v>
      </c>
      <c r="AM136" s="124">
        <v>1</v>
      </c>
      <c r="AN136" s="124">
        <v>4</v>
      </c>
      <c r="AO136" s="124">
        <v>0</v>
      </c>
      <c r="AP136" s="124">
        <v>0</v>
      </c>
      <c r="AQ136" s="124">
        <v>1</v>
      </c>
      <c r="AR136" s="124">
        <v>4</v>
      </c>
      <c r="AS136" s="124">
        <v>0</v>
      </c>
      <c r="AT136" s="124">
        <v>1</v>
      </c>
      <c r="AU136" s="124">
        <v>4</v>
      </c>
      <c r="AV136" s="124">
        <v>0</v>
      </c>
      <c r="AW136" s="124">
        <v>0</v>
      </c>
      <c r="AX136" s="124">
        <v>2</v>
      </c>
      <c r="AY136" s="124">
        <v>0</v>
      </c>
      <c r="AZ136" s="124">
        <v>0</v>
      </c>
      <c r="BA136" s="124">
        <v>0</v>
      </c>
      <c r="BB136" s="124">
        <v>3</v>
      </c>
      <c r="BC136" s="124">
        <v>1</v>
      </c>
      <c r="BD136" s="124">
        <v>0</v>
      </c>
      <c r="BE136" s="124">
        <v>0</v>
      </c>
      <c r="BF136" s="124">
        <v>0</v>
      </c>
      <c r="BG136" s="124">
        <v>0</v>
      </c>
      <c r="BH136" s="124">
        <v>0</v>
      </c>
      <c r="BI136" s="129">
        <v>0</v>
      </c>
      <c r="BJ136" s="130">
        <f>=AI136</f>
        <v>5</v>
      </c>
      <c r="BK136" s="131">
        <f>=BJ136/N136</f>
        <v>1</v>
      </c>
      <c r="BL136" s="131">
        <f>=AL136/AI136</f>
        <v>0.4</v>
      </c>
      <c r="BM136" s="132">
        <f>=IF(BJ136=0,0,AM136/BJ136)</f>
        <v>0.2</v>
      </c>
      <c r="BN136" s="132">
        <f>=IF(BJ136=0,0,AN136/BJ136)</f>
        <v>0.8</v>
      </c>
      <c r="BO136" s="132">
        <f>=IF(BJ136=0,0,AO136/BJ136)</f>
        <v>0</v>
      </c>
      <c r="BP136" s="132">
        <f>=IF(BJ136=0,0,AP136/BJ136)</f>
        <v>0</v>
      </c>
      <c r="BQ136" s="131">
        <f>=-IF(BM136=0,0,BM136*LN(BM136))-IF(BN136=0,0,BN136*LN(BN136))-IF(BO136=0,0,BO136*LN(BO136))-IF(BP136=0,0,BP136*LN(BP136))</f>
        <v>0.500402423538188</v>
      </c>
      <c r="BR136" s="133">
        <f>=IF(BJ136=0,0,BQ136/LN(4)*100)</f>
        <v>36.0964047443681</v>
      </c>
      <c r="BS136" s="134">
        <f>=_xlfn.XLOOKUP(C136,点位均值!$A:$A,点位均值!$B:$B,"无匹配")</f>
        <v>0.895930521091811</v>
      </c>
      <c r="BT136" s="134">
        <f>=_xlfn.XLOOKUP(C136,点位均值!$A:$A,点位均值!$C:$C,"无匹配")</f>
        <v>2.92783289817232</v>
      </c>
    </row>
    <row r="137" spans="1:72" ht="34" customHeight="1">
      <c r="A137" s="124">
        <v>134</v>
      </c>
      <c r="B137" s="125" t="s">
        <v>751</v>
      </c>
      <c r="C137" s="126" t="s">
        <v>752</v>
      </c>
      <c r="D137" s="126" t="s">
        <v>1623</v>
      </c>
      <c r="E137" s="127" t="s">
        <v>753</v>
      </c>
      <c r="F137" s="140" t="s"/>
      <c r="G137" s="140" t="s"/>
      <c r="H137" s="140" t="s"/>
      <c r="I137" s="127" t="s"/>
      <c r="J137" s="127" t="s"/>
      <c r="K137" s="135" t="s"/>
      <c r="L137" s="126">
        <v>3.5</v>
      </c>
      <c r="M137" s="126">
        <v>0.5</v>
      </c>
      <c r="N137" s="126">
        <v>2</v>
      </c>
      <c r="O137" s="126" t="s">
        <v>101</v>
      </c>
      <c r="P137" s="126">
        <v>2</v>
      </c>
      <c r="Q137" s="126">
        <v>5</v>
      </c>
      <c r="R137" s="126">
        <v>38</v>
      </c>
      <c r="S137" s="126">
        <v>50</v>
      </c>
      <c r="T137" s="126">
        <v>4</v>
      </c>
      <c r="U137" s="126">
        <v>4</v>
      </c>
      <c r="V137" s="126">
        <v>4</v>
      </c>
      <c r="W137" s="126">
        <v>5</v>
      </c>
      <c r="X137" s="126" t="s">
        <v>744</v>
      </c>
      <c r="Y137" s="126" t="s">
        <v>754</v>
      </c>
      <c r="Z137" s="126">
        <v>5</v>
      </c>
      <c r="AA137" s="126">
        <v>4</v>
      </c>
      <c r="AB137" s="126">
        <v>5</v>
      </c>
      <c r="AC137" s="126" t="s">
        <v>158</v>
      </c>
      <c r="AD137" s="126" t="s">
        <v>755</v>
      </c>
      <c r="AE137" s="126" t="s">
        <v>115</v>
      </c>
      <c r="AF137" s="126">
        <v>50</v>
      </c>
      <c r="AG137" s="126">
        <v>4</v>
      </c>
      <c r="AH137" s="126">
        <v>4</v>
      </c>
      <c r="AI137" s="124">
        <v>4</v>
      </c>
      <c r="AJ137" s="124">
        <v>3</v>
      </c>
      <c r="AK137" s="124">
        <v>1</v>
      </c>
      <c r="AL137" s="124">
        <v>3</v>
      </c>
      <c r="AM137" s="124">
        <v>0</v>
      </c>
      <c r="AN137" s="124">
        <v>3</v>
      </c>
      <c r="AO137" s="124">
        <v>1</v>
      </c>
      <c r="AP137" s="124">
        <v>0</v>
      </c>
      <c r="AQ137" s="124">
        <v>3</v>
      </c>
      <c r="AR137" s="124">
        <v>1</v>
      </c>
      <c r="AS137" s="124">
        <v>0</v>
      </c>
      <c r="AT137" s="124">
        <v>4</v>
      </c>
      <c r="AU137" s="124">
        <v>0</v>
      </c>
      <c r="AV137" s="124">
        <v>0</v>
      </c>
      <c r="AW137" s="124">
        <v>0</v>
      </c>
      <c r="AX137" s="124">
        <v>0</v>
      </c>
      <c r="AY137" s="124">
        <v>0</v>
      </c>
      <c r="AZ137" s="124">
        <v>0</v>
      </c>
      <c r="BA137" s="124">
        <v>0</v>
      </c>
      <c r="BB137" s="124">
        <v>4</v>
      </c>
      <c r="BC137" s="124">
        <v>4</v>
      </c>
      <c r="BD137" s="124">
        <v>0</v>
      </c>
      <c r="BE137" s="124">
        <v>0</v>
      </c>
      <c r="BF137" s="124">
        <v>0</v>
      </c>
      <c r="BG137" s="124">
        <v>0</v>
      </c>
      <c r="BH137" s="124">
        <v>0</v>
      </c>
      <c r="BI137" s="129">
        <v>0</v>
      </c>
      <c r="BJ137" s="130">
        <f>=AI137</f>
        <v>4</v>
      </c>
      <c r="BK137" s="131">
        <f>=BJ137/N137</f>
        <v>2</v>
      </c>
      <c r="BL137" s="131">
        <f>=AL137/AI137</f>
        <v>0.75</v>
      </c>
      <c r="BM137" s="132">
        <f>=IF(BJ137=0,0,AM137/BJ137)</f>
        <v>0</v>
      </c>
      <c r="BN137" s="132">
        <f>=IF(BJ137=0,0,AN137/BJ137)</f>
        <v>0.75</v>
      </c>
      <c r="BO137" s="132">
        <f>=IF(BJ137=0,0,AO137/BJ137)</f>
        <v>0.25</v>
      </c>
      <c r="BP137" s="132">
        <f>=IF(BJ137=0,0,AP137/BJ137)</f>
        <v>0</v>
      </c>
      <c r="BQ137" s="131">
        <f>=-IF(BM137=0,0,BM137*LN(BM137))-IF(BN137=0,0,BN137*LN(BN137))-IF(BO137=0,0,BO137*LN(BO137))-IF(BP137=0,0,BP137*LN(BP137))</f>
        <v>0.562335144618808</v>
      </c>
      <c r="BR137" s="133">
        <f>=IF(BJ137=0,0,BQ137/LN(4)*100)</f>
        <v>40.5639062229566</v>
      </c>
      <c r="BS137" s="134">
        <f>=_xlfn.XLOOKUP(C137,点位均值!$A:$A,点位均值!$B:$B,"无匹配")</f>
        <v>1.26687344913151</v>
      </c>
      <c r="BT137" s="134">
        <f>=_xlfn.XLOOKUP(C137,点位均值!$A:$A,点位均值!$C:$C,"无匹配")</f>
        <v>4.19699738903394</v>
      </c>
    </row>
    <row r="138" spans="1:72" ht="34" customHeight="1">
      <c r="A138" s="124">
        <v>135</v>
      </c>
      <c r="B138" s="125" t="s">
        <v>756</v>
      </c>
      <c r="C138" s="126" t="s">
        <v>757</v>
      </c>
      <c r="D138" s="126" t="s">
        <v>1613</v>
      </c>
      <c r="E138" s="127" t="s">
        <v>758</v>
      </c>
      <c r="F138" s="140" t="s"/>
      <c r="G138" s="140" t="s"/>
      <c r="H138" s="127" t="s"/>
      <c r="I138" s="127" t="s"/>
      <c r="J138" s="127" t="s"/>
      <c r="K138" s="135" t="s"/>
      <c r="L138" s="126">
        <v>6</v>
      </c>
      <c r="M138" s="126">
        <v>0</v>
      </c>
      <c r="N138" s="126">
        <v>2</v>
      </c>
      <c r="O138" s="126" t="s">
        <v>151</v>
      </c>
      <c r="P138" s="126">
        <v>1</v>
      </c>
      <c r="Q138" s="126">
        <v>5</v>
      </c>
      <c r="R138" s="126">
        <v>63</v>
      </c>
      <c r="S138" s="126">
        <v>100</v>
      </c>
      <c r="T138" s="126">
        <v>3</v>
      </c>
      <c r="U138" s="126">
        <v>5</v>
      </c>
      <c r="V138" s="126">
        <v>3</v>
      </c>
      <c r="W138" s="126">
        <v>3</v>
      </c>
      <c r="X138" s="126" t="s">
        <v>759</v>
      </c>
      <c r="Y138" s="140" t="s"/>
      <c r="Z138" s="126">
        <v>4</v>
      </c>
      <c r="AA138" s="126">
        <v>2</v>
      </c>
      <c r="AB138" s="126">
        <v>5</v>
      </c>
      <c r="AC138" s="126" t="s">
        <v>158</v>
      </c>
      <c r="AD138" s="140" t="s"/>
      <c r="AE138" s="126" t="s">
        <v>159</v>
      </c>
      <c r="AF138" s="126">
        <v>70</v>
      </c>
      <c r="AG138" s="126">
        <v>4</v>
      </c>
      <c r="AH138" s="126">
        <v>5</v>
      </c>
      <c r="AI138" s="124">
        <v>5</v>
      </c>
      <c r="AJ138" s="124">
        <v>2</v>
      </c>
      <c r="AK138" s="124">
        <v>0</v>
      </c>
      <c r="AL138" s="124">
        <v>5</v>
      </c>
      <c r="AM138" s="124">
        <v>0</v>
      </c>
      <c r="AN138" s="124">
        <v>4</v>
      </c>
      <c r="AO138" s="124">
        <v>1</v>
      </c>
      <c r="AP138" s="124">
        <v>0</v>
      </c>
      <c r="AQ138" s="124">
        <v>2</v>
      </c>
      <c r="AR138" s="124">
        <v>3</v>
      </c>
      <c r="AS138" s="124">
        <v>0</v>
      </c>
      <c r="AT138" s="124">
        <v>5</v>
      </c>
      <c r="AU138" s="124">
        <v>0</v>
      </c>
      <c r="AV138" s="124">
        <v>0</v>
      </c>
      <c r="AW138" s="124">
        <v>0</v>
      </c>
      <c r="AX138" s="124">
        <v>0</v>
      </c>
      <c r="AY138" s="124">
        <v>0</v>
      </c>
      <c r="AZ138" s="124">
        <v>0</v>
      </c>
      <c r="BA138" s="124">
        <v>0</v>
      </c>
      <c r="BB138" s="124">
        <v>0</v>
      </c>
      <c r="BC138" s="124">
        <v>5</v>
      </c>
      <c r="BD138" s="124">
        <v>0</v>
      </c>
      <c r="BE138" s="124">
        <v>0</v>
      </c>
      <c r="BF138" s="124">
        <v>0</v>
      </c>
      <c r="BG138" s="124">
        <v>0</v>
      </c>
      <c r="BH138" s="124">
        <v>0</v>
      </c>
      <c r="BI138" s="129">
        <v>0</v>
      </c>
      <c r="BJ138" s="130">
        <f>=AI138</f>
        <v>5</v>
      </c>
      <c r="BK138" s="131">
        <f>=BJ138/N138</f>
        <v>2.5</v>
      </c>
      <c r="BL138" s="131">
        <f>=AL138/AI138</f>
        <v>1</v>
      </c>
      <c r="BM138" s="132">
        <f>=IF(BJ138=0,0,AM138/BJ138)</f>
        <v>0</v>
      </c>
      <c r="BN138" s="132">
        <f>=IF(BJ138=0,0,AN138/BJ138)</f>
        <v>0.8</v>
      </c>
      <c r="BO138" s="132">
        <f>=IF(BJ138=0,0,AO138/BJ138)</f>
        <v>0.2</v>
      </c>
      <c r="BP138" s="132">
        <f>=IF(BJ138=0,0,AP138/BJ138)</f>
        <v>0</v>
      </c>
      <c r="BQ138" s="131">
        <f>=-IF(BM138=0,0,BM138*LN(BM138))-IF(BN138=0,0,BN138*LN(BN138))-IF(BO138=0,0,BO138*LN(BO138))-IF(BP138=0,0,BP138*LN(BP138))</f>
        <v>0.500402423538188</v>
      </c>
      <c r="BR138" s="133">
        <f>=IF(BJ138=0,0,BQ138/LN(4)*100)</f>
        <v>36.0964047443681</v>
      </c>
      <c r="BS138" s="134">
        <f>=_xlfn.XLOOKUP(C138,点位均值!$A:$A,点位均值!$B:$B,"无匹配")</f>
        <v>0.689578163771711</v>
      </c>
      <c r="BT138" s="134">
        <f>=_xlfn.XLOOKUP(C138,点位均值!$A:$A,点位均值!$C:$C,"无匹配")</f>
        <v>1.98694516971279</v>
      </c>
    </row>
    <row r="139" spans="1:72" ht="34" customHeight="1">
      <c r="A139" s="44">
        <v>136</v>
      </c>
      <c r="B139" s="45" t="s"/>
      <c r="C139" s="46" t="s">
        <v>2119</v>
      </c>
      <c r="D139" s="46" t="s">
        <v>1977</v>
      </c>
      <c r="E139" s="47" t="s"/>
      <c r="F139" s="46" t="s">
        <v>2120</v>
      </c>
      <c r="G139" s="47" t="s"/>
      <c r="H139" s="47" t="s"/>
      <c r="I139" s="47" t="s"/>
      <c r="J139" s="47" t="s"/>
      <c r="K139" s="48" t="s"/>
      <c r="L139" s="46" t="s">
        <v>1649</v>
      </c>
      <c r="M139" s="46" t="s">
        <v>1649</v>
      </c>
      <c r="N139" s="46" t="s">
        <v>1649</v>
      </c>
      <c r="O139" s="46" t="s">
        <v>1649</v>
      </c>
      <c r="P139" s="46" t="s">
        <v>1649</v>
      </c>
      <c r="Q139" s="46" t="s">
        <v>1649</v>
      </c>
      <c r="R139" s="46" t="s">
        <v>1649</v>
      </c>
      <c r="S139" s="46" t="s">
        <v>1649</v>
      </c>
      <c r="T139" s="46" t="s">
        <v>1649</v>
      </c>
      <c r="U139" s="46" t="s">
        <v>1649</v>
      </c>
      <c r="V139" s="46" t="s">
        <v>1649</v>
      </c>
      <c r="W139" s="46" t="s">
        <v>1649</v>
      </c>
      <c r="X139" s="46" t="s">
        <v>1649</v>
      </c>
      <c r="Y139" s="46" t="s">
        <v>1649</v>
      </c>
      <c r="Z139" s="46" t="s">
        <v>1649</v>
      </c>
      <c r="AA139" s="46" t="s">
        <v>1649</v>
      </c>
      <c r="AB139" s="46" t="s">
        <v>1649</v>
      </c>
      <c r="AC139" s="46" t="s">
        <v>1649</v>
      </c>
      <c r="AD139" s="46" t="s">
        <v>1649</v>
      </c>
      <c r="AE139" s="46" t="s">
        <v>1649</v>
      </c>
      <c r="AF139" s="46" t="s">
        <v>1649</v>
      </c>
      <c r="AG139" s="46" t="s">
        <v>1649</v>
      </c>
      <c r="AH139" s="46" t="s">
        <v>1649</v>
      </c>
      <c r="AI139" s="46" t="s">
        <v>1649</v>
      </c>
      <c r="AJ139" s="46" t="s">
        <v>1649</v>
      </c>
      <c r="AK139" s="46" t="s">
        <v>1649</v>
      </c>
      <c r="AL139" s="46" t="s">
        <v>1649</v>
      </c>
      <c r="AM139" s="46" t="s">
        <v>1649</v>
      </c>
      <c r="AN139" s="46" t="s">
        <v>1649</v>
      </c>
      <c r="AO139" s="46" t="s">
        <v>1649</v>
      </c>
      <c r="AP139" s="46" t="s">
        <v>1649</v>
      </c>
      <c r="AQ139" s="46" t="s">
        <v>1649</v>
      </c>
      <c r="AR139" s="46" t="s">
        <v>1649</v>
      </c>
      <c r="AS139" s="46" t="s">
        <v>1649</v>
      </c>
      <c r="AT139" s="46" t="s">
        <v>1649</v>
      </c>
      <c r="AU139" s="46" t="s">
        <v>1649</v>
      </c>
      <c r="AV139" s="46" t="s">
        <v>1649</v>
      </c>
      <c r="AW139" s="46" t="s">
        <v>1649</v>
      </c>
      <c r="AX139" s="46" t="s">
        <v>1649</v>
      </c>
      <c r="AY139" s="46" t="s">
        <v>1649</v>
      </c>
      <c r="AZ139" s="46" t="s">
        <v>1649</v>
      </c>
      <c r="BA139" s="46" t="s">
        <v>1649</v>
      </c>
      <c r="BB139" s="46" t="s">
        <v>1649</v>
      </c>
      <c r="BC139" s="46" t="s">
        <v>1649</v>
      </c>
      <c r="BD139" s="46" t="s">
        <v>1649</v>
      </c>
      <c r="BE139" s="46" t="s">
        <v>1649</v>
      </c>
      <c r="BF139" s="46" t="s">
        <v>1649</v>
      </c>
      <c r="BG139" s="46" t="s">
        <v>1649</v>
      </c>
      <c r="BH139" s="46" t="s">
        <v>1649</v>
      </c>
      <c r="BI139" s="46" t="s">
        <v>1649</v>
      </c>
      <c r="BJ139" s="130">
        <f>=AI139</f>
        <v>0</v>
      </c>
      <c r="BK139" s="131" t="e">
        <f>=BJ139/N139</f>
        <v>#DIV/0!</v>
      </c>
      <c r="BL139" s="131" t="e">
        <f>=AL139/AI139</f>
        <v>#DIV/0!</v>
      </c>
      <c r="BM139" s="132">
        <f>=IF(BJ139=0,0,AM139/BJ139)</f>
        <v>0</v>
      </c>
      <c r="BN139" s="132">
        <f>=IF(BJ139=0,0,AN139/BJ139)</f>
        <v>0</v>
      </c>
      <c r="BO139" s="132">
        <f>=IF(BJ139=0,0,AO139/BJ139)</f>
        <v>0</v>
      </c>
      <c r="BP139" s="132">
        <f>=IF(BJ139=0,0,AP139/BJ139)</f>
        <v>0</v>
      </c>
      <c r="BQ139" s="131">
        <f>=-IF(BM139=0,0,BM139*LN(BM139))-IF(BN139=0,0,BN139*LN(BN139))-IF(BO139=0,0,BO139*LN(BO139))-IF(BP139=0,0,BP139*LN(BP139))</f>
        <v>0</v>
      </c>
      <c r="BR139" s="133">
        <f>=IF(BJ139=0,0,BQ139/LN(4)*100)</f>
        <v>0</v>
      </c>
      <c r="BS139" s="134" t="str">
        <f>=_xlfn.XLOOKUP(C139,点位均值!$A:$A,点位均值!$B:$B,"无匹配")</f>
        <v>无匹配</v>
      </c>
      <c r="BT139" s="134" t="str">
        <f>=_xlfn.XLOOKUP(C139,点位均值!$A:$A,点位均值!$C:$C,"无匹配")</f>
        <v>无匹配</v>
      </c>
    </row>
    <row r="140" spans="1:72" ht="34" customHeight="1">
      <c r="A140" s="44">
        <v>137</v>
      </c>
      <c r="B140" s="45" t="s"/>
      <c r="C140" s="46" t="s">
        <v>2121</v>
      </c>
      <c r="D140" s="46" t="s">
        <v>1719</v>
      </c>
      <c r="E140" s="47" t="s"/>
      <c r="F140" s="46" t="s">
        <v>2122</v>
      </c>
      <c r="G140" s="47" t="s"/>
      <c r="H140" s="47" t="s"/>
      <c r="I140" s="47" t="s"/>
      <c r="J140" s="47" t="s"/>
      <c r="K140" s="48" t="s"/>
      <c r="L140" s="46" t="s">
        <v>1649</v>
      </c>
      <c r="M140" s="46" t="s">
        <v>1649</v>
      </c>
      <c r="N140" s="46" t="s">
        <v>1649</v>
      </c>
      <c r="O140" s="46" t="s">
        <v>1649</v>
      </c>
      <c r="P140" s="46" t="s">
        <v>1649</v>
      </c>
      <c r="Q140" s="46" t="s">
        <v>1649</v>
      </c>
      <c r="R140" s="46" t="s">
        <v>1649</v>
      </c>
      <c r="S140" s="46" t="s">
        <v>1649</v>
      </c>
      <c r="T140" s="46" t="s">
        <v>1649</v>
      </c>
      <c r="U140" s="46" t="s">
        <v>1649</v>
      </c>
      <c r="V140" s="46" t="s">
        <v>1649</v>
      </c>
      <c r="W140" s="46" t="s">
        <v>1649</v>
      </c>
      <c r="X140" s="46" t="s">
        <v>1649</v>
      </c>
      <c r="Y140" s="46" t="s">
        <v>1649</v>
      </c>
      <c r="Z140" s="46" t="s">
        <v>1649</v>
      </c>
      <c r="AA140" s="46" t="s">
        <v>1649</v>
      </c>
      <c r="AB140" s="46" t="s">
        <v>1649</v>
      </c>
      <c r="AC140" s="46" t="s">
        <v>1649</v>
      </c>
      <c r="AD140" s="46" t="s">
        <v>1649</v>
      </c>
      <c r="AE140" s="46" t="s">
        <v>1649</v>
      </c>
      <c r="AF140" s="46" t="s">
        <v>1649</v>
      </c>
      <c r="AG140" s="46" t="s">
        <v>1649</v>
      </c>
      <c r="AH140" s="46" t="s">
        <v>1649</v>
      </c>
      <c r="AI140" s="46" t="s">
        <v>1649</v>
      </c>
      <c r="AJ140" s="46" t="s">
        <v>1649</v>
      </c>
      <c r="AK140" s="46" t="s">
        <v>1649</v>
      </c>
      <c r="AL140" s="46" t="s">
        <v>1649</v>
      </c>
      <c r="AM140" s="46" t="s">
        <v>1649</v>
      </c>
      <c r="AN140" s="46" t="s">
        <v>1649</v>
      </c>
      <c r="AO140" s="46" t="s">
        <v>1649</v>
      </c>
      <c r="AP140" s="46" t="s">
        <v>1649</v>
      </c>
      <c r="AQ140" s="46" t="s">
        <v>1649</v>
      </c>
      <c r="AR140" s="46" t="s">
        <v>1649</v>
      </c>
      <c r="AS140" s="46" t="s">
        <v>1649</v>
      </c>
      <c r="AT140" s="46" t="s">
        <v>1649</v>
      </c>
      <c r="AU140" s="46" t="s">
        <v>1649</v>
      </c>
      <c r="AV140" s="46" t="s">
        <v>1649</v>
      </c>
      <c r="AW140" s="46" t="s">
        <v>1649</v>
      </c>
      <c r="AX140" s="46" t="s">
        <v>1649</v>
      </c>
      <c r="AY140" s="46" t="s">
        <v>1649</v>
      </c>
      <c r="AZ140" s="46" t="s">
        <v>1649</v>
      </c>
      <c r="BA140" s="46" t="s">
        <v>1649</v>
      </c>
      <c r="BB140" s="46" t="s">
        <v>1649</v>
      </c>
      <c r="BC140" s="46" t="s">
        <v>1649</v>
      </c>
      <c r="BD140" s="46" t="s">
        <v>1649</v>
      </c>
      <c r="BE140" s="46" t="s">
        <v>1649</v>
      </c>
      <c r="BF140" s="46" t="s">
        <v>1649</v>
      </c>
      <c r="BG140" s="46" t="s">
        <v>1649</v>
      </c>
      <c r="BH140" s="46" t="s">
        <v>1649</v>
      </c>
      <c r="BI140" s="46" t="s">
        <v>1649</v>
      </c>
      <c r="BJ140" s="130">
        <f>=AI140</f>
        <v>0</v>
      </c>
      <c r="BK140" s="131" t="e">
        <f>=BJ140/N140</f>
        <v>#DIV/0!</v>
      </c>
      <c r="BL140" s="131" t="e">
        <f>=AL140/AI140</f>
        <v>#DIV/0!</v>
      </c>
      <c r="BM140" s="132">
        <f>=IF(BJ140=0,0,AM140/BJ140)</f>
        <v>0</v>
      </c>
      <c r="BN140" s="132">
        <f>=IF(BJ140=0,0,AN140/BJ140)</f>
        <v>0</v>
      </c>
      <c r="BO140" s="132">
        <f>=IF(BJ140=0,0,AO140/BJ140)</f>
        <v>0</v>
      </c>
      <c r="BP140" s="132">
        <f>=IF(BJ140=0,0,AP140/BJ140)</f>
        <v>0</v>
      </c>
      <c r="BQ140" s="131">
        <f>=-IF(BM140=0,0,BM140*LN(BM140))-IF(BN140=0,0,BN140*LN(BN140))-IF(BO140=0,0,BO140*LN(BO140))-IF(BP140=0,0,BP140*LN(BP140))</f>
        <v>0</v>
      </c>
      <c r="BR140" s="133">
        <f>=IF(BJ140=0,0,BQ140/LN(4)*100)</f>
        <v>0</v>
      </c>
      <c r="BS140" s="134" t="str">
        <f>=_xlfn.XLOOKUP(C140,点位均值!$A:$A,点位均值!$B:$B,"无匹配")</f>
        <v>无匹配</v>
      </c>
      <c r="BT140" s="134" t="str">
        <f>=_xlfn.XLOOKUP(C140,点位均值!$A:$A,点位均值!$C:$C,"无匹配")</f>
        <v>无匹配</v>
      </c>
    </row>
    <row r="141" spans="1:72" ht="34" customHeight="1">
      <c r="A141" s="44">
        <v>138</v>
      </c>
      <c r="B141" s="45" t="s"/>
      <c r="C141" s="46" t="s">
        <v>2123</v>
      </c>
      <c r="D141" s="46" t="s">
        <v>1719</v>
      </c>
      <c r="E141" s="47" t="s"/>
      <c r="F141" s="46" t="s">
        <v>2124</v>
      </c>
      <c r="G141" s="47" t="s"/>
      <c r="H141" s="47" t="s"/>
      <c r="I141" s="47" t="s"/>
      <c r="J141" s="47" t="s"/>
      <c r="K141" s="48" t="s"/>
      <c r="L141" s="46" t="s">
        <v>1649</v>
      </c>
      <c r="M141" s="46" t="s">
        <v>1649</v>
      </c>
      <c r="N141" s="46" t="s">
        <v>1649</v>
      </c>
      <c r="O141" s="46" t="s">
        <v>1649</v>
      </c>
      <c r="P141" s="46" t="s">
        <v>1649</v>
      </c>
      <c r="Q141" s="46" t="s">
        <v>1649</v>
      </c>
      <c r="R141" s="46" t="s">
        <v>1649</v>
      </c>
      <c r="S141" s="46" t="s">
        <v>1649</v>
      </c>
      <c r="T141" s="46" t="s">
        <v>1649</v>
      </c>
      <c r="U141" s="46" t="s">
        <v>1649</v>
      </c>
      <c r="V141" s="46" t="s">
        <v>1649</v>
      </c>
      <c r="W141" s="46" t="s">
        <v>1649</v>
      </c>
      <c r="X141" s="46" t="s">
        <v>1649</v>
      </c>
      <c r="Y141" s="46" t="s">
        <v>1649</v>
      </c>
      <c r="Z141" s="46" t="s">
        <v>1649</v>
      </c>
      <c r="AA141" s="46" t="s">
        <v>1649</v>
      </c>
      <c r="AB141" s="46" t="s">
        <v>1649</v>
      </c>
      <c r="AC141" s="46" t="s">
        <v>1649</v>
      </c>
      <c r="AD141" s="46" t="s">
        <v>1649</v>
      </c>
      <c r="AE141" s="46" t="s">
        <v>1649</v>
      </c>
      <c r="AF141" s="46" t="s">
        <v>1649</v>
      </c>
      <c r="AG141" s="46" t="s">
        <v>1649</v>
      </c>
      <c r="AH141" s="46" t="s">
        <v>1649</v>
      </c>
      <c r="AI141" s="46" t="s">
        <v>1649</v>
      </c>
      <c r="AJ141" s="46" t="s">
        <v>1649</v>
      </c>
      <c r="AK141" s="46" t="s">
        <v>1649</v>
      </c>
      <c r="AL141" s="46" t="s">
        <v>1649</v>
      </c>
      <c r="AM141" s="46" t="s">
        <v>1649</v>
      </c>
      <c r="AN141" s="46" t="s">
        <v>1649</v>
      </c>
      <c r="AO141" s="46" t="s">
        <v>1649</v>
      </c>
      <c r="AP141" s="46" t="s">
        <v>1649</v>
      </c>
      <c r="AQ141" s="46" t="s">
        <v>1649</v>
      </c>
      <c r="AR141" s="46" t="s">
        <v>1649</v>
      </c>
      <c r="AS141" s="46" t="s">
        <v>1649</v>
      </c>
      <c r="AT141" s="46" t="s">
        <v>1649</v>
      </c>
      <c r="AU141" s="46" t="s">
        <v>1649</v>
      </c>
      <c r="AV141" s="46" t="s">
        <v>1649</v>
      </c>
      <c r="AW141" s="46" t="s">
        <v>1649</v>
      </c>
      <c r="AX141" s="46" t="s">
        <v>1649</v>
      </c>
      <c r="AY141" s="46" t="s">
        <v>1649</v>
      </c>
      <c r="AZ141" s="46" t="s">
        <v>1649</v>
      </c>
      <c r="BA141" s="46" t="s">
        <v>1649</v>
      </c>
      <c r="BB141" s="46" t="s">
        <v>1649</v>
      </c>
      <c r="BC141" s="46" t="s">
        <v>1649</v>
      </c>
      <c r="BD141" s="46" t="s">
        <v>1649</v>
      </c>
      <c r="BE141" s="46" t="s">
        <v>1649</v>
      </c>
      <c r="BF141" s="46" t="s">
        <v>1649</v>
      </c>
      <c r="BG141" s="46" t="s">
        <v>1649</v>
      </c>
      <c r="BH141" s="46" t="s">
        <v>1649</v>
      </c>
      <c r="BI141" s="46" t="s">
        <v>1649</v>
      </c>
      <c r="BJ141" s="130">
        <f>=AI141</f>
        <v>0</v>
      </c>
      <c r="BK141" s="131" t="e">
        <f>=BJ141/N141</f>
        <v>#DIV/0!</v>
      </c>
      <c r="BL141" s="131" t="e">
        <f>=AL141/AI141</f>
        <v>#DIV/0!</v>
      </c>
      <c r="BM141" s="132">
        <f>=IF(BJ141=0,0,AM141/BJ141)</f>
        <v>0</v>
      </c>
      <c r="BN141" s="132">
        <f>=IF(BJ141=0,0,AN141/BJ141)</f>
        <v>0</v>
      </c>
      <c r="BO141" s="132">
        <f>=IF(BJ141=0,0,AO141/BJ141)</f>
        <v>0</v>
      </c>
      <c r="BP141" s="132">
        <f>=IF(BJ141=0,0,AP141/BJ141)</f>
        <v>0</v>
      </c>
      <c r="BQ141" s="131">
        <f>=-IF(BM141=0,0,BM141*LN(BM141))-IF(BN141=0,0,BN141*LN(BN141))-IF(BO141=0,0,BO141*LN(BO141))-IF(BP141=0,0,BP141*LN(BP141))</f>
        <v>0</v>
      </c>
      <c r="BR141" s="133">
        <f>=IF(BJ141=0,0,BQ141/LN(4)*100)</f>
        <v>0</v>
      </c>
      <c r="BS141" s="134" t="str">
        <f>=_xlfn.XLOOKUP(C141,点位均值!$A:$A,点位均值!$B:$B,"无匹配")</f>
        <v>无匹配</v>
      </c>
      <c r="BT141" s="134" t="str">
        <f>=_xlfn.XLOOKUP(C141,点位均值!$A:$A,点位均值!$C:$C,"无匹配")</f>
        <v>无匹配</v>
      </c>
    </row>
    <row r="142" spans="1:72" ht="34" customHeight="1">
      <c r="A142" s="44">
        <v>139</v>
      </c>
      <c r="B142" s="45" t="s"/>
      <c r="C142" s="46" t="s">
        <v>2125</v>
      </c>
      <c r="D142" s="46" t="s">
        <v>1836</v>
      </c>
      <c r="E142" s="47" t="s"/>
      <c r="F142" s="46" t="s">
        <v>2126</v>
      </c>
      <c r="G142" s="47" t="s"/>
      <c r="H142" s="47" t="s"/>
      <c r="I142" s="47" t="s"/>
      <c r="J142" s="47" t="s"/>
      <c r="K142" s="48" t="s"/>
      <c r="L142" s="46" t="s">
        <v>1649</v>
      </c>
      <c r="M142" s="46" t="s">
        <v>1649</v>
      </c>
      <c r="N142" s="46" t="s">
        <v>1649</v>
      </c>
      <c r="O142" s="46" t="s">
        <v>1649</v>
      </c>
      <c r="P142" s="46" t="s">
        <v>1649</v>
      </c>
      <c r="Q142" s="46" t="s">
        <v>1649</v>
      </c>
      <c r="R142" s="46" t="s">
        <v>1649</v>
      </c>
      <c r="S142" s="46" t="s">
        <v>1649</v>
      </c>
      <c r="T142" s="46" t="s">
        <v>1649</v>
      </c>
      <c r="U142" s="46" t="s">
        <v>1649</v>
      </c>
      <c r="V142" s="46" t="s">
        <v>1649</v>
      </c>
      <c r="W142" s="46" t="s">
        <v>1649</v>
      </c>
      <c r="X142" s="46" t="s">
        <v>1649</v>
      </c>
      <c r="Y142" s="46" t="s">
        <v>1649</v>
      </c>
      <c r="Z142" s="46" t="s">
        <v>1649</v>
      </c>
      <c r="AA142" s="46" t="s">
        <v>1649</v>
      </c>
      <c r="AB142" s="46" t="s">
        <v>1649</v>
      </c>
      <c r="AC142" s="46" t="s">
        <v>1649</v>
      </c>
      <c r="AD142" s="46" t="s">
        <v>1649</v>
      </c>
      <c r="AE142" s="46" t="s">
        <v>1649</v>
      </c>
      <c r="AF142" s="46" t="s">
        <v>1649</v>
      </c>
      <c r="AG142" s="46" t="s">
        <v>1649</v>
      </c>
      <c r="AH142" s="46" t="s">
        <v>1649</v>
      </c>
      <c r="AI142" s="46" t="s">
        <v>1649</v>
      </c>
      <c r="AJ142" s="46" t="s">
        <v>1649</v>
      </c>
      <c r="AK142" s="46" t="s">
        <v>1649</v>
      </c>
      <c r="AL142" s="46" t="s">
        <v>1649</v>
      </c>
      <c r="AM142" s="46" t="s">
        <v>1649</v>
      </c>
      <c r="AN142" s="46" t="s">
        <v>1649</v>
      </c>
      <c r="AO142" s="46" t="s">
        <v>1649</v>
      </c>
      <c r="AP142" s="46" t="s">
        <v>1649</v>
      </c>
      <c r="AQ142" s="46" t="s">
        <v>1649</v>
      </c>
      <c r="AR142" s="46" t="s">
        <v>1649</v>
      </c>
      <c r="AS142" s="46" t="s">
        <v>1649</v>
      </c>
      <c r="AT142" s="46" t="s">
        <v>1649</v>
      </c>
      <c r="AU142" s="46" t="s">
        <v>1649</v>
      </c>
      <c r="AV142" s="46" t="s">
        <v>1649</v>
      </c>
      <c r="AW142" s="46" t="s">
        <v>1649</v>
      </c>
      <c r="AX142" s="46" t="s">
        <v>1649</v>
      </c>
      <c r="AY142" s="46" t="s">
        <v>1649</v>
      </c>
      <c r="AZ142" s="46" t="s">
        <v>1649</v>
      </c>
      <c r="BA142" s="46" t="s">
        <v>1649</v>
      </c>
      <c r="BB142" s="46" t="s">
        <v>1649</v>
      </c>
      <c r="BC142" s="46" t="s">
        <v>1649</v>
      </c>
      <c r="BD142" s="46" t="s">
        <v>1649</v>
      </c>
      <c r="BE142" s="46" t="s">
        <v>1649</v>
      </c>
      <c r="BF142" s="46" t="s">
        <v>1649</v>
      </c>
      <c r="BG142" s="46" t="s">
        <v>1649</v>
      </c>
      <c r="BH142" s="46" t="s">
        <v>1649</v>
      </c>
      <c r="BI142" s="46" t="s">
        <v>1649</v>
      </c>
      <c r="BJ142" s="130">
        <f>=AI142</f>
        <v>0</v>
      </c>
      <c r="BK142" s="131" t="e">
        <f>=BJ142/N142</f>
        <v>#DIV/0!</v>
      </c>
      <c r="BL142" s="131" t="e">
        <f>=AL142/AI142</f>
        <v>#DIV/0!</v>
      </c>
      <c r="BM142" s="132">
        <f>=IF(BJ142=0,0,AM142/BJ142)</f>
        <v>0</v>
      </c>
      <c r="BN142" s="132">
        <f>=IF(BJ142=0,0,AN142/BJ142)</f>
        <v>0</v>
      </c>
      <c r="BO142" s="132">
        <f>=IF(BJ142=0,0,AO142/BJ142)</f>
        <v>0</v>
      </c>
      <c r="BP142" s="132">
        <f>=IF(BJ142=0,0,AP142/BJ142)</f>
        <v>0</v>
      </c>
      <c r="BQ142" s="131">
        <f>=-IF(BM142=0,0,BM142*LN(BM142))-IF(BN142=0,0,BN142*LN(BN142))-IF(BO142=0,0,BO142*LN(BO142))-IF(BP142=0,0,BP142*LN(BP142))</f>
        <v>0</v>
      </c>
      <c r="BR142" s="133">
        <f>=IF(BJ142=0,0,BQ142/LN(4)*100)</f>
        <v>0</v>
      </c>
      <c r="BS142" s="134">
        <f>=_xlfn.XLOOKUP(C142,点位均值!$A:$A,点位均值!$B:$B,"无匹配")</f>
        <v>1.27915632754342</v>
      </c>
      <c r="BT142" s="134">
        <f>=_xlfn.XLOOKUP(C142,点位均值!$A:$A,点位均值!$C:$C,"无匹配")</f>
        <v>1.36657963446475</v>
      </c>
    </row>
    <row r="143" spans="1:72" ht="34" customHeight="1">
      <c r="A143" s="44">
        <v>140</v>
      </c>
      <c r="B143" s="45" t="s"/>
      <c r="C143" s="46" t="s">
        <v>2125</v>
      </c>
      <c r="D143" s="46" t="s">
        <v>2127</v>
      </c>
      <c r="E143" s="47" t="s"/>
      <c r="F143" s="46" t="s">
        <v>2128</v>
      </c>
      <c r="G143" s="47" t="s"/>
      <c r="H143" s="47" t="s"/>
      <c r="I143" s="47" t="s"/>
      <c r="J143" s="47" t="s"/>
      <c r="K143" s="48" t="s"/>
      <c r="L143" s="46" t="s">
        <v>1649</v>
      </c>
      <c r="M143" s="46" t="s">
        <v>1649</v>
      </c>
      <c r="N143" s="46" t="s">
        <v>1649</v>
      </c>
      <c r="O143" s="46" t="s">
        <v>1649</v>
      </c>
      <c r="P143" s="46" t="s">
        <v>1649</v>
      </c>
      <c r="Q143" s="46" t="s">
        <v>1649</v>
      </c>
      <c r="R143" s="46" t="s">
        <v>1649</v>
      </c>
      <c r="S143" s="46" t="s">
        <v>1649</v>
      </c>
      <c r="T143" s="46" t="s">
        <v>1649</v>
      </c>
      <c r="U143" s="46" t="s">
        <v>1649</v>
      </c>
      <c r="V143" s="46" t="s">
        <v>1649</v>
      </c>
      <c r="W143" s="46" t="s">
        <v>1649</v>
      </c>
      <c r="X143" s="46" t="s">
        <v>1649</v>
      </c>
      <c r="Y143" s="46" t="s">
        <v>1649</v>
      </c>
      <c r="Z143" s="46" t="s">
        <v>1649</v>
      </c>
      <c r="AA143" s="46" t="s">
        <v>1649</v>
      </c>
      <c r="AB143" s="46" t="s">
        <v>1649</v>
      </c>
      <c r="AC143" s="46" t="s">
        <v>1649</v>
      </c>
      <c r="AD143" s="46" t="s">
        <v>1649</v>
      </c>
      <c r="AE143" s="46" t="s">
        <v>1649</v>
      </c>
      <c r="AF143" s="46" t="s">
        <v>1649</v>
      </c>
      <c r="AG143" s="46" t="s">
        <v>1649</v>
      </c>
      <c r="AH143" s="46" t="s">
        <v>1649</v>
      </c>
      <c r="AI143" s="44">
        <v>2</v>
      </c>
      <c r="AJ143" s="44">
        <v>0</v>
      </c>
      <c r="AK143" s="44">
        <v>2</v>
      </c>
      <c r="AL143" s="44">
        <v>0</v>
      </c>
      <c r="AM143" s="44">
        <v>0</v>
      </c>
      <c r="AN143" s="44">
        <v>0</v>
      </c>
      <c r="AO143" s="44">
        <v>2</v>
      </c>
      <c r="AP143" s="44">
        <v>0</v>
      </c>
      <c r="AQ143" s="44">
        <v>1</v>
      </c>
      <c r="AR143" s="44">
        <v>1</v>
      </c>
      <c r="AS143" s="44">
        <v>0</v>
      </c>
      <c r="AT143" s="44">
        <v>2</v>
      </c>
      <c r="AU143" s="44">
        <v>0</v>
      </c>
      <c r="AV143" s="44">
        <v>0</v>
      </c>
      <c r="AW143" s="44">
        <v>0</v>
      </c>
      <c r="AX143" s="44">
        <v>0</v>
      </c>
      <c r="AY143" s="44">
        <v>0</v>
      </c>
      <c r="AZ143" s="44">
        <v>0</v>
      </c>
      <c r="BA143" s="44">
        <v>0</v>
      </c>
      <c r="BB143" s="44">
        <v>0</v>
      </c>
      <c r="BC143" s="44">
        <v>2</v>
      </c>
      <c r="BD143" s="44">
        <v>0</v>
      </c>
      <c r="BE143" s="44">
        <v>0</v>
      </c>
      <c r="BF143" s="44">
        <v>0</v>
      </c>
      <c r="BG143" s="44">
        <v>0</v>
      </c>
      <c r="BH143" s="44">
        <v>0</v>
      </c>
      <c r="BI143" s="44">
        <v>0</v>
      </c>
      <c r="BJ143" s="130">
        <f>=AI143</f>
        <v>2</v>
      </c>
      <c r="BK143" s="131" t="e">
        <f>=BJ143/N143</f>
        <v>#DIV/0!</v>
      </c>
      <c r="BL143" s="131">
        <f>=AL143/AI143</f>
        <v>0</v>
      </c>
      <c r="BM143" s="132">
        <f>=IF(BJ143=0,0,AM143/BJ143)</f>
        <v>0</v>
      </c>
      <c r="BN143" s="132">
        <f>=IF(BJ143=0,0,AN143/BJ143)</f>
        <v>0</v>
      </c>
      <c r="BO143" s="132">
        <f>=IF(BJ143=0,0,AO143/BJ143)</f>
        <v>1</v>
      </c>
      <c r="BP143" s="132">
        <f>=IF(BJ143=0,0,AP143/BJ143)</f>
        <v>0</v>
      </c>
      <c r="BQ143" s="131">
        <f>=-IF(BM143=0,0,BM143*LN(BM143))-IF(BN143=0,0,BN143*LN(BN143))-IF(BO143=0,0,BO143*LN(BO143))-IF(BP143=0,0,BP143*LN(BP143))</f>
        <v>0</v>
      </c>
      <c r="BR143" s="133">
        <f>=IF(BJ143=0,0,BQ143/LN(4)*100)</f>
        <v>0</v>
      </c>
      <c r="BS143" s="134">
        <f>=_xlfn.XLOOKUP(C143,点位均值!$A:$A,点位均值!$B:$B,"无匹配")</f>
        <v>1.27915632754342</v>
      </c>
      <c r="BT143" s="134">
        <f>=_xlfn.XLOOKUP(C143,点位均值!$A:$A,点位均值!$C:$C,"无匹配")</f>
        <v>1.36657963446475</v>
      </c>
    </row>
    <row r="144" spans="1:72" ht="34" customHeight="1">
      <c r="A144" s="44">
        <v>141</v>
      </c>
      <c r="B144" s="45" t="s"/>
      <c r="C144" s="46" t="s">
        <v>2129</v>
      </c>
      <c r="D144" s="46" t="s">
        <v>1836</v>
      </c>
      <c r="E144" s="47" t="s"/>
      <c r="F144" s="46" t="s">
        <v>2130</v>
      </c>
      <c r="G144" s="47" t="s"/>
      <c r="H144" s="47" t="s"/>
      <c r="I144" s="47" t="s"/>
      <c r="J144" s="47" t="s"/>
      <c r="K144" s="48" t="s"/>
      <c r="L144" s="46" t="s">
        <v>1649</v>
      </c>
      <c r="M144" s="46" t="s">
        <v>1649</v>
      </c>
      <c r="N144" s="46" t="s">
        <v>1649</v>
      </c>
      <c r="O144" s="46" t="s">
        <v>1649</v>
      </c>
      <c r="P144" s="46" t="s">
        <v>1649</v>
      </c>
      <c r="Q144" s="46" t="s">
        <v>1649</v>
      </c>
      <c r="R144" s="46" t="s">
        <v>1649</v>
      </c>
      <c r="S144" s="46" t="s">
        <v>1649</v>
      </c>
      <c r="T144" s="46" t="s">
        <v>1649</v>
      </c>
      <c r="U144" s="46" t="s">
        <v>1649</v>
      </c>
      <c r="V144" s="46" t="s">
        <v>1649</v>
      </c>
      <c r="W144" s="46" t="s">
        <v>1649</v>
      </c>
      <c r="X144" s="46" t="s">
        <v>1649</v>
      </c>
      <c r="Y144" s="46" t="s">
        <v>1649</v>
      </c>
      <c r="Z144" s="46" t="s">
        <v>1649</v>
      </c>
      <c r="AA144" s="46" t="s">
        <v>1649</v>
      </c>
      <c r="AB144" s="46" t="s">
        <v>1649</v>
      </c>
      <c r="AC144" s="46" t="s">
        <v>1649</v>
      </c>
      <c r="AD144" s="46" t="s">
        <v>1649</v>
      </c>
      <c r="AE144" s="46" t="s">
        <v>1649</v>
      </c>
      <c r="AF144" s="46" t="s">
        <v>1649</v>
      </c>
      <c r="AG144" s="46" t="s">
        <v>1649</v>
      </c>
      <c r="AH144" s="46" t="s">
        <v>1649</v>
      </c>
      <c r="AI144" s="44">
        <v>2</v>
      </c>
      <c r="AJ144" s="44">
        <v>1</v>
      </c>
      <c r="AK144" s="44">
        <v>0</v>
      </c>
      <c r="AL144" s="44">
        <v>2</v>
      </c>
      <c r="AM144" s="44">
        <v>0</v>
      </c>
      <c r="AN144" s="44">
        <v>2</v>
      </c>
      <c r="AO144" s="44">
        <v>0</v>
      </c>
      <c r="AP144" s="44">
        <v>0</v>
      </c>
      <c r="AQ144" s="44">
        <v>1</v>
      </c>
      <c r="AR144" s="44">
        <v>1</v>
      </c>
      <c r="AS144" s="44">
        <v>0</v>
      </c>
      <c r="AT144" s="44">
        <v>0</v>
      </c>
      <c r="AU144" s="44">
        <v>2</v>
      </c>
      <c r="AV144" s="44">
        <v>0</v>
      </c>
      <c r="AW144" s="44">
        <v>0</v>
      </c>
      <c r="AX144" s="44">
        <v>0</v>
      </c>
      <c r="AY144" s="44">
        <v>2</v>
      </c>
      <c r="AZ144" s="44">
        <v>0</v>
      </c>
      <c r="BA144" s="44">
        <v>0</v>
      </c>
      <c r="BB144" s="44">
        <v>0</v>
      </c>
      <c r="BC144" s="44">
        <v>0</v>
      </c>
      <c r="BD144" s="44">
        <v>0</v>
      </c>
      <c r="BE144" s="44">
        <v>0</v>
      </c>
      <c r="BF144" s="44">
        <v>0</v>
      </c>
      <c r="BG144" s="44">
        <v>0</v>
      </c>
      <c r="BH144" s="44">
        <v>0</v>
      </c>
      <c r="BI144" s="44">
        <v>0</v>
      </c>
      <c r="BJ144" s="130">
        <f>=AI144</f>
        <v>2</v>
      </c>
      <c r="BK144" s="131" t="e">
        <f>=BJ144/N144</f>
        <v>#DIV/0!</v>
      </c>
      <c r="BL144" s="131">
        <f>=AL144/AI144</f>
        <v>1</v>
      </c>
      <c r="BM144" s="132">
        <f>=IF(BJ144=0,0,AM144/BJ144)</f>
        <v>0</v>
      </c>
      <c r="BN144" s="132">
        <f>=IF(BJ144=0,0,AN144/BJ144)</f>
        <v>1</v>
      </c>
      <c r="BO144" s="132">
        <f>=IF(BJ144=0,0,AO144/BJ144)</f>
        <v>0</v>
      </c>
      <c r="BP144" s="132">
        <f>=IF(BJ144=0,0,AP144/BJ144)</f>
        <v>0</v>
      </c>
      <c r="BQ144" s="131">
        <f>=-IF(BM144=0,0,BM144*LN(BM144))-IF(BN144=0,0,BN144*LN(BN144))-IF(BO144=0,0,BO144*LN(BO144))-IF(BP144=0,0,BP144*LN(BP144))</f>
        <v>0</v>
      </c>
      <c r="BR144" s="133">
        <f>=IF(BJ144=0,0,BQ144/LN(4)*100)</f>
        <v>0</v>
      </c>
      <c r="BS144" s="134">
        <f>=_xlfn.XLOOKUP(C144,点位均值!$A:$A,点位均值!$B:$B,"无匹配")</f>
        <v>0.1</v>
      </c>
      <c r="BT144" s="134">
        <f>=_xlfn.XLOOKUP(C144,点位均值!$A:$A,点位均值!$C:$C,"无匹配")</f>
        <v>4.00313315926893</v>
      </c>
    </row>
    <row r="145" spans="1:72" ht="34" customHeight="1">
      <c r="A145" s="44">
        <v>142</v>
      </c>
      <c r="B145" s="45" t="s"/>
      <c r="C145" s="46" t="s">
        <v>2131</v>
      </c>
      <c r="D145" s="46" t="s">
        <v>2127</v>
      </c>
      <c r="E145" s="47" t="s"/>
      <c r="F145" s="46" t="s">
        <v>2132</v>
      </c>
      <c r="G145" s="47" t="s"/>
      <c r="H145" s="47" t="s"/>
      <c r="I145" s="47" t="s"/>
      <c r="J145" s="47" t="s"/>
      <c r="K145" s="48" t="s"/>
      <c r="L145" s="46" t="s">
        <v>1649</v>
      </c>
      <c r="M145" s="46" t="s">
        <v>1649</v>
      </c>
      <c r="N145" s="46" t="s">
        <v>1649</v>
      </c>
      <c r="O145" s="46" t="s">
        <v>1649</v>
      </c>
      <c r="P145" s="46" t="s">
        <v>1649</v>
      </c>
      <c r="Q145" s="46" t="s">
        <v>1649</v>
      </c>
      <c r="R145" s="46" t="s">
        <v>1649</v>
      </c>
      <c r="S145" s="46" t="s">
        <v>1649</v>
      </c>
      <c r="T145" s="46" t="s">
        <v>1649</v>
      </c>
      <c r="U145" s="46" t="s">
        <v>1649</v>
      </c>
      <c r="V145" s="46" t="s">
        <v>1649</v>
      </c>
      <c r="W145" s="46" t="s">
        <v>1649</v>
      </c>
      <c r="X145" s="46" t="s">
        <v>1649</v>
      </c>
      <c r="Y145" s="46" t="s">
        <v>1649</v>
      </c>
      <c r="Z145" s="46" t="s">
        <v>1649</v>
      </c>
      <c r="AA145" s="46" t="s">
        <v>1649</v>
      </c>
      <c r="AB145" s="46" t="s">
        <v>1649</v>
      </c>
      <c r="AC145" s="46" t="s">
        <v>1649</v>
      </c>
      <c r="AD145" s="46" t="s">
        <v>1649</v>
      </c>
      <c r="AE145" s="46" t="s">
        <v>1649</v>
      </c>
      <c r="AF145" s="46" t="s">
        <v>1649</v>
      </c>
      <c r="AG145" s="46" t="s">
        <v>1649</v>
      </c>
      <c r="AH145" s="46" t="s">
        <v>1649</v>
      </c>
      <c r="AI145" s="44">
        <v>8</v>
      </c>
      <c r="AJ145" s="44">
        <v>0</v>
      </c>
      <c r="AK145" s="44">
        <v>8</v>
      </c>
      <c r="AL145" s="44">
        <v>0</v>
      </c>
      <c r="AM145" s="44">
        <v>0</v>
      </c>
      <c r="AN145" s="44">
        <v>8</v>
      </c>
      <c r="AO145" s="44">
        <v>0</v>
      </c>
      <c r="AP145" s="44">
        <v>0</v>
      </c>
      <c r="AQ145" s="44">
        <v>1</v>
      </c>
      <c r="AR145" s="44">
        <v>7</v>
      </c>
      <c r="AS145" s="44">
        <v>0</v>
      </c>
      <c r="AT145" s="44">
        <v>0</v>
      </c>
      <c r="AU145" s="44">
        <v>8</v>
      </c>
      <c r="AV145" s="44">
        <v>0</v>
      </c>
      <c r="AW145" s="44">
        <v>4</v>
      </c>
      <c r="AX145" s="44">
        <v>0</v>
      </c>
      <c r="AY145" s="44">
        <v>8</v>
      </c>
      <c r="AZ145" s="44">
        <v>0</v>
      </c>
      <c r="BA145" s="44">
        <v>0</v>
      </c>
      <c r="BB145" s="44">
        <v>0</v>
      </c>
      <c r="BC145" s="44">
        <v>0</v>
      </c>
      <c r="BD145" s="44">
        <v>0</v>
      </c>
      <c r="BE145" s="44">
        <v>0</v>
      </c>
      <c r="BF145" s="44">
        <v>0</v>
      </c>
      <c r="BG145" s="44">
        <v>0</v>
      </c>
      <c r="BH145" s="44">
        <v>0</v>
      </c>
      <c r="BI145" s="44">
        <v>0</v>
      </c>
      <c r="BJ145" s="130">
        <f>=AI145</f>
        <v>8</v>
      </c>
      <c r="BK145" s="131" t="e">
        <f>=BJ145/N145</f>
        <v>#DIV/0!</v>
      </c>
      <c r="BL145" s="131">
        <f>=AL145/AI145</f>
        <v>0</v>
      </c>
      <c r="BM145" s="132">
        <f>=IF(BJ145=0,0,AM145/BJ145)</f>
        <v>0</v>
      </c>
      <c r="BN145" s="132">
        <f>=IF(BJ145=0,0,AN145/BJ145)</f>
        <v>1</v>
      </c>
      <c r="BO145" s="132">
        <f>=IF(BJ145=0,0,AO145/BJ145)</f>
        <v>0</v>
      </c>
      <c r="BP145" s="132">
        <f>=IF(BJ145=0,0,AP145/BJ145)</f>
        <v>0</v>
      </c>
      <c r="BQ145" s="131">
        <f>=-IF(BM145=0,0,BM145*LN(BM145))-IF(BN145=0,0,BN145*LN(BN145))-IF(BO145=0,0,BO145*LN(BO145))-IF(BP145=0,0,BP145*LN(BP145))</f>
        <v>0</v>
      </c>
      <c r="BR145" s="133">
        <f>=IF(BJ145=0,0,BQ145/LN(4)*100)</f>
        <v>0</v>
      </c>
      <c r="BS145" s="134">
        <f>=_xlfn.XLOOKUP(C145,点位均值!$A:$A,点位均值!$B:$B,"无匹配")</f>
        <v>0.345657568238214</v>
      </c>
      <c r="BT145" s="134">
        <f>=_xlfn.XLOOKUP(C145,点位均值!$A:$A,点位均值!$C:$C,"无匹配")</f>
        <v>5.03707571801567</v>
      </c>
    </row>
    <row r="146" spans="1:72" ht="34" customHeight="1">
      <c r="A146" s="44">
        <v>143</v>
      </c>
      <c r="B146" s="45" t="s"/>
      <c r="C146" s="46" t="s">
        <v>2133</v>
      </c>
      <c r="D146" s="46" t="s">
        <v>2127</v>
      </c>
      <c r="E146" s="47" t="s"/>
      <c r="F146" s="46" t="s">
        <v>2134</v>
      </c>
      <c r="G146" s="47" t="s"/>
      <c r="H146" s="47" t="s"/>
      <c r="I146" s="47" t="s"/>
      <c r="J146" s="47" t="s"/>
      <c r="K146" s="48" t="s"/>
      <c r="L146" s="46" t="s">
        <v>1649</v>
      </c>
      <c r="M146" s="46" t="s">
        <v>1649</v>
      </c>
      <c r="N146" s="46" t="s">
        <v>1649</v>
      </c>
      <c r="O146" s="46" t="s">
        <v>1649</v>
      </c>
      <c r="P146" s="46" t="s">
        <v>1649</v>
      </c>
      <c r="Q146" s="46" t="s">
        <v>1649</v>
      </c>
      <c r="R146" s="46" t="s">
        <v>1649</v>
      </c>
      <c r="S146" s="46" t="s">
        <v>1649</v>
      </c>
      <c r="T146" s="46" t="s">
        <v>1649</v>
      </c>
      <c r="U146" s="46" t="s">
        <v>1649</v>
      </c>
      <c r="V146" s="46" t="s">
        <v>1649</v>
      </c>
      <c r="W146" s="46" t="s">
        <v>1649</v>
      </c>
      <c r="X146" s="46" t="s">
        <v>1649</v>
      </c>
      <c r="Y146" s="46" t="s">
        <v>1649</v>
      </c>
      <c r="Z146" s="46" t="s">
        <v>1649</v>
      </c>
      <c r="AA146" s="46" t="s">
        <v>1649</v>
      </c>
      <c r="AB146" s="46" t="s">
        <v>1649</v>
      </c>
      <c r="AC146" s="46" t="s">
        <v>1649</v>
      </c>
      <c r="AD146" s="46" t="s">
        <v>1649</v>
      </c>
      <c r="AE146" s="46" t="s">
        <v>1649</v>
      </c>
      <c r="AF146" s="46" t="s">
        <v>1649</v>
      </c>
      <c r="AG146" s="46" t="s">
        <v>1649</v>
      </c>
      <c r="AH146" s="46" t="s">
        <v>1649</v>
      </c>
      <c r="AI146" s="44">
        <v>5</v>
      </c>
      <c r="AJ146" s="44">
        <v>2</v>
      </c>
      <c r="AK146" s="44">
        <v>3</v>
      </c>
      <c r="AL146" s="44">
        <v>2</v>
      </c>
      <c r="AM146" s="44">
        <v>1</v>
      </c>
      <c r="AN146" s="44">
        <v>4</v>
      </c>
      <c r="AO146" s="44">
        <v>0</v>
      </c>
      <c r="AP146" s="44">
        <v>0</v>
      </c>
      <c r="AQ146" s="44">
        <v>1</v>
      </c>
      <c r="AR146" s="44">
        <v>4</v>
      </c>
      <c r="AS146" s="44">
        <v>0</v>
      </c>
      <c r="AT146" s="44">
        <v>1</v>
      </c>
      <c r="AU146" s="44">
        <v>4</v>
      </c>
      <c r="AV146" s="44">
        <v>0</v>
      </c>
      <c r="AW146" s="44">
        <v>0</v>
      </c>
      <c r="AX146" s="44">
        <v>2</v>
      </c>
      <c r="AY146" s="44">
        <v>0</v>
      </c>
      <c r="AZ146" s="44">
        <v>0</v>
      </c>
      <c r="BA146" s="44">
        <v>0</v>
      </c>
      <c r="BB146" s="44">
        <v>3</v>
      </c>
      <c r="BC146" s="44">
        <v>1</v>
      </c>
      <c r="BD146" s="44">
        <v>0</v>
      </c>
      <c r="BE146" s="44">
        <v>0</v>
      </c>
      <c r="BF146" s="44">
        <v>0</v>
      </c>
      <c r="BG146" s="44">
        <v>0</v>
      </c>
      <c r="BH146" s="44">
        <v>0</v>
      </c>
      <c r="BI146" s="44">
        <v>0</v>
      </c>
      <c r="BJ146" s="130">
        <f>=AI146</f>
        <v>5</v>
      </c>
      <c r="BK146" s="131" t="e">
        <f>=BJ146/N146</f>
        <v>#DIV/0!</v>
      </c>
      <c r="BL146" s="131">
        <f>=AL146/AI146</f>
        <v>0.4</v>
      </c>
      <c r="BM146" s="132">
        <f>=IF(BJ146=0,0,AM146/BJ146)</f>
        <v>0.2</v>
      </c>
      <c r="BN146" s="132">
        <f>=IF(BJ146=0,0,AN146/BJ146)</f>
        <v>0.8</v>
      </c>
      <c r="BO146" s="132">
        <f>=IF(BJ146=0,0,AO146/BJ146)</f>
        <v>0</v>
      </c>
      <c r="BP146" s="132">
        <f>=IF(BJ146=0,0,AP146/BJ146)</f>
        <v>0</v>
      </c>
      <c r="BQ146" s="131">
        <f>=-IF(BM146=0,0,BM146*LN(BM146))-IF(BN146=0,0,BN146*LN(BN146))-IF(BO146=0,0,BO146*LN(BO146))-IF(BP146=0,0,BP146*LN(BP146))</f>
        <v>0.500402423538188</v>
      </c>
      <c r="BR146" s="133">
        <f>=IF(BJ146=0,0,BQ146/LN(4)*100)</f>
        <v>36.0964047443681</v>
      </c>
      <c r="BS146" s="134">
        <f>=_xlfn.XLOOKUP(C146,点位均值!$A:$A,点位均值!$B:$B,"无匹配")</f>
        <v>0.895930521091811</v>
      </c>
      <c r="BT146" s="134">
        <f>=_xlfn.XLOOKUP(C146,点位均值!$A:$A,点位均值!$C:$C,"无匹配")</f>
        <v>2.92783289817232</v>
      </c>
    </row>
    <row r="147" spans="1:72" ht="34" customHeight="1">
      <c r="A147" s="44">
        <v>144</v>
      </c>
      <c r="B147" s="45" t="s"/>
      <c r="C147" s="46" t="s">
        <v>2135</v>
      </c>
      <c r="D147" s="46" t="s">
        <v>2093</v>
      </c>
      <c r="E147" s="47" t="s"/>
      <c r="F147" s="46" t="s">
        <v>2136</v>
      </c>
      <c r="G147" s="47" t="s"/>
      <c r="H147" s="47" t="s"/>
      <c r="I147" s="47" t="s"/>
      <c r="J147" s="47" t="s"/>
      <c r="K147" s="48" t="s"/>
      <c r="L147" s="46" t="s">
        <v>1649</v>
      </c>
      <c r="M147" s="46" t="s">
        <v>1649</v>
      </c>
      <c r="N147" s="46" t="s">
        <v>1649</v>
      </c>
      <c r="O147" s="46" t="s">
        <v>1649</v>
      </c>
      <c r="P147" s="46" t="s">
        <v>1649</v>
      </c>
      <c r="Q147" s="46" t="s">
        <v>1649</v>
      </c>
      <c r="R147" s="46" t="s">
        <v>1649</v>
      </c>
      <c r="S147" s="46" t="s">
        <v>1649</v>
      </c>
      <c r="T147" s="46" t="s">
        <v>1649</v>
      </c>
      <c r="U147" s="46" t="s">
        <v>1649</v>
      </c>
      <c r="V147" s="46" t="s">
        <v>1649</v>
      </c>
      <c r="W147" s="46" t="s">
        <v>1649</v>
      </c>
      <c r="X147" s="46" t="s">
        <v>1649</v>
      </c>
      <c r="Y147" s="46" t="s">
        <v>1649</v>
      </c>
      <c r="Z147" s="46" t="s">
        <v>1649</v>
      </c>
      <c r="AA147" s="46" t="s">
        <v>1649</v>
      </c>
      <c r="AB147" s="46" t="s">
        <v>1649</v>
      </c>
      <c r="AC147" s="46" t="s">
        <v>1649</v>
      </c>
      <c r="AD147" s="46" t="s">
        <v>1649</v>
      </c>
      <c r="AE147" s="46" t="s">
        <v>1649</v>
      </c>
      <c r="AF147" s="46" t="s">
        <v>1649</v>
      </c>
      <c r="AG147" s="46" t="s">
        <v>1649</v>
      </c>
      <c r="AH147" s="46" t="s">
        <v>1649</v>
      </c>
      <c r="AI147" s="44">
        <v>4</v>
      </c>
      <c r="AJ147" s="44">
        <v>3</v>
      </c>
      <c r="AK147" s="44">
        <v>1</v>
      </c>
      <c r="AL147" s="44">
        <v>3</v>
      </c>
      <c r="AM147" s="44">
        <v>0</v>
      </c>
      <c r="AN147" s="44">
        <v>3</v>
      </c>
      <c r="AO147" s="44">
        <v>1</v>
      </c>
      <c r="AP147" s="44">
        <v>0</v>
      </c>
      <c r="AQ147" s="44">
        <v>3</v>
      </c>
      <c r="AR147" s="44">
        <v>1</v>
      </c>
      <c r="AS147" s="44">
        <v>0</v>
      </c>
      <c r="AT147" s="44">
        <v>4</v>
      </c>
      <c r="AU147" s="44">
        <v>0</v>
      </c>
      <c r="AV147" s="44">
        <v>0</v>
      </c>
      <c r="AW147" s="44">
        <v>0</v>
      </c>
      <c r="AX147" s="44">
        <v>0</v>
      </c>
      <c r="AY147" s="44">
        <v>0</v>
      </c>
      <c r="AZ147" s="44">
        <v>0</v>
      </c>
      <c r="BA147" s="44">
        <v>0</v>
      </c>
      <c r="BB147" s="44">
        <v>4</v>
      </c>
      <c r="BC147" s="44">
        <v>4</v>
      </c>
      <c r="BD147" s="44">
        <v>0</v>
      </c>
      <c r="BE147" s="44">
        <v>0</v>
      </c>
      <c r="BF147" s="44">
        <v>0</v>
      </c>
      <c r="BG147" s="44">
        <v>0</v>
      </c>
      <c r="BH147" s="44">
        <v>0</v>
      </c>
      <c r="BI147" s="44">
        <v>0</v>
      </c>
      <c r="BJ147" s="130">
        <f>=AI147</f>
        <v>4</v>
      </c>
      <c r="BK147" s="131" t="e">
        <f>=BJ147/N147</f>
        <v>#DIV/0!</v>
      </c>
      <c r="BL147" s="131">
        <f>=AL147/AI147</f>
        <v>0.75</v>
      </c>
      <c r="BM147" s="132">
        <f>=IF(BJ147=0,0,AM147/BJ147)</f>
        <v>0</v>
      </c>
      <c r="BN147" s="132">
        <f>=IF(BJ147=0,0,AN147/BJ147)</f>
        <v>0.75</v>
      </c>
      <c r="BO147" s="132">
        <f>=IF(BJ147=0,0,AO147/BJ147)</f>
        <v>0.25</v>
      </c>
      <c r="BP147" s="132">
        <f>=IF(BJ147=0,0,AP147/BJ147)</f>
        <v>0</v>
      </c>
      <c r="BQ147" s="131">
        <f>=-IF(BM147=0,0,BM147*LN(BM147))-IF(BN147=0,0,BN147*LN(BN147))-IF(BO147=0,0,BO147*LN(BO147))-IF(BP147=0,0,BP147*LN(BP147))</f>
        <v>0.562335144618808</v>
      </c>
      <c r="BR147" s="133">
        <f>=IF(BJ147=0,0,BQ147/LN(4)*100)</f>
        <v>40.5639062229566</v>
      </c>
      <c r="BS147" s="134">
        <f>=_xlfn.XLOOKUP(C147,点位均值!$A:$A,点位均值!$B:$B,"无匹配")</f>
        <v>1.26687344913151</v>
      </c>
      <c r="BT147" s="134">
        <f>=_xlfn.XLOOKUP(C147,点位均值!$A:$A,点位均值!$C:$C,"无匹配")</f>
        <v>4.19699738903394</v>
      </c>
    </row>
    <row r="148" spans="1:72" ht="34" customHeight="1">
      <c r="A148" s="44">
        <v>145</v>
      </c>
      <c r="B148" s="45" t="s"/>
      <c r="C148" s="46" t="s">
        <v>2137</v>
      </c>
      <c r="D148" s="46" t="s">
        <v>2076</v>
      </c>
      <c r="E148" s="47" t="s"/>
      <c r="F148" s="46" t="s">
        <v>2138</v>
      </c>
      <c r="G148" s="47" t="s"/>
      <c r="H148" s="47" t="s"/>
      <c r="I148" s="47" t="s"/>
      <c r="J148" s="47" t="s"/>
      <c r="K148" s="48" t="s"/>
      <c r="L148" s="46" t="s">
        <v>1649</v>
      </c>
      <c r="M148" s="46" t="s">
        <v>1649</v>
      </c>
      <c r="N148" s="46" t="s">
        <v>1649</v>
      </c>
      <c r="O148" s="46" t="s">
        <v>1649</v>
      </c>
      <c r="P148" s="46" t="s">
        <v>1649</v>
      </c>
      <c r="Q148" s="46" t="s">
        <v>1649</v>
      </c>
      <c r="R148" s="46" t="s">
        <v>1649</v>
      </c>
      <c r="S148" s="46" t="s">
        <v>1649</v>
      </c>
      <c r="T148" s="46" t="s">
        <v>1649</v>
      </c>
      <c r="U148" s="46" t="s">
        <v>1649</v>
      </c>
      <c r="V148" s="46" t="s">
        <v>1649</v>
      </c>
      <c r="W148" s="46" t="s">
        <v>1649</v>
      </c>
      <c r="X148" s="46" t="s">
        <v>1649</v>
      </c>
      <c r="Y148" s="46" t="s">
        <v>1649</v>
      </c>
      <c r="Z148" s="46" t="s">
        <v>1649</v>
      </c>
      <c r="AA148" s="46" t="s">
        <v>1649</v>
      </c>
      <c r="AB148" s="46" t="s">
        <v>1649</v>
      </c>
      <c r="AC148" s="46" t="s">
        <v>1649</v>
      </c>
      <c r="AD148" s="46" t="s">
        <v>1649</v>
      </c>
      <c r="AE148" s="46" t="s">
        <v>1649</v>
      </c>
      <c r="AF148" s="46" t="s">
        <v>1649</v>
      </c>
      <c r="AG148" s="46" t="s">
        <v>1649</v>
      </c>
      <c r="AH148" s="46" t="s">
        <v>1649</v>
      </c>
      <c r="AI148" s="46" t="s">
        <v>1649</v>
      </c>
      <c r="AJ148" s="46" t="s">
        <v>1649</v>
      </c>
      <c r="AK148" s="46" t="s">
        <v>1649</v>
      </c>
      <c r="AL148" s="46" t="s">
        <v>1649</v>
      </c>
      <c r="AM148" s="46" t="s">
        <v>1649</v>
      </c>
      <c r="AN148" s="46" t="s">
        <v>1649</v>
      </c>
      <c r="AO148" s="46" t="s">
        <v>1649</v>
      </c>
      <c r="AP148" s="46" t="s">
        <v>1649</v>
      </c>
      <c r="AQ148" s="46" t="s">
        <v>1649</v>
      </c>
      <c r="AR148" s="46" t="s">
        <v>1649</v>
      </c>
      <c r="AS148" s="46" t="s">
        <v>1649</v>
      </c>
      <c r="AT148" s="46" t="s">
        <v>1649</v>
      </c>
      <c r="AU148" s="46" t="s">
        <v>1649</v>
      </c>
      <c r="AV148" s="46" t="s">
        <v>1649</v>
      </c>
      <c r="AW148" s="46" t="s">
        <v>1649</v>
      </c>
      <c r="AX148" s="46" t="s">
        <v>1649</v>
      </c>
      <c r="AY148" s="46" t="s">
        <v>1649</v>
      </c>
      <c r="AZ148" s="46" t="s">
        <v>1649</v>
      </c>
      <c r="BA148" s="46" t="s">
        <v>1649</v>
      </c>
      <c r="BB148" s="46" t="s">
        <v>1649</v>
      </c>
      <c r="BC148" s="46" t="s">
        <v>1649</v>
      </c>
      <c r="BD148" s="46" t="s">
        <v>1649</v>
      </c>
      <c r="BE148" s="46" t="s">
        <v>1649</v>
      </c>
      <c r="BF148" s="46" t="s">
        <v>1649</v>
      </c>
      <c r="BG148" s="46" t="s">
        <v>1649</v>
      </c>
      <c r="BH148" s="46" t="s">
        <v>1649</v>
      </c>
      <c r="BI148" s="46" t="s">
        <v>1649</v>
      </c>
      <c r="BJ148" s="130">
        <f>=AI148</f>
        <v>0</v>
      </c>
      <c r="BK148" s="131" t="e">
        <f>=BJ148/N148</f>
        <v>#DIV/0!</v>
      </c>
      <c r="BL148" s="131" t="e">
        <f>=AL148/AI148</f>
        <v>#DIV/0!</v>
      </c>
      <c r="BM148" s="132">
        <f>=IF(BJ148=0,0,AM148/BJ148)</f>
        <v>0</v>
      </c>
      <c r="BN148" s="132">
        <f>=IF(BJ148=0,0,AN148/BJ148)</f>
        <v>0</v>
      </c>
      <c r="BO148" s="132">
        <f>=IF(BJ148=0,0,AO148/BJ148)</f>
        <v>0</v>
      </c>
      <c r="BP148" s="132">
        <f>=IF(BJ148=0,0,AP148/BJ148)</f>
        <v>0</v>
      </c>
      <c r="BQ148" s="131">
        <f>=-IF(BM148=0,0,BM148*LN(BM148))-IF(BN148=0,0,BN148*LN(BN148))-IF(BO148=0,0,BO148*LN(BO148))-IF(BP148=0,0,BP148*LN(BP148))</f>
        <v>0</v>
      </c>
      <c r="BR148" s="133">
        <f>=IF(BJ148=0,0,BQ148/LN(4)*100)</f>
        <v>0</v>
      </c>
      <c r="BS148" s="134" t="str">
        <f>=_xlfn.XLOOKUP(C148,点位均值!$A:$A,点位均值!$B:$B,"无匹配")</f>
        <v>无匹配</v>
      </c>
      <c r="BT148" s="134" t="str">
        <f>=_xlfn.XLOOKUP(C148,点位均值!$A:$A,点位均值!$C:$C,"无匹配")</f>
        <v>无匹配</v>
      </c>
    </row>
  </sheetData>
  <autoFilter ref="A3:BI148"/>
  <mergeCells count="15">
    <mergeCell ref="BL2:BQ2"/>
    <mergeCell ref="BJ1:BR1"/>
    <mergeCell ref="AV2:BI2"/>
    <mergeCell ref="AT2:AU2"/>
    <mergeCell ref="AQ2:AS2"/>
    <mergeCell ref="AM2:AP2"/>
    <mergeCell ref="AI2:AL2"/>
    <mergeCell ref="AE2:AH2"/>
    <mergeCell ref="V2:AD2"/>
    <mergeCell ref="O2:U2"/>
    <mergeCell ref="L2:N2"/>
    <mergeCell ref="A2:F2"/>
    <mergeCell ref="AI1:BI1"/>
    <mergeCell ref="L1:AH1"/>
    <mergeCell ref="A1:F1"/>
  </mergeCells>
  <pageMargins left="0.25" right="0.25" top="0.5" bottom="0.5" header="0.2" footer="0.2"/>
  <pageSetup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2026-09-08T02:32:57Z</dcterms:created>
  <dcterms:modified xsi:type="dcterms:W3CDTF">2026-09-08T02:32:57Z</dcterms:modified>
</cp:coreProperties>
</file>