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2.xml" ContentType="application/vnd.ms-excel.slicer+xml"/>
  <Override PartName="/xl/drawings/drawing11.xml" ContentType="application/vnd.openxmlformats-officedocument.drawing+xml"/>
  <Override PartName="/xl/slicers/slicer3.xml" ContentType="application/vnd.ms-excel.slicer+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mc:AlternateContent xmlns:mc="http://schemas.openxmlformats.org/markup-compatibility/2006">
    <mc:Choice Requires="x15">
      <x15ac:absPath xmlns:x15ac="http://schemas.microsoft.com/office/spreadsheetml/2010/11/ac" url="G:\My Drive\"/>
    </mc:Choice>
  </mc:AlternateContent>
  <xr:revisionPtr revIDLastSave="0" documentId="13_ncr:1_{C783BAF4-BB0D-4270-AF4B-008F90544B84}" xr6:coauthVersionLast="46" xr6:coauthVersionMax="46" xr10:uidLastSave="{00000000-0000-0000-0000-000000000000}"/>
  <bookViews>
    <workbookView xWindow="-120" yWindow="-120" windowWidth="24240" windowHeight="13140" tabRatio="853" xr2:uid="{00000000-000D-0000-FFFF-FFFF00000000}"/>
  </bookViews>
  <sheets>
    <sheet name="Cover" sheetId="22" r:id="rId1"/>
    <sheet name="Exploratory Data Analysis" sheetId="1" r:id="rId2"/>
    <sheet name="Instruction" sheetId="32" r:id="rId3"/>
    <sheet name="Business Hypothesis" sheetId="13" r:id="rId4"/>
    <sheet name="MRR development" sheetId="12" r:id="rId5"/>
    <sheet name="MRR development - Segment" sheetId="14" r:id="rId6"/>
    <sheet name="Viewing behavior" sheetId="27" r:id="rId7"/>
    <sheet name="Customer Concentration" sheetId="15" r:id="rId8"/>
    <sheet name="Revenue Bridge" sheetId="18" r:id="rId9"/>
    <sheet name="Customer Retention" sheetId="19" r:id="rId10"/>
    <sheet name="Revenue Retention" sheetId="8" r:id="rId11"/>
    <sheet name="Customer Churn" sheetId="21" r:id="rId12"/>
    <sheet name="Dashboard" sheetId="30" r:id="rId13"/>
    <sheet name="Dashboard 1" sheetId="28" r:id="rId14"/>
    <sheet name="Dashboard 2" sheetId="29" r:id="rId15"/>
    <sheet name="Data" sheetId="20" r:id="rId16"/>
    <sheet name="Original data" sheetId="10" r:id="rId17"/>
    <sheet name="Flat File" sheetId="23" r:id="rId18"/>
    <sheet name="Revenue bridge data" sheetId="25" r:id="rId19"/>
  </sheets>
  <definedNames>
    <definedName name="_xlcn.WorksheetConnection_ZeroheightReport.xlsxzh_flatfile1" hidden="1">zh_flatfile[]</definedName>
    <definedName name="_xlcn.WorksheetConnection_zh_finding.xlsxzh_data1" hidden="1">zh_data[]</definedName>
    <definedName name="ExternalData_1" localSheetId="16" hidden="1">'Original data'!$A$1:$L$101</definedName>
    <definedName name="ExternalData_1" localSheetId="18" hidden="1">'Revenue bridge data'!$A$1:$N$413</definedName>
    <definedName name="ExternalData_2" localSheetId="17" hidden="1">'Flat File'!$A$1:$AK$840</definedName>
    <definedName name="_xlnm.Print_Area" localSheetId="0">Cover!$A$1:$R$38</definedName>
    <definedName name="ReportCreated">TRUE</definedName>
    <definedName name="Slicer_is_sso_set_up">#N/A</definedName>
    <definedName name="Slicer_is_sso_set_up1">#N/A</definedName>
    <definedName name="Slicer_max_editors">#N/A</definedName>
    <definedName name="Slicer_nb_custom_domains">#N/A</definedName>
    <definedName name="Slicer_nb_styleguides">#N/A</definedName>
    <definedName name="Smart_Chart_Data_Table_b17269545fa544c58bae1ca12812fbf3">'Revenue Bridge'!$AAA$10002:$AAL$10011</definedName>
  </definedNames>
  <calcPr calcId="191029"/>
  <pivotCaches>
    <pivotCache cacheId="92" r:id="rId20"/>
    <pivotCache cacheId="93" r:id="rId21"/>
    <pivotCache cacheId="94" r:id="rId22"/>
    <pivotCache cacheId="95" r:id="rId23"/>
    <pivotCache cacheId="96" r:id="rId24"/>
    <pivotCache cacheId="98" r:id="rId25"/>
    <pivotCache cacheId="99" r:id="rId26"/>
    <pivotCache cacheId="100" r:id="rId27"/>
    <pivotCache cacheId="124" r:id="rId28"/>
  </pivotCaches>
  <extLst>
    <ext xmlns:x14="http://schemas.microsoft.com/office/spreadsheetml/2009/9/main" uri="{876F7934-8845-4945-9796-88D515C7AA90}">
      <x14:pivotCaches>
        <pivotCache cacheId="8" r:id="rId29"/>
        <pivotCache cacheId="9"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zh_flatfile_4245d5b0-b823-49ff-bdb1-c81f56267d4c" name="zh_flatfile" connection="Query - zh_flatfile"/>
          <x15:modelTable id="Sheet1_08f774fd-9456-4315-a3fd-ee6f4458a958" name="Sheet1" connection="Query - Sheet1"/>
          <x15:modelTable id="zh_data" name="zh_data" connection="WorksheetConnection_zh_finding.xlsx!zh_data"/>
          <x15:modelTable id="zh_flatfile 1" name="zh_flatfile 1" connection="WorksheetConnection_Zeroheight Report.xlsx!zh_flatfile"/>
        </x15:modelTables>
        <x15:extLst>
          <ext xmlns:x16="http://schemas.microsoft.com/office/spreadsheetml/2014/11/main" uri="{9835A34E-60A6-4A7C-AAB8-D5F71C897F49}">
            <x16:modelTimeGroupings>
              <x16:modelTimeGrouping tableName="zh_flatfile" columnName="renewal_date" columnId="renewal_date">
                <x16:calculatedTimeColumn columnName="renewal_date (Year)" columnId="renewal_date (Year)" contentType="years" isSelected="1"/>
                <x16:calculatedTimeColumn columnName="renewal_date (Quarter)" columnId="renewal_date (Quarter)" contentType="quarters" isSelected="1"/>
                <x16:calculatedTimeColumn columnName="renewal_date (Month Index)" columnId="renewal_date (Month Index)" contentType="monthsindex" isSelected="1"/>
                <x16:calculatedTimeColumn columnName="renewal_date (Month)" columnId="renewal_date (Month)" contentType="months" isSelected="1"/>
              </x16:modelTimeGrouping>
              <x16:modelTimeGrouping tableName="zh_flatfile" columnName="last_styleguide_update" columnId="last_styleguide_update">
                <x16:calculatedTimeColumn columnName="last_styleguide_update (Month Index)" columnId="last_styleguide_update (Month Index)" contentType="monthsindex" isSelected="1"/>
                <x16:calculatedTimeColumn columnName="last_styleguide_update (Month)" columnId="last_styleguide_update (Month)" contentType="months" isSelected="1"/>
              </x16:modelTimeGrouping>
              <x16:modelTimeGrouping tableName="zh_flatfile" columnName="subscription_start" columnId="subscription_start">
                <x16:calculatedTimeColumn columnName="subscription_start (Year)" columnId="subscription_start (Year)" contentType="years" isSelected="1"/>
                <x16:calculatedTimeColumn columnName="subscription_start (Quarter)" columnId="subscription_start (Quarter)" contentType="quarters" isSelected="1"/>
                <x16:calculatedTimeColumn columnName="subscription_start (Month Index)" columnId="subscription_start (Month Index)" contentType="monthsindex" isSelected="1"/>
                <x16:calculatedTimeColumn columnName="subscription_start (Month)" columnId="subscription_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6" i="14" l="1"/>
  <c r="G106" i="14"/>
  <c r="F106"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80" i="14"/>
  <c r="U99" i="27"/>
  <c r="U91" i="27"/>
  <c r="U83" i="27"/>
  <c r="U75" i="27"/>
  <c r="U67" i="27"/>
  <c r="U59" i="27"/>
  <c r="U51" i="27"/>
  <c r="U43" i="27"/>
  <c r="U35" i="27"/>
  <c r="U27" i="27"/>
  <c r="U19" i="27"/>
  <c r="U11" i="27"/>
  <c r="U100" i="27"/>
  <c r="U36" i="27"/>
  <c r="U98" i="27"/>
  <c r="U90" i="27"/>
  <c r="U82" i="27"/>
  <c r="U74" i="27"/>
  <c r="U66" i="27"/>
  <c r="U58" i="27"/>
  <c r="U50" i="27"/>
  <c r="U42" i="27"/>
  <c r="U34" i="27"/>
  <c r="U26" i="27"/>
  <c r="U18" i="27"/>
  <c r="U10" i="27"/>
  <c r="U76" i="27"/>
  <c r="U105" i="27"/>
  <c r="U97" i="27"/>
  <c r="U89" i="27"/>
  <c r="U81" i="27"/>
  <c r="U73" i="27"/>
  <c r="U65" i="27"/>
  <c r="U57" i="27"/>
  <c r="U49" i="27"/>
  <c r="U41" i="27"/>
  <c r="U33" i="27"/>
  <c r="U25" i="27"/>
  <c r="U17" i="27"/>
  <c r="U9" i="27"/>
  <c r="U84" i="27"/>
  <c r="U52" i="27"/>
  <c r="U12" i="27"/>
  <c r="U104" i="27"/>
  <c r="U96" i="27"/>
  <c r="U88" i="27"/>
  <c r="U80" i="27"/>
  <c r="U72" i="27"/>
  <c r="U64" i="27"/>
  <c r="U56" i="27"/>
  <c r="U48" i="27"/>
  <c r="U40" i="27"/>
  <c r="U32" i="27"/>
  <c r="U24" i="27"/>
  <c r="U16" i="27"/>
  <c r="U8" i="27"/>
  <c r="U44" i="27"/>
  <c r="U103" i="27"/>
  <c r="U95" i="27"/>
  <c r="U87" i="27"/>
  <c r="U79" i="27"/>
  <c r="U71" i="27"/>
  <c r="U63" i="27"/>
  <c r="U55" i="27"/>
  <c r="U47" i="27"/>
  <c r="U39" i="27"/>
  <c r="U31" i="27"/>
  <c r="U23" i="27"/>
  <c r="U15" i="27"/>
  <c r="X7" i="27"/>
  <c r="U68" i="27"/>
  <c r="U28" i="27"/>
  <c r="X99" i="27"/>
  <c r="X91" i="27"/>
  <c r="X83" i="27"/>
  <c r="X75" i="27"/>
  <c r="X67" i="27"/>
  <c r="X59" i="27"/>
  <c r="X51" i="27"/>
  <c r="X43" i="27"/>
  <c r="X35" i="27"/>
  <c r="X27" i="27"/>
  <c r="X19" i="27"/>
  <c r="X11" i="27"/>
  <c r="U102" i="27"/>
  <c r="U94" i="27"/>
  <c r="U86" i="27"/>
  <c r="U78" i="27"/>
  <c r="U70" i="27"/>
  <c r="U62" i="27"/>
  <c r="U54" i="27"/>
  <c r="U46" i="27"/>
  <c r="U38" i="27"/>
  <c r="U30" i="27"/>
  <c r="U22" i="27"/>
  <c r="U14" i="27"/>
  <c r="W7" i="27"/>
  <c r="W48" i="27"/>
  <c r="W16" i="27"/>
  <c r="U92" i="27"/>
  <c r="U60" i="27"/>
  <c r="U20" i="27"/>
  <c r="X104" i="27"/>
  <c r="W99" i="27"/>
  <c r="X96" i="27"/>
  <c r="W91" i="27"/>
  <c r="X88" i="27"/>
  <c r="W83" i="27"/>
  <c r="X80" i="27"/>
  <c r="W75" i="27"/>
  <c r="X72" i="27"/>
  <c r="W67" i="27"/>
  <c r="X64" i="27"/>
  <c r="W59" i="27"/>
  <c r="X56" i="27"/>
  <c r="W51" i="27"/>
  <c r="X48" i="27"/>
  <c r="W43" i="27"/>
  <c r="X40" i="27"/>
  <c r="W35" i="27"/>
  <c r="X32" i="27"/>
  <c r="W27" i="27"/>
  <c r="X24" i="27"/>
  <c r="W19" i="27"/>
  <c r="X16" i="27"/>
  <c r="W11" i="27"/>
  <c r="X8" i="27"/>
  <c r="U101" i="27"/>
  <c r="U93" i="27"/>
  <c r="U85" i="27"/>
  <c r="U77" i="27"/>
  <c r="U69" i="27"/>
  <c r="U61" i="27"/>
  <c r="U53" i="27"/>
  <c r="U45" i="27"/>
  <c r="U37" i="27"/>
  <c r="U29" i="27"/>
  <c r="U21" i="27"/>
  <c r="U13" i="27"/>
  <c r="V7" i="27"/>
  <c r="W98" i="27"/>
  <c r="X98" i="27"/>
  <c r="W90" i="27"/>
  <c r="X90" i="27"/>
  <c r="W82" i="27"/>
  <c r="X82" i="27"/>
  <c r="W74" i="27"/>
  <c r="X74" i="27"/>
  <c r="W66" i="27"/>
  <c r="X66" i="27"/>
  <c r="W58" i="27"/>
  <c r="X58" i="27"/>
  <c r="W50" i="27"/>
  <c r="X50" i="27"/>
  <c r="W42" i="27"/>
  <c r="X42" i="27"/>
  <c r="W34" i="27"/>
  <c r="X34" i="27"/>
  <c r="W26" i="27"/>
  <c r="X26" i="27"/>
  <c r="W18" i="27"/>
  <c r="X18" i="27"/>
  <c r="W10" i="27"/>
  <c r="X10" i="27"/>
  <c r="W88" i="27"/>
  <c r="V88" i="27"/>
  <c r="W80" i="27"/>
  <c r="V80" i="27"/>
  <c r="W40" i="27"/>
  <c r="V40" i="27"/>
  <c r="W32" i="27"/>
  <c r="V32" i="27"/>
  <c r="W24" i="27"/>
  <c r="V24" i="27"/>
  <c r="W44" i="27"/>
  <c r="X44" i="27"/>
  <c r="V103" i="27"/>
  <c r="W103" i="27"/>
  <c r="X103" i="27"/>
  <c r="V95" i="27"/>
  <c r="W95" i="27"/>
  <c r="X95" i="27"/>
  <c r="V87" i="27"/>
  <c r="W87" i="27"/>
  <c r="X87" i="27"/>
  <c r="V79" i="27"/>
  <c r="W79" i="27"/>
  <c r="X79" i="27"/>
  <c r="V71" i="27"/>
  <c r="W71" i="27"/>
  <c r="X71" i="27"/>
  <c r="V63" i="27"/>
  <c r="W63" i="27"/>
  <c r="X63" i="27"/>
  <c r="V55" i="27"/>
  <c r="W55" i="27"/>
  <c r="X55" i="27"/>
  <c r="V47" i="27"/>
  <c r="W47" i="27"/>
  <c r="X47" i="27"/>
  <c r="V39" i="27"/>
  <c r="W39" i="27"/>
  <c r="X39" i="27"/>
  <c r="V31" i="27"/>
  <c r="W31" i="27"/>
  <c r="X31" i="27"/>
  <c r="V23" i="27"/>
  <c r="W23" i="27"/>
  <c r="X23" i="27"/>
  <c r="V15" i="27"/>
  <c r="W15" i="27"/>
  <c r="X15" i="27"/>
  <c r="X9" i="27"/>
  <c r="X17" i="27"/>
  <c r="X25" i="27"/>
  <c r="X33" i="27"/>
  <c r="X41" i="27"/>
  <c r="X49" i="27"/>
  <c r="X57" i="27"/>
  <c r="X65" i="27"/>
  <c r="X73" i="27"/>
  <c r="X81" i="27"/>
  <c r="X89" i="27"/>
  <c r="X97" i="27"/>
  <c r="X105" i="27"/>
  <c r="X12" i="27"/>
  <c r="X52" i="27"/>
  <c r="X84" i="27"/>
  <c r="X36" i="27"/>
  <c r="X76" i="27"/>
  <c r="X100" i="27"/>
  <c r="V68" i="27"/>
  <c r="W68" i="27"/>
  <c r="X68" i="27"/>
  <c r="V28" i="27"/>
  <c r="W28" i="27"/>
  <c r="X28" i="27"/>
  <c r="W102" i="27"/>
  <c r="X102" i="27"/>
  <c r="W94" i="27"/>
  <c r="X94" i="27"/>
  <c r="W86" i="27"/>
  <c r="X86" i="27"/>
  <c r="W78" i="27"/>
  <c r="X78" i="27"/>
  <c r="W70" i="27"/>
  <c r="X70" i="27"/>
  <c r="W62" i="27"/>
  <c r="X62" i="27"/>
  <c r="W54" i="27"/>
  <c r="X54" i="27"/>
  <c r="W46" i="27"/>
  <c r="X46" i="27"/>
  <c r="W38" i="27"/>
  <c r="X38" i="27"/>
  <c r="W30" i="27"/>
  <c r="X30" i="27"/>
  <c r="W22" i="27"/>
  <c r="X22" i="27"/>
  <c r="W14" i="27"/>
  <c r="X14" i="27"/>
  <c r="W64" i="27"/>
  <c r="W104" i="27"/>
  <c r="W9" i="27"/>
  <c r="W17" i="27"/>
  <c r="W25" i="27"/>
  <c r="W33" i="27"/>
  <c r="W41" i="27"/>
  <c r="W49" i="27"/>
  <c r="W57" i="27"/>
  <c r="W65" i="27"/>
  <c r="W73" i="27"/>
  <c r="W81" i="27"/>
  <c r="W89" i="27"/>
  <c r="W97" i="27"/>
  <c r="W105" i="27"/>
  <c r="W8" i="27"/>
  <c r="W56" i="27"/>
  <c r="W72" i="27"/>
  <c r="W96" i="27"/>
  <c r="W12" i="27"/>
  <c r="W36" i="27"/>
  <c r="W52" i="27"/>
  <c r="W76" i="27"/>
  <c r="W84" i="27"/>
  <c r="W100" i="27"/>
  <c r="V92" i="27"/>
  <c r="W92" i="27"/>
  <c r="X92" i="27"/>
  <c r="V60" i="27"/>
  <c r="W60" i="27"/>
  <c r="X60" i="27"/>
  <c r="V20" i="27"/>
  <c r="W20" i="27"/>
  <c r="X20" i="27"/>
  <c r="X101" i="27"/>
  <c r="V101" i="27"/>
  <c r="W101" i="27"/>
  <c r="X93" i="27"/>
  <c r="V93" i="27"/>
  <c r="W93" i="27"/>
  <c r="X85" i="27"/>
  <c r="V85" i="27"/>
  <c r="W85" i="27"/>
  <c r="X77" i="27"/>
  <c r="V77" i="27"/>
  <c r="W77" i="27"/>
  <c r="X69" i="27"/>
  <c r="V69" i="27"/>
  <c r="W69" i="27"/>
  <c r="X61" i="27"/>
  <c r="V61" i="27"/>
  <c r="W61" i="27"/>
  <c r="V53" i="27"/>
  <c r="X53" i="27"/>
  <c r="W53" i="27"/>
  <c r="X45" i="27"/>
  <c r="V45" i="27"/>
  <c r="W45" i="27"/>
  <c r="X37" i="27"/>
  <c r="V37" i="27"/>
  <c r="W37" i="27"/>
  <c r="X29" i="27"/>
  <c r="V29" i="27"/>
  <c r="W29" i="27"/>
  <c r="X21" i="27"/>
  <c r="V21" i="27"/>
  <c r="W21" i="27"/>
  <c r="X13" i="27"/>
  <c r="V13" i="27"/>
  <c r="W13" i="27"/>
  <c r="V14" i="27"/>
  <c r="V22" i="27"/>
  <c r="V30" i="27"/>
  <c r="V38" i="27"/>
  <c r="V46" i="27"/>
  <c r="V54" i="27"/>
  <c r="V62" i="27"/>
  <c r="V70" i="27"/>
  <c r="V78" i="27"/>
  <c r="V86" i="27"/>
  <c r="V94" i="27"/>
  <c r="V102" i="27"/>
  <c r="V27" i="27"/>
  <c r="V35" i="27"/>
  <c r="V59" i="27"/>
  <c r="V67" i="27"/>
  <c r="V9" i="27"/>
  <c r="V17" i="27"/>
  <c r="V25" i="27"/>
  <c r="V33" i="27"/>
  <c r="V41" i="27"/>
  <c r="V49" i="27"/>
  <c r="V57" i="27"/>
  <c r="V65" i="27"/>
  <c r="V73" i="27"/>
  <c r="V81" i="27"/>
  <c r="V89" i="27"/>
  <c r="V97" i="27"/>
  <c r="V105" i="27"/>
  <c r="V11" i="27"/>
  <c r="V43" i="27"/>
  <c r="V83" i="27"/>
  <c r="V12" i="27"/>
  <c r="V36" i="27"/>
  <c r="V44" i="27"/>
  <c r="V52" i="27"/>
  <c r="V76" i="27"/>
  <c r="V84" i="27"/>
  <c r="V100" i="27"/>
  <c r="V8" i="27"/>
  <c r="V16" i="27"/>
  <c r="V48" i="27"/>
  <c r="V56" i="27"/>
  <c r="V64" i="27"/>
  <c r="V72" i="27"/>
  <c r="V96" i="27"/>
  <c r="V104" i="27"/>
  <c r="V19" i="27"/>
  <c r="V10" i="27"/>
  <c r="V18" i="27"/>
  <c r="V26" i="27"/>
  <c r="V34" i="27"/>
  <c r="V42" i="27"/>
  <c r="V50" i="27"/>
  <c r="V58" i="27"/>
  <c r="V66" i="27"/>
  <c r="V74" i="27"/>
  <c r="V82" i="27"/>
  <c r="V90" i="27"/>
  <c r="V98" i="27"/>
  <c r="V51" i="27"/>
  <c r="V99" i="27"/>
  <c r="V75" i="27"/>
  <c r="V91" i="27"/>
  <c r="Z8" i="27" l="1"/>
  <c r="Y11" i="27"/>
  <c r="Z16" i="27"/>
  <c r="Y19" i="27"/>
  <c r="Z24" i="27"/>
  <c r="Y27" i="27"/>
  <c r="Z32" i="27"/>
  <c r="Y35" i="27"/>
  <c r="Z40" i="27"/>
  <c r="Y43" i="27"/>
  <c r="Z48" i="27"/>
  <c r="Y51" i="27"/>
  <c r="Z56" i="27"/>
  <c r="Y59" i="27"/>
  <c r="Z64" i="27"/>
  <c r="Y67" i="27"/>
  <c r="Z72" i="27"/>
  <c r="Y75" i="27"/>
  <c r="Z80" i="27"/>
  <c r="Y83" i="27"/>
  <c r="Z88" i="27"/>
  <c r="Y91" i="27"/>
  <c r="Z96" i="27"/>
  <c r="Y99" i="27"/>
  <c r="Z104" i="27"/>
  <c r="Y16" i="27"/>
  <c r="Y48" i="27"/>
  <c r="Z77" i="27"/>
  <c r="Z85" i="27"/>
  <c r="Z101" i="27"/>
  <c r="Z11" i="27"/>
  <c r="Y14" i="27"/>
  <c r="Z19" i="27"/>
  <c r="Y22" i="27"/>
  <c r="Z27" i="27"/>
  <c r="Y30" i="27"/>
  <c r="Z35" i="27"/>
  <c r="Y38" i="27"/>
  <c r="Z43" i="27"/>
  <c r="Y46" i="27"/>
  <c r="Z51" i="27"/>
  <c r="Y54" i="27"/>
  <c r="Z59" i="27"/>
  <c r="Y62" i="27"/>
  <c r="Z67" i="27"/>
  <c r="Y70" i="27"/>
  <c r="Z75" i="27"/>
  <c r="Y78" i="27"/>
  <c r="Z83" i="27"/>
  <c r="Y86" i="27"/>
  <c r="Z91" i="27"/>
  <c r="Y94" i="27"/>
  <c r="Z99" i="27"/>
  <c r="Y102" i="27"/>
  <c r="Z29" i="27"/>
  <c r="Y64" i="27"/>
  <c r="Y104" i="27"/>
  <c r="Y9" i="27"/>
  <c r="Z14" i="27"/>
  <c r="Y17" i="27"/>
  <c r="Z22" i="27"/>
  <c r="Y25" i="27"/>
  <c r="Z30" i="27"/>
  <c r="Y33" i="27"/>
  <c r="Z38" i="27"/>
  <c r="Y41" i="27"/>
  <c r="Z46" i="27"/>
  <c r="Y49" i="27"/>
  <c r="Z54" i="27"/>
  <c r="Y57" i="27"/>
  <c r="Z62" i="27"/>
  <c r="Y65" i="27"/>
  <c r="Z70" i="27"/>
  <c r="Y73" i="27"/>
  <c r="Z78" i="27"/>
  <c r="Y81" i="27"/>
  <c r="Z86" i="27"/>
  <c r="Y89" i="27"/>
  <c r="Z94" i="27"/>
  <c r="Y97" i="27"/>
  <c r="Z102" i="27"/>
  <c r="Y105" i="27"/>
  <c r="Y8" i="27"/>
  <c r="Z21" i="27"/>
  <c r="Z37" i="27"/>
  <c r="Y56" i="27"/>
  <c r="Y72" i="27"/>
  <c r="Y96" i="27"/>
  <c r="Z9" i="27"/>
  <c r="Y12" i="27"/>
  <c r="Z17" i="27"/>
  <c r="Y20" i="27"/>
  <c r="Z25" i="27"/>
  <c r="Y28" i="27"/>
  <c r="Z33" i="27"/>
  <c r="Y36" i="27"/>
  <c r="Z41" i="27"/>
  <c r="Y44" i="27"/>
  <c r="Z49" i="27"/>
  <c r="Y52" i="27"/>
  <c r="Z57" i="27"/>
  <c r="Y60" i="27"/>
  <c r="Z65" i="27"/>
  <c r="Y68" i="27"/>
  <c r="Z73" i="27"/>
  <c r="Y76" i="27"/>
  <c r="Z81" i="27"/>
  <c r="Y84" i="27"/>
  <c r="Z89" i="27"/>
  <c r="Y92" i="27"/>
  <c r="Z97" i="27"/>
  <c r="Y100" i="27"/>
  <c r="Z105" i="27"/>
  <c r="Z13" i="27"/>
  <c r="Y32" i="27"/>
  <c r="Z45" i="27"/>
  <c r="Z61" i="27"/>
  <c r="Z69" i="27"/>
  <c r="Y80" i="27"/>
  <c r="Y88" i="27"/>
  <c r="Z93" i="27"/>
  <c r="Z12" i="27"/>
  <c r="Y15" i="27"/>
  <c r="Z20" i="27"/>
  <c r="Y23" i="27"/>
  <c r="Z28" i="27"/>
  <c r="Y31" i="27"/>
  <c r="Z36" i="27"/>
  <c r="Y39" i="27"/>
  <c r="Z44" i="27"/>
  <c r="Y47" i="27"/>
  <c r="Z52" i="27"/>
  <c r="Y55" i="27"/>
  <c r="Z60" i="27"/>
  <c r="Y63" i="27"/>
  <c r="Z68" i="27"/>
  <c r="Y71" i="27"/>
  <c r="Z76" i="27"/>
  <c r="Y79" i="27"/>
  <c r="Z84" i="27"/>
  <c r="Y87" i="27"/>
  <c r="Z92" i="27"/>
  <c r="Y95" i="27"/>
  <c r="Z100" i="27"/>
  <c r="Y103" i="27"/>
  <c r="Y10" i="27"/>
  <c r="Z15" i="27"/>
  <c r="Y18" i="27"/>
  <c r="Z23" i="27"/>
  <c r="Y26" i="27"/>
  <c r="Z31" i="27"/>
  <c r="Y34" i="27"/>
  <c r="Z39" i="27"/>
  <c r="Y42" i="27"/>
  <c r="Z47" i="27"/>
  <c r="Y50" i="27"/>
  <c r="Z55" i="27"/>
  <c r="Y58" i="27"/>
  <c r="Z63" i="27"/>
  <c r="Y66" i="27"/>
  <c r="Z71" i="27"/>
  <c r="Y74" i="27"/>
  <c r="Z79" i="27"/>
  <c r="Y82" i="27"/>
  <c r="Z87" i="27"/>
  <c r="Y90" i="27"/>
  <c r="Z95" i="27"/>
  <c r="Y98" i="27"/>
  <c r="Z103" i="27"/>
  <c r="Y24" i="27"/>
  <c r="Y40" i="27"/>
  <c r="Z53" i="27"/>
  <c r="Z10" i="27"/>
  <c r="Y13" i="27"/>
  <c r="Z18" i="27"/>
  <c r="Y21" i="27"/>
  <c r="Z26" i="27"/>
  <c r="Y29" i="27"/>
  <c r="Z34" i="27"/>
  <c r="Y37" i="27"/>
  <c r="Z42" i="27"/>
  <c r="Y45" i="27"/>
  <c r="Z50" i="27"/>
  <c r="Y53" i="27"/>
  <c r="Z58" i="27"/>
  <c r="Y61" i="27"/>
  <c r="Z66" i="27"/>
  <c r="Y69" i="27"/>
  <c r="Z74" i="27"/>
  <c r="Y77" i="27"/>
  <c r="Z82" i="27"/>
  <c r="Y85" i="27"/>
  <c r="Z90" i="27"/>
  <c r="Y93" i="27"/>
  <c r="Z98" i="27"/>
  <c r="Y101" i="27"/>
  <c r="M16" i="18"/>
  <c r="L16" i="18"/>
  <c r="K16" i="18"/>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8" i="15"/>
  <c r="E16" i="14"/>
  <c r="E17" i="14"/>
  <c r="E18" i="14"/>
  <c r="E19" i="14"/>
  <c r="E20" i="14"/>
  <c r="E21" i="14"/>
  <c r="E22" i="14"/>
  <c r="E23" i="14"/>
  <c r="E24" i="14"/>
  <c r="E25" i="14"/>
  <c r="E26" i="14"/>
  <c r="E27" i="14"/>
  <c r="E28" i="14"/>
  <c r="E29" i="14"/>
  <c r="E30" i="14"/>
  <c r="E31" i="14"/>
  <c r="E32" i="14"/>
  <c r="E33" i="14"/>
  <c r="E15" i="14"/>
  <c r="D70" i="14"/>
  <c r="E70" i="14"/>
  <c r="F70" i="14"/>
  <c r="G70" i="14"/>
  <c r="H70" i="14"/>
  <c r="C70" i="14"/>
  <c r="J6" i="15" l="1"/>
  <c r="O6" i="15" s="1"/>
  <c r="K6" i="15"/>
  <c r="P6" i="15" s="1"/>
  <c r="I6" i="15"/>
  <c r="N6" i="15" s="1"/>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8" i="15"/>
  <c r="Y74" i="19"/>
  <c r="X74" i="19"/>
  <c r="W74" i="19"/>
  <c r="V74" i="19"/>
  <c r="U74" i="19"/>
  <c r="B52" i="19"/>
  <c r="U74" i="8"/>
  <c r="V74" i="8"/>
  <c r="W74" i="8"/>
  <c r="X74" i="8"/>
  <c r="Y74" i="8"/>
  <c r="B52" i="8"/>
  <c r="I106" i="15" l="1"/>
  <c r="P8" i="15"/>
  <c r="P9" i="15"/>
  <c r="K106" i="15"/>
  <c r="O8" i="15"/>
  <c r="O9" i="15"/>
  <c r="N9" i="15"/>
  <c r="N8" i="15"/>
  <c r="J106" i="15"/>
  <c r="B13" i="19"/>
  <c r="Z3" i="19"/>
  <c r="B22" i="8"/>
  <c r="B8" i="8"/>
  <c r="T3" i="19"/>
  <c r="D3" i="8"/>
  <c r="D3" i="19"/>
  <c r="M3" i="19"/>
  <c r="M3" i="8"/>
  <c r="B4" i="8"/>
  <c r="B15" i="8"/>
  <c r="G3" i="8"/>
  <c r="P3" i="8"/>
  <c r="B21" i="19"/>
  <c r="B4" i="19"/>
  <c r="O3" i="19"/>
  <c r="S3" i="19"/>
  <c r="V3" i="19"/>
  <c r="B24" i="8"/>
  <c r="O3" i="8"/>
  <c r="B14" i="19"/>
  <c r="Y3" i="19"/>
  <c r="B17" i="8"/>
  <c r="H3" i="8"/>
  <c r="B6" i="19"/>
  <c r="B12" i="8"/>
  <c r="B22" i="19"/>
  <c r="B6" i="8"/>
  <c r="J3" i="8"/>
  <c r="Z3" i="8"/>
  <c r="B24" i="19"/>
  <c r="E3" i="8"/>
  <c r="B7" i="19"/>
  <c r="V3" i="8"/>
  <c r="W3" i="8"/>
  <c r="F3" i="8"/>
  <c r="B7" i="8"/>
  <c r="I3" i="19"/>
  <c r="W3" i="19"/>
  <c r="F3" i="19"/>
  <c r="N3" i="19"/>
  <c r="L3" i="8"/>
  <c r="B11" i="19"/>
  <c r="J3" i="19"/>
  <c r="B16" i="19"/>
  <c r="U3" i="19"/>
  <c r="B9" i="8"/>
  <c r="P3" i="19"/>
  <c r="AB3" i="8"/>
  <c r="C3" i="8"/>
  <c r="B14" i="8"/>
  <c r="AA3" i="19"/>
  <c r="B11" i="8"/>
  <c r="N3" i="8"/>
  <c r="B21" i="8"/>
  <c r="S3" i="8"/>
  <c r="B10" i="19"/>
  <c r="E3" i="19"/>
  <c r="L3" i="19"/>
  <c r="R3" i="8"/>
  <c r="B18" i="19"/>
  <c r="B17" i="19"/>
  <c r="B9" i="19"/>
  <c r="B13" i="8"/>
  <c r="K3" i="8"/>
  <c r="X3" i="19"/>
  <c r="R3" i="19"/>
  <c r="B20" i="19"/>
  <c r="AB3" i="19"/>
  <c r="B10" i="8"/>
  <c r="G3" i="19"/>
  <c r="X3" i="8"/>
  <c r="B23" i="19"/>
  <c r="B18" i="8"/>
  <c r="B16" i="8"/>
  <c r="B19" i="8"/>
  <c r="K3" i="19"/>
  <c r="B23" i="8"/>
  <c r="Y3" i="8"/>
  <c r="I3" i="8"/>
  <c r="B20" i="8"/>
  <c r="B2" i="8"/>
  <c r="S4" i="8"/>
  <c r="D13" i="8"/>
  <c r="R9" i="8"/>
  <c r="X6" i="8"/>
  <c r="E6" i="8"/>
  <c r="B2" i="19"/>
  <c r="K15" i="8"/>
  <c r="O8" i="8"/>
  <c r="N24" i="19"/>
  <c r="L16" i="19"/>
  <c r="E15" i="8"/>
  <c r="N16" i="8"/>
  <c r="J24" i="19"/>
  <c r="L17" i="19"/>
  <c r="V10" i="19"/>
  <c r="N4" i="8"/>
  <c r="D20" i="8"/>
  <c r="X23" i="8"/>
  <c r="B8" i="19"/>
  <c r="K20" i="19"/>
  <c r="F8" i="19"/>
  <c r="N14" i="8"/>
  <c r="J6" i="8"/>
  <c r="S21" i="19"/>
  <c r="Q3" i="8"/>
  <c r="N22" i="19"/>
  <c r="O9" i="19"/>
  <c r="M10" i="8"/>
  <c r="G22" i="8"/>
  <c r="M17" i="8"/>
  <c r="F21" i="8"/>
  <c r="G12" i="8"/>
  <c r="F9" i="8"/>
  <c r="C20" i="8"/>
  <c r="C8" i="8"/>
  <c r="R4" i="8"/>
  <c r="J19" i="8"/>
  <c r="E14" i="8"/>
  <c r="J20" i="8"/>
  <c r="G9" i="8"/>
  <c r="AB8" i="8"/>
  <c r="G16" i="8"/>
  <c r="C10" i="8"/>
  <c r="G21" i="8"/>
  <c r="H23" i="8"/>
  <c r="O21" i="8"/>
  <c r="W13" i="8"/>
  <c r="K21" i="8"/>
  <c r="J7" i="8"/>
  <c r="N18" i="8"/>
  <c r="I9" i="8"/>
  <c r="M15" i="8"/>
  <c r="C6" i="8"/>
  <c r="Z18" i="8"/>
  <c r="C9" i="8"/>
  <c r="N22" i="8"/>
  <c r="X16" i="8"/>
  <c r="R21" i="8"/>
  <c r="K16" i="8"/>
  <c r="E13" i="8"/>
  <c r="Y16" i="8"/>
  <c r="Z7" i="8"/>
  <c r="E24" i="19"/>
  <c r="R11" i="19"/>
  <c r="AB9" i="19"/>
  <c r="E10" i="19"/>
  <c r="S16" i="19"/>
  <c r="I6" i="19"/>
  <c r="N16" i="19"/>
  <c r="T4" i="19"/>
  <c r="E9" i="19"/>
  <c r="G4" i="19"/>
  <c r="I14" i="19"/>
  <c r="Y4" i="19"/>
  <c r="R7" i="19"/>
  <c r="U22" i="19"/>
  <c r="U21" i="19"/>
  <c r="I22" i="19"/>
  <c r="K22" i="19"/>
  <c r="D21" i="19"/>
  <c r="I18" i="19"/>
  <c r="O6" i="19"/>
  <c r="I10" i="19"/>
  <c r="X21" i="19"/>
  <c r="R17" i="19"/>
  <c r="AA21" i="19"/>
  <c r="Z4" i="19"/>
  <c r="AB10" i="19"/>
  <c r="T3" i="8"/>
  <c r="AA3" i="8"/>
  <c r="H3" i="19"/>
  <c r="C3" i="19"/>
  <c r="U3" i="8"/>
  <c r="B5" i="19"/>
  <c r="B5" i="8"/>
  <c r="B15" i="19"/>
  <c r="Q3" i="19"/>
  <c r="B12" i="19"/>
  <c r="C13" i="8"/>
  <c r="U20" i="8"/>
  <c r="U21" i="8"/>
  <c r="E11" i="8"/>
  <c r="K8" i="8"/>
  <c r="AB9" i="8"/>
  <c r="S13" i="8"/>
  <c r="T5" i="8"/>
  <c r="B19" i="19"/>
  <c r="U7" i="19"/>
  <c r="S14" i="8"/>
  <c r="R18" i="8"/>
  <c r="H24" i="19"/>
  <c r="Z22" i="8"/>
  <c r="H16" i="19"/>
  <c r="O17" i="8"/>
  <c r="D20" i="19"/>
  <c r="F13" i="19"/>
  <c r="T7" i="8"/>
  <c r="U14" i="8"/>
  <c r="X11" i="8"/>
  <c r="S12" i="19"/>
  <c r="V22" i="8"/>
  <c r="Q5" i="19"/>
  <c r="X23" i="19"/>
  <c r="I23" i="8"/>
  <c r="M22" i="19"/>
  <c r="W17" i="8"/>
  <c r="W17" i="19"/>
  <c r="O12" i="8"/>
  <c r="W19" i="8"/>
  <c r="O4" i="8"/>
  <c r="C21" i="19"/>
  <c r="G11" i="19"/>
  <c r="V13" i="8"/>
  <c r="AA18" i="8"/>
  <c r="C19" i="8"/>
  <c r="C24" i="19"/>
  <c r="O14" i="8"/>
  <c r="D4" i="8"/>
  <c r="W10" i="8"/>
  <c r="R7" i="8"/>
  <c r="R16" i="8"/>
  <c r="V10" i="8"/>
  <c r="Y21" i="8"/>
  <c r="P18" i="8"/>
  <c r="P6" i="8"/>
  <c r="I13" i="8"/>
  <c r="I16" i="8"/>
  <c r="V5" i="8"/>
  <c r="U9" i="8"/>
  <c r="L13" i="8"/>
  <c r="D7" i="8"/>
  <c r="H14" i="8"/>
  <c r="O18" i="8"/>
  <c r="AA8" i="8"/>
  <c r="S6" i="8"/>
  <c r="R17" i="8"/>
  <c r="Q7" i="8"/>
  <c r="W4" i="8"/>
  <c r="F24" i="8"/>
  <c r="T13" i="8"/>
  <c r="E16" i="8"/>
  <c r="M18" i="8"/>
  <c r="L19" i="8"/>
  <c r="Z13" i="8"/>
  <c r="S20" i="8"/>
  <c r="H4" i="8"/>
  <c r="R6" i="8"/>
  <c r="C11" i="8"/>
  <c r="X13" i="8"/>
  <c r="G11" i="8"/>
  <c r="E18" i="8"/>
  <c r="D21" i="8"/>
  <c r="L24" i="8"/>
  <c r="X14" i="8"/>
  <c r="E8" i="8"/>
  <c r="Y6" i="8"/>
  <c r="C7" i="8"/>
  <c r="V24" i="19"/>
  <c r="AA6" i="19"/>
  <c r="S4" i="19"/>
  <c r="V6" i="19"/>
  <c r="X19" i="19"/>
  <c r="O20" i="19"/>
  <c r="AB23" i="19"/>
  <c r="I19" i="19"/>
  <c r="D9" i="19"/>
  <c r="K12" i="19"/>
  <c r="Q23" i="19"/>
  <c r="Z12" i="19"/>
  <c r="T14" i="19"/>
  <c r="M10" i="19"/>
  <c r="R21" i="19"/>
  <c r="G6" i="19"/>
  <c r="Z13" i="19"/>
  <c r="L11" i="19"/>
  <c r="M4" i="19"/>
  <c r="Z10" i="19"/>
  <c r="D18" i="19"/>
  <c r="U13" i="19"/>
  <c r="Y12" i="19"/>
  <c r="C22" i="19"/>
  <c r="S6" i="19"/>
  <c r="V8" i="19"/>
  <c r="K10" i="19"/>
  <c r="Y9" i="19"/>
  <c r="E20" i="19"/>
  <c r="H22" i="19"/>
  <c r="Q9" i="19"/>
  <c r="L12" i="19"/>
  <c r="T11" i="19"/>
  <c r="P7" i="19"/>
  <c r="Z17" i="19"/>
  <c r="H17" i="19"/>
  <c r="X8" i="19"/>
  <c r="I20" i="19"/>
  <c r="D6" i="19"/>
  <c r="T18" i="19"/>
  <c r="G18" i="19"/>
  <c r="R6" i="19"/>
  <c r="U14" i="19"/>
  <c r="O11" i="19"/>
  <c r="D4" i="19"/>
  <c r="G12" i="19"/>
  <c r="G19" i="19"/>
  <c r="C19" i="19"/>
  <c r="I4" i="19"/>
  <c r="R9" i="19"/>
  <c r="Z7" i="19"/>
  <c r="Y24" i="19"/>
  <c r="L14" i="19"/>
  <c r="E15" i="19"/>
  <c r="E12" i="19"/>
  <c r="G14" i="19"/>
  <c r="H18" i="8"/>
  <c r="AB12" i="8"/>
  <c r="D10" i="8"/>
  <c r="Q10" i="8"/>
  <c r="G24" i="19"/>
  <c r="AA14" i="19"/>
  <c r="K16" i="19"/>
  <c r="G5" i="19"/>
  <c r="N12" i="8"/>
  <c r="AB11" i="19"/>
  <c r="Q12" i="19"/>
  <c r="Q13" i="19"/>
  <c r="E21" i="19"/>
  <c r="Q14" i="19"/>
  <c r="AA4" i="19"/>
  <c r="AB7" i="19"/>
  <c r="T5" i="19"/>
  <c r="L15" i="19"/>
  <c r="Y22" i="19"/>
  <c r="K15" i="19"/>
  <c r="P8" i="19"/>
  <c r="K21" i="19"/>
  <c r="Q10" i="19"/>
  <c r="P23" i="19"/>
  <c r="Y20" i="19"/>
  <c r="Y18" i="19"/>
  <c r="R8" i="19"/>
  <c r="T21" i="19"/>
  <c r="C16" i="19"/>
  <c r="O21" i="19"/>
  <c r="H8" i="8"/>
  <c r="P12" i="8"/>
  <c r="AA10" i="8"/>
  <c r="Q16" i="8"/>
  <c r="G7" i="19"/>
  <c r="G20" i="19"/>
  <c r="K11" i="19"/>
  <c r="W19" i="19"/>
  <c r="AA7" i="19"/>
  <c r="Y10" i="19"/>
  <c r="H8" i="19"/>
  <c r="P22" i="19"/>
  <c r="T10" i="8"/>
  <c r="M6" i="19"/>
  <c r="J18" i="19"/>
  <c r="I12" i="19"/>
  <c r="V14" i="19"/>
  <c r="J7" i="19"/>
  <c r="O23" i="19"/>
  <c r="G22" i="19"/>
  <c r="W22" i="19"/>
  <c r="J22" i="19"/>
  <c r="O4" i="19"/>
  <c r="AB17" i="19"/>
  <c r="AA5" i="19"/>
  <c r="V17" i="19"/>
  <c r="N15" i="19"/>
  <c r="Z23" i="19"/>
  <c r="X5" i="19"/>
  <c r="AB18" i="19"/>
  <c r="G21" i="19"/>
  <c r="I8" i="19"/>
  <c r="T12" i="8"/>
  <c r="F10" i="8"/>
  <c r="Q21" i="8"/>
  <c r="S10" i="8"/>
  <c r="P6" i="19"/>
  <c r="D12" i="19"/>
  <c r="AA9" i="19"/>
  <c r="U15" i="19"/>
  <c r="U18" i="19"/>
  <c r="I17" i="19"/>
  <c r="Y12" i="8"/>
  <c r="N11" i="19"/>
  <c r="Z8" i="19"/>
  <c r="J9" i="19"/>
  <c r="K9" i="19"/>
  <c r="N8" i="19"/>
  <c r="P17" i="19"/>
  <c r="U19" i="19"/>
  <c r="P9" i="19"/>
  <c r="U20" i="19"/>
  <c r="Q16" i="19"/>
  <c r="AB15" i="19"/>
  <c r="F4" i="19"/>
  <c r="X17" i="19"/>
  <c r="G23" i="19"/>
  <c r="O7" i="19"/>
  <c r="G17" i="19"/>
  <c r="U17" i="19"/>
  <c r="O13" i="19"/>
  <c r="C8" i="19"/>
  <c r="G10" i="8"/>
  <c r="Z10" i="8"/>
  <c r="Q17" i="8"/>
  <c r="J15" i="19"/>
  <c r="V22" i="19"/>
  <c r="X14" i="19"/>
  <c r="Y10" i="8"/>
  <c r="E6" i="19"/>
  <c r="C6" i="19"/>
  <c r="J14" i="19"/>
  <c r="Q15" i="8"/>
  <c r="W7" i="19"/>
  <c r="U23" i="19"/>
  <c r="AA12" i="19"/>
  <c r="R4" i="19"/>
  <c r="O18" i="19"/>
  <c r="K13" i="19"/>
  <c r="AA11" i="19"/>
  <c r="P12" i="19"/>
  <c r="R14" i="19"/>
  <c r="Y23" i="19"/>
  <c r="E11" i="19"/>
  <c r="W5" i="19"/>
  <c r="X20" i="19"/>
  <c r="O12" i="19"/>
  <c r="J21" i="19"/>
  <c r="C4" i="19"/>
  <c r="Q7" i="19"/>
  <c r="G15" i="8"/>
  <c r="K12" i="8"/>
  <c r="O10" i="8"/>
  <c r="Q4" i="8"/>
  <c r="Y8" i="19"/>
  <c r="W10" i="19"/>
  <c r="Q20" i="8"/>
  <c r="O5" i="19"/>
  <c r="F14" i="19"/>
  <c r="D10" i="19"/>
  <c r="L20" i="19"/>
  <c r="X11" i="19"/>
  <c r="Y21" i="19"/>
  <c r="L19" i="19"/>
  <c r="T22" i="19"/>
  <c r="R10" i="19"/>
  <c r="P13" i="19"/>
  <c r="O17" i="19"/>
  <c r="H21" i="19"/>
  <c r="Z9" i="19"/>
  <c r="G9" i="19"/>
  <c r="U5" i="19"/>
  <c r="F15" i="19"/>
  <c r="P19" i="19"/>
  <c r="Q21" i="19"/>
  <c r="L21" i="19"/>
  <c r="H9" i="19"/>
  <c r="G5" i="8"/>
  <c r="S12" i="8"/>
  <c r="X10" i="8"/>
  <c r="P10" i="8"/>
  <c r="Q8" i="8"/>
  <c r="AA18" i="19"/>
  <c r="L9" i="19"/>
  <c r="T9" i="19"/>
  <c r="H19" i="8"/>
  <c r="P21" i="19"/>
  <c r="Y14" i="19"/>
  <c r="Y13" i="19"/>
  <c r="H11" i="8"/>
  <c r="P5" i="19"/>
  <c r="G13" i="19"/>
  <c r="D17" i="8"/>
  <c r="X16" i="19"/>
  <c r="N21" i="19"/>
  <c r="H18" i="19"/>
  <c r="W18" i="19"/>
  <c r="W7" i="8"/>
  <c r="L11" i="8"/>
  <c r="M14" i="8"/>
  <c r="C15" i="8"/>
  <c r="G6" i="8"/>
  <c r="E23" i="8"/>
  <c r="L16" i="8"/>
  <c r="Y7" i="8"/>
  <c r="Z12" i="8"/>
  <c r="E4" i="8"/>
  <c r="Y18" i="8"/>
  <c r="Z14" i="8"/>
  <c r="E10" i="8"/>
  <c r="J18" i="8"/>
  <c r="H10" i="8"/>
  <c r="K19" i="8"/>
  <c r="Z9" i="8"/>
  <c r="N19" i="8"/>
  <c r="C5" i="8"/>
  <c r="Z16" i="8"/>
  <c r="M12" i="8"/>
  <c r="I8" i="8"/>
  <c r="P20" i="8"/>
  <c r="K14" i="8"/>
  <c r="K9" i="8"/>
  <c r="H17" i="8"/>
  <c r="S7" i="8"/>
  <c r="G19" i="8"/>
  <c r="L23" i="8"/>
  <c r="I10" i="8"/>
  <c r="F13" i="8"/>
  <c r="S17" i="8"/>
  <c r="E12" i="8"/>
  <c r="S9" i="8"/>
  <c r="U6" i="8"/>
  <c r="M13" i="8"/>
  <c r="Z4" i="8"/>
  <c r="M20" i="8"/>
  <c r="K10" i="8"/>
  <c r="O15" i="8"/>
  <c r="O19" i="8"/>
  <c r="P15" i="8"/>
  <c r="S24" i="8"/>
  <c r="T8" i="8"/>
  <c r="K11" i="8"/>
  <c r="Z23" i="8"/>
  <c r="U18" i="8"/>
  <c r="R13" i="8"/>
  <c r="AB5" i="8"/>
  <c r="X15" i="8"/>
  <c r="F15" i="8"/>
  <c r="W14" i="8"/>
  <c r="AB20" i="8"/>
  <c r="I17" i="8"/>
  <c r="V9" i="8"/>
  <c r="T20" i="8"/>
  <c r="S22" i="8"/>
  <c r="J17" i="8"/>
  <c r="D9" i="8"/>
  <c r="AA19" i="8"/>
  <c r="W16" i="8"/>
  <c r="Y22" i="8"/>
  <c r="L20" i="8"/>
  <c r="G7" i="8"/>
  <c r="X5" i="8"/>
  <c r="F14" i="8"/>
  <c r="L15" i="8"/>
  <c r="V6" i="8"/>
  <c r="J4" i="8"/>
  <c r="Y17" i="8"/>
  <c r="D19" i="8"/>
  <c r="R24" i="8"/>
  <c r="Q24" i="8"/>
  <c r="Z8" i="8"/>
  <c r="C22" i="8"/>
  <c r="F17" i="8"/>
  <c r="C18" i="8"/>
  <c r="L21" i="8"/>
  <c r="H7" i="8"/>
  <c r="M11" i="8"/>
  <c r="AA20" i="8"/>
  <c r="T16" i="8"/>
  <c r="V18" i="8"/>
  <c r="T21" i="8"/>
  <c r="X4" i="8"/>
  <c r="Q23" i="8"/>
  <c r="F22" i="8"/>
  <c r="AB14" i="8"/>
  <c r="Z19" i="8"/>
  <c r="G14" i="8"/>
  <c r="N24" i="8"/>
  <c r="H12" i="8"/>
  <c r="M24" i="8"/>
  <c r="M4" i="8"/>
  <c r="O20" i="8"/>
  <c r="D14" i="8"/>
  <c r="S18" i="8"/>
  <c r="K22" i="8"/>
  <c r="F12" i="8"/>
  <c r="G24" i="8"/>
  <c r="T23" i="8"/>
  <c r="Q19" i="8"/>
  <c r="AA14" i="8"/>
  <c r="W5" i="8"/>
  <c r="O16" i="8"/>
  <c r="F23" i="8"/>
  <c r="U10" i="8"/>
  <c r="O23" i="8"/>
  <c r="Z24" i="8"/>
  <c r="Y9" i="8"/>
  <c r="V8" i="8"/>
  <c r="J8" i="8"/>
  <c r="D16" i="8"/>
  <c r="C21" i="8"/>
  <c r="V14" i="8"/>
  <c r="J13" i="8"/>
  <c r="X18" i="8"/>
  <c r="K24" i="8"/>
  <c r="AB23" i="8"/>
  <c r="D15" i="8"/>
  <c r="V15" i="8"/>
  <c r="X7" i="8"/>
  <c r="P19" i="8"/>
  <c r="P16" i="8"/>
  <c r="Y14" i="8"/>
  <c r="N17" i="8"/>
  <c r="W22" i="8"/>
  <c r="N6" i="8"/>
  <c r="U4" i="8"/>
  <c r="T14" i="8"/>
  <c r="M19" i="8"/>
  <c r="T9" i="8"/>
  <c r="I12" i="8"/>
  <c r="I19" i="8"/>
  <c r="Q18" i="8"/>
  <c r="W9" i="8"/>
  <c r="AA7" i="8"/>
  <c r="N8" i="8"/>
  <c r="W6" i="8"/>
  <c r="S21" i="8"/>
  <c r="AB6" i="8"/>
  <c r="V12" i="8"/>
  <c r="X8" i="8"/>
  <c r="I7" i="8"/>
  <c r="E20" i="8"/>
  <c r="AB11" i="8"/>
  <c r="Y8" i="8"/>
  <c r="T19" i="8"/>
  <c r="K6" i="8"/>
  <c r="G18" i="8"/>
  <c r="N11" i="8"/>
  <c r="N23" i="8"/>
  <c r="M9" i="8"/>
  <c r="J11" i="8"/>
  <c r="P24" i="8"/>
  <c r="I18" i="8"/>
  <c r="R20" i="8"/>
  <c r="P22" i="8"/>
  <c r="N10" i="8"/>
  <c r="AA6" i="8"/>
  <c r="AB17" i="8"/>
  <c r="O9" i="8"/>
  <c r="D23" i="8"/>
  <c r="J22" i="8"/>
  <c r="S16" i="8"/>
  <c r="I11" i="8"/>
  <c r="X21" i="8"/>
  <c r="V16" i="8"/>
  <c r="AA11" i="8"/>
  <c r="R23" i="8"/>
  <c r="E22" i="8"/>
  <c r="H21" i="8"/>
  <c r="K18" i="8"/>
  <c r="P9" i="8"/>
  <c r="I20" i="8"/>
  <c r="H15" i="8"/>
  <c r="L8" i="8"/>
  <c r="K13" i="8"/>
  <c r="R8" i="8"/>
  <c r="I4" i="8"/>
  <c r="H6" i="8"/>
  <c r="AB7" i="8"/>
  <c r="L4" i="8"/>
  <c r="AB21" i="8"/>
  <c r="V21" i="8"/>
  <c r="Z15" i="8"/>
  <c r="P21" i="8"/>
  <c r="L22" i="8"/>
  <c r="O5" i="8"/>
  <c r="M6" i="8"/>
  <c r="O13" i="8"/>
  <c r="J21" i="8"/>
  <c r="D11" i="8"/>
  <c r="W20" i="8"/>
  <c r="O11" i="8"/>
  <c r="T11" i="8"/>
  <c r="P4" i="8"/>
  <c r="X22" i="8"/>
  <c r="W24" i="8"/>
  <c r="W23" i="8"/>
  <c r="Y15" i="8"/>
  <c r="L14" i="8"/>
  <c r="AA5" i="8"/>
  <c r="J5" i="8"/>
  <c r="R5" i="8"/>
  <c r="L9" i="8"/>
  <c r="N21" i="8"/>
  <c r="H13" i="8"/>
  <c r="J24" i="8"/>
  <c r="Y23" i="8"/>
  <c r="U8" i="8"/>
  <c r="N20" i="8"/>
  <c r="J14" i="8"/>
  <c r="C17" i="8"/>
  <c r="L7" i="8"/>
  <c r="AA12" i="8"/>
  <c r="AA24" i="8"/>
  <c r="R10" i="8"/>
  <c r="P5" i="8"/>
  <c r="P13" i="8"/>
  <c r="V24" i="8"/>
  <c r="J23" i="8"/>
  <c r="I6" i="8"/>
  <c r="J10" i="8"/>
  <c r="T24" i="8"/>
  <c r="J15" i="8"/>
  <c r="J16" i="8"/>
  <c r="S11" i="8"/>
  <c r="M8" i="8"/>
  <c r="AB24" i="8"/>
  <c r="C12" i="8"/>
  <c r="H22" i="8"/>
  <c r="L17" i="8"/>
  <c r="M16" i="8"/>
  <c r="W12" i="8"/>
  <c r="O24" i="8"/>
  <c r="U12" i="8"/>
  <c r="T22" i="8"/>
  <c r="J12" i="8"/>
  <c r="S19" i="8"/>
  <c r="O7" i="8"/>
  <c r="AA9" i="8"/>
  <c r="I22" i="8"/>
  <c r="S5" i="8"/>
  <c r="K20" i="8"/>
  <c r="I14" i="8"/>
  <c r="Z6" i="8"/>
  <c r="X20" i="8"/>
  <c r="I24" i="8"/>
  <c r="S8" i="8"/>
  <c r="E17" i="8"/>
  <c r="D24" i="8"/>
  <c r="K4" i="8"/>
  <c r="O22" i="8"/>
  <c r="W21" i="8"/>
  <c r="P23" i="8"/>
  <c r="E5" i="8"/>
  <c r="C14" i="8"/>
  <c r="W11" i="8"/>
  <c r="C24" i="8"/>
  <c r="E7" i="8"/>
  <c r="N9" i="8"/>
  <c r="X12" i="8"/>
  <c r="P8" i="8"/>
  <c r="Q22" i="8"/>
  <c r="H20" i="8"/>
  <c r="N5" i="8"/>
  <c r="Q14" i="8"/>
  <c r="L12" i="8"/>
  <c r="Z21" i="8"/>
  <c r="AA21" i="8"/>
  <c r="AB18" i="8"/>
  <c r="P11" i="8"/>
  <c r="W8" i="8"/>
  <c r="V4" i="8"/>
  <c r="M22" i="8"/>
  <c r="R14" i="8"/>
  <c r="D18" i="8"/>
  <c r="H5" i="8"/>
  <c r="I5" i="8"/>
  <c r="Y4" i="8"/>
  <c r="R19" i="8"/>
  <c r="M5" i="8"/>
  <c r="AB10" i="8"/>
  <c r="Q11" i="8"/>
  <c r="F4" i="8"/>
  <c r="Q9" i="8"/>
  <c r="AB4" i="8"/>
  <c r="P14" i="8"/>
  <c r="L10" i="8"/>
  <c r="D6" i="8"/>
  <c r="G13" i="8"/>
  <c r="D22" i="8"/>
  <c r="D8" i="8"/>
  <c r="U23" i="8"/>
  <c r="D12" i="8"/>
  <c r="P7" i="8"/>
  <c r="L6" i="8"/>
  <c r="E9" i="8"/>
  <c r="G23" i="8"/>
  <c r="K23" i="8"/>
  <c r="U13" i="8"/>
  <c r="M7" i="8"/>
  <c r="U7" i="8"/>
  <c r="P17" i="8"/>
  <c r="F20" i="8"/>
  <c r="R15" i="8"/>
  <c r="V17" i="8"/>
  <c r="Y5" i="8"/>
  <c r="Z17" i="8"/>
  <c r="G4" i="8"/>
  <c r="AB13" i="8"/>
  <c r="C23" i="8"/>
  <c r="K7" i="8"/>
  <c r="E24" i="8"/>
  <c r="F7" i="8"/>
  <c r="AA16" i="8"/>
  <c r="L5" i="8"/>
  <c r="M21" i="8"/>
  <c r="F8" i="8"/>
  <c r="Y20" i="8"/>
  <c r="I21" i="8"/>
  <c r="X24" i="8"/>
  <c r="AB19" i="8"/>
  <c r="L18" i="8"/>
  <c r="V20" i="8"/>
  <c r="T15" i="8"/>
  <c r="Q6" i="8"/>
  <c r="Q12" i="8"/>
  <c r="Y24" i="8"/>
  <c r="S23" i="8"/>
  <c r="N13" i="8"/>
  <c r="G20" i="8"/>
  <c r="Y13" i="8"/>
  <c r="M23" i="8"/>
  <c r="F19" i="8"/>
  <c r="I15" i="8"/>
  <c r="T6" i="8"/>
  <c r="H24" i="8"/>
  <c r="R11" i="8"/>
  <c r="G8" i="8"/>
  <c r="AA22" i="8"/>
  <c r="X17" i="8"/>
  <c r="K17" i="8"/>
  <c r="U11" i="8"/>
  <c r="R12" i="8"/>
  <c r="N7" i="8"/>
  <c r="AB16" i="8"/>
  <c r="S15" i="8"/>
  <c r="H16" i="8"/>
  <c r="X9" i="8"/>
  <c r="AB22" i="8"/>
  <c r="O6" i="8"/>
  <c r="C16" i="8"/>
  <c r="V11" i="8"/>
  <c r="X19" i="8"/>
  <c r="E21" i="8"/>
  <c r="F6" i="8"/>
  <c r="Z20" i="8"/>
  <c r="C4" i="8"/>
  <c r="Q13" i="8"/>
  <c r="J9" i="8"/>
  <c r="V23" i="8"/>
  <c r="K5" i="8"/>
  <c r="G17" i="8"/>
  <c r="Z11" i="8"/>
  <c r="U16" i="8"/>
  <c r="AB15" i="8"/>
  <c r="Z5" i="8"/>
  <c r="F11" i="8"/>
  <c r="Y11" i="8"/>
  <c r="R22" i="8"/>
  <c r="H9" i="8"/>
  <c r="V7" i="8"/>
  <c r="F16" i="8"/>
  <c r="T17" i="8"/>
  <c r="F18" i="8"/>
  <c r="N15" i="8"/>
  <c r="U22" i="8"/>
  <c r="W18" i="8"/>
  <c r="U19" i="8"/>
  <c r="W15" i="8"/>
  <c r="AA15" i="8"/>
  <c r="Y19" i="8"/>
  <c r="D5" i="8"/>
  <c r="V19" i="8"/>
  <c r="E19" i="8"/>
  <c r="AA23" i="19"/>
  <c r="AA16" i="19"/>
  <c r="V18" i="19"/>
  <c r="U12" i="19"/>
  <c r="G8" i="19"/>
  <c r="AB8" i="19"/>
  <c r="J17" i="19"/>
  <c r="P14" i="19"/>
  <c r="R19" i="19"/>
  <c r="K4" i="19"/>
  <c r="AB20" i="19"/>
  <c r="S17" i="19"/>
  <c r="D19" i="19"/>
  <c r="E16" i="19"/>
  <c r="V4" i="19"/>
  <c r="K17" i="19"/>
  <c r="O14" i="19"/>
  <c r="AB14" i="19"/>
  <c r="S23" i="19"/>
  <c r="E8" i="19"/>
  <c r="AB6" i="19"/>
  <c r="L10" i="19"/>
  <c r="H14" i="19"/>
  <c r="R22" i="19"/>
  <c r="G10" i="19"/>
  <c r="E23" i="19"/>
  <c r="N5" i="19"/>
  <c r="C9" i="19"/>
  <c r="O8" i="19"/>
  <c r="J10" i="19"/>
  <c r="E14" i="19"/>
  <c r="S8" i="19"/>
  <c r="V9" i="19"/>
  <c r="D16" i="19"/>
  <c r="U6" i="19"/>
  <c r="C11" i="19"/>
  <c r="M23" i="19"/>
  <c r="F10" i="19"/>
  <c r="L8" i="19"/>
  <c r="F6" i="19"/>
  <c r="T12" i="19"/>
  <c r="AB12" i="19"/>
  <c r="O22" i="19"/>
  <c r="F17" i="19"/>
  <c r="T16" i="19"/>
  <c r="C12" i="19"/>
  <c r="Z24" i="19"/>
  <c r="S22" i="19"/>
  <c r="D24" i="19"/>
  <c r="L24" i="19"/>
  <c r="Z14" i="19"/>
  <c r="Y19" i="19"/>
  <c r="P16" i="19"/>
  <c r="O10" i="19"/>
  <c r="O24" i="19"/>
  <c r="AA10" i="19"/>
  <c r="L6" i="19"/>
  <c r="H13" i="19"/>
  <c r="Y7" i="19"/>
  <c r="D13" i="19"/>
  <c r="Q18" i="19"/>
  <c r="L18" i="19"/>
  <c r="N13" i="19"/>
  <c r="AB4" i="19"/>
  <c r="K18" i="19"/>
  <c r="L22" i="19"/>
  <c r="J12" i="19"/>
  <c r="X12" i="19"/>
  <c r="AB16" i="19"/>
  <c r="N19" i="19"/>
  <c r="X10" i="19"/>
  <c r="J6" i="19"/>
  <c r="D14" i="19"/>
  <c r="H12" i="19"/>
  <c r="H20" i="19"/>
  <c r="T20" i="19"/>
  <c r="M13" i="19"/>
  <c r="E4" i="19"/>
  <c r="M11" i="19"/>
  <c r="Q8" i="19"/>
  <c r="N4" i="19"/>
  <c r="N17" i="19"/>
  <c r="L7" i="19"/>
  <c r="X22" i="19"/>
  <c r="S13" i="19"/>
  <c r="M5" i="19"/>
  <c r="Z15" i="19"/>
  <c r="U4" i="19"/>
  <c r="F21" i="19"/>
  <c r="N18" i="19"/>
  <c r="F18" i="19"/>
  <c r="M16" i="19"/>
  <c r="Q4" i="19"/>
  <c r="F23" i="19"/>
  <c r="X9" i="19"/>
  <c r="F19" i="19"/>
  <c r="M7" i="19"/>
  <c r="V11" i="19"/>
  <c r="G15" i="19"/>
  <c r="M12" i="19"/>
  <c r="AA15" i="19"/>
  <c r="J20" i="19"/>
  <c r="O19" i="19"/>
  <c r="C7" i="19"/>
  <c r="E7" i="19"/>
  <c r="Z16" i="19"/>
  <c r="V7" i="19"/>
  <c r="M15" i="19"/>
  <c r="Q22" i="19"/>
  <c r="D7" i="19"/>
  <c r="I9" i="19"/>
  <c r="I5" i="19"/>
  <c r="D23" i="19"/>
  <c r="C18" i="19"/>
  <c r="J16" i="19"/>
  <c r="AA22" i="19"/>
  <c r="I15" i="19"/>
  <c r="V19" i="19"/>
  <c r="AA17" i="19"/>
  <c r="J23" i="19"/>
  <c r="C17" i="19"/>
  <c r="W23" i="19"/>
  <c r="N20" i="19"/>
  <c r="T15" i="19"/>
  <c r="D8" i="19"/>
  <c r="C15" i="19"/>
  <c r="W13" i="19"/>
  <c r="AA20" i="19"/>
  <c r="X4" i="19"/>
  <c r="N23" i="19"/>
  <c r="W15" i="19"/>
  <c r="R24" i="19"/>
  <c r="AB22" i="19"/>
  <c r="U8" i="19"/>
  <c r="R15" i="19"/>
  <c r="R16" i="19"/>
  <c r="H19" i="19"/>
  <c r="S11" i="19"/>
  <c r="F11" i="19"/>
  <c r="X24" i="19"/>
  <c r="C20" i="19"/>
  <c r="U9" i="19"/>
  <c r="X18" i="19"/>
  <c r="W16" i="19"/>
  <c r="F24" i="19"/>
  <c r="S20" i="19"/>
  <c r="W14" i="19"/>
  <c r="S7" i="19"/>
  <c r="W24" i="19"/>
  <c r="X15" i="19"/>
  <c r="H4" i="19"/>
  <c r="R13" i="19"/>
  <c r="V16" i="19"/>
  <c r="U11" i="19"/>
  <c r="H15" i="19"/>
  <c r="Z19" i="19"/>
  <c r="Y6" i="19"/>
  <c r="W9" i="19"/>
  <c r="V13" i="19"/>
  <c r="E17" i="19"/>
  <c r="L13" i="19"/>
  <c r="Z11" i="19"/>
  <c r="V23" i="19"/>
  <c r="C10" i="19"/>
  <c r="D11" i="19"/>
  <c r="J4" i="19"/>
  <c r="L5" i="19"/>
  <c r="X13" i="19"/>
  <c r="K19" i="19"/>
  <c r="R12" i="19"/>
  <c r="E13" i="19"/>
  <c r="R18" i="19"/>
  <c r="E22" i="19"/>
  <c r="U16" i="19"/>
  <c r="I16" i="19"/>
  <c r="AA13" i="19"/>
  <c r="I13" i="19"/>
  <c r="M19" i="19"/>
  <c r="I11" i="19"/>
  <c r="Z18" i="19"/>
  <c r="N14" i="19"/>
  <c r="Z6" i="19"/>
  <c r="M21" i="19"/>
  <c r="H11" i="19"/>
  <c r="F22" i="19"/>
  <c r="T19" i="19"/>
  <c r="AA8" i="19"/>
  <c r="T17" i="19"/>
  <c r="AB24" i="19"/>
  <c r="L4" i="19"/>
  <c r="K7" i="19"/>
  <c r="S5" i="19"/>
  <c r="R23" i="19"/>
  <c r="U24" i="19"/>
  <c r="AB19" i="19"/>
  <c r="I24" i="19"/>
  <c r="S18" i="19"/>
  <c r="T23" i="19"/>
  <c r="F9" i="19"/>
  <c r="D5" i="19"/>
  <c r="Y16" i="19"/>
  <c r="Q20" i="19"/>
  <c r="N9" i="19"/>
  <c r="X6" i="19"/>
  <c r="D22" i="19"/>
  <c r="F5" i="19"/>
  <c r="W11" i="19"/>
  <c r="W4" i="19"/>
  <c r="L23" i="19"/>
  <c r="AA19" i="19"/>
  <c r="N10" i="19"/>
  <c r="V20" i="19"/>
  <c r="X7" i="19"/>
  <c r="M9" i="19"/>
  <c r="K5" i="19"/>
  <c r="Q11" i="19"/>
  <c r="G16" i="19"/>
  <c r="Z21" i="19"/>
  <c r="S10" i="19"/>
  <c r="I21" i="19"/>
  <c r="T8" i="19"/>
  <c r="K6" i="19"/>
  <c r="C5" i="19"/>
  <c r="E18" i="19"/>
  <c r="E5" i="19"/>
  <c r="V12" i="19"/>
  <c r="K23" i="19"/>
  <c r="M14" i="19"/>
  <c r="P10" i="19"/>
  <c r="P18" i="19"/>
  <c r="S14" i="19"/>
  <c r="S9" i="19"/>
  <c r="F12" i="19"/>
  <c r="M8" i="19"/>
  <c r="J19" i="19"/>
  <c r="S24" i="19"/>
  <c r="W12" i="19"/>
  <c r="P24" i="19"/>
  <c r="S19" i="19"/>
  <c r="H7" i="19"/>
  <c r="T13" i="19"/>
  <c r="Y11" i="19"/>
  <c r="K8" i="19"/>
  <c r="C13" i="19"/>
  <c r="J8" i="19"/>
  <c r="H6" i="19"/>
  <c r="V21" i="19"/>
  <c r="W8" i="19"/>
  <c r="U10" i="19"/>
  <c r="J13" i="19"/>
  <c r="AB21" i="19"/>
  <c r="Y5" i="19"/>
  <c r="M18" i="19"/>
  <c r="N7" i="19"/>
  <c r="Q15" i="19"/>
  <c r="I7" i="19"/>
  <c r="AB13" i="19"/>
  <c r="O15" i="19"/>
  <c r="S15" i="19"/>
  <c r="AA24" i="19"/>
  <c r="AB5" i="19"/>
  <c r="P11" i="19"/>
  <c r="K14" i="19"/>
  <c r="V15" i="19"/>
  <c r="E19" i="19"/>
  <c r="Y17" i="19"/>
  <c r="Q6" i="19"/>
  <c r="D17" i="19"/>
  <c r="T10" i="19"/>
  <c r="W6" i="19"/>
  <c r="P4" i="19"/>
  <c r="N6" i="19"/>
  <c r="O16" i="19"/>
  <c r="Z22" i="19"/>
  <c r="W21" i="19"/>
  <c r="H10" i="19"/>
  <c r="I23" i="19"/>
  <c r="W20" i="19"/>
  <c r="T24" i="19"/>
  <c r="F16" i="19"/>
  <c r="M24" i="19"/>
  <c r="Z20" i="19"/>
  <c r="Q19" i="19"/>
  <c r="P20" i="19"/>
  <c r="R20" i="19"/>
  <c r="T7" i="19"/>
  <c r="K24" i="19"/>
  <c r="J11" i="19"/>
  <c r="F7" i="19"/>
  <c r="M17" i="19"/>
  <c r="C14" i="19"/>
  <c r="F20" i="19"/>
  <c r="M20" i="19"/>
  <c r="T4" i="8"/>
  <c r="T18" i="8"/>
  <c r="AA23" i="8"/>
  <c r="AA4" i="8"/>
  <c r="AA17" i="8"/>
  <c r="AA13" i="8"/>
  <c r="H23" i="19"/>
  <c r="C23" i="19"/>
  <c r="U15" i="8"/>
  <c r="U24" i="8"/>
  <c r="J5" i="19"/>
  <c r="Z5" i="19"/>
  <c r="R5" i="19"/>
  <c r="H5" i="19"/>
  <c r="V5" i="19"/>
  <c r="U5" i="8"/>
  <c r="F5" i="8"/>
  <c r="Q5" i="8"/>
  <c r="Y15" i="19"/>
  <c r="D15" i="19"/>
  <c r="P15" i="19"/>
  <c r="Q17" i="19"/>
  <c r="Q24" i="19"/>
  <c r="N12" i="19"/>
  <c r="N61" i="19" l="1"/>
  <c r="N36" i="19"/>
  <c r="Q48" i="19"/>
  <c r="Q66" i="19"/>
  <c r="Q41" i="19"/>
  <c r="P64" i="19"/>
  <c r="P39" i="19"/>
  <c r="D64" i="19"/>
  <c r="D39" i="19"/>
  <c r="Y64" i="19"/>
  <c r="Q54" i="8"/>
  <c r="Q29" i="8"/>
  <c r="F54" i="8"/>
  <c r="F29" i="8"/>
  <c r="U54" i="8"/>
  <c r="U29" i="8"/>
  <c r="V29" i="19"/>
  <c r="V54" i="19"/>
  <c r="H54" i="19"/>
  <c r="H29" i="19"/>
  <c r="R29" i="19"/>
  <c r="R54" i="19"/>
  <c r="J54" i="19"/>
  <c r="J29" i="19"/>
  <c r="U48" i="8"/>
  <c r="U64" i="8"/>
  <c r="U39" i="8"/>
  <c r="C72" i="19"/>
  <c r="C47" i="19"/>
  <c r="H47" i="19"/>
  <c r="H72" i="19"/>
  <c r="T67" i="8"/>
  <c r="T42" i="8"/>
  <c r="T53" i="8"/>
  <c r="T28" i="8"/>
  <c r="M44" i="19"/>
  <c r="M69" i="19"/>
  <c r="F69" i="19"/>
  <c r="F44" i="19"/>
  <c r="C63" i="19"/>
  <c r="C38" i="19"/>
  <c r="M41" i="19"/>
  <c r="M66" i="19"/>
  <c r="F31" i="19"/>
  <c r="F56" i="19"/>
  <c r="J60" i="19"/>
  <c r="J35" i="19"/>
  <c r="K48" i="19"/>
  <c r="T56" i="19"/>
  <c r="T31" i="19"/>
  <c r="R69" i="19"/>
  <c r="R44" i="19"/>
  <c r="P69" i="19"/>
  <c r="P44" i="19"/>
  <c r="Q68" i="19"/>
  <c r="Q43" i="19"/>
  <c r="M48" i="19"/>
  <c r="F65" i="19"/>
  <c r="F40" i="19"/>
  <c r="T48" i="19"/>
  <c r="W69" i="19"/>
  <c r="I72" i="19"/>
  <c r="I47" i="19"/>
  <c r="H59" i="19"/>
  <c r="H34" i="19"/>
  <c r="W70" i="19"/>
  <c r="Z71" i="19"/>
  <c r="O65" i="19"/>
  <c r="O40" i="19"/>
  <c r="N30" i="19"/>
  <c r="N55" i="19"/>
  <c r="P53" i="19"/>
  <c r="P28" i="19"/>
  <c r="T59" i="19"/>
  <c r="T34" i="19"/>
  <c r="D41" i="19"/>
  <c r="D66" i="19"/>
  <c r="Q55" i="19"/>
  <c r="Q30" i="19"/>
  <c r="Y66" i="19"/>
  <c r="E68" i="19"/>
  <c r="E43" i="19"/>
  <c r="V64" i="19"/>
  <c r="V39" i="19"/>
  <c r="K63" i="19"/>
  <c r="K38" i="19"/>
  <c r="P60" i="19"/>
  <c r="P35" i="19"/>
  <c r="S64" i="19"/>
  <c r="S39" i="19"/>
  <c r="O64" i="19"/>
  <c r="O39" i="19"/>
  <c r="I56" i="19"/>
  <c r="I31" i="19"/>
  <c r="Q39" i="19"/>
  <c r="Q64" i="19"/>
  <c r="N56" i="19"/>
  <c r="N31" i="19"/>
  <c r="M67" i="19"/>
  <c r="M42" i="19"/>
  <c r="J62" i="19"/>
  <c r="J37" i="19"/>
  <c r="U34" i="19"/>
  <c r="U59" i="19"/>
  <c r="V45" i="19"/>
  <c r="V70" i="19"/>
  <c r="H55" i="19"/>
  <c r="H30" i="19"/>
  <c r="J32" i="19"/>
  <c r="J57" i="19"/>
  <c r="C37" i="19"/>
  <c r="C62" i="19"/>
  <c r="K57" i="19"/>
  <c r="K32" i="19"/>
  <c r="T62" i="19"/>
  <c r="T37" i="19"/>
  <c r="H31" i="19"/>
  <c r="H56" i="19"/>
  <c r="S68" i="19"/>
  <c r="S43" i="19"/>
  <c r="P48" i="19"/>
  <c r="S48" i="19"/>
  <c r="J43" i="19"/>
  <c r="J68" i="19"/>
  <c r="M57" i="19"/>
  <c r="M32" i="19"/>
  <c r="F61" i="19"/>
  <c r="F36" i="19"/>
  <c r="S58" i="19"/>
  <c r="S33" i="19"/>
  <c r="S38" i="19"/>
  <c r="S63" i="19"/>
  <c r="P67" i="19"/>
  <c r="P42" i="19"/>
  <c r="P59" i="19"/>
  <c r="P34" i="19"/>
  <c r="M38" i="19"/>
  <c r="M63" i="19"/>
  <c r="K72" i="19"/>
  <c r="K47" i="19"/>
  <c r="V61" i="19"/>
  <c r="V36" i="19"/>
  <c r="E29" i="19"/>
  <c r="E54" i="19"/>
  <c r="E42" i="19"/>
  <c r="E67" i="19"/>
  <c r="C29" i="19"/>
  <c r="C54" i="19"/>
  <c r="K55" i="19"/>
  <c r="K30" i="19"/>
  <c r="T57" i="19"/>
  <c r="T32" i="19"/>
  <c r="I70" i="19"/>
  <c r="I45" i="19"/>
  <c r="S34" i="19"/>
  <c r="S59" i="19"/>
  <c r="G65" i="19"/>
  <c r="G40" i="19"/>
  <c r="Q35" i="19"/>
  <c r="Q60" i="19"/>
  <c r="K54" i="19"/>
  <c r="K29" i="19"/>
  <c r="M33" i="19"/>
  <c r="M58" i="19"/>
  <c r="V69" i="19"/>
  <c r="V44" i="19"/>
  <c r="N59" i="19"/>
  <c r="N34" i="19"/>
  <c r="L47" i="19"/>
  <c r="L72" i="19"/>
  <c r="F54" i="19"/>
  <c r="F29" i="19"/>
  <c r="D71" i="19"/>
  <c r="D46" i="19"/>
  <c r="N58" i="19"/>
  <c r="N33" i="19"/>
  <c r="Q69" i="19"/>
  <c r="Q44" i="19"/>
  <c r="D54" i="19"/>
  <c r="D29" i="19"/>
  <c r="F58" i="19"/>
  <c r="F33" i="19"/>
  <c r="T47" i="19"/>
  <c r="T72" i="19"/>
  <c r="S67" i="19"/>
  <c r="S42" i="19"/>
  <c r="I48" i="19"/>
  <c r="U48" i="19"/>
  <c r="R47" i="19"/>
  <c r="R72" i="19"/>
  <c r="S54" i="19"/>
  <c r="S29" i="19"/>
  <c r="K31" i="19"/>
  <c r="K56" i="19"/>
  <c r="L53" i="19"/>
  <c r="L28" i="19"/>
  <c r="T66" i="19"/>
  <c r="T41" i="19"/>
  <c r="T68" i="19"/>
  <c r="T43" i="19"/>
  <c r="F71" i="19"/>
  <c r="F46" i="19"/>
  <c r="H35" i="19"/>
  <c r="H60" i="19"/>
  <c r="M45" i="19"/>
  <c r="M70" i="19"/>
  <c r="N63" i="19"/>
  <c r="N38" i="19"/>
  <c r="I60" i="19"/>
  <c r="I35" i="19"/>
  <c r="M68" i="19"/>
  <c r="M43" i="19"/>
  <c r="I62" i="19"/>
  <c r="I37" i="19"/>
  <c r="I65" i="19"/>
  <c r="I40" i="19"/>
  <c r="U40" i="19"/>
  <c r="U65" i="19"/>
  <c r="E46" i="19"/>
  <c r="E71" i="19"/>
  <c r="R67" i="19"/>
  <c r="R42" i="19"/>
  <c r="E37" i="19"/>
  <c r="E62" i="19"/>
  <c r="R36" i="19"/>
  <c r="R61" i="19"/>
  <c r="K43" i="19"/>
  <c r="K68" i="19"/>
  <c r="X62" i="19"/>
  <c r="L54" i="19"/>
  <c r="L29" i="19"/>
  <c r="J53" i="19"/>
  <c r="J28" i="19"/>
  <c r="D60" i="19"/>
  <c r="D35" i="19"/>
  <c r="C59" i="19"/>
  <c r="C34" i="19"/>
  <c r="V72" i="19"/>
  <c r="V47" i="19"/>
  <c r="L37" i="19"/>
  <c r="L62" i="19"/>
  <c r="E66" i="19"/>
  <c r="E41" i="19"/>
  <c r="V37" i="19"/>
  <c r="V62" i="19"/>
  <c r="H39" i="19"/>
  <c r="H64" i="19"/>
  <c r="U60" i="19"/>
  <c r="U35" i="19"/>
  <c r="V65" i="19"/>
  <c r="V40" i="19"/>
  <c r="R62" i="19"/>
  <c r="R37" i="19"/>
  <c r="H28" i="19"/>
  <c r="H53" i="19"/>
  <c r="X64" i="19"/>
  <c r="W73" i="19"/>
  <c r="S31" i="19"/>
  <c r="S56" i="19"/>
  <c r="W63" i="19"/>
  <c r="S69" i="19"/>
  <c r="S44" i="19"/>
  <c r="F48" i="19"/>
  <c r="W65" i="19"/>
  <c r="U58" i="19"/>
  <c r="U33" i="19"/>
  <c r="C69" i="19"/>
  <c r="C44" i="19"/>
  <c r="X73" i="19"/>
  <c r="F35" i="19"/>
  <c r="F60" i="19"/>
  <c r="S35" i="19"/>
  <c r="S60" i="19"/>
  <c r="H68" i="19"/>
  <c r="H43" i="19"/>
  <c r="R40" i="19"/>
  <c r="R65" i="19"/>
  <c r="R39" i="19"/>
  <c r="R64" i="19"/>
  <c r="U32" i="19"/>
  <c r="U57" i="19"/>
  <c r="R48" i="19"/>
  <c r="W64" i="19"/>
  <c r="N47" i="19"/>
  <c r="N72" i="19"/>
  <c r="W62" i="19"/>
  <c r="C64" i="19"/>
  <c r="C39" i="19"/>
  <c r="D57" i="19"/>
  <c r="D32" i="19"/>
  <c r="T64" i="19"/>
  <c r="T39" i="19"/>
  <c r="N44" i="19"/>
  <c r="N69" i="19"/>
  <c r="W72" i="19"/>
  <c r="C66" i="19"/>
  <c r="C41" i="19"/>
  <c r="J72" i="19"/>
  <c r="J47" i="19"/>
  <c r="V43" i="19"/>
  <c r="V68" i="19"/>
  <c r="I64" i="19"/>
  <c r="I39" i="19"/>
  <c r="J40" i="19"/>
  <c r="J65" i="19"/>
  <c r="C42" i="19"/>
  <c r="C67" i="19"/>
  <c r="D47" i="19"/>
  <c r="D72" i="19"/>
  <c r="I54" i="19"/>
  <c r="I29" i="19"/>
  <c r="I33" i="19"/>
  <c r="I58" i="19"/>
  <c r="D56" i="19"/>
  <c r="D31" i="19"/>
  <c r="Q46" i="19"/>
  <c r="Q71" i="19"/>
  <c r="M39" i="19"/>
  <c r="M64" i="19"/>
  <c r="V56" i="19"/>
  <c r="V31" i="19"/>
  <c r="E56" i="19"/>
  <c r="E31" i="19"/>
  <c r="C56" i="19"/>
  <c r="C31" i="19"/>
  <c r="O68" i="19"/>
  <c r="O43" i="19"/>
  <c r="J69" i="19"/>
  <c r="J44" i="19"/>
  <c r="M36" i="19"/>
  <c r="M61" i="19"/>
  <c r="G39" i="19"/>
  <c r="G64" i="19"/>
  <c r="V60" i="19"/>
  <c r="V35" i="19"/>
  <c r="M56" i="19"/>
  <c r="M31" i="19"/>
  <c r="F68" i="19"/>
  <c r="F43" i="19"/>
  <c r="F72" i="19"/>
  <c r="F47" i="19"/>
  <c r="Q53" i="19"/>
  <c r="Q28" i="19"/>
  <c r="F42" i="19"/>
  <c r="F67" i="19"/>
  <c r="N67" i="19"/>
  <c r="N42" i="19"/>
  <c r="F45" i="19"/>
  <c r="F70" i="19"/>
  <c r="U53" i="19"/>
  <c r="U28" i="19"/>
  <c r="M54" i="19"/>
  <c r="M29" i="19"/>
  <c r="S37" i="19"/>
  <c r="S62" i="19"/>
  <c r="X71" i="19"/>
  <c r="L56" i="19"/>
  <c r="L31" i="19"/>
  <c r="N66" i="19"/>
  <c r="N41" i="19"/>
  <c r="N53" i="19"/>
  <c r="N28" i="19"/>
  <c r="Q32" i="19"/>
  <c r="Q57" i="19"/>
  <c r="M35" i="19"/>
  <c r="M60" i="19"/>
  <c r="E53" i="19"/>
  <c r="E28" i="19"/>
  <c r="M37" i="19"/>
  <c r="M62" i="19"/>
  <c r="T44" i="19"/>
  <c r="T69" i="19"/>
  <c r="H69" i="19"/>
  <c r="H44" i="19"/>
  <c r="H61" i="19"/>
  <c r="H36" i="19"/>
  <c r="D38" i="19"/>
  <c r="D63" i="19"/>
  <c r="J55" i="19"/>
  <c r="J30" i="19"/>
  <c r="N68" i="19"/>
  <c r="N43" i="19"/>
  <c r="J61" i="19"/>
  <c r="J36" i="19"/>
  <c r="L46" i="19"/>
  <c r="L71" i="19"/>
  <c r="N62" i="19"/>
  <c r="N37" i="19"/>
  <c r="L67" i="19"/>
  <c r="L42" i="19"/>
  <c r="Q67" i="19"/>
  <c r="Q42" i="19"/>
  <c r="D62" i="19"/>
  <c r="D37" i="19"/>
  <c r="H37" i="19"/>
  <c r="L30" i="19"/>
  <c r="L55" i="19"/>
  <c r="O48" i="19"/>
  <c r="O34" i="19"/>
  <c r="O59" i="19"/>
  <c r="P65" i="19"/>
  <c r="P40" i="19"/>
  <c r="Y68" i="19"/>
  <c r="L48" i="19"/>
  <c r="D48" i="19"/>
  <c r="S71" i="19"/>
  <c r="S46" i="19"/>
  <c r="C61" i="19"/>
  <c r="C36" i="19"/>
  <c r="T65" i="19"/>
  <c r="T40" i="19"/>
  <c r="F66" i="19"/>
  <c r="F41" i="19"/>
  <c r="O71" i="19"/>
  <c r="O46" i="19"/>
  <c r="T36" i="19"/>
  <c r="T61" i="19"/>
  <c r="F55" i="19"/>
  <c r="F30" i="19"/>
  <c r="L57" i="19"/>
  <c r="L32" i="19"/>
  <c r="F59" i="19"/>
  <c r="F34" i="19"/>
  <c r="M72" i="19"/>
  <c r="M47" i="19"/>
  <c r="C35" i="19"/>
  <c r="C60" i="19"/>
  <c r="U30" i="19"/>
  <c r="D40" i="19"/>
  <c r="D65" i="19"/>
  <c r="V58" i="19"/>
  <c r="V33" i="19"/>
  <c r="S32" i="19"/>
  <c r="S57" i="19"/>
  <c r="E63" i="19"/>
  <c r="E38" i="19"/>
  <c r="J34" i="19"/>
  <c r="J59" i="19"/>
  <c r="O57" i="19"/>
  <c r="O32" i="19"/>
  <c r="C58" i="19"/>
  <c r="C33" i="19"/>
  <c r="N54" i="19"/>
  <c r="N29" i="19"/>
  <c r="E47" i="19"/>
  <c r="E72" i="19"/>
  <c r="G59" i="19"/>
  <c r="G34" i="19"/>
  <c r="R71" i="19"/>
  <c r="R46" i="19"/>
  <c r="H63" i="19"/>
  <c r="H38" i="19"/>
  <c r="L34" i="19"/>
  <c r="L59" i="19"/>
  <c r="E57" i="19"/>
  <c r="E32" i="19"/>
  <c r="S72" i="19"/>
  <c r="S47" i="19"/>
  <c r="O63" i="19"/>
  <c r="O38" i="19"/>
  <c r="K66" i="19"/>
  <c r="K41" i="19"/>
  <c r="V53" i="19"/>
  <c r="V28" i="19"/>
  <c r="E65" i="19"/>
  <c r="E40" i="19"/>
  <c r="D68" i="19"/>
  <c r="D43" i="19"/>
  <c r="S66" i="19"/>
  <c r="S41" i="19"/>
  <c r="K53" i="19"/>
  <c r="K28" i="19"/>
  <c r="R43" i="19"/>
  <c r="R68" i="19"/>
  <c r="P38" i="19"/>
  <c r="P63" i="19"/>
  <c r="J66" i="19"/>
  <c r="J41" i="19"/>
  <c r="G32" i="19"/>
  <c r="G57" i="19"/>
  <c r="U61" i="19"/>
  <c r="U36" i="19"/>
  <c r="V42" i="19"/>
  <c r="V67" i="19"/>
  <c r="E68" i="8"/>
  <c r="E43" i="8"/>
  <c r="V68" i="8"/>
  <c r="V43" i="8"/>
  <c r="D54" i="8"/>
  <c r="D29" i="8"/>
  <c r="Y68" i="8"/>
  <c r="W64" i="8"/>
  <c r="U68" i="8"/>
  <c r="U43" i="8"/>
  <c r="W67" i="8"/>
  <c r="U71" i="8"/>
  <c r="U46" i="8"/>
  <c r="N64" i="8"/>
  <c r="N39" i="8"/>
  <c r="F67" i="8"/>
  <c r="F42" i="8"/>
  <c r="T66" i="8"/>
  <c r="T41" i="8"/>
  <c r="F65" i="8"/>
  <c r="F40" i="8"/>
  <c r="V56" i="8"/>
  <c r="V31" i="8"/>
  <c r="H58" i="8"/>
  <c r="H33" i="8"/>
  <c r="R71" i="8"/>
  <c r="R46" i="8"/>
  <c r="F60" i="8"/>
  <c r="F35" i="8"/>
  <c r="U65" i="8"/>
  <c r="U40" i="8"/>
  <c r="G66" i="8"/>
  <c r="G41" i="8"/>
  <c r="K54" i="8"/>
  <c r="K29" i="8"/>
  <c r="V72" i="8"/>
  <c r="V47" i="8"/>
  <c r="J58" i="8"/>
  <c r="J33" i="8"/>
  <c r="Q62" i="8"/>
  <c r="Q37" i="8"/>
  <c r="C53" i="8"/>
  <c r="C28" i="8"/>
  <c r="F55" i="8"/>
  <c r="F30" i="8"/>
  <c r="E70" i="8"/>
  <c r="E45" i="8"/>
  <c r="X68" i="8"/>
  <c r="V60" i="8"/>
  <c r="V35" i="8"/>
  <c r="C65" i="8"/>
  <c r="C40" i="8"/>
  <c r="O55" i="8"/>
  <c r="O30" i="8"/>
  <c r="H65" i="8"/>
  <c r="H40" i="8"/>
  <c r="S64" i="8"/>
  <c r="S39" i="8"/>
  <c r="N56" i="8"/>
  <c r="N31" i="8"/>
  <c r="R61" i="8"/>
  <c r="R36" i="8"/>
  <c r="U60" i="8"/>
  <c r="U35" i="8"/>
  <c r="K41" i="8"/>
  <c r="K66" i="8"/>
  <c r="X66" i="8"/>
  <c r="G57" i="8"/>
  <c r="G32" i="8"/>
  <c r="R60" i="8"/>
  <c r="R35" i="8"/>
  <c r="H48" i="8"/>
  <c r="T55" i="8"/>
  <c r="T30" i="8"/>
  <c r="I64" i="8"/>
  <c r="I39" i="8"/>
  <c r="F68" i="8"/>
  <c r="F43" i="8"/>
  <c r="M72" i="8"/>
  <c r="M47" i="8"/>
  <c r="Y62" i="8"/>
  <c r="G69" i="8"/>
  <c r="G44" i="8"/>
  <c r="N62" i="8"/>
  <c r="N37" i="8"/>
  <c r="S72" i="8"/>
  <c r="S47" i="8"/>
  <c r="Y73" i="8"/>
  <c r="Q61" i="8"/>
  <c r="Q36" i="8"/>
  <c r="Q55" i="8"/>
  <c r="Q30" i="8"/>
  <c r="T64" i="8"/>
  <c r="T39" i="8"/>
  <c r="V69" i="8"/>
  <c r="V44" i="8"/>
  <c r="L67" i="8"/>
  <c r="L42" i="8"/>
  <c r="X73" i="8"/>
  <c r="I70" i="8"/>
  <c r="I45" i="8"/>
  <c r="Y69" i="8"/>
  <c r="F57" i="8"/>
  <c r="F32" i="8"/>
  <c r="M70" i="8"/>
  <c r="M45" i="8"/>
  <c r="L54" i="8"/>
  <c r="L29" i="8"/>
  <c r="F56" i="8"/>
  <c r="F31" i="8"/>
  <c r="K56" i="8"/>
  <c r="K31" i="8"/>
  <c r="C72" i="8"/>
  <c r="C47" i="8"/>
  <c r="G53" i="8"/>
  <c r="G28" i="8"/>
  <c r="V41" i="8"/>
  <c r="R64" i="8"/>
  <c r="R39" i="8"/>
  <c r="F69" i="8"/>
  <c r="F44" i="8"/>
  <c r="P66" i="8"/>
  <c r="P41" i="8"/>
  <c r="U56" i="8"/>
  <c r="U31" i="8"/>
  <c r="M56" i="8"/>
  <c r="M31" i="8"/>
  <c r="U62" i="8"/>
  <c r="U37" i="8"/>
  <c r="K72" i="8"/>
  <c r="K47" i="8"/>
  <c r="G72" i="8"/>
  <c r="G47" i="8"/>
  <c r="E58" i="8"/>
  <c r="E33" i="8"/>
  <c r="L55" i="8"/>
  <c r="L30" i="8"/>
  <c r="P56" i="8"/>
  <c r="P31" i="8"/>
  <c r="D61" i="8"/>
  <c r="D36" i="8"/>
  <c r="U72" i="8"/>
  <c r="U47" i="8"/>
  <c r="D57" i="8"/>
  <c r="D32" i="8"/>
  <c r="D71" i="8"/>
  <c r="D46" i="8"/>
  <c r="G62" i="8"/>
  <c r="G37" i="8"/>
  <c r="D55" i="8"/>
  <c r="D30" i="8"/>
  <c r="L59" i="8"/>
  <c r="L34" i="8"/>
  <c r="P63" i="8"/>
  <c r="P38" i="8"/>
  <c r="Q58" i="8"/>
  <c r="Q33" i="8"/>
  <c r="F53" i="8"/>
  <c r="F28" i="8"/>
  <c r="Q60" i="8"/>
  <c r="Q35" i="8"/>
  <c r="M54" i="8"/>
  <c r="M29" i="8"/>
  <c r="R68" i="8"/>
  <c r="R43" i="8"/>
  <c r="I54" i="8"/>
  <c r="I29" i="8"/>
  <c r="H54" i="8"/>
  <c r="H29" i="8"/>
  <c r="D67" i="8"/>
  <c r="D42" i="8"/>
  <c r="R63" i="8"/>
  <c r="R38" i="8"/>
  <c r="M71" i="8"/>
  <c r="M46" i="8"/>
  <c r="V53" i="8"/>
  <c r="V28" i="8"/>
  <c r="P60" i="8"/>
  <c r="P35" i="8"/>
  <c r="L61" i="8"/>
  <c r="L36" i="8"/>
  <c r="Q63" i="8"/>
  <c r="Q38" i="8"/>
  <c r="N54" i="8"/>
  <c r="N29" i="8"/>
  <c r="H69" i="8"/>
  <c r="H44" i="8"/>
  <c r="Q71" i="8"/>
  <c r="Q46" i="8"/>
  <c r="P57" i="8"/>
  <c r="P32" i="8"/>
  <c r="N58" i="8"/>
  <c r="N33" i="8"/>
  <c r="E56" i="8"/>
  <c r="E31" i="8"/>
  <c r="C73" i="8"/>
  <c r="C48" i="8"/>
  <c r="C63" i="8"/>
  <c r="C38" i="8"/>
  <c r="E54" i="8"/>
  <c r="E29" i="8"/>
  <c r="P72" i="8"/>
  <c r="P47" i="8"/>
  <c r="W70" i="8"/>
  <c r="O71" i="8"/>
  <c r="O46" i="8"/>
  <c r="K53" i="8"/>
  <c r="K28" i="8"/>
  <c r="D48" i="8"/>
  <c r="E41" i="8"/>
  <c r="S57" i="8"/>
  <c r="S32" i="8"/>
  <c r="I48" i="8"/>
  <c r="X69" i="8"/>
  <c r="I63" i="8"/>
  <c r="I38" i="8"/>
  <c r="K69" i="8"/>
  <c r="K44" i="8"/>
  <c r="S54" i="8"/>
  <c r="S29" i="8"/>
  <c r="I71" i="8"/>
  <c r="I46" i="8"/>
  <c r="O56" i="8"/>
  <c r="O31" i="8"/>
  <c r="S43" i="8"/>
  <c r="S68" i="8"/>
  <c r="J61" i="8"/>
  <c r="J36" i="8"/>
  <c r="T71" i="8"/>
  <c r="T46" i="8"/>
  <c r="U61" i="8"/>
  <c r="U36" i="8"/>
  <c r="O48" i="8"/>
  <c r="L66" i="8"/>
  <c r="L41" i="8"/>
  <c r="H71" i="8"/>
  <c r="H46" i="8"/>
  <c r="C61" i="8"/>
  <c r="C36" i="8"/>
  <c r="M57" i="8"/>
  <c r="M32" i="8"/>
  <c r="S60" i="8"/>
  <c r="S35" i="8"/>
  <c r="J65" i="8"/>
  <c r="J40" i="8"/>
  <c r="J64" i="8"/>
  <c r="J39" i="8"/>
  <c r="T48" i="8"/>
  <c r="J59" i="8"/>
  <c r="J34" i="8"/>
  <c r="I55" i="8"/>
  <c r="I30" i="8"/>
  <c r="J72" i="8"/>
  <c r="J47" i="8"/>
  <c r="V48" i="8"/>
  <c r="P62" i="8"/>
  <c r="P37" i="8"/>
  <c r="P54" i="8"/>
  <c r="P29" i="8"/>
  <c r="R34" i="8"/>
  <c r="R59" i="8"/>
  <c r="L56" i="8"/>
  <c r="L31" i="8"/>
  <c r="C66" i="8"/>
  <c r="C41" i="8"/>
  <c r="J63" i="8"/>
  <c r="J38" i="8"/>
  <c r="N69" i="8"/>
  <c r="N44" i="8"/>
  <c r="U57" i="8"/>
  <c r="U32" i="8"/>
  <c r="Y72" i="8"/>
  <c r="J48" i="8"/>
  <c r="H62" i="8"/>
  <c r="H37" i="8"/>
  <c r="N70" i="8"/>
  <c r="N45" i="8"/>
  <c r="L58" i="8"/>
  <c r="L33" i="8"/>
  <c r="R54" i="8"/>
  <c r="R29" i="8"/>
  <c r="J54" i="8"/>
  <c r="J29" i="8"/>
  <c r="L63" i="8"/>
  <c r="L38" i="8"/>
  <c r="Y64" i="8"/>
  <c r="W72" i="8"/>
  <c r="W73" i="8"/>
  <c r="X71" i="8"/>
  <c r="P53" i="8"/>
  <c r="P28" i="8"/>
  <c r="T60" i="8"/>
  <c r="T35" i="8"/>
  <c r="O60" i="8"/>
  <c r="O35" i="8"/>
  <c r="W69" i="8"/>
  <c r="D60" i="8"/>
  <c r="D35" i="8"/>
  <c r="J70" i="8"/>
  <c r="J45" i="8"/>
  <c r="O62" i="8"/>
  <c r="O37" i="8"/>
  <c r="M55" i="8"/>
  <c r="M30" i="8"/>
  <c r="O54" i="8"/>
  <c r="O29" i="8"/>
  <c r="L71" i="8"/>
  <c r="L46" i="8"/>
  <c r="P70" i="8"/>
  <c r="P45" i="8"/>
  <c r="V70" i="8"/>
  <c r="V45" i="8"/>
  <c r="L53" i="8"/>
  <c r="L28" i="8"/>
  <c r="H55" i="8"/>
  <c r="H30" i="8"/>
  <c r="I53" i="8"/>
  <c r="I28" i="8"/>
  <c r="R57" i="8"/>
  <c r="R32" i="8"/>
  <c r="K62" i="8"/>
  <c r="K37" i="8"/>
  <c r="L57" i="8"/>
  <c r="L32" i="8"/>
  <c r="H64" i="8"/>
  <c r="H39" i="8"/>
  <c r="I69" i="8"/>
  <c r="I44" i="8"/>
  <c r="P58" i="8"/>
  <c r="P33" i="8"/>
  <c r="E71" i="8"/>
  <c r="E46" i="8"/>
  <c r="R72" i="8"/>
  <c r="R47" i="8"/>
  <c r="V65" i="8"/>
  <c r="V40" i="8"/>
  <c r="X70" i="8"/>
  <c r="I60" i="8"/>
  <c r="I35" i="8"/>
  <c r="S65" i="8"/>
  <c r="S40" i="8"/>
  <c r="J71" i="8"/>
  <c r="J46" i="8"/>
  <c r="D72" i="8"/>
  <c r="D47" i="8"/>
  <c r="O58" i="8"/>
  <c r="O33" i="8"/>
  <c r="N59" i="8"/>
  <c r="N34" i="8"/>
  <c r="P71" i="8"/>
  <c r="P46" i="8"/>
  <c r="R69" i="8"/>
  <c r="R44" i="8"/>
  <c r="I67" i="8"/>
  <c r="I42" i="8"/>
  <c r="P48" i="8"/>
  <c r="J60" i="8"/>
  <c r="J35" i="8"/>
  <c r="M58" i="8"/>
  <c r="M33" i="8"/>
  <c r="N72" i="8"/>
  <c r="N47" i="8"/>
  <c r="N60" i="8"/>
  <c r="N35" i="8"/>
  <c r="G67" i="8"/>
  <c r="G42" i="8"/>
  <c r="K55" i="8"/>
  <c r="K30" i="8"/>
  <c r="T68" i="8"/>
  <c r="T43" i="8"/>
  <c r="E69" i="8"/>
  <c r="E44" i="8"/>
  <c r="I56" i="8"/>
  <c r="I31" i="8"/>
  <c r="V61" i="8"/>
  <c r="V36" i="8"/>
  <c r="S70" i="8"/>
  <c r="S45" i="8"/>
  <c r="N57" i="8"/>
  <c r="N32" i="8"/>
  <c r="Q67" i="8"/>
  <c r="Q42" i="8"/>
  <c r="I68" i="8"/>
  <c r="I43" i="8"/>
  <c r="I61" i="8"/>
  <c r="I36" i="8"/>
  <c r="T58" i="8"/>
  <c r="T33" i="8"/>
  <c r="M68" i="8"/>
  <c r="M43" i="8"/>
  <c r="T63" i="8"/>
  <c r="T38" i="8"/>
  <c r="U53" i="8"/>
  <c r="U28" i="8"/>
  <c r="N55" i="8"/>
  <c r="N30" i="8"/>
  <c r="W71" i="8"/>
  <c r="N66" i="8"/>
  <c r="N41" i="8"/>
  <c r="Y63" i="8"/>
  <c r="P65" i="8"/>
  <c r="P40" i="8"/>
  <c r="P68" i="8"/>
  <c r="P43" i="8"/>
  <c r="V64" i="8"/>
  <c r="V39" i="8"/>
  <c r="D64" i="8"/>
  <c r="D39" i="8"/>
  <c r="K48" i="8"/>
  <c r="X67" i="8"/>
  <c r="J62" i="8"/>
  <c r="J37" i="8"/>
  <c r="V63" i="8"/>
  <c r="V38" i="8"/>
  <c r="C70" i="8"/>
  <c r="C45" i="8"/>
  <c r="D65" i="8"/>
  <c r="D40" i="8"/>
  <c r="J57" i="8"/>
  <c r="J32" i="8"/>
  <c r="V57" i="8"/>
  <c r="V32" i="8"/>
  <c r="O72" i="8"/>
  <c r="O47" i="8"/>
  <c r="U59" i="8"/>
  <c r="U34" i="8"/>
  <c r="F72" i="8"/>
  <c r="F47" i="8"/>
  <c r="O65" i="8"/>
  <c r="O40" i="8"/>
  <c r="Q68" i="8"/>
  <c r="Q43" i="8"/>
  <c r="T72" i="8"/>
  <c r="T47" i="8"/>
  <c r="G48" i="8"/>
  <c r="F61" i="8"/>
  <c r="F36" i="8"/>
  <c r="K71" i="8"/>
  <c r="K46" i="8"/>
  <c r="S67" i="8"/>
  <c r="S42" i="8"/>
  <c r="D63" i="8"/>
  <c r="D38" i="8"/>
  <c r="O69" i="8"/>
  <c r="O44" i="8"/>
  <c r="M53" i="8"/>
  <c r="M28" i="8"/>
  <c r="M48" i="8"/>
  <c r="H61" i="8"/>
  <c r="H36" i="8"/>
  <c r="N48" i="8"/>
  <c r="G63" i="8"/>
  <c r="G38" i="8"/>
  <c r="F71" i="8"/>
  <c r="F46" i="8"/>
  <c r="Q72" i="8"/>
  <c r="Q47" i="8"/>
  <c r="T70" i="8"/>
  <c r="T45" i="8"/>
  <c r="V67" i="8"/>
  <c r="V42" i="8"/>
  <c r="T65" i="8"/>
  <c r="T40" i="8"/>
  <c r="M60" i="8"/>
  <c r="M35" i="8"/>
  <c r="H56" i="8"/>
  <c r="H31" i="8"/>
  <c r="L70" i="8"/>
  <c r="L45" i="8"/>
  <c r="C42" i="8"/>
  <c r="C67" i="8"/>
  <c r="F66" i="8"/>
  <c r="F41" i="8"/>
  <c r="C71" i="8"/>
  <c r="C46" i="8"/>
  <c r="Q48" i="8"/>
  <c r="R48" i="8"/>
  <c r="D68" i="8"/>
  <c r="D43" i="8"/>
  <c r="Y66" i="8"/>
  <c r="J53" i="8"/>
  <c r="J28" i="8"/>
  <c r="V55" i="8"/>
  <c r="V30" i="8"/>
  <c r="L64" i="8"/>
  <c r="L39" i="8"/>
  <c r="F63" i="8"/>
  <c r="F38" i="8"/>
  <c r="G56" i="8"/>
  <c r="G31" i="8"/>
  <c r="L69" i="8"/>
  <c r="L44" i="8"/>
  <c r="Y71" i="8"/>
  <c r="W65" i="8"/>
  <c r="D58" i="8"/>
  <c r="D33" i="8"/>
  <c r="J66" i="8"/>
  <c r="J41" i="8"/>
  <c r="S71" i="8"/>
  <c r="S46" i="8"/>
  <c r="T69" i="8"/>
  <c r="T44" i="8"/>
  <c r="V58" i="8"/>
  <c r="V33" i="8"/>
  <c r="I66" i="8"/>
  <c r="I41" i="8"/>
  <c r="W63" i="8"/>
  <c r="F64" i="8"/>
  <c r="F39" i="8"/>
  <c r="X64" i="8"/>
  <c r="R62" i="8"/>
  <c r="R37" i="8"/>
  <c r="U67" i="8"/>
  <c r="U42" i="8"/>
  <c r="K60" i="8"/>
  <c r="K35" i="8"/>
  <c r="T57" i="8"/>
  <c r="T32" i="8"/>
  <c r="S48" i="8"/>
  <c r="P64" i="8"/>
  <c r="P39" i="8"/>
  <c r="O68" i="8"/>
  <c r="O43" i="8"/>
  <c r="O64" i="8"/>
  <c r="O39" i="8"/>
  <c r="K34" i="8"/>
  <c r="K59" i="8"/>
  <c r="M69" i="8"/>
  <c r="M44" i="8"/>
  <c r="M62" i="8"/>
  <c r="M37" i="8"/>
  <c r="U55" i="8"/>
  <c r="U30" i="8"/>
  <c r="S58" i="8"/>
  <c r="S33" i="8"/>
  <c r="E61" i="8"/>
  <c r="E36" i="8"/>
  <c r="S66" i="8"/>
  <c r="S41" i="8"/>
  <c r="F62" i="8"/>
  <c r="F37" i="8"/>
  <c r="I59" i="8"/>
  <c r="I34" i="8"/>
  <c r="L72" i="8"/>
  <c r="L47" i="8"/>
  <c r="G68" i="8"/>
  <c r="G43" i="8"/>
  <c r="S56" i="8"/>
  <c r="S31" i="8"/>
  <c r="H66" i="8"/>
  <c r="H41" i="8"/>
  <c r="K58" i="8"/>
  <c r="K33" i="8"/>
  <c r="K63" i="8"/>
  <c r="K38" i="8"/>
  <c r="P69" i="8"/>
  <c r="P44" i="8"/>
  <c r="I57" i="8"/>
  <c r="I32" i="8"/>
  <c r="M61" i="8"/>
  <c r="M36" i="8"/>
  <c r="C54" i="8"/>
  <c r="C29" i="8"/>
  <c r="N68" i="8"/>
  <c r="N43" i="8"/>
  <c r="K68" i="8"/>
  <c r="K43" i="8"/>
  <c r="H59" i="8"/>
  <c r="H34" i="8"/>
  <c r="J67" i="8"/>
  <c r="J42" i="8"/>
  <c r="E59" i="8"/>
  <c r="E34" i="8"/>
  <c r="Y67" i="8"/>
  <c r="E53" i="8"/>
  <c r="E28" i="8"/>
  <c r="L65" i="8"/>
  <c r="L40" i="8"/>
  <c r="E72" i="8"/>
  <c r="E47" i="8"/>
  <c r="G55" i="8"/>
  <c r="G30" i="8"/>
  <c r="C64" i="8"/>
  <c r="C39" i="8"/>
  <c r="M63" i="8"/>
  <c r="M38" i="8"/>
  <c r="L60" i="8"/>
  <c r="L35" i="8"/>
  <c r="H60" i="8"/>
  <c r="H35" i="8"/>
  <c r="Y62" i="19"/>
  <c r="Y63" i="19"/>
  <c r="P70" i="19"/>
  <c r="P45" i="19"/>
  <c r="H68" i="8"/>
  <c r="H43" i="8"/>
  <c r="T33" i="19"/>
  <c r="T58" i="19"/>
  <c r="L58" i="19"/>
  <c r="L33" i="19"/>
  <c r="Q57" i="8"/>
  <c r="Q32" i="8"/>
  <c r="P59" i="8"/>
  <c r="P34" i="8"/>
  <c r="S61" i="8"/>
  <c r="S36" i="8"/>
  <c r="G54" i="8"/>
  <c r="G29" i="8"/>
  <c r="H58" i="19"/>
  <c r="H33" i="19"/>
  <c r="L45" i="19"/>
  <c r="L70" i="19"/>
  <c r="Q70" i="19"/>
  <c r="Q45" i="19"/>
  <c r="P68" i="19"/>
  <c r="P43" i="19"/>
  <c r="F64" i="19"/>
  <c r="F39" i="19"/>
  <c r="U29" i="19"/>
  <c r="U54" i="19"/>
  <c r="G58" i="19"/>
  <c r="G33" i="19"/>
  <c r="O66" i="19"/>
  <c r="O41" i="19"/>
  <c r="P37" i="19"/>
  <c r="P62" i="19"/>
  <c r="R59" i="19"/>
  <c r="R34" i="19"/>
  <c r="T71" i="19"/>
  <c r="T46" i="19"/>
  <c r="L68" i="19"/>
  <c r="L43" i="19"/>
  <c r="Y70" i="19"/>
  <c r="L69" i="19"/>
  <c r="L44" i="19"/>
  <c r="D59" i="19"/>
  <c r="D34" i="19"/>
  <c r="F63" i="19"/>
  <c r="F38" i="19"/>
  <c r="O54" i="19"/>
  <c r="O29" i="19"/>
  <c r="Q69" i="8"/>
  <c r="Q44" i="8"/>
  <c r="Q53" i="8"/>
  <c r="Q28" i="8"/>
  <c r="O59" i="8"/>
  <c r="O34" i="8"/>
  <c r="K61" i="8"/>
  <c r="K36" i="8"/>
  <c r="G64" i="8"/>
  <c r="G39" i="8"/>
  <c r="Q31" i="19"/>
  <c r="Q56" i="19"/>
  <c r="C53" i="19"/>
  <c r="C28" i="19"/>
  <c r="J45" i="19"/>
  <c r="J70" i="19"/>
  <c r="O36" i="19"/>
  <c r="O61" i="19"/>
  <c r="X69" i="19"/>
  <c r="E60" i="19"/>
  <c r="E35" i="19"/>
  <c r="Y72" i="19"/>
  <c r="R63" i="19"/>
  <c r="R38" i="19"/>
  <c r="P61" i="19"/>
  <c r="P36" i="19"/>
  <c r="K62" i="19"/>
  <c r="K37" i="19"/>
  <c r="O67" i="19"/>
  <c r="O42" i="19"/>
  <c r="R28" i="19"/>
  <c r="R53" i="19"/>
  <c r="U47" i="19"/>
  <c r="U72" i="19"/>
  <c r="Q64" i="8"/>
  <c r="Q39" i="8"/>
  <c r="J63" i="19"/>
  <c r="J38" i="19"/>
  <c r="C55" i="19"/>
  <c r="C30" i="19"/>
  <c r="E30" i="19"/>
  <c r="E55" i="19"/>
  <c r="X63" i="19"/>
  <c r="V71" i="19"/>
  <c r="V46" i="19"/>
  <c r="J64" i="19"/>
  <c r="J39" i="19"/>
  <c r="Q66" i="8"/>
  <c r="Q41" i="8"/>
  <c r="G59" i="8"/>
  <c r="G34" i="8"/>
  <c r="C32" i="19"/>
  <c r="C57" i="19"/>
  <c r="O62" i="19"/>
  <c r="O37" i="19"/>
  <c r="U66" i="19"/>
  <c r="U41" i="19"/>
  <c r="G66" i="19"/>
  <c r="G41" i="19"/>
  <c r="O31" i="19"/>
  <c r="O56" i="19"/>
  <c r="G47" i="19"/>
  <c r="G72" i="19"/>
  <c r="X66" i="19"/>
  <c r="F53" i="19"/>
  <c r="F28" i="19"/>
  <c r="Q40" i="19"/>
  <c r="Q65" i="19"/>
  <c r="U69" i="19"/>
  <c r="U44" i="19"/>
  <c r="P58" i="19"/>
  <c r="P33" i="19"/>
  <c r="U68" i="19"/>
  <c r="U43" i="19"/>
  <c r="P66" i="19"/>
  <c r="P41" i="19"/>
  <c r="N32" i="19"/>
  <c r="N57" i="19"/>
  <c r="K58" i="19"/>
  <c r="K33" i="19"/>
  <c r="J58" i="19"/>
  <c r="J33" i="19"/>
  <c r="N60" i="19"/>
  <c r="N35" i="19"/>
  <c r="I66" i="19"/>
  <c r="I41" i="19"/>
  <c r="U42" i="19"/>
  <c r="U67" i="19"/>
  <c r="U64" i="19"/>
  <c r="U39" i="19"/>
  <c r="D61" i="19"/>
  <c r="D36" i="19"/>
  <c r="P30" i="19"/>
  <c r="P55" i="19"/>
  <c r="S34" i="8"/>
  <c r="S59" i="8"/>
  <c r="Q70" i="8"/>
  <c r="Q45" i="8"/>
  <c r="F59" i="8"/>
  <c r="F34" i="8"/>
  <c r="T61" i="8"/>
  <c r="T36" i="8"/>
  <c r="I57" i="19"/>
  <c r="I32" i="19"/>
  <c r="G70" i="19"/>
  <c r="G45" i="19"/>
  <c r="N64" i="19"/>
  <c r="N39" i="19"/>
  <c r="V41" i="19"/>
  <c r="V66" i="19"/>
  <c r="O53" i="19"/>
  <c r="O28" i="19"/>
  <c r="J71" i="19"/>
  <c r="J46" i="19"/>
  <c r="W71" i="19"/>
  <c r="G46" i="19"/>
  <c r="G71" i="19"/>
  <c r="O47" i="19"/>
  <c r="O72" i="19"/>
  <c r="J56" i="19"/>
  <c r="J31" i="19"/>
  <c r="V63" i="19"/>
  <c r="V38" i="19"/>
  <c r="I36" i="19"/>
  <c r="I61" i="19"/>
  <c r="J67" i="19"/>
  <c r="J42" i="19"/>
  <c r="M30" i="19"/>
  <c r="M55" i="19"/>
  <c r="T59" i="8"/>
  <c r="T34" i="8"/>
  <c r="P71" i="19"/>
  <c r="P46" i="19"/>
  <c r="H32" i="19"/>
  <c r="H57" i="19"/>
  <c r="W68" i="19"/>
  <c r="K60" i="19"/>
  <c r="K35" i="19"/>
  <c r="G69" i="19"/>
  <c r="G44" i="19"/>
  <c r="G56" i="19"/>
  <c r="G31" i="19"/>
  <c r="Q65" i="8"/>
  <c r="Q40" i="8"/>
  <c r="P61" i="8"/>
  <c r="P36" i="8"/>
  <c r="H57" i="8"/>
  <c r="H32" i="8"/>
  <c r="O45" i="19"/>
  <c r="C65" i="19"/>
  <c r="C40" i="19"/>
  <c r="T70" i="19"/>
  <c r="T45" i="19"/>
  <c r="R57" i="19"/>
  <c r="R32" i="19"/>
  <c r="Y67" i="19"/>
  <c r="Y69" i="19"/>
  <c r="P72" i="19"/>
  <c r="P47" i="19"/>
  <c r="Q59" i="19"/>
  <c r="Q34" i="19"/>
  <c r="K70" i="19"/>
  <c r="K45" i="19"/>
  <c r="P57" i="19"/>
  <c r="P32" i="19"/>
  <c r="K64" i="19"/>
  <c r="K39" i="19"/>
  <c r="Y71" i="19"/>
  <c r="L64" i="19"/>
  <c r="L39" i="19"/>
  <c r="T29" i="19"/>
  <c r="T54" i="19"/>
  <c r="Q38" i="19"/>
  <c r="Q63" i="19"/>
  <c r="E70" i="19"/>
  <c r="E45" i="19"/>
  <c r="Q62" i="19"/>
  <c r="Q37" i="19"/>
  <c r="Q36" i="19"/>
  <c r="Q61" i="19"/>
  <c r="N61" i="8"/>
  <c r="N36" i="8"/>
  <c r="G54" i="19"/>
  <c r="G29" i="19"/>
  <c r="K40" i="19"/>
  <c r="K65" i="19"/>
  <c r="G48" i="19"/>
  <c r="Q59" i="8"/>
  <c r="Q34" i="8"/>
  <c r="D59" i="8"/>
  <c r="D34" i="8"/>
  <c r="H67" i="8"/>
  <c r="H42" i="8"/>
  <c r="G38" i="19"/>
  <c r="G63" i="19"/>
  <c r="E61" i="19"/>
  <c r="E36" i="19"/>
  <c r="E64" i="19"/>
  <c r="E39" i="19"/>
  <c r="L63" i="19"/>
  <c r="L38" i="19"/>
  <c r="Y73" i="19"/>
  <c r="R58" i="19"/>
  <c r="R33" i="19"/>
  <c r="I28" i="19"/>
  <c r="I53" i="19"/>
  <c r="C68" i="19"/>
  <c r="C43" i="19"/>
  <c r="G68" i="19"/>
  <c r="G43" i="19"/>
  <c r="G36" i="19"/>
  <c r="G61" i="19"/>
  <c r="D53" i="19"/>
  <c r="D28" i="19"/>
  <c r="O60" i="19"/>
  <c r="O35" i="19"/>
  <c r="U63" i="19"/>
  <c r="U38" i="19"/>
  <c r="R30" i="19"/>
  <c r="R55" i="19"/>
  <c r="G42" i="19"/>
  <c r="G67" i="19"/>
  <c r="T42" i="19"/>
  <c r="T67" i="19"/>
  <c r="D55" i="19"/>
  <c r="D30" i="19"/>
  <c r="I69" i="19"/>
  <c r="I44" i="19"/>
  <c r="H41" i="19"/>
  <c r="H66" i="19"/>
  <c r="P56" i="19"/>
  <c r="P31" i="19"/>
  <c r="T60" i="19"/>
  <c r="T35" i="19"/>
  <c r="L61" i="19"/>
  <c r="L36" i="19"/>
  <c r="Q58" i="19"/>
  <c r="Q33" i="19"/>
  <c r="H71" i="19"/>
  <c r="H46" i="19"/>
  <c r="E69" i="19"/>
  <c r="E44" i="19"/>
  <c r="K34" i="19"/>
  <c r="K59" i="19"/>
  <c r="V57" i="19"/>
  <c r="V32" i="19"/>
  <c r="S55" i="19"/>
  <c r="S30" i="19"/>
  <c r="C46" i="19"/>
  <c r="C71" i="19"/>
  <c r="U62" i="19"/>
  <c r="U37" i="19"/>
  <c r="D67" i="19"/>
  <c r="D42" i="19"/>
  <c r="M28" i="19"/>
  <c r="M53" i="19"/>
  <c r="L35" i="19"/>
  <c r="L60" i="19"/>
  <c r="G30" i="19"/>
  <c r="G55" i="19"/>
  <c r="R45" i="19"/>
  <c r="R70" i="19"/>
  <c r="M59" i="19"/>
  <c r="M34" i="19"/>
  <c r="T38" i="19"/>
  <c r="T63" i="19"/>
  <c r="Q72" i="19"/>
  <c r="Q47" i="19"/>
  <c r="K61" i="19"/>
  <c r="K36" i="19"/>
  <c r="D58" i="19"/>
  <c r="D33" i="19"/>
  <c r="I43" i="19"/>
  <c r="I68" i="19"/>
  <c r="O69" i="19"/>
  <c r="O44" i="19"/>
  <c r="X68" i="19"/>
  <c r="V30" i="19"/>
  <c r="V55" i="19"/>
  <c r="S53" i="19"/>
  <c r="S28" i="19"/>
  <c r="V48" i="19"/>
  <c r="C56" i="8"/>
  <c r="C31" i="8"/>
  <c r="E57" i="8"/>
  <c r="E32" i="8"/>
  <c r="X63" i="8"/>
  <c r="L48" i="8"/>
  <c r="D70" i="8"/>
  <c r="D45" i="8"/>
  <c r="E67" i="8"/>
  <c r="E42" i="8"/>
  <c r="G60" i="8"/>
  <c r="G35" i="8"/>
  <c r="X62" i="8"/>
  <c r="C60" i="8"/>
  <c r="C35" i="8"/>
  <c r="R55" i="8"/>
  <c r="R30" i="8"/>
  <c r="H53" i="8"/>
  <c r="H28" i="8"/>
  <c r="S69" i="8"/>
  <c r="S44" i="8"/>
  <c r="L68" i="8"/>
  <c r="L43" i="8"/>
  <c r="M67" i="8"/>
  <c r="M42" i="8"/>
  <c r="E65" i="8"/>
  <c r="E40" i="8"/>
  <c r="T62" i="8"/>
  <c r="T37" i="8"/>
  <c r="F48" i="8"/>
  <c r="Q56" i="8"/>
  <c r="Q31" i="8"/>
  <c r="R66" i="8"/>
  <c r="R41" i="8"/>
  <c r="S55" i="8"/>
  <c r="S30" i="8"/>
  <c r="O67" i="8"/>
  <c r="O42" i="8"/>
  <c r="H63" i="8"/>
  <c r="H38" i="8"/>
  <c r="D56" i="8"/>
  <c r="D31" i="8"/>
  <c r="L62" i="8"/>
  <c r="L37" i="8"/>
  <c r="U58" i="8"/>
  <c r="U33" i="8"/>
  <c r="V54" i="8"/>
  <c r="V29" i="8"/>
  <c r="I65" i="8"/>
  <c r="I40" i="8"/>
  <c r="I62" i="8"/>
  <c r="I37" i="8"/>
  <c r="P55" i="8"/>
  <c r="P30" i="8"/>
  <c r="P67" i="8"/>
  <c r="P42" i="8"/>
  <c r="Y70" i="8"/>
  <c r="V59" i="8"/>
  <c r="V34" i="8"/>
  <c r="R65" i="8"/>
  <c r="R40" i="8"/>
  <c r="R56" i="8"/>
  <c r="R31" i="8"/>
  <c r="D53" i="8"/>
  <c r="D28" i="8"/>
  <c r="O63" i="8"/>
  <c r="O38" i="8"/>
  <c r="C48" i="19"/>
  <c r="C73" i="19"/>
  <c r="C68" i="8"/>
  <c r="C43" i="8"/>
  <c r="V62" i="8"/>
  <c r="V37" i="8"/>
  <c r="G35" i="19"/>
  <c r="G60" i="19"/>
  <c r="C70" i="19"/>
  <c r="C45" i="19"/>
  <c r="O53" i="8"/>
  <c r="O28" i="8"/>
  <c r="W68" i="8"/>
  <c r="O61" i="8"/>
  <c r="O36" i="8"/>
  <c r="W66" i="19"/>
  <c r="W66" i="8"/>
  <c r="M71" i="19"/>
  <c r="M46" i="19"/>
  <c r="I72" i="8"/>
  <c r="I47" i="8"/>
  <c r="X72" i="19"/>
  <c r="Q29" i="19"/>
  <c r="V71" i="8"/>
  <c r="V46" i="8"/>
  <c r="S61" i="19"/>
  <c r="S36" i="19"/>
  <c r="U63" i="8"/>
  <c r="U38" i="8"/>
  <c r="T56" i="8"/>
  <c r="T31" i="8"/>
  <c r="F62" i="19"/>
  <c r="F37" i="19"/>
  <c r="D44" i="19"/>
  <c r="D69" i="19"/>
  <c r="O66" i="8"/>
  <c r="O41" i="8"/>
  <c r="H40" i="19"/>
  <c r="H65" i="19"/>
  <c r="Z71" i="8"/>
  <c r="H48" i="19"/>
  <c r="R42" i="8"/>
  <c r="R67" i="8"/>
  <c r="S63" i="8"/>
  <c r="S38" i="8"/>
  <c r="U56" i="19"/>
  <c r="U31" i="19"/>
  <c r="B43" i="19"/>
  <c r="B68" i="19"/>
  <c r="T54" i="8"/>
  <c r="T29" i="8"/>
  <c r="S62" i="8"/>
  <c r="S37" i="8"/>
  <c r="K57" i="8"/>
  <c r="K32" i="8"/>
  <c r="E60" i="8"/>
  <c r="E35" i="8"/>
  <c r="U70" i="8"/>
  <c r="U45" i="8"/>
  <c r="U69" i="8"/>
  <c r="U44" i="8"/>
  <c r="C62" i="8"/>
  <c r="C37" i="8"/>
  <c r="B61" i="19"/>
  <c r="B36" i="19"/>
  <c r="Q27" i="19"/>
  <c r="Q52" i="19" s="1"/>
  <c r="B64" i="19"/>
  <c r="B39" i="19"/>
  <c r="B29" i="8"/>
  <c r="B54" i="8"/>
  <c r="B54" i="19"/>
  <c r="B29" i="19"/>
  <c r="U27" i="8"/>
  <c r="U52" i="8" s="1"/>
  <c r="C27" i="19"/>
  <c r="C52" i="19" s="1"/>
  <c r="H27" i="19"/>
  <c r="H52" i="19" s="1"/>
  <c r="T27" i="8"/>
  <c r="T52" i="8" s="1"/>
  <c r="R66" i="19"/>
  <c r="R41" i="19"/>
  <c r="X70" i="19"/>
  <c r="I59" i="19"/>
  <c r="I34" i="19"/>
  <c r="O55" i="19"/>
  <c r="O30" i="19"/>
  <c r="I42" i="19"/>
  <c r="D45" i="19"/>
  <c r="D70" i="19"/>
  <c r="K71" i="19"/>
  <c r="K46" i="19"/>
  <c r="I71" i="19"/>
  <c r="I46" i="19"/>
  <c r="U45" i="19"/>
  <c r="U70" i="19"/>
  <c r="U46" i="19"/>
  <c r="U71" i="19"/>
  <c r="R56" i="19"/>
  <c r="R31" i="19"/>
  <c r="I63" i="19"/>
  <c r="I38" i="19"/>
  <c r="G28" i="19"/>
  <c r="G53" i="19"/>
  <c r="E58" i="19"/>
  <c r="E33" i="19"/>
  <c r="T28" i="19"/>
  <c r="T53" i="19"/>
  <c r="N40" i="19"/>
  <c r="N65" i="19"/>
  <c r="I55" i="19"/>
  <c r="I30" i="19"/>
  <c r="S40" i="19"/>
  <c r="S65" i="19"/>
  <c r="E34" i="19"/>
  <c r="E59" i="19"/>
  <c r="R35" i="19"/>
  <c r="R60" i="19"/>
  <c r="Y65" i="8"/>
  <c r="E62" i="8"/>
  <c r="E37" i="8"/>
  <c r="K65" i="8"/>
  <c r="K40" i="8"/>
  <c r="R70" i="8"/>
  <c r="R45" i="8"/>
  <c r="X65" i="8"/>
  <c r="N71" i="8"/>
  <c r="N46" i="8"/>
  <c r="C58" i="8"/>
  <c r="C33" i="8"/>
  <c r="C55" i="8"/>
  <c r="C30" i="8"/>
  <c r="M64" i="8"/>
  <c r="M39" i="8"/>
  <c r="I58" i="8"/>
  <c r="I33" i="8"/>
  <c r="N67" i="8"/>
  <c r="N42" i="8"/>
  <c r="J56" i="8"/>
  <c r="J31" i="8"/>
  <c r="K70" i="8"/>
  <c r="K45" i="8"/>
  <c r="W62" i="8"/>
  <c r="O70" i="8"/>
  <c r="O45" i="8"/>
  <c r="H72" i="8"/>
  <c r="H47" i="8"/>
  <c r="G70" i="8"/>
  <c r="G45" i="8"/>
  <c r="C59" i="8"/>
  <c r="C34" i="8"/>
  <c r="G65" i="8"/>
  <c r="G40" i="8"/>
  <c r="G58" i="8"/>
  <c r="G33" i="8"/>
  <c r="J69" i="8"/>
  <c r="J44" i="8"/>
  <c r="E63" i="8"/>
  <c r="E38" i="8"/>
  <c r="J68" i="8"/>
  <c r="J43" i="8"/>
  <c r="R53" i="8"/>
  <c r="R28" i="8"/>
  <c r="C57" i="8"/>
  <c r="C32" i="8"/>
  <c r="C69" i="8"/>
  <c r="C44" i="8"/>
  <c r="F58" i="8"/>
  <c r="F33" i="8"/>
  <c r="G61" i="8"/>
  <c r="G36" i="8"/>
  <c r="F70" i="8"/>
  <c r="F45" i="8"/>
  <c r="M66" i="8"/>
  <c r="M41" i="8"/>
  <c r="G71" i="8"/>
  <c r="G46" i="8"/>
  <c r="M59" i="8"/>
  <c r="M34" i="8"/>
  <c r="O33" i="19"/>
  <c r="O58" i="19"/>
  <c r="N71" i="19"/>
  <c r="N46" i="19"/>
  <c r="Q27" i="8"/>
  <c r="Q52" i="8" s="1"/>
  <c r="S70" i="19"/>
  <c r="S45" i="19"/>
  <c r="J55" i="8"/>
  <c r="J30" i="8"/>
  <c r="N63" i="8"/>
  <c r="N38" i="8"/>
  <c r="F57" i="19"/>
  <c r="F32" i="19"/>
  <c r="K44" i="19"/>
  <c r="K69" i="19"/>
  <c r="B32" i="19"/>
  <c r="B57" i="19"/>
  <c r="X72" i="8"/>
  <c r="D69" i="8"/>
  <c r="D44" i="8"/>
  <c r="N53" i="8"/>
  <c r="N28" i="8"/>
  <c r="V59" i="19"/>
  <c r="V34" i="19"/>
  <c r="L66" i="19"/>
  <c r="L41" i="19"/>
  <c r="J48" i="19"/>
  <c r="N65" i="8"/>
  <c r="N40" i="8"/>
  <c r="E64" i="8"/>
  <c r="E39" i="8"/>
  <c r="L40" i="19"/>
  <c r="L65" i="19"/>
  <c r="N48" i="19"/>
  <c r="O57" i="8"/>
  <c r="O32" i="8"/>
  <c r="K64" i="8"/>
  <c r="K39" i="8"/>
  <c r="E55" i="8"/>
  <c r="E30" i="8"/>
  <c r="R58" i="8"/>
  <c r="R33" i="8"/>
  <c r="D62" i="8"/>
  <c r="D37" i="8"/>
  <c r="S53" i="8"/>
  <c r="S28" i="8"/>
  <c r="B44" i="8"/>
  <c r="B69" i="8"/>
  <c r="I27" i="8"/>
  <c r="I52" i="8" s="1"/>
  <c r="B72" i="8"/>
  <c r="B47" i="8"/>
  <c r="K27" i="19"/>
  <c r="K52" i="19" s="1"/>
  <c r="B68" i="8"/>
  <c r="B43" i="8"/>
  <c r="B65" i="8"/>
  <c r="B40" i="8"/>
  <c r="B42" i="8"/>
  <c r="B67" i="8"/>
  <c r="B47" i="19"/>
  <c r="B72" i="19"/>
  <c r="G27" i="19"/>
  <c r="G52" i="19" s="1"/>
  <c r="B59" i="8"/>
  <c r="B34" i="8"/>
  <c r="B69" i="19"/>
  <c r="B44" i="19"/>
  <c r="R27" i="19"/>
  <c r="R52" i="19" s="1"/>
  <c r="K27" i="8"/>
  <c r="K52" i="8" s="1"/>
  <c r="B37" i="8"/>
  <c r="B62" i="8"/>
  <c r="B58" i="19"/>
  <c r="B33" i="19"/>
  <c r="B41" i="19"/>
  <c r="B66" i="19"/>
  <c r="B67" i="19"/>
  <c r="B42" i="19"/>
  <c r="R27" i="8"/>
  <c r="R52" i="8" s="1"/>
  <c r="L27" i="19"/>
  <c r="L52" i="19" s="1"/>
  <c r="E27" i="19"/>
  <c r="E52" i="19" s="1"/>
  <c r="B59" i="19"/>
  <c r="B34" i="19"/>
  <c r="S27" i="8"/>
  <c r="S52" i="8" s="1"/>
  <c r="B45" i="8"/>
  <c r="B70" i="8"/>
  <c r="N27" i="8"/>
  <c r="N52" i="8" s="1"/>
  <c r="B60" i="8"/>
  <c r="B35" i="8"/>
  <c r="B38" i="8"/>
  <c r="B63" i="8"/>
  <c r="C27" i="8"/>
  <c r="C52" i="8" s="1"/>
  <c r="P27" i="19"/>
  <c r="P52" i="19" s="1"/>
  <c r="B33" i="8"/>
  <c r="B58" i="8"/>
  <c r="U27" i="19"/>
  <c r="U52" i="19" s="1"/>
  <c r="B65" i="19"/>
  <c r="B40" i="19"/>
  <c r="J27" i="19"/>
  <c r="J52" i="19" s="1"/>
  <c r="B60" i="19"/>
  <c r="B35" i="19"/>
  <c r="L27" i="8"/>
  <c r="L52" i="8" s="1"/>
  <c r="N27" i="19"/>
  <c r="N52" i="19" s="1"/>
  <c r="F27" i="19"/>
  <c r="F52" i="19" s="1"/>
  <c r="I27" i="19"/>
  <c r="I52" i="19" s="1"/>
  <c r="B56" i="8"/>
  <c r="B31" i="8"/>
  <c r="F27" i="8"/>
  <c r="F52" i="8" s="1"/>
  <c r="V27" i="8"/>
  <c r="V52" i="8" s="1"/>
  <c r="B56" i="19"/>
  <c r="B31" i="19"/>
  <c r="E27" i="8"/>
  <c r="E52" i="8" s="1"/>
  <c r="B73" i="19"/>
  <c r="B48" i="19"/>
  <c r="J27" i="8"/>
  <c r="J52" i="8" s="1"/>
  <c r="B30" i="8"/>
  <c r="B55" i="8"/>
  <c r="B71" i="19"/>
  <c r="B46" i="19"/>
  <c r="B36" i="8"/>
  <c r="B61" i="8"/>
  <c r="B55" i="19"/>
  <c r="B30" i="19"/>
  <c r="H27" i="8"/>
  <c r="H52" i="8" s="1"/>
  <c r="B41" i="8"/>
  <c r="B66" i="8"/>
  <c r="B38" i="19"/>
  <c r="B63" i="19"/>
  <c r="O27" i="8"/>
  <c r="O52" i="8" s="1"/>
  <c r="B73" i="8"/>
  <c r="B48" i="8"/>
  <c r="V27" i="19"/>
  <c r="V52" i="19" s="1"/>
  <c r="S27" i="19"/>
  <c r="S52" i="19" s="1"/>
  <c r="O27" i="19"/>
  <c r="O52" i="19" s="1"/>
  <c r="B53" i="19"/>
  <c r="B28" i="19"/>
  <c r="B45" i="19"/>
  <c r="B70" i="19"/>
  <c r="P27" i="8"/>
  <c r="P52" i="8" s="1"/>
  <c r="G27" i="8"/>
  <c r="G52" i="8" s="1"/>
  <c r="B64" i="8"/>
  <c r="B39" i="8"/>
  <c r="B53" i="8"/>
  <c r="B28" i="8"/>
  <c r="M27" i="8"/>
  <c r="M52" i="8" s="1"/>
  <c r="M27" i="19"/>
  <c r="M52" i="19" s="1"/>
  <c r="D27" i="19"/>
  <c r="D52" i="19" s="1"/>
  <c r="D27" i="8"/>
  <c r="D52" i="8" s="1"/>
  <c r="T27" i="19"/>
  <c r="T52" i="19" s="1"/>
  <c r="B57" i="8"/>
  <c r="B32" i="8"/>
  <c r="B46" i="8"/>
  <c r="B71" i="8"/>
  <c r="B62" i="19"/>
  <c r="B37" i="19"/>
  <c r="P54" i="19"/>
  <c r="P29" i="19"/>
  <c r="Q54" i="19"/>
  <c r="W67" i="19"/>
  <c r="X67" i="19"/>
  <c r="I67" i="19"/>
  <c r="H67" i="19"/>
  <c r="H42" i="19"/>
  <c r="N45" i="19"/>
  <c r="N70" i="19"/>
  <c r="O70" i="19"/>
  <c r="Y65" i="19"/>
  <c r="X65" i="19"/>
  <c r="H62" i="19"/>
  <c r="G62" i="19"/>
  <c r="G37" i="19"/>
  <c r="D41" i="8"/>
  <c r="E66" i="8"/>
  <c r="D66" i="8"/>
  <c r="M4" i="18"/>
  <c r="AAA10002" i="18"/>
  <c r="AAA10003" i="18"/>
  <c r="AAA10004" i="18"/>
  <c r="AAA10005" i="18"/>
  <c r="AAA10006" i="18"/>
  <c r="AAA10007" i="18"/>
  <c r="AAA10008" i="18"/>
  <c r="AAA10009" i="18"/>
  <c r="AAA10010" i="18"/>
  <c r="AAA10011" i="18"/>
  <c r="M12" i="18"/>
  <c r="M11" i="18"/>
  <c r="M9" i="18"/>
  <c r="M8" i="18"/>
  <c r="M6" i="18"/>
  <c r="M5" i="18"/>
  <c r="T6" i="19"/>
  <c r="U17" i="8"/>
  <c r="AAN10006" i="18"/>
  <c r="L49" i="8" l="1"/>
  <c r="Q49" i="19"/>
  <c r="P49" i="8"/>
  <c r="J49" i="8"/>
  <c r="U49" i="19"/>
  <c r="S49" i="19"/>
  <c r="M49" i="8"/>
  <c r="N49" i="19"/>
  <c r="L49" i="19"/>
  <c r="F49" i="19"/>
  <c r="K49" i="19"/>
  <c r="V49" i="19"/>
  <c r="I49" i="19"/>
  <c r="F49" i="8"/>
  <c r="Q49" i="8"/>
  <c r="H49" i="8"/>
  <c r="J49" i="19"/>
  <c r="D49" i="19"/>
  <c r="N49" i="8"/>
  <c r="T49" i="8"/>
  <c r="M49" i="19"/>
  <c r="E49" i="19"/>
  <c r="C49" i="19"/>
  <c r="S49" i="8"/>
  <c r="O49" i="19"/>
  <c r="R49" i="19"/>
  <c r="G49" i="8"/>
  <c r="C49" i="8"/>
  <c r="E49" i="8"/>
  <c r="V49" i="8"/>
  <c r="R49" i="8"/>
  <c r="O49" i="8"/>
  <c r="I49" i="8"/>
  <c r="K49" i="8"/>
  <c r="D49" i="8"/>
  <c r="U66" i="8"/>
  <c r="U41" i="8"/>
  <c r="U49" i="8" s="1"/>
  <c r="V66" i="8"/>
  <c r="T55" i="19"/>
  <c r="T30" i="19"/>
  <c r="T49" i="19" s="1"/>
  <c r="U55" i="19"/>
  <c r="P49" i="19"/>
  <c r="G49" i="19"/>
  <c r="H49" i="19"/>
  <c r="K37" i="18"/>
  <c r="L17" i="18"/>
  <c r="J38" i="18"/>
  <c r="M17" i="18"/>
  <c r="L37" i="18"/>
  <c r="J37" i="18"/>
  <c r="AAB10002" i="18"/>
  <c r="AAL10002" i="18" s="1"/>
  <c r="J16" i="18"/>
  <c r="K17" i="18" s="1"/>
  <c r="K38" i="18"/>
  <c r="K41" i="18" s="1"/>
  <c r="L38" i="18"/>
  <c r="AAB10009" i="18"/>
  <c r="AAL10009" i="18" s="1"/>
  <c r="AAB10006" i="18"/>
  <c r="AAL10006" i="18" s="1"/>
  <c r="AAB10004" i="18"/>
  <c r="AAL10004" i="18" s="1"/>
  <c r="AAB10007" i="18"/>
  <c r="AAL10007" i="18" s="1"/>
  <c r="AAB10010" i="18"/>
  <c r="AAL10010" i="18" s="1"/>
  <c r="AAB10003" i="18"/>
  <c r="J40" i="18" l="1"/>
  <c r="J41" i="18"/>
  <c r="AAC10002" i="18"/>
  <c r="AAD10002" i="18" s="1"/>
  <c r="AAK10002" i="18" s="1"/>
  <c r="L41" i="18"/>
  <c r="K40" i="18"/>
  <c r="L40" i="18"/>
  <c r="AAD10004" i="18"/>
  <c r="AAC10009" i="18"/>
  <c r="AAI10010" i="18" s="1"/>
  <c r="AAC10003" i="18"/>
  <c r="AAJ10003" i="18" s="1"/>
  <c r="AAD10007" i="18"/>
  <c r="AAC10006" i="18"/>
  <c r="AAI10007" i="18" s="1"/>
  <c r="AAC10004" i="18"/>
  <c r="AAC10008" i="18"/>
  <c r="AAJ10008" i="18" s="1"/>
  <c r="AAC10010" i="18"/>
  <c r="AAD10011" i="18" s="1"/>
  <c r="AAD10006" i="18"/>
  <c r="AAD10003" i="18"/>
  <c r="AAC10005" i="18"/>
  <c r="AAF10005" i="18" s="1"/>
  <c r="AAC10007" i="18"/>
  <c r="AAI10008" i="18" s="1"/>
  <c r="AAL10003" i="18"/>
  <c r="AAC10011" i="18"/>
  <c r="AAJ10011" i="18" s="1"/>
  <c r="AAD10010" i="18"/>
  <c r="AAD10009" i="18"/>
  <c r="AAG10008" i="18" l="1"/>
  <c r="AAG10003" i="18"/>
  <c r="AAI10003" i="18"/>
  <c r="AAJ10009" i="18"/>
  <c r="AAG10004" i="18"/>
  <c r="AAE10007" i="18"/>
  <c r="AAG10007" i="18"/>
  <c r="AAH10004" i="18"/>
  <c r="AAG10010" i="18"/>
  <c r="AAF10009" i="18"/>
  <c r="AAJ10006" i="18"/>
  <c r="AAE10010" i="18"/>
  <c r="AAE10009" i="18"/>
  <c r="AAF10003" i="18"/>
  <c r="AAI10004" i="18"/>
  <c r="AAI10009" i="18"/>
  <c r="AAF10008" i="18"/>
  <c r="AAH10003" i="18"/>
  <c r="AAG10009" i="18"/>
  <c r="AAH10009" i="18"/>
  <c r="AAK10006" i="18"/>
  <c r="AAE10006" i="18"/>
  <c r="AAG10006" i="18"/>
  <c r="AAJ10005" i="18"/>
  <c r="AAJ10004" i="18"/>
  <c r="AAK10007" i="18"/>
  <c r="AAG10005" i="18"/>
  <c r="AAF10006" i="18"/>
  <c r="AAK10004" i="18"/>
  <c r="AAD10005" i="18"/>
  <c r="AAK10005" i="18" s="1"/>
  <c r="AAL10005" i="18" s="1"/>
  <c r="AAF10004" i="18"/>
  <c r="AAE10004" i="18"/>
  <c r="AAI10005" i="18"/>
  <c r="AAE10003" i="18"/>
  <c r="AAK10003" i="18"/>
  <c r="AAK10010" i="18"/>
  <c r="AAH10006" i="18"/>
  <c r="AAI10006" i="18"/>
  <c r="AAF10011" i="18"/>
  <c r="AAH10010" i="18"/>
  <c r="AAK10009" i="18"/>
  <c r="AAG10011" i="18"/>
  <c r="AAD10008" i="18"/>
  <c r="AAE10008" i="18" s="1"/>
  <c r="AAI10011" i="18"/>
  <c r="AAF10007" i="18"/>
  <c r="AAJ10007" i="18"/>
  <c r="AAH10007" i="18"/>
  <c r="AAJ10010" i="18"/>
  <c r="AAF10010" i="18"/>
  <c r="AAE10011" i="18"/>
  <c r="AAH10011" i="18"/>
  <c r="AAK10011" i="18"/>
  <c r="AAL10011" i="18" s="1"/>
  <c r="AAE10005" i="18" l="1"/>
  <c r="AAH10005" i="18"/>
  <c r="AAH10008" i="18"/>
  <c r="AAK10008" i="18"/>
  <c r="AAL10008" i="18" s="1"/>
  <c r="G6" i="12" l="1"/>
  <c r="H6" i="12"/>
  <c r="I6" i="12"/>
  <c r="G7" i="12"/>
  <c r="H7" i="12"/>
  <c r="I7" i="12"/>
  <c r="G8" i="12"/>
  <c r="H8" i="12"/>
  <c r="I8" i="12"/>
  <c r="G9" i="12"/>
  <c r="H9" i="12"/>
  <c r="I9" i="12"/>
  <c r="G10" i="12"/>
  <c r="H10" i="12"/>
  <c r="I10" i="12"/>
  <c r="G11" i="12"/>
  <c r="H11" i="12"/>
  <c r="I11" i="12"/>
  <c r="G12" i="12"/>
  <c r="H12" i="12"/>
  <c r="I12" i="12"/>
  <c r="G13" i="12"/>
  <c r="H13" i="12"/>
  <c r="I13" i="12"/>
  <c r="G14" i="12"/>
  <c r="H14" i="12"/>
  <c r="I14" i="12"/>
  <c r="G15" i="12"/>
  <c r="H15" i="12"/>
  <c r="I15" i="12"/>
  <c r="G16" i="12"/>
  <c r="H16" i="12"/>
  <c r="I16" i="12"/>
  <c r="G17" i="12"/>
  <c r="H17" i="12"/>
  <c r="I17" i="12"/>
  <c r="G18" i="12"/>
  <c r="H18" i="12"/>
  <c r="I18" i="12"/>
  <c r="G19" i="12"/>
  <c r="H19" i="12"/>
  <c r="I19" i="12"/>
  <c r="G20" i="12"/>
  <c r="H20" i="12"/>
  <c r="I20" i="12"/>
  <c r="G21" i="12"/>
  <c r="H21" i="12"/>
  <c r="I21" i="12"/>
  <c r="G22" i="12"/>
  <c r="H22" i="12"/>
  <c r="I22" i="12"/>
  <c r="G23" i="12"/>
  <c r="H23" i="12"/>
  <c r="I23" i="12"/>
  <c r="G24" i="12"/>
  <c r="H24" i="12"/>
  <c r="I24" i="12"/>
  <c r="G25" i="12"/>
  <c r="H25" i="12"/>
  <c r="I25" i="12"/>
  <c r="G26" i="12"/>
  <c r="H26" i="12"/>
  <c r="I26" i="12"/>
  <c r="G27" i="12"/>
  <c r="H27" i="12"/>
  <c r="I27" i="12"/>
  <c r="G28" i="12"/>
  <c r="H28" i="12"/>
  <c r="I28" i="12"/>
  <c r="G29" i="12"/>
  <c r="H29" i="12"/>
  <c r="I29" i="12"/>
  <c r="G30" i="12"/>
  <c r="H30" i="12"/>
  <c r="I30" i="12"/>
  <c r="G31" i="12"/>
  <c r="H31" i="12"/>
  <c r="I31"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6" i="12"/>
  <c r="N8" i="12"/>
  <c r="N9" i="12"/>
  <c r="N10" i="12"/>
  <c r="N11" i="12"/>
  <c r="N12" i="12"/>
  <c r="N13" i="12"/>
  <c r="N14" i="12"/>
  <c r="N15" i="12"/>
  <c r="N16" i="12"/>
  <c r="N17" i="12"/>
  <c r="N18" i="12"/>
  <c r="N19" i="12"/>
  <c r="N20" i="12"/>
  <c r="N21" i="12"/>
  <c r="N22" i="12"/>
  <c r="N23" i="12"/>
  <c r="N24" i="12"/>
  <c r="N25" i="12"/>
  <c r="N26" i="12"/>
  <c r="N27" i="12"/>
  <c r="N28" i="12"/>
  <c r="N29" i="12"/>
  <c r="N30" i="12"/>
  <c r="N31" i="12"/>
  <c r="N7"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6" i="12"/>
  <c r="M8" i="12"/>
  <c r="M9" i="12"/>
  <c r="M10" i="12"/>
  <c r="M11" i="12"/>
  <c r="M12" i="12"/>
  <c r="M13" i="12"/>
  <c r="M14" i="12"/>
  <c r="M15" i="12"/>
  <c r="M16" i="12"/>
  <c r="M17" i="12"/>
  <c r="M18" i="12"/>
  <c r="M19" i="12"/>
  <c r="M20" i="12"/>
  <c r="M21" i="12"/>
  <c r="M22" i="12"/>
  <c r="M23" i="12"/>
  <c r="M24" i="12"/>
  <c r="M25" i="12"/>
  <c r="M26" i="12"/>
  <c r="M27" i="12"/>
  <c r="M28" i="12"/>
  <c r="M29" i="12"/>
  <c r="M30" i="12"/>
  <c r="M31" i="12"/>
  <c r="M7" i="12"/>
  <c r="L8" i="12"/>
  <c r="L9" i="12"/>
  <c r="L10" i="12"/>
  <c r="L11" i="12"/>
  <c r="L12" i="12"/>
  <c r="L13" i="12"/>
  <c r="L14" i="12"/>
  <c r="L15" i="12"/>
  <c r="L16" i="12"/>
  <c r="L17" i="12"/>
  <c r="L18" i="12"/>
  <c r="L19" i="12"/>
  <c r="L20" i="12"/>
  <c r="L21" i="12"/>
  <c r="L22" i="12"/>
  <c r="L23" i="12"/>
  <c r="L24" i="12"/>
  <c r="L25" i="12"/>
  <c r="L26" i="12"/>
  <c r="L27" i="12"/>
  <c r="L28" i="12"/>
  <c r="L29" i="12"/>
  <c r="L30" i="12"/>
  <c r="L31" i="12"/>
  <c r="L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5A0F15-EA01-4251-BEA0-6B0880B9D61A}" keepAlive="1" name="ModelConnection_ExternalData_1" description="Data Model" type="5" refreshedVersion="6" minRefreshableVersion="5" saveData="1">
    <dbPr connection="Data Model Connection" command="Sheet1" commandType="3"/>
    <extLst>
      <ext xmlns:x15="http://schemas.microsoft.com/office/spreadsheetml/2010/11/main" uri="{DE250136-89BD-433C-8126-D09CA5730AF9}">
        <x15:connection id="" model="1"/>
      </ext>
    </extLst>
  </connection>
  <connection id="2" xr16:uid="{D1E3E515-8C54-4096-B79A-7D18E00E781E}" keepAlive="1" name="ModelConnection_ExternalData_2" description="Data Model" type="5" refreshedVersion="6" minRefreshableVersion="5" saveData="1">
    <dbPr connection="Data Model Connection" command="zh_flatfile" commandType="3"/>
    <extLst>
      <ext xmlns:x15="http://schemas.microsoft.com/office/spreadsheetml/2010/11/main" uri="{DE250136-89BD-433C-8126-D09CA5730AF9}">
        <x15:connection id="" model="1"/>
      </ext>
    </extLst>
  </connection>
  <connection id="3" xr16:uid="{5FC2C089-EB5A-47B9-BE35-B55F789B1708}" name="Query - Sheet1" description="Connection to the 'Sheet1' query in the workbook." type="100" refreshedVersion="6" minRefreshableVersion="5">
    <extLst>
      <ext xmlns:x15="http://schemas.microsoft.com/office/spreadsheetml/2010/11/main" uri="{DE250136-89BD-433C-8126-D09CA5730AF9}">
        <x15:connection id="729bb658-705b-48a3-8da4-db8e730acca3"/>
      </ext>
    </extLst>
  </connection>
  <connection id="4" xr16:uid="{6757E8B5-D3B7-46E9-A8F9-D275997EF8FD}" keepAlive="1" name="Query - zh_data" description="Connection to the 'zh_data' query in the workbook." type="5" refreshedVersion="6" background="1" saveData="1">
    <dbPr connection="Provider=Microsoft.Mashup.OleDb.1;Data Source=$Workbook$;Location=zh_data;Extended Properties=&quot;&quot;" command="SELECT * FROM [zh_data]"/>
  </connection>
  <connection id="5" xr16:uid="{87C37C51-04B8-449E-AA8E-D02E763807AC}" name="Query - zh_flatfile" description="Connection to the 'zh_flatfile' query in the workbook." type="100" refreshedVersion="6" minRefreshableVersion="5">
    <extLst>
      <ext xmlns:x15="http://schemas.microsoft.com/office/spreadsheetml/2010/11/main" uri="{DE250136-89BD-433C-8126-D09CA5730AF9}">
        <x15:connection id="1aabde25-cf3a-4d64-83b1-a7c8bf41152b">
          <x15:oledbPr connection="Provider=Microsoft.Mashup.OleDb.1;Data Source=$Workbook$;Location=zh_flatfile;Extended Properties=&quot;&quot;">
            <x15:dbTables>
              <x15:dbTable name="zh_flatfile"/>
            </x15:dbTables>
          </x15:oledbPr>
        </x15:connection>
      </ext>
    </extLst>
  </connection>
  <connection id="6" xr16:uid="{2BE4978F-01D7-441C-ADCB-D8D131805D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9B9A191-5C5F-48CE-9AB2-B4C402EFEA7C}" name="WorksheetConnection_Zeroheight Report.xlsx!zh_flatfile" type="102" refreshedVersion="6" minRefreshableVersion="5">
    <extLst>
      <ext xmlns:x15="http://schemas.microsoft.com/office/spreadsheetml/2010/11/main" uri="{DE250136-89BD-433C-8126-D09CA5730AF9}">
        <x15:connection id="zh_flatfile 1">
          <x15:rangePr sourceName="_xlcn.WorksheetConnection_ZeroheightReport.xlsxzh_flatfile1"/>
        </x15:connection>
      </ext>
    </extLst>
  </connection>
  <connection id="8" xr16:uid="{F837436A-CC61-4EB5-A979-23DA55DBDED3}" name="WorksheetConnection_zh_finding.xlsx!zh_data" type="102" refreshedVersion="6" minRefreshableVersion="5">
    <extLst>
      <ext xmlns:x15="http://schemas.microsoft.com/office/spreadsheetml/2010/11/main" uri="{DE250136-89BD-433C-8126-D09CA5730AF9}">
        <x15:connection id="zh_data">
          <x15:rangePr sourceName="_xlcn.WorksheetConnection_zh_finding.xlsxzh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57">
    <s v="ThisWorkbookDataModel"/>
    <s v="{[zh_flatfile].[year_month].&amp;[2019-05],[zh_flatfile].[year_month].&amp;[2019-06],[zh_flatfile].[year_month].&amp;[2019-07],[zh_flatfile].[year_month].&amp;[2019-08],[zh_flatfile].[year_month].&amp;[2019-09],[zh_flatfile].[year_month].&amp;[2019-10],[zh_flatfile].[year_month].&amp;[2019-11],[zh_flatfile].[year_month].&amp;[2019-12],[zh_flatfile].[year_month].&amp;[2020-01],[zh_flatfile].[year_month].&amp;[2020-02],[zh_flatfile].[year_month].&amp;[2020-03],[zh_flatfile].[year_month].&amp;[2020-04],[zh_flatfile].[year_month].&amp;[2020-05],[zh_flatfile].[year_month].&amp;[2020-06],[zh_flatfile].[year_month].&amp;[2020-07],[zh_flatfile].[year_month].&amp;[2020-08],[zh_flatfile].[year_month].&amp;[2020-09],[zh_flatfile].[year_month].&amp;[2020-10],[zh_flatfile].[year_month].&amp;[2020-11],[zh_flatfile].[year_month].&amp;[2020-12],[zh_flatfile].[year_month].&amp;[2021-01],[zh_flatfile].[year_month].&amp;[2021-02],[zh_flatfile].[year_month].&amp;[2021-03],[zh_flatfile].[year_month].&amp;[2021-04],[zh_flatfile].[year_month].&amp;[2021-05],[zh_flatfile].[year_month].&amp;[2021-06]}"/>
    <s v="{[zh_flatfile].[is_sso_set_up].[All]}"/>
    <s v="{[zh_flatfile].[max_editors].[All]}"/>
    <s v="{[zh_flatfile].[nb_custom_domains].[All]}"/>
    <s v="{[zh_flatfile].[nb_styleguides].[All]}"/>
    <s v="[zh_flatfile].[cohort_year_month].&amp;[2020-11]"/>
    <s v="[zh_flatfile].[cohort_year_month].&amp;[2020-03]"/>
    <s v="[zh_flatfile].[count].&amp;[24]"/>
    <s v="[zh_flatfile].[count].&amp;[16]"/>
    <s v="[zh_flatfile].[count].&amp;[8]"/>
    <s v="[zh_flatfile].[count].&amp;[0]"/>
    <s v="[zh_flatfile].[cohort_year_month].&amp;[2020-10]"/>
    <s v="[zh_flatfile].[cohort_year_month].&amp;[2020-02]"/>
    <s v="[zh_flatfile].[count].&amp;[23]"/>
    <s v="[zh_flatfile].[count].&amp;[15]"/>
    <s v="[zh_flatfile].[count].&amp;[7]"/>
    <s v="[Measures].[Sum of mrr]"/>
    <s v="[zh_flatfile].[cohort_year_month].&amp;[2020-12]"/>
    <s v="[zh_flatfile].[cohort_year_month].&amp;[2019-12]"/>
    <s v="[zh_flatfile].[count].&amp;[19]"/>
    <s v="[zh_flatfile].[count].&amp;[9]"/>
    <s v="[zh_flatfile].[cohort_year_month].&amp;[2020-08]"/>
    <s v="[zh_flatfile].[cohort_year_month].&amp;[2019-09]"/>
    <s v="[zh_flatfile].[count].&amp;[17]"/>
    <s v="[zh_flatfile].[count].&amp;[5]"/>
    <s v="[zh_flatfile].[cohort_year_month].&amp;[2021-02]"/>
    <s v="[zh_flatfile].[cohort_year_month].&amp;[2019-10]"/>
    <s v="[zh_flatfile].[count].&amp;[13]"/>
    <s v="[zh_flatfile].[count].&amp;[1]"/>
    <s v="[zh_flatfile].[cohort_year_month].&amp;[2020-09]"/>
    <s v="[zh_flatfile].[count].&amp;[25]"/>
    <s v="[zh_flatfile].[count].&amp;[11]"/>
    <s v="[zh_flatfile].[count].&amp;[2]"/>
    <s v="[zh_flatfile].[cohort_year_month].&amp;[2020-06]"/>
    <s v="[zh_flatfile].[count].&amp;[18]"/>
    <s v="[zh_flatfile].[cohort_year_month].&amp;[2020-05]"/>
    <s v="[zh_flatfile].[cohort_year_month].&amp;[2020-04]"/>
    <s v="[zh_flatfile].[count].&amp;[12]"/>
    <s v="[zh_flatfile].[cohort_year_month].&amp;[2021-05]"/>
    <s v="[zh_flatfile].[cohort_year_month].&amp;[2020-01]"/>
    <s v="[zh_flatfile].[count].&amp;[10]"/>
    <s v="[zh_flatfile].[cohort_year_month].&amp;[2021-04]"/>
    <s v="[zh_flatfile].[cohort_year_month].&amp;[2019-05]"/>
    <s v="[zh_flatfile].[count].&amp;[6]"/>
    <s v="[zh_flatfile].[cohort_year_month].&amp;[2021-03]"/>
    <s v="[zh_flatfile].[count].&amp;[22]"/>
    <s v="[zh_flatfile].[count].&amp;[4]"/>
    <s v="[zh_flatfile].[count].&amp;[14]"/>
    <s v="[zh_flatfile].[cohort_year_month].&amp;[2021-01]"/>
    <s v="[zh_flatfile].[count].&amp;[21]"/>
    <s v="[zh_flatfile].[count].&amp;[3]"/>
    <s v="[zh_flatfile].[cohort_year_month].&amp;[2020-07]"/>
    <s v="[zh_flatfile].[count].&amp;[20]"/>
    <s v="[Measures].[No. Customers]"/>
    <s v="{[zh_flatfile].[year_month].&amp;[2021-06]}"/>
    <s v="[zh_flatfile].[team_name].&amp;[TEAM072]"/>
    <s v="[zh_flatfile].[team_name].&amp;[TEAM039]"/>
    <s v="[zh_flatfile].[team_name].&amp;[TEAM069]"/>
    <s v="[zh_flatfile].[team_name].&amp;[TEAM041]"/>
    <s v="[zh_flatfile].[team_name].&amp;[TEAM016]"/>
    <s v="[zh_flatfile].[team_name].&amp;[TEAM051]"/>
    <s v="[zh_flatfile].[team_name].&amp;[TEAM077]"/>
    <s v="[zh_flatfile].[team_name].&amp;[TEAM058]"/>
    <s v="[zh_flatfile].[team_name].&amp;[TEAM095]"/>
    <s v="[zh_flatfile].[team_name].&amp;[TEAM037]"/>
    <s v="[zh_flatfile].[team_name].&amp;[TEAM022]"/>
    <s v="[zh_flatfile].[team_name].&amp;[TEAM048]"/>
    <s v="[zh_flatfile].[team_name].&amp;[TEAM019]"/>
    <s v="[zh_flatfile].[team_name].&amp;[TEAM082]"/>
    <s v="[zh_flatfile].[team_name].&amp;[TEAM053]"/>
    <s v="[zh_flatfile].[team_name].&amp;[TEAM042]"/>
    <s v="[zh_flatfile].[team_name].&amp;[TEAM023]"/>
    <s v="[zh_flatfile].[team_name].&amp;[TEAM004]"/>
    <s v="[zh_flatfile].[team_name].&amp;[TEAM003]"/>
    <s v="[zh_flatfile].[team_name].&amp;[TEAM045]"/>
    <s v="[zh_flatfile].[team_name].&amp;[TEAM014]"/>
    <s v="[zh_flatfile].[team_name].&amp;[TEAM008]"/>
    <s v="[zh_flatfile].[team_name].&amp;[TEAM044]"/>
    <s v="[zh_flatfile].[team_name].&amp;[TEAM033]"/>
    <s v="[zh_flatfile].[team_name].&amp;[TEAM090]"/>
    <s v="[zh_flatfile].[team_name].&amp;[TEAM097]"/>
    <s v="[zh_flatfile].[team_name].&amp;[TEAM081]"/>
    <s v="[zh_flatfile].[team_name].&amp;[TEAM035]"/>
    <s v="[zh_flatfile].[team_name].&amp;[TEAM021]"/>
    <s v="[zh_flatfile].[team_name].&amp;[TEAM061]"/>
    <s v="[zh_flatfile].[team_name].&amp;[TEAM059]"/>
    <s v="[zh_flatfile].[team_name].&amp;[TEAM029]"/>
    <s v="[zh_flatfile].[team_name].&amp;[TEAM074]"/>
    <s v="[zh_flatfile].[team_name].&amp;[TEAM049]"/>
    <s v="[zh_flatfile].[team_name].&amp;[TEAM064]"/>
    <s v="[zh_flatfile].[team_name].&amp;[TEAM017]"/>
    <s v="[zh_flatfile].[team_name].&amp;[TEAM032]"/>
    <s v="[zh_flatfile].[team_name].&amp;[TEAM007]"/>
    <s v="[zh_flatfile].[team_name].&amp;[TEAM070]"/>
    <s v="[zh_flatfile].[team_name].&amp;[TEAM052]"/>
    <s v="[zh_flatfile].[team_name].&amp;[TEAM063]"/>
    <s v="[zh_flatfile].[team_name].&amp;[TEAM100]"/>
    <s v="[zh_flatfile].[team_name].&amp;[TEAM013]"/>
    <s v="[zh_flatfile].[team_name].&amp;[TEAM012]"/>
    <s v="[zh_flatfile].[team_name].&amp;[TEAM011]"/>
    <s v="[zh_flatfile].[team_name].&amp;[TEAM094]"/>
    <s v="[zh_flatfile].[team_name].&amp;[TEAM060]"/>
    <s v="[zh_flatfile].[team_name].&amp;[TEAM040]"/>
    <s v="[zh_flatfile].[team_name].&amp;[TEAM054]"/>
    <s v="[zh_flatfile].[team_name].&amp;[TEAM027]"/>
    <s v="[zh_flatfile].[team_name].&amp;[TEAM001]"/>
    <s v="[zh_flatfile].[team_name].&amp;[TEAM093]"/>
    <s v="[zh_flatfile].[team_name].&amp;[TEAM071]"/>
    <s v="[zh_flatfile].[team_name].&amp;[TEAM047]"/>
    <s v="[zh_flatfile].[team_name].&amp;[TEAM028]"/>
    <s v="[zh_flatfile].[team_name].&amp;[TEAM086]"/>
    <s v="[zh_flatfile].[team_name].&amp;[TEAM057]"/>
    <s v="[zh_flatfile].[team_name].&amp;[TEAM036]"/>
    <s v="[zh_flatfile].[team_name].&amp;[TEAM083]"/>
    <s v="[zh_flatfile].[team_name].&amp;[TEAM087]"/>
    <s v="[zh_flatfile].[team_name].&amp;[TEAM005]"/>
    <s v="[zh_flatfile].[team_name].&amp;[TEAM088]"/>
    <s v="[zh_flatfile].[team_name].&amp;[TEAM091]"/>
    <s v="[zh_flatfile].[team_name].&amp;[TEAM075]"/>
    <s v="[zh_flatfile].[team_name].&amp;[TEAM078]"/>
    <s v="[zh_flatfile].[team_name].&amp;[TEAM026]"/>
    <s v="[zh_flatfile].[team_name].&amp;[TEAM098]"/>
    <s v="[zh_flatfile].[team_name].&amp;[TEAM050]"/>
    <s v="[zh_flatfile].[team_name].&amp;[TEAM084]"/>
    <s v="[Measures].[Sum of last_month_viewers]"/>
    <s v="[zh_flatfile].[team_name].&amp;[TEAM010]"/>
    <s v="[zh_flatfile].[team_name].&amp;[TEAM038]"/>
    <s v="[zh_flatfile].[team_name].&amp;[TEAM096]"/>
    <s v="[zh_flatfile].[team_name].&amp;[TEAM073]"/>
    <s v="[zh_flatfile].[team_name].&amp;[TEAM018]"/>
    <s v="[zh_flatfile].[team_name].&amp;[TEAM067]"/>
    <s v="[zh_flatfile].[team_name].&amp;[TEAM043]"/>
    <s v="[zh_flatfile].[team_name].&amp;[TEAM076]"/>
    <s v="[zh_flatfile].[team_name].&amp;[TEAM009]"/>
    <s v="[zh_flatfile].[team_name].&amp;[TEAM085]"/>
    <s v="[zh_flatfile].[team_name].&amp;[TEAM066]"/>
    <s v="[zh_flatfile].[team_name].&amp;[TEAM080]"/>
    <s v="[zh_flatfile].[team_name].&amp;[TEAM015]"/>
    <s v="[zh_flatfile].[team_name].&amp;[TEAM030]"/>
    <s v="[Measures].[Sum of last_week_viewers]"/>
    <s v="[zh_flatfile].[team_name].&amp;[TEAM065]"/>
    <s v="[zh_flatfile].[team_name].&amp;[TEAM034]"/>
    <s v="[zh_flatfile].[team_name].&amp;[TEAM006]"/>
    <s v="[zh_flatfile].[team_name].&amp;[TEAM031]"/>
    <s v="[zh_flatfile].[team_name].&amp;[TEAM020]"/>
    <s v="[zh_flatfile].[team_name].&amp;[TEAM025]"/>
    <s v="[zh_flatfile].[team_name].&amp;[TEAM099]"/>
    <s v="[zh_flatfile].[team_name].&amp;[TEAM002]"/>
    <s v="[zh_flatfile].[team_name].&amp;[TEAM068]"/>
    <s v="[zh_flatfile].[team_name].&amp;[TEAM056]"/>
    <s v="[zh_flatfile].[team_name].&amp;[TEAM046]"/>
    <s v="[zh_flatfile].[team_name].&amp;[TEAM092]"/>
    <s v="[zh_flatfile].[team_name].&amp;[TEAM079]"/>
    <s v="[zh_flatfile].[team_name].&amp;[TEAM055]"/>
    <s v="[zh_flatfile].[team_name].&amp;[TEAM089]"/>
    <s v="[Measures].[Sum of max_editors]"/>
  </metadataStrings>
  <mdxMetadata count="1538">
    <mdx n="0" f="s">
      <ms ns="1"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v">
      <t c="7">
        <n x="17"/>
        <n x="7"/>
        <n x="15"/>
        <n x="2" s="1"/>
        <n x="3" s="1"/>
        <n x="4" s="1"/>
        <n x="5" s="1"/>
      </t>
    </mdx>
    <mdx n="0" f="v">
      <t c="7">
        <n x="17"/>
        <n x="6"/>
        <n x="15"/>
        <n x="2" s="1"/>
        <n x="3" s="1"/>
        <n x="4" s="1"/>
        <n x="5" s="1"/>
      </t>
    </mdx>
    <mdx n="0" f="v">
      <t c="7">
        <n x="17"/>
        <n x="6"/>
        <n x="8"/>
        <n x="2" s="1"/>
        <n x="3" s="1"/>
        <n x="4" s="1"/>
        <n x="5" s="1"/>
      </t>
    </mdx>
    <mdx n="0" f="v">
      <t c="7">
        <n x="17"/>
        <n x="12"/>
        <n x="10"/>
        <n x="2" s="1"/>
        <n x="3" s="1"/>
        <n x="4" s="1"/>
        <n x="5" s="1"/>
      </t>
    </mdx>
    <mdx n="0" f="v">
      <t c="7">
        <n x="17"/>
        <n x="7"/>
        <n x="10"/>
        <n x="2" s="1"/>
        <n x="3" s="1"/>
        <n x="4" s="1"/>
        <n x="5" s="1"/>
      </t>
    </mdx>
    <mdx n="0" f="v">
      <t c="7">
        <n x="17"/>
        <n x="13"/>
        <n x="8"/>
        <n x="2" s="1"/>
        <n x="3" s="1"/>
        <n x="4" s="1"/>
        <n x="5" s="1"/>
      </t>
    </mdx>
    <mdx n="0" f="v">
      <t c="7">
        <n x="17"/>
        <n x="18"/>
        <n x="9"/>
        <n x="2" s="1"/>
        <n x="3" s="1"/>
        <n x="4" s="1"/>
        <n x="5" s="1"/>
      </t>
    </mdx>
    <mdx n="0" f="v">
      <t c="7">
        <n x="17"/>
        <n x="6"/>
        <n x="11"/>
        <n x="2" s="1"/>
        <n x="3" s="1"/>
        <n x="4" s="1"/>
        <n x="5" s="1"/>
      </t>
    </mdx>
    <mdx n="0" f="v">
      <t c="7">
        <n x="17"/>
        <n x="12"/>
        <n x="9"/>
        <n x="2" s="1"/>
        <n x="3" s="1"/>
        <n x="4" s="1"/>
        <n x="5" s="1"/>
      </t>
    </mdx>
    <mdx n="0" f="v">
      <t c="7">
        <n x="17"/>
        <n x="7"/>
        <n x="9"/>
        <n x="2" s="1"/>
        <n x="3" s="1"/>
        <n x="4" s="1"/>
        <n x="5" s="1"/>
      </t>
    </mdx>
    <mdx n="0" f="v">
      <t c="7">
        <n x="17"/>
        <n x="13"/>
        <n x="11"/>
        <n x="2" s="1"/>
        <n x="3" s="1"/>
        <n x="4" s="1"/>
        <n x="5" s="1"/>
      </t>
    </mdx>
    <mdx n="0" f="v">
      <t c="7">
        <n x="17"/>
        <n x="19"/>
        <n x="10"/>
        <n x="2" s="1"/>
        <n x="3" s="1"/>
        <n x="4" s="1"/>
        <n x="5" s="1"/>
      </t>
    </mdx>
    <mdx n="0" f="v">
      <t c="7">
        <n x="17"/>
        <n x="18"/>
        <n x="14"/>
        <n x="2" s="1"/>
        <n x="3" s="1"/>
        <n x="4" s="1"/>
        <n x="5" s="1"/>
      </t>
    </mdx>
    <mdx n="0" f="v">
      <t c="7">
        <n x="17"/>
        <n x="6"/>
        <n x="24"/>
        <n x="2" s="1"/>
        <n x="3" s="1"/>
        <n x="4" s="1"/>
        <n x="5" s="1"/>
      </t>
    </mdx>
    <mdx n="0" f="v">
      <t c="7">
        <n x="17"/>
        <n x="22"/>
        <n x="21"/>
        <n x="2" s="1"/>
        <n x="3" s="1"/>
        <n x="4" s="1"/>
        <n x="5" s="1"/>
      </t>
    </mdx>
    <mdx n="0" f="v">
      <t c="7">
        <n x="17"/>
        <n x="13"/>
        <n x="24"/>
        <n x="2" s="1"/>
        <n x="3" s="1"/>
        <n x="4" s="1"/>
        <n x="5" s="1"/>
      </t>
    </mdx>
    <mdx n="0" f="v">
      <t c="7">
        <n x="17"/>
        <n x="19"/>
        <n x="25"/>
        <n x="2" s="1"/>
        <n x="3" s="1"/>
        <n x="4" s="1"/>
        <n x="5" s="1"/>
      </t>
    </mdx>
    <mdx n="0" f="v">
      <t c="7">
        <n x="17"/>
        <n x="12"/>
        <n x="29"/>
        <n x="2" s="1"/>
        <n x="3" s="1"/>
        <n x="4" s="1"/>
        <n x="5" s="1"/>
      </t>
    </mdx>
    <mdx n="0" f="v">
      <t c="7">
        <n x="17"/>
        <n x="18"/>
        <n x="16"/>
        <n x="2" s="1"/>
        <n x="3" s="1"/>
        <n x="4" s="1"/>
        <n x="5" s="1"/>
      </t>
    </mdx>
    <mdx n="0" f="v">
      <t c="7">
        <n x="17"/>
        <n x="12"/>
        <n x="24"/>
        <n x="2" s="1"/>
        <n x="3" s="1"/>
        <n x="4" s="1"/>
        <n x="5" s="1"/>
      </t>
    </mdx>
    <mdx n="0" f="v">
      <t c="7">
        <n x="17"/>
        <n x="22"/>
        <n x="25"/>
        <n x="2" s="1"/>
        <n x="3" s="1"/>
        <n x="4" s="1"/>
        <n x="5" s="1"/>
      </t>
    </mdx>
    <mdx n="0" f="v">
      <t c="7">
        <n x="17"/>
        <n x="7"/>
        <n x="16"/>
        <n x="2" s="1"/>
        <n x="3" s="1"/>
        <n x="4" s="1"/>
        <n x="5" s="1"/>
      </t>
    </mdx>
    <mdx n="0" f="v">
      <t c="7">
        <n x="17"/>
        <n x="23"/>
        <n x="21"/>
        <n x="2" s="1"/>
        <n x="3" s="1"/>
        <n x="4" s="1"/>
        <n x="5" s="1"/>
      </t>
    </mdx>
    <mdx n="0" f="v">
      <t c="7">
        <n x="17"/>
        <n x="13"/>
        <n x="10"/>
        <n x="2" s="1"/>
        <n x="3" s="1"/>
        <n x="4" s="1"/>
        <n x="5" s="1"/>
      </t>
    </mdx>
    <mdx n="0" f="v">
      <t c="7">
        <n x="17"/>
        <n x="18"/>
        <n x="29"/>
        <n x="2" s="1"/>
        <n x="3" s="1"/>
        <n x="4" s="1"/>
        <n x="5" s="1"/>
      </t>
    </mdx>
    <mdx n="0" f="v">
      <t c="7">
        <n x="17"/>
        <n x="13"/>
        <n x="25"/>
        <n x="2" s="1"/>
        <n x="3" s="1"/>
        <n x="4" s="1"/>
        <n x="5" s="1"/>
      </t>
    </mdx>
    <mdx n="0" f="v">
      <t c="7">
        <n x="17"/>
        <n x="23"/>
        <n x="31"/>
        <n x="2" s="1"/>
        <n x="3" s="1"/>
        <n x="4" s="1"/>
        <n x="5" s="1"/>
      </t>
    </mdx>
    <mdx n="0" f="v">
      <t c="7">
        <n x="17"/>
        <n x="23"/>
        <n x="8"/>
        <n x="2" s="1"/>
        <n x="3" s="1"/>
        <n x="4" s="1"/>
        <n x="5" s="1"/>
      </t>
    </mdx>
    <mdx n="0" f="v">
      <t c="7">
        <n x="17"/>
        <n x="6"/>
        <n x="29"/>
        <n x="2" s="1"/>
        <n x="3" s="1"/>
        <n x="4" s="1"/>
        <n x="5" s="1"/>
      </t>
    </mdx>
    <mdx n="0" f="v">
      <t c="7">
        <n x="17"/>
        <n x="12"/>
        <n x="11"/>
        <n x="2" s="1"/>
        <n x="3" s="1"/>
        <n x="4" s="1"/>
        <n x="5" s="1"/>
      </t>
    </mdx>
    <mdx n="0" f="v">
      <t c="7">
        <n x="17"/>
        <n x="23"/>
        <n x="33"/>
        <n x="2" s="1"/>
        <n x="3" s="1"/>
        <n x="4" s="1"/>
        <n x="5" s="1"/>
      </t>
    </mdx>
    <mdx n="0" f="v">
      <t c="7">
        <n x="17"/>
        <n x="18"/>
        <n x="11"/>
        <n x="2" s="1"/>
        <n x="3" s="1"/>
        <n x="4" s="1"/>
        <n x="5" s="1"/>
      </t>
    </mdx>
    <mdx n="0" f="v">
      <t c="7">
        <n x="17"/>
        <n x="12"/>
        <n x="8"/>
        <n x="2" s="1"/>
        <n x="3" s="1"/>
        <n x="4" s="1"/>
        <n x="5" s="1"/>
      </t>
    </mdx>
    <mdx n="0" f="v">
      <t c="7">
        <n x="17"/>
        <n x="30"/>
        <n x="35"/>
        <n x="2" s="1"/>
        <n x="3" s="1"/>
        <n x="4" s="1"/>
        <n x="5" s="1"/>
      </t>
    </mdx>
    <mdx n="0" f="v">
      <t c="7">
        <n x="17"/>
        <n x="7"/>
        <n x="33"/>
        <n x="2" s="1"/>
        <n x="3" s="1"/>
        <n x="4" s="1"/>
        <n x="5" s="1"/>
      </t>
    </mdx>
    <mdx n="0" f="v">
      <t c="7">
        <n x="17"/>
        <n x="6"/>
        <n x="14"/>
        <n x="2" s="1"/>
        <n x="3" s="1"/>
        <n x="4" s="1"/>
        <n x="5" s="1"/>
      </t>
    </mdx>
    <mdx n="0" f="v">
      <t c="7">
        <n x="17"/>
        <n x="30"/>
        <n x="15"/>
        <n x="2" s="1"/>
        <n x="3" s="1"/>
        <n x="4" s="1"/>
        <n x="5" s="1"/>
      </t>
    </mdx>
    <mdx n="0" f="v">
      <t c="7">
        <n x="17"/>
        <n x="22"/>
        <n x="15"/>
        <n x="2" s="1"/>
        <n x="3" s="1"/>
        <n x="4" s="1"/>
        <n x="5" s="1"/>
      </t>
    </mdx>
    <mdx n="0" f="v">
      <t c="7">
        <n x="17"/>
        <n x="34"/>
        <n x="21"/>
        <n x="2" s="1"/>
        <n x="3" s="1"/>
        <n x="4" s="1"/>
        <n x="5" s="1"/>
      </t>
    </mdx>
    <mdx n="0" f="v">
      <t c="7">
        <n x="17"/>
        <n x="36"/>
        <n x="16"/>
        <n x="2" s="1"/>
        <n x="3" s="1"/>
        <n x="4" s="1"/>
        <n x="5" s="1"/>
      </t>
    </mdx>
    <mdx n="0" f="v">
      <t c="7">
        <n x="17"/>
        <n x="7"/>
        <n x="29"/>
        <n x="2" s="1"/>
        <n x="3" s="1"/>
        <n x="4" s="1"/>
        <n x="5" s="1"/>
      </t>
    </mdx>
    <mdx n="0" f="v">
      <t c="7">
        <n x="17"/>
        <n x="13"/>
        <n x="29"/>
        <n x="2" s="1"/>
        <n x="3" s="1"/>
        <n x="4" s="1"/>
        <n x="5" s="1"/>
      </t>
    </mdx>
    <mdx n="0" f="v">
      <t c="7">
        <n x="17"/>
        <n x="19"/>
        <n x="8"/>
        <n x="2" s="1"/>
        <n x="3" s="1"/>
        <n x="4" s="1"/>
        <n x="5" s="1"/>
      </t>
    </mdx>
    <mdx n="0" f="v">
      <t c="7">
        <n x="17"/>
        <n x="27"/>
        <n x="20"/>
        <n x="2" s="1"/>
        <n x="3" s="1"/>
        <n x="4" s="1"/>
        <n x="5" s="1"/>
      </t>
    </mdx>
    <mdx n="0" f="v">
      <t c="7">
        <n x="17"/>
        <n x="23"/>
        <n x="20"/>
        <n x="2" s="1"/>
        <n x="3" s="1"/>
        <n x="4" s="1"/>
        <n x="5" s="1"/>
      </t>
    </mdx>
    <mdx n="0" f="v">
      <t c="7">
        <n x="17"/>
        <n x="6"/>
        <n x="35"/>
        <n x="2" s="1"/>
        <n x="3" s="1"/>
        <n x="4" s="1"/>
        <n x="5" s="1"/>
      </t>
    </mdx>
    <mdx n="0" f="v">
      <t c="7">
        <n x="17"/>
        <n x="12"/>
        <n x="38"/>
        <n x="2" s="1"/>
        <n x="3" s="1"/>
        <n x="4" s="1"/>
        <n x="5" s="1"/>
      </t>
    </mdx>
    <mdx n="0" f="v">
      <t c="7">
        <n x="17"/>
        <n x="22"/>
        <n x="38"/>
        <n x="2" s="1"/>
        <n x="3" s="1"/>
        <n x="4" s="1"/>
        <n x="5" s="1"/>
      </t>
    </mdx>
    <mdx n="0" f="v">
      <t c="7">
        <n x="17"/>
        <n x="34"/>
        <n x="10"/>
        <n x="2" s="1"/>
        <n x="3" s="1"/>
        <n x="4" s="1"/>
        <n x="5" s="1"/>
      </t>
    </mdx>
    <mdx n="0" f="v">
      <t c="7">
        <n x="17"/>
        <n x="7"/>
        <n x="8"/>
        <n x="2" s="1"/>
        <n x="3" s="1"/>
        <n x="4" s="1"/>
        <n x="5" s="1"/>
      </t>
    </mdx>
    <mdx n="0" f="v">
      <t c="7">
        <n x="17"/>
        <n x="7"/>
        <n x="11"/>
        <n x="2" s="1"/>
        <n x="3" s="1"/>
        <n x="4" s="1"/>
        <n x="5" s="1"/>
      </t>
    </mdx>
    <mdx n="0" f="v">
      <t c="7">
        <n x="17"/>
        <n x="19"/>
        <n x="9"/>
        <n x="2" s="1"/>
        <n x="3" s="1"/>
        <n x="4" s="1"/>
        <n x="5" s="1"/>
      </t>
    </mdx>
    <mdx n="0" f="v">
      <t c="7">
        <n x="17"/>
        <n x="27"/>
        <n x="35"/>
        <n x="2" s="1"/>
        <n x="3" s="1"/>
        <n x="4" s="1"/>
        <n x="5" s="1"/>
      </t>
    </mdx>
    <mdx n="0" f="v">
      <t c="7">
        <n x="17"/>
        <n x="23"/>
        <n x="9"/>
        <n x="2" s="1"/>
        <n x="3" s="1"/>
        <n x="4" s="1"/>
        <n x="5" s="1"/>
      </t>
    </mdx>
    <mdx n="0" f="v">
      <t c="7">
        <n x="17"/>
        <n x="23"/>
        <n x="29"/>
        <n x="2" s="1"/>
        <n x="3" s="1"/>
        <n x="4" s="1"/>
        <n x="5" s="1"/>
      </t>
    </mdx>
    <mdx n="0" f="v">
      <t c="7">
        <n x="17"/>
        <n x="18"/>
        <n x="24"/>
        <n x="2" s="1"/>
        <n x="3" s="1"/>
        <n x="4" s="1"/>
        <n x="5" s="1"/>
      </t>
    </mdx>
    <mdx n="0" f="v">
      <t c="7">
        <n x="17"/>
        <n x="6"/>
        <n x="9"/>
        <n x="2" s="1"/>
        <n x="3" s="1"/>
        <n x="4" s="1"/>
        <n x="5" s="1"/>
      </t>
    </mdx>
    <mdx n="0" f="v">
      <t c="7">
        <n x="17"/>
        <n x="12"/>
        <n x="32"/>
        <n x="2" s="1"/>
        <n x="3" s="1"/>
        <n x="4" s="1"/>
        <n x="5" s="1"/>
      </t>
    </mdx>
    <mdx n="0" f="v">
      <t c="7">
        <n x="17"/>
        <n x="30"/>
        <n x="32"/>
        <n x="2" s="1"/>
        <n x="3" s="1"/>
        <n x="4" s="1"/>
        <n x="5" s="1"/>
      </t>
    </mdx>
    <mdx n="0" f="v">
      <t c="7">
        <n x="17"/>
        <n x="22"/>
        <n x="10"/>
        <n x="2" s="1"/>
        <n x="3" s="1"/>
        <n x="4" s="1"/>
        <n x="5" s="1"/>
      </t>
    </mdx>
    <mdx n="0" f="v">
      <t c="7">
        <n x="17"/>
        <n x="36"/>
        <n x="33"/>
        <n x="2" s="1"/>
        <n x="3" s="1"/>
        <n x="4" s="1"/>
        <n x="5" s="1"/>
      </t>
    </mdx>
    <mdx n="0" f="v">
      <t c="7">
        <n x="17"/>
        <n x="7"/>
        <n x="14"/>
        <n x="2" s="1"/>
        <n x="3" s="1"/>
        <n x="4" s="1"/>
        <n x="5" s="1"/>
      </t>
    </mdx>
    <mdx n="0" f="v">
      <t c="7">
        <n x="17"/>
        <n x="19"/>
        <n x="15"/>
        <n x="2" s="1"/>
        <n x="3" s="1"/>
        <n x="4" s="1"/>
        <n x="5" s="1"/>
      </t>
    </mdx>
    <mdx n="0" f="v">
      <t c="7">
        <n x="17"/>
        <n x="27"/>
        <n x="15"/>
        <n x="2" s="1"/>
        <n x="3" s="1"/>
        <n x="4" s="1"/>
        <n x="5" s="1"/>
      </t>
    </mdx>
    <mdx n="0" f="v">
      <t c="7">
        <n x="17"/>
        <n x="23"/>
        <n x="38"/>
        <n x="2" s="1"/>
        <n x="3" s="1"/>
        <n x="4" s="1"/>
        <n x="5" s="1"/>
      </t>
    </mdx>
    <mdx n="0" f="v">
      <t c="7">
        <n x="17"/>
        <n x="6"/>
        <n x="10"/>
        <n x="2" s="1"/>
        <n x="3" s="1"/>
        <n x="4" s="1"/>
        <n x="5" s="1"/>
      </t>
    </mdx>
    <mdx n="0" f="v">
      <t c="7">
        <n x="17"/>
        <n x="12"/>
        <n x="41"/>
        <n x="2" s="1"/>
        <n x="3" s="1"/>
        <n x="4" s="1"/>
        <n x="5" s="1"/>
      </t>
    </mdx>
    <mdx n="0" f="v">
      <t c="7">
        <n x="17"/>
        <n x="30"/>
        <n x="44"/>
        <n x="2" s="1"/>
        <n x="3" s="1"/>
        <n x="4" s="1"/>
        <n x="5" s="1"/>
      </t>
    </mdx>
    <mdx n="0" f="v">
      <t c="7">
        <n x="17"/>
        <n x="22"/>
        <n x="11"/>
        <n x="2" s="1"/>
        <n x="3" s="1"/>
        <n x="4" s="1"/>
        <n x="5" s="1"/>
      </t>
    </mdx>
    <mdx n="0" f="v">
      <t c="7">
        <n x="17"/>
        <n x="34"/>
        <n x="11"/>
        <n x="2" s="1"/>
        <n x="3" s="1"/>
        <n x="4" s="1"/>
        <n x="5" s="1"/>
      </t>
    </mdx>
    <mdx n="0" f="v">
      <t c="7">
        <n x="17"/>
        <n x="13"/>
        <n x="35"/>
        <n x="2" s="1"/>
        <n x="3" s="1"/>
        <n x="4" s="1"/>
        <n x="5" s="1"/>
      </t>
    </mdx>
    <mdx n="0" f="v">
      <t c="7">
        <n x="17"/>
        <n x="40"/>
        <n x="38"/>
        <n x="2" s="1"/>
        <n x="3" s="1"/>
        <n x="4" s="1"/>
        <n x="5" s="1"/>
      </t>
    </mdx>
    <mdx n="0" f="v">
      <t c="7">
        <n x="17"/>
        <n x="27"/>
        <n x="41"/>
        <n x="2" s="1"/>
        <n x="3" s="1"/>
        <n x="4" s="1"/>
        <n x="5" s="1"/>
      </t>
    </mdx>
    <mdx n="0" f="v">
      <t c="7">
        <n x="17"/>
        <n x="23"/>
        <n x="25"/>
        <n x="2" s="1"/>
        <n x="3" s="1"/>
        <n x="4" s="1"/>
        <n x="5" s="1"/>
      </t>
    </mdx>
    <mdx n="0" f="v">
      <t c="7">
        <n x="17"/>
        <n x="43"/>
        <n x="15"/>
        <n x="2" s="1"/>
        <n x="3" s="1"/>
        <n x="4" s="1"/>
        <n x="5" s="1"/>
      </t>
    </mdx>
    <mdx n="0" f="v">
      <t c="7">
        <n x="17"/>
        <n x="27"/>
        <n x="46"/>
        <n x="2" s="1"/>
        <n x="3" s="1"/>
        <n x="4" s="1"/>
        <n x="5" s="1"/>
      </t>
    </mdx>
    <mdx n="0" f="v">
      <t c="7">
        <n x="17"/>
        <n x="18"/>
        <n x="38"/>
        <n x="2" s="1"/>
        <n x="3" s="1"/>
        <n x="4" s="1"/>
        <n x="5" s="1"/>
      </t>
    </mdx>
    <mdx n="0" f="v">
      <t c="7">
        <n x="17"/>
        <n x="6"/>
        <n x="16"/>
        <n x="2" s="1"/>
        <n x="3" s="1"/>
        <n x="4" s="1"/>
        <n x="5" s="1"/>
      </t>
    </mdx>
    <mdx n="0" f="v">
      <t c="7">
        <n x="17"/>
        <n x="12"/>
        <n x="25"/>
        <n x="2" s="1"/>
        <n x="3" s="1"/>
        <n x="4" s="1"/>
        <n x="5" s="1"/>
      </t>
    </mdx>
    <mdx n="0" f="v">
      <t c="7">
        <n x="17"/>
        <n x="30"/>
        <n x="47"/>
        <n x="2" s="1"/>
        <n x="3" s="1"/>
        <n x="4" s="1"/>
        <n x="5" s="1"/>
      </t>
    </mdx>
    <mdx n="0" f="v">
      <t c="7">
        <n x="17"/>
        <n x="34"/>
        <n x="31"/>
        <n x="2" s="1"/>
        <n x="3" s="1"/>
        <n x="4" s="1"/>
        <n x="5" s="1"/>
      </t>
    </mdx>
    <mdx n="0" f="v">
      <t c="7">
        <n x="17"/>
        <n x="36"/>
        <n x="46"/>
        <n x="2" s="1"/>
        <n x="3" s="1"/>
        <n x="4" s="1"/>
        <n x="5" s="1"/>
      </t>
    </mdx>
    <mdx n="0" f="v">
      <t c="7">
        <n x="17"/>
        <n x="37"/>
        <n x="24"/>
        <n x="2" s="1"/>
        <n x="3" s="1"/>
        <n x="4" s="1"/>
        <n x="5" s="1"/>
      </t>
    </mdx>
    <mdx n="0" f="v">
      <t c="7">
        <n x="17"/>
        <n x="7"/>
        <n x="24"/>
        <n x="2" s="1"/>
        <n x="3" s="1"/>
        <n x="4" s="1"/>
        <n x="5" s="1"/>
      </t>
    </mdx>
    <mdx n="0" f="v">
      <t c="7">
        <n x="17"/>
        <n x="13"/>
        <n x="9"/>
        <n x="2" s="1"/>
        <n x="3" s="1"/>
        <n x="4" s="1"/>
        <n x="5" s="1"/>
      </t>
    </mdx>
    <mdx n="0" f="v">
      <t c="7">
        <n x="17"/>
        <n x="40"/>
        <n x="32"/>
        <n x="2" s="1"/>
        <n x="3" s="1"/>
        <n x="4" s="1"/>
        <n x="5" s="1"/>
      </t>
    </mdx>
    <mdx n="0" f="v">
      <t c="7">
        <n x="17"/>
        <n x="19"/>
        <n x="21"/>
        <n x="2" s="1"/>
        <n x="3" s="1"/>
        <n x="4" s="1"/>
        <n x="5" s="1"/>
      </t>
    </mdx>
    <mdx n="0" f="v">
      <t c="7">
        <n x="17"/>
        <n x="27"/>
        <n x="10"/>
        <n x="2" s="1"/>
        <n x="3" s="1"/>
        <n x="4" s="1"/>
        <n x="5" s="1"/>
      </t>
    </mdx>
    <mdx n="0" f="v">
      <t c="7">
        <n x="17"/>
        <n x="23"/>
        <n x="47"/>
        <n x="2" s="1"/>
        <n x="3" s="1"/>
        <n x="4" s="1"/>
        <n x="5" s="1"/>
      </t>
    </mdx>
    <mdx n="0" f="v">
      <t c="7">
        <n x="17"/>
        <n x="43"/>
        <n x="28"/>
        <n x="2" s="1"/>
        <n x="3" s="1"/>
        <n x="4" s="1"/>
        <n x="5" s="1"/>
      </t>
    </mdx>
    <mdx n="0" f="v">
      <t c="7">
        <n x="17"/>
        <n x="7"/>
        <n x="48"/>
        <n x="2" s="1"/>
        <n x="3" s="1"/>
        <n x="4" s="1"/>
        <n x="5" s="1"/>
      </t>
    </mdx>
    <mdx n="0" f="v">
      <t c="7">
        <n x="17"/>
        <n x="27"/>
        <n x="11"/>
        <n x="2" s="1"/>
        <n x="3" s="1"/>
        <n x="4" s="1"/>
        <n x="5" s="1"/>
      </t>
    </mdx>
    <mdx n="0" f="v">
      <t c="7">
        <n x="17"/>
        <n x="45"/>
        <n x="20"/>
        <n x="2" s="1"/>
        <n x="3" s="1"/>
        <n x="4" s="1"/>
        <n x="5" s="1"/>
      </t>
    </mdx>
    <mdx n="0" f="v">
      <t c="7">
        <n x="17"/>
        <n x="52"/>
        <n x="20"/>
        <n x="2" s="1"/>
        <n x="3" s="1"/>
        <n x="4" s="1"/>
        <n x="5" s="1"/>
      </t>
    </mdx>
    <mdx n="0" f="v">
      <t c="7">
        <n x="17"/>
        <n x="36"/>
        <n x="28"/>
        <n x="2" s="1"/>
        <n x="3" s="1"/>
        <n x="4" s="1"/>
        <n x="5" s="1"/>
      </t>
    </mdx>
    <mdx n="0" f="v">
      <t c="7">
        <n x="17"/>
        <n x="7"/>
        <n x="41"/>
        <n x="2" s="1"/>
        <n x="3" s="1"/>
        <n x="4" s="1"/>
        <n x="5" s="1"/>
      </t>
    </mdx>
    <mdx n="0" f="v">
      <t c="7">
        <n x="17"/>
        <n x="19"/>
        <n x="47"/>
        <n x="2" s="1"/>
        <n x="3" s="1"/>
        <n x="4" s="1"/>
        <n x="5" s="1"/>
      </t>
    </mdx>
    <mdx n="0" f="v">
      <t c="7">
        <n x="17"/>
        <n x="43"/>
        <n x="16"/>
        <n x="2" s="1"/>
        <n x="3" s="1"/>
        <n x="4" s="1"/>
        <n x="5" s="1"/>
      </t>
    </mdx>
    <mdx n="0" f="v">
      <t c="7">
        <n x="17"/>
        <n x="43"/>
        <n x="25"/>
        <n x="2" s="1"/>
        <n x="3" s="1"/>
        <n x="4" s="1"/>
        <n x="5" s="1"/>
      </t>
    </mdx>
    <mdx n="0" f="v">
      <t c="7">
        <n x="17"/>
        <n x="43"/>
        <n x="11"/>
        <n x="2" s="1"/>
        <n x="3" s="1"/>
        <n x="4" s="1"/>
        <n x="5" s="1"/>
      </t>
    </mdx>
    <mdx n="0" f="v">
      <t c="7">
        <n x="17"/>
        <n x="43"/>
        <n x="10"/>
        <n x="2" s="1"/>
        <n x="3" s="1"/>
        <n x="4" s="1"/>
        <n x="5" s="1"/>
      </t>
    </mdx>
    <mdx n="0" f="v">
      <t c="7">
        <n x="17"/>
        <n x="43"/>
        <n x="9"/>
        <n x="2" s="1"/>
        <n x="3" s="1"/>
        <n x="4" s="1"/>
        <n x="5" s="1"/>
      </t>
    </mdx>
    <mdx n="0" f="v">
      <t c="7">
        <n x="17"/>
        <n x="43"/>
        <n x="8"/>
        <n x="2" s="1"/>
        <n x="3" s="1"/>
        <n x="4" s="1"/>
        <n x="5" s="1"/>
      </t>
    </mdx>
    <mdx n="0" f="v">
      <t c="7">
        <n x="17"/>
        <n x="23"/>
        <n x="44"/>
        <n x="2" s="1"/>
        <n x="3" s="1"/>
        <n x="4" s="1"/>
        <n x="5" s="1"/>
      </t>
    </mdx>
    <mdx n="0" f="v">
      <t c="7">
        <n x="17"/>
        <n x="23"/>
        <n x="48"/>
        <n x="2" s="1"/>
        <n x="3" s="1"/>
        <n x="4" s="1"/>
        <n x="5" s="1"/>
      </t>
    </mdx>
    <mdx n="0" f="v">
      <t c="7">
        <n x="17"/>
        <n x="23"/>
        <n x="46"/>
        <n x="2" s="1"/>
        <n x="3" s="1"/>
        <n x="4" s="1"/>
        <n x="5" s="1"/>
      </t>
    </mdx>
    <mdx n="0" f="v">
      <t c="7">
        <n x="17"/>
        <n x="27"/>
        <n x="47"/>
        <n x="2" s="1"/>
        <n x="3" s="1"/>
        <n x="4" s="1"/>
        <n x="5" s="1"/>
      </t>
    </mdx>
    <mdx n="0" f="v">
      <t c="7">
        <n x="17"/>
        <n x="27"/>
        <n x="38"/>
        <n x="2" s="1"/>
        <n x="3" s="1"/>
        <n x="4" s="1"/>
        <n x="5" s="1"/>
      </t>
    </mdx>
    <mdx n="0" f="v">
      <t c="7">
        <n x="17"/>
        <n x="27"/>
        <n x="53"/>
        <n x="2" s="1"/>
        <n x="3" s="1"/>
        <n x="4" s="1"/>
        <n x="5" s="1"/>
      </t>
    </mdx>
    <mdx n="0" f="v">
      <t c="7">
        <n x="17"/>
        <n x="19"/>
        <n x="33"/>
        <n x="2" s="1"/>
        <n x="3" s="1"/>
        <n x="4" s="1"/>
        <n x="5" s="1"/>
      </t>
    </mdx>
    <mdx n="0" f="v">
      <t c="7">
        <n x="17"/>
        <n x="19"/>
        <n x="41"/>
        <n x="2" s="1"/>
        <n x="3" s="1"/>
        <n x="4" s="1"/>
        <n x="5" s="1"/>
      </t>
    </mdx>
    <mdx n="0" f="v">
      <t c="7">
        <n x="17"/>
        <n x="19"/>
        <n x="35"/>
        <n x="2" s="1"/>
        <n x="3" s="1"/>
        <n x="4" s="1"/>
        <n x="5" s="1"/>
      </t>
    </mdx>
    <mdx n="0" f="v">
      <t c="7">
        <n x="17"/>
        <n x="40"/>
        <n x="11"/>
        <n x="2" s="1"/>
        <n x="3" s="1"/>
        <n x="4" s="1"/>
        <n x="5" s="1"/>
      </t>
    </mdx>
    <mdx n="0" f="v">
      <t c="7">
        <n x="17"/>
        <n x="40"/>
        <n x="10"/>
        <n x="2" s="1"/>
        <n x="3" s="1"/>
        <n x="4" s="1"/>
        <n x="5" s="1"/>
      </t>
    </mdx>
    <mdx n="0" f="v">
      <t c="7">
        <n x="17"/>
        <n x="40"/>
        <n x="9"/>
        <n x="2" s="1"/>
        <n x="3" s="1"/>
        <n x="4" s="1"/>
        <n x="5" s="1"/>
      </t>
    </mdx>
    <mdx n="0" f="v">
      <t c="7">
        <n x="17"/>
        <n x="40"/>
        <n x="8"/>
        <n x="2" s="1"/>
        <n x="3" s="1"/>
        <n x="4" s="1"/>
        <n x="5" s="1"/>
      </t>
    </mdx>
    <mdx n="0" f="v">
      <t c="7">
        <n x="17"/>
        <n x="13"/>
        <n x="44"/>
        <n x="2" s="1"/>
        <n x="3" s="1"/>
        <n x="4" s="1"/>
        <n x="5" s="1"/>
      </t>
    </mdx>
    <mdx n="0" f="v">
      <t c="7">
        <n x="17"/>
        <n x="13"/>
        <n x="48"/>
        <n x="2" s="1"/>
        <n x="3" s="1"/>
        <n x="4" s="1"/>
        <n x="5" s="1"/>
      </t>
    </mdx>
    <mdx n="0" f="v">
      <t c="7">
        <n x="17"/>
        <n x="13"/>
        <n x="46"/>
        <n x="2" s="1"/>
        <n x="3" s="1"/>
        <n x="4" s="1"/>
        <n x="5" s="1"/>
      </t>
    </mdx>
    <mdx n="0" f="v">
      <t c="7">
        <n x="17"/>
        <n x="7"/>
        <n x="47"/>
        <n x="2" s="1"/>
        <n x="3" s="1"/>
        <n x="4" s="1"/>
        <n x="5" s="1"/>
      </t>
    </mdx>
    <mdx n="0" f="v">
      <t c="7">
        <n x="17"/>
        <n x="7"/>
        <n x="38"/>
        <n x="2" s="1"/>
        <n x="3" s="1"/>
        <n x="4" s="1"/>
        <n x="5" s="1"/>
      </t>
    </mdx>
    <mdx n="0" f="v">
      <t c="7">
        <n x="17"/>
        <n x="7"/>
        <n x="53"/>
        <n x="2" s="1"/>
        <n x="3" s="1"/>
        <n x="4" s="1"/>
        <n x="5" s="1"/>
      </t>
    </mdx>
    <mdx n="0" f="v">
      <t c="7">
        <n x="17"/>
        <n x="37"/>
        <n x="33"/>
        <n x="2" s="1"/>
        <n x="3" s="1"/>
        <n x="4" s="1"/>
        <n x="5" s="1"/>
      </t>
    </mdx>
    <mdx n="0" f="v">
      <t c="7">
        <n x="17"/>
        <n x="37"/>
        <n x="41"/>
        <n x="2" s="1"/>
        <n x="3" s="1"/>
        <n x="4" s="1"/>
        <n x="5" s="1"/>
      </t>
    </mdx>
    <mdx n="0" f="v">
      <t c="7">
        <n x="17"/>
        <n x="37"/>
        <n x="35"/>
        <n x="2" s="1"/>
        <n x="3" s="1"/>
        <n x="4" s="1"/>
        <n x="5" s="1"/>
      </t>
    </mdx>
    <mdx n="0" f="v">
      <t c="7">
        <n x="17"/>
        <n x="36"/>
        <n x="11"/>
        <n x="2" s="1"/>
        <n x="3" s="1"/>
        <n x="4" s="1"/>
        <n x="5" s="1"/>
      </t>
    </mdx>
    <mdx n="0" f="v">
      <t c="7">
        <n x="17"/>
        <n x="36"/>
        <n x="10"/>
        <n x="2" s="1"/>
        <n x="3" s="1"/>
        <n x="4" s="1"/>
        <n x="5" s="1"/>
      </t>
    </mdx>
    <mdx n="0" f="v">
      <t c="7">
        <n x="17"/>
        <n x="36"/>
        <n x="9"/>
        <n x="2" s="1"/>
        <n x="3" s="1"/>
        <n x="4" s="1"/>
        <n x="5" s="1"/>
      </t>
    </mdx>
    <mdx n="0" f="v">
      <t c="7">
        <n x="17"/>
        <n x="36"/>
        <n x="8"/>
        <n x="2" s="1"/>
        <n x="3" s="1"/>
        <n x="4" s="1"/>
        <n x="5" s="1"/>
      </t>
    </mdx>
    <mdx n="0" f="v">
      <t c="7">
        <n x="17"/>
        <n x="34"/>
        <n x="44"/>
        <n x="2" s="1"/>
        <n x="3" s="1"/>
        <n x="4" s="1"/>
        <n x="5" s="1"/>
      </t>
    </mdx>
    <mdx n="0" f="v">
      <t c="7">
        <n x="17"/>
        <n x="34"/>
        <n x="48"/>
        <n x="2" s="1"/>
        <n x="3" s="1"/>
        <n x="4" s="1"/>
        <n x="5" s="1"/>
      </t>
    </mdx>
    <mdx n="0" f="v">
      <t c="7">
        <n x="17"/>
        <n x="34"/>
        <n x="46"/>
        <n x="2" s="1"/>
        <n x="3" s="1"/>
        <n x="4" s="1"/>
        <n x="5" s="1"/>
      </t>
    </mdx>
    <mdx n="0" f="v">
      <t c="7">
        <n x="17"/>
        <n x="52"/>
        <n x="47"/>
        <n x="2" s="1"/>
        <n x="3" s="1"/>
        <n x="4" s="1"/>
        <n x="5" s="1"/>
      </t>
    </mdx>
    <mdx n="0" f="v">
      <t c="7">
        <n x="17"/>
        <n x="52"/>
        <n x="38"/>
        <n x="2" s="1"/>
        <n x="3" s="1"/>
        <n x="4" s="1"/>
        <n x="5" s="1"/>
      </t>
    </mdx>
    <mdx n="0" f="v">
      <t c="7">
        <n x="17"/>
        <n x="52"/>
        <n x="53"/>
        <n x="2" s="1"/>
        <n x="3" s="1"/>
        <n x="4" s="1"/>
        <n x="5" s="1"/>
      </t>
    </mdx>
    <mdx n="0" f="v">
      <t c="7">
        <n x="17"/>
        <n x="22"/>
        <n x="33"/>
        <n x="2" s="1"/>
        <n x="3" s="1"/>
        <n x="4" s="1"/>
        <n x="5" s="1"/>
      </t>
    </mdx>
    <mdx n="0" f="v">
      <t c="7">
        <n x="17"/>
        <n x="22"/>
        <n x="41"/>
        <n x="2" s="1"/>
        <n x="3" s="1"/>
        <n x="4" s="1"/>
        <n x="5" s="1"/>
      </t>
    </mdx>
    <mdx n="0" f="v">
      <t c="7">
        <n x="17"/>
        <n x="22"/>
        <n x="35"/>
        <n x="2" s="1"/>
        <n x="3" s="1"/>
        <n x="4" s="1"/>
        <n x="5" s="1"/>
      </t>
    </mdx>
    <mdx n="0" f="v">
      <t c="7">
        <n x="17"/>
        <n x="30"/>
        <n x="11"/>
        <n x="2" s="1"/>
        <n x="3" s="1"/>
        <n x="4" s="1"/>
        <n x="5" s="1"/>
      </t>
    </mdx>
    <mdx n="0" f="v">
      <t c="7">
        <n x="17"/>
        <n x="30"/>
        <n x="10"/>
        <n x="2" s="1"/>
        <n x="3" s="1"/>
        <n x="4" s="1"/>
        <n x="5" s="1"/>
      </t>
    </mdx>
    <mdx n="0" f="v">
      <t c="7">
        <n x="17"/>
        <n x="30"/>
        <n x="9"/>
        <n x="2" s="1"/>
        <n x="3" s="1"/>
        <n x="4" s="1"/>
        <n x="5" s="1"/>
      </t>
    </mdx>
    <mdx n="0" f="v">
      <t c="7">
        <n x="17"/>
        <n x="30"/>
        <n x="8"/>
        <n x="2" s="1"/>
        <n x="3" s="1"/>
        <n x="4" s="1"/>
        <n x="5" s="1"/>
      </t>
    </mdx>
    <mdx n="0" f="v">
      <t c="7">
        <n x="17"/>
        <n x="12"/>
        <n x="44"/>
        <n x="2" s="1"/>
        <n x="3" s="1"/>
        <n x="4" s="1"/>
        <n x="5" s="1"/>
      </t>
    </mdx>
    <mdx n="0" f="v">
      <t c="7">
        <n x="17"/>
        <n x="12"/>
        <n x="48"/>
        <n x="2" s="1"/>
        <n x="3" s="1"/>
        <n x="4" s="1"/>
        <n x="5" s="1"/>
      </t>
    </mdx>
    <mdx n="0" f="v">
      <t c="7">
        <n x="17"/>
        <n x="12"/>
        <n x="46"/>
        <n x="2" s="1"/>
        <n x="3" s="1"/>
        <n x="4" s="1"/>
        <n x="5" s="1"/>
      </t>
    </mdx>
    <mdx n="0" f="v">
      <t c="7">
        <n x="17"/>
        <n x="6"/>
        <n x="47"/>
        <n x="2" s="1"/>
        <n x="3" s="1"/>
        <n x="4" s="1"/>
        <n x="5" s="1"/>
      </t>
    </mdx>
    <mdx n="0" f="v">
      <t c="7">
        <n x="17"/>
        <n x="6"/>
        <n x="38"/>
        <n x="2" s="1"/>
        <n x="3" s="1"/>
        <n x="4" s="1"/>
        <n x="5" s="1"/>
      </t>
    </mdx>
    <mdx n="0" f="v">
      <t c="7">
        <n x="17"/>
        <n x="6"/>
        <n x="53"/>
        <n x="2" s="1"/>
        <n x="3" s="1"/>
        <n x="4" s="1"/>
        <n x="5" s="1"/>
      </t>
    </mdx>
    <mdx n="0" f="v">
      <t c="7">
        <n x="17"/>
        <n x="18"/>
        <n x="33"/>
        <n x="2" s="1"/>
        <n x="3" s="1"/>
        <n x="4" s="1"/>
        <n x="5" s="1"/>
      </t>
    </mdx>
    <mdx n="0" f="v">
      <t c="7">
        <n x="17"/>
        <n x="18"/>
        <n x="41"/>
        <n x="2" s="1"/>
        <n x="3" s="1"/>
        <n x="4" s="1"/>
        <n x="5" s="1"/>
      </t>
    </mdx>
    <mdx n="0" f="v">
      <t c="7">
        <n x="17"/>
        <n x="18"/>
        <n x="35"/>
        <n x="2" s="1"/>
        <n x="3" s="1"/>
        <n x="4" s="1"/>
        <n x="5" s="1"/>
      </t>
    </mdx>
    <mdx n="0" f="v">
      <t c="7">
        <n x="17"/>
        <n x="49"/>
        <n x="11"/>
        <n x="2" s="1"/>
        <n x="3" s="1"/>
        <n x="4" s="1"/>
        <n x="5" s="1"/>
      </t>
    </mdx>
    <mdx n="0" f="v">
      <t c="7">
        <n x="17"/>
        <n x="49"/>
        <n x="10"/>
        <n x="2" s="1"/>
        <n x="3" s="1"/>
        <n x="4" s="1"/>
        <n x="5" s="1"/>
      </t>
    </mdx>
    <mdx n="0" f="v">
      <t c="7">
        <n x="17"/>
        <n x="49"/>
        <n x="9"/>
        <n x="2" s="1"/>
        <n x="3" s="1"/>
        <n x="4" s="1"/>
        <n x="5" s="1"/>
      </t>
    </mdx>
    <mdx n="0" f="v">
      <t c="7">
        <n x="17"/>
        <n x="49"/>
        <n x="8"/>
        <n x="2" s="1"/>
        <n x="3" s="1"/>
        <n x="4" s="1"/>
        <n x="5" s="1"/>
      </t>
    </mdx>
    <mdx n="0" f="v">
      <t c="7">
        <n x="17"/>
        <n x="26"/>
        <n x="44"/>
        <n x="2" s="1"/>
        <n x="3" s="1"/>
        <n x="4" s="1"/>
        <n x="5" s="1"/>
      </t>
    </mdx>
    <mdx n="0" f="v">
      <t c="7">
        <n x="17"/>
        <n x="26"/>
        <n x="48"/>
        <n x="2" s="1"/>
        <n x="3" s="1"/>
        <n x="4" s="1"/>
        <n x="5" s="1"/>
      </t>
    </mdx>
    <mdx n="0" f="v">
      <t c="7">
        <n x="17"/>
        <n x="26"/>
        <n x="46"/>
        <n x="2" s="1"/>
        <n x="3" s="1"/>
        <n x="4" s="1"/>
        <n x="5" s="1"/>
      </t>
    </mdx>
    <mdx n="0" f="v">
      <t c="7">
        <n x="17"/>
        <n x="45"/>
        <n x="47"/>
        <n x="2" s="1"/>
        <n x="3" s="1"/>
        <n x="4" s="1"/>
        <n x="5" s="1"/>
      </t>
    </mdx>
    <mdx n="0" f="v">
      <t c="7">
        <n x="17"/>
        <n x="45"/>
        <n x="38"/>
        <n x="2" s="1"/>
        <n x="3" s="1"/>
        <n x="4" s="1"/>
        <n x="5" s="1"/>
      </t>
    </mdx>
    <mdx n="0" f="v">
      <t c="7">
        <n x="17"/>
        <n x="45"/>
        <n x="53"/>
        <n x="2" s="1"/>
        <n x="3" s="1"/>
        <n x="4" s="1"/>
        <n x="5" s="1"/>
      </t>
    </mdx>
    <mdx n="0" f="v">
      <t c="7">
        <n x="17"/>
        <n x="42"/>
        <n x="33"/>
        <n x="2" s="1"/>
        <n x="3" s="1"/>
        <n x="4" s="1"/>
        <n x="5" s="1"/>
      </t>
    </mdx>
    <mdx n="0" f="v">
      <t c="7">
        <n x="17"/>
        <n x="42"/>
        <n x="41"/>
        <n x="2" s="1"/>
        <n x="3" s="1"/>
        <n x="4" s="1"/>
        <n x="5" s="1"/>
      </t>
    </mdx>
    <mdx n="0" f="v">
      <t c="7">
        <n x="17"/>
        <n x="42"/>
        <n x="35"/>
        <n x="2" s="1"/>
        <n x="3" s="1"/>
        <n x="4" s="1"/>
        <n x="5" s="1"/>
      </t>
    </mdx>
    <mdx n="0" f="v">
      <t c="7">
        <n x="17"/>
        <n x="39"/>
        <n x="11"/>
        <n x="2" s="1"/>
        <n x="3" s="1"/>
        <n x="4" s="1"/>
        <n x="5" s="1"/>
      </t>
    </mdx>
    <mdx n="0" f="v">
      <t c="7">
        <n x="17"/>
        <n x="39"/>
        <n x="10"/>
        <n x="2" s="1"/>
        <n x="3" s="1"/>
        <n x="4" s="1"/>
        <n x="5" s="1"/>
      </t>
    </mdx>
    <mdx n="0" f="v">
      <t c="7">
        <n x="17"/>
        <n x="39"/>
        <n x="9"/>
        <n x="2" s="1"/>
        <n x="3" s="1"/>
        <n x="4" s="1"/>
        <n x="5" s="1"/>
      </t>
    </mdx>
    <mdx n="0" f="v">
      <t c="7">
        <n x="17"/>
        <n x="39"/>
        <n x="8"/>
        <n x="2" s="1"/>
        <n x="3" s="1"/>
        <n x="4" s="1"/>
        <n x="5" s="1"/>
      </t>
    </mdx>
    <mdx n="0" f="v">
      <t c="7">
        <n x="17"/>
        <n x="43"/>
        <n x="29"/>
        <n x="2" s="1"/>
        <n x="3" s="1"/>
        <n x="4" s="1"/>
        <n x="5" s="1"/>
      </t>
    </mdx>
    <mdx n="0" f="v">
      <t c="7">
        <n x="17"/>
        <n x="43"/>
        <n x="21"/>
        <n x="2" s="1"/>
        <n x="3" s="1"/>
        <n x="4" s="1"/>
        <n x="5" s="1"/>
      </t>
    </mdx>
    <mdx n="0" f="v">
      <t c="7">
        <n x="17"/>
        <n x="43"/>
        <n x="24"/>
        <n x="2" s="1"/>
        <n x="3" s="1"/>
        <n x="4" s="1"/>
        <n x="5" s="1"/>
      </t>
    </mdx>
    <mdx n="0" f="v">
      <t c="7">
        <n x="17"/>
        <n x="43"/>
        <n x="31"/>
        <n x="2" s="1"/>
        <n x="3" s="1"/>
        <n x="4" s="1"/>
        <n x="5" s="1"/>
      </t>
    </mdx>
    <mdx n="0" f="v">
      <t c="7">
        <n x="17"/>
        <n x="23"/>
        <n x="16"/>
        <n x="2" s="1"/>
        <n x="3" s="1"/>
        <n x="4" s="1"/>
        <n x="5" s="1"/>
      </t>
    </mdx>
    <mdx n="0" f="v">
      <t c="7">
        <n x="17"/>
        <n x="23"/>
        <n x="15"/>
        <n x="2" s="1"/>
        <n x="3" s="1"/>
        <n x="4" s="1"/>
        <n x="5" s="1"/>
      </t>
    </mdx>
    <mdx n="0" f="v">
      <t c="7">
        <n x="17"/>
        <n x="23"/>
        <n x="14"/>
        <n x="2" s="1"/>
        <n x="3" s="1"/>
        <n x="4" s="1"/>
        <n x="5" s="1"/>
      </t>
    </mdx>
    <mdx n="0" f="v">
      <t c="7">
        <n x="17"/>
        <n x="27"/>
        <n x="25"/>
        <n x="2" s="1"/>
        <n x="3" s="1"/>
        <n x="4" s="1"/>
        <n x="5" s="1"/>
      </t>
    </mdx>
    <mdx n="0" f="v">
      <t c="7">
        <n x="17"/>
        <n x="27"/>
        <n x="28"/>
        <n x="2" s="1"/>
        <n x="3" s="1"/>
        <n x="4" s="1"/>
        <n x="5" s="1"/>
      </t>
    </mdx>
    <mdx n="0" f="v">
      <t c="7">
        <n x="17"/>
        <n x="27"/>
        <n x="50"/>
        <n x="2" s="1"/>
        <n x="3" s="1"/>
        <n x="4" s="1"/>
        <n x="5" s="1"/>
      </t>
    </mdx>
    <mdx n="0" f="v">
      <t c="7">
        <n x="17"/>
        <n x="19"/>
        <n x="51"/>
        <n x="2" s="1"/>
        <n x="3" s="1"/>
        <n x="4" s="1"/>
        <n x="5" s="1"/>
      </t>
    </mdx>
    <mdx n="0" f="v">
      <t c="7">
        <n x="17"/>
        <n x="19"/>
        <n x="32"/>
        <n x="2" s="1"/>
        <n x="3" s="1"/>
        <n x="4" s="1"/>
        <n x="5" s="1"/>
      </t>
    </mdx>
    <mdx n="0" f="v">
      <t c="7">
        <n x="17"/>
        <n x="19"/>
        <n x="20"/>
        <n x="2" s="1"/>
        <n x="3" s="1"/>
        <n x="4" s="1"/>
        <n x="5" s="1"/>
      </t>
    </mdx>
    <mdx n="0" f="v">
      <t c="7">
        <n x="17"/>
        <n x="40"/>
        <n x="29"/>
        <n x="2" s="1"/>
        <n x="3" s="1"/>
        <n x="4" s="1"/>
        <n x="5" s="1"/>
      </t>
    </mdx>
    <mdx n="0" f="v">
      <t c="7">
        <n x="17"/>
        <n x="40"/>
        <n x="21"/>
        <n x="2" s="1"/>
        <n x="3" s="1"/>
        <n x="4" s="1"/>
        <n x="5" s="1"/>
      </t>
    </mdx>
    <mdx n="0" f="v">
      <t c="7">
        <n x="17"/>
        <n x="40"/>
        <n x="24"/>
        <n x="2" s="1"/>
        <n x="3" s="1"/>
        <n x="4" s="1"/>
        <n x="5" s="1"/>
      </t>
    </mdx>
    <mdx n="0" f="v">
      <t c="7">
        <n x="17"/>
        <n x="40"/>
        <n x="31"/>
        <n x="2" s="1"/>
        <n x="3" s="1"/>
        <n x="4" s="1"/>
        <n x="5" s="1"/>
      </t>
    </mdx>
    <mdx n="0" f="v">
      <t c="7">
        <n x="17"/>
        <n x="13"/>
        <n x="16"/>
        <n x="2" s="1"/>
        <n x="3" s="1"/>
        <n x="4" s="1"/>
        <n x="5" s="1"/>
      </t>
    </mdx>
    <mdx n="0" f="v">
      <t c="7">
        <n x="17"/>
        <n x="13"/>
        <n x="15"/>
        <n x="2" s="1"/>
        <n x="3" s="1"/>
        <n x="4" s="1"/>
        <n x="5" s="1"/>
      </t>
    </mdx>
    <mdx n="0" f="v">
      <t c="7">
        <n x="17"/>
        <n x="13"/>
        <n x="14"/>
        <n x="2" s="1"/>
        <n x="3" s="1"/>
        <n x="4" s="1"/>
        <n x="5" s="1"/>
      </t>
    </mdx>
    <mdx n="0" f="v">
      <t c="7">
        <n x="17"/>
        <n x="7"/>
        <n x="25"/>
        <n x="2" s="1"/>
        <n x="3" s="1"/>
        <n x="4" s="1"/>
        <n x="5" s="1"/>
      </t>
    </mdx>
    <mdx n="0" f="v">
      <t c="7">
        <n x="17"/>
        <n x="7"/>
        <n x="28"/>
        <n x="2" s="1"/>
        <n x="3" s="1"/>
        <n x="4" s="1"/>
        <n x="5" s="1"/>
      </t>
    </mdx>
    <mdx n="0" f="v">
      <t c="7">
        <n x="17"/>
        <n x="7"/>
        <n x="50"/>
        <n x="2" s="1"/>
        <n x="3" s="1"/>
        <n x="4" s="1"/>
        <n x="5" s="1"/>
      </t>
    </mdx>
    <mdx n="0" f="v">
      <t c="7">
        <n x="17"/>
        <n x="37"/>
        <n x="51"/>
        <n x="2" s="1"/>
        <n x="3" s="1"/>
        <n x="4" s="1"/>
        <n x="5" s="1"/>
      </t>
    </mdx>
    <mdx n="0" f="v">
      <t c="7">
        <n x="17"/>
        <n x="37"/>
        <n x="32"/>
        <n x="2" s="1"/>
        <n x="3" s="1"/>
        <n x="4" s="1"/>
        <n x="5" s="1"/>
      </t>
    </mdx>
    <mdx n="0" f="v">
      <t c="7">
        <n x="17"/>
        <n x="37"/>
        <n x="20"/>
        <n x="2" s="1"/>
        <n x="3" s="1"/>
        <n x="4" s="1"/>
        <n x="5" s="1"/>
      </t>
    </mdx>
    <mdx n="0" f="v">
      <t c="7">
        <n x="17"/>
        <n x="36"/>
        <n x="29"/>
        <n x="2" s="1"/>
        <n x="3" s="1"/>
        <n x="4" s="1"/>
        <n x="5" s="1"/>
      </t>
    </mdx>
    <mdx n="0" f="v">
      <t c="7">
        <n x="17"/>
        <n x="36"/>
        <n x="21"/>
        <n x="2" s="1"/>
        <n x="3" s="1"/>
        <n x="4" s="1"/>
        <n x="5" s="1"/>
      </t>
    </mdx>
    <mdx n="0" f="v">
      <t c="7">
        <n x="17"/>
        <n x="36"/>
        <n x="24"/>
        <n x="2" s="1"/>
        <n x="3" s="1"/>
        <n x="4" s="1"/>
        <n x="5" s="1"/>
      </t>
    </mdx>
    <mdx n="0" f="v">
      <t c="7">
        <n x="17"/>
        <n x="36"/>
        <n x="31"/>
        <n x="2" s="1"/>
        <n x="3" s="1"/>
        <n x="4" s="1"/>
        <n x="5" s="1"/>
      </t>
    </mdx>
    <mdx n="0" f="v">
      <t c="7">
        <n x="17"/>
        <n x="34"/>
        <n x="16"/>
        <n x="2" s="1"/>
        <n x="3" s="1"/>
        <n x="4" s="1"/>
        <n x="5" s="1"/>
      </t>
    </mdx>
    <mdx n="0" f="v">
      <t c="7">
        <n x="17"/>
        <n x="34"/>
        <n x="15"/>
        <n x="2" s="1"/>
        <n x="3" s="1"/>
        <n x="4" s="1"/>
        <n x="5" s="1"/>
      </t>
    </mdx>
    <mdx n="0" f="v">
      <t c="7">
        <n x="17"/>
        <n x="34"/>
        <n x="14"/>
        <n x="2" s="1"/>
        <n x="3" s="1"/>
        <n x="4" s="1"/>
        <n x="5" s="1"/>
      </t>
    </mdx>
    <mdx n="0" f="v">
      <t c="7">
        <n x="17"/>
        <n x="52"/>
        <n x="25"/>
        <n x="2" s="1"/>
        <n x="3" s="1"/>
        <n x="4" s="1"/>
        <n x="5" s="1"/>
      </t>
    </mdx>
    <mdx n="0" f="v">
      <t c="7">
        <n x="17"/>
        <n x="52"/>
        <n x="28"/>
        <n x="2" s="1"/>
        <n x="3" s="1"/>
        <n x="4" s="1"/>
        <n x="5" s="1"/>
      </t>
    </mdx>
    <mdx n="0" f="v">
      <t c="7">
        <n x="17"/>
        <n x="52"/>
        <n x="50"/>
        <n x="2" s="1"/>
        <n x="3" s="1"/>
        <n x="4" s="1"/>
        <n x="5" s="1"/>
      </t>
    </mdx>
    <mdx n="0" f="v">
      <t c="7">
        <n x="17"/>
        <n x="22"/>
        <n x="51"/>
        <n x="2" s="1"/>
        <n x="3" s="1"/>
        <n x="4" s="1"/>
        <n x="5" s="1"/>
      </t>
    </mdx>
    <mdx n="0" f="v">
      <t c="7">
        <n x="17"/>
        <n x="22"/>
        <n x="32"/>
        <n x="2" s="1"/>
        <n x="3" s="1"/>
        <n x="4" s="1"/>
        <n x="5" s="1"/>
      </t>
    </mdx>
    <mdx n="0" f="v">
      <t c="7">
        <n x="17"/>
        <n x="22"/>
        <n x="20"/>
        <n x="2" s="1"/>
        <n x="3" s="1"/>
        <n x="4" s="1"/>
        <n x="5" s="1"/>
      </t>
    </mdx>
    <mdx n="0" f="v">
      <t c="7">
        <n x="17"/>
        <n x="30"/>
        <n x="29"/>
        <n x="2" s="1"/>
        <n x="3" s="1"/>
        <n x="4" s="1"/>
        <n x="5" s="1"/>
      </t>
    </mdx>
    <mdx n="0" f="v">
      <t c="7">
        <n x="17"/>
        <n x="30"/>
        <n x="21"/>
        <n x="2" s="1"/>
        <n x="3" s="1"/>
        <n x="4" s="1"/>
        <n x="5" s="1"/>
      </t>
    </mdx>
    <mdx n="0" f="v">
      <t c="7">
        <n x="17"/>
        <n x="30"/>
        <n x="24"/>
        <n x="2" s="1"/>
        <n x="3" s="1"/>
        <n x="4" s="1"/>
        <n x="5" s="1"/>
      </t>
    </mdx>
    <mdx n="0" f="v">
      <t c="7">
        <n x="17"/>
        <n x="30"/>
        <n x="31"/>
        <n x="2" s="1"/>
        <n x="3" s="1"/>
        <n x="4" s="1"/>
        <n x="5" s="1"/>
      </t>
    </mdx>
    <mdx n="0" f="v">
      <t c="7">
        <n x="17"/>
        <n x="12"/>
        <n x="16"/>
        <n x="2" s="1"/>
        <n x="3" s="1"/>
        <n x="4" s="1"/>
        <n x="5" s="1"/>
      </t>
    </mdx>
    <mdx n="0" f="v">
      <t c="7">
        <n x="17"/>
        <n x="12"/>
        <n x="15"/>
        <n x="2" s="1"/>
        <n x="3" s="1"/>
        <n x="4" s="1"/>
        <n x="5" s="1"/>
      </t>
    </mdx>
    <mdx n="0" f="v">
      <t c="7">
        <n x="17"/>
        <n x="12"/>
        <n x="14"/>
        <n x="2" s="1"/>
        <n x="3" s="1"/>
        <n x="4" s="1"/>
        <n x="5" s="1"/>
      </t>
    </mdx>
    <mdx n="0" f="v">
      <t c="7">
        <n x="17"/>
        <n x="6"/>
        <n x="25"/>
        <n x="2" s="1"/>
        <n x="3" s="1"/>
        <n x="4" s="1"/>
        <n x="5" s="1"/>
      </t>
    </mdx>
    <mdx n="0" f="v">
      <t c="7">
        <n x="17"/>
        <n x="6"/>
        <n x="28"/>
        <n x="2" s="1"/>
        <n x="3" s="1"/>
        <n x="4" s="1"/>
        <n x="5" s="1"/>
      </t>
    </mdx>
    <mdx n="0" f="v">
      <t c="7">
        <n x="17"/>
        <n x="6"/>
        <n x="50"/>
        <n x="2" s="1"/>
        <n x="3" s="1"/>
        <n x="4" s="1"/>
        <n x="5" s="1"/>
      </t>
    </mdx>
    <mdx n="0" f="v">
      <t c="7">
        <n x="17"/>
        <n x="18"/>
        <n x="51"/>
        <n x="2" s="1"/>
        <n x="3" s="1"/>
        <n x="4" s="1"/>
        <n x="5" s="1"/>
      </t>
    </mdx>
    <mdx n="0" f="v">
      <t c="7">
        <n x="17"/>
        <n x="18"/>
        <n x="32"/>
        <n x="2" s="1"/>
        <n x="3" s="1"/>
        <n x="4" s="1"/>
        <n x="5" s="1"/>
      </t>
    </mdx>
    <mdx n="0" f="v">
      <t c="7">
        <n x="17"/>
        <n x="18"/>
        <n x="20"/>
        <n x="2" s="1"/>
        <n x="3" s="1"/>
        <n x="4" s="1"/>
        <n x="5" s="1"/>
      </t>
    </mdx>
    <mdx n="0" f="v">
      <t c="7">
        <n x="17"/>
        <n x="49"/>
        <n x="29"/>
        <n x="2" s="1"/>
        <n x="3" s="1"/>
        <n x="4" s="1"/>
        <n x="5" s="1"/>
      </t>
    </mdx>
    <mdx n="0" f="v">
      <t c="7">
        <n x="17"/>
        <n x="49"/>
        <n x="21"/>
        <n x="2" s="1"/>
        <n x="3" s="1"/>
        <n x="4" s="1"/>
        <n x="5" s="1"/>
      </t>
    </mdx>
    <mdx n="0" f="v">
      <t c="7">
        <n x="17"/>
        <n x="49"/>
        <n x="24"/>
        <n x="2" s="1"/>
        <n x="3" s="1"/>
        <n x="4" s="1"/>
        <n x="5" s="1"/>
      </t>
    </mdx>
    <mdx n="0" f="v">
      <t c="7">
        <n x="17"/>
        <n x="49"/>
        <n x="31"/>
        <n x="2" s="1"/>
        <n x="3" s="1"/>
        <n x="4" s="1"/>
        <n x="5" s="1"/>
      </t>
    </mdx>
    <mdx n="0" f="v">
      <t c="7">
        <n x="17"/>
        <n x="26"/>
        <n x="16"/>
        <n x="2" s="1"/>
        <n x="3" s="1"/>
        <n x="4" s="1"/>
        <n x="5" s="1"/>
      </t>
    </mdx>
    <mdx n="0" f="v">
      <t c="7">
        <n x="17"/>
        <n x="26"/>
        <n x="15"/>
        <n x="2" s="1"/>
        <n x="3" s="1"/>
        <n x="4" s="1"/>
        <n x="5" s="1"/>
      </t>
    </mdx>
    <mdx n="0" f="v">
      <t c="7">
        <n x="17"/>
        <n x="26"/>
        <n x="14"/>
        <n x="2" s="1"/>
        <n x="3" s="1"/>
        <n x="4" s="1"/>
        <n x="5" s="1"/>
      </t>
    </mdx>
    <mdx n="0" f="v">
      <t c="7">
        <n x="17"/>
        <n x="45"/>
        <n x="25"/>
        <n x="2" s="1"/>
        <n x="3" s="1"/>
        <n x="4" s="1"/>
        <n x="5" s="1"/>
      </t>
    </mdx>
    <mdx n="0" f="v">
      <t c="7">
        <n x="17"/>
        <n x="45"/>
        <n x="28"/>
        <n x="2" s="1"/>
        <n x="3" s="1"/>
        <n x="4" s="1"/>
        <n x="5" s="1"/>
      </t>
    </mdx>
    <mdx n="0" f="v">
      <t c="7">
        <n x="17"/>
        <n x="45"/>
        <n x="50"/>
        <n x="2" s="1"/>
        <n x="3" s="1"/>
        <n x="4" s="1"/>
        <n x="5" s="1"/>
      </t>
    </mdx>
    <mdx n="0" f="v">
      <t c="7">
        <n x="17"/>
        <n x="42"/>
        <n x="51"/>
        <n x="2" s="1"/>
        <n x="3" s="1"/>
        <n x="4" s="1"/>
        <n x="5" s="1"/>
      </t>
    </mdx>
    <mdx n="0" f="v">
      <t c="7">
        <n x="17"/>
        <n x="42"/>
        <n x="32"/>
        <n x="2" s="1"/>
        <n x="3" s="1"/>
        <n x="4" s="1"/>
        <n x="5" s="1"/>
      </t>
    </mdx>
    <mdx n="0" f="v">
      <t c="7">
        <n x="17"/>
        <n x="42"/>
        <n x="20"/>
        <n x="2" s="1"/>
        <n x="3" s="1"/>
        <n x="4" s="1"/>
        <n x="5" s="1"/>
      </t>
    </mdx>
    <mdx n="0" f="v">
      <t c="7">
        <n x="17"/>
        <n x="39"/>
        <n x="29"/>
        <n x="2" s="1"/>
        <n x="3" s="1"/>
        <n x="4" s="1"/>
        <n x="5" s="1"/>
      </t>
    </mdx>
    <mdx n="0" f="v">
      <t c="7">
        <n x="17"/>
        <n x="39"/>
        <n x="21"/>
        <n x="2" s="1"/>
        <n x="3" s="1"/>
        <n x="4" s="1"/>
        <n x="5" s="1"/>
      </t>
    </mdx>
    <mdx n="0" f="v">
      <t c="7">
        <n x="17"/>
        <n x="39"/>
        <n x="24"/>
        <n x="2" s="1"/>
        <n x="3" s="1"/>
        <n x="4" s="1"/>
        <n x="5" s="1"/>
      </t>
    </mdx>
    <mdx n="0" f="v">
      <t c="7">
        <n x="17"/>
        <n x="39"/>
        <n x="31"/>
        <n x="2" s="1"/>
        <n x="3" s="1"/>
        <n x="4" s="1"/>
        <n x="5" s="1"/>
      </t>
    </mdx>
    <mdx n="0" f="v">
      <t c="7">
        <n x="17"/>
        <n x="18"/>
        <n x="10"/>
        <n x="2" s="1"/>
        <n x="3" s="1"/>
        <n x="4" s="1"/>
        <n x="5" s="1"/>
      </t>
    </mdx>
    <mdx n="0" f="v">
      <t c="7">
        <n x="17"/>
        <n x="18"/>
        <n x="53"/>
        <n x="2" s="1"/>
        <n x="3" s="1"/>
        <n x="4" s="1"/>
        <n x="5" s="1"/>
      </t>
    </mdx>
    <mdx n="0" f="v">
      <t c="7">
        <n x="17"/>
        <n x="18"/>
        <n x="21"/>
        <n x="2" s="1"/>
        <n x="3" s="1"/>
        <n x="4" s="1"/>
        <n x="5" s="1"/>
      </t>
    </mdx>
    <mdx n="0" f="v">
      <t c="7">
        <n x="17"/>
        <n x="18"/>
        <n x="50"/>
        <n x="2" s="1"/>
        <n x="3" s="1"/>
        <n x="4" s="1"/>
        <n x="5" s="1"/>
      </t>
    </mdx>
    <mdx n="0" f="v">
      <t c="7">
        <n x="17"/>
        <n x="18"/>
        <n x="8"/>
        <n x="2" s="1"/>
        <n x="3" s="1"/>
        <n x="4" s="1"/>
        <n x="5" s="1"/>
      </t>
    </mdx>
    <mdx n="0" f="v">
      <t c="7">
        <n x="17"/>
        <n x="18"/>
        <n x="25"/>
        <n x="2" s="1"/>
        <n x="3" s="1"/>
        <n x="4" s="1"/>
        <n x="5" s="1"/>
      </t>
    </mdx>
    <mdx n="0" f="v">
      <t c="7">
        <n x="17"/>
        <n x="18"/>
        <n x="15"/>
        <n x="2" s="1"/>
        <n x="3" s="1"/>
        <n x="4" s="1"/>
        <n x="5" s="1"/>
      </t>
    </mdx>
    <mdx n="0" f="v">
      <t c="7">
        <n x="17"/>
        <n x="18"/>
        <n x="31"/>
        <n x="2" s="1"/>
        <n x="3" s="1"/>
        <n x="4" s="1"/>
        <n x="5" s="1"/>
      </t>
    </mdx>
    <mdx n="0" f="v">
      <t c="7">
        <n x="17"/>
        <n x="19"/>
        <n x="11"/>
        <n x="2" s="1"/>
        <n x="3" s="1"/>
        <n x="4" s="1"/>
        <n x="5" s="1"/>
      </t>
    </mdx>
    <mdx n="0" f="v">
      <t c="7">
        <n x="17"/>
        <n x="19"/>
        <n x="38"/>
        <n x="2" s="1"/>
        <n x="3" s="1"/>
        <n x="4" s="1"/>
        <n x="5" s="1"/>
      </t>
    </mdx>
    <mdx n="0" f="v">
      <t c="7">
        <n x="17"/>
        <n x="19"/>
        <n x="46"/>
        <n x="2" s="1"/>
        <n x="3" s="1"/>
        <n x="4" s="1"/>
        <n x="5" s="1"/>
      </t>
    </mdx>
    <mdx n="0" f="v">
      <t c="7">
        <n x="17"/>
        <n x="19"/>
        <n x="29"/>
        <n x="2" s="1"/>
        <n x="3" s="1"/>
        <n x="4" s="1"/>
        <n x="5" s="1"/>
      </t>
    </mdx>
    <mdx n="0" f="v">
      <t c="7">
        <n x="17"/>
        <n x="19"/>
        <n x="28"/>
        <n x="2" s="1"/>
        <n x="3" s="1"/>
        <n x="4" s="1"/>
        <n x="5" s="1"/>
      </t>
    </mdx>
    <mdx n="0" f="v">
      <t c="7">
        <n x="17"/>
        <n x="19"/>
        <n x="14"/>
        <n x="2" s="1"/>
        <n x="3" s="1"/>
        <n x="4" s="1"/>
        <n x="5" s="1"/>
      </t>
    </mdx>
    <mdx n="0" f="v">
      <t c="7">
        <n x="17"/>
        <n x="19"/>
        <n x="16"/>
        <n x="2" s="1"/>
        <n x="3" s="1"/>
        <n x="4" s="1"/>
        <n x="5" s="1"/>
      </t>
    </mdx>
    <mdx n="0" f="v">
      <t c="7">
        <n x="17"/>
        <n x="19"/>
        <n x="24"/>
        <n x="2" s="1"/>
        <n x="3" s="1"/>
        <n x="4" s="1"/>
        <n x="5" s="1"/>
      </t>
    </mdx>
    <mdx n="0" f="v">
      <t c="7">
        <n x="17"/>
        <n x="7"/>
        <n x="20"/>
        <n x="2" s="1"/>
        <n x="3" s="1"/>
        <n x="4" s="1"/>
        <n x="5" s="1"/>
      </t>
    </mdx>
    <mdx n="0" f="v">
      <t c="7">
        <n x="17"/>
        <n x="12"/>
        <n x="20"/>
        <n x="2" s="1"/>
        <n x="3" s="1"/>
        <n x="4" s="1"/>
        <n x="5" s="1"/>
      </t>
    </mdx>
    <mdx n="0" f="v">
      <t c="7">
        <n x="17"/>
        <n x="13"/>
        <n x="20"/>
        <n x="2" s="1"/>
        <n x="3" s="1"/>
        <n x="4" s="1"/>
        <n x="5" s="1"/>
      </t>
    </mdx>
    <mdx n="0" f="v">
      <t c="7">
        <n x="17"/>
        <n x="6"/>
        <n x="20"/>
        <n x="2" s="1"/>
        <n x="3" s="1"/>
        <n x="4" s="1"/>
        <n x="5" s="1"/>
      </t>
    </mdx>
    <mdx n="0" f="v">
      <t c="7">
        <n x="17"/>
        <n x="7"/>
        <n x="21"/>
        <n x="2" s="1"/>
        <n x="3" s="1"/>
        <n x="4" s="1"/>
        <n x="5" s="1"/>
      </t>
    </mdx>
    <mdx n="0" f="v">
      <t c="7">
        <n x="17"/>
        <n x="12"/>
        <n x="21"/>
        <n x="2" s="1"/>
        <n x="3" s="1"/>
        <n x="4" s="1"/>
        <n x="5" s="1"/>
      </t>
    </mdx>
    <mdx n="0" f="v">
      <t c="7">
        <n x="17"/>
        <n x="13"/>
        <n x="21"/>
        <n x="2" s="1"/>
        <n x="3" s="1"/>
        <n x="4" s="1"/>
        <n x="5" s="1"/>
      </t>
    </mdx>
    <mdx n="0" f="v">
      <t c="7">
        <n x="17"/>
        <n x="6"/>
        <n x="21"/>
        <n x="2" s="1"/>
        <n x="3" s="1"/>
        <n x="4" s="1"/>
        <n x="5" s="1"/>
      </t>
    </mdx>
    <mdx n="0" f="v">
      <t c="7">
        <n x="17"/>
        <n x="22"/>
        <n x="47"/>
        <n x="2" s="1"/>
        <n x="3" s="1"/>
        <n x="4" s="1"/>
        <n x="5" s="1"/>
      </t>
    </mdx>
    <mdx n="0" f="v">
      <t c="7">
        <n x="17"/>
        <n x="22"/>
        <n x="48"/>
        <n x="2" s="1"/>
        <n x="3" s="1"/>
        <n x="4" s="1"/>
        <n x="5" s="1"/>
      </t>
    </mdx>
    <mdx n="0" f="v">
      <t c="7">
        <n x="17"/>
        <n x="22"/>
        <n x="8"/>
        <n x="2" s="1"/>
        <n x="3" s="1"/>
        <n x="4" s="1"/>
        <n x="5" s="1"/>
      </t>
    </mdx>
    <mdx n="0" f="v">
      <t c="7">
        <n x="17"/>
        <n x="22"/>
        <n x="44"/>
        <n x="2" s="1"/>
        <n x="3" s="1"/>
        <n x="4" s="1"/>
        <n x="5" s="1"/>
      </t>
    </mdx>
    <mdx n="0" f="v">
      <t c="7">
        <n x="17"/>
        <n x="22"/>
        <n x="9"/>
        <n x="2" s="1"/>
        <n x="3" s="1"/>
        <n x="4" s="1"/>
        <n x="5" s="1"/>
      </t>
    </mdx>
    <mdx n="0" f="v">
      <t c="7">
        <n x="17"/>
        <n x="22"/>
        <n x="16"/>
        <n x="2" s="1"/>
        <n x="3" s="1"/>
        <n x="4" s="1"/>
        <n x="5" s="1"/>
      </t>
    </mdx>
    <mdx n="0" f="v">
      <t c="7">
        <n x="17"/>
        <n x="22"/>
        <n x="24"/>
        <n x="2" s="1"/>
        <n x="3" s="1"/>
        <n x="4" s="1"/>
        <n x="5" s="1"/>
      </t>
    </mdx>
    <mdx n="0" f="v">
      <t c="7">
        <n x="17"/>
        <n x="22"/>
        <n x="29"/>
        <n x="2" s="1"/>
        <n x="3" s="1"/>
        <n x="4" s="1"/>
        <n x="5" s="1"/>
      </t>
    </mdx>
    <mdx n="0" f="v">
      <t c="7">
        <n x="17"/>
        <n x="22"/>
        <n x="28"/>
        <n x="2" s="1"/>
        <n x="3" s="1"/>
        <n x="4" s="1"/>
        <n x="5" s="1"/>
      </t>
    </mdx>
    <mdx n="0" f="v">
      <t c="7">
        <n x="17"/>
        <n x="22"/>
        <n x="14"/>
        <n x="2" s="1"/>
        <n x="3" s="1"/>
        <n x="4" s="1"/>
        <n x="5" s="1"/>
      </t>
    </mdx>
    <mdx n="0" f="v">
      <t c="7">
        <n x="17"/>
        <n x="23"/>
        <n x="10"/>
        <n x="2" s="1"/>
        <n x="3" s="1"/>
        <n x="4" s="1"/>
        <n x="5" s="1"/>
      </t>
    </mdx>
    <mdx n="0" f="v">
      <t c="7">
        <n x="17"/>
        <n x="23"/>
        <n x="35"/>
        <n x="2" s="1"/>
        <n x="3" s="1"/>
        <n x="4" s="1"/>
        <n x="5" s="1"/>
      </t>
    </mdx>
    <mdx n="0" f="v">
      <t c="7">
        <n x="17"/>
        <n x="23"/>
        <n x="11"/>
        <n x="2" s="1"/>
        <n x="3" s="1"/>
        <n x="4" s="1"/>
        <n x="5" s="1"/>
      </t>
    </mdx>
    <mdx n="0" f="v">
      <t c="7">
        <n x="17"/>
        <n x="23"/>
        <n x="41"/>
        <n x="2" s="1"/>
        <n x="3" s="1"/>
        <n x="4" s="1"/>
        <n x="5" s="1"/>
      </t>
    </mdx>
    <mdx n="0" f="v">
      <t c="7">
        <n x="17"/>
        <n x="23"/>
        <n x="53"/>
        <n x="2" s="1"/>
        <n x="3" s="1"/>
        <n x="4" s="1"/>
        <n x="5" s="1"/>
      </t>
    </mdx>
    <mdx n="0" f="v">
      <t c="7">
        <n x="17"/>
        <n x="23"/>
        <n x="32"/>
        <n x="2" s="1"/>
        <n x="3" s="1"/>
        <n x="4" s="1"/>
        <n x="5" s="1"/>
      </t>
    </mdx>
    <mdx n="0" f="v">
      <t c="7">
        <n x="17"/>
        <n x="23"/>
        <n x="50"/>
        <n x="2" s="1"/>
        <n x="3" s="1"/>
        <n x="4" s="1"/>
        <n x="5" s="1"/>
      </t>
    </mdx>
    <mdx n="0" f="v">
      <t c="7">
        <n x="17"/>
        <n x="23"/>
        <n x="24"/>
        <n x="2" s="1"/>
        <n x="3" s="1"/>
        <n x="4" s="1"/>
        <n x="5" s="1"/>
      </t>
    </mdx>
    <mdx n="0" f="v">
      <t c="7">
        <n x="17"/>
        <n x="26"/>
        <n x="33"/>
        <n x="2" s="1"/>
        <n x="3" s="1"/>
        <n x="4" s="1"/>
        <n x="5" s="1"/>
      </t>
    </mdx>
    <mdx n="0" f="v">
      <t c="7">
        <n x="17"/>
        <n x="26"/>
        <n x="28"/>
        <n x="2" s="1"/>
        <n x="3" s="1"/>
        <n x="4" s="1"/>
        <n x="5" s="1"/>
      </t>
    </mdx>
    <mdx n="0" f="v">
      <t c="7">
        <n x="17"/>
        <n x="26"/>
        <n x="8"/>
        <n x="2" s="1"/>
        <n x="3" s="1"/>
        <n x="4" s="1"/>
        <n x="5" s="1"/>
      </t>
    </mdx>
    <mdx n="0" f="v">
      <t c="7">
        <n x="17"/>
        <n x="26"/>
        <n x="10"/>
        <n x="2" s="1"/>
        <n x="3" s="1"/>
        <n x="4" s="1"/>
        <n x="5" s="1"/>
      </t>
    </mdx>
    <mdx n="0" f="v">
      <t c="7">
        <n x="17"/>
        <n x="26"/>
        <n x="35"/>
        <n x="2" s="1"/>
        <n x="3" s="1"/>
        <n x="4" s="1"/>
        <n x="5" s="1"/>
      </t>
    </mdx>
    <mdx n="0" f="v">
      <t c="7">
        <n x="17"/>
        <n x="26"/>
        <n x="21"/>
        <n x="2" s="1"/>
        <n x="3" s="1"/>
        <n x="4" s="1"/>
        <n x="5" s="1"/>
      </t>
    </mdx>
    <mdx n="0" f="v">
      <t c="7">
        <n x="17"/>
        <n x="26"/>
        <n x="20"/>
        <n x="2" s="1"/>
        <n x="3" s="1"/>
        <n x="4" s="1"/>
        <n x="5" s="1"/>
      </t>
    </mdx>
    <mdx n="0" f="v">
      <t c="7">
        <n x="17"/>
        <n x="26"/>
        <n x="11"/>
        <n x="2" s="1"/>
        <n x="3" s="1"/>
        <n x="4" s="1"/>
        <n x="5" s="1"/>
      </t>
    </mdx>
    <mdx n="0" f="v">
      <t c="7">
        <n x="17"/>
        <n x="26"/>
        <n x="41"/>
        <n x="2" s="1"/>
        <n x="3" s="1"/>
        <n x="4" s="1"/>
        <n x="5" s="1"/>
      </t>
    </mdx>
    <mdx n="0" f="v">
      <t c="7">
        <n x="17"/>
        <n x="26"/>
        <n x="53"/>
        <n x="2" s="1"/>
        <n x="3" s="1"/>
        <n x="4" s="1"/>
        <n x="5" s="1"/>
      </t>
    </mdx>
    <mdx n="0" f="v">
      <t c="7">
        <n x="17"/>
        <n x="26"/>
        <n x="29"/>
        <n x="2" s="1"/>
        <n x="3" s="1"/>
        <n x="4" s="1"/>
        <n x="5" s="1"/>
      </t>
    </mdx>
    <mdx n="0" f="v">
      <t c="7">
        <n x="17"/>
        <n x="26"/>
        <n x="32"/>
        <n x="2" s="1"/>
        <n x="3" s="1"/>
        <n x="4" s="1"/>
        <n x="5" s="1"/>
      </t>
    </mdx>
    <mdx n="0" f="v">
      <t c="7">
        <n x="17"/>
        <n x="26"/>
        <n x="50"/>
        <n x="2" s="1"/>
        <n x="3" s="1"/>
        <n x="4" s="1"/>
        <n x="5" s="1"/>
      </t>
    </mdx>
    <mdx n="0" f="v">
      <t c="7">
        <n x="17"/>
        <n x="26"/>
        <n x="47"/>
        <n x="2" s="1"/>
        <n x="3" s="1"/>
        <n x="4" s="1"/>
        <n x="5" s="1"/>
      </t>
    </mdx>
    <mdx n="0" f="v">
      <t c="7">
        <n x="17"/>
        <n x="26"/>
        <n x="9"/>
        <n x="2" s="1"/>
        <n x="3" s="1"/>
        <n x="4" s="1"/>
        <n x="5" s="1"/>
      </t>
    </mdx>
    <mdx n="0" f="v">
      <t c="7">
        <n x="17"/>
        <n x="26"/>
        <n x="25"/>
        <n x="2" s="1"/>
        <n x="3" s="1"/>
        <n x="4" s="1"/>
        <n x="5" s="1"/>
      </t>
    </mdx>
    <mdx n="0" f="v">
      <t c="7">
        <n x="17"/>
        <n x="26"/>
        <n x="24"/>
        <n x="2" s="1"/>
        <n x="3" s="1"/>
        <n x="4" s="1"/>
        <n x="5" s="1"/>
      </t>
    </mdx>
    <mdx n="0" f="v">
      <t c="7">
        <n x="17"/>
        <n x="27"/>
        <n x="21"/>
        <n x="2" s="1"/>
        <n x="3" s="1"/>
        <n x="4" s="1"/>
        <n x="5" s="1"/>
      </t>
    </mdx>
    <mdx n="0" f="v">
      <t c="7">
        <n x="17"/>
        <n x="27"/>
        <n x="33"/>
        <n x="2" s="1"/>
        <n x="3" s="1"/>
        <n x="4" s="1"/>
        <n x="5" s="1"/>
      </t>
    </mdx>
    <mdx n="0" f="v">
      <t c="7">
        <n x="17"/>
        <n x="27"/>
        <n x="48"/>
        <n x="2" s="1"/>
        <n x="3" s="1"/>
        <n x="4" s="1"/>
        <n x="5" s="1"/>
      </t>
    </mdx>
    <mdx n="0" f="v">
      <t c="7">
        <n x="17"/>
        <n x="27"/>
        <n x="8"/>
        <n x="2" s="1"/>
        <n x="3" s="1"/>
        <n x="4" s="1"/>
        <n x="5" s="1"/>
      </t>
    </mdx>
    <mdx n="0" f="v">
      <t c="7">
        <n x="17"/>
        <n x="27"/>
        <n x="44"/>
        <n x="2" s="1"/>
        <n x="3" s="1"/>
        <n x="4" s="1"/>
        <n x="5" s="1"/>
      </t>
    </mdx>
    <mdx n="0" f="v">
      <t c="7">
        <n x="17"/>
        <n x="27"/>
        <n x="9"/>
        <n x="2" s="1"/>
        <n x="3" s="1"/>
        <n x="4" s="1"/>
        <n x="5" s="1"/>
      </t>
    </mdx>
    <mdx n="0" f="v">
      <t c="7">
        <n x="17"/>
        <n x="27"/>
        <n x="16"/>
        <n x="2" s="1"/>
        <n x="3" s="1"/>
        <n x="4" s="1"/>
        <n x="5" s="1"/>
      </t>
    </mdx>
    <mdx n="0" f="v">
      <t c="7">
        <n x="17"/>
        <n x="27"/>
        <n x="24"/>
        <n x="2" s="1"/>
        <n x="3" s="1"/>
        <n x="4" s="1"/>
        <n x="5" s="1"/>
      </t>
    </mdx>
    <mdx n="0" f="v">
      <t c="7">
        <n x="17"/>
        <n x="27"/>
        <n x="29"/>
        <n x="2" s="1"/>
        <n x="3" s="1"/>
        <n x="4" s="1"/>
        <n x="5" s="1"/>
      </t>
    </mdx>
    <mdx n="0" f="v">
      <t c="7">
        <n x="17"/>
        <n x="27"/>
        <n x="32"/>
        <n x="2" s="1"/>
        <n x="3" s="1"/>
        <n x="4" s="1"/>
        <n x="5" s="1"/>
      </t>
    </mdx>
    <mdx n="0" f="v">
      <t c="7">
        <n x="17"/>
        <n x="27"/>
        <n x="14"/>
        <n x="2" s="1"/>
        <n x="3" s="1"/>
        <n x="4" s="1"/>
        <n x="5" s="1"/>
      </t>
    </mdx>
    <mdx n="0" f="v">
      <t c="7">
        <n x="17"/>
        <n x="23"/>
        <n x="28"/>
        <n x="2" s="1"/>
        <n x="3" s="1"/>
        <n x="4" s="1"/>
        <n x="5" s="1"/>
      </t>
    </mdx>
    <mdx n="0" f="v">
      <t c="7">
        <n x="17"/>
        <n x="18"/>
        <n x="28"/>
        <n x="2" s="1"/>
        <n x="3" s="1"/>
        <n x="4" s="1"/>
        <n x="5" s="1"/>
      </t>
    </mdx>
    <mdx n="0" f="v">
      <t c="7">
        <n x="17"/>
        <n x="13"/>
        <n x="28"/>
        <n x="2" s="1"/>
        <n x="3" s="1"/>
        <n x="4" s="1"/>
        <n x="5" s="1"/>
      </t>
    </mdx>
    <mdx n="0" f="v">
      <t c="7">
        <n x="17"/>
        <n x="12"/>
        <n x="28"/>
        <n x="2" s="1"/>
        <n x="3" s="1"/>
        <n x="4" s="1"/>
        <n x="5" s="1"/>
      </t>
    </mdx>
    <mdx n="0" f="v">
      <t c="7">
        <n x="17"/>
        <n x="30"/>
        <n x="50"/>
        <n x="2" s="1"/>
        <n x="3" s="1"/>
        <n x="4" s="1"/>
        <n x="5" s="1"/>
      </t>
    </mdx>
    <mdx n="0" f="v">
      <t c="7">
        <n x="17"/>
        <n x="30"/>
        <n x="25"/>
        <n x="2" s="1"/>
        <n x="3" s="1"/>
        <n x="4" s="1"/>
        <n x="5" s="1"/>
      </t>
    </mdx>
    <mdx n="0" f="v">
      <t c="7">
        <n x="17"/>
        <n x="30"/>
        <n x="41"/>
        <n x="2" s="1"/>
        <n x="3" s="1"/>
        <n x="4" s="1"/>
        <n x="5" s="1"/>
      </t>
    </mdx>
    <mdx n="0" f="v">
      <t c="7">
        <n x="17"/>
        <n x="30"/>
        <n x="53"/>
        <n x="2" s="1"/>
        <n x="3" s="1"/>
        <n x="4" s="1"/>
        <n x="5" s="1"/>
      </t>
    </mdx>
    <mdx n="0" f="v">
      <t c="7">
        <n x="17"/>
        <n x="30"/>
        <n x="33"/>
        <n x="2" s="1"/>
        <n x="3" s="1"/>
        <n x="4" s="1"/>
        <n x="5" s="1"/>
      </t>
    </mdx>
    <mdx n="0" f="v">
      <t c="7">
        <n x="17"/>
        <n x="30"/>
        <n x="38"/>
        <n x="2" s="1"/>
        <n x="3" s="1"/>
        <n x="4" s="1"/>
        <n x="5" s="1"/>
      </t>
    </mdx>
    <mdx n="0" f="v">
      <t c="7">
        <n x="17"/>
        <n x="30"/>
        <n x="46"/>
        <n x="2" s="1"/>
        <n x="3" s="1"/>
        <n x="4" s="1"/>
        <n x="5" s="1"/>
      </t>
    </mdx>
    <mdx n="0" f="v">
      <t c="7">
        <n x="17"/>
        <n x="30"/>
        <n x="51"/>
        <n x="2" s="1"/>
        <n x="3" s="1"/>
        <n x="4" s="1"/>
        <n x="5" s="1"/>
      </t>
    </mdx>
    <mdx n="0" f="v">
      <t c="7">
        <n x="17"/>
        <n x="30"/>
        <n x="28"/>
        <n x="2" s="1"/>
        <n x="3" s="1"/>
        <n x="4" s="1"/>
        <n x="5" s="1"/>
      </t>
    </mdx>
    <mdx n="0" f="v">
      <t c="7">
        <n x="17"/>
        <n x="30"/>
        <n x="14"/>
        <n x="2" s="1"/>
        <n x="3" s="1"/>
        <n x="4" s="1"/>
        <n x="5" s="1"/>
      </t>
    </mdx>
    <mdx n="0" f="v">
      <t c="7">
        <n x="17"/>
        <n x="30"/>
        <n x="16"/>
        <n x="2" s="1"/>
        <n x="3" s="1"/>
        <n x="4" s="1"/>
        <n x="5" s="1"/>
      </t>
    </mdx>
    <mdx n="0" f="v">
      <t c="7">
        <n x="17"/>
        <n x="30"/>
        <n x="20"/>
        <n x="2" s="1"/>
        <n x="3" s="1"/>
        <n x="4" s="1"/>
        <n x="5" s="1"/>
      </t>
    </mdx>
    <mdx n="0" f="v">
      <t c="7">
        <n x="17"/>
        <n x="27"/>
        <n x="31"/>
        <n x="2" s="1"/>
        <n x="3" s="1"/>
        <n x="4" s="1"/>
        <n x="5" s="1"/>
      </t>
    </mdx>
    <mdx n="0" f="v">
      <t c="7">
        <n x="17"/>
        <n x="22"/>
        <n x="31"/>
        <n x="2" s="1"/>
        <n x="3" s="1"/>
        <n x="4" s="1"/>
        <n x="5" s="1"/>
      </t>
    </mdx>
    <mdx n="0" f="v">
      <t c="7">
        <n x="17"/>
        <n x="26"/>
        <n x="31"/>
        <n x="2" s="1"/>
        <n x="3" s="1"/>
        <n x="4" s="1"/>
        <n x="5" s="1"/>
      </t>
    </mdx>
    <mdx n="0" f="v">
      <t c="7">
        <n x="17"/>
        <n x="19"/>
        <n x="31"/>
        <n x="2" s="1"/>
        <n x="3" s="1"/>
        <n x="4" s="1"/>
        <n x="5" s="1"/>
      </t>
    </mdx>
    <mdx n="0" f="v">
      <t c="7">
        <n x="17"/>
        <n x="13"/>
        <n x="31"/>
        <n x="2" s="1"/>
        <n x="3" s="1"/>
        <n x="4" s="1"/>
        <n x="5" s="1"/>
      </t>
    </mdx>
    <mdx n="0" f="v">
      <t c="7">
        <n x="17"/>
        <n x="6"/>
        <n x="31"/>
        <n x="2" s="1"/>
        <n x="3" s="1"/>
        <n x="4" s="1"/>
        <n x="5" s="1"/>
      </t>
    </mdx>
    <mdx n="0" f="v">
      <t c="7">
        <n x="17"/>
        <n x="7"/>
        <n x="31"/>
        <n x="2" s="1"/>
        <n x="3" s="1"/>
        <n x="4" s="1"/>
        <n x="5" s="1"/>
      </t>
    </mdx>
    <mdx n="0" f="v">
      <t c="7">
        <n x="17"/>
        <n x="12"/>
        <n x="31"/>
        <n x="2" s="1"/>
        <n x="3" s="1"/>
        <n x="4" s="1"/>
        <n x="5" s="1"/>
      </t>
    </mdx>
    <mdx n="0" f="v">
      <t c="7">
        <n x="17"/>
        <n x="13"/>
        <n x="32"/>
        <n x="2" s="1"/>
        <n x="3" s="1"/>
        <n x="4" s="1"/>
        <n x="5" s="1"/>
      </t>
    </mdx>
    <mdx n="0" f="v">
      <t c="7">
        <n x="17"/>
        <n x="6"/>
        <n x="32"/>
        <n x="2" s="1"/>
        <n x="3" s="1"/>
        <n x="4" s="1"/>
        <n x="5" s="1"/>
      </t>
    </mdx>
    <mdx n="0" f="v">
      <t c="7">
        <n x="17"/>
        <n x="7"/>
        <n x="32"/>
        <n x="2" s="1"/>
        <n x="3" s="1"/>
        <n x="4" s="1"/>
        <n x="5" s="1"/>
      </t>
    </mdx>
    <mdx n="0" f="v">
      <t c="7">
        <n x="17"/>
        <n x="12"/>
        <n x="33"/>
        <n x="2" s="1"/>
        <n x="3" s="1"/>
        <n x="4" s="1"/>
        <n x="5" s="1"/>
      </t>
    </mdx>
    <mdx n="0" f="v">
      <t c="7">
        <n x="17"/>
        <n x="13"/>
        <n x="33"/>
        <n x="2" s="1"/>
        <n x="3" s="1"/>
        <n x="4" s="1"/>
        <n x="5" s="1"/>
      </t>
    </mdx>
    <mdx n="0" f="v">
      <t c="7">
        <n x="17"/>
        <n x="6"/>
        <n x="33"/>
        <n x="2" s="1"/>
        <n x="3" s="1"/>
        <n x="4" s="1"/>
        <n x="5" s="1"/>
      </t>
    </mdx>
    <mdx n="0" f="v">
      <t c="7">
        <n x="17"/>
        <n x="34"/>
        <n x="53"/>
        <n x="2" s="1"/>
        <n x="3" s="1"/>
        <n x="4" s="1"/>
        <n x="5" s="1"/>
      </t>
    </mdx>
    <mdx n="0" f="v">
      <t c="7">
        <n x="17"/>
        <n x="34"/>
        <n x="28"/>
        <n x="2" s="1"/>
        <n x="3" s="1"/>
        <n x="4" s="1"/>
        <n x="5" s="1"/>
      </t>
    </mdx>
    <mdx n="0" f="v">
      <t c="7">
        <n x="17"/>
        <n x="34"/>
        <n x="20"/>
        <n x="2" s="1"/>
        <n x="3" s="1"/>
        <n x="4" s="1"/>
        <n x="5" s="1"/>
      </t>
    </mdx>
    <mdx n="0" f="v">
      <t c="7">
        <n x="17"/>
        <n x="34"/>
        <n x="33"/>
        <n x="2" s="1"/>
        <n x="3" s="1"/>
        <n x="4" s="1"/>
        <n x="5" s="1"/>
      </t>
    </mdx>
    <mdx n="0" f="v">
      <t c="7">
        <n x="17"/>
        <n x="34"/>
        <n x="38"/>
        <n x="2" s="1"/>
        <n x="3" s="1"/>
        <n x="4" s="1"/>
        <n x="5" s="1"/>
      </t>
    </mdx>
    <mdx n="0" f="v">
      <t c="7">
        <n x="17"/>
        <n x="34"/>
        <n x="8"/>
        <n x="2" s="1"/>
        <n x="3" s="1"/>
        <n x="4" s="1"/>
        <n x="5" s="1"/>
      </t>
    </mdx>
    <mdx n="0" f="v">
      <t c="7">
        <n x="17"/>
        <n x="34"/>
        <n x="47"/>
        <n x="2" s="1"/>
        <n x="3" s="1"/>
        <n x="4" s="1"/>
        <n x="5" s="1"/>
      </t>
    </mdx>
    <mdx n="0" f="v">
      <t c="7">
        <n x="17"/>
        <n x="34"/>
        <n x="9"/>
        <n x="2" s="1"/>
        <n x="3" s="1"/>
        <n x="4" s="1"/>
        <n x="5" s="1"/>
      </t>
    </mdx>
    <mdx n="0" f="v">
      <t c="7">
        <n x="17"/>
        <n x="34"/>
        <n x="25"/>
        <n x="2" s="1"/>
        <n x="3" s="1"/>
        <n x="4" s="1"/>
        <n x="5" s="1"/>
      </t>
    </mdx>
    <mdx n="0" f="v">
      <t c="7">
        <n x="17"/>
        <n x="34"/>
        <n x="24"/>
        <n x="2" s="1"/>
        <n x="3" s="1"/>
        <n x="4" s="1"/>
        <n x="5" s="1"/>
      </t>
    </mdx>
    <mdx n="0" f="v">
      <t c="7">
        <n x="17"/>
        <n x="34"/>
        <n x="29"/>
        <n x="2" s="1"/>
        <n x="3" s="1"/>
        <n x="4" s="1"/>
        <n x="5" s="1"/>
      </t>
    </mdx>
    <mdx n="0" f="v">
      <t c="7">
        <n x="17"/>
        <n x="34"/>
        <n x="32"/>
        <n x="2" s="1"/>
        <n x="3" s="1"/>
        <n x="4" s="1"/>
        <n x="5" s="1"/>
      </t>
    </mdx>
    <mdx n="0" f="v">
      <t c="7">
        <n x="17"/>
        <n x="34"/>
        <n x="50"/>
        <n x="2" s="1"/>
        <n x="3" s="1"/>
        <n x="4" s="1"/>
        <n x="5" s="1"/>
      </t>
    </mdx>
    <mdx n="0" f="v">
      <t c="7">
        <n x="17"/>
        <n x="34"/>
        <n x="35"/>
        <n x="2" s="1"/>
        <n x="3" s="1"/>
        <n x="4" s="1"/>
        <n x="5" s="1"/>
      </t>
    </mdx>
    <mdx n="0" f="v">
      <t c="7">
        <n x="17"/>
        <n x="7"/>
        <n x="35"/>
        <n x="2" s="1"/>
        <n x="3" s="1"/>
        <n x="4" s="1"/>
        <n x="5" s="1"/>
      </t>
    </mdx>
    <mdx n="0" f="v">
      <t c="7">
        <n x="17"/>
        <n x="12"/>
        <n x="35"/>
        <n x="2" s="1"/>
        <n x="3" s="1"/>
        <n x="4" s="1"/>
        <n x="5" s="1"/>
      </t>
    </mdx>
    <mdx n="0" f="v">
      <t c="7">
        <n x="17"/>
        <n x="36"/>
        <n x="48"/>
        <n x="2" s="1"/>
        <n x="3" s="1"/>
        <n x="4" s="1"/>
        <n x="5" s="1"/>
      </t>
    </mdx>
    <mdx n="0" f="v">
      <t c="7">
        <n x="17"/>
        <n x="36"/>
        <n x="20"/>
        <n x="2" s="1"/>
        <n x="3" s="1"/>
        <n x="4" s="1"/>
        <n x="5" s="1"/>
      </t>
    </mdx>
    <mdx n="0" f="v">
      <t c="7">
        <n x="17"/>
        <n x="36"/>
        <n x="51"/>
        <n x="2" s="1"/>
        <n x="3" s="1"/>
        <n x="4" s="1"/>
        <n x="5" s="1"/>
      </t>
    </mdx>
    <mdx n="0" f="v">
      <t c="7">
        <n x="17"/>
        <n x="36"/>
        <n x="14"/>
        <n x="2" s="1"/>
        <n x="3" s="1"/>
        <n x="4" s="1"/>
        <n x="5" s="1"/>
      </t>
    </mdx>
    <mdx n="0" f="v">
      <t c="7">
        <n x="17"/>
        <n x="36"/>
        <n x="44"/>
        <n x="2" s="1"/>
        <n x="3" s="1"/>
        <n x="4" s="1"/>
        <n x="5" s="1"/>
      </t>
    </mdx>
    <mdx n="0" f="v">
      <t c="7">
        <n x="17"/>
        <n x="36"/>
        <n x="35"/>
        <n x="2" s="1"/>
        <n x="3" s="1"/>
        <n x="4" s="1"/>
        <n x="5" s="1"/>
      </t>
    </mdx>
    <mdx n="0" f="v">
      <t c="7">
        <n x="17"/>
        <n x="36"/>
        <n x="41"/>
        <n x="2" s="1"/>
        <n x="3" s="1"/>
        <n x="4" s="1"/>
        <n x="5" s="1"/>
      </t>
    </mdx>
    <mdx n="0" f="v">
      <t c="7">
        <n x="17"/>
        <n x="36"/>
        <n x="53"/>
        <n x="2" s="1"/>
        <n x="3" s="1"/>
        <n x="4" s="1"/>
        <n x="5" s="1"/>
      </t>
    </mdx>
    <mdx n="0" f="v">
      <t c="7">
        <n x="17"/>
        <n x="36"/>
        <n x="32"/>
        <n x="2" s="1"/>
        <n x="3" s="1"/>
        <n x="4" s="1"/>
        <n x="5" s="1"/>
      </t>
    </mdx>
    <mdx n="0" f="v">
      <t c="7">
        <n x="17"/>
        <n x="36"/>
        <n x="50"/>
        <n x="2" s="1"/>
        <n x="3" s="1"/>
        <n x="4" s="1"/>
        <n x="5" s="1"/>
      </t>
    </mdx>
    <mdx n="0" f="v">
      <t c="7">
        <n x="17"/>
        <n x="36"/>
        <n x="25"/>
        <n x="2" s="1"/>
        <n x="3" s="1"/>
        <n x="4" s="1"/>
        <n x="5" s="1"/>
      </t>
    </mdx>
    <mdx n="0" f="v">
      <t c="7">
        <n x="17"/>
        <n x="36"/>
        <n x="15"/>
        <n x="2" s="1"/>
        <n x="3" s="1"/>
        <n x="4" s="1"/>
        <n x="5" s="1"/>
      </t>
    </mdx>
    <mdx n="0" f="v">
      <t c="7">
        <n x="17"/>
        <n x="37"/>
        <n x="44"/>
        <n x="2" s="1"/>
        <n x="3" s="1"/>
        <n x="4" s="1"/>
        <n x="5" s="1"/>
      </t>
    </mdx>
    <mdx n="0" f="v">
      <t c="7">
        <n x="17"/>
        <n x="37"/>
        <n x="10"/>
        <n x="2" s="1"/>
        <n x="3" s="1"/>
        <n x="4" s="1"/>
        <n x="5" s="1"/>
      </t>
    </mdx>
    <mdx n="0" f="v">
      <t c="7">
        <n x="17"/>
        <n x="37"/>
        <n x="28"/>
        <n x="2" s="1"/>
        <n x="3" s="1"/>
        <n x="4" s="1"/>
        <n x="5" s="1"/>
      </t>
    </mdx>
    <mdx n="0" f="v">
      <t c="7">
        <n x="17"/>
        <n x="37"/>
        <n x="9"/>
        <n x="2" s="1"/>
        <n x="3" s="1"/>
        <n x="4" s="1"/>
        <n x="5" s="1"/>
      </t>
    </mdx>
    <mdx n="0" f="v">
      <t c="7">
        <n x="17"/>
        <n x="37"/>
        <n x="29"/>
        <n x="2" s="1"/>
        <n x="3" s="1"/>
        <n x="4" s="1"/>
        <n x="5" s="1"/>
      </t>
    </mdx>
    <mdx n="0" f="v">
      <t c="7">
        <n x="17"/>
        <n x="37"/>
        <n x="14"/>
        <n x="2" s="1"/>
        <n x="3" s="1"/>
        <n x="4" s="1"/>
        <n x="5" s="1"/>
      </t>
    </mdx>
    <mdx n="0" f="v">
      <t c="7">
        <n x="17"/>
        <n x="37"/>
        <n x="16"/>
        <n x="2" s="1"/>
        <n x="3" s="1"/>
        <n x="4" s="1"/>
        <n x="5" s="1"/>
      </t>
    </mdx>
    <mdx n="0" f="v">
      <t c="7">
        <n x="17"/>
        <n x="37"/>
        <n x="11"/>
        <n x="2" s="1"/>
        <n x="3" s="1"/>
        <n x="4" s="1"/>
        <n x="5" s="1"/>
      </t>
    </mdx>
    <mdx n="0" f="v">
      <t c="7">
        <n x="17"/>
        <n x="37"/>
        <n x="38"/>
        <n x="2" s="1"/>
        <n x="3" s="1"/>
        <n x="4" s="1"/>
        <n x="5" s="1"/>
      </t>
    </mdx>
    <mdx n="0" f="v">
      <t c="7">
        <n x="17"/>
        <n x="37"/>
        <n x="46"/>
        <n x="2" s="1"/>
        <n x="3" s="1"/>
        <n x="4" s="1"/>
        <n x="5" s="1"/>
      </t>
    </mdx>
    <mdx n="0" f="v">
      <t c="7">
        <n x="17"/>
        <n x="37"/>
        <n x="47"/>
        <n x="2" s="1"/>
        <n x="3" s="1"/>
        <n x="4" s="1"/>
        <n x="5" s="1"/>
      </t>
    </mdx>
    <mdx n="0" f="v">
      <t c="7">
        <n x="17"/>
        <n x="37"/>
        <n x="48"/>
        <n x="2" s="1"/>
        <n x="3" s="1"/>
        <n x="4" s="1"/>
        <n x="5" s="1"/>
      </t>
    </mdx>
    <mdx n="0" f="v">
      <t c="7">
        <n x="17"/>
        <n x="37"/>
        <n x="8"/>
        <n x="2" s="1"/>
        <n x="3" s="1"/>
        <n x="4" s="1"/>
        <n x="5" s="1"/>
      </t>
    </mdx>
    <mdx n="0" f="v">
      <t c="7">
        <n x="17"/>
        <n x="37"/>
        <n x="25"/>
        <n x="2" s="1"/>
        <n x="3" s="1"/>
        <n x="4" s="1"/>
        <n x="5" s="1"/>
      </t>
    </mdx>
    <mdx n="0" f="v">
      <t c="7">
        <n x="17"/>
        <n x="37"/>
        <n x="15"/>
        <n x="2" s="1"/>
        <n x="3" s="1"/>
        <n x="4" s="1"/>
        <n x="5" s="1"/>
      </t>
    </mdx>
    <mdx n="0" f="v">
      <t c="7">
        <n x="17"/>
        <n x="37"/>
        <n x="31"/>
        <n x="2" s="1"/>
        <n x="3" s="1"/>
        <n x="4" s="1"/>
        <n x="5" s="1"/>
      </t>
    </mdx>
    <mdx n="0" f="v">
      <t c="7">
        <n x="17"/>
        <n x="37"/>
        <n x="21"/>
        <n x="2" s="1"/>
        <n x="3" s="1"/>
        <n x="4" s="1"/>
        <n x="5" s="1"/>
      </t>
    </mdx>
    <mdx n="0" f="v">
      <t c="7">
        <n x="17"/>
        <n x="37"/>
        <n x="50"/>
        <n x="2" s="1"/>
        <n x="3" s="1"/>
        <n x="4" s="1"/>
        <n x="5" s="1"/>
      </t>
    </mdx>
    <mdx n="0" f="v">
      <t c="7">
        <n x="17"/>
        <n x="36"/>
        <n x="38"/>
        <n x="2" s="1"/>
        <n x="3" s="1"/>
        <n x="4" s="1"/>
        <n x="5" s="1"/>
      </t>
    </mdx>
    <mdx n="0" f="v">
      <t c="7">
        <n x="17"/>
        <n x="26"/>
        <n x="38"/>
        <n x="2" s="1"/>
        <n x="3" s="1"/>
        <n x="4" s="1"/>
        <n x="5" s="1"/>
      </t>
    </mdx>
    <mdx n="0" f="v">
      <t c="7">
        <n x="17"/>
        <n x="13"/>
        <n x="38"/>
        <n x="2" s="1"/>
        <n x="3" s="1"/>
        <n x="4" s="1"/>
        <n x="5" s="1"/>
      </t>
    </mdx>
    <mdx n="0" f="v">
      <t c="7">
        <n x="17"/>
        <n x="39"/>
        <n x="47"/>
        <n x="2" s="1"/>
        <n x="3" s="1"/>
        <n x="4" s="1"/>
        <n x="5" s="1"/>
      </t>
    </mdx>
    <mdx n="0" f="v">
      <t c="7">
        <n x="17"/>
        <n x="39"/>
        <n x="48"/>
        <n x="2" s="1"/>
        <n x="3" s="1"/>
        <n x="4" s="1"/>
        <n x="5" s="1"/>
      </t>
    </mdx>
    <mdx n="0" f="v">
      <t c="7">
        <n x="17"/>
        <n x="39"/>
        <n x="25"/>
        <n x="2" s="1"/>
        <n x="3" s="1"/>
        <n x="4" s="1"/>
        <n x="5" s="1"/>
      </t>
    </mdx>
    <mdx n="0" f="v">
      <t c="7">
        <n x="17"/>
        <n x="39"/>
        <n x="15"/>
        <n x="2" s="1"/>
        <n x="3" s="1"/>
        <n x="4" s="1"/>
        <n x="5" s="1"/>
      </t>
    </mdx>
    <mdx n="0" f="v">
      <t c="7">
        <n x="17"/>
        <n x="39"/>
        <n x="44"/>
        <n x="2" s="1"/>
        <n x="3" s="1"/>
        <n x="4" s="1"/>
        <n x="5" s="1"/>
      </t>
    </mdx>
    <mdx n="0" f="v">
      <t c="7">
        <n x="17"/>
        <n x="39"/>
        <n x="35"/>
        <n x="2" s="1"/>
        <n x="3" s="1"/>
        <n x="4" s="1"/>
        <n x="5" s="1"/>
      </t>
    </mdx>
    <mdx n="0" f="v">
      <t c="7">
        <n x="17"/>
        <n x="39"/>
        <n x="16"/>
        <n x="2" s="1"/>
        <n x="3" s="1"/>
        <n x="4" s="1"/>
        <n x="5" s="1"/>
      </t>
    </mdx>
    <mdx n="0" f="v">
      <t c="7">
        <n x="17"/>
        <n x="39"/>
        <n x="20"/>
        <n x="2" s="1"/>
        <n x="3" s="1"/>
        <n x="4" s="1"/>
        <n x="5" s="1"/>
      </t>
    </mdx>
    <mdx n="0" f="v">
      <t c="7">
        <n x="17"/>
        <n x="39"/>
        <n x="41"/>
        <n x="2" s="1"/>
        <n x="3" s="1"/>
        <n x="4" s="1"/>
        <n x="5" s="1"/>
      </t>
    </mdx>
    <mdx n="0" f="v">
      <t c="7">
        <n x="17"/>
        <n x="39"/>
        <n x="53"/>
        <n x="2" s="1"/>
        <n x="3" s="1"/>
        <n x="4" s="1"/>
        <n x="5" s="1"/>
      </t>
    </mdx>
    <mdx n="0" f="v">
      <t c="7">
        <n x="17"/>
        <n x="39"/>
        <n x="32"/>
        <n x="2" s="1"/>
        <n x="3" s="1"/>
        <n x="4" s="1"/>
        <n x="5" s="1"/>
      </t>
    </mdx>
    <mdx n="0" f="v">
      <t c="7">
        <n x="17"/>
        <n x="39"/>
        <n x="50"/>
        <n x="2" s="1"/>
        <n x="3" s="1"/>
        <n x="4" s="1"/>
        <n x="5" s="1"/>
      </t>
    </mdx>
    <mdx n="0" f="v">
      <t c="7">
        <n x="17"/>
        <n x="39"/>
        <n x="33"/>
        <n x="2" s="1"/>
        <n x="3" s="1"/>
        <n x="4" s="1"/>
        <n x="5" s="1"/>
      </t>
    </mdx>
    <mdx n="0" f="v">
      <t c="7">
        <n x="17"/>
        <n x="39"/>
        <n x="38"/>
        <n x="2" s="1"/>
        <n x="3" s="1"/>
        <n x="4" s="1"/>
        <n x="5" s="1"/>
      </t>
    </mdx>
    <mdx n="0" f="v">
      <t c="7">
        <n x="17"/>
        <n x="39"/>
        <n x="46"/>
        <n x="2" s="1"/>
        <n x="3" s="1"/>
        <n x="4" s="1"/>
        <n x="5" s="1"/>
      </t>
    </mdx>
    <mdx n="0" f="v">
      <t c="7">
        <n x="17"/>
        <n x="39"/>
        <n x="51"/>
        <n x="2" s="1"/>
        <n x="3" s="1"/>
        <n x="4" s="1"/>
        <n x="5" s="1"/>
      </t>
    </mdx>
    <mdx n="0" f="v">
      <t c="7">
        <n x="17"/>
        <n x="39"/>
        <n x="28"/>
        <n x="2" s="1"/>
        <n x="3" s="1"/>
        <n x="4" s="1"/>
        <n x="5" s="1"/>
      </t>
    </mdx>
    <mdx n="0" f="v">
      <t c="7">
        <n x="17"/>
        <n x="39"/>
        <n x="14"/>
        <n x="2" s="1"/>
        <n x="3" s="1"/>
        <n x="4" s="1"/>
        <n x="5" s="1"/>
      </t>
    </mdx>
    <mdx n="0" f="v">
      <t c="7">
        <n x="17"/>
        <n x="40"/>
        <n x="46"/>
        <n x="2" s="1"/>
        <n x="3" s="1"/>
        <n x="4" s="1"/>
        <n x="5" s="1"/>
      </t>
    </mdx>
    <mdx n="0" f="v">
      <t c="7">
        <n x="17"/>
        <n x="40"/>
        <n x="33"/>
        <n x="2" s="1"/>
        <n x="3" s="1"/>
        <n x="4" s="1"/>
        <n x="5" s="1"/>
      </t>
    </mdx>
    <mdx n="0" f="v">
      <t c="7">
        <n x="17"/>
        <n x="40"/>
        <n x="25"/>
        <n x="2" s="1"/>
        <n x="3" s="1"/>
        <n x="4" s="1"/>
        <n x="5" s="1"/>
      </t>
    </mdx>
    <mdx n="0" f="v">
      <t c="7">
        <n x="17"/>
        <n x="40"/>
        <n x="41"/>
        <n x="2" s="1"/>
        <n x="3" s="1"/>
        <n x="4" s="1"/>
        <n x="5" s="1"/>
      </t>
    </mdx>
    <mdx n="0" f="v">
      <t c="7">
        <n x="17"/>
        <n x="40"/>
        <n x="15"/>
        <n x="2" s="1"/>
        <n x="3" s="1"/>
        <n x="4" s="1"/>
        <n x="5" s="1"/>
      </t>
    </mdx>
    <mdx n="0" f="v">
      <t c="7">
        <n x="17"/>
        <n x="40"/>
        <n x="50"/>
        <n x="2" s="1"/>
        <n x="3" s="1"/>
        <n x="4" s="1"/>
        <n x="5" s="1"/>
      </t>
    </mdx>
    <mdx n="0" f="v">
      <t c="7">
        <n x="17"/>
        <n x="40"/>
        <n x="47"/>
        <n x="2" s="1"/>
        <n x="3" s="1"/>
        <n x="4" s="1"/>
        <n x="5" s="1"/>
      </t>
    </mdx>
    <mdx n="0" f="v">
      <t c="7">
        <n x="17"/>
        <n x="40"/>
        <n x="48"/>
        <n x="2" s="1"/>
        <n x="3" s="1"/>
        <n x="4" s="1"/>
        <n x="5" s="1"/>
      </t>
    </mdx>
    <mdx n="0" f="v">
      <t c="7">
        <n x="17"/>
        <n x="40"/>
        <n x="44"/>
        <n x="2" s="1"/>
        <n x="3" s="1"/>
        <n x="4" s="1"/>
        <n x="5" s="1"/>
      </t>
    </mdx>
    <mdx n="0" f="v">
      <t c="7">
        <n x="17"/>
        <n x="40"/>
        <n x="35"/>
        <n x="2" s="1"/>
        <n x="3" s="1"/>
        <n x="4" s="1"/>
        <n x="5" s="1"/>
      </t>
    </mdx>
    <mdx n="0" f="v">
      <t c="7">
        <n x="17"/>
        <n x="40"/>
        <n x="16"/>
        <n x="2" s="1"/>
        <n x="3" s="1"/>
        <n x="4" s="1"/>
        <n x="5" s="1"/>
      </t>
    </mdx>
    <mdx n="0" f="v">
      <t c="7">
        <n x="17"/>
        <n x="40"/>
        <n x="20"/>
        <n x="2" s="1"/>
        <n x="3" s="1"/>
        <n x="4" s="1"/>
        <n x="5" s="1"/>
      </t>
    </mdx>
    <mdx n="0" f="v">
      <t c="7">
        <n x="17"/>
        <n x="40"/>
        <n x="51"/>
        <n x="2" s="1"/>
        <n x="3" s="1"/>
        <n x="4" s="1"/>
        <n x="5" s="1"/>
      </t>
    </mdx>
    <mdx n="0" f="v">
      <t c="7">
        <n x="17"/>
        <n x="40"/>
        <n x="28"/>
        <n x="2" s="1"/>
        <n x="3" s="1"/>
        <n x="4" s="1"/>
        <n x="5" s="1"/>
      </t>
    </mdx>
    <mdx n="0" f="v">
      <t c="7">
        <n x="17"/>
        <n x="40"/>
        <n x="14"/>
        <n x="2" s="1"/>
        <n x="3" s="1"/>
        <n x="4" s="1"/>
        <n x="5" s="1"/>
      </t>
    </mdx>
    <mdx n="0" f="v">
      <t c="7">
        <n x="17"/>
        <n x="34"/>
        <n x="41"/>
        <n x="2" s="1"/>
        <n x="3" s="1"/>
        <n x="4" s="1"/>
        <n x="5" s="1"/>
      </t>
    </mdx>
    <mdx n="0" f="v">
      <t c="7">
        <n x="17"/>
        <n x="13"/>
        <n x="41"/>
        <n x="2" s="1"/>
        <n x="3" s="1"/>
        <n x="4" s="1"/>
        <n x="5" s="1"/>
      </t>
    </mdx>
    <mdx n="0" f="v">
      <t c="7">
        <n x="17"/>
        <n x="6"/>
        <n x="41"/>
        <n x="2" s="1"/>
        <n x="3" s="1"/>
        <n x="4" s="1"/>
        <n x="5" s="1"/>
      </t>
    </mdx>
    <mdx n="0" f="v">
      <t c="7">
        <n x="17"/>
        <n x="42"/>
        <n x="47"/>
        <n x="2" s="1"/>
        <n x="3" s="1"/>
        <n x="4" s="1"/>
        <n x="5" s="1"/>
      </t>
    </mdx>
    <mdx n="0" f="v">
      <t c="7">
        <n x="17"/>
        <n x="42"/>
        <n x="25"/>
        <n x="2" s="1"/>
        <n x="3" s="1"/>
        <n x="4" s="1"/>
        <n x="5" s="1"/>
      </t>
    </mdx>
    <mdx n="0" f="v">
      <t c="7">
        <n x="17"/>
        <n x="42"/>
        <n x="15"/>
        <n x="2" s="1"/>
        <n x="3" s="1"/>
        <n x="4" s="1"/>
        <n x="5" s="1"/>
      </t>
    </mdx>
    <mdx n="0" f="v">
      <t c="7">
        <n x="17"/>
        <n x="42"/>
        <n x="10"/>
        <n x="2" s="1"/>
        <n x="3" s="1"/>
        <n x="4" s="1"/>
        <n x="5" s="1"/>
      </t>
    </mdx>
    <mdx n="0" f="v">
      <t c="7">
        <n x="17"/>
        <n x="42"/>
        <n x="53"/>
        <n x="2" s="1"/>
        <n x="3" s="1"/>
        <n x="4" s="1"/>
        <n x="5" s="1"/>
      </t>
    </mdx>
    <mdx n="0" f="v">
      <t c="7">
        <n x="17"/>
        <n x="42"/>
        <n x="21"/>
        <n x="2" s="1"/>
        <n x="3" s="1"/>
        <n x="4" s="1"/>
        <n x="5" s="1"/>
      </t>
    </mdx>
    <mdx n="0" f="v">
      <t c="7">
        <n x="17"/>
        <n x="42"/>
        <n x="50"/>
        <n x="2" s="1"/>
        <n x="3" s="1"/>
        <n x="4" s="1"/>
        <n x="5" s="1"/>
      </t>
    </mdx>
    <mdx n="0" f="v">
      <t c="7">
        <n x="17"/>
        <n x="42"/>
        <n x="11"/>
        <n x="2" s="1"/>
        <n x="3" s="1"/>
        <n x="4" s="1"/>
        <n x="5" s="1"/>
      </t>
    </mdx>
    <mdx n="0" f="v">
      <t c="7">
        <n x="17"/>
        <n x="42"/>
        <n x="38"/>
        <n x="2" s="1"/>
        <n x="3" s="1"/>
        <n x="4" s="1"/>
        <n x="5" s="1"/>
      </t>
    </mdx>
    <mdx n="0" f="v">
      <t c="7">
        <n x="17"/>
        <n x="42"/>
        <n x="46"/>
        <n x="2" s="1"/>
        <n x="3" s="1"/>
        <n x="4" s="1"/>
        <n x="5" s="1"/>
      </t>
    </mdx>
    <mdx n="0" f="v">
      <t c="7">
        <n x="17"/>
        <n x="42"/>
        <n x="29"/>
        <n x="2" s="1"/>
        <n x="3" s="1"/>
        <n x="4" s="1"/>
        <n x="5" s="1"/>
      </t>
    </mdx>
    <mdx n="0" f="v">
      <t c="7">
        <n x="17"/>
        <n x="42"/>
        <n x="28"/>
        <n x="2" s="1"/>
        <n x="3" s="1"/>
        <n x="4" s="1"/>
        <n x="5" s="1"/>
      </t>
    </mdx>
    <mdx n="0" f="v">
      <t c="7">
        <n x="17"/>
        <n x="42"/>
        <n x="14"/>
        <n x="2" s="1"/>
        <n x="3" s="1"/>
        <n x="4" s="1"/>
        <n x="5" s="1"/>
      </t>
    </mdx>
    <mdx n="0" f="v">
      <t c="7">
        <n x="17"/>
        <n x="42"/>
        <n x="48"/>
        <n x="2" s="1"/>
        <n x="3" s="1"/>
        <n x="4" s="1"/>
        <n x="5" s="1"/>
      </t>
    </mdx>
    <mdx n="0" f="v">
      <t c="7">
        <n x="17"/>
        <n x="42"/>
        <n x="8"/>
        <n x="2" s="1"/>
        <n x="3" s="1"/>
        <n x="4" s="1"/>
        <n x="5" s="1"/>
      </t>
    </mdx>
    <mdx n="0" f="v">
      <t c="7">
        <n x="17"/>
        <n x="42"/>
        <n x="31"/>
        <n x="2" s="1"/>
        <n x="3" s="1"/>
        <n x="4" s="1"/>
        <n x="5" s="1"/>
      </t>
    </mdx>
    <mdx n="0" f="v">
      <t c="7">
        <n x="17"/>
        <n x="42"/>
        <n x="44"/>
        <n x="2" s="1"/>
        <n x="3" s="1"/>
        <n x="4" s="1"/>
        <n x="5" s="1"/>
      </t>
    </mdx>
    <mdx n="0" f="v">
      <t c="7">
        <n x="17"/>
        <n x="42"/>
        <n x="9"/>
        <n x="2" s="1"/>
        <n x="3" s="1"/>
        <n x="4" s="1"/>
        <n x="5" s="1"/>
      </t>
    </mdx>
    <mdx n="0" f="v">
      <t c="7">
        <n x="17"/>
        <n x="42"/>
        <n x="16"/>
        <n x="2" s="1"/>
        <n x="3" s="1"/>
        <n x="4" s="1"/>
        <n x="5" s="1"/>
      </t>
    </mdx>
    <mdx n="0" f="v">
      <t c="7">
        <n x="17"/>
        <n x="42"/>
        <n x="24"/>
        <n x="2" s="1"/>
        <n x="3" s="1"/>
        <n x="4" s="1"/>
        <n x="5" s="1"/>
      </t>
    </mdx>
    <mdx n="0" f="v">
      <t c="7">
        <n x="17"/>
        <n x="43"/>
        <n x="35"/>
        <n x="2" s="1"/>
        <n x="3" s="1"/>
        <n x="4" s="1"/>
        <n x="5" s="1"/>
      </t>
    </mdx>
    <mdx n="0" f="v">
      <t c="7">
        <n x="17"/>
        <n x="43"/>
        <n x="20"/>
        <n x="2" s="1"/>
        <n x="3" s="1"/>
        <n x="4" s="1"/>
        <n x="5" s="1"/>
      </t>
    </mdx>
    <mdx n="0" f="v">
      <t c="7">
        <n x="17"/>
        <n x="43"/>
        <n x="51"/>
        <n x="2" s="1"/>
        <n x="3" s="1"/>
        <n x="4" s="1"/>
        <n x="5" s="1"/>
      </t>
    </mdx>
    <mdx n="0" f="v">
      <t c="7">
        <n x="17"/>
        <n x="43"/>
        <n x="50"/>
        <n x="2" s="1"/>
        <n x="3" s="1"/>
        <n x="4" s="1"/>
        <n x="5" s="1"/>
      </t>
    </mdx>
    <mdx n="0" f="v">
      <t c="7">
        <n x="17"/>
        <n x="43"/>
        <n x="32"/>
        <n x="2" s="1"/>
        <n x="3" s="1"/>
        <n x="4" s="1"/>
        <n x="5" s="1"/>
      </t>
    </mdx>
    <mdx n="0" f="v">
      <t c="7">
        <n x="17"/>
        <n x="43"/>
        <n x="44"/>
        <n x="2" s="1"/>
        <n x="3" s="1"/>
        <n x="4" s="1"/>
        <n x="5" s="1"/>
      </t>
    </mdx>
    <mdx n="0" f="v">
      <t c="7">
        <n x="17"/>
        <n x="43"/>
        <n x="53"/>
        <n x="2" s="1"/>
        <n x="3" s="1"/>
        <n x="4" s="1"/>
        <n x="5" s="1"/>
      </t>
    </mdx>
    <mdx n="0" f="v">
      <t c="7">
        <n x="17"/>
        <n x="43"/>
        <n x="41"/>
        <n x="2" s="1"/>
        <n x="3" s="1"/>
        <n x="4" s="1"/>
        <n x="5" s="1"/>
      </t>
    </mdx>
    <mdx n="0" f="v">
      <t c="7">
        <n x="17"/>
        <n x="43"/>
        <n x="14"/>
        <n x="2" s="1"/>
        <n x="3" s="1"/>
        <n x="4" s="1"/>
        <n x="5" s="1"/>
      </t>
    </mdx>
    <mdx n="0" f="v">
      <t c="7">
        <n x="17"/>
        <n x="43"/>
        <n x="33"/>
        <n x="2" s="1"/>
        <n x="3" s="1"/>
        <n x="4" s="1"/>
        <n x="5" s="1"/>
      </t>
    </mdx>
    <mdx n="0" f="v">
      <t c="7">
        <n x="17"/>
        <n x="43"/>
        <n x="38"/>
        <n x="2" s="1"/>
        <n x="3" s="1"/>
        <n x="4" s="1"/>
        <n x="5" s="1"/>
      </t>
    </mdx>
    <mdx n="0" f="v">
      <t c="7">
        <n x="17"/>
        <n x="43"/>
        <n x="46"/>
        <n x="2" s="1"/>
        <n x="3" s="1"/>
        <n x="4" s="1"/>
        <n x="5" s="1"/>
      </t>
    </mdx>
    <mdx n="0" f="v">
      <t c="7">
        <n x="17"/>
        <n x="43"/>
        <n x="47"/>
        <n x="2" s="1"/>
        <n x="3" s="1"/>
        <n x="4" s="1"/>
        <n x="5" s="1"/>
      </t>
    </mdx>
    <mdx n="0" f="v">
      <t c="7">
        <n x="17"/>
        <n x="43"/>
        <n x="48"/>
        <n x="2" s="1"/>
        <n x="3" s="1"/>
        <n x="4" s="1"/>
        <n x="5" s="1"/>
      </t>
    </mdx>
    <mdx n="0" f="v">
      <t c="7">
        <n x="17"/>
        <n x="19"/>
        <n x="44"/>
        <n x="2" s="1"/>
        <n x="3" s="1"/>
        <n x="4" s="1"/>
        <n x="5" s="1"/>
      </t>
    </mdx>
    <mdx n="0" f="v">
      <t c="7">
        <n x="17"/>
        <n x="6"/>
        <n x="44"/>
        <n x="2" s="1"/>
        <n x="3" s="1"/>
        <n x="4" s="1"/>
        <n x="5" s="1"/>
      </t>
    </mdx>
    <mdx n="0" f="v">
      <t c="7">
        <n x="17"/>
        <n x="7"/>
        <n x="44"/>
        <n x="2" s="1"/>
        <n x="3" s="1"/>
        <n x="4" s="1"/>
        <n x="5" s="1"/>
      </t>
    </mdx>
    <mdx n="0" f="v">
      <t c="7">
        <n x="17"/>
        <n x="18"/>
        <n x="44"/>
        <n x="2" s="1"/>
        <n x="3" s="1"/>
        <n x="4" s="1"/>
        <n x="5" s="1"/>
      </t>
    </mdx>
    <mdx n="0" f="v">
      <t c="7">
        <n x="17"/>
        <n x="45"/>
        <n x="10"/>
        <n x="2" s="1"/>
        <n x="3" s="1"/>
        <n x="4" s="1"/>
        <n x="5" s="1"/>
      </t>
    </mdx>
    <mdx n="0" f="v">
      <t c="7">
        <n x="17"/>
        <n x="45"/>
        <n x="21"/>
        <n x="2" s="1"/>
        <n x="3" s="1"/>
        <n x="4" s="1"/>
        <n x="5" s="1"/>
      </t>
    </mdx>
    <mdx n="0" f="v">
      <t c="7">
        <n x="17"/>
        <n x="45"/>
        <n x="35"/>
        <n x="2" s="1"/>
        <n x="3" s="1"/>
        <n x="4" s="1"/>
        <n x="5" s="1"/>
      </t>
    </mdx>
    <mdx n="0" f="v">
      <t c="7">
        <n x="17"/>
        <n x="45"/>
        <n x="33"/>
        <n x="2" s="1"/>
        <n x="3" s="1"/>
        <n x="4" s="1"/>
        <n x="5" s="1"/>
      </t>
    </mdx>
    <mdx n="0" f="v">
      <t c="7">
        <n x="17"/>
        <n x="45"/>
        <n x="48"/>
        <n x="2" s="1"/>
        <n x="3" s="1"/>
        <n x="4" s="1"/>
        <n x="5" s="1"/>
      </t>
    </mdx>
    <mdx n="0" f="v">
      <t c="7">
        <n x="17"/>
        <n x="45"/>
        <n x="8"/>
        <n x="2" s="1"/>
        <n x="3" s="1"/>
        <n x="4" s="1"/>
        <n x="5" s="1"/>
      </t>
    </mdx>
    <mdx n="0" f="v">
      <t c="7">
        <n x="17"/>
        <n x="45"/>
        <n x="51"/>
        <n x="2" s="1"/>
        <n x="3" s="1"/>
        <n x="4" s="1"/>
        <n x="5" s="1"/>
      </t>
    </mdx>
    <mdx n="0" f="v">
      <t c="7">
        <n x="17"/>
        <n x="45"/>
        <n x="15"/>
        <n x="2" s="1"/>
        <n x="3" s="1"/>
        <n x="4" s="1"/>
        <n x="5" s="1"/>
      </t>
    </mdx>
    <mdx n="0" f="v">
      <t c="7">
        <n x="17"/>
        <n x="45"/>
        <n x="31"/>
        <n x="2" s="1"/>
        <n x="3" s="1"/>
        <n x="4" s="1"/>
        <n x="5" s="1"/>
      </t>
    </mdx>
    <mdx n="0" f="v">
      <t c="7">
        <n x="17"/>
        <n x="45"/>
        <n x="44"/>
        <n x="2" s="1"/>
        <n x="3" s="1"/>
        <n x="4" s="1"/>
        <n x="5" s="1"/>
      </t>
    </mdx>
    <mdx n="0" f="v">
      <t c="7">
        <n x="17"/>
        <n x="45"/>
        <n x="9"/>
        <n x="2" s="1"/>
        <n x="3" s="1"/>
        <n x="4" s="1"/>
        <n x="5" s="1"/>
      </t>
    </mdx>
    <mdx n="0" f="v">
      <t c="7">
        <n x="17"/>
        <n x="45"/>
        <n x="16"/>
        <n x="2" s="1"/>
        <n x="3" s="1"/>
        <n x="4" s="1"/>
        <n x="5" s="1"/>
      </t>
    </mdx>
    <mdx n="0" f="v">
      <t c="7">
        <n x="17"/>
        <n x="45"/>
        <n x="24"/>
        <n x="2" s="1"/>
        <n x="3" s="1"/>
        <n x="4" s="1"/>
        <n x="5" s="1"/>
      </t>
    </mdx>
    <mdx n="0" f="v">
      <t c="7">
        <n x="17"/>
        <n x="45"/>
        <n x="11"/>
        <n x="2" s="1"/>
        <n x="3" s="1"/>
        <n x="4" s="1"/>
        <n x="5" s="1"/>
      </t>
    </mdx>
    <mdx n="0" f="v">
      <t c="7">
        <n x="17"/>
        <n x="45"/>
        <n x="41"/>
        <n x="2" s="1"/>
        <n x="3" s="1"/>
        <n x="4" s="1"/>
        <n x="5" s="1"/>
      </t>
    </mdx>
    <mdx n="0" f="v">
      <t c="7">
        <n x="17"/>
        <n x="45"/>
        <n x="46"/>
        <n x="2" s="1"/>
        <n x="3" s="1"/>
        <n x="4" s="1"/>
        <n x="5" s="1"/>
      </t>
    </mdx>
    <mdx n="0" f="v">
      <t c="7">
        <n x="17"/>
        <n x="45"/>
        <n x="29"/>
        <n x="2" s="1"/>
        <n x="3" s="1"/>
        <n x="4" s="1"/>
        <n x="5" s="1"/>
      </t>
    </mdx>
    <mdx n="0" f="v">
      <t c="7">
        <n x="17"/>
        <n x="45"/>
        <n x="32"/>
        <n x="2" s="1"/>
        <n x="3" s="1"/>
        <n x="4" s="1"/>
        <n x="5" s="1"/>
      </t>
    </mdx>
    <mdx n="0" f="v">
      <t c="7">
        <n x="17"/>
        <n x="45"/>
        <n x="14"/>
        <n x="2" s="1"/>
        <n x="3" s="1"/>
        <n x="4" s="1"/>
        <n x="5" s="1"/>
      </t>
    </mdx>
    <mdx n="0" f="v">
      <t c="7">
        <n x="17"/>
        <n x="7"/>
        <n x="46"/>
        <n x="2" s="1"/>
        <n x="3" s="1"/>
        <n x="4" s="1"/>
        <n x="5" s="1"/>
      </t>
    </mdx>
    <mdx n="0" f="v">
      <t c="7">
        <n x="17"/>
        <n x="18"/>
        <n x="46"/>
        <n x="2" s="1"/>
        <n x="3" s="1"/>
        <n x="4" s="1"/>
        <n x="5" s="1"/>
      </t>
    </mdx>
    <mdx n="0" f="v">
      <t c="7">
        <n x="17"/>
        <n x="22"/>
        <n x="46"/>
        <n x="2" s="1"/>
        <n x="3" s="1"/>
        <n x="4" s="1"/>
        <n x="5" s="1"/>
      </t>
    </mdx>
    <mdx n="0" f="v">
      <t c="7">
        <n x="17"/>
        <n x="6"/>
        <n x="46"/>
        <n x="2" s="1"/>
        <n x="3" s="1"/>
        <n x="4" s="1"/>
        <n x="5" s="1"/>
      </t>
    </mdx>
    <mdx n="0" f="v">
      <t c="7">
        <n x="17"/>
        <n x="36"/>
        <n x="47"/>
        <n x="2" s="1"/>
        <n x="3" s="1"/>
        <n x="4" s="1"/>
        <n x="5" s="1"/>
      </t>
    </mdx>
    <mdx n="0" f="v">
      <t c="7">
        <n x="17"/>
        <n x="13"/>
        <n x="47"/>
        <n x="2" s="1"/>
        <n x="3" s="1"/>
        <n x="4" s="1"/>
        <n x="5" s="1"/>
      </t>
    </mdx>
    <mdx n="0" f="v">
      <t c="7">
        <n x="17"/>
        <n x="18"/>
        <n x="47"/>
        <n x="2" s="1"/>
        <n x="3" s="1"/>
        <n x="4" s="1"/>
        <n x="5" s="1"/>
      </t>
    </mdx>
    <mdx n="0" f="v">
      <t c="7">
        <n x="17"/>
        <n x="12"/>
        <n x="47"/>
        <n x="2" s="1"/>
        <n x="3" s="1"/>
        <n x="4" s="1"/>
        <n x="5" s="1"/>
      </t>
    </mdx>
    <mdx n="0" f="v">
      <t c="7">
        <n x="17"/>
        <n x="19"/>
        <n x="48"/>
        <n x="2" s="1"/>
        <n x="3" s="1"/>
        <n x="4" s="1"/>
        <n x="5" s="1"/>
      </t>
    </mdx>
    <mdx n="0" f="v">
      <t c="7">
        <n x="17"/>
        <n x="18"/>
        <n x="48"/>
        <n x="2" s="1"/>
        <n x="3" s="1"/>
        <n x="4" s="1"/>
        <n x="5" s="1"/>
      </t>
    </mdx>
    <mdx n="0" f="v">
      <t c="7">
        <n x="17"/>
        <n x="30"/>
        <n x="48"/>
        <n x="2" s="1"/>
        <n x="3" s="1"/>
        <n x="4" s="1"/>
        <n x="5" s="1"/>
      </t>
    </mdx>
    <mdx n="0" f="v">
      <t c="7">
        <n x="17"/>
        <n x="6"/>
        <n x="48"/>
        <n x="2" s="1"/>
        <n x="3" s="1"/>
        <n x="4" s="1"/>
        <n x="5" s="1"/>
      </t>
    </mdx>
    <mdx n="0" f="v">
      <t c="7">
        <n x="17"/>
        <n x="49"/>
        <n x="16"/>
        <n x="2" s="1"/>
        <n x="3" s="1"/>
        <n x="4" s="1"/>
        <n x="5" s="1"/>
      </t>
    </mdx>
    <mdx n="0" f="v">
      <t c="7">
        <n x="17"/>
        <n x="49"/>
        <n x="35"/>
        <n x="2" s="1"/>
        <n x="3" s="1"/>
        <n x="4" s="1"/>
        <n x="5" s="1"/>
      </t>
    </mdx>
    <mdx n="0" f="v">
      <t c="7">
        <n x="17"/>
        <n x="49"/>
        <n x="20"/>
        <n x="2" s="1"/>
        <n x="3" s="1"/>
        <n x="4" s="1"/>
        <n x="5" s="1"/>
      </t>
    </mdx>
    <mdx n="0" f="v">
      <t c="7">
        <n x="17"/>
        <n x="49"/>
        <n x="44"/>
        <n x="2" s="1"/>
        <n x="3" s="1"/>
        <n x="4" s="1"/>
        <n x="5" s="1"/>
      </t>
    </mdx>
    <mdx n="0" f="v">
      <t c="7">
        <n x="17"/>
        <n x="49"/>
        <n x="33"/>
        <n x="2" s="1"/>
        <n x="3" s="1"/>
        <n x="4" s="1"/>
        <n x="5" s="1"/>
      </t>
    </mdx>
    <mdx n="0" f="v">
      <t c="7">
        <n x="17"/>
        <n x="49"/>
        <n x="38"/>
        <n x="2" s="1"/>
        <n x="3" s="1"/>
        <n x="4" s="1"/>
        <n x="5" s="1"/>
      </t>
    </mdx>
    <mdx n="0" f="v">
      <t c="7">
        <n x="17"/>
        <n x="49"/>
        <n x="46"/>
        <n x="2" s="1"/>
        <n x="3" s="1"/>
        <n x="4" s="1"/>
        <n x="5" s="1"/>
      </t>
    </mdx>
    <mdx n="0" f="v">
      <t c="7">
        <n x="17"/>
        <n x="49"/>
        <n x="51"/>
        <n x="2" s="1"/>
        <n x="3" s="1"/>
        <n x="4" s="1"/>
        <n x="5" s="1"/>
      </t>
    </mdx>
    <mdx n="0" f="v">
      <t c="7">
        <n x="17"/>
        <n x="49"/>
        <n x="28"/>
        <n x="2" s="1"/>
        <n x="3" s="1"/>
        <n x="4" s="1"/>
        <n x="5" s="1"/>
      </t>
    </mdx>
    <mdx n="0" f="v">
      <t c="7">
        <n x="17"/>
        <n x="49"/>
        <n x="14"/>
        <n x="2" s="1"/>
        <n x="3" s="1"/>
        <n x="4" s="1"/>
        <n x="5" s="1"/>
      </t>
    </mdx>
    <mdx n="0" f="v">
      <t c="7">
        <n x="17"/>
        <n x="49"/>
        <n x="47"/>
        <n x="2" s="1"/>
        <n x="3" s="1"/>
        <n x="4" s="1"/>
        <n x="5" s="1"/>
      </t>
    </mdx>
    <mdx n="0" f="v">
      <t c="7">
        <n x="17"/>
        <n x="49"/>
        <n x="48"/>
        <n x="2" s="1"/>
        <n x="3" s="1"/>
        <n x="4" s="1"/>
        <n x="5" s="1"/>
      </t>
    </mdx>
    <mdx n="0" f="v">
      <t c="7">
        <n x="17"/>
        <n x="49"/>
        <n x="25"/>
        <n x="2" s="1"/>
        <n x="3" s="1"/>
        <n x="4" s="1"/>
        <n x="5" s="1"/>
      </t>
    </mdx>
    <mdx n="0" f="v">
      <t c="7">
        <n x="17"/>
        <n x="49"/>
        <n x="15"/>
        <n x="2" s="1"/>
        <n x="3" s="1"/>
        <n x="4" s="1"/>
        <n x="5" s="1"/>
      </t>
    </mdx>
    <mdx n="0" f="v">
      <t c="7">
        <n x="17"/>
        <n x="49"/>
        <n x="41"/>
        <n x="2" s="1"/>
        <n x="3" s="1"/>
        <n x="4" s="1"/>
        <n x="5" s="1"/>
      </t>
    </mdx>
    <mdx n="0" f="v">
      <t c="7">
        <n x="17"/>
        <n x="49"/>
        <n x="53"/>
        <n x="2" s="1"/>
        <n x="3" s="1"/>
        <n x="4" s="1"/>
        <n x="5" s="1"/>
      </t>
    </mdx>
    <mdx n="0" f="v">
      <t c="7">
        <n x="17"/>
        <n x="49"/>
        <n x="32"/>
        <n x="2" s="1"/>
        <n x="3" s="1"/>
        <n x="4" s="1"/>
        <n x="5" s="1"/>
      </t>
    </mdx>
    <mdx n="0" f="v">
      <t c="7">
        <n x="17"/>
        <n x="49"/>
        <n x="50"/>
        <n x="2" s="1"/>
        <n x="3" s="1"/>
        <n x="4" s="1"/>
        <n x="5" s="1"/>
      </t>
    </mdx>
    <mdx n="0" f="v">
      <t c="7">
        <n x="17"/>
        <n x="13"/>
        <n x="50"/>
        <n x="2" s="1"/>
        <n x="3" s="1"/>
        <n x="4" s="1"/>
        <n x="5" s="1"/>
      </t>
    </mdx>
    <mdx n="0" f="v">
      <t c="7">
        <n x="17"/>
        <n x="22"/>
        <n x="50"/>
        <n x="2" s="1"/>
        <n x="3" s="1"/>
        <n x="4" s="1"/>
        <n x="5" s="1"/>
      </t>
    </mdx>
    <mdx n="0" f="v">
      <t c="7">
        <n x="17"/>
        <n x="19"/>
        <n x="50"/>
        <n x="2" s="1"/>
        <n x="3" s="1"/>
        <n x="4" s="1"/>
        <n x="5" s="1"/>
      </t>
    </mdx>
    <mdx n="0" f="v">
      <t c="7">
        <n x="17"/>
        <n x="12"/>
        <n x="50"/>
        <n x="2" s="1"/>
        <n x="3" s="1"/>
        <n x="4" s="1"/>
        <n x="5" s="1"/>
      </t>
    </mdx>
    <mdx n="0" f="v">
      <t c="7">
        <n x="17"/>
        <n x="34"/>
        <n x="51"/>
        <n x="2" s="1"/>
        <n x="3" s="1"/>
        <n x="4" s="1"/>
        <n x="5" s="1"/>
      </t>
    </mdx>
    <mdx n="0" f="v">
      <t c="7">
        <n x="17"/>
        <n x="26"/>
        <n x="51"/>
        <n x="2" s="1"/>
        <n x="3" s="1"/>
        <n x="4" s="1"/>
        <n x="5" s="1"/>
      </t>
    </mdx>
    <mdx n="0" f="v">
      <t c="7">
        <n x="17"/>
        <n x="23"/>
        <n x="51"/>
        <n x="2" s="1"/>
        <n x="3" s="1"/>
        <n x="4" s="1"/>
        <n x="5" s="1"/>
      </t>
    </mdx>
    <mdx n="0" f="v">
      <t c="7">
        <n x="17"/>
        <n x="27"/>
        <n x="51"/>
        <n x="2" s="1"/>
        <n x="3" s="1"/>
        <n x="4" s="1"/>
        <n x="5" s="1"/>
      </t>
    </mdx>
    <mdx n="0" f="v">
      <t c="7">
        <n x="17"/>
        <n x="13"/>
        <n x="51"/>
        <n x="2" s="1"/>
        <n x="3" s="1"/>
        <n x="4" s="1"/>
        <n x="5" s="1"/>
      </t>
    </mdx>
    <mdx n="0" f="v">
      <t c="7">
        <n x="17"/>
        <n x="6"/>
        <n x="51"/>
        <n x="2" s="1"/>
        <n x="3" s="1"/>
        <n x="4" s="1"/>
        <n x="5" s="1"/>
      </t>
    </mdx>
    <mdx n="0" f="v">
      <t c="7">
        <n x="17"/>
        <n x="7"/>
        <n x="51"/>
        <n x="2" s="1"/>
        <n x="3" s="1"/>
        <n x="4" s="1"/>
        <n x="5" s="1"/>
      </t>
    </mdx>
    <mdx n="0" f="v">
      <t c="7">
        <n x="17"/>
        <n x="12"/>
        <n x="51"/>
        <n x="2" s="1"/>
        <n x="3" s="1"/>
        <n x="4" s="1"/>
        <n x="5" s="1"/>
      </t>
    </mdx>
    <mdx n="0" f="v">
      <t c="7">
        <n x="17"/>
        <n x="52"/>
        <n x="31"/>
        <n x="2" s="1"/>
        <n x="3" s="1"/>
        <n x="4" s="1"/>
        <n x="5" s="1"/>
      </t>
    </mdx>
    <mdx n="0" f="v">
      <t c="7">
        <n x="17"/>
        <n x="52"/>
        <n x="33"/>
        <n x="2" s="1"/>
        <n x="3" s="1"/>
        <n x="4" s="1"/>
        <n x="5" s="1"/>
      </t>
    </mdx>
    <mdx n="0" f="v">
      <t c="7">
        <n x="17"/>
        <n x="52"/>
        <n x="51"/>
        <n x="2" s="1"/>
        <n x="3" s="1"/>
        <n x="4" s="1"/>
        <n x="5" s="1"/>
      </t>
    </mdx>
    <mdx n="0" f="v">
      <t c="7">
        <n x="17"/>
        <n x="52"/>
        <n x="44"/>
        <n x="2" s="1"/>
        <n x="3" s="1"/>
        <n x="4" s="1"/>
        <n x="5" s="1"/>
      </t>
    </mdx>
    <mdx n="0" f="v">
      <t c="7">
        <n x="17"/>
        <n x="52"/>
        <n x="48"/>
        <n x="2" s="1"/>
        <n x="3" s="1"/>
        <n x="4" s="1"/>
        <n x="5" s="1"/>
      </t>
    </mdx>
    <mdx n="0" f="v">
      <t c="7">
        <n x="17"/>
        <n x="52"/>
        <n x="9"/>
        <n x="2" s="1"/>
        <n x="3" s="1"/>
        <n x="4" s="1"/>
        <n x="5" s="1"/>
      </t>
    </mdx>
    <mdx n="0" f="v">
      <t c="7">
        <n x="17"/>
        <n x="52"/>
        <n x="8"/>
        <n x="2" s="1"/>
        <n x="3" s="1"/>
        <n x="4" s="1"/>
        <n x="5" s="1"/>
      </t>
    </mdx>
    <mdx n="0" f="v">
      <t c="7">
        <n x="17"/>
        <n x="52"/>
        <n x="21"/>
        <n x="2" s="1"/>
        <n x="3" s="1"/>
        <n x="4" s="1"/>
        <n x="5" s="1"/>
      </t>
    </mdx>
    <mdx n="0" f="v">
      <t c="7">
        <n x="17"/>
        <n x="52"/>
        <n x="15"/>
        <n x="2" s="1"/>
        <n x="3" s="1"/>
        <n x="4" s="1"/>
        <n x="5" s="1"/>
      </t>
    </mdx>
    <mdx n="0" f="v">
      <t c="7">
        <n x="17"/>
        <n x="52"/>
        <n x="10"/>
        <n x="2" s="1"/>
        <n x="3" s="1"/>
        <n x="4" s="1"/>
        <n x="5" s="1"/>
      </t>
    </mdx>
    <mdx n="0" f="v">
      <t c="7">
        <n x="17"/>
        <n x="52"/>
        <n x="35"/>
        <n x="2" s="1"/>
        <n x="3" s="1"/>
        <n x="4" s="1"/>
        <n x="5" s="1"/>
      </t>
    </mdx>
    <mdx n="0" f="v">
      <t c="7">
        <n x="17"/>
        <n x="52"/>
        <n x="11"/>
        <n x="2" s="1"/>
        <n x="3" s="1"/>
        <n x="4" s="1"/>
        <n x="5" s="1"/>
      </t>
    </mdx>
    <mdx n="0" f="v">
      <t c="7">
        <n x="17"/>
        <n x="52"/>
        <n x="41"/>
        <n x="2" s="1"/>
        <n x="3" s="1"/>
        <n x="4" s="1"/>
        <n x="5" s="1"/>
      </t>
    </mdx>
    <mdx n="0" f="v">
      <t c="7">
        <n x="17"/>
        <n x="52"/>
        <n x="46"/>
        <n x="2" s="1"/>
        <n x="3" s="1"/>
        <n x="4" s="1"/>
        <n x="5" s="1"/>
      </t>
    </mdx>
    <mdx n="0" f="v">
      <t c="7">
        <n x="17"/>
        <n x="52"/>
        <n x="29"/>
        <n x="2" s="1"/>
        <n x="3" s="1"/>
        <n x="4" s="1"/>
        <n x="5" s="1"/>
      </t>
    </mdx>
    <mdx n="0" f="v">
      <t c="7">
        <n x="17"/>
        <n x="52"/>
        <n x="32"/>
        <n x="2" s="1"/>
        <n x="3" s="1"/>
        <n x="4" s="1"/>
        <n x="5" s="1"/>
      </t>
    </mdx>
    <mdx n="0" f="v">
      <t c="7">
        <n x="17"/>
        <n x="52"/>
        <n x="14"/>
        <n x="2" s="1"/>
        <n x="3" s="1"/>
        <n x="4" s="1"/>
        <n x="5" s="1"/>
      </t>
    </mdx>
    <mdx n="0" f="v">
      <t c="7">
        <n x="17"/>
        <n x="52"/>
        <n x="16"/>
        <n x="2" s="1"/>
        <n x="3" s="1"/>
        <n x="4" s="1"/>
        <n x="5" s="1"/>
      </t>
    </mdx>
    <mdx n="0" f="v">
      <t c="7">
        <n x="17"/>
        <n x="52"/>
        <n x="24"/>
        <n x="2" s="1"/>
        <n x="3" s="1"/>
        <n x="4" s="1"/>
        <n x="5" s="1"/>
      </t>
    </mdx>
    <mdx n="0" f="v">
      <t c="7">
        <n x="17"/>
        <n x="37"/>
        <n x="53"/>
        <n x="2" s="1"/>
        <n x="3" s="1"/>
        <n x="4" s="1"/>
        <n x="5" s="1"/>
      </t>
    </mdx>
    <mdx n="0" f="v">
      <t c="7">
        <n x="17"/>
        <n x="40"/>
        <n x="53"/>
        <n x="2" s="1"/>
        <n x="3" s="1"/>
        <n x="4" s="1"/>
        <n x="5" s="1"/>
      </t>
    </mdx>
    <mdx n="0" f="v">
      <t c="7">
        <n x="17"/>
        <n x="12"/>
        <n x="53"/>
        <n x="2" s="1"/>
        <n x="3" s="1"/>
        <n x="4" s="1"/>
        <n x="5" s="1"/>
      </t>
    </mdx>
    <mdx n="0" f="v">
      <t c="7">
        <n x="17"/>
        <n x="22"/>
        <n x="53"/>
        <n x="2" s="1"/>
        <n x="3" s="1"/>
        <n x="4" s="1"/>
        <n x="5" s="1"/>
      </t>
    </mdx>
    <mdx n="0" f="v">
      <t c="7">
        <n x="17"/>
        <n x="19"/>
        <n x="53"/>
        <n x="2" s="1"/>
        <n x="3" s="1"/>
        <n x="4" s="1"/>
        <n x="5" s="1"/>
      </t>
    </mdx>
    <mdx n="0" f="v">
      <t c="7">
        <n x="17"/>
        <n x="13"/>
        <n x="53"/>
        <n x="2" s="1"/>
        <n x="3" s="1"/>
        <n x="4" s="1"/>
        <n x="5" s="1"/>
      </t>
    </mdx>
    <mdx n="0" f="m">
      <t c="1">
        <n x="54"/>
      </t>
    </mdx>
    <mdx n="0" f="v">
      <t c="7" fi="0">
        <n x="54"/>
        <n x="23"/>
        <n x="16"/>
        <n x="2" s="1"/>
        <n x="3" s="1"/>
        <n x="4" s="1"/>
        <n x="5" s="1"/>
      </t>
    </mdx>
    <mdx n="0" f="v">
      <t c="7" fi="0">
        <n x="54"/>
        <n x="43"/>
        <n x="33"/>
        <n x="2" s="1"/>
        <n x="3" s="1"/>
        <n x="4" s="1"/>
        <n x="5" s="1"/>
      </t>
    </mdx>
    <mdx n="0" f="v">
      <t c="7" fi="0">
        <n x="54"/>
        <n x="23"/>
        <n x="28"/>
        <n x="2" s="1"/>
        <n x="3" s="1"/>
        <n x="4" s="1"/>
        <n x="5" s="1"/>
      </t>
    </mdx>
    <mdx n="0" f="v">
      <t c="7" fi="0">
        <n x="54"/>
        <n x="37"/>
        <n x="11"/>
        <n x="2" s="1"/>
        <n x="3" s="1"/>
        <n x="4" s="1"/>
        <n x="5" s="1"/>
      </t>
    </mdx>
    <mdx n="0" f="v">
      <t c="7" fi="0">
        <n x="54"/>
        <n x="13"/>
        <n x="25"/>
        <n x="2" s="1"/>
        <n x="3" s="1"/>
        <n x="4" s="1"/>
        <n x="5" s="1"/>
      </t>
    </mdx>
    <mdx n="0" f="v">
      <t c="7">
        <n x="54"/>
        <n x="19"/>
        <n x="20"/>
        <n x="2" s="1"/>
        <n x="3" s="1"/>
        <n x="4" s="1"/>
        <n x="5" s="1"/>
      </t>
    </mdx>
    <mdx n="0" f="v">
      <t c="7" fi="0">
        <n x="54"/>
        <n x="19"/>
        <n x="32"/>
        <n x="2" s="1"/>
        <n x="3" s="1"/>
        <n x="4" s="1"/>
        <n x="5" s="1"/>
      </t>
    </mdx>
    <mdx n="0" f="v">
      <t c="7">
        <n x="54"/>
        <n x="23"/>
        <n x="31"/>
        <n x="2" s="1"/>
        <n x="3" s="1"/>
        <n x="4" s="1"/>
        <n x="5" s="1"/>
      </t>
    </mdx>
    <mdx n="0" f="v">
      <t c="7" fi="0">
        <n x="54"/>
        <n x="23"/>
        <n x="24"/>
        <n x="2" s="1"/>
        <n x="3" s="1"/>
        <n x="4" s="1"/>
        <n x="5" s="1"/>
      </t>
    </mdx>
    <mdx n="0" f="v">
      <t c="7" fi="0">
        <n x="54"/>
        <n x="23"/>
        <n x="21"/>
        <n x="2" s="1"/>
        <n x="3" s="1"/>
        <n x="4" s="1"/>
        <n x="5" s="1"/>
      </t>
    </mdx>
    <mdx n="0" f="v">
      <t c="7" fi="0">
        <n x="54"/>
        <n x="23"/>
        <n x="29"/>
        <n x="2" s="1"/>
        <n x="3" s="1"/>
        <n x="4" s="1"/>
        <n x="5" s="1"/>
      </t>
    </mdx>
    <mdx n="0" f="v">
      <t c="7" fi="0">
        <n x="54"/>
        <n x="43"/>
        <n x="53"/>
        <n x="2" s="1"/>
        <n x="3" s="1"/>
        <n x="4" s="1"/>
        <n x="5" s="1"/>
      </t>
    </mdx>
    <mdx n="0" f="v">
      <t c="7" fi="0">
        <n x="54"/>
        <n x="43"/>
        <n x="38"/>
        <n x="2" s="1"/>
        <n x="3" s="1"/>
        <n x="4" s="1"/>
        <n x="5" s="1"/>
      </t>
    </mdx>
    <mdx n="0" f="v">
      <t c="7" fi="0">
        <n x="54"/>
        <n x="43"/>
        <n x="47"/>
        <n x="2" s="1"/>
        <n x="3" s="1"/>
        <n x="4" s="1"/>
        <n x="5" s="1"/>
      </t>
    </mdx>
    <mdx n="0" f="v">
      <t c="7" fi="0">
        <n x="54"/>
        <n x="27"/>
        <n x="53"/>
        <n x="2" s="1"/>
        <n x="3" s="1"/>
        <n x="4" s="1"/>
        <n x="5" s="1"/>
      </t>
    </mdx>
    <mdx n="0" f="v">
      <t c="7">
        <n x="54"/>
        <n x="23"/>
        <n x="14"/>
        <n x="2" s="1"/>
        <n x="3" s="1"/>
        <n x="4" s="1"/>
        <n x="5" s="1"/>
      </t>
    </mdx>
    <mdx n="0" f="v">
      <t c="7" fi="0">
        <n x="54"/>
        <n x="19"/>
        <n x="15"/>
        <n x="2" s="1"/>
        <n x="3" s="1"/>
        <n x="4" s="1"/>
        <n x="5" s="1"/>
      </t>
    </mdx>
    <mdx n="0" f="v">
      <t c="7" fi="0">
        <n x="54"/>
        <n x="43"/>
        <n x="8"/>
        <n x="2" s="1"/>
        <n x="3" s="1"/>
        <n x="4" s="1"/>
        <n x="5" s="1"/>
      </t>
    </mdx>
    <mdx n="0" f="v">
      <t c="7">
        <n x="54"/>
        <n x="7"/>
        <n x="31"/>
        <n x="2" s="1"/>
        <n x="3" s="1"/>
        <n x="4" s="1"/>
        <n x="5" s="1"/>
      </t>
    </mdx>
    <mdx n="0" f="v">
      <t c="7">
        <n x="54"/>
        <n x="13"/>
        <n x="53"/>
        <n x="2" s="1"/>
        <n x="3" s="1"/>
        <n x="4" s="1"/>
        <n x="5" s="1"/>
      </t>
    </mdx>
    <mdx n="0" f="v">
      <t c="7" fi="0">
        <n x="54"/>
        <n x="13"/>
        <n x="47"/>
        <n x="2" s="1"/>
        <n x="3" s="1"/>
        <n x="4" s="1"/>
        <n x="5" s="1"/>
      </t>
    </mdx>
    <mdx n="0" f="v">
      <t c="7" fi="0">
        <n x="54"/>
        <n x="19"/>
        <n x="35"/>
        <n x="2" s="1"/>
        <n x="3" s="1"/>
        <n x="4" s="1"/>
        <n x="5" s="1"/>
      </t>
    </mdx>
    <mdx n="0" f="v">
      <t c="7" fi="0">
        <n x="54"/>
        <n x="19"/>
        <n x="41"/>
        <n x="2" s="1"/>
        <n x="3" s="1"/>
        <n x="4" s="1"/>
        <n x="5" s="1"/>
      </t>
    </mdx>
    <mdx n="0" f="v">
      <t c="7" fi="0">
        <n x="54"/>
        <n x="19"/>
        <n x="33"/>
        <n x="2" s="1"/>
        <n x="3" s="1"/>
        <n x="4" s="1"/>
        <n x="5" s="1"/>
      </t>
    </mdx>
    <mdx n="0" f="v">
      <t c="7">
        <n x="54"/>
        <n x="27"/>
        <n x="50"/>
        <n x="2" s="1"/>
        <n x="3" s="1"/>
        <n x="4" s="1"/>
        <n x="5" s="1"/>
      </t>
    </mdx>
    <mdx n="0" f="v">
      <t c="7" fi="0">
        <n x="54"/>
        <n x="27"/>
        <n x="28"/>
        <n x="2" s="1"/>
        <n x="3" s="1"/>
        <n x="4" s="1"/>
        <n x="5" s="1"/>
      </t>
    </mdx>
    <mdx n="0" f="v">
      <t c="7" fi="0">
        <n x="54"/>
        <n x="27"/>
        <n x="25"/>
        <n x="2" s="1"/>
        <n x="3" s="1"/>
        <n x="4" s="1"/>
        <n x="5" s="1"/>
      </t>
    </mdx>
    <mdx n="0" f="v">
      <t c="7">
        <n x="54"/>
        <n x="23"/>
        <n x="8"/>
        <n x="2" s="1"/>
        <n x="3" s="1"/>
        <n x="4" s="1"/>
        <n x="5" s="1"/>
      </t>
    </mdx>
    <mdx n="0" f="v">
      <t c="7" fi="0">
        <n x="54"/>
        <n x="23"/>
        <n x="9"/>
        <n x="2" s="1"/>
        <n x="3" s="1"/>
        <n x="4" s="1"/>
        <n x="5" s="1"/>
      </t>
    </mdx>
    <mdx n="0" f="v">
      <t c="7" fi="0">
        <n x="54"/>
        <n x="23"/>
        <n x="10"/>
        <n x="2" s="1"/>
        <n x="3" s="1"/>
        <n x="4" s="1"/>
        <n x="5" s="1"/>
      </t>
    </mdx>
    <mdx n="0" f="v">
      <t c="7" fi="0">
        <n x="54"/>
        <n x="23"/>
        <n x="11"/>
        <n x="2" s="1"/>
        <n x="3" s="1"/>
        <n x="4" s="1"/>
        <n x="5" s="1"/>
      </t>
    </mdx>
    <mdx n="0" f="v">
      <t c="7" fi="0">
        <n x="54"/>
        <n x="43"/>
        <n x="20"/>
        <n x="2" s="1"/>
        <n x="3" s="1"/>
        <n x="4" s="1"/>
        <n x="5" s="1"/>
      </t>
    </mdx>
    <mdx n="0" f="v">
      <t c="7" fi="0">
        <n x="54"/>
        <n x="43"/>
        <n x="32"/>
        <n x="2" s="1"/>
        <n x="3" s="1"/>
        <n x="4" s="1"/>
        <n x="5" s="1"/>
      </t>
    </mdx>
    <mdx n="0" f="v">
      <t c="7" fi="0">
        <n x="54"/>
        <n x="43"/>
        <n x="51"/>
        <n x="2" s="1"/>
        <n x="3" s="1"/>
        <n x="4" s="1"/>
        <n x="5" s="1"/>
      </t>
    </mdx>
    <mdx n="0" f="v">
      <t c="7" fi="0">
        <n x="54"/>
        <n x="40"/>
        <n x="48"/>
        <n x="2" s="1"/>
        <n x="3" s="1"/>
        <n x="4" s="1"/>
        <n x="5" s="1"/>
      </t>
    </mdx>
    <mdx n="0" f="v">
      <t c="7" fi="0">
        <n x="54"/>
        <n x="40"/>
        <n x="44"/>
        <n x="2" s="1"/>
        <n x="3" s="1"/>
        <n x="4" s="1"/>
        <n x="5" s="1"/>
      </t>
    </mdx>
    <mdx n="0" f="v">
      <t c="7" fi="0">
        <n x="54"/>
        <n x="19"/>
        <n x="24"/>
        <n x="2" s="1"/>
        <n x="3" s="1"/>
        <n x="4" s="1"/>
        <n x="5" s="1"/>
      </t>
    </mdx>
    <mdx n="0" f="v">
      <t c="7" fi="0">
        <n x="54"/>
        <n x="27"/>
        <n x="47"/>
        <n x="2" s="1"/>
        <n x="3" s="1"/>
        <n x="4" s="1"/>
        <n x="5" s="1"/>
      </t>
    </mdx>
    <mdx n="0" f="v">
      <t c="7" fi="0">
        <n x="54"/>
        <n x="43"/>
        <n x="35"/>
        <n x="2" s="1"/>
        <n x="3" s="1"/>
        <n x="4" s="1"/>
        <n x="5" s="1"/>
      </t>
    </mdx>
    <mdx n="0" f="v">
      <t c="7" fi="0">
        <n x="54"/>
        <n x="19"/>
        <n x="16"/>
        <n x="2" s="1"/>
        <n x="3" s="1"/>
        <n x="4" s="1"/>
        <n x="5" s="1"/>
      </t>
    </mdx>
    <mdx n="0" f="v">
      <t c="7" fi="0">
        <n x="54"/>
        <n x="43"/>
        <n x="9"/>
        <n x="2" s="1"/>
        <n x="3" s="1"/>
        <n x="4" s="1"/>
        <n x="5" s="1"/>
      </t>
    </mdx>
    <mdx n="0" f="v">
      <t c="7" fi="0">
        <n x="54"/>
        <n x="43"/>
        <n x="25"/>
        <n x="2" s="1"/>
        <n x="3" s="1"/>
        <n x="4" s="1"/>
        <n x="5" s="1"/>
      </t>
    </mdx>
    <mdx n="0" f="v">
      <t c="7" fi="0">
        <n x="54"/>
        <n x="43"/>
        <n x="28"/>
        <n x="2" s="1"/>
        <n x="3" s="1"/>
        <n x="4" s="1"/>
        <n x="5" s="1"/>
      </t>
    </mdx>
    <mdx n="0" f="v">
      <t c="7" fi="0">
        <n x="54"/>
        <n x="43"/>
        <n x="50"/>
        <n x="2" s="1"/>
        <n x="3" s="1"/>
        <n x="4" s="1"/>
        <n x="5" s="1"/>
      </t>
    </mdx>
    <mdx n="0" f="v">
      <t c="7" fi="0">
        <n x="54"/>
        <n x="23"/>
        <n x="33"/>
        <n x="2" s="1"/>
        <n x="3" s="1"/>
        <n x="4" s="1"/>
        <n x="5" s="1"/>
      </t>
    </mdx>
    <mdx n="0" f="v">
      <t c="7" fi="0">
        <n x="54"/>
        <n x="23"/>
        <n x="41"/>
        <n x="2" s="1"/>
        <n x="3" s="1"/>
        <n x="4" s="1"/>
        <n x="5" s="1"/>
      </t>
    </mdx>
    <mdx n="0" f="v">
      <t c="7" fi="0">
        <n x="54"/>
        <n x="23"/>
        <n x="35"/>
        <n x="2" s="1"/>
        <n x="3" s="1"/>
        <n x="4" s="1"/>
        <n x="5" s="1"/>
      </t>
    </mdx>
    <mdx n="0" f="v">
      <t c="7" fi="0">
        <n x="54"/>
        <n x="27"/>
        <n x="16"/>
        <n x="2" s="1"/>
        <n x="3" s="1"/>
        <n x="4" s="1"/>
        <n x="5" s="1"/>
      </t>
    </mdx>
    <mdx n="0" f="v">
      <t c="7" fi="0">
        <n x="54"/>
        <n x="27"/>
        <n x="15"/>
        <n x="2" s="1"/>
        <n x="3" s="1"/>
        <n x="4" s="1"/>
        <n x="5" s="1"/>
      </t>
    </mdx>
    <mdx n="0" f="v">
      <t c="7">
        <n x="54"/>
        <n x="27"/>
        <n x="14"/>
        <n x="2" s="1"/>
        <n x="3" s="1"/>
        <n x="4" s="1"/>
        <n x="5" s="1"/>
      </t>
    </mdx>
    <mdx n="0" f="v">
      <t c="7" fi="0">
        <n x="54"/>
        <n x="19"/>
        <n x="47"/>
        <n x="2" s="1"/>
        <n x="3" s="1"/>
        <n x="4" s="1"/>
        <n x="5" s="1"/>
      </t>
    </mdx>
    <mdx n="0" f="v">
      <t c="7" fi="0">
        <n x="54"/>
        <n x="19"/>
        <n x="38"/>
        <n x="2" s="1"/>
        <n x="3" s="1"/>
        <n x="4" s="1"/>
        <n x="5" s="1"/>
      </t>
    </mdx>
    <mdx n="0" f="v">
      <t c="7">
        <n x="54"/>
        <n x="19"/>
        <n x="53"/>
        <n x="2" s="1"/>
        <n x="3" s="1"/>
        <n x="4" s="1"/>
        <n x="5" s="1"/>
      </t>
    </mdx>
    <mdx n="0" f="v">
      <t c="7" fi="0">
        <n x="54"/>
        <n x="40"/>
        <n x="29"/>
        <n x="2" s="1"/>
        <n x="3" s="1"/>
        <n x="4" s="1"/>
        <n x="5" s="1"/>
      </t>
    </mdx>
    <mdx n="0" f="v">
      <t c="7" fi="0">
        <n x="54"/>
        <n x="40"/>
        <n x="21"/>
        <n x="2" s="1"/>
        <n x="3" s="1"/>
        <n x="4" s="1"/>
        <n x="5" s="1"/>
      </t>
    </mdx>
    <mdx n="0" f="v">
      <t c="7" fi="0">
        <n x="54"/>
        <n x="40"/>
        <n x="24"/>
        <n x="2" s="1"/>
        <n x="3" s="1"/>
        <n x="4" s="1"/>
        <n x="5" s="1"/>
      </t>
    </mdx>
    <mdx n="0" f="v">
      <t c="7">
        <n x="54"/>
        <n x="40"/>
        <n x="31"/>
        <n x="2" s="1"/>
        <n x="3" s="1"/>
        <n x="4" s="1"/>
        <n x="5" s="1"/>
      </t>
    </mdx>
    <mdx n="0" f="v">
      <t c="7" fi="0">
        <n x="54"/>
        <n x="13"/>
        <n x="44"/>
        <n x="2" s="1"/>
        <n x="3" s="1"/>
        <n x="4" s="1"/>
        <n x="5" s="1"/>
      </t>
    </mdx>
    <mdx n="0" f="v">
      <t c="7" fi="0">
        <n x="54"/>
        <n x="7"/>
        <n x="29"/>
        <n x="2" s="1"/>
        <n x="3" s="1"/>
        <n x="4" s="1"/>
        <n x="5" s="1"/>
      </t>
    </mdx>
    <mdx n="0" f="v">
      <t c="7" fi="0">
        <n x="54"/>
        <n x="23"/>
        <n x="25"/>
        <n x="2" s="1"/>
        <n x="3" s="1"/>
        <n x="4" s="1"/>
        <n x="5" s="1"/>
      </t>
    </mdx>
    <mdx n="0" f="v">
      <t c="7" fi="0">
        <n x="54"/>
        <n x="27"/>
        <n x="41"/>
        <n x="2" s="1"/>
        <n x="3" s="1"/>
        <n x="4" s="1"/>
        <n x="5" s="1"/>
      </t>
    </mdx>
    <mdx n="0" f="v">
      <t c="7" fi="0">
        <n x="54"/>
        <n x="43"/>
        <n x="41"/>
        <n x="2" s="1"/>
        <n x="3" s="1"/>
        <n x="4" s="1"/>
        <n x="5" s="1"/>
      </t>
    </mdx>
    <mdx n="0" f="v">
      <t c="7" fi="0">
        <n x="54"/>
        <n x="23"/>
        <n x="15"/>
        <n x="2" s="1"/>
        <n x="3" s="1"/>
        <n x="4" s="1"/>
        <n x="5" s="1"/>
      </t>
    </mdx>
    <mdx n="0" f="v">
      <t c="7" fi="0">
        <n x="54"/>
        <n x="27"/>
        <n x="38"/>
        <n x="2" s="1"/>
        <n x="3" s="1"/>
        <n x="4" s="1"/>
        <n x="5" s="1"/>
      </t>
    </mdx>
    <mdx n="0" f="v">
      <t c="7">
        <n x="54"/>
        <n x="19"/>
        <n x="31"/>
        <n x="2" s="1"/>
        <n x="3" s="1"/>
        <n x="4" s="1"/>
        <n x="5" s="1"/>
      </t>
    </mdx>
    <mdx n="0" f="v">
      <t c="7" fi="0">
        <n x="54"/>
        <n x="13"/>
        <n x="51"/>
        <n x="2" s="1"/>
        <n x="3" s="1"/>
        <n x="4" s="1"/>
        <n x="5" s="1"/>
      </t>
    </mdx>
    <mdx n="0" f="v">
      <t c="7" fi="0">
        <n x="54"/>
        <n x="43"/>
        <n x="44"/>
        <n x="2" s="1"/>
        <n x="3" s="1"/>
        <n x="4" s="1"/>
        <n x="5" s="1"/>
      </t>
    </mdx>
    <mdx n="0" f="v">
      <t c="7" fi="0">
        <n x="54"/>
        <n x="43"/>
        <n x="48"/>
        <n x="2" s="1"/>
        <n x="3" s="1"/>
        <n x="4" s="1"/>
        <n x="5" s="1"/>
      </t>
    </mdx>
    <mdx n="0" f="v">
      <t c="7" fi="0">
        <n x="54"/>
        <n x="43"/>
        <n x="46"/>
        <n x="2" s="1"/>
        <n x="3" s="1"/>
        <n x="4" s="1"/>
        <n x="5" s="1"/>
      </t>
    </mdx>
    <mdx n="0" f="v">
      <t c="7" fi="0">
        <n x="54"/>
        <n x="23"/>
        <n x="51"/>
        <n x="2" s="1"/>
        <n x="3" s="1"/>
        <n x="4" s="1"/>
        <n x="5" s="1"/>
      </t>
    </mdx>
    <mdx n="0" f="v">
      <t c="7" fi="0">
        <n x="54"/>
        <n x="23"/>
        <n x="32"/>
        <n x="2" s="1"/>
        <n x="3" s="1"/>
        <n x="4" s="1"/>
        <n x="5" s="1"/>
      </t>
    </mdx>
    <mdx n="0" f="v">
      <t c="7" fi="0">
        <n x="54"/>
        <n x="23"/>
        <n x="20"/>
        <n x="2" s="1"/>
        <n x="3" s="1"/>
        <n x="4" s="1"/>
        <n x="5" s="1"/>
      </t>
    </mdx>
    <mdx n="0" f="v">
      <t c="7" fi="0">
        <n x="54"/>
        <n x="27"/>
        <n x="11"/>
        <n x="2" s="1"/>
        <n x="3" s="1"/>
        <n x="4" s="1"/>
        <n x="5" s="1"/>
      </t>
    </mdx>
    <mdx n="0" f="v">
      <t c="7" fi="0">
        <n x="54"/>
        <n x="27"/>
        <n x="10"/>
        <n x="2" s="1"/>
        <n x="3" s="1"/>
        <n x="4" s="1"/>
        <n x="5" s="1"/>
      </t>
    </mdx>
    <mdx n="0" f="v">
      <t c="7" fi="0">
        <n x="54"/>
        <n x="27"/>
        <n x="9"/>
        <n x="2" s="1"/>
        <n x="3" s="1"/>
        <n x="4" s="1"/>
        <n x="5" s="1"/>
      </t>
    </mdx>
    <mdx n="0" f="v">
      <t c="7">
        <n x="54"/>
        <n x="27"/>
        <n x="8"/>
        <n x="2" s="1"/>
        <n x="3" s="1"/>
        <n x="4" s="1"/>
        <n x="5" s="1"/>
      </t>
    </mdx>
    <mdx n="0" f="v">
      <t c="7" fi="0">
        <n x="54"/>
        <n x="19"/>
        <n x="25"/>
        <n x="2" s="1"/>
        <n x="3" s="1"/>
        <n x="4" s="1"/>
        <n x="5" s="1"/>
      </t>
    </mdx>
    <mdx n="0" f="v">
      <t c="7" fi="0">
        <n x="54"/>
        <n x="19"/>
        <n x="28"/>
        <n x="2" s="1"/>
        <n x="3" s="1"/>
        <n x="4" s="1"/>
        <n x="5" s="1"/>
      </t>
    </mdx>
    <mdx n="0" f="v">
      <t c="7">
        <n x="54"/>
        <n x="19"/>
        <n x="50"/>
        <n x="2" s="1"/>
        <n x="3" s="1"/>
        <n x="4" s="1"/>
        <n x="5" s="1"/>
      </t>
    </mdx>
    <mdx n="0" f="v">
      <t c="7" fi="0">
        <n x="54"/>
        <n x="40"/>
        <n x="33"/>
        <n x="2" s="1"/>
        <n x="3" s="1"/>
        <n x="4" s="1"/>
        <n x="5" s="1"/>
      </t>
    </mdx>
    <mdx n="0" f="v">
      <t c="7" fi="0">
        <n x="54"/>
        <n x="40"/>
        <n x="41"/>
        <n x="2" s="1"/>
        <n x="3" s="1"/>
        <n x="4" s="1"/>
        <n x="5" s="1"/>
      </t>
    </mdx>
    <mdx n="0" f="v">
      <t c="7">
        <n x="54"/>
        <n x="40"/>
        <n x="35"/>
        <n x="2" s="1"/>
        <n x="3" s="1"/>
        <n x="4" s="1"/>
        <n x="5" s="1"/>
      </t>
    </mdx>
    <mdx n="0" f="v">
      <t c="7" fi="0">
        <n x="54"/>
        <n x="13"/>
        <n x="16"/>
        <n x="2" s="1"/>
        <n x="3" s="1"/>
        <n x="4" s="1"/>
        <n x="5" s="1"/>
      </t>
    </mdx>
    <mdx n="0" f="v">
      <t c="7" fi="0">
        <n x="54"/>
        <n x="7"/>
        <n x="51"/>
        <n x="2" s="1"/>
        <n x="3" s="1"/>
        <n x="4" s="1"/>
        <n x="5" s="1"/>
      </t>
    </mdx>
    <mdx n="0" f="v">
      <t c="7" fi="0">
        <n x="54"/>
        <n x="43"/>
        <n x="10"/>
        <n x="2" s="1"/>
        <n x="3" s="1"/>
        <n x="4" s="1"/>
        <n x="5" s="1"/>
      </t>
    </mdx>
    <mdx n="0" f="v">
      <t c="7" fi="0">
        <n x="54"/>
        <n x="27"/>
        <n x="33"/>
        <n x="2" s="1"/>
        <n x="3" s="1"/>
        <n x="4" s="1"/>
        <n x="5" s="1"/>
      </t>
    </mdx>
    <mdx n="0" f="v">
      <t c="7" fi="0">
        <n x="54"/>
        <n x="19"/>
        <n x="29"/>
        <n x="2" s="1"/>
        <n x="3" s="1"/>
        <n x="4" s="1"/>
        <n x="5" s="1"/>
      </t>
    </mdx>
    <mdx n="0" f="v">
      <t c="7">
        <n x="54"/>
        <n x="7"/>
        <n x="20"/>
        <n x="2" s="1"/>
        <n x="3" s="1"/>
        <n x="4" s="1"/>
        <n x="5" s="1"/>
      </t>
    </mdx>
    <mdx n="0" f="v">
      <t c="7" fi="0">
        <n x="54"/>
        <n x="43"/>
        <n x="16"/>
        <n x="2" s="1"/>
        <n x="3" s="1"/>
        <n x="4" s="1"/>
        <n x="5" s="1"/>
      </t>
    </mdx>
    <mdx n="0" f="v">
      <t c="7" fi="0">
        <n x="54"/>
        <n x="43"/>
        <n x="15"/>
        <n x="2" s="1"/>
        <n x="3" s="1"/>
        <n x="4" s="1"/>
        <n x="5" s="1"/>
      </t>
    </mdx>
    <mdx n="0" f="v">
      <t c="7" fi="0">
        <n x="54"/>
        <n x="43"/>
        <n x="14"/>
        <n x="2" s="1"/>
        <n x="3" s="1"/>
        <n x="4" s="1"/>
        <n x="5" s="1"/>
      </t>
    </mdx>
    <mdx n="0" f="v">
      <t c="7" fi="0">
        <n x="54"/>
        <n x="23"/>
        <n x="47"/>
        <n x="2" s="1"/>
        <n x="3" s="1"/>
        <n x="4" s="1"/>
        <n x="5" s="1"/>
      </t>
    </mdx>
    <mdx n="0" f="v">
      <t c="7" fi="0">
        <n x="54"/>
        <n x="23"/>
        <n x="38"/>
        <n x="2" s="1"/>
        <n x="3" s="1"/>
        <n x="4" s="1"/>
        <n x="5" s="1"/>
      </t>
    </mdx>
    <mdx n="0" f="v">
      <t c="7" fi="0">
        <n x="54"/>
        <n x="23"/>
        <n x="53"/>
        <n x="2" s="1"/>
        <n x="3" s="1"/>
        <n x="4" s="1"/>
        <n x="5" s="1"/>
      </t>
    </mdx>
    <mdx n="0" f="v">
      <t c="7" fi="0">
        <n x="54"/>
        <n x="27"/>
        <n x="29"/>
        <n x="2" s="1"/>
        <n x="3" s="1"/>
        <n x="4" s="1"/>
        <n x="5" s="1"/>
      </t>
    </mdx>
    <mdx n="0" f="v">
      <t c="7" fi="0">
        <n x="54"/>
        <n x="27"/>
        <n x="21"/>
        <n x="2" s="1"/>
        <n x="3" s="1"/>
        <n x="4" s="1"/>
        <n x="5" s="1"/>
      </t>
    </mdx>
    <mdx n="0" f="v">
      <t c="7" fi="0">
        <n x="54"/>
        <n x="27"/>
        <n x="24"/>
        <n x="2" s="1"/>
        <n x="3" s="1"/>
        <n x="4" s="1"/>
        <n x="5" s="1"/>
      </t>
    </mdx>
    <mdx n="0" f="v">
      <t c="7">
        <n x="54"/>
        <n x="27"/>
        <n x="31"/>
        <n x="2" s="1"/>
        <n x="3" s="1"/>
        <n x="4" s="1"/>
        <n x="5" s="1"/>
      </t>
    </mdx>
    <mdx n="0" f="v">
      <t c="7" fi="0">
        <n x="54"/>
        <n x="19"/>
        <n x="44"/>
        <n x="2" s="1"/>
        <n x="3" s="1"/>
        <n x="4" s="1"/>
        <n x="5" s="1"/>
      </t>
    </mdx>
    <mdx n="0" f="v">
      <t c="7" fi="0">
        <n x="54"/>
        <n x="19"/>
        <n x="48"/>
        <n x="2" s="1"/>
        <n x="3" s="1"/>
        <n x="4" s="1"/>
        <n x="5" s="1"/>
      </t>
    </mdx>
    <mdx n="0" f="v">
      <t c="7">
        <n x="54"/>
        <n x="19"/>
        <n x="46"/>
        <n x="2" s="1"/>
        <n x="3" s="1"/>
        <n x="4" s="1"/>
        <n x="5" s="1"/>
      </t>
    </mdx>
    <mdx n="0" f="v">
      <t c="7" fi="0">
        <n x="54"/>
        <n x="40"/>
        <n x="51"/>
        <n x="2" s="1"/>
        <n x="3" s="1"/>
        <n x="4" s="1"/>
        <n x="5" s="1"/>
      </t>
    </mdx>
    <mdx n="0" f="v">
      <t c="7" fi="0">
        <n x="54"/>
        <n x="40"/>
        <n x="32"/>
        <n x="2" s="1"/>
        <n x="3" s="1"/>
        <n x="4" s="1"/>
        <n x="5" s="1"/>
      </t>
    </mdx>
    <mdx n="0" f="v">
      <t c="7">
        <n x="54"/>
        <n x="40"/>
        <n x="20"/>
        <n x="2" s="1"/>
        <n x="3" s="1"/>
        <n x="4" s="1"/>
        <n x="5" s="1"/>
      </t>
    </mdx>
    <mdx n="0" f="v">
      <t c="7" fi="0">
        <n x="54"/>
        <n x="13"/>
        <n x="11"/>
        <n x="2" s="1"/>
        <n x="3" s="1"/>
        <n x="4" s="1"/>
        <n x="5" s="1"/>
      </t>
    </mdx>
    <mdx n="0" f="v">
      <t c="7" fi="0">
        <n x="54"/>
        <n x="13"/>
        <n x="10"/>
        <n x="2" s="1"/>
        <n x="3" s="1"/>
        <n x="4" s="1"/>
        <n x="5" s="1"/>
      </t>
    </mdx>
    <mdx n="0" f="v">
      <t c="7" fi="0">
        <n x="54"/>
        <n x="7"/>
        <n x="21"/>
        <n x="2" s="1"/>
        <n x="3" s="1"/>
        <n x="4" s="1"/>
        <n x="5" s="1"/>
      </t>
    </mdx>
    <mdx n="0" f="v">
      <t c="7" fi="0">
        <n x="54"/>
        <n x="43"/>
        <n x="11"/>
        <n x="2" s="1"/>
        <n x="3" s="1"/>
        <n x="4" s="1"/>
        <n x="5" s="1"/>
      </t>
    </mdx>
    <mdx n="0" f="v">
      <t c="7" fi="0">
        <n x="54"/>
        <n x="23"/>
        <n x="50"/>
        <n x="2" s="1"/>
        <n x="3" s="1"/>
        <n x="4" s="1"/>
        <n x="5" s="1"/>
      </t>
    </mdx>
    <mdx n="0" f="v">
      <t c="7" fi="0">
        <n x="54"/>
        <n x="27"/>
        <n x="35"/>
        <n x="2" s="1"/>
        <n x="3" s="1"/>
        <n x="4" s="1"/>
        <n x="5" s="1"/>
      </t>
    </mdx>
    <mdx n="0" f="v">
      <t c="7">
        <n x="54"/>
        <n x="19"/>
        <n x="14"/>
        <n x="2" s="1"/>
        <n x="3" s="1"/>
        <n x="4" s="1"/>
        <n x="5" s="1"/>
      </t>
    </mdx>
    <mdx n="0" f="v">
      <t c="7" fi="0">
        <n x="54"/>
        <n x="40"/>
        <n x="47"/>
        <n x="2" s="1"/>
        <n x="3" s="1"/>
        <n x="4" s="1"/>
        <n x="5" s="1"/>
      </t>
    </mdx>
    <mdx n="0" f="v">
      <t c="7" fi="0">
        <n x="54"/>
        <n x="40"/>
        <n x="38"/>
        <n x="2" s="1"/>
        <n x="3" s="1"/>
        <n x="4" s="1"/>
        <n x="5" s="1"/>
      </t>
    </mdx>
    <mdx n="0" f="v">
      <t c="7">
        <n x="54"/>
        <n x="40"/>
        <n x="53"/>
        <n x="2" s="1"/>
        <n x="3" s="1"/>
        <n x="4" s="1"/>
        <n x="5" s="1"/>
      </t>
    </mdx>
    <mdx n="0" f="v">
      <t c="7" fi="0">
        <n x="54"/>
        <n x="13"/>
        <n x="29"/>
        <n x="2" s="1"/>
        <n x="3" s="1"/>
        <n x="4" s="1"/>
        <n x="5" s="1"/>
      </t>
    </mdx>
    <mdx n="0" f="v">
      <t c="7" fi="0">
        <n x="54"/>
        <n x="13"/>
        <n x="21"/>
        <n x="2" s="1"/>
        <n x="3" s="1"/>
        <n x="4" s="1"/>
        <n x="5" s="1"/>
      </t>
    </mdx>
    <mdx n="0" f="v">
      <t c="7" fi="0">
        <n x="54"/>
        <n x="7"/>
        <n x="32"/>
        <n x="2" s="1"/>
        <n x="3" s="1"/>
        <n x="4" s="1"/>
        <n x="5" s="1"/>
      </t>
    </mdx>
    <mdx n="0" f="v">
      <t c="7" fi="0">
        <n x="54"/>
        <n x="43"/>
        <n x="29"/>
        <n x="2" s="1"/>
        <n x="3" s="1"/>
        <n x="4" s="1"/>
        <n x="5" s="1"/>
      </t>
    </mdx>
    <mdx n="0" f="v">
      <t c="7" fi="0">
        <n x="54"/>
        <n x="43"/>
        <n x="21"/>
        <n x="2" s="1"/>
        <n x="3" s="1"/>
        <n x="4" s="1"/>
        <n x="5" s="1"/>
      </t>
    </mdx>
    <mdx n="0" f="v">
      <t c="7" fi="0">
        <n x="54"/>
        <n x="43"/>
        <n x="24"/>
        <n x="2" s="1"/>
        <n x="3" s="1"/>
        <n x="4" s="1"/>
        <n x="5" s="1"/>
      </t>
    </mdx>
    <mdx n="0" f="v">
      <t c="7" fi="0">
        <n x="54"/>
        <n x="43"/>
        <n x="31"/>
        <n x="2" s="1"/>
        <n x="3" s="1"/>
        <n x="4" s="1"/>
        <n x="5" s="1"/>
      </t>
    </mdx>
    <mdx n="0" f="v">
      <t c="7" fi="0">
        <n x="54"/>
        <n x="23"/>
        <n x="44"/>
        <n x="2" s="1"/>
        <n x="3" s="1"/>
        <n x="4" s="1"/>
        <n x="5" s="1"/>
      </t>
    </mdx>
    <mdx n="0" f="v">
      <t c="7" fi="0">
        <n x="54"/>
        <n x="23"/>
        <n x="48"/>
        <n x="2" s="1"/>
        <n x="3" s="1"/>
        <n x="4" s="1"/>
        <n x="5" s="1"/>
      </t>
    </mdx>
    <mdx n="0" f="v">
      <t c="7">
        <n x="54"/>
        <n x="23"/>
        <n x="46"/>
        <n x="2" s="1"/>
        <n x="3" s="1"/>
        <n x="4" s="1"/>
        <n x="5" s="1"/>
      </t>
    </mdx>
    <mdx n="0" f="v">
      <t c="7" fi="0">
        <n x="54"/>
        <n x="27"/>
        <n x="51"/>
        <n x="2" s="1"/>
        <n x="3" s="1"/>
        <n x="4" s="1"/>
        <n x="5" s="1"/>
      </t>
    </mdx>
    <mdx n="0" f="v">
      <t c="7" fi="0">
        <n x="54"/>
        <n x="27"/>
        <n x="32"/>
        <n x="2" s="1"/>
        <n x="3" s="1"/>
        <n x="4" s="1"/>
        <n x="5" s="1"/>
      </t>
    </mdx>
    <mdx n="0" f="v">
      <t c="7" fi="0">
        <n x="54"/>
        <n x="27"/>
        <n x="20"/>
        <n x="2" s="1"/>
        <n x="3" s="1"/>
        <n x="4" s="1"/>
        <n x="5" s="1"/>
      </t>
    </mdx>
    <mdx n="0" f="v">
      <t c="7" fi="0">
        <n x="54"/>
        <n x="19"/>
        <n x="11"/>
        <n x="2" s="1"/>
        <n x="3" s="1"/>
        <n x="4" s="1"/>
        <n x="5" s="1"/>
      </t>
    </mdx>
    <mdx n="0" f="v">
      <t c="7" fi="0">
        <n x="54"/>
        <n x="19"/>
        <n x="10"/>
        <n x="2" s="1"/>
        <n x="3" s="1"/>
        <n x="4" s="1"/>
        <n x="5" s="1"/>
      </t>
    </mdx>
    <mdx n="0" f="v">
      <t c="7" fi="0">
        <n x="54"/>
        <n x="19"/>
        <n x="9"/>
        <n x="2" s="1"/>
        <n x="3" s="1"/>
        <n x="4" s="1"/>
        <n x="5" s="1"/>
      </t>
    </mdx>
    <mdx n="0" f="v">
      <t c="7">
        <n x="54"/>
        <n x="19"/>
        <n x="8"/>
        <n x="2" s="1"/>
        <n x="3" s="1"/>
        <n x="4" s="1"/>
        <n x="5" s="1"/>
      </t>
    </mdx>
    <mdx n="0" f="v">
      <t c="7" fi="0">
        <n x="54"/>
        <n x="40"/>
        <n x="25"/>
        <n x="2" s="1"/>
        <n x="3" s="1"/>
        <n x="4" s="1"/>
        <n x="5" s="1"/>
      </t>
    </mdx>
    <mdx n="0" f="v">
      <t c="7" fi="0">
        <n x="54"/>
        <n x="40"/>
        <n x="28"/>
        <n x="2" s="1"/>
        <n x="3" s="1"/>
        <n x="4" s="1"/>
        <n x="5" s="1"/>
      </t>
    </mdx>
    <mdx n="0" f="v">
      <t c="7">
        <n x="54"/>
        <n x="40"/>
        <n x="50"/>
        <n x="2" s="1"/>
        <n x="3" s="1"/>
        <n x="4" s="1"/>
        <n x="5" s="1"/>
      </t>
    </mdx>
    <mdx n="0" f="v">
      <t c="7" fi="0">
        <n x="54"/>
        <n x="13"/>
        <n x="33"/>
        <n x="2" s="1"/>
        <n x="3" s="1"/>
        <n x="4" s="1"/>
        <n x="5" s="1"/>
      </t>
    </mdx>
    <mdx n="0" f="v">
      <t c="7" fi="0">
        <n x="54"/>
        <n x="13"/>
        <n x="38"/>
        <n x="2" s="1"/>
        <n x="3" s="1"/>
        <n x="4" s="1"/>
        <n x="5" s="1"/>
      </t>
    </mdx>
    <mdx n="0" f="v">
      <t c="7">
        <n x="54"/>
        <n x="7"/>
        <n x="24"/>
        <n x="2" s="1"/>
        <n x="3" s="1"/>
        <n x="4" s="1"/>
        <n x="5" s="1"/>
      </t>
    </mdx>
    <mdx n="0" f="v">
      <t c="7" fi="0">
        <n x="54"/>
        <n x="13"/>
        <n x="15"/>
        <n x="2" s="1"/>
        <n x="3" s="1"/>
        <n x="4" s="1"/>
        <n x="5" s="1"/>
      </t>
    </mdx>
    <mdx n="0" f="v">
      <t c="7">
        <n x="54"/>
        <n x="13"/>
        <n x="14"/>
        <n x="2" s="1"/>
        <n x="3" s="1"/>
        <n x="4" s="1"/>
        <n x="5" s="1"/>
      </t>
    </mdx>
    <mdx n="0" f="v">
      <t c="7" fi="0">
        <n x="54"/>
        <n x="7"/>
        <n x="47"/>
        <n x="2" s="1"/>
        <n x="3" s="1"/>
        <n x="4" s="1"/>
        <n x="5" s="1"/>
      </t>
    </mdx>
    <mdx n="0" f="v">
      <t c="7" fi="0">
        <n x="54"/>
        <n x="7"/>
        <n x="38"/>
        <n x="2" s="1"/>
        <n x="3" s="1"/>
        <n x="4" s="1"/>
        <n x="5" s="1"/>
      </t>
    </mdx>
    <mdx n="0" f="v">
      <t c="7">
        <n x="54"/>
        <n x="7"/>
        <n x="53"/>
        <n x="2" s="1"/>
        <n x="3" s="1"/>
        <n x="4" s="1"/>
        <n x="5" s="1"/>
      </t>
    </mdx>
    <mdx n="0" f="v">
      <t c="7" fi="0">
        <n x="54"/>
        <n x="37"/>
        <n x="29"/>
        <n x="2" s="1"/>
        <n x="3" s="1"/>
        <n x="4" s="1"/>
        <n x="5" s="1"/>
      </t>
    </mdx>
    <mdx n="0" f="v">
      <t c="7" fi="0">
        <n x="54"/>
        <n x="37"/>
        <n x="21"/>
        <n x="2" s="1"/>
        <n x="3" s="1"/>
        <n x="4" s="1"/>
        <n x="5" s="1"/>
      </t>
    </mdx>
    <mdx n="0" f="v">
      <t c="7">
        <n x="54"/>
        <n x="37"/>
        <n x="24"/>
        <n x="2" s="1"/>
        <n x="3" s="1"/>
        <n x="4" s="1"/>
        <n x="5" s="1"/>
      </t>
    </mdx>
    <mdx n="0" f="v">
      <t c="7">
        <n x="54"/>
        <n x="37"/>
        <n x="31"/>
        <n x="2" s="1"/>
        <n x="3" s="1"/>
        <n x="4" s="1"/>
        <n x="5" s="1"/>
      </t>
    </mdx>
    <mdx n="0" f="v">
      <t c="7" fi="0">
        <n x="54"/>
        <n x="36"/>
        <n x="44"/>
        <n x="2" s="1"/>
        <n x="3" s="1"/>
        <n x="4" s="1"/>
        <n x="5" s="1"/>
      </t>
    </mdx>
    <mdx n="0" f="v">
      <t c="7">
        <n x="54"/>
        <n x="36"/>
        <n x="48"/>
        <n x="2" s="1"/>
        <n x="3" s="1"/>
        <n x="4" s="1"/>
        <n x="5" s="1"/>
      </t>
    </mdx>
    <mdx n="0" f="v">
      <t c="7">
        <n x="54"/>
        <n x="36"/>
        <n x="46"/>
        <n x="2" s="1"/>
        <n x="3" s="1"/>
        <n x="4" s="1"/>
        <n x="5" s="1"/>
      </t>
    </mdx>
    <mdx n="0" f="v">
      <t c="7" fi="0">
        <n x="54"/>
        <n x="34"/>
        <n x="51"/>
        <n x="2" s="1"/>
        <n x="3" s="1"/>
        <n x="4" s="1"/>
        <n x="5" s="1"/>
      </t>
    </mdx>
    <mdx n="0" f="v">
      <t c="7" fi="0">
        <n x="54"/>
        <n x="34"/>
        <n x="32"/>
        <n x="2" s="1"/>
        <n x="3" s="1"/>
        <n x="4" s="1"/>
        <n x="5" s="1"/>
      </t>
    </mdx>
    <mdx n="0" f="v">
      <t c="7">
        <n x="54"/>
        <n x="34"/>
        <n x="20"/>
        <n x="2" s="1"/>
        <n x="3" s="1"/>
        <n x="4" s="1"/>
        <n x="5" s="1"/>
      </t>
    </mdx>
    <mdx n="0" f="v">
      <t c="7" fi="0">
        <n x="54"/>
        <n x="52"/>
        <n x="11"/>
        <n x="2" s="1"/>
        <n x="3" s="1"/>
        <n x="4" s="1"/>
        <n x="5" s="1"/>
      </t>
    </mdx>
    <mdx n="0" f="v">
      <t c="7" fi="0">
        <n x="54"/>
        <n x="52"/>
        <n x="10"/>
        <n x="2" s="1"/>
        <n x="3" s="1"/>
        <n x="4" s="1"/>
        <n x="5" s="1"/>
      </t>
    </mdx>
    <mdx n="0" f="v">
      <t c="7">
        <n x="54"/>
        <n x="52"/>
        <n x="9"/>
        <n x="2" s="1"/>
        <n x="3" s="1"/>
        <n x="4" s="1"/>
        <n x="5" s="1"/>
      </t>
    </mdx>
    <mdx n="0" f="v">
      <t c="7">
        <n x="54"/>
        <n x="52"/>
        <n x="8"/>
        <n x="2" s="1"/>
        <n x="3" s="1"/>
        <n x="4" s="1"/>
        <n x="5" s="1"/>
      </t>
    </mdx>
    <mdx n="0" f="v">
      <t c="7" fi="0">
        <n x="54"/>
        <n x="22"/>
        <n x="25"/>
        <n x="2" s="1"/>
        <n x="3" s="1"/>
        <n x="4" s="1"/>
        <n x="5" s="1"/>
      </t>
    </mdx>
    <mdx n="0" f="v">
      <t c="7">
        <n x="54"/>
        <n x="22"/>
        <n x="28"/>
        <n x="2" s="1"/>
        <n x="3" s="1"/>
        <n x="4" s="1"/>
        <n x="5" s="1"/>
      </t>
    </mdx>
    <mdx n="0" f="v">
      <t c="7">
        <n x="54"/>
        <n x="22"/>
        <n x="50"/>
        <n x="2" s="1"/>
        <n x="3" s="1"/>
        <n x="4" s="1"/>
        <n x="5" s="1"/>
      </t>
    </mdx>
    <mdx n="0" f="v">
      <t c="7" fi="0">
        <n x="54"/>
        <n x="30"/>
        <n x="33"/>
        <n x="2" s="1"/>
        <n x="3" s="1"/>
        <n x="4" s="1"/>
        <n x="5" s="1"/>
      </t>
    </mdx>
    <mdx n="0" f="v">
      <t c="7" fi="0">
        <n x="54"/>
        <n x="30"/>
        <n x="41"/>
        <n x="2" s="1"/>
        <n x="3" s="1"/>
        <n x="4" s="1"/>
        <n x="5" s="1"/>
      </t>
    </mdx>
    <mdx n="0" f="v">
      <t c="7">
        <n x="54"/>
        <n x="30"/>
        <n x="35"/>
        <n x="2" s="1"/>
        <n x="3" s="1"/>
        <n x="4" s="1"/>
        <n x="5" s="1"/>
      </t>
    </mdx>
    <mdx n="0" f="v">
      <t c="7" fi="0">
        <n x="54"/>
        <n x="12"/>
        <n x="16"/>
        <n x="2" s="1"/>
        <n x="3" s="1"/>
        <n x="4" s="1"/>
        <n x="5" s="1"/>
      </t>
    </mdx>
    <mdx n="0" f="v">
      <t c="7">
        <n x="54"/>
        <n x="12"/>
        <n x="15"/>
        <n x="2" s="1"/>
        <n x="3" s="1"/>
        <n x="4" s="1"/>
        <n x="5" s="1"/>
      </t>
    </mdx>
    <mdx n="0" f="v">
      <t c="7">
        <n x="54"/>
        <n x="12"/>
        <n x="14"/>
        <n x="2" s="1"/>
        <n x="3" s="1"/>
        <n x="4" s="1"/>
        <n x="5" s="1"/>
      </t>
    </mdx>
    <mdx n="0" f="v">
      <t c="7" fi="0">
        <n x="54"/>
        <n x="6"/>
        <n x="47"/>
        <n x="2" s="1"/>
        <n x="3" s="1"/>
        <n x="4" s="1"/>
        <n x="5" s="1"/>
      </t>
    </mdx>
    <mdx n="0" f="v">
      <t c="7">
        <n x="54"/>
        <n x="6"/>
        <n x="38"/>
        <n x="2" s="1"/>
        <n x="3" s="1"/>
        <n x="4" s="1"/>
        <n x="5" s="1"/>
      </t>
    </mdx>
    <mdx n="0" f="v">
      <t c="7">
        <n x="54"/>
        <n x="6"/>
        <n x="53"/>
        <n x="2" s="1"/>
        <n x="3" s="1"/>
        <n x="4" s="1"/>
        <n x="5" s="1"/>
      </t>
    </mdx>
    <mdx n="0" f="v">
      <t c="7" fi="0">
        <n x="54"/>
        <n x="18"/>
        <n x="29"/>
        <n x="2" s="1"/>
        <n x="3" s="1"/>
        <n x="4" s="1"/>
        <n x="5" s="1"/>
      </t>
    </mdx>
    <mdx n="0" f="v">
      <t c="7">
        <n x="54"/>
        <n x="18"/>
        <n x="21"/>
        <n x="2" s="1"/>
        <n x="3" s="1"/>
        <n x="4" s="1"/>
        <n x="5" s="1"/>
      </t>
    </mdx>
    <mdx n="0" f="v">
      <t c="7">
        <n x="54"/>
        <n x="18"/>
        <n x="24"/>
        <n x="2" s="1"/>
        <n x="3" s="1"/>
        <n x="4" s="1"/>
        <n x="5" s="1"/>
      </t>
    </mdx>
    <mdx n="0" f="v">
      <t c="7">
        <n x="54"/>
        <n x="18"/>
        <n x="31"/>
        <n x="2" s="1"/>
        <n x="3" s="1"/>
        <n x="4" s="1"/>
        <n x="5" s="1"/>
      </t>
    </mdx>
    <mdx n="0" f="v">
      <t c="7">
        <n x="54"/>
        <n x="49"/>
        <n x="44"/>
        <n x="2" s="1"/>
        <n x="3" s="1"/>
        <n x="4" s="1"/>
        <n x="5" s="1"/>
      </t>
    </mdx>
    <mdx n="0" f="v">
      <t c="7">
        <n x="54"/>
        <n x="49"/>
        <n x="48"/>
        <n x="2" s="1"/>
        <n x="3" s="1"/>
        <n x="4" s="1"/>
        <n x="5" s="1"/>
      </t>
    </mdx>
    <mdx n="0" f="v">
      <t c="7">
        <n x="54"/>
        <n x="49"/>
        <n x="46"/>
        <n x="2" s="1"/>
        <n x="3" s="1"/>
        <n x="4" s="1"/>
        <n x="5" s="1"/>
      </t>
    </mdx>
    <mdx n="0" f="v">
      <t c="7" fi="0">
        <n x="54"/>
        <n x="26"/>
        <n x="51"/>
        <n x="2" s="1"/>
        <n x="3" s="1"/>
        <n x="4" s="1"/>
        <n x="5" s="1"/>
      </t>
    </mdx>
    <mdx n="0" f="v">
      <t c="7">
        <n x="54"/>
        <n x="26"/>
        <n x="32"/>
        <n x="2" s="1"/>
        <n x="3" s="1"/>
        <n x="4" s="1"/>
        <n x="5" s="1"/>
      </t>
    </mdx>
    <mdx n="0" f="v">
      <t c="7">
        <n x="54"/>
        <n x="26"/>
        <n x="20"/>
        <n x="2" s="1"/>
        <n x="3" s="1"/>
        <n x="4" s="1"/>
        <n x="5" s="1"/>
      </t>
    </mdx>
    <mdx n="0" f="v">
      <t c="7" fi="0">
        <n x="54"/>
        <n x="45"/>
        <n x="11"/>
        <n x="2" s="1"/>
        <n x="3" s="1"/>
        <n x="4" s="1"/>
        <n x="5" s="1"/>
      </t>
    </mdx>
    <mdx n="0" f="v">
      <t c="7">
        <n x="54"/>
        <n x="45"/>
        <n x="10"/>
        <n x="2" s="1"/>
        <n x="3" s="1"/>
        <n x="4" s="1"/>
        <n x="5" s="1"/>
      </t>
    </mdx>
    <mdx n="0" f="v">
      <t c="7">
        <n x="54"/>
        <n x="45"/>
        <n x="9"/>
        <n x="2" s="1"/>
        <n x="3" s="1"/>
        <n x="4" s="1"/>
        <n x="5" s="1"/>
      </t>
    </mdx>
    <mdx n="0" f="v">
      <t c="7">
        <n x="54"/>
        <n x="45"/>
        <n x="8"/>
        <n x="2" s="1"/>
        <n x="3" s="1"/>
        <n x="4" s="1"/>
        <n x="5" s="1"/>
      </t>
    </mdx>
    <mdx n="0" f="v">
      <t c="7">
        <n x="54"/>
        <n x="42"/>
        <n x="25"/>
        <n x="2" s="1"/>
        <n x="3" s="1"/>
        <n x="4" s="1"/>
        <n x="5" s="1"/>
      </t>
    </mdx>
    <mdx n="0" f="v">
      <t c="7">
        <n x="54"/>
        <n x="42"/>
        <n x="28"/>
        <n x="2" s="1"/>
        <n x="3" s="1"/>
        <n x="4" s="1"/>
        <n x="5" s="1"/>
      </t>
    </mdx>
    <mdx n="0" f="v">
      <t c="7">
        <n x="54"/>
        <n x="42"/>
        <n x="50"/>
        <n x="2" s="1"/>
        <n x="3" s="1"/>
        <n x="4" s="1"/>
        <n x="5" s="1"/>
      </t>
    </mdx>
    <mdx n="0" f="v">
      <t c="7" fi="0">
        <n x="54"/>
        <n x="39"/>
        <n x="33"/>
        <n x="2" s="1"/>
        <n x="3" s="1"/>
        <n x="4" s="1"/>
        <n x="5" s="1"/>
      </t>
    </mdx>
    <mdx n="0" f="v">
      <t c="7">
        <n x="54"/>
        <n x="39"/>
        <n x="41"/>
        <n x="2" s="1"/>
        <n x="3" s="1"/>
        <n x="4" s="1"/>
        <n x="5" s="1"/>
      </t>
    </mdx>
    <mdx n="0" f="v">
      <t c="7">
        <n x="54"/>
        <n x="39"/>
        <n x="35"/>
        <n x="2" s="1"/>
        <n x="3" s="1"/>
        <n x="4" s="1"/>
        <n x="5" s="1"/>
      </t>
    </mdx>
    <mdx n="0" f="v">
      <t c="7" fi="0">
        <n x="54"/>
        <n x="13"/>
        <n x="9"/>
        <n x="2" s="1"/>
        <n x="3" s="1"/>
        <n x="4" s="1"/>
        <n x="5" s="1"/>
      </t>
    </mdx>
    <mdx n="0" f="v">
      <t c="7">
        <n x="54"/>
        <n x="13"/>
        <n x="8"/>
        <n x="2" s="1"/>
        <n x="3" s="1"/>
        <n x="4" s="1"/>
        <n x="5" s="1"/>
      </t>
    </mdx>
    <mdx n="0" f="v">
      <t c="7" fi="0">
        <n x="54"/>
        <n x="7"/>
        <n x="25"/>
        <n x="2" s="1"/>
        <n x="3" s="1"/>
        <n x="4" s="1"/>
        <n x="5" s="1"/>
      </t>
    </mdx>
    <mdx n="0" f="v">
      <t c="7" fi="0">
        <n x="54"/>
        <n x="7"/>
        <n x="28"/>
        <n x="2" s="1"/>
        <n x="3" s="1"/>
        <n x="4" s="1"/>
        <n x="5" s="1"/>
      </t>
    </mdx>
    <mdx n="0" f="v">
      <t c="7">
        <n x="54"/>
        <n x="7"/>
        <n x="50"/>
        <n x="2" s="1"/>
        <n x="3" s="1"/>
        <n x="4" s="1"/>
        <n x="5" s="1"/>
      </t>
    </mdx>
    <mdx n="0" f="v">
      <t c="7" fi="0">
        <n x="54"/>
        <n x="37"/>
        <n x="33"/>
        <n x="2" s="1"/>
        <n x="3" s="1"/>
        <n x="4" s="1"/>
        <n x="5" s="1"/>
      </t>
    </mdx>
    <mdx n="0" f="v">
      <t c="7" fi="0">
        <n x="54"/>
        <n x="37"/>
        <n x="41"/>
        <n x="2" s="1"/>
        <n x="3" s="1"/>
        <n x="4" s="1"/>
        <n x="5" s="1"/>
      </t>
    </mdx>
    <mdx n="0" f="v">
      <t c="7">
        <n x="54"/>
        <n x="37"/>
        <n x="35"/>
        <n x="2" s="1"/>
        <n x="3" s="1"/>
        <n x="4" s="1"/>
        <n x="5" s="1"/>
      </t>
    </mdx>
    <mdx n="0" f="v">
      <t c="7" fi="0">
        <n x="54"/>
        <n x="36"/>
        <n x="16"/>
        <n x="2" s="1"/>
        <n x="3" s="1"/>
        <n x="4" s="1"/>
        <n x="5" s="1"/>
      </t>
    </mdx>
    <mdx n="0" f="v">
      <t c="7">
        <n x="54"/>
        <n x="36"/>
        <n x="15"/>
        <n x="2" s="1"/>
        <n x="3" s="1"/>
        <n x="4" s="1"/>
        <n x="5" s="1"/>
      </t>
    </mdx>
    <mdx n="0" f="v">
      <t c="7">
        <n x="54"/>
        <n x="36"/>
        <n x="14"/>
        <n x="2" s="1"/>
        <n x="3" s="1"/>
        <n x="4" s="1"/>
        <n x="5" s="1"/>
      </t>
    </mdx>
    <mdx n="0" f="v">
      <t c="7" fi="0">
        <n x="54"/>
        <n x="34"/>
        <n x="47"/>
        <n x="2" s="1"/>
        <n x="3" s="1"/>
        <n x="4" s="1"/>
        <n x="5" s="1"/>
      </t>
    </mdx>
    <mdx n="0" f="v">
      <t c="7" fi="0">
        <n x="54"/>
        <n x="34"/>
        <n x="38"/>
        <n x="2" s="1"/>
        <n x="3" s="1"/>
        <n x="4" s="1"/>
        <n x="5" s="1"/>
      </t>
    </mdx>
    <mdx n="0" f="v">
      <t c="7">
        <n x="54"/>
        <n x="34"/>
        <n x="53"/>
        <n x="2" s="1"/>
        <n x="3" s="1"/>
        <n x="4" s="1"/>
        <n x="5" s="1"/>
      </t>
    </mdx>
    <mdx n="0" f="v">
      <t c="7" fi="0">
        <n x="54"/>
        <n x="52"/>
        <n x="29"/>
        <n x="2" s="1"/>
        <n x="3" s="1"/>
        <n x="4" s="1"/>
        <n x="5" s="1"/>
      </t>
    </mdx>
    <mdx n="0" f="v">
      <t c="7" fi="0">
        <n x="54"/>
        <n x="52"/>
        <n x="21"/>
        <n x="2" s="1"/>
        <n x="3" s="1"/>
        <n x="4" s="1"/>
        <n x="5" s="1"/>
      </t>
    </mdx>
    <mdx n="0" f="v">
      <t c="7">
        <n x="54"/>
        <n x="52"/>
        <n x="24"/>
        <n x="2" s="1"/>
        <n x="3" s="1"/>
        <n x="4" s="1"/>
        <n x="5" s="1"/>
      </t>
    </mdx>
    <mdx n="0" f="v">
      <t c="7">
        <n x="54"/>
        <n x="52"/>
        <n x="31"/>
        <n x="2" s="1"/>
        <n x="3" s="1"/>
        <n x="4" s="1"/>
        <n x="5" s="1"/>
      </t>
    </mdx>
    <mdx n="0" f="v">
      <t c="7" fi="0">
        <n x="54"/>
        <n x="22"/>
        <n x="44"/>
        <n x="2" s="1"/>
        <n x="3" s="1"/>
        <n x="4" s="1"/>
        <n x="5" s="1"/>
      </t>
    </mdx>
    <mdx n="0" f="v">
      <t c="7">
        <n x="54"/>
        <n x="22"/>
        <n x="48"/>
        <n x="2" s="1"/>
        <n x="3" s="1"/>
        <n x="4" s="1"/>
        <n x="5" s="1"/>
      </t>
    </mdx>
    <mdx n="0" f="v">
      <t c="7">
        <n x="54"/>
        <n x="22"/>
        <n x="46"/>
        <n x="2" s="1"/>
        <n x="3" s="1"/>
        <n x="4" s="1"/>
        <n x="5" s="1"/>
      </t>
    </mdx>
    <mdx n="0" f="v">
      <t c="7" fi="0">
        <n x="54"/>
        <n x="30"/>
        <n x="51"/>
        <n x="2" s="1"/>
        <n x="3" s="1"/>
        <n x="4" s="1"/>
        <n x="5" s="1"/>
      </t>
    </mdx>
    <mdx n="0" f="v">
      <t c="7">
        <n x="54"/>
        <n x="30"/>
        <n x="32"/>
        <n x="2" s="1"/>
        <n x="3" s="1"/>
        <n x="4" s="1"/>
        <n x="5" s="1"/>
      </t>
    </mdx>
    <mdx n="0" f="v">
      <t c="7">
        <n x="54"/>
        <n x="30"/>
        <n x="20"/>
        <n x="2" s="1"/>
        <n x="3" s="1"/>
        <n x="4" s="1"/>
        <n x="5" s="1"/>
      </t>
    </mdx>
    <mdx n="0" f="v">
      <t c="7" fi="0">
        <n x="54"/>
        <n x="12"/>
        <n x="11"/>
        <n x="2" s="1"/>
        <n x="3" s="1"/>
        <n x="4" s="1"/>
        <n x="5" s="1"/>
      </t>
    </mdx>
    <mdx n="0" f="v">
      <t c="7" fi="0">
        <n x="54"/>
        <n x="12"/>
        <n x="10"/>
        <n x="2" s="1"/>
        <n x="3" s="1"/>
        <n x="4" s="1"/>
        <n x="5" s="1"/>
      </t>
    </mdx>
    <mdx n="0" f="v">
      <t c="7">
        <n x="54"/>
        <n x="12"/>
        <n x="9"/>
        <n x="2" s="1"/>
        <n x="3" s="1"/>
        <n x="4" s="1"/>
        <n x="5" s="1"/>
      </t>
    </mdx>
    <mdx n="0" f="v">
      <t c="7">
        <n x="54"/>
        <n x="12"/>
        <n x="8"/>
        <n x="2" s="1"/>
        <n x="3" s="1"/>
        <n x="4" s="1"/>
        <n x="5" s="1"/>
      </t>
    </mdx>
    <mdx n="0" f="v">
      <t c="7" fi="0">
        <n x="54"/>
        <n x="6"/>
        <n x="25"/>
        <n x="2" s="1"/>
        <n x="3" s="1"/>
        <n x="4" s="1"/>
        <n x="5" s="1"/>
      </t>
    </mdx>
    <mdx n="0" f="v">
      <t c="7">
        <n x="54"/>
        <n x="6"/>
        <n x="28"/>
        <n x="2" s="1"/>
        <n x="3" s="1"/>
        <n x="4" s="1"/>
        <n x="5" s="1"/>
      </t>
    </mdx>
    <mdx n="0" f="v">
      <t c="7">
        <n x="54"/>
        <n x="6"/>
        <n x="50"/>
        <n x="2" s="1"/>
        <n x="3" s="1"/>
        <n x="4" s="1"/>
        <n x="5" s="1"/>
      </t>
    </mdx>
    <mdx n="0" f="v">
      <t c="7" fi="0">
        <n x="54"/>
        <n x="18"/>
        <n x="33"/>
        <n x="2" s="1"/>
        <n x="3" s="1"/>
        <n x="4" s="1"/>
        <n x="5" s="1"/>
      </t>
    </mdx>
    <mdx n="0" f="v">
      <t c="7">
        <n x="54"/>
        <n x="18"/>
        <n x="41"/>
        <n x="2" s="1"/>
        <n x="3" s="1"/>
        <n x="4" s="1"/>
        <n x="5" s="1"/>
      </t>
    </mdx>
    <mdx n="0" f="v">
      <t c="7">
        <n x="54"/>
        <n x="18"/>
        <n x="35"/>
        <n x="2" s="1"/>
        <n x="3" s="1"/>
        <n x="4" s="1"/>
        <n x="5" s="1"/>
      </t>
    </mdx>
    <mdx n="0" f="v">
      <t c="7">
        <n x="54"/>
        <n x="49"/>
        <n x="16"/>
        <n x="2" s="1"/>
        <n x="3" s="1"/>
        <n x="4" s="1"/>
        <n x="5" s="1"/>
      </t>
    </mdx>
    <mdx n="0" f="v">
      <t c="7">
        <n x="54"/>
        <n x="49"/>
        <n x="15"/>
        <n x="2" s="1"/>
        <n x="3" s="1"/>
        <n x="4" s="1"/>
        <n x="5" s="1"/>
      </t>
    </mdx>
    <mdx n="0" f="v">
      <t c="7">
        <n x="54"/>
        <n x="49"/>
        <n x="14"/>
        <n x="2" s="1"/>
        <n x="3" s="1"/>
        <n x="4" s="1"/>
        <n x="5" s="1"/>
      </t>
    </mdx>
    <mdx n="0" f="v">
      <t c="7" fi="0">
        <n x="54"/>
        <n x="26"/>
        <n x="47"/>
        <n x="2" s="1"/>
        <n x="3" s="1"/>
        <n x="4" s="1"/>
        <n x="5" s="1"/>
      </t>
    </mdx>
    <mdx n="0" f="v">
      <t c="7">
        <n x="54"/>
        <n x="26"/>
        <n x="38"/>
        <n x="2" s="1"/>
        <n x="3" s="1"/>
        <n x="4" s="1"/>
        <n x="5" s="1"/>
      </t>
    </mdx>
    <mdx n="0" f="v">
      <t c="7">
        <n x="54"/>
        <n x="26"/>
        <n x="53"/>
        <n x="2" s="1"/>
        <n x="3" s="1"/>
        <n x="4" s="1"/>
        <n x="5" s="1"/>
      </t>
    </mdx>
    <mdx n="0" f="v">
      <t c="7" fi="0">
        <n x="54"/>
        <n x="45"/>
        <n x="29"/>
        <n x="2" s="1"/>
        <n x="3" s="1"/>
        <n x="4" s="1"/>
        <n x="5" s="1"/>
      </t>
    </mdx>
    <mdx n="0" f="v">
      <t c="7">
        <n x="54"/>
        <n x="45"/>
        <n x="21"/>
        <n x="2" s="1"/>
        <n x="3" s="1"/>
        <n x="4" s="1"/>
        <n x="5" s="1"/>
      </t>
    </mdx>
    <mdx n="0" f="v">
      <t c="7">
        <n x="54"/>
        <n x="45"/>
        <n x="24"/>
        <n x="2" s="1"/>
        <n x="3" s="1"/>
        <n x="4" s="1"/>
        <n x="5" s="1"/>
      </t>
    </mdx>
    <mdx n="0" f="v">
      <t c="7">
        <n x="54"/>
        <n x="45"/>
        <n x="31"/>
        <n x="2" s="1"/>
        <n x="3" s="1"/>
        <n x="4" s="1"/>
        <n x="5" s="1"/>
      </t>
    </mdx>
    <mdx n="0" f="v">
      <t c="7">
        <n x="54"/>
        <n x="42"/>
        <n x="44"/>
        <n x="2" s="1"/>
        <n x="3" s="1"/>
        <n x="4" s="1"/>
        <n x="5" s="1"/>
      </t>
    </mdx>
    <mdx n="0" f="v">
      <t c="7">
        <n x="54"/>
        <n x="42"/>
        <n x="48"/>
        <n x="2" s="1"/>
        <n x="3" s="1"/>
        <n x="4" s="1"/>
        <n x="5" s="1"/>
      </t>
    </mdx>
    <mdx n="0" f="v">
      <t c="7">
        <n x="54"/>
        <n x="42"/>
        <n x="46"/>
        <n x="2" s="1"/>
        <n x="3" s="1"/>
        <n x="4" s="1"/>
        <n x="5" s="1"/>
      </t>
    </mdx>
    <mdx n="0" f="v">
      <t c="7">
        <n x="54"/>
        <n x="39"/>
        <n x="51"/>
        <n x="2" s="1"/>
        <n x="3" s="1"/>
        <n x="4" s="1"/>
        <n x="5" s="1"/>
      </t>
    </mdx>
    <mdx n="0" f="v">
      <t c="7">
        <n x="54"/>
        <n x="39"/>
        <n x="32"/>
        <n x="2" s="1"/>
        <n x="3" s="1"/>
        <n x="4" s="1"/>
        <n x="5" s="1"/>
      </t>
    </mdx>
    <mdx n="0" f="v">
      <t c="7">
        <n x="54"/>
        <n x="39"/>
        <n x="20"/>
        <n x="2" s="1"/>
        <n x="3" s="1"/>
        <n x="4" s="1"/>
        <n x="5" s="1"/>
      </t>
    </mdx>
    <mdx n="0" f="v">
      <t c="7">
        <n x="54"/>
        <n x="13"/>
        <n x="24"/>
        <n x="2" s="1"/>
        <n x="3" s="1"/>
        <n x="4" s="1"/>
        <n x="5" s="1"/>
      </t>
    </mdx>
    <mdx n="0" f="v">
      <t c="7">
        <n x="54"/>
        <n x="13"/>
        <n x="31"/>
        <n x="2" s="1"/>
        <n x="3" s="1"/>
        <n x="4" s="1"/>
        <n x="5" s="1"/>
      </t>
    </mdx>
    <mdx n="0" f="v">
      <t c="7" fi="0">
        <n x="54"/>
        <n x="7"/>
        <n x="44"/>
        <n x="2" s="1"/>
        <n x="3" s="1"/>
        <n x="4" s="1"/>
        <n x="5" s="1"/>
      </t>
    </mdx>
    <mdx n="0" f="v">
      <t c="7" fi="0">
        <n x="54"/>
        <n x="7"/>
        <n x="48"/>
        <n x="2" s="1"/>
        <n x="3" s="1"/>
        <n x="4" s="1"/>
        <n x="5" s="1"/>
      </t>
    </mdx>
    <mdx n="0" f="v">
      <t c="7">
        <n x="54"/>
        <n x="7"/>
        <n x="46"/>
        <n x="2" s="1"/>
        <n x="3" s="1"/>
        <n x="4" s="1"/>
        <n x="5" s="1"/>
      </t>
    </mdx>
    <mdx n="0" f="v">
      <t c="7" fi="0">
        <n x="54"/>
        <n x="37"/>
        <n x="51"/>
        <n x="2" s="1"/>
        <n x="3" s="1"/>
        <n x="4" s="1"/>
        <n x="5" s="1"/>
      </t>
    </mdx>
    <mdx n="0" f="v">
      <t c="7" fi="0">
        <n x="54"/>
        <n x="37"/>
        <n x="32"/>
        <n x="2" s="1"/>
        <n x="3" s="1"/>
        <n x="4" s="1"/>
        <n x="5" s="1"/>
      </t>
    </mdx>
    <mdx n="0" f="v">
      <t c="7">
        <n x="54"/>
        <n x="37"/>
        <n x="20"/>
        <n x="2" s="1"/>
        <n x="3" s="1"/>
        <n x="4" s="1"/>
        <n x="5" s="1"/>
      </t>
    </mdx>
    <mdx n="0" f="v">
      <t c="7" fi="0">
        <n x="54"/>
        <n x="36"/>
        <n x="11"/>
        <n x="2" s="1"/>
        <n x="3" s="1"/>
        <n x="4" s="1"/>
        <n x="5" s="1"/>
      </t>
    </mdx>
    <mdx n="0" f="v">
      <t c="7" fi="0">
        <n x="54"/>
        <n x="36"/>
        <n x="10"/>
        <n x="2" s="1"/>
        <n x="3" s="1"/>
        <n x="4" s="1"/>
        <n x="5" s="1"/>
      </t>
    </mdx>
    <mdx n="0" f="v">
      <t c="7">
        <n x="54"/>
        <n x="36"/>
        <n x="9"/>
        <n x="2" s="1"/>
        <n x="3" s="1"/>
        <n x="4" s="1"/>
        <n x="5" s="1"/>
      </t>
    </mdx>
    <mdx n="0" f="v">
      <t c="7">
        <n x="54"/>
        <n x="36"/>
        <n x="8"/>
        <n x="2" s="1"/>
        <n x="3" s="1"/>
        <n x="4" s="1"/>
        <n x="5" s="1"/>
      </t>
    </mdx>
    <mdx n="0" f="v">
      <t c="7" fi="0">
        <n x="54"/>
        <n x="34"/>
        <n x="25"/>
        <n x="2" s="1"/>
        <n x="3" s="1"/>
        <n x="4" s="1"/>
        <n x="5" s="1"/>
      </t>
    </mdx>
    <mdx n="0" f="v">
      <t c="7">
        <n x="54"/>
        <n x="34"/>
        <n x="28"/>
        <n x="2" s="1"/>
        <n x="3" s="1"/>
        <n x="4" s="1"/>
        <n x="5" s="1"/>
      </t>
    </mdx>
    <mdx n="0" f="v">
      <t c="7">
        <n x="54"/>
        <n x="34"/>
        <n x="50"/>
        <n x="2" s="1"/>
        <n x="3" s="1"/>
        <n x="4" s="1"/>
        <n x="5" s="1"/>
      </t>
    </mdx>
    <mdx n="0" f="v">
      <t c="7" fi="0">
        <n x="54"/>
        <n x="52"/>
        <n x="33"/>
        <n x="2" s="1"/>
        <n x="3" s="1"/>
        <n x="4" s="1"/>
        <n x="5" s="1"/>
      </t>
    </mdx>
    <mdx n="0" f="v">
      <t c="7" fi="0">
        <n x="54"/>
        <n x="52"/>
        <n x="41"/>
        <n x="2" s="1"/>
        <n x="3" s="1"/>
        <n x="4" s="1"/>
        <n x="5" s="1"/>
      </t>
    </mdx>
    <mdx n="0" f="v">
      <t c="7">
        <n x="54"/>
        <n x="52"/>
        <n x="35"/>
        <n x="2" s="1"/>
        <n x="3" s="1"/>
        <n x="4" s="1"/>
        <n x="5" s="1"/>
      </t>
    </mdx>
    <mdx n="0" f="v">
      <t c="7" fi="0">
        <n x="54"/>
        <n x="22"/>
        <n x="16"/>
        <n x="2" s="1"/>
        <n x="3" s="1"/>
        <n x="4" s="1"/>
        <n x="5" s="1"/>
      </t>
    </mdx>
    <mdx n="0" f="v">
      <t c="7">
        <n x="54"/>
        <n x="22"/>
        <n x="15"/>
        <n x="2" s="1"/>
        <n x="3" s="1"/>
        <n x="4" s="1"/>
        <n x="5" s="1"/>
      </t>
    </mdx>
    <mdx n="0" f="v">
      <t c="7">
        <n x="54"/>
        <n x="22"/>
        <n x="14"/>
        <n x="2" s="1"/>
        <n x="3" s="1"/>
        <n x="4" s="1"/>
        <n x="5" s="1"/>
      </t>
    </mdx>
    <mdx n="0" f="v">
      <t c="7" fi="0">
        <n x="54"/>
        <n x="30"/>
        <n x="47"/>
        <n x="2" s="1"/>
        <n x="3" s="1"/>
        <n x="4" s="1"/>
        <n x="5" s="1"/>
      </t>
    </mdx>
    <mdx n="0" f="v">
      <t c="7">
        <n x="54"/>
        <n x="30"/>
        <n x="38"/>
        <n x="2" s="1"/>
        <n x="3" s="1"/>
        <n x="4" s="1"/>
        <n x="5" s="1"/>
      </t>
    </mdx>
    <mdx n="0" f="v">
      <t c="7">
        <n x="54"/>
        <n x="30"/>
        <n x="53"/>
        <n x="2" s="1"/>
        <n x="3" s="1"/>
        <n x="4" s="1"/>
        <n x="5" s="1"/>
      </t>
    </mdx>
    <mdx n="0" f="v">
      <t c="7" fi="0">
        <n x="54"/>
        <n x="12"/>
        <n x="29"/>
        <n x="2" s="1"/>
        <n x="3" s="1"/>
        <n x="4" s="1"/>
        <n x="5" s="1"/>
      </t>
    </mdx>
    <mdx n="0" f="v">
      <t c="7">
        <n x="54"/>
        <n x="12"/>
        <n x="21"/>
        <n x="2" s="1"/>
        <n x="3" s="1"/>
        <n x="4" s="1"/>
        <n x="5" s="1"/>
      </t>
    </mdx>
    <mdx n="0" f="v">
      <t c="7">
        <n x="54"/>
        <n x="12"/>
        <n x="24"/>
        <n x="2" s="1"/>
        <n x="3" s="1"/>
        <n x="4" s="1"/>
        <n x="5" s="1"/>
      </t>
    </mdx>
    <mdx n="0" f="v">
      <t c="7">
        <n x="54"/>
        <n x="12"/>
        <n x="31"/>
        <n x="2" s="1"/>
        <n x="3" s="1"/>
        <n x="4" s="1"/>
        <n x="5" s="1"/>
      </t>
    </mdx>
    <mdx n="0" f="v">
      <t c="7" fi="0">
        <n x="54"/>
        <n x="6"/>
        <n x="44"/>
        <n x="2" s="1"/>
        <n x="3" s="1"/>
        <n x="4" s="1"/>
        <n x="5" s="1"/>
      </t>
    </mdx>
    <mdx n="0" f="v">
      <t c="7">
        <n x="54"/>
        <n x="6"/>
        <n x="48"/>
        <n x="2" s="1"/>
        <n x="3" s="1"/>
        <n x="4" s="1"/>
        <n x="5" s="1"/>
      </t>
    </mdx>
    <mdx n="0" f="v">
      <t c="7">
        <n x="54"/>
        <n x="6"/>
        <n x="46"/>
        <n x="2" s="1"/>
        <n x="3" s="1"/>
        <n x="4" s="1"/>
        <n x="5" s="1"/>
      </t>
    </mdx>
    <mdx n="0" f="v">
      <t c="7" fi="0">
        <n x="54"/>
        <n x="18"/>
        <n x="51"/>
        <n x="2" s="1"/>
        <n x="3" s="1"/>
        <n x="4" s="1"/>
        <n x="5" s="1"/>
      </t>
    </mdx>
    <mdx n="0" f="v">
      <t c="7">
        <n x="54"/>
        <n x="18"/>
        <n x="32"/>
        <n x="2" s="1"/>
        <n x="3" s="1"/>
        <n x="4" s="1"/>
        <n x="5" s="1"/>
      </t>
    </mdx>
    <mdx n="0" f="v">
      <t c="7">
        <n x="54"/>
        <n x="18"/>
        <n x="20"/>
        <n x="2" s="1"/>
        <n x="3" s="1"/>
        <n x="4" s="1"/>
        <n x="5" s="1"/>
      </t>
    </mdx>
    <mdx n="0" f="v">
      <t c="7" fi="0">
        <n x="54"/>
        <n x="49"/>
        <n x="11"/>
        <n x="2" s="1"/>
        <n x="3" s="1"/>
        <n x="4" s="1"/>
        <n x="5" s="1"/>
      </t>
    </mdx>
    <mdx n="0" f="v">
      <t c="7">
        <n x="54"/>
        <n x="49"/>
        <n x="10"/>
        <n x="2" s="1"/>
        <n x="3" s="1"/>
        <n x="4" s="1"/>
        <n x="5" s="1"/>
      </t>
    </mdx>
    <mdx n="0" f="v">
      <t c="7">
        <n x="54"/>
        <n x="49"/>
        <n x="9"/>
        <n x="2" s="1"/>
        <n x="3" s="1"/>
        <n x="4" s="1"/>
        <n x="5" s="1"/>
      </t>
    </mdx>
    <mdx n="0" f="v">
      <t c="7">
        <n x="54"/>
        <n x="49"/>
        <n x="8"/>
        <n x="2" s="1"/>
        <n x="3" s="1"/>
        <n x="4" s="1"/>
        <n x="5" s="1"/>
      </t>
    </mdx>
    <mdx n="0" f="v">
      <t c="7" fi="0">
        <n x="54"/>
        <n x="26"/>
        <n x="25"/>
        <n x="2" s="1"/>
        <n x="3" s="1"/>
        <n x="4" s="1"/>
        <n x="5" s="1"/>
      </t>
    </mdx>
    <mdx n="0" f="v">
      <t c="7">
        <n x="54"/>
        <n x="26"/>
        <n x="28"/>
        <n x="2" s="1"/>
        <n x="3" s="1"/>
        <n x="4" s="1"/>
        <n x="5" s="1"/>
      </t>
    </mdx>
    <mdx n="0" f="v">
      <t c="7">
        <n x="54"/>
        <n x="26"/>
        <n x="50"/>
        <n x="2" s="1"/>
        <n x="3" s="1"/>
        <n x="4" s="1"/>
        <n x="5" s="1"/>
      </t>
    </mdx>
    <mdx n="0" f="v">
      <t c="7" fi="0">
        <n x="54"/>
        <n x="45"/>
        <n x="33"/>
        <n x="2" s="1"/>
        <n x="3" s="1"/>
        <n x="4" s="1"/>
        <n x="5" s="1"/>
      </t>
    </mdx>
    <mdx n="0" f="v">
      <t c="7">
        <n x="54"/>
        <n x="45"/>
        <n x="41"/>
        <n x="2" s="1"/>
        <n x="3" s="1"/>
        <n x="4" s="1"/>
        <n x="5" s="1"/>
      </t>
    </mdx>
    <mdx n="0" f="v">
      <t c="7">
        <n x="54"/>
        <n x="45"/>
        <n x="35"/>
        <n x="2" s="1"/>
        <n x="3" s="1"/>
        <n x="4" s="1"/>
        <n x="5" s="1"/>
      </t>
    </mdx>
    <mdx n="0" f="v">
      <t c="7">
        <n x="54"/>
        <n x="42"/>
        <n x="16"/>
        <n x="2" s="1"/>
        <n x="3" s="1"/>
        <n x="4" s="1"/>
        <n x="5" s="1"/>
      </t>
    </mdx>
    <mdx n="0" f="v">
      <t c="7">
        <n x="54"/>
        <n x="42"/>
        <n x="15"/>
        <n x="2" s="1"/>
        <n x="3" s="1"/>
        <n x="4" s="1"/>
        <n x="5" s="1"/>
      </t>
    </mdx>
    <mdx n="0" f="v">
      <t c="7">
        <n x="54"/>
        <n x="42"/>
        <n x="14"/>
        <n x="2" s="1"/>
        <n x="3" s="1"/>
        <n x="4" s="1"/>
        <n x="5" s="1"/>
      </t>
    </mdx>
    <mdx n="0" f="v">
      <t c="7">
        <n x="54"/>
        <n x="39"/>
        <n x="47"/>
        <n x="2" s="1"/>
        <n x="3" s="1"/>
        <n x="4" s="1"/>
        <n x="5" s="1"/>
      </t>
    </mdx>
    <mdx n="0" f="v">
      <t c="7">
        <n x="54"/>
        <n x="39"/>
        <n x="38"/>
        <n x="2" s="1"/>
        <n x="3" s="1"/>
        <n x="4" s="1"/>
        <n x="5" s="1"/>
      </t>
    </mdx>
    <mdx n="0" f="v">
      <t c="7">
        <n x="54"/>
        <n x="39"/>
        <n x="53"/>
        <n x="2" s="1"/>
        <n x="3" s="1"/>
        <n x="4" s="1"/>
        <n x="5" s="1"/>
      </t>
    </mdx>
    <mdx n="0" f="v">
      <t c="7" fi="0">
        <n x="54"/>
        <n x="13"/>
        <n x="41"/>
        <n x="2" s="1"/>
        <n x="3" s="1"/>
        <n x="4" s="1"/>
        <n x="5" s="1"/>
      </t>
    </mdx>
    <mdx n="0" f="v">
      <t c="7">
        <n x="54"/>
        <n x="13"/>
        <n x="35"/>
        <n x="2" s="1"/>
        <n x="3" s="1"/>
        <n x="4" s="1"/>
        <n x="5" s="1"/>
      </t>
    </mdx>
    <mdx n="0" f="v">
      <t c="7" fi="0">
        <n x="54"/>
        <n x="7"/>
        <n x="16"/>
        <n x="2" s="1"/>
        <n x="3" s="1"/>
        <n x="4" s="1"/>
        <n x="5" s="1"/>
      </t>
    </mdx>
    <mdx n="0" f="v">
      <t c="7" fi="0">
        <n x="54"/>
        <n x="7"/>
        <n x="15"/>
        <n x="2" s="1"/>
        <n x="3" s="1"/>
        <n x="4" s="1"/>
        <n x="5" s="1"/>
      </t>
    </mdx>
    <mdx n="0" f="v">
      <t c="7">
        <n x="54"/>
        <n x="7"/>
        <n x="14"/>
        <n x="2" s="1"/>
        <n x="3" s="1"/>
        <n x="4" s="1"/>
        <n x="5" s="1"/>
      </t>
    </mdx>
    <mdx n="0" f="v">
      <t c="7" fi="0">
        <n x="54"/>
        <n x="37"/>
        <n x="47"/>
        <n x="2" s="1"/>
        <n x="3" s="1"/>
        <n x="4" s="1"/>
        <n x="5" s="1"/>
      </t>
    </mdx>
    <mdx n="0" f="v">
      <t c="7" fi="0">
        <n x="54"/>
        <n x="37"/>
        <n x="38"/>
        <n x="2" s="1"/>
        <n x="3" s="1"/>
        <n x="4" s="1"/>
        <n x="5" s="1"/>
      </t>
    </mdx>
    <mdx n="0" f="v">
      <t c="7">
        <n x="54"/>
        <n x="37"/>
        <n x="53"/>
        <n x="2" s="1"/>
        <n x="3" s="1"/>
        <n x="4" s="1"/>
        <n x="5" s="1"/>
      </t>
    </mdx>
    <mdx n="0" f="v">
      <t c="7" fi="0">
        <n x="54"/>
        <n x="36"/>
        <n x="29"/>
        <n x="2" s="1"/>
        <n x="3" s="1"/>
        <n x="4" s="1"/>
        <n x="5" s="1"/>
      </t>
    </mdx>
    <mdx n="0" f="v">
      <t c="7" fi="0">
        <n x="54"/>
        <n x="36"/>
        <n x="21"/>
        <n x="2" s="1"/>
        <n x="3" s="1"/>
        <n x="4" s="1"/>
        <n x="5" s="1"/>
      </t>
    </mdx>
    <mdx n="0" f="v">
      <t c="7">
        <n x="54"/>
        <n x="36"/>
        <n x="24"/>
        <n x="2" s="1"/>
        <n x="3" s="1"/>
        <n x="4" s="1"/>
        <n x="5" s="1"/>
      </t>
    </mdx>
    <mdx n="0" f="v">
      <t c="7">
        <n x="54"/>
        <n x="36"/>
        <n x="31"/>
        <n x="2" s="1"/>
        <n x="3" s="1"/>
        <n x="4" s="1"/>
        <n x="5" s="1"/>
      </t>
    </mdx>
    <mdx n="0" f="v">
      <t c="7" fi="0">
        <n x="54"/>
        <n x="34"/>
        <n x="44"/>
        <n x="2" s="1"/>
        <n x="3" s="1"/>
        <n x="4" s="1"/>
        <n x="5" s="1"/>
      </t>
    </mdx>
    <mdx n="0" f="v">
      <t c="7">
        <n x="54"/>
        <n x="34"/>
        <n x="48"/>
        <n x="2" s="1"/>
        <n x="3" s="1"/>
        <n x="4" s="1"/>
        <n x="5" s="1"/>
      </t>
    </mdx>
    <mdx n="0" f="v">
      <t c="7">
        <n x="54"/>
        <n x="34"/>
        <n x="46"/>
        <n x="2" s="1"/>
        <n x="3" s="1"/>
        <n x="4" s="1"/>
        <n x="5" s="1"/>
      </t>
    </mdx>
    <mdx n="0" f="v">
      <t c="7" fi="0">
        <n x="54"/>
        <n x="52"/>
        <n x="51"/>
        <n x="2" s="1"/>
        <n x="3" s="1"/>
        <n x="4" s="1"/>
        <n x="5" s="1"/>
      </t>
    </mdx>
    <mdx n="0" f="v">
      <t c="7" fi="0">
        <n x="54"/>
        <n x="52"/>
        <n x="32"/>
        <n x="2" s="1"/>
        <n x="3" s="1"/>
        <n x="4" s="1"/>
        <n x="5" s="1"/>
      </t>
    </mdx>
    <mdx n="0" f="v">
      <t c="7">
        <n x="54"/>
        <n x="52"/>
        <n x="20"/>
        <n x="2" s="1"/>
        <n x="3" s="1"/>
        <n x="4" s="1"/>
        <n x="5" s="1"/>
      </t>
    </mdx>
    <mdx n="0" f="v">
      <t c="7" fi="0">
        <n x="54"/>
        <n x="22"/>
        <n x="11"/>
        <n x="2" s="1"/>
        <n x="3" s="1"/>
        <n x="4" s="1"/>
        <n x="5" s="1"/>
      </t>
    </mdx>
    <mdx n="0" f="v">
      <t c="7" fi="0">
        <n x="54"/>
        <n x="22"/>
        <n x="10"/>
        <n x="2" s="1"/>
        <n x="3" s="1"/>
        <n x="4" s="1"/>
        <n x="5" s="1"/>
      </t>
    </mdx>
    <mdx n="0" f="v">
      <t c="7">
        <n x="54"/>
        <n x="22"/>
        <n x="9"/>
        <n x="2" s="1"/>
        <n x="3" s="1"/>
        <n x="4" s="1"/>
        <n x="5" s="1"/>
      </t>
    </mdx>
    <mdx n="0" f="v">
      <t c="7">
        <n x="54"/>
        <n x="22"/>
        <n x="8"/>
        <n x="2" s="1"/>
        <n x="3" s="1"/>
        <n x="4" s="1"/>
        <n x="5" s="1"/>
      </t>
    </mdx>
    <mdx n="0" f="v">
      <t c="7" fi="0">
        <n x="54"/>
        <n x="30"/>
        <n x="25"/>
        <n x="2" s="1"/>
        <n x="3" s="1"/>
        <n x="4" s="1"/>
        <n x="5" s="1"/>
      </t>
    </mdx>
    <mdx n="0" f="v">
      <t c="7">
        <n x="54"/>
        <n x="30"/>
        <n x="28"/>
        <n x="2" s="1"/>
        <n x="3" s="1"/>
        <n x="4" s="1"/>
        <n x="5" s="1"/>
      </t>
    </mdx>
    <mdx n="0" f="v">
      <t c="7">
        <n x="54"/>
        <n x="30"/>
        <n x="50"/>
        <n x="2" s="1"/>
        <n x="3" s="1"/>
        <n x="4" s="1"/>
        <n x="5" s="1"/>
      </t>
    </mdx>
    <mdx n="0" f="v">
      <t c="7" fi="0">
        <n x="54"/>
        <n x="12"/>
        <n x="33"/>
        <n x="2" s="1"/>
        <n x="3" s="1"/>
        <n x="4" s="1"/>
        <n x="5" s="1"/>
      </t>
    </mdx>
    <mdx n="0" f="v">
      <t c="7">
        <n x="54"/>
        <n x="12"/>
        <n x="41"/>
        <n x="2" s="1"/>
        <n x="3" s="1"/>
        <n x="4" s="1"/>
        <n x="5" s="1"/>
      </t>
    </mdx>
    <mdx n="0" f="v">
      <t c="7">
        <n x="54"/>
        <n x="12"/>
        <n x="35"/>
        <n x="2" s="1"/>
        <n x="3" s="1"/>
        <n x="4" s="1"/>
        <n x="5" s="1"/>
      </t>
    </mdx>
    <mdx n="0" f="v">
      <t c="7" fi="0">
        <n x="54"/>
        <n x="6"/>
        <n x="16"/>
        <n x="2" s="1"/>
        <n x="3" s="1"/>
        <n x="4" s="1"/>
        <n x="5" s="1"/>
      </t>
    </mdx>
    <mdx n="0" f="v">
      <t c="7">
        <n x="54"/>
        <n x="6"/>
        <n x="15"/>
        <n x="2" s="1"/>
        <n x="3" s="1"/>
        <n x="4" s="1"/>
        <n x="5" s="1"/>
      </t>
    </mdx>
    <mdx n="0" f="v">
      <t c="7">
        <n x="54"/>
        <n x="6"/>
        <n x="14"/>
        <n x="2" s="1"/>
        <n x="3" s="1"/>
        <n x="4" s="1"/>
        <n x="5" s="1"/>
      </t>
    </mdx>
    <mdx n="0" f="v">
      <t c="7" fi="0">
        <n x="54"/>
        <n x="18"/>
        <n x="47"/>
        <n x="2" s="1"/>
        <n x="3" s="1"/>
        <n x="4" s="1"/>
        <n x="5" s="1"/>
      </t>
    </mdx>
    <mdx n="0" f="v">
      <t c="7">
        <n x="54"/>
        <n x="18"/>
        <n x="38"/>
        <n x="2" s="1"/>
        <n x="3" s="1"/>
        <n x="4" s="1"/>
        <n x="5" s="1"/>
      </t>
    </mdx>
    <mdx n="0" f="v">
      <t c="7">
        <n x="54"/>
        <n x="18"/>
        <n x="53"/>
        <n x="2" s="1"/>
        <n x="3" s="1"/>
        <n x="4" s="1"/>
        <n x="5" s="1"/>
      </t>
    </mdx>
    <mdx n="0" f="v">
      <t c="7" fi="0">
        <n x="54"/>
        <n x="49"/>
        <n x="29"/>
        <n x="2" s="1"/>
        <n x="3" s="1"/>
        <n x="4" s="1"/>
        <n x="5" s="1"/>
      </t>
    </mdx>
    <mdx n="0" f="v">
      <t c="7">
        <n x="54"/>
        <n x="49"/>
        <n x="21"/>
        <n x="2" s="1"/>
        <n x="3" s="1"/>
        <n x="4" s="1"/>
        <n x="5" s="1"/>
      </t>
    </mdx>
    <mdx n="0" f="v">
      <t c="7">
        <n x="54"/>
        <n x="49"/>
        <n x="24"/>
        <n x="2" s="1"/>
        <n x="3" s="1"/>
        <n x="4" s="1"/>
        <n x="5" s="1"/>
      </t>
    </mdx>
    <mdx n="0" f="v">
      <t c="7">
        <n x="54"/>
        <n x="49"/>
        <n x="31"/>
        <n x="2" s="1"/>
        <n x="3" s="1"/>
        <n x="4" s="1"/>
        <n x="5" s="1"/>
      </t>
    </mdx>
    <mdx n="0" f="v">
      <t c="7">
        <n x="54"/>
        <n x="26"/>
        <n x="44"/>
        <n x="2" s="1"/>
        <n x="3" s="1"/>
        <n x="4" s="1"/>
        <n x="5" s="1"/>
      </t>
    </mdx>
    <mdx n="0" f="v">
      <t c="7">
        <n x="54"/>
        <n x="26"/>
        <n x="48"/>
        <n x="2" s="1"/>
        <n x="3" s="1"/>
        <n x="4" s="1"/>
        <n x="5" s="1"/>
      </t>
    </mdx>
    <mdx n="0" f="v">
      <t c="7">
        <n x="54"/>
        <n x="26"/>
        <n x="46"/>
        <n x="2" s="1"/>
        <n x="3" s="1"/>
        <n x="4" s="1"/>
        <n x="5" s="1"/>
      </t>
    </mdx>
    <mdx n="0" f="v">
      <t c="7" fi="0">
        <n x="54"/>
        <n x="45"/>
        <n x="51"/>
        <n x="2" s="1"/>
        <n x="3" s="1"/>
        <n x="4" s="1"/>
        <n x="5" s="1"/>
      </t>
    </mdx>
    <mdx n="0" f="v">
      <t c="7">
        <n x="54"/>
        <n x="45"/>
        <n x="32"/>
        <n x="2" s="1"/>
        <n x="3" s="1"/>
        <n x="4" s="1"/>
        <n x="5" s="1"/>
      </t>
    </mdx>
    <mdx n="0" f="v">
      <t c="7">
        <n x="54"/>
        <n x="45"/>
        <n x="20"/>
        <n x="2" s="1"/>
        <n x="3" s="1"/>
        <n x="4" s="1"/>
        <n x="5" s="1"/>
      </t>
    </mdx>
    <mdx n="0" f="v">
      <t c="7" fi="0">
        <n x="54"/>
        <n x="42"/>
        <n x="11"/>
        <n x="2" s="1"/>
        <n x="3" s="1"/>
        <n x="4" s="1"/>
        <n x="5" s="1"/>
      </t>
    </mdx>
    <mdx n="0" f="v">
      <t c="7">
        <n x="54"/>
        <n x="42"/>
        <n x="10"/>
        <n x="2" s="1"/>
        <n x="3" s="1"/>
        <n x="4" s="1"/>
        <n x="5" s="1"/>
      </t>
    </mdx>
    <mdx n="0" f="v">
      <t c="7">
        <n x="54"/>
        <n x="42"/>
        <n x="9"/>
        <n x="2" s="1"/>
        <n x="3" s="1"/>
        <n x="4" s="1"/>
        <n x="5" s="1"/>
      </t>
    </mdx>
    <mdx n="0" f="v">
      <t c="7">
        <n x="54"/>
        <n x="42"/>
        <n x="8"/>
        <n x="2" s="1"/>
        <n x="3" s="1"/>
        <n x="4" s="1"/>
        <n x="5" s="1"/>
      </t>
    </mdx>
    <mdx n="0" f="v">
      <t c="7">
        <n x="54"/>
        <n x="39"/>
        <n x="25"/>
        <n x="2" s="1"/>
        <n x="3" s="1"/>
        <n x="4" s="1"/>
        <n x="5" s="1"/>
      </t>
    </mdx>
    <mdx n="0" f="v">
      <t c="7">
        <n x="54"/>
        <n x="39"/>
        <n x="28"/>
        <n x="2" s="1"/>
        <n x="3" s="1"/>
        <n x="4" s="1"/>
        <n x="5" s="1"/>
      </t>
    </mdx>
    <mdx n="0" f="v">
      <t c="7">
        <n x="54"/>
        <n x="39"/>
        <n x="50"/>
        <n x="2" s="1"/>
        <n x="3" s="1"/>
        <n x="4" s="1"/>
        <n x="5" s="1"/>
      </t>
    </mdx>
    <mdx n="0" f="v">
      <t c="7" fi="0">
        <n x="54"/>
        <n x="13"/>
        <n x="32"/>
        <n x="2" s="1"/>
        <n x="3" s="1"/>
        <n x="4" s="1"/>
        <n x="5" s="1"/>
      </t>
    </mdx>
    <mdx n="0" f="v">
      <t c="7">
        <n x="54"/>
        <n x="13"/>
        <n x="20"/>
        <n x="2" s="1"/>
        <n x="3" s="1"/>
        <n x="4" s="1"/>
        <n x="5" s="1"/>
      </t>
    </mdx>
    <mdx n="0" f="v">
      <t c="7" fi="0">
        <n x="54"/>
        <n x="7"/>
        <n x="11"/>
        <n x="2" s="1"/>
        <n x="3" s="1"/>
        <n x="4" s="1"/>
        <n x="5" s="1"/>
      </t>
    </mdx>
    <mdx n="0" f="v">
      <t c="7" fi="0">
        <n x="54"/>
        <n x="7"/>
        <n x="10"/>
        <n x="2" s="1"/>
        <n x="3" s="1"/>
        <n x="4" s="1"/>
        <n x="5" s="1"/>
      </t>
    </mdx>
    <mdx n="0" f="v">
      <t c="7">
        <n x="54"/>
        <n x="7"/>
        <n x="9"/>
        <n x="2" s="1"/>
        <n x="3" s="1"/>
        <n x="4" s="1"/>
        <n x="5" s="1"/>
      </t>
    </mdx>
    <mdx n="0" f="v">
      <t c="7">
        <n x="54"/>
        <n x="7"/>
        <n x="8"/>
        <n x="2" s="1"/>
        <n x="3" s="1"/>
        <n x="4" s="1"/>
        <n x="5" s="1"/>
      </t>
    </mdx>
    <mdx n="0" f="v">
      <t c="7" fi="0">
        <n x="54"/>
        <n x="37"/>
        <n x="25"/>
        <n x="2" s="1"/>
        <n x="3" s="1"/>
        <n x="4" s="1"/>
        <n x="5" s="1"/>
      </t>
    </mdx>
    <mdx n="0" f="v">
      <t c="7" fi="0">
        <n x="54"/>
        <n x="37"/>
        <n x="28"/>
        <n x="2" s="1"/>
        <n x="3" s="1"/>
        <n x="4" s="1"/>
        <n x="5" s="1"/>
      </t>
    </mdx>
    <mdx n="0" f="v">
      <t c="7">
        <n x="54"/>
        <n x="37"/>
        <n x="50"/>
        <n x="2" s="1"/>
        <n x="3" s="1"/>
        <n x="4" s="1"/>
        <n x="5" s="1"/>
      </t>
    </mdx>
    <mdx n="0" f="v">
      <t c="7" fi="0">
        <n x="54"/>
        <n x="36"/>
        <n x="33"/>
        <n x="2" s="1"/>
        <n x="3" s="1"/>
        <n x="4" s="1"/>
        <n x="5" s="1"/>
      </t>
    </mdx>
    <mdx n="0" f="v">
      <t c="7" fi="0">
        <n x="54"/>
        <n x="36"/>
        <n x="41"/>
        <n x="2" s="1"/>
        <n x="3" s="1"/>
        <n x="4" s="1"/>
        <n x="5" s="1"/>
      </t>
    </mdx>
    <mdx n="0" f="v">
      <t c="7">
        <n x="54"/>
        <n x="36"/>
        <n x="35"/>
        <n x="2" s="1"/>
        <n x="3" s="1"/>
        <n x="4" s="1"/>
        <n x="5" s="1"/>
      </t>
    </mdx>
    <mdx n="0" f="v">
      <t c="7" fi="0">
        <n x="54"/>
        <n x="34"/>
        <n x="16"/>
        <n x="2" s="1"/>
        <n x="3" s="1"/>
        <n x="4" s="1"/>
        <n x="5" s="1"/>
      </t>
    </mdx>
    <mdx n="0" f="v">
      <t c="7">
        <n x="54"/>
        <n x="34"/>
        <n x="15"/>
        <n x="2" s="1"/>
        <n x="3" s="1"/>
        <n x="4" s="1"/>
        <n x="5" s="1"/>
      </t>
    </mdx>
    <mdx n="0" f="v">
      <t c="7">
        <n x="54"/>
        <n x="34"/>
        <n x="14"/>
        <n x="2" s="1"/>
        <n x="3" s="1"/>
        <n x="4" s="1"/>
        <n x="5" s="1"/>
      </t>
    </mdx>
    <mdx n="0" f="v">
      <t c="7" fi="0">
        <n x="54"/>
        <n x="52"/>
        <n x="47"/>
        <n x="2" s="1"/>
        <n x="3" s="1"/>
        <n x="4" s="1"/>
        <n x="5" s="1"/>
      </t>
    </mdx>
    <mdx n="0" f="v">
      <t c="7">
        <n x="54"/>
        <n x="52"/>
        <n x="38"/>
        <n x="2" s="1"/>
        <n x="3" s="1"/>
        <n x="4" s="1"/>
        <n x="5" s="1"/>
      </t>
    </mdx>
    <mdx n="0" f="v">
      <t c="7">
        <n x="54"/>
        <n x="52"/>
        <n x="53"/>
        <n x="2" s="1"/>
        <n x="3" s="1"/>
        <n x="4" s="1"/>
        <n x="5" s="1"/>
      </t>
    </mdx>
    <mdx n="0" f="v">
      <t c="7" fi="0">
        <n x="54"/>
        <n x="22"/>
        <n x="29"/>
        <n x="2" s="1"/>
        <n x="3" s="1"/>
        <n x="4" s="1"/>
        <n x="5" s="1"/>
      </t>
    </mdx>
    <mdx n="0" f="v">
      <t c="7" fi="0">
        <n x="54"/>
        <n x="22"/>
        <n x="21"/>
        <n x="2" s="1"/>
        <n x="3" s="1"/>
        <n x="4" s="1"/>
        <n x="5" s="1"/>
      </t>
    </mdx>
    <mdx n="0" f="v">
      <t c="7">
        <n x="54"/>
        <n x="22"/>
        <n x="24"/>
        <n x="2" s="1"/>
        <n x="3" s="1"/>
        <n x="4" s="1"/>
        <n x="5" s="1"/>
      </t>
    </mdx>
    <mdx n="0" f="v">
      <t c="7">
        <n x="54"/>
        <n x="22"/>
        <n x="31"/>
        <n x="2" s="1"/>
        <n x="3" s="1"/>
        <n x="4" s="1"/>
        <n x="5" s="1"/>
      </t>
    </mdx>
    <mdx n="0" f="v">
      <t c="7" fi="0">
        <n x="54"/>
        <n x="30"/>
        <n x="44"/>
        <n x="2" s="1"/>
        <n x="3" s="1"/>
        <n x="4" s="1"/>
        <n x="5" s="1"/>
      </t>
    </mdx>
    <mdx n="0" f="v">
      <t c="7">
        <n x="54"/>
        <n x="30"/>
        <n x="48"/>
        <n x="2" s="1"/>
        <n x="3" s="1"/>
        <n x="4" s="1"/>
        <n x="5" s="1"/>
      </t>
    </mdx>
    <mdx n="0" f="v">
      <t c="7">
        <n x="54"/>
        <n x="30"/>
        <n x="46"/>
        <n x="2" s="1"/>
        <n x="3" s="1"/>
        <n x="4" s="1"/>
        <n x="5" s="1"/>
      </t>
    </mdx>
    <mdx n="0" f="v">
      <t c="7" fi="0">
        <n x="54"/>
        <n x="12"/>
        <n x="51"/>
        <n x="2" s="1"/>
        <n x="3" s="1"/>
        <n x="4" s="1"/>
        <n x="5" s="1"/>
      </t>
    </mdx>
    <mdx n="0" f="v">
      <t c="7">
        <n x="54"/>
        <n x="12"/>
        <n x="32"/>
        <n x="2" s="1"/>
        <n x="3" s="1"/>
        <n x="4" s="1"/>
        <n x="5" s="1"/>
      </t>
    </mdx>
    <mdx n="0" f="v">
      <t c="7">
        <n x="54"/>
        <n x="12"/>
        <n x="20"/>
        <n x="2" s="1"/>
        <n x="3" s="1"/>
        <n x="4" s="1"/>
        <n x="5" s="1"/>
      </t>
    </mdx>
    <mdx n="0" f="v">
      <t c="7" fi="0">
        <n x="54"/>
        <n x="6"/>
        <n x="11"/>
        <n x="2" s="1"/>
        <n x="3" s="1"/>
        <n x="4" s="1"/>
        <n x="5" s="1"/>
      </t>
    </mdx>
    <mdx n="0" f="v">
      <t c="7" fi="0">
        <n x="54"/>
        <n x="6"/>
        <n x="10"/>
        <n x="2" s="1"/>
        <n x="3" s="1"/>
        <n x="4" s="1"/>
        <n x="5" s="1"/>
      </t>
    </mdx>
    <mdx n="0" f="v">
      <t c="7">
        <n x="54"/>
        <n x="6"/>
        <n x="9"/>
        <n x="2" s="1"/>
        <n x="3" s="1"/>
        <n x="4" s="1"/>
        <n x="5" s="1"/>
      </t>
    </mdx>
    <mdx n="0" f="v">
      <t c="7">
        <n x="54"/>
        <n x="6"/>
        <n x="8"/>
        <n x="2" s="1"/>
        <n x="3" s="1"/>
        <n x="4" s="1"/>
        <n x="5" s="1"/>
      </t>
    </mdx>
    <mdx n="0" f="v">
      <t c="7" fi="0">
        <n x="54"/>
        <n x="18"/>
        <n x="25"/>
        <n x="2" s="1"/>
        <n x="3" s="1"/>
        <n x="4" s="1"/>
        <n x="5" s="1"/>
      </t>
    </mdx>
    <mdx n="0" f="v">
      <t c="7">
        <n x="54"/>
        <n x="18"/>
        <n x="28"/>
        <n x="2" s="1"/>
        <n x="3" s="1"/>
        <n x="4" s="1"/>
        <n x="5" s="1"/>
      </t>
    </mdx>
    <mdx n="0" f="v">
      <t c="7">
        <n x="54"/>
        <n x="18"/>
        <n x="50"/>
        <n x="2" s="1"/>
        <n x="3" s="1"/>
        <n x="4" s="1"/>
        <n x="5" s="1"/>
      </t>
    </mdx>
    <mdx n="0" f="v">
      <t c="7" fi="0">
        <n x="54"/>
        <n x="49"/>
        <n x="33"/>
        <n x="2" s="1"/>
        <n x="3" s="1"/>
        <n x="4" s="1"/>
        <n x="5" s="1"/>
      </t>
    </mdx>
    <mdx n="0" f="v">
      <t c="7">
        <n x="54"/>
        <n x="49"/>
        <n x="41"/>
        <n x="2" s="1"/>
        <n x="3" s="1"/>
        <n x="4" s="1"/>
        <n x="5" s="1"/>
      </t>
    </mdx>
    <mdx n="0" f="v">
      <t c="7">
        <n x="54"/>
        <n x="49"/>
        <n x="35"/>
        <n x="2" s="1"/>
        <n x="3" s="1"/>
        <n x="4" s="1"/>
        <n x="5" s="1"/>
      </t>
    </mdx>
    <mdx n="0" f="v">
      <t c="7">
        <n x="54"/>
        <n x="26"/>
        <n x="16"/>
        <n x="2" s="1"/>
        <n x="3" s="1"/>
        <n x="4" s="1"/>
        <n x="5" s="1"/>
      </t>
    </mdx>
    <mdx n="0" f="v">
      <t c="7">
        <n x="54"/>
        <n x="26"/>
        <n x="15"/>
        <n x="2" s="1"/>
        <n x="3" s="1"/>
        <n x="4" s="1"/>
        <n x="5" s="1"/>
      </t>
    </mdx>
    <mdx n="0" f="v">
      <t c="7">
        <n x="54"/>
        <n x="26"/>
        <n x="14"/>
        <n x="2" s="1"/>
        <n x="3" s="1"/>
        <n x="4" s="1"/>
        <n x="5" s="1"/>
      </t>
    </mdx>
    <mdx n="0" f="v">
      <t c="7">
        <n x="54"/>
        <n x="45"/>
        <n x="47"/>
        <n x="2" s="1"/>
        <n x="3" s="1"/>
        <n x="4" s="1"/>
        <n x="5" s="1"/>
      </t>
    </mdx>
    <mdx n="0" f="v">
      <t c="7">
        <n x="54"/>
        <n x="45"/>
        <n x="38"/>
        <n x="2" s="1"/>
        <n x="3" s="1"/>
        <n x="4" s="1"/>
        <n x="5" s="1"/>
      </t>
    </mdx>
    <mdx n="0" f="v">
      <t c="7">
        <n x="54"/>
        <n x="45"/>
        <n x="53"/>
        <n x="2" s="1"/>
        <n x="3" s="1"/>
        <n x="4" s="1"/>
        <n x="5" s="1"/>
      </t>
    </mdx>
    <mdx n="0" f="v">
      <t c="7" fi="0">
        <n x="54"/>
        <n x="42"/>
        <n x="29"/>
        <n x="2" s="1"/>
        <n x="3" s="1"/>
        <n x="4" s="1"/>
        <n x="5" s="1"/>
      </t>
    </mdx>
    <mdx n="0" f="v">
      <t c="7">
        <n x="54"/>
        <n x="42"/>
        <n x="21"/>
        <n x="2" s="1"/>
        <n x="3" s="1"/>
        <n x="4" s="1"/>
        <n x="5" s="1"/>
      </t>
    </mdx>
    <mdx n="0" f="v">
      <t c="7">
        <n x="54"/>
        <n x="42"/>
        <n x="24"/>
        <n x="2" s="1"/>
        <n x="3" s="1"/>
        <n x="4" s="1"/>
        <n x="5" s="1"/>
      </t>
    </mdx>
    <mdx n="0" f="v">
      <t c="7">
        <n x="54"/>
        <n x="42"/>
        <n x="31"/>
        <n x="2" s="1"/>
        <n x="3" s="1"/>
        <n x="4" s="1"/>
        <n x="5" s="1"/>
      </t>
    </mdx>
    <mdx n="0" f="v">
      <t c="7">
        <n x="54"/>
        <n x="39"/>
        <n x="44"/>
        <n x="2" s="1"/>
        <n x="3" s="1"/>
        <n x="4" s="1"/>
        <n x="5" s="1"/>
      </t>
    </mdx>
    <mdx n="0" f="v">
      <t c="7">
        <n x="54"/>
        <n x="39"/>
        <n x="48"/>
        <n x="2" s="1"/>
        <n x="3" s="1"/>
        <n x="4" s="1"/>
        <n x="5" s="1"/>
      </t>
    </mdx>
    <mdx n="0" f="v">
      <t c="7">
        <n x="54"/>
        <n x="39"/>
        <n x="46"/>
        <n x="2" s="1"/>
        <n x="3" s="1"/>
        <n x="4" s="1"/>
        <n x="5" s="1"/>
      </t>
    </mdx>
    <mdx n="0" f="v">
      <t c="7" fi="0">
        <n x="54"/>
        <n x="37"/>
        <n x="44"/>
        <n x="2" s="1"/>
        <n x="3" s="1"/>
        <n x="4" s="1"/>
        <n x="5" s="1"/>
      </t>
    </mdx>
    <mdx n="0" f="v">
      <t c="7" fi="0">
        <n x="54"/>
        <n x="37"/>
        <n x="48"/>
        <n x="2" s="1"/>
        <n x="3" s="1"/>
        <n x="4" s="1"/>
        <n x="5" s="1"/>
      </t>
    </mdx>
    <mdx n="0" f="v">
      <t c="7">
        <n x="54"/>
        <n x="37"/>
        <n x="46"/>
        <n x="2" s="1"/>
        <n x="3" s="1"/>
        <n x="4" s="1"/>
        <n x="5" s="1"/>
      </t>
    </mdx>
    <mdx n="0" f="v">
      <t c="7" fi="0">
        <n x="54"/>
        <n x="36"/>
        <n x="51"/>
        <n x="2" s="1"/>
        <n x="3" s="1"/>
        <n x="4" s="1"/>
        <n x="5" s="1"/>
      </t>
    </mdx>
    <mdx n="0" f="v">
      <t c="7" fi="0">
        <n x="54"/>
        <n x="36"/>
        <n x="32"/>
        <n x="2" s="1"/>
        <n x="3" s="1"/>
        <n x="4" s="1"/>
        <n x="5" s="1"/>
      </t>
    </mdx>
    <mdx n="0" f="v">
      <t c="7">
        <n x="54"/>
        <n x="36"/>
        <n x="20"/>
        <n x="2" s="1"/>
        <n x="3" s="1"/>
        <n x="4" s="1"/>
        <n x="5" s="1"/>
      </t>
    </mdx>
    <mdx n="0" f="v">
      <t c="7" fi="0">
        <n x="54"/>
        <n x="34"/>
        <n x="11"/>
        <n x="2" s="1"/>
        <n x="3" s="1"/>
        <n x="4" s="1"/>
        <n x="5" s="1"/>
      </t>
    </mdx>
    <mdx n="0" f="v">
      <t c="7" fi="0">
        <n x="54"/>
        <n x="34"/>
        <n x="10"/>
        <n x="2" s="1"/>
        <n x="3" s="1"/>
        <n x="4" s="1"/>
        <n x="5" s="1"/>
      </t>
    </mdx>
    <mdx n="0" f="v">
      <t c="7">
        <n x="54"/>
        <n x="34"/>
        <n x="9"/>
        <n x="2" s="1"/>
        <n x="3" s="1"/>
        <n x="4" s="1"/>
        <n x="5" s="1"/>
      </t>
    </mdx>
    <mdx n="0" f="v">
      <t c="7">
        <n x="54"/>
        <n x="34"/>
        <n x="8"/>
        <n x="2" s="1"/>
        <n x="3" s="1"/>
        <n x="4" s="1"/>
        <n x="5" s="1"/>
      </t>
    </mdx>
    <mdx n="0" f="v">
      <t c="7" fi="0">
        <n x="54"/>
        <n x="52"/>
        <n x="25"/>
        <n x="2" s="1"/>
        <n x="3" s="1"/>
        <n x="4" s="1"/>
        <n x="5" s="1"/>
      </t>
    </mdx>
    <mdx n="0" f="v">
      <t c="7">
        <n x="54"/>
        <n x="52"/>
        <n x="28"/>
        <n x="2" s="1"/>
        <n x="3" s="1"/>
        <n x="4" s="1"/>
        <n x="5" s="1"/>
      </t>
    </mdx>
    <mdx n="0" f="v">
      <t c="7">
        <n x="54"/>
        <n x="52"/>
        <n x="50"/>
        <n x="2" s="1"/>
        <n x="3" s="1"/>
        <n x="4" s="1"/>
        <n x="5" s="1"/>
      </t>
    </mdx>
    <mdx n="0" f="v">
      <t c="7" fi="0">
        <n x="54"/>
        <n x="22"/>
        <n x="33"/>
        <n x="2" s="1"/>
        <n x="3" s="1"/>
        <n x="4" s="1"/>
        <n x="5" s="1"/>
      </t>
    </mdx>
    <mdx n="0" f="v">
      <t c="7" fi="0">
        <n x="54"/>
        <n x="22"/>
        <n x="41"/>
        <n x="2" s="1"/>
        <n x="3" s="1"/>
        <n x="4" s="1"/>
        <n x="5" s="1"/>
      </t>
    </mdx>
    <mdx n="0" f="v">
      <t c="7">
        <n x="54"/>
        <n x="22"/>
        <n x="35"/>
        <n x="2" s="1"/>
        <n x="3" s="1"/>
        <n x="4" s="1"/>
        <n x="5" s="1"/>
      </t>
    </mdx>
    <mdx n="0" f="v">
      <t c="7" fi="0">
        <n x="54"/>
        <n x="30"/>
        <n x="16"/>
        <n x="2" s="1"/>
        <n x="3" s="1"/>
        <n x="4" s="1"/>
        <n x="5" s="1"/>
      </t>
    </mdx>
    <mdx n="0" f="v">
      <t c="7">
        <n x="54"/>
        <n x="30"/>
        <n x="15"/>
        <n x="2" s="1"/>
        <n x="3" s="1"/>
        <n x="4" s="1"/>
        <n x="5" s="1"/>
      </t>
    </mdx>
    <mdx n="0" f="v">
      <t c="7">
        <n x="54"/>
        <n x="30"/>
        <n x="14"/>
        <n x="2" s="1"/>
        <n x="3" s="1"/>
        <n x="4" s="1"/>
        <n x="5" s="1"/>
      </t>
    </mdx>
    <mdx n="0" f="v">
      <t c="7" fi="0">
        <n x="54"/>
        <n x="12"/>
        <n x="47"/>
        <n x="2" s="1"/>
        <n x="3" s="1"/>
        <n x="4" s="1"/>
        <n x="5" s="1"/>
      </t>
    </mdx>
    <mdx n="0" f="v">
      <t c="7">
        <n x="54"/>
        <n x="12"/>
        <n x="38"/>
        <n x="2" s="1"/>
        <n x="3" s="1"/>
        <n x="4" s="1"/>
        <n x="5" s="1"/>
      </t>
    </mdx>
    <mdx n="0" f="v">
      <t c="7">
        <n x="54"/>
        <n x="12"/>
        <n x="53"/>
        <n x="2" s="1"/>
        <n x="3" s="1"/>
        <n x="4" s="1"/>
        <n x="5" s="1"/>
      </t>
    </mdx>
    <mdx n="0" f="v">
      <t c="7" fi="0">
        <n x="54"/>
        <n x="6"/>
        <n x="29"/>
        <n x="2" s="1"/>
        <n x="3" s="1"/>
        <n x="4" s="1"/>
        <n x="5" s="1"/>
      </t>
    </mdx>
    <mdx n="0" f="v">
      <t c="7">
        <n x="54"/>
        <n x="6"/>
        <n x="21"/>
        <n x="2" s="1"/>
        <n x="3" s="1"/>
        <n x="4" s="1"/>
        <n x="5" s="1"/>
      </t>
    </mdx>
    <mdx n="0" f="v">
      <t c="7">
        <n x="54"/>
        <n x="6"/>
        <n x="24"/>
        <n x="2" s="1"/>
        <n x="3" s="1"/>
        <n x="4" s="1"/>
        <n x="5" s="1"/>
      </t>
    </mdx>
    <mdx n="0" f="v">
      <t c="7">
        <n x="54"/>
        <n x="6"/>
        <n x="31"/>
        <n x="2" s="1"/>
        <n x="3" s="1"/>
        <n x="4" s="1"/>
        <n x="5" s="1"/>
      </t>
    </mdx>
    <mdx n="0" f="v">
      <t c="7" fi="0">
        <n x="54"/>
        <n x="18"/>
        <n x="44"/>
        <n x="2" s="1"/>
        <n x="3" s="1"/>
        <n x="4" s="1"/>
        <n x="5" s="1"/>
      </t>
    </mdx>
    <mdx n="0" f="v">
      <t c="7">
        <n x="54"/>
        <n x="18"/>
        <n x="48"/>
        <n x="2" s="1"/>
        <n x="3" s="1"/>
        <n x="4" s="1"/>
        <n x="5" s="1"/>
      </t>
    </mdx>
    <mdx n="0" f="v">
      <t c="7">
        <n x="54"/>
        <n x="18"/>
        <n x="46"/>
        <n x="2" s="1"/>
        <n x="3" s="1"/>
        <n x="4" s="1"/>
        <n x="5" s="1"/>
      </t>
    </mdx>
    <mdx n="0" f="v">
      <t c="7" fi="0">
        <n x="54"/>
        <n x="49"/>
        <n x="51"/>
        <n x="2" s="1"/>
        <n x="3" s="1"/>
        <n x="4" s="1"/>
        <n x="5" s="1"/>
      </t>
    </mdx>
    <mdx n="0" f="v">
      <t c="7">
        <n x="54"/>
        <n x="49"/>
        <n x="32"/>
        <n x="2" s="1"/>
        <n x="3" s="1"/>
        <n x="4" s="1"/>
        <n x="5" s="1"/>
      </t>
    </mdx>
    <mdx n="0" f="v">
      <t c="7">
        <n x="54"/>
        <n x="49"/>
        <n x="20"/>
        <n x="2" s="1"/>
        <n x="3" s="1"/>
        <n x="4" s="1"/>
        <n x="5" s="1"/>
      </t>
    </mdx>
    <mdx n="0" f="v">
      <t c="7" fi="0">
        <n x="54"/>
        <n x="26"/>
        <n x="11"/>
        <n x="2" s="1"/>
        <n x="3" s="1"/>
        <n x="4" s="1"/>
        <n x="5" s="1"/>
      </t>
    </mdx>
    <mdx n="0" f="v">
      <t c="7">
        <n x="54"/>
        <n x="26"/>
        <n x="10"/>
        <n x="2" s="1"/>
        <n x="3" s="1"/>
        <n x="4" s="1"/>
        <n x="5" s="1"/>
      </t>
    </mdx>
    <mdx n="0" f="v">
      <t c="7">
        <n x="54"/>
        <n x="26"/>
        <n x="9"/>
        <n x="2" s="1"/>
        <n x="3" s="1"/>
        <n x="4" s="1"/>
        <n x="5" s="1"/>
      </t>
    </mdx>
    <mdx n="0" f="v">
      <t c="7">
        <n x="54"/>
        <n x="26"/>
        <n x="8"/>
        <n x="2" s="1"/>
        <n x="3" s="1"/>
        <n x="4" s="1"/>
        <n x="5" s="1"/>
      </t>
    </mdx>
    <mdx n="0" f="v">
      <t c="7">
        <n x="54"/>
        <n x="45"/>
        <n x="25"/>
        <n x="2" s="1"/>
        <n x="3" s="1"/>
        <n x="4" s="1"/>
        <n x="5" s="1"/>
      </t>
    </mdx>
    <mdx n="0" f="v">
      <t c="7">
        <n x="54"/>
        <n x="45"/>
        <n x="28"/>
        <n x="2" s="1"/>
        <n x="3" s="1"/>
        <n x="4" s="1"/>
        <n x="5" s="1"/>
      </t>
    </mdx>
    <mdx n="0" f="v">
      <t c="7">
        <n x="54"/>
        <n x="45"/>
        <n x="50"/>
        <n x="2" s="1"/>
        <n x="3" s="1"/>
        <n x="4" s="1"/>
        <n x="5" s="1"/>
      </t>
    </mdx>
    <mdx n="0" f="v">
      <t c="7" fi="0">
        <n x="54"/>
        <n x="42"/>
        <n x="33"/>
        <n x="2" s="1"/>
        <n x="3" s="1"/>
        <n x="4" s="1"/>
        <n x="5" s="1"/>
      </t>
    </mdx>
    <mdx n="0" f="v">
      <t c="7">
        <n x="54"/>
        <n x="42"/>
        <n x="41"/>
        <n x="2" s="1"/>
        <n x="3" s="1"/>
        <n x="4" s="1"/>
        <n x="5" s="1"/>
      </t>
    </mdx>
    <mdx n="0" f="v">
      <t c="7">
        <n x="54"/>
        <n x="42"/>
        <n x="35"/>
        <n x="2" s="1"/>
        <n x="3" s="1"/>
        <n x="4" s="1"/>
        <n x="5" s="1"/>
      </t>
    </mdx>
    <mdx n="0" f="v">
      <t c="7">
        <n x="54"/>
        <n x="39"/>
        <n x="16"/>
        <n x="2" s="1"/>
        <n x="3" s="1"/>
        <n x="4" s="1"/>
        <n x="5" s="1"/>
      </t>
    </mdx>
    <mdx n="0" f="v">
      <t c="7">
        <n x="54"/>
        <n x="39"/>
        <n x="15"/>
        <n x="2" s="1"/>
        <n x="3" s="1"/>
        <n x="4" s="1"/>
        <n x="5" s="1"/>
      </t>
    </mdx>
    <mdx n="0" f="v">
      <t c="7">
        <n x="54"/>
        <n x="39"/>
        <n x="14"/>
        <n x="2" s="1"/>
        <n x="3" s="1"/>
        <n x="4" s="1"/>
        <n x="5" s="1"/>
      </t>
    </mdx>
    <mdx n="0" f="v">
      <t c="7" fi="0">
        <n x="54"/>
        <n x="13"/>
        <n x="28"/>
        <n x="2" s="1"/>
        <n x="3" s="1"/>
        <n x="4" s="1"/>
        <n x="5" s="1"/>
      </t>
    </mdx>
    <mdx n="0" f="v">
      <t c="7">
        <n x="54"/>
        <n x="13"/>
        <n x="50"/>
        <n x="2" s="1"/>
        <n x="3" s="1"/>
        <n x="4" s="1"/>
        <n x="5" s="1"/>
      </t>
    </mdx>
    <mdx n="0" f="v">
      <t c="7" fi="0">
        <n x="54"/>
        <n x="7"/>
        <n x="33"/>
        <n x="2" s="1"/>
        <n x="3" s="1"/>
        <n x="4" s="1"/>
        <n x="5" s="1"/>
      </t>
    </mdx>
    <mdx n="0" f="v">
      <t c="7" fi="0">
        <n x="54"/>
        <n x="7"/>
        <n x="41"/>
        <n x="2" s="1"/>
        <n x="3" s="1"/>
        <n x="4" s="1"/>
        <n x="5" s="1"/>
      </t>
    </mdx>
    <mdx n="0" f="v">
      <t c="7">
        <n x="54"/>
        <n x="7"/>
        <n x="35"/>
        <n x="2" s="1"/>
        <n x="3" s="1"/>
        <n x="4" s="1"/>
        <n x="5" s="1"/>
      </t>
    </mdx>
    <mdx n="0" f="v">
      <t c="7" fi="0">
        <n x="54"/>
        <n x="37"/>
        <n x="16"/>
        <n x="2" s="1"/>
        <n x="3" s="1"/>
        <n x="4" s="1"/>
        <n x="5" s="1"/>
      </t>
    </mdx>
    <mdx n="0" f="v">
      <t c="7">
        <n x="54"/>
        <n x="37"/>
        <n x="15"/>
        <n x="2" s="1"/>
        <n x="3" s="1"/>
        <n x="4" s="1"/>
        <n x="5" s="1"/>
      </t>
    </mdx>
    <mdx n="0" f="v">
      <t c="7">
        <n x="54"/>
        <n x="37"/>
        <n x="14"/>
        <n x="2" s="1"/>
        <n x="3" s="1"/>
        <n x="4" s="1"/>
        <n x="5" s="1"/>
      </t>
    </mdx>
    <mdx n="0" f="v">
      <t c="7" fi="0">
        <n x="54"/>
        <n x="36"/>
        <n x="47"/>
        <n x="2" s="1"/>
        <n x="3" s="1"/>
        <n x="4" s="1"/>
        <n x="5" s="1"/>
      </t>
    </mdx>
    <mdx n="0" f="v">
      <t c="7" fi="0">
        <n x="54"/>
        <n x="36"/>
        <n x="38"/>
        <n x="2" s="1"/>
        <n x="3" s="1"/>
        <n x="4" s="1"/>
        <n x="5" s="1"/>
      </t>
    </mdx>
    <mdx n="0" f="v">
      <t c="7">
        <n x="54"/>
        <n x="36"/>
        <n x="53"/>
        <n x="2" s="1"/>
        <n x="3" s="1"/>
        <n x="4" s="1"/>
        <n x="5" s="1"/>
      </t>
    </mdx>
    <mdx n="0" f="v">
      <t c="7" fi="0">
        <n x="54"/>
        <n x="34"/>
        <n x="29"/>
        <n x="2" s="1"/>
        <n x="3" s="1"/>
        <n x="4" s="1"/>
        <n x="5" s="1"/>
      </t>
    </mdx>
    <mdx n="0" f="v">
      <t c="7" fi="0">
        <n x="54"/>
        <n x="34"/>
        <n x="21"/>
        <n x="2" s="1"/>
        <n x="3" s="1"/>
        <n x="4" s="1"/>
        <n x="5" s="1"/>
      </t>
    </mdx>
    <mdx n="0" f="v">
      <t c="7">
        <n x="54"/>
        <n x="34"/>
        <n x="24"/>
        <n x="2" s="1"/>
        <n x="3" s="1"/>
        <n x="4" s="1"/>
        <n x="5" s="1"/>
      </t>
    </mdx>
    <mdx n="0" f="v">
      <t c="7">
        <n x="54"/>
        <n x="34"/>
        <n x="31"/>
        <n x="2" s="1"/>
        <n x="3" s="1"/>
        <n x="4" s="1"/>
        <n x="5" s="1"/>
      </t>
    </mdx>
    <mdx n="0" f="v">
      <t c="7" fi="0">
        <n x="54"/>
        <n x="52"/>
        <n x="44"/>
        <n x="2" s="1"/>
        <n x="3" s="1"/>
        <n x="4" s="1"/>
        <n x="5" s="1"/>
      </t>
    </mdx>
    <mdx n="0" f="v">
      <t c="7">
        <n x="54"/>
        <n x="52"/>
        <n x="48"/>
        <n x="2" s="1"/>
        <n x="3" s="1"/>
        <n x="4" s="1"/>
        <n x="5" s="1"/>
      </t>
    </mdx>
    <mdx n="0" f="v">
      <t c="7">
        <n x="54"/>
        <n x="52"/>
        <n x="46"/>
        <n x="2" s="1"/>
        <n x="3" s="1"/>
        <n x="4" s="1"/>
        <n x="5" s="1"/>
      </t>
    </mdx>
    <mdx n="0" f="v">
      <t c="7" fi="0">
        <n x="54"/>
        <n x="22"/>
        <n x="51"/>
        <n x="2" s="1"/>
        <n x="3" s="1"/>
        <n x="4" s="1"/>
        <n x="5" s="1"/>
      </t>
    </mdx>
    <mdx n="0" f="v">
      <t c="7">
        <n x="54"/>
        <n x="22"/>
        <n x="32"/>
        <n x="2" s="1"/>
        <n x="3" s="1"/>
        <n x="4" s="1"/>
        <n x="5" s="1"/>
      </t>
    </mdx>
    <mdx n="0" f="v">
      <t c="7">
        <n x="54"/>
        <n x="22"/>
        <n x="20"/>
        <n x="2" s="1"/>
        <n x="3" s="1"/>
        <n x="4" s="1"/>
        <n x="5" s="1"/>
      </t>
    </mdx>
    <mdx n="0" f="v">
      <t c="7" fi="0">
        <n x="54"/>
        <n x="30"/>
        <n x="11"/>
        <n x="2" s="1"/>
        <n x="3" s="1"/>
        <n x="4" s="1"/>
        <n x="5" s="1"/>
      </t>
    </mdx>
    <mdx n="0" f="v">
      <t c="7" fi="0">
        <n x="54"/>
        <n x="30"/>
        <n x="10"/>
        <n x="2" s="1"/>
        <n x="3" s="1"/>
        <n x="4" s="1"/>
        <n x="5" s="1"/>
      </t>
    </mdx>
    <mdx n="0" f="v">
      <t c="7">
        <n x="54"/>
        <n x="30"/>
        <n x="9"/>
        <n x="2" s="1"/>
        <n x="3" s="1"/>
        <n x="4" s="1"/>
        <n x="5" s="1"/>
      </t>
    </mdx>
    <mdx n="0" f="v">
      <t c="7">
        <n x="54"/>
        <n x="30"/>
        <n x="8"/>
        <n x="2" s="1"/>
        <n x="3" s="1"/>
        <n x="4" s="1"/>
        <n x="5" s="1"/>
      </t>
    </mdx>
    <mdx n="0" f="v">
      <t c="7" fi="0">
        <n x="54"/>
        <n x="12"/>
        <n x="25"/>
        <n x="2" s="1"/>
        <n x="3" s="1"/>
        <n x="4" s="1"/>
        <n x="5" s="1"/>
      </t>
    </mdx>
    <mdx n="0" f="v">
      <t c="7">
        <n x="54"/>
        <n x="12"/>
        <n x="28"/>
        <n x="2" s="1"/>
        <n x="3" s="1"/>
        <n x="4" s="1"/>
        <n x="5" s="1"/>
      </t>
    </mdx>
    <mdx n="0" f="v">
      <t c="7">
        <n x="54"/>
        <n x="12"/>
        <n x="50"/>
        <n x="2" s="1"/>
        <n x="3" s="1"/>
        <n x="4" s="1"/>
        <n x="5" s="1"/>
      </t>
    </mdx>
    <mdx n="0" f="v">
      <t c="7" fi="0">
        <n x="54"/>
        <n x="6"/>
        <n x="33"/>
        <n x="2" s="1"/>
        <n x="3" s="1"/>
        <n x="4" s="1"/>
        <n x="5" s="1"/>
      </t>
    </mdx>
    <mdx n="0" f="v">
      <t c="7">
        <n x="54"/>
        <n x="6"/>
        <n x="41"/>
        <n x="2" s="1"/>
        <n x="3" s="1"/>
        <n x="4" s="1"/>
        <n x="5" s="1"/>
      </t>
    </mdx>
    <mdx n="0" f="v">
      <t c="7">
        <n x="54"/>
        <n x="6"/>
        <n x="35"/>
        <n x="2" s="1"/>
        <n x="3" s="1"/>
        <n x="4" s="1"/>
        <n x="5" s="1"/>
      </t>
    </mdx>
    <mdx n="0" f="v">
      <t c="7">
        <n x="54"/>
        <n x="18"/>
        <n x="16"/>
        <n x="2" s="1"/>
        <n x="3" s="1"/>
        <n x="4" s="1"/>
        <n x="5" s="1"/>
      </t>
    </mdx>
    <mdx n="0" f="v">
      <t c="7">
        <n x="54"/>
        <n x="18"/>
        <n x="15"/>
        <n x="2" s="1"/>
        <n x="3" s="1"/>
        <n x="4" s="1"/>
        <n x="5" s="1"/>
      </t>
    </mdx>
    <mdx n="0" f="v">
      <t c="7">
        <n x="54"/>
        <n x="18"/>
        <n x="14"/>
        <n x="2" s="1"/>
        <n x="3" s="1"/>
        <n x="4" s="1"/>
        <n x="5" s="1"/>
      </t>
    </mdx>
    <mdx n="0" f="v">
      <t c="7" fi="0">
        <n x="54"/>
        <n x="49"/>
        <n x="47"/>
        <n x="2" s="1"/>
        <n x="3" s="1"/>
        <n x="4" s="1"/>
        <n x="5" s="1"/>
      </t>
    </mdx>
    <mdx n="0" f="v">
      <t c="7">
        <n x="54"/>
        <n x="49"/>
        <n x="38"/>
        <n x="2" s="1"/>
        <n x="3" s="1"/>
        <n x="4" s="1"/>
        <n x="5" s="1"/>
      </t>
    </mdx>
    <mdx n="0" f="v">
      <t c="7">
        <n x="54"/>
        <n x="49"/>
        <n x="53"/>
        <n x="2" s="1"/>
        <n x="3" s="1"/>
        <n x="4" s="1"/>
        <n x="5" s="1"/>
      </t>
    </mdx>
    <mdx n="0" f="v">
      <t c="7" fi="0">
        <n x="54"/>
        <n x="26"/>
        <n x="29"/>
        <n x="2" s="1"/>
        <n x="3" s="1"/>
        <n x="4" s="1"/>
        <n x="5" s="1"/>
      </t>
    </mdx>
    <mdx n="0" f="v">
      <t c="7">
        <n x="54"/>
        <n x="26"/>
        <n x="21"/>
        <n x="2" s="1"/>
        <n x="3" s="1"/>
        <n x="4" s="1"/>
        <n x="5" s="1"/>
      </t>
    </mdx>
    <mdx n="0" f="v">
      <t c="7">
        <n x="54"/>
        <n x="26"/>
        <n x="24"/>
        <n x="2" s="1"/>
        <n x="3" s="1"/>
        <n x="4" s="1"/>
        <n x="5" s="1"/>
      </t>
    </mdx>
    <mdx n="0" f="v">
      <t c="7">
        <n x="54"/>
        <n x="26"/>
        <n x="31"/>
        <n x="2" s="1"/>
        <n x="3" s="1"/>
        <n x="4" s="1"/>
        <n x="5" s="1"/>
      </t>
    </mdx>
    <mdx n="0" f="v">
      <t c="7">
        <n x="54"/>
        <n x="45"/>
        <n x="44"/>
        <n x="2" s="1"/>
        <n x="3" s="1"/>
        <n x="4" s="1"/>
        <n x="5" s="1"/>
      </t>
    </mdx>
    <mdx n="0" f="v">
      <t c="7">
        <n x="54"/>
        <n x="45"/>
        <n x="48"/>
        <n x="2" s="1"/>
        <n x="3" s="1"/>
        <n x="4" s="1"/>
        <n x="5" s="1"/>
      </t>
    </mdx>
    <mdx n="0" f="v">
      <t c="7">
        <n x="54"/>
        <n x="45"/>
        <n x="46"/>
        <n x="2" s="1"/>
        <n x="3" s="1"/>
        <n x="4" s="1"/>
        <n x="5" s="1"/>
      </t>
    </mdx>
    <mdx n="0" f="v">
      <t c="7">
        <n x="54"/>
        <n x="42"/>
        <n x="51"/>
        <n x="2" s="1"/>
        <n x="3" s="1"/>
        <n x="4" s="1"/>
        <n x="5" s="1"/>
      </t>
    </mdx>
    <mdx n="0" f="v">
      <t c="7">
        <n x="54"/>
        <n x="42"/>
        <n x="32"/>
        <n x="2" s="1"/>
        <n x="3" s="1"/>
        <n x="4" s="1"/>
        <n x="5" s="1"/>
      </t>
    </mdx>
    <mdx n="0" f="v">
      <t c="7">
        <n x="54"/>
        <n x="42"/>
        <n x="20"/>
        <n x="2" s="1"/>
        <n x="3" s="1"/>
        <n x="4" s="1"/>
        <n x="5" s="1"/>
      </t>
    </mdx>
    <mdx n="0" f="v">
      <t c="7" fi="0">
        <n x="54"/>
        <n x="39"/>
        <n x="11"/>
        <n x="2" s="1"/>
        <n x="3" s="1"/>
        <n x="4" s="1"/>
        <n x="5" s="1"/>
      </t>
    </mdx>
    <mdx n="0" f="v">
      <t c="7">
        <n x="54"/>
        <n x="39"/>
        <n x="10"/>
        <n x="2" s="1"/>
        <n x="3" s="1"/>
        <n x="4" s="1"/>
        <n x="5" s="1"/>
      </t>
    </mdx>
    <mdx n="0" f="v">
      <t c="7">
        <n x="54"/>
        <n x="39"/>
        <n x="9"/>
        <n x="2" s="1"/>
        <n x="3" s="1"/>
        <n x="4" s="1"/>
        <n x="5" s="1"/>
      </t>
    </mdx>
    <mdx n="0" f="v">
      <t c="7">
        <n x="54"/>
        <n x="39"/>
        <n x="8"/>
        <n x="2" s="1"/>
        <n x="3" s="1"/>
        <n x="4" s="1"/>
        <n x="5" s="1"/>
      </t>
    </mdx>
    <mdx n="0" f="v">
      <t c="7" fi="0">
        <n x="54"/>
        <n x="37"/>
        <n x="10"/>
        <n x="2" s="1"/>
        <n x="3" s="1"/>
        <n x="4" s="1"/>
        <n x="5" s="1"/>
      </t>
    </mdx>
    <mdx n="0" f="v">
      <t c="7">
        <n x="54"/>
        <n x="37"/>
        <n x="9"/>
        <n x="2" s="1"/>
        <n x="3" s="1"/>
        <n x="4" s="1"/>
        <n x="5" s="1"/>
      </t>
    </mdx>
    <mdx n="0" f="v">
      <t c="7">
        <n x="54"/>
        <n x="37"/>
        <n x="8"/>
        <n x="2" s="1"/>
        <n x="3" s="1"/>
        <n x="4" s="1"/>
        <n x="5" s="1"/>
      </t>
    </mdx>
    <mdx n="0" f="v">
      <t c="7" fi="0">
        <n x="54"/>
        <n x="36"/>
        <n x="25"/>
        <n x="2" s="1"/>
        <n x="3" s="1"/>
        <n x="4" s="1"/>
        <n x="5" s="1"/>
      </t>
    </mdx>
    <mdx n="0" f="v">
      <t c="7" fi="0">
        <n x="54"/>
        <n x="36"/>
        <n x="28"/>
        <n x="2" s="1"/>
        <n x="3" s="1"/>
        <n x="4" s="1"/>
        <n x="5" s="1"/>
      </t>
    </mdx>
    <mdx n="0" f="v">
      <t c="7">
        <n x="54"/>
        <n x="36"/>
        <n x="50"/>
        <n x="2" s="1"/>
        <n x="3" s="1"/>
        <n x="4" s="1"/>
        <n x="5" s="1"/>
      </t>
    </mdx>
    <mdx n="0" f="v">
      <t c="7" fi="0">
        <n x="54"/>
        <n x="34"/>
        <n x="33"/>
        <n x="2" s="1"/>
        <n x="3" s="1"/>
        <n x="4" s="1"/>
        <n x="5" s="1"/>
      </t>
    </mdx>
    <mdx n="0" f="v">
      <t c="7" fi="0">
        <n x="54"/>
        <n x="34"/>
        <n x="41"/>
        <n x="2" s="1"/>
        <n x="3" s="1"/>
        <n x="4" s="1"/>
        <n x="5" s="1"/>
      </t>
    </mdx>
    <mdx n="0" f="v">
      <t c="7">
        <n x="54"/>
        <n x="34"/>
        <n x="35"/>
        <n x="2" s="1"/>
        <n x="3" s="1"/>
        <n x="4" s="1"/>
        <n x="5" s="1"/>
      </t>
    </mdx>
    <mdx n="0" f="v">
      <t c="7" fi="0">
        <n x="54"/>
        <n x="52"/>
        <n x="16"/>
        <n x="2" s="1"/>
        <n x="3" s="1"/>
        <n x="4" s="1"/>
        <n x="5" s="1"/>
      </t>
    </mdx>
    <mdx n="0" f="v">
      <t c="7">
        <n x="54"/>
        <n x="52"/>
        <n x="15"/>
        <n x="2" s="1"/>
        <n x="3" s="1"/>
        <n x="4" s="1"/>
        <n x="5" s="1"/>
      </t>
    </mdx>
    <mdx n="0" f="v">
      <t c="7">
        <n x="54"/>
        <n x="52"/>
        <n x="14"/>
        <n x="2" s="1"/>
        <n x="3" s="1"/>
        <n x="4" s="1"/>
        <n x="5" s="1"/>
      </t>
    </mdx>
    <mdx n="0" f="v">
      <t c="7" fi="0">
        <n x="54"/>
        <n x="22"/>
        <n x="47"/>
        <n x="2" s="1"/>
        <n x="3" s="1"/>
        <n x="4" s="1"/>
        <n x="5" s="1"/>
      </t>
    </mdx>
    <mdx n="0" f="v">
      <t c="7">
        <n x="54"/>
        <n x="22"/>
        <n x="38"/>
        <n x="2" s="1"/>
        <n x="3" s="1"/>
        <n x="4" s="1"/>
        <n x="5" s="1"/>
      </t>
    </mdx>
    <mdx n="0" f="v">
      <t c="7">
        <n x="54"/>
        <n x="22"/>
        <n x="53"/>
        <n x="2" s="1"/>
        <n x="3" s="1"/>
        <n x="4" s="1"/>
        <n x="5" s="1"/>
      </t>
    </mdx>
    <mdx n="0" f="v">
      <t c="7" fi="0">
        <n x="54"/>
        <n x="30"/>
        <n x="29"/>
        <n x="2" s="1"/>
        <n x="3" s="1"/>
        <n x="4" s="1"/>
        <n x="5" s="1"/>
      </t>
    </mdx>
    <mdx n="0" f="v">
      <t c="7" fi="0">
        <n x="54"/>
        <n x="30"/>
        <n x="21"/>
        <n x="2" s="1"/>
        <n x="3" s="1"/>
        <n x="4" s="1"/>
        <n x="5" s="1"/>
      </t>
    </mdx>
    <mdx n="0" f="v">
      <t c="7">
        <n x="54"/>
        <n x="30"/>
        <n x="24"/>
        <n x="2" s="1"/>
        <n x="3" s="1"/>
        <n x="4" s="1"/>
        <n x="5" s="1"/>
      </t>
    </mdx>
    <mdx n="0" f="v">
      <t c="7">
        <n x="54"/>
        <n x="30"/>
        <n x="31"/>
        <n x="2" s="1"/>
        <n x="3" s="1"/>
        <n x="4" s="1"/>
        <n x="5" s="1"/>
      </t>
    </mdx>
    <mdx n="0" f="v">
      <t c="7" fi="0">
        <n x="54"/>
        <n x="12"/>
        <n x="44"/>
        <n x="2" s="1"/>
        <n x="3" s="1"/>
        <n x="4" s="1"/>
        <n x="5" s="1"/>
      </t>
    </mdx>
    <mdx n="0" f="v">
      <t c="7">
        <n x="54"/>
        <n x="12"/>
        <n x="48"/>
        <n x="2" s="1"/>
        <n x="3" s="1"/>
        <n x="4" s="1"/>
        <n x="5" s="1"/>
      </t>
    </mdx>
    <mdx n="0" f="v">
      <t c="7">
        <n x="54"/>
        <n x="12"/>
        <n x="46"/>
        <n x="2" s="1"/>
        <n x="3" s="1"/>
        <n x="4" s="1"/>
        <n x="5" s="1"/>
      </t>
    </mdx>
    <mdx n="0" f="v">
      <t c="7" fi="0">
        <n x="54"/>
        <n x="6"/>
        <n x="51"/>
        <n x="2" s="1"/>
        <n x="3" s="1"/>
        <n x="4" s="1"/>
        <n x="5" s="1"/>
      </t>
    </mdx>
    <mdx n="0" f="v">
      <t c="7">
        <n x="54"/>
        <n x="6"/>
        <n x="32"/>
        <n x="2" s="1"/>
        <n x="3" s="1"/>
        <n x="4" s="1"/>
        <n x="5" s="1"/>
      </t>
    </mdx>
    <mdx n="0" f="v">
      <t c="7">
        <n x="54"/>
        <n x="6"/>
        <n x="20"/>
        <n x="2" s="1"/>
        <n x="3" s="1"/>
        <n x="4" s="1"/>
        <n x="5" s="1"/>
      </t>
    </mdx>
    <mdx n="0" f="v">
      <t c="7" fi="0">
        <n x="54"/>
        <n x="18"/>
        <n x="11"/>
        <n x="2" s="1"/>
        <n x="3" s="1"/>
        <n x="4" s="1"/>
        <n x="5" s="1"/>
      </t>
    </mdx>
    <mdx n="0" f="v">
      <t c="7">
        <n x="54"/>
        <n x="18"/>
        <n x="10"/>
        <n x="2" s="1"/>
        <n x="3" s="1"/>
        <n x="4" s="1"/>
        <n x="5" s="1"/>
      </t>
    </mdx>
    <mdx n="0" f="v">
      <t c="7">
        <n x="54"/>
        <n x="18"/>
        <n x="9"/>
        <n x="2" s="1"/>
        <n x="3" s="1"/>
        <n x="4" s="1"/>
        <n x="5" s="1"/>
      </t>
    </mdx>
    <mdx n="0" f="v">
      <t c="7">
        <n x="54"/>
        <n x="18"/>
        <n x="8"/>
        <n x="2" s="1"/>
        <n x="3" s="1"/>
        <n x="4" s="1"/>
        <n x="5" s="1"/>
      </t>
    </mdx>
    <mdx n="0" f="v">
      <t c="7" fi="0">
        <n x="54"/>
        <n x="49"/>
        <n x="25"/>
        <n x="2" s="1"/>
        <n x="3" s="1"/>
        <n x="4" s="1"/>
        <n x="5" s="1"/>
      </t>
    </mdx>
    <mdx n="0" f="v">
      <t c="7">
        <n x="54"/>
        <n x="49"/>
        <n x="28"/>
        <n x="2" s="1"/>
        <n x="3" s="1"/>
        <n x="4" s="1"/>
        <n x="5" s="1"/>
      </t>
    </mdx>
    <mdx n="0" f="v">
      <t c="7">
        <n x="54"/>
        <n x="49"/>
        <n x="50"/>
        <n x="2" s="1"/>
        <n x="3" s="1"/>
        <n x="4" s="1"/>
        <n x="5" s="1"/>
      </t>
    </mdx>
    <mdx n="0" f="v">
      <t c="7" fi="0">
        <n x="54"/>
        <n x="26"/>
        <n x="33"/>
        <n x="2" s="1"/>
        <n x="3" s="1"/>
        <n x="4" s="1"/>
        <n x="5" s="1"/>
      </t>
    </mdx>
    <mdx n="0" f="v">
      <t c="7">
        <n x="54"/>
        <n x="26"/>
        <n x="41"/>
        <n x="2" s="1"/>
        <n x="3" s="1"/>
        <n x="4" s="1"/>
        <n x="5" s="1"/>
      </t>
    </mdx>
    <mdx n="0" f="v">
      <t c="7">
        <n x="54"/>
        <n x="26"/>
        <n x="35"/>
        <n x="2" s="1"/>
        <n x="3" s="1"/>
        <n x="4" s="1"/>
        <n x="5" s="1"/>
      </t>
    </mdx>
    <mdx n="0" f="v">
      <t c="7">
        <n x="54"/>
        <n x="45"/>
        <n x="16"/>
        <n x="2" s="1"/>
        <n x="3" s="1"/>
        <n x="4" s="1"/>
        <n x="5" s="1"/>
      </t>
    </mdx>
    <mdx n="0" f="v">
      <t c="7">
        <n x="54"/>
        <n x="45"/>
        <n x="15"/>
        <n x="2" s="1"/>
        <n x="3" s="1"/>
        <n x="4" s="1"/>
        <n x="5" s="1"/>
      </t>
    </mdx>
    <mdx n="0" f="v">
      <t c="7">
        <n x="54"/>
        <n x="45"/>
        <n x="14"/>
        <n x="2" s="1"/>
        <n x="3" s="1"/>
        <n x="4" s="1"/>
        <n x="5" s="1"/>
      </t>
    </mdx>
    <mdx n="0" f="v">
      <t c="7">
        <n x="54"/>
        <n x="42"/>
        <n x="47"/>
        <n x="2" s="1"/>
        <n x="3" s="1"/>
        <n x="4" s="1"/>
        <n x="5" s="1"/>
      </t>
    </mdx>
    <mdx n="0" f="v">
      <t c="7">
        <n x="54"/>
        <n x="42"/>
        <n x="38"/>
        <n x="2" s="1"/>
        <n x="3" s="1"/>
        <n x="4" s="1"/>
        <n x="5" s="1"/>
      </t>
    </mdx>
    <mdx n="0" f="v">
      <t c="7">
        <n x="54"/>
        <n x="42"/>
        <n x="53"/>
        <n x="2" s="1"/>
        <n x="3" s="1"/>
        <n x="4" s="1"/>
        <n x="5" s="1"/>
      </t>
    </mdx>
    <mdx n="0" f="v">
      <t c="7" fi="0">
        <n x="54"/>
        <n x="39"/>
        <n x="29"/>
        <n x="2" s="1"/>
        <n x="3" s="1"/>
        <n x="4" s="1"/>
        <n x="5" s="1"/>
      </t>
    </mdx>
    <mdx n="0" f="v">
      <t c="7">
        <n x="54"/>
        <n x="39"/>
        <n x="21"/>
        <n x="2" s="1"/>
        <n x="3" s="1"/>
        <n x="4" s="1"/>
        <n x="5" s="1"/>
      </t>
    </mdx>
    <mdx n="0" f="v">
      <t c="7">
        <n x="54"/>
        <n x="39"/>
        <n x="24"/>
        <n x="2" s="1"/>
        <n x="3" s="1"/>
        <n x="4" s="1"/>
        <n x="5" s="1"/>
      </t>
    </mdx>
    <mdx n="0" f="v">
      <t c="7">
        <n x="54"/>
        <n x="39"/>
        <n x="31"/>
        <n x="2" s="1"/>
        <n x="3" s="1"/>
        <n x="4" s="1"/>
        <n x="5" s="1"/>
      </t>
    </mdx>
    <mdx n="0" f="v">
      <t c="7" fi="0">
        <n x="54"/>
        <n x="19"/>
        <n x="21"/>
        <n x="2" s="1"/>
        <n x="3" s="1"/>
        <n x="4" s="1"/>
        <n x="5" s="1"/>
      </t>
    </mdx>
    <mdx n="0" f="v">
      <t c="7" fi="0">
        <n x="54"/>
        <n x="19"/>
        <n x="51"/>
        <n x="2" s="1"/>
        <n x="3" s="1"/>
        <n x="4" s="1"/>
        <n x="5" s="1"/>
      </t>
    </mdx>
    <mdx n="0" f="v">
      <t c="7" fi="0">
        <n x="54"/>
        <n x="40"/>
        <n x="16"/>
        <n x="2" s="1"/>
        <n x="3" s="1"/>
        <n x="4" s="1"/>
        <n x="5" s="1"/>
      </t>
    </mdx>
    <mdx n="0" f="v">
      <t c="7" fi="0">
        <n x="54"/>
        <n x="40"/>
        <n x="15"/>
        <n x="2" s="1"/>
        <n x="3" s="1"/>
        <n x="4" s="1"/>
        <n x="5" s="1"/>
      </t>
    </mdx>
    <mdx n="0" f="v">
      <t c="7">
        <n x="54"/>
        <n x="40"/>
        <n x="14"/>
        <n x="2" s="1"/>
        <n x="3" s="1"/>
        <n x="4" s="1"/>
        <n x="5" s="1"/>
      </t>
    </mdx>
    <mdx n="0" f="v">
      <t c="7" fi="0">
        <n x="54"/>
        <n x="40"/>
        <n x="11"/>
        <n x="2" s="1"/>
        <n x="3" s="1"/>
        <n x="4" s="1"/>
        <n x="5" s="1"/>
      </t>
    </mdx>
    <mdx n="0" f="v">
      <t c="7" fi="0">
        <n x="54"/>
        <n x="40"/>
        <n x="10"/>
        <n x="2" s="1"/>
        <n x="3" s="1"/>
        <n x="4" s="1"/>
        <n x="5" s="1"/>
      </t>
    </mdx>
    <mdx n="0" f="v">
      <t c="7" fi="0">
        <n x="54"/>
        <n x="40"/>
        <n x="9"/>
        <n x="2" s="1"/>
        <n x="3" s="1"/>
        <n x="4" s="1"/>
        <n x="5" s="1"/>
      </t>
    </mdx>
    <mdx n="0" f="v">
      <t c="7">
        <n x="54"/>
        <n x="40"/>
        <n x="8"/>
        <n x="2" s="1"/>
        <n x="3" s="1"/>
        <n x="4" s="1"/>
        <n x="5" s="1"/>
      </t>
    </mdx>
    <mdx n="0" f="v">
      <t c="7">
        <n x="54"/>
        <n x="40"/>
        <n x="46"/>
        <n x="2" s="1"/>
        <n x="3" s="1"/>
        <n x="4" s="1"/>
        <n x="5" s="1"/>
      </t>
    </mdx>
    <mdx n="0" f="v">
      <t c="7">
        <n x="54"/>
        <n x="27"/>
        <n x="46"/>
        <n x="2" s="1"/>
        <n x="3" s="1"/>
        <n x="4" s="1"/>
        <n x="5" s="1"/>
      </t>
    </mdx>
    <mdx n="0" f="v">
      <t c="7">
        <n x="54"/>
        <n x="13"/>
        <n x="46"/>
        <n x="2" s="1"/>
        <n x="3" s="1"/>
        <n x="4" s="1"/>
        <n x="5" s="1"/>
      </t>
    </mdx>
    <mdx n="0" f="v">
      <t c="7" fi="0">
        <n x="54"/>
        <n x="13"/>
        <n x="48"/>
        <n x="2" s="1"/>
        <n x="3" s="1"/>
        <n x="4" s="1"/>
        <n x="5" s="1"/>
      </t>
    </mdx>
    <mdx n="0" f="v">
      <t c="7" fi="0">
        <n x="54"/>
        <n x="27"/>
        <n x="48"/>
        <n x="2" s="1"/>
        <n x="3" s="1"/>
        <n x="4" s="1"/>
        <n x="5" s="1"/>
      </t>
    </mdx>
    <mdx n="0" f="v">
      <t c="7" fi="0">
        <n x="54"/>
        <n x="27"/>
        <n x="44"/>
        <n x="2" s="1"/>
        <n x="3" s="1"/>
        <n x="4" s="1"/>
        <n x="5" s="1"/>
      </t>
    </mdx>
    <mdx n="0" f="s">
      <ms ns="55" c="0"/>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m">
      <t c="1">
        <n x="79"/>
      </t>
    </mdx>
    <mdx n="0" f="m">
      <t c="1">
        <n x="80"/>
      </t>
    </mdx>
    <mdx n="0" f="m">
      <t c="1">
        <n x="81"/>
      </t>
    </mdx>
    <mdx n="0" f="m">
      <t c="1">
        <n x="82"/>
      </t>
    </mdx>
    <mdx n="0" f="m">
      <t c="1">
        <n x="83"/>
      </t>
    </mdx>
    <mdx n="0" f="m">
      <t c="1">
        <n x="84"/>
      </t>
    </mdx>
    <mdx n="0" f="m">
      <t c="1">
        <n x="85"/>
      </t>
    </mdx>
    <mdx n="0" f="m">
      <t c="1">
        <n x="86"/>
      </t>
    </mdx>
    <mdx n="0" f="m">
      <t c="1">
        <n x="87"/>
      </t>
    </mdx>
    <mdx n="0" f="m">
      <t c="1">
        <n x="88"/>
      </t>
    </mdx>
    <mdx n="0" f="m">
      <t c="1">
        <n x="89"/>
      </t>
    </mdx>
    <mdx n="0" f="m">
      <t c="1">
        <n x="90"/>
      </t>
    </mdx>
    <mdx n="0" f="m">
      <t c="1">
        <n x="91"/>
      </t>
    </mdx>
    <mdx n="0" f="m">
      <t c="1">
        <n x="92"/>
      </t>
    </mdx>
    <mdx n="0" f="m">
      <t c="1">
        <n x="93"/>
      </t>
    </mdx>
    <mdx n="0" f="m">
      <t c="1">
        <n x="94"/>
      </t>
    </mdx>
    <mdx n="0" f="m">
      <t c="1">
        <n x="95"/>
      </t>
    </mdx>
    <mdx n="0" f="m">
      <t c="1">
        <n x="96"/>
      </t>
    </mdx>
    <mdx n="0" f="m">
      <t c="1">
        <n x="97"/>
      </t>
    </mdx>
    <mdx n="0" f="m">
      <t c="1">
        <n x="98"/>
      </t>
    </mdx>
    <mdx n="0" f="m">
      <t c="1">
        <n x="99"/>
      </t>
    </mdx>
    <mdx n="0" f="m">
      <t c="1">
        <n x="100"/>
      </t>
    </mdx>
    <mdx n="0" f="m">
      <t c="1">
        <n x="101"/>
      </t>
    </mdx>
    <mdx n="0" f="m">
      <t c="1">
        <n x="102"/>
      </t>
    </mdx>
    <mdx n="0" f="m">
      <t c="1">
        <n x="103"/>
      </t>
    </mdx>
    <mdx n="0" f="m">
      <t c="1">
        <n x="104"/>
      </t>
    </mdx>
    <mdx n="0" f="m">
      <t c="1">
        <n x="105"/>
      </t>
    </mdx>
    <mdx n="0" f="m">
      <t c="1">
        <n x="106"/>
      </t>
    </mdx>
    <mdx n="0" f="m">
      <t c="1">
        <n x="107"/>
      </t>
    </mdx>
    <mdx n="0" f="m">
      <t c="1">
        <n x="108"/>
      </t>
    </mdx>
    <mdx n="0" f="m">
      <t c="1">
        <n x="109"/>
      </t>
    </mdx>
    <mdx n="0" f="m">
      <t c="1">
        <n x="110"/>
      </t>
    </mdx>
    <mdx n="0" f="m">
      <t c="1">
        <n x="111"/>
      </t>
    </mdx>
    <mdx n="0" f="m">
      <t c="1">
        <n x="112"/>
      </t>
    </mdx>
    <mdx n="0" f="m">
      <t c="1">
        <n x="113"/>
      </t>
    </mdx>
    <mdx n="0" f="m">
      <t c="1">
        <n x="114"/>
      </t>
    </mdx>
    <mdx n="0" f="m">
      <t c="1">
        <n x="115"/>
      </t>
    </mdx>
    <mdx n="0" f="m">
      <t c="1">
        <n x="116"/>
      </t>
    </mdx>
    <mdx n="0" f="m">
      <t c="1">
        <n x="117"/>
      </t>
    </mdx>
    <mdx n="0" f="m">
      <t c="1">
        <n x="118"/>
      </t>
    </mdx>
    <mdx n="0" f="m">
      <t c="1">
        <n x="119"/>
      </t>
    </mdx>
    <mdx n="0" f="m">
      <t c="1">
        <n x="120"/>
      </t>
    </mdx>
    <mdx n="0" f="m">
      <t c="1">
        <n x="121"/>
      </t>
    </mdx>
    <mdx n="0" f="m">
      <t c="1">
        <n x="122"/>
      </t>
    </mdx>
    <mdx n="0" f="m">
      <t c="1">
        <n x="123"/>
      </t>
    </mdx>
    <mdx n="0" f="m">
      <t c="1">
        <n x="124"/>
      </t>
    </mdx>
    <mdx n="0" f="m">
      <t c="1">
        <n x="125"/>
      </t>
    </mdx>
    <mdx n="0" f="m">
      <t c="1">
        <n x="126"/>
      </t>
    </mdx>
    <mdx n="0" f="m">
      <t c="1">
        <n x="127"/>
      </t>
    </mdx>
    <mdx n="0" f="m">
      <t c="1">
        <n x="128"/>
      </t>
    </mdx>
    <mdx n="0" f="m">
      <t c="1">
        <n x="129"/>
      </t>
    </mdx>
    <mdx n="0" f="m">
      <t c="1">
        <n x="130"/>
      </t>
    </mdx>
    <mdx n="0" f="m">
      <t c="1">
        <n x="131"/>
      </t>
    </mdx>
    <mdx n="0" f="m">
      <t c="1">
        <n x="132"/>
      </t>
    </mdx>
    <mdx n="0" f="m">
      <t c="1">
        <n x="133"/>
      </t>
    </mdx>
    <mdx n="0" f="m">
      <t c="1">
        <n x="134"/>
      </t>
    </mdx>
    <mdx n="0" f="m">
      <t c="1">
        <n x="135"/>
      </t>
    </mdx>
    <mdx n="0" f="m">
      <t c="1">
        <n x="136"/>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v">
      <t c="3">
        <n x="55" s="1"/>
        <n x="56"/>
        <n x="125"/>
      </t>
    </mdx>
    <mdx n="0" f="v">
      <t c="3">
        <n x="55" s="1"/>
        <n x="57"/>
        <n x="125"/>
      </t>
    </mdx>
    <mdx n="0" f="v">
      <t c="3">
        <n x="55" s="1"/>
        <n x="58"/>
        <n x="125"/>
      </t>
    </mdx>
    <mdx n="0" f="v">
      <t c="3">
        <n x="55" s="1"/>
        <n x="59"/>
        <n x="125"/>
      </t>
    </mdx>
    <mdx n="0" f="v">
      <t c="3">
        <n x="55" s="1"/>
        <n x="60"/>
        <n x="125"/>
      </t>
    </mdx>
    <mdx n="0" f="v">
      <t c="3">
        <n x="55" s="1"/>
        <n x="61"/>
        <n x="125"/>
      </t>
    </mdx>
    <mdx n="0" f="v">
      <t c="3">
        <n x="55" s="1"/>
        <n x="62"/>
        <n x="125"/>
      </t>
    </mdx>
    <mdx n="0" f="v">
      <t c="3">
        <n x="55" s="1"/>
        <n x="63"/>
        <n x="125"/>
      </t>
    </mdx>
    <mdx n="0" f="v">
      <t c="3">
        <n x="55" s="1"/>
        <n x="64"/>
        <n x="125"/>
      </t>
    </mdx>
    <mdx n="0" f="v">
      <t c="3">
        <n x="55" s="1"/>
        <n x="65"/>
        <n x="125"/>
      </t>
    </mdx>
    <mdx n="0" f="v">
      <t c="3">
        <n x="55" s="1"/>
        <n x="66"/>
        <n x="125"/>
      </t>
    </mdx>
    <mdx n="0" f="v">
      <t c="3">
        <n x="55" s="1"/>
        <n x="67"/>
        <n x="125"/>
      </t>
    </mdx>
    <mdx n="0" f="v">
      <t c="3">
        <n x="55" s="1"/>
        <n x="106"/>
        <n x="140"/>
      </t>
    </mdx>
    <mdx n="0" f="v">
      <t c="3">
        <n x="55" s="1"/>
        <n x="110"/>
        <n x="140"/>
      </t>
    </mdx>
    <mdx n="0" f="v">
      <t c="3">
        <n x="55" s="1"/>
        <n x="99"/>
        <n x="125"/>
      </t>
    </mdx>
    <mdx n="0" f="v">
      <t c="3">
        <n x="55" s="1"/>
        <n x="56"/>
        <n x="140"/>
      </t>
    </mdx>
    <mdx n="0" f="v">
      <t c="3">
        <n x="55" s="1"/>
        <n x="100"/>
        <n x="125"/>
      </t>
    </mdx>
    <mdx n="0" f="v">
      <t c="3">
        <n x="55" s="1"/>
        <n x="57"/>
        <n x="140"/>
      </t>
    </mdx>
    <mdx n="0" f="v">
      <t c="3">
        <n x="55" s="1"/>
        <n x="101"/>
        <n x="125"/>
      </t>
    </mdx>
    <mdx n="0" f="v">
      <t c="3">
        <n x="55" s="1"/>
        <n x="58"/>
        <n x="140"/>
      </t>
    </mdx>
    <mdx n="0" f="v">
      <t c="3">
        <n x="55" s="1"/>
        <n x="102"/>
        <n x="125"/>
      </t>
    </mdx>
    <mdx n="0" f="v">
      <t c="3">
        <n x="55" s="1"/>
        <n x="59"/>
        <n x="140"/>
      </t>
    </mdx>
    <mdx n="0" f="v">
      <t c="3">
        <n x="55" s="1"/>
        <n x="103"/>
        <n x="125"/>
      </t>
    </mdx>
    <mdx n="0" f="v">
      <t c="3">
        <n x="55" s="1"/>
        <n x="60"/>
        <n x="140"/>
      </t>
    </mdx>
    <mdx n="0" f="v">
      <t c="3">
        <n x="55" s="1"/>
        <n x="104"/>
        <n x="125"/>
      </t>
    </mdx>
    <mdx n="0" f="v">
      <t c="3">
        <n x="55" s="1"/>
        <n x="61"/>
        <n x="140"/>
      </t>
    </mdx>
    <mdx n="0" f="v">
      <t c="3">
        <n x="55" s="1"/>
        <n x="105"/>
        <n x="125"/>
      </t>
    </mdx>
    <mdx n="0" f="v">
      <t c="3">
        <n x="55" s="1"/>
        <n x="62"/>
        <n x="140"/>
      </t>
    </mdx>
    <mdx n="0" f="v">
      <t c="3">
        <n x="55" s="1"/>
        <n x="106"/>
        <n x="125"/>
      </t>
    </mdx>
    <mdx n="0" f="v">
      <t c="3">
        <n x="55" s="1"/>
        <n x="63"/>
        <n x="140"/>
      </t>
    </mdx>
    <mdx n="0" f="v">
      <t c="3">
        <n x="55" s="1"/>
        <n x="107"/>
        <n x="125"/>
      </t>
    </mdx>
    <mdx n="0" f="v">
      <t c="3">
        <n x="55" s="1"/>
        <n x="64"/>
        <n x="140"/>
      </t>
    </mdx>
    <mdx n="0" f="v">
      <t c="3">
        <n x="55" s="1"/>
        <n x="108"/>
        <n x="125"/>
      </t>
    </mdx>
    <mdx n="0" f="v">
      <t c="3">
        <n x="55" s="1"/>
        <n x="65"/>
        <n x="140"/>
      </t>
    </mdx>
    <mdx n="0" f="v">
      <t c="3">
        <n x="55" s="1"/>
        <n x="109"/>
        <n x="125"/>
      </t>
    </mdx>
    <mdx n="0" f="v">
      <t c="3">
        <n x="55" s="1"/>
        <n x="66"/>
        <n x="140"/>
      </t>
    </mdx>
    <mdx n="0" f="v">
      <t c="3">
        <n x="55" s="1"/>
        <n x="110"/>
        <n x="125"/>
      </t>
    </mdx>
    <mdx n="0" f="v">
      <t c="3">
        <n x="55" s="1"/>
        <n x="67"/>
        <n x="140"/>
      </t>
    </mdx>
    <mdx n="0" f="v">
      <t c="3">
        <n x="55" s="1"/>
        <n x="111"/>
        <n x="125"/>
      </t>
    </mdx>
    <mdx n="0" f="v">
      <t c="3">
        <n x="55" s="1"/>
        <n x="70"/>
        <n x="140"/>
      </t>
    </mdx>
    <mdx n="0" f="v">
      <t c="3">
        <n x="55" s="1"/>
        <n x="70"/>
        <n x="125"/>
      </t>
    </mdx>
    <mdx n="0" f="v">
      <t c="3">
        <n x="55" s="1"/>
        <n x="71"/>
        <n x="140"/>
      </t>
    </mdx>
    <mdx n="0" f="v">
      <t c="3">
        <n x="55" s="1"/>
        <n x="71"/>
        <n x="125"/>
      </t>
    </mdx>
    <mdx n="0" f="v">
      <t c="3">
        <n x="55" s="1"/>
        <n x="72"/>
        <n x="140"/>
      </t>
    </mdx>
    <mdx n="0" f="v">
      <t c="3">
        <n x="55" s="1"/>
        <n x="72"/>
        <n x="125"/>
      </t>
    </mdx>
    <mdx n="0" f="v">
      <t c="3">
        <n x="55" s="1"/>
        <n x="73"/>
        <n x="140"/>
      </t>
    </mdx>
    <mdx n="0" f="v">
      <t c="3">
        <n x="55" s="1"/>
        <n x="73"/>
        <n x="125"/>
      </t>
    </mdx>
    <mdx n="0" f="v">
      <t c="3">
        <n x="55" s="1"/>
        <n x="74"/>
        <n x="140"/>
      </t>
    </mdx>
    <mdx n="0" f="v">
      <t c="3">
        <n x="55" s="1"/>
        <n x="74"/>
        <n x="125"/>
      </t>
    </mdx>
    <mdx n="0" f="v">
      <t c="3">
        <n x="55" s="1"/>
        <n x="75"/>
        <n x="140"/>
      </t>
    </mdx>
    <mdx n="0" f="v">
      <t c="3">
        <n x="55" s="1"/>
        <n x="75"/>
        <n x="125"/>
      </t>
    </mdx>
    <mdx n="0" f="v">
      <t c="3">
        <n x="55" s="1"/>
        <n x="76"/>
        <n x="140"/>
      </t>
    </mdx>
    <mdx n="0" f="v">
      <t c="3">
        <n x="55" s="1"/>
        <n x="76"/>
        <n x="125"/>
      </t>
    </mdx>
    <mdx n="0" f="v">
      <t c="3">
        <n x="55" s="1"/>
        <n x="77"/>
        <n x="140"/>
      </t>
    </mdx>
    <mdx n="0" f="v">
      <t c="3">
        <n x="55" s="1"/>
        <n x="77"/>
        <n x="125"/>
      </t>
    </mdx>
    <mdx n="0" f="v">
      <t c="3">
        <n x="55" s="1"/>
        <n x="78"/>
        <n x="140"/>
      </t>
    </mdx>
    <mdx n="0" f="v">
      <t c="3">
        <n x="55" s="1"/>
        <n x="78"/>
        <n x="125"/>
      </t>
    </mdx>
    <mdx n="0" f="v">
      <t c="3">
        <n x="55" s="1"/>
        <n x="79"/>
        <n x="140"/>
      </t>
    </mdx>
    <mdx n="0" f="v">
      <t c="3">
        <n x="55" s="1"/>
        <n x="79"/>
        <n x="125"/>
      </t>
    </mdx>
    <mdx n="0" f="v">
      <t c="3">
        <n x="55" s="1"/>
        <n x="80"/>
        <n x="140"/>
      </t>
    </mdx>
    <mdx n="0" f="v">
      <t c="3">
        <n x="55" s="1"/>
        <n x="80"/>
        <n x="125"/>
      </t>
    </mdx>
    <mdx n="0" f="v">
      <t c="3">
        <n x="55" s="1"/>
        <n x="81"/>
        <n x="140"/>
      </t>
    </mdx>
    <mdx n="0" f="v">
      <t c="3">
        <n x="55" s="1"/>
        <n x="81"/>
        <n x="125"/>
      </t>
    </mdx>
    <mdx n="0" f="v">
      <t c="3">
        <n x="55" s="1"/>
        <n x="101"/>
        <n x="140"/>
      </t>
    </mdx>
    <mdx n="0" f="v">
      <t c="3">
        <n x="55" s="1"/>
        <n x="101"/>
        <n x="156"/>
      </t>
    </mdx>
    <mdx n="0" f="v">
      <t c="3">
        <n x="55" s="1"/>
        <n x="102"/>
        <n x="140"/>
      </t>
    </mdx>
    <mdx n="0" f="v">
      <t c="3">
        <n x="55" s="1"/>
        <n x="102"/>
        <n x="156"/>
      </t>
    </mdx>
    <mdx n="0" f="v">
      <t c="3">
        <n x="55" s="1"/>
        <n x="107"/>
        <n x="140"/>
      </t>
    </mdx>
    <mdx n="0" f="v">
      <t c="3">
        <n x="55" s="1"/>
        <n x="107"/>
        <n x="156"/>
      </t>
    </mdx>
    <mdx n="0" f="v">
      <t c="3">
        <n x="55" s="1"/>
        <n x="108"/>
        <n x="140"/>
      </t>
    </mdx>
    <mdx n="0" f="v">
      <t c="3">
        <n x="55" s="1"/>
        <n x="108"/>
        <n x="156"/>
      </t>
    </mdx>
    <mdx n="0" f="v">
      <t c="3">
        <n x="55" s="1"/>
        <n x="109"/>
        <n x="140"/>
      </t>
    </mdx>
    <mdx n="0" f="v">
      <t c="3">
        <n x="55" s="1"/>
        <n x="109"/>
        <n x="156"/>
      </t>
    </mdx>
    <mdx n="0" f="v">
      <t c="3">
        <n x="55" s="1"/>
        <n x="112"/>
        <n x="140"/>
      </t>
    </mdx>
    <mdx n="0" f="v">
      <t c="3">
        <n x="55" s="1"/>
        <n x="112"/>
        <n x="125"/>
      </t>
    </mdx>
    <mdx n="0" f="v">
      <t c="3">
        <n x="55" s="1"/>
        <n x="113"/>
        <n x="156"/>
      </t>
    </mdx>
    <mdx n="0" f="v">
      <t c="3">
        <n x="55" s="1"/>
        <n x="113"/>
        <n x="140"/>
      </t>
    </mdx>
    <mdx n="0" f="v">
      <t c="3">
        <n x="55" s="1"/>
        <n x="113"/>
        <n x="125"/>
      </t>
    </mdx>
    <mdx n="0" f="v">
      <t c="3">
        <n x="55" s="1"/>
        <n x="114"/>
        <n x="156"/>
      </t>
    </mdx>
    <mdx n="0" f="v">
      <t c="3">
        <n x="55" s="1"/>
        <n x="114"/>
        <n x="140"/>
      </t>
    </mdx>
    <mdx n="0" f="v">
      <t c="3">
        <n x="55" s="1"/>
        <n x="114"/>
        <n x="125"/>
      </t>
    </mdx>
    <mdx n="0" f="v">
      <t c="3">
        <n x="55" s="1"/>
        <n x="115"/>
        <n x="156"/>
      </t>
    </mdx>
    <mdx n="0" f="v">
      <t c="3">
        <n x="55" s="1"/>
        <n x="115"/>
        <n x="140"/>
      </t>
    </mdx>
    <mdx n="0" f="v">
      <t c="3">
        <n x="55" s="1"/>
        <n x="115"/>
        <n x="125"/>
      </t>
    </mdx>
    <mdx n="0" f="v">
      <t c="3">
        <n x="55" s="1"/>
        <n x="116"/>
        <n x="156"/>
      </t>
    </mdx>
    <mdx n="0" f="v">
      <t c="3">
        <n x="55" s="1"/>
        <n x="116"/>
        <n x="140"/>
      </t>
    </mdx>
    <mdx n="0" f="v">
      <t c="3">
        <n x="55" s="1"/>
        <n x="116"/>
        <n x="125"/>
      </t>
    </mdx>
    <mdx n="0" f="v">
      <t c="3">
        <n x="55" s="1"/>
        <n x="117"/>
        <n x="156"/>
      </t>
    </mdx>
    <mdx n="0" f="v">
      <t c="3">
        <n x="55" s="1"/>
        <n x="117"/>
        <n x="140"/>
      </t>
    </mdx>
    <mdx n="0" f="v">
      <t c="3">
        <n x="55" s="1"/>
        <n x="117"/>
        <n x="125"/>
      </t>
    </mdx>
    <mdx n="0" f="v">
      <t c="3">
        <n x="55" s="1"/>
        <n x="118"/>
        <n x="156"/>
      </t>
    </mdx>
    <mdx n="0" f="v">
      <t c="3">
        <n x="55" s="1"/>
        <n x="118"/>
        <n x="140"/>
      </t>
    </mdx>
    <mdx n="0" f="v">
      <t c="3">
        <n x="55" s="1"/>
        <n x="118"/>
        <n x="125"/>
      </t>
    </mdx>
    <mdx n="0" f="v">
      <t c="3">
        <n x="55" s="1"/>
        <n x="119"/>
        <n x="156"/>
      </t>
    </mdx>
    <mdx n="0" f="v">
      <t c="3">
        <n x="55" s="1"/>
        <n x="119"/>
        <n x="140"/>
      </t>
    </mdx>
    <mdx n="0" f="v">
      <t c="3">
        <n x="55" s="1"/>
        <n x="119"/>
        <n x="125"/>
      </t>
    </mdx>
    <mdx n="0" f="v">
      <t c="3">
        <n x="55" s="1"/>
        <n x="120"/>
        <n x="156"/>
      </t>
    </mdx>
    <mdx n="0" f="v">
      <t c="3">
        <n x="55" s="1"/>
        <n x="120"/>
        <n x="140"/>
      </t>
    </mdx>
    <mdx n="0" f="v">
      <t c="3">
        <n x="55" s="1"/>
        <n x="120"/>
        <n x="125"/>
      </t>
    </mdx>
    <mdx n="0" f="v">
      <t c="3">
        <n x="55" s="1"/>
        <n x="121"/>
        <n x="156"/>
      </t>
    </mdx>
    <mdx n="0" f="v">
      <t c="3">
        <n x="55" s="1"/>
        <n x="121"/>
        <n x="140"/>
      </t>
    </mdx>
    <mdx n="0" f="v">
      <t c="3">
        <n x="55" s="1"/>
        <n x="121"/>
        <n x="125"/>
      </t>
    </mdx>
    <mdx n="0" f="v">
      <t c="3">
        <n x="55" s="1"/>
        <n x="122"/>
        <n x="156"/>
      </t>
    </mdx>
    <mdx n="0" f="v">
      <t c="3">
        <n x="55" s="1"/>
        <n x="122"/>
        <n x="140"/>
      </t>
    </mdx>
    <mdx n="0" f="v">
      <t c="3">
        <n x="55" s="1"/>
        <n x="122"/>
        <n x="125"/>
      </t>
    </mdx>
    <mdx n="0" f="v">
      <t c="3">
        <n x="55" s="1"/>
        <n x="123"/>
        <n x="156"/>
      </t>
    </mdx>
    <mdx n="0" f="v">
      <t c="3">
        <n x="55" s="1"/>
        <n x="123"/>
        <n x="140"/>
      </t>
    </mdx>
    <mdx n="0" f="v">
      <t c="3">
        <n x="55" s="1"/>
        <n x="123"/>
        <n x="125"/>
      </t>
    </mdx>
    <mdx n="0" f="v">
      <t c="3">
        <n x="55" s="1"/>
        <n x="124"/>
        <n x="156"/>
      </t>
    </mdx>
    <mdx n="0" f="v">
      <t c="3">
        <n x="55" s="1"/>
        <n x="124"/>
        <n x="140"/>
      </t>
    </mdx>
    <mdx n="0" f="v">
      <t c="3">
        <n x="55" s="1"/>
        <n x="124"/>
        <n x="125"/>
      </t>
    </mdx>
    <mdx n="0" f="v">
      <t c="3">
        <n x="55" s="1"/>
        <n x="95"/>
        <n x="125"/>
      </t>
    </mdx>
    <mdx n="0" f="v">
      <t c="3">
        <n x="55" s="1"/>
        <n x="94"/>
        <n x="125"/>
      </t>
    </mdx>
    <mdx n="0" f="v">
      <t c="3">
        <n x="55" s="1"/>
        <n x="93"/>
        <n x="125"/>
      </t>
    </mdx>
    <mdx n="0" f="v">
      <t c="3">
        <n x="55" s="1"/>
        <n x="92"/>
        <n x="125"/>
      </t>
    </mdx>
    <mdx n="0" f="v">
      <t c="3">
        <n x="55" s="1"/>
        <n x="91"/>
        <n x="125"/>
      </t>
    </mdx>
    <mdx n="0" f="v">
      <t c="3">
        <n x="55" s="1"/>
        <n x="90"/>
        <n x="125"/>
      </t>
    </mdx>
    <mdx n="0" f="v">
      <t c="3">
        <n x="55" s="1"/>
        <n x="89"/>
        <n x="125"/>
      </t>
    </mdx>
    <mdx n="0" f="v">
      <t c="3">
        <n x="55" s="1"/>
        <n x="88"/>
        <n x="125"/>
      </t>
    </mdx>
    <mdx n="0" f="v">
      <t c="3">
        <n x="55" s="1"/>
        <n x="87"/>
        <n x="125"/>
      </t>
    </mdx>
    <mdx n="0" f="v">
      <t c="3">
        <n x="55" s="1"/>
        <n x="86"/>
        <n x="125"/>
      </t>
    </mdx>
    <mdx n="0" f="v">
      <t c="3">
        <n x="55" s="1"/>
        <n x="85"/>
        <n x="125"/>
      </t>
    </mdx>
    <mdx n="0" f="v">
      <t c="3">
        <n x="55" s="1"/>
        <n x="84"/>
        <n x="125"/>
      </t>
    </mdx>
    <mdx n="0" f="v">
      <t c="3">
        <n x="55" s="1"/>
        <n x="83"/>
        <n x="125"/>
      </t>
    </mdx>
    <mdx n="0" f="v">
      <t c="3">
        <n x="55" s="1"/>
        <n x="98"/>
        <n x="125"/>
      </t>
    </mdx>
    <mdx n="0" f="v">
      <t c="3">
        <n x="55" s="1"/>
        <n x="97"/>
        <n x="125"/>
      </t>
    </mdx>
    <mdx n="0" f="v">
      <t c="3">
        <n x="55" s="1"/>
        <n x="96"/>
        <n x="125"/>
      </t>
    </mdx>
    <mdx n="0" f="v">
      <t c="3">
        <n x="55" s="1"/>
        <n x="69"/>
        <n x="125"/>
      </t>
    </mdx>
    <mdx n="0" f="v">
      <t c="3">
        <n x="55" s="1"/>
        <n x="82"/>
        <n x="125"/>
      </t>
    </mdx>
    <mdx n="0" f="v">
      <t c="3">
        <n x="55" s="1"/>
        <n x="68"/>
        <n x="125"/>
      </t>
    </mdx>
    <mdx n="0" f="v">
      <t c="3">
        <n x="55" s="1"/>
        <n x="126"/>
        <n x="156"/>
      </t>
    </mdx>
    <mdx n="0" f="v">
      <t c="3">
        <n x="55" s="1"/>
        <n x="126"/>
        <n x="140"/>
      </t>
    </mdx>
    <mdx n="0" f="v">
      <t c="3">
        <n x="55" s="1"/>
        <n x="126"/>
        <n x="125"/>
      </t>
    </mdx>
    <mdx n="0" f="v">
      <t c="3">
        <n x="55" s="1"/>
        <n x="127"/>
        <n x="156"/>
      </t>
    </mdx>
    <mdx n="0" f="v">
      <t c="3">
        <n x="55" s="1"/>
        <n x="127"/>
        <n x="140"/>
      </t>
    </mdx>
    <mdx n="0" f="v">
      <t c="3">
        <n x="55" s="1"/>
        <n x="127"/>
        <n x="125"/>
      </t>
    </mdx>
    <mdx n="0" f="v">
      <t c="3">
        <n x="55" s="1"/>
        <n x="128"/>
        <n x="140"/>
      </t>
    </mdx>
    <mdx n="0" f="v">
      <t c="3">
        <n x="55" s="1"/>
        <n x="128"/>
        <n x="125"/>
      </t>
    </mdx>
    <mdx n="0" f="v">
      <t c="3">
        <n x="55" s="1"/>
        <n x="129"/>
        <n x="140"/>
      </t>
    </mdx>
    <mdx n="0" f="v">
      <t c="3">
        <n x="55" s="1"/>
        <n x="129"/>
        <n x="125"/>
      </t>
    </mdx>
    <mdx n="0" f="v">
      <t c="3">
        <n x="55" s="1"/>
        <n x="130"/>
        <n x="140"/>
      </t>
    </mdx>
    <mdx n="0" f="v">
      <t c="3">
        <n x="55" s="1"/>
        <n x="130"/>
        <n x="125"/>
      </t>
    </mdx>
    <mdx n="0" f="v">
      <t c="3">
        <n x="55" s="1"/>
        <n x="131"/>
        <n x="140"/>
      </t>
    </mdx>
    <mdx n="0" f="v">
      <t c="3">
        <n x="55" s="1"/>
        <n x="131"/>
        <n x="125"/>
      </t>
    </mdx>
    <mdx n="0" f="v">
      <t c="3">
        <n x="55" s="1"/>
        <n x="132"/>
        <n x="140"/>
      </t>
    </mdx>
    <mdx n="0" f="v">
      <t c="3">
        <n x="55" s="1"/>
        <n x="132"/>
        <n x="125"/>
      </t>
    </mdx>
    <mdx n="0" f="v">
      <t c="3">
        <n x="55" s="1"/>
        <n x="133"/>
        <n x="140"/>
      </t>
    </mdx>
    <mdx n="0" f="v">
      <t c="3">
        <n x="55" s="1"/>
        <n x="133"/>
        <n x="125"/>
      </t>
    </mdx>
    <mdx n="0" f="v">
      <t c="3">
        <n x="55" s="1"/>
        <n x="134"/>
        <n x="140"/>
      </t>
    </mdx>
    <mdx n="0" f="v">
      <t c="3">
        <n x="55" s="1"/>
        <n x="134"/>
        <n x="125"/>
      </t>
    </mdx>
    <mdx n="0" f="v">
      <t c="3">
        <n x="55" s="1"/>
        <n x="135"/>
        <n x="140"/>
      </t>
    </mdx>
    <mdx n="0" f="v">
      <t c="3">
        <n x="55" s="1"/>
        <n x="135"/>
        <n x="125"/>
      </t>
    </mdx>
    <mdx n="0" f="v">
      <t c="3">
        <n x="55" s="1"/>
        <n x="136"/>
        <n x="140"/>
      </t>
    </mdx>
    <mdx n="0" f="v">
      <t c="3">
        <n x="55" s="1"/>
        <n x="136"/>
        <n x="125"/>
      </t>
    </mdx>
    <mdx n="0" f="v">
      <t c="3">
        <n x="55" s="1"/>
        <n x="137"/>
        <n x="140"/>
      </t>
    </mdx>
    <mdx n="0" f="v">
      <t c="3">
        <n x="55" s="1"/>
        <n x="137"/>
        <n x="125"/>
      </t>
    </mdx>
    <mdx n="0" f="v">
      <t c="3">
        <n x="55" s="1"/>
        <n x="138"/>
        <n x="140"/>
      </t>
    </mdx>
    <mdx n="0" f="v">
      <t c="3">
        <n x="55" s="1"/>
        <n x="138"/>
        <n x="125"/>
      </t>
    </mdx>
    <mdx n="0" f="v">
      <t c="3">
        <n x="55" s="1"/>
        <n x="139"/>
        <n x="140"/>
      </t>
    </mdx>
    <mdx n="0" f="v">
      <t c="3">
        <n x="55" s="1"/>
        <n x="139"/>
        <n x="125"/>
      </t>
    </mdx>
    <mdx n="0" f="v">
      <t c="3">
        <n x="55" s="1"/>
        <n x="104"/>
        <n x="140"/>
      </t>
    </mdx>
    <mdx n="0" f="v">
      <t c="3">
        <n x="55" s="1"/>
        <n x="99"/>
        <n x="140"/>
      </t>
    </mdx>
    <mdx n="0" f="v">
      <t c="3">
        <n x="55" s="1"/>
        <n x="95"/>
        <n x="140"/>
      </t>
    </mdx>
    <mdx n="0" f="v">
      <t c="3">
        <n x="55" s="1"/>
        <n x="94"/>
        <n x="140"/>
      </t>
    </mdx>
    <mdx n="0" f="v">
      <t c="3">
        <n x="55" s="1"/>
        <n x="93"/>
        <n x="140"/>
      </t>
    </mdx>
    <mdx n="0" f="v">
      <t c="3">
        <n x="55" s="1"/>
        <n x="92"/>
        <n x="140"/>
      </t>
    </mdx>
    <mdx n="0" f="v">
      <t c="3">
        <n x="55" s="1"/>
        <n x="91"/>
        <n x="140"/>
      </t>
    </mdx>
    <mdx n="0" f="v">
      <t c="3">
        <n x="55" s="1"/>
        <n x="90"/>
        <n x="140"/>
      </t>
    </mdx>
    <mdx n="0" f="v">
      <t c="3">
        <n x="55" s="1"/>
        <n x="89"/>
        <n x="140"/>
      </t>
    </mdx>
    <mdx n="0" f="v">
      <t c="3">
        <n x="55" s="1"/>
        <n x="88"/>
        <n x="140"/>
      </t>
    </mdx>
    <mdx n="0" f="v">
      <t c="3">
        <n x="55" s="1"/>
        <n x="87"/>
        <n x="140"/>
      </t>
    </mdx>
    <mdx n="0" f="v">
      <t c="3">
        <n x="55" s="1"/>
        <n x="86"/>
        <n x="140"/>
      </t>
    </mdx>
    <mdx n="0" f="v">
      <t c="3">
        <n x="55" s="1"/>
        <n x="85"/>
        <n x="140"/>
      </t>
    </mdx>
    <mdx n="0" f="v">
      <t c="3">
        <n x="55" s="1"/>
        <n x="84"/>
        <n x="140"/>
      </t>
    </mdx>
    <mdx n="0" f="v">
      <t c="3">
        <n x="55" s="1"/>
        <n x="83"/>
        <n x="140"/>
      </t>
    </mdx>
    <mdx n="0" f="v">
      <t c="3">
        <n x="55" s="1"/>
        <n x="111"/>
        <n x="140"/>
      </t>
    </mdx>
    <mdx n="0" f="v">
      <t c="3">
        <n x="55" s="1"/>
        <n x="105"/>
        <n x="140"/>
      </t>
    </mdx>
    <mdx n="0" f="v">
      <t c="3">
        <n x="55" s="1"/>
        <n x="103"/>
        <n x="140"/>
      </t>
    </mdx>
    <mdx n="0" f="v">
      <t c="3">
        <n x="55" s="1"/>
        <n x="100"/>
        <n x="140"/>
      </t>
    </mdx>
    <mdx n="0" f="v">
      <t c="3">
        <n x="55" s="1"/>
        <n x="98"/>
        <n x="140"/>
      </t>
    </mdx>
    <mdx n="0" f="v">
      <t c="3">
        <n x="55" s="1"/>
        <n x="69"/>
        <n x="140"/>
      </t>
    </mdx>
    <mdx n="0" f="v">
      <t c="3">
        <n x="55" s="1"/>
        <n x="97"/>
        <n x="140"/>
      </t>
    </mdx>
    <mdx n="0" f="v">
      <t c="3">
        <n x="55" s="1"/>
        <n x="82"/>
        <n x="140"/>
      </t>
    </mdx>
    <mdx n="0" f="v">
      <t c="3">
        <n x="55" s="1"/>
        <n x="96"/>
        <n x="140"/>
      </t>
    </mdx>
    <mdx n="0" f="v">
      <t c="3">
        <n x="55" s="1"/>
        <n x="68"/>
        <n x="140"/>
      </t>
    </mdx>
    <mdx n="0" f="v">
      <t c="3">
        <n x="55" s="1"/>
        <n x="141"/>
        <n x="156"/>
      </t>
    </mdx>
    <mdx n="0" f="v">
      <t c="3">
        <n x="55" s="1"/>
        <n x="141"/>
        <n x="140"/>
      </t>
    </mdx>
    <mdx n="0" f="v">
      <t c="3">
        <n x="55" s="1"/>
        <n x="141"/>
        <n x="125"/>
      </t>
    </mdx>
    <mdx n="0" f="v">
      <t c="3">
        <n x="55" s="1"/>
        <n x="142"/>
        <n x="156"/>
      </t>
    </mdx>
    <mdx n="0" f="v">
      <t c="3">
        <n x="55" s="1"/>
        <n x="142"/>
        <n x="140"/>
      </t>
    </mdx>
    <mdx n="0" f="v">
      <t c="3">
        <n x="55" s="1"/>
        <n x="142"/>
        <n x="125"/>
      </t>
    </mdx>
    <mdx n="0" f="v">
      <t c="3">
        <n x="55" s="1"/>
        <n x="143"/>
        <n x="156"/>
      </t>
    </mdx>
    <mdx n="0" f="v">
      <t c="3">
        <n x="55" s="1"/>
        <n x="143"/>
        <n x="140"/>
      </t>
    </mdx>
    <mdx n="0" f="v">
      <t c="3">
        <n x="55" s="1"/>
        <n x="143"/>
        <n x="125"/>
      </t>
    </mdx>
    <mdx n="0" f="v">
      <t c="3">
        <n x="55" s="1"/>
        <n x="144"/>
        <n x="125"/>
      </t>
    </mdx>
    <mdx n="0" f="v">
      <t c="3">
        <n x="55" s="1"/>
        <n x="144"/>
        <n x="156"/>
      </t>
    </mdx>
    <mdx n="0" f="v">
      <t c="3">
        <n x="55" s="1"/>
        <n x="144"/>
        <n x="140"/>
      </t>
    </mdx>
    <mdx n="0" f="v">
      <t c="3">
        <n x="55" s="1"/>
        <n x="145"/>
        <n x="125"/>
      </t>
    </mdx>
    <mdx n="0" f="v">
      <t c="3">
        <n x="55" s="1"/>
        <n x="145"/>
        <n x="156"/>
      </t>
    </mdx>
    <mdx n="0" f="v">
      <t c="3">
        <n x="55" s="1"/>
        <n x="145"/>
        <n x="140"/>
      </t>
    </mdx>
    <mdx n="0" f="v">
      <t c="3">
        <n x="55" s="1"/>
        <n x="146"/>
        <n x="125"/>
      </t>
    </mdx>
    <mdx n="0" f="v">
      <t c="3">
        <n x="55" s="1"/>
        <n x="146"/>
        <n x="156"/>
      </t>
    </mdx>
    <mdx n="0" f="v">
      <t c="3">
        <n x="55" s="1"/>
        <n x="146"/>
        <n x="140"/>
      </t>
    </mdx>
    <mdx n="0" f="v">
      <t c="3">
        <n x="55" s="1"/>
        <n x="147"/>
        <n x="125"/>
      </t>
    </mdx>
    <mdx n="0" f="v">
      <t c="3">
        <n x="55" s="1"/>
        <n x="147"/>
        <n x="156"/>
      </t>
    </mdx>
    <mdx n="0" f="v">
      <t c="3">
        <n x="55" s="1"/>
        <n x="147"/>
        <n x="140"/>
      </t>
    </mdx>
    <mdx n="0" f="v">
      <t c="3">
        <n x="55" s="1"/>
        <n x="148"/>
        <n x="125"/>
      </t>
    </mdx>
    <mdx n="0" f="v">
      <t c="3">
        <n x="55" s="1"/>
        <n x="148"/>
        <n x="156"/>
      </t>
    </mdx>
    <mdx n="0" f="v">
      <t c="3">
        <n x="55" s="1"/>
        <n x="148"/>
        <n x="140"/>
      </t>
    </mdx>
    <mdx n="0" f="v">
      <t c="3">
        <n x="55" s="1"/>
        <n x="149"/>
        <n x="125"/>
      </t>
    </mdx>
    <mdx n="0" f="v">
      <t c="3">
        <n x="55" s="1"/>
        <n x="149"/>
        <n x="156"/>
      </t>
    </mdx>
    <mdx n="0" f="v">
      <t c="3">
        <n x="55" s="1"/>
        <n x="149"/>
        <n x="140"/>
      </t>
    </mdx>
    <mdx n="0" f="v">
      <t c="3">
        <n x="55" s="1"/>
        <n x="150"/>
        <n x="156"/>
      </t>
    </mdx>
    <mdx n="0" f="v">
      <t c="3">
        <n x="55" s="1"/>
        <n x="150"/>
        <n x="125"/>
      </t>
    </mdx>
    <mdx n="0" f="v">
      <t c="3">
        <n x="55" s="1"/>
        <n x="150"/>
        <n x="140"/>
      </t>
    </mdx>
    <mdx n="0" f="v">
      <t c="3">
        <n x="55" s="1"/>
        <n x="151"/>
        <n x="125"/>
      </t>
    </mdx>
    <mdx n="0" f="v">
      <t c="3">
        <n x="55" s="1"/>
        <n x="151"/>
        <n x="156"/>
      </t>
    </mdx>
    <mdx n="0" f="v">
      <t c="3">
        <n x="55" s="1"/>
        <n x="151"/>
        <n x="140"/>
      </t>
    </mdx>
    <mdx n="0" f="v">
      <t c="3">
        <n x="55" s="1"/>
        <n x="152"/>
        <n x="125"/>
      </t>
    </mdx>
    <mdx n="0" f="v">
      <t c="3">
        <n x="55" s="1"/>
        <n x="152"/>
        <n x="156"/>
      </t>
    </mdx>
    <mdx n="0" f="v">
      <t c="3">
        <n x="55" s="1"/>
        <n x="152"/>
        <n x="140"/>
      </t>
    </mdx>
    <mdx n="0" f="v">
      <t c="3">
        <n x="55" s="1"/>
        <n x="153"/>
        <n x="125"/>
      </t>
    </mdx>
    <mdx n="0" f="v">
      <t c="3">
        <n x="55" s="1"/>
        <n x="153"/>
        <n x="156"/>
      </t>
    </mdx>
    <mdx n="0" f="v">
      <t c="3">
        <n x="55" s="1"/>
        <n x="153"/>
        <n x="140"/>
      </t>
    </mdx>
    <mdx n="0" f="v">
      <t c="3">
        <n x="55" s="1"/>
        <n x="154"/>
        <n x="125"/>
      </t>
    </mdx>
    <mdx n="0" f="v">
      <t c="3">
        <n x="55" s="1"/>
        <n x="154"/>
        <n x="156"/>
      </t>
    </mdx>
    <mdx n="0" f="v">
      <t c="3">
        <n x="55" s="1"/>
        <n x="154"/>
        <n x="140"/>
      </t>
    </mdx>
    <mdx n="0" f="v">
      <t c="3">
        <n x="55" s="1"/>
        <n x="155"/>
        <n x="125"/>
      </t>
    </mdx>
    <mdx n="0" f="v">
      <t c="3">
        <n x="55" s="1"/>
        <n x="155"/>
        <n x="156"/>
      </t>
    </mdx>
    <mdx n="0" f="v">
      <t c="3">
        <n x="55" s="1"/>
        <n x="155"/>
        <n x="140"/>
      </t>
    </mdx>
    <mdx n="0" f="v">
      <t c="3">
        <n x="55" s="1"/>
        <n x="139"/>
        <n x="156"/>
      </t>
    </mdx>
    <mdx n="0" f="v">
      <t c="3">
        <n x="55" s="1"/>
        <n x="138"/>
        <n x="156"/>
      </t>
    </mdx>
    <mdx n="0" f="v">
      <t c="3">
        <n x="55" s="1"/>
        <n x="137"/>
        <n x="156"/>
      </t>
    </mdx>
    <mdx n="0" f="v">
      <t c="3">
        <n x="55" s="1"/>
        <n x="136"/>
        <n x="156"/>
      </t>
    </mdx>
    <mdx n="0" f="v">
      <t c="3">
        <n x="55" s="1"/>
        <n x="135"/>
        <n x="156"/>
      </t>
    </mdx>
    <mdx n="0" f="v">
      <t c="3">
        <n x="55" s="1"/>
        <n x="134"/>
        <n x="156"/>
      </t>
    </mdx>
    <mdx n="0" f="v">
      <t c="3">
        <n x="55" s="1"/>
        <n x="133"/>
        <n x="156"/>
      </t>
    </mdx>
    <mdx n="0" f="v">
      <t c="3">
        <n x="55" s="1"/>
        <n x="132"/>
        <n x="156"/>
      </t>
    </mdx>
    <mdx n="0" f="v">
      <t c="3">
        <n x="55" s="1"/>
        <n x="131"/>
        <n x="156"/>
      </t>
    </mdx>
    <mdx n="0" f="v">
      <t c="3">
        <n x="55" s="1"/>
        <n x="130"/>
        <n x="156"/>
      </t>
    </mdx>
    <mdx n="0" f="v">
      <t c="3">
        <n x="55" s="1"/>
        <n x="129"/>
        <n x="156"/>
      </t>
    </mdx>
    <mdx n="0" f="v">
      <t c="3">
        <n x="55" s="1"/>
        <n x="128"/>
        <n x="156"/>
      </t>
    </mdx>
    <mdx n="0" f="v">
      <t c="3">
        <n x="55" s="1"/>
        <n x="65"/>
        <n x="156"/>
      </t>
    </mdx>
    <mdx n="0" f="v">
      <t c="3">
        <n x="55" s="1"/>
        <n x="64"/>
        <n x="156"/>
      </t>
    </mdx>
    <mdx n="0" f="v">
      <t c="3">
        <n x="55" s="1"/>
        <n x="61"/>
        <n x="156"/>
      </t>
    </mdx>
    <mdx n="0" f="v">
      <t c="3">
        <n x="55" s="1"/>
        <n x="60"/>
        <n x="156"/>
      </t>
    </mdx>
    <mdx n="0" f="v">
      <t c="3">
        <n x="55" s="1"/>
        <n x="95"/>
        <n x="156"/>
      </t>
    </mdx>
    <mdx n="0" f="v">
      <t c="3">
        <n x="55" s="1"/>
        <n x="94"/>
        <n x="156"/>
      </t>
    </mdx>
    <mdx n="0" f="v">
      <t c="3">
        <n x="55" s="1"/>
        <n x="93"/>
        <n x="156"/>
      </t>
    </mdx>
    <mdx n="0" f="v">
      <t c="3">
        <n x="55" s="1"/>
        <n x="92"/>
        <n x="156"/>
      </t>
    </mdx>
    <mdx n="0" f="v">
      <t c="3">
        <n x="55" s="1"/>
        <n x="91"/>
        <n x="156"/>
      </t>
    </mdx>
    <mdx n="0" f="v">
      <t c="3">
        <n x="55" s="1"/>
        <n x="90"/>
        <n x="156"/>
      </t>
    </mdx>
    <mdx n="0" f="v">
      <t c="3">
        <n x="55" s="1"/>
        <n x="89"/>
        <n x="156"/>
      </t>
    </mdx>
    <mdx n="0" f="v">
      <t c="3">
        <n x="55" s="1"/>
        <n x="88"/>
        <n x="156"/>
      </t>
    </mdx>
    <mdx n="0" f="v">
      <t c="3">
        <n x="55" s="1"/>
        <n x="87"/>
        <n x="156"/>
      </t>
    </mdx>
    <mdx n="0" f="v">
      <t c="3">
        <n x="55" s="1"/>
        <n x="86"/>
        <n x="156"/>
      </t>
    </mdx>
    <mdx n="0" f="v">
      <t c="3">
        <n x="55" s="1"/>
        <n x="85"/>
        <n x="156"/>
      </t>
    </mdx>
    <mdx n="0" f="v">
      <t c="3">
        <n x="55" s="1"/>
        <n x="84"/>
        <n x="156"/>
      </t>
    </mdx>
    <mdx n="0" f="v">
      <t c="3">
        <n x="55" s="1"/>
        <n x="83"/>
        <n x="156"/>
      </t>
    </mdx>
    <mdx n="0" f="v">
      <t c="3">
        <n x="55" s="1"/>
        <n x="67"/>
        <n x="156"/>
      </t>
    </mdx>
    <mdx n="0" f="v">
      <t c="3">
        <n x="55" s="1"/>
        <n x="63"/>
        <n x="156"/>
      </t>
    </mdx>
    <mdx n="0" f="v">
      <t c="3">
        <n x="55" s="1"/>
        <n x="58"/>
        <n x="156"/>
      </t>
    </mdx>
    <mdx n="0" f="v">
      <t c="3">
        <n x="55" s="1"/>
        <n x="98"/>
        <n x="156"/>
      </t>
    </mdx>
    <mdx n="0" f="v">
      <t c="3">
        <n x="55" s="1"/>
        <n x="69"/>
        <n x="156"/>
      </t>
    </mdx>
    <mdx n="0" f="v">
      <t c="3">
        <n x="55" s="1"/>
        <n x="112"/>
        <n x="156"/>
      </t>
    </mdx>
    <mdx n="0" f="v">
      <t c="3">
        <n x="55" s="1"/>
        <n x="97"/>
        <n x="156"/>
      </t>
    </mdx>
    <mdx n="0" f="v">
      <t c="3">
        <n x="55" s="1"/>
        <n x="82"/>
        <n x="156"/>
      </t>
    </mdx>
    <mdx n="0" f="v">
      <t c="3">
        <n x="55" s="1"/>
        <n x="96"/>
        <n x="156"/>
      </t>
    </mdx>
    <mdx n="0" f="v">
      <t c="3">
        <n x="55" s="1"/>
        <n x="68"/>
        <n x="156"/>
      </t>
    </mdx>
    <mdx n="0" f="v">
      <t c="3">
        <n x="55" s="1"/>
        <n x="111"/>
        <n x="156"/>
      </t>
    </mdx>
    <mdx n="0" f="v">
      <t c="3">
        <n x="55" s="1"/>
        <n x="110"/>
        <n x="156"/>
      </t>
    </mdx>
    <mdx n="0" f="v">
      <t c="3">
        <n x="55" s="1"/>
        <n x="106"/>
        <n x="156"/>
      </t>
    </mdx>
    <mdx n="0" f="v">
      <t c="3">
        <n x="55" s="1"/>
        <n x="105"/>
        <n x="156"/>
      </t>
    </mdx>
    <mdx n="0" f="v">
      <t c="3">
        <n x="55" s="1"/>
        <n x="104"/>
        <n x="156"/>
      </t>
    </mdx>
    <mdx n="0" f="v">
      <t c="3">
        <n x="55" s="1"/>
        <n x="103"/>
        <n x="156"/>
      </t>
    </mdx>
    <mdx n="0" f="v">
      <t c="3">
        <n x="55" s="1"/>
        <n x="100"/>
        <n x="156"/>
      </t>
    </mdx>
    <mdx n="0" f="v">
      <t c="3">
        <n x="55" s="1"/>
        <n x="99"/>
        <n x="156"/>
      </t>
    </mdx>
    <mdx n="0" f="v">
      <t c="3">
        <n x="55" s="1"/>
        <n x="66"/>
        <n x="156"/>
      </t>
    </mdx>
    <mdx n="0" f="v">
      <t c="3">
        <n x="55" s="1"/>
        <n x="81"/>
        <n x="156"/>
      </t>
    </mdx>
    <mdx n="0" f="v">
      <t c="3">
        <n x="55" s="1"/>
        <n x="80"/>
        <n x="156"/>
      </t>
    </mdx>
    <mdx n="0" f="v">
      <t c="3">
        <n x="55" s="1"/>
        <n x="79"/>
        <n x="156"/>
      </t>
    </mdx>
    <mdx n="0" f="v">
      <t c="3">
        <n x="55" s="1"/>
        <n x="78"/>
        <n x="156"/>
      </t>
    </mdx>
    <mdx n="0" f="v">
      <t c="3">
        <n x="55" s="1"/>
        <n x="77"/>
        <n x="156"/>
      </t>
    </mdx>
    <mdx n="0" f="v">
      <t c="3">
        <n x="55" s="1"/>
        <n x="76"/>
        <n x="156"/>
      </t>
    </mdx>
    <mdx n="0" f="v">
      <t c="3">
        <n x="55" s="1"/>
        <n x="75"/>
        <n x="156"/>
      </t>
    </mdx>
    <mdx n="0" f="v">
      <t c="3">
        <n x="55" s="1"/>
        <n x="74"/>
        <n x="156"/>
      </t>
    </mdx>
    <mdx n="0" f="v">
      <t c="3">
        <n x="55" s="1"/>
        <n x="73"/>
        <n x="156"/>
      </t>
    </mdx>
    <mdx n="0" f="v">
      <t c="3">
        <n x="55" s="1"/>
        <n x="72"/>
        <n x="156"/>
      </t>
    </mdx>
    <mdx n="0" f="v">
      <t c="3">
        <n x="55" s="1"/>
        <n x="71"/>
        <n x="156"/>
      </t>
    </mdx>
    <mdx n="0" f="v">
      <t c="3">
        <n x="55" s="1"/>
        <n x="70"/>
        <n x="156"/>
      </t>
    </mdx>
    <mdx n="0" f="v">
      <t c="3">
        <n x="55" s="1"/>
        <n x="62"/>
        <n x="156"/>
      </t>
    </mdx>
    <mdx n="0" f="v">
      <t c="3">
        <n x="55" s="1"/>
        <n x="56"/>
        <n x="156"/>
      </t>
    </mdx>
    <mdx n="0" f="v">
      <t c="3">
        <n x="55" s="1"/>
        <n x="59"/>
        <n x="156"/>
      </t>
    </mdx>
    <mdx n="0" f="v">
      <t c="3">
        <n x="55" s="1"/>
        <n x="57"/>
        <n x="156"/>
      </t>
    </mdx>
  </mdxMetadata>
  <valueMetadata count="153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valueMetadata>
</metadata>
</file>

<file path=xl/sharedStrings.xml><?xml version="1.0" encoding="utf-8"?>
<sst xmlns="http://schemas.openxmlformats.org/spreadsheetml/2006/main" count="16734" uniqueCount="568">
  <si>
    <t>#</t>
  </si>
  <si>
    <t>Issue</t>
  </si>
  <si>
    <t>Severity level</t>
  </si>
  <si>
    <t>Field</t>
  </si>
  <si>
    <t>team_name</t>
  </si>
  <si>
    <t>max_editors</t>
  </si>
  <si>
    <t>subcription_start</t>
  </si>
  <si>
    <t>renewal_date</t>
  </si>
  <si>
    <t>billing_frequency</t>
  </si>
  <si>
    <t>mrr</t>
  </si>
  <si>
    <t>nb_styleguides</t>
  </si>
  <si>
    <t>last_styleguide_update</t>
  </si>
  <si>
    <t>nb_custom_domains</t>
  </si>
  <si>
    <t>is_sso_set_up</t>
  </si>
  <si>
    <t>last_week_viewers</t>
  </si>
  <si>
    <t>last_month_viewers</t>
  </si>
  <si>
    <t>Low</t>
  </si>
  <si>
    <t>No</t>
  </si>
  <si>
    <t>Imputation: missing -&gt; unknown</t>
  </si>
  <si>
    <t>Yearly, Monthly</t>
  </si>
  <si>
    <t>Value</t>
  </si>
  <si>
    <t>£, $, missing value</t>
  </si>
  <si>
    <t>6% missing value</t>
  </si>
  <si>
    <t>TEAM024 and TEAM062 missing value (2%)</t>
  </si>
  <si>
    <t>TEAM062 have renewal_date before or at subcription_start</t>
  </si>
  <si>
    <t>Min: 2019-05-14
Max: 2021-05-28</t>
  </si>
  <si>
    <t>Min: 2021-04-14
Max: 2024-06-01</t>
  </si>
  <si>
    <t>1. Exclude records with missing value (because we are counting paying customers)
2. Notify Finance/Sales for correction
3. Convert £ to $</t>
  </si>
  <si>
    <t>Have blank value</t>
  </si>
  <si>
    <t>Since there is no 0 in these fields, imputation: blank field =&gt; 0</t>
  </si>
  <si>
    <t>Action</t>
  </si>
  <si>
    <t>Question for related stakeholder: 
Why some customers have renewal_date before the data extraction date, and they still have MRR? 
Did they renew the subcription plan and continue to be paying customers, so is their MRR actual figure? If not, then they must be exclude from the paying customer list.</t>
  </si>
  <si>
    <t>subscription_start</t>
  </si>
  <si>
    <t>TEAM001</t>
  </si>
  <si>
    <t>Yearly</t>
  </si>
  <si>
    <t>$792.00</t>
  </si>
  <si>
    <t>TEAM002</t>
  </si>
  <si>
    <t>$995.00</t>
  </si>
  <si>
    <t>TEAM003</t>
  </si>
  <si>
    <t>$369.00</t>
  </si>
  <si>
    <t>TEAM004</t>
  </si>
  <si>
    <t>$658.00</t>
  </si>
  <si>
    <t>TEAM005</t>
  </si>
  <si>
    <t>$270.00</t>
  </si>
  <si>
    <t>TEAM006</t>
  </si>
  <si>
    <t>$1,369.00</t>
  </si>
  <si>
    <t>TEAM007</t>
  </si>
  <si>
    <t>$1,250.00</t>
  </si>
  <si>
    <t>TEAM008</t>
  </si>
  <si>
    <t>$495.00</t>
  </si>
  <si>
    <t>TEAM009</t>
  </si>
  <si>
    <t>$406.00</t>
  </si>
  <si>
    <t>TEAM010</t>
  </si>
  <si>
    <t>$492.00</t>
  </si>
  <si>
    <t>TEAM011</t>
  </si>
  <si>
    <t>$325.00</t>
  </si>
  <si>
    <t>TEAM012</t>
  </si>
  <si>
    <t>TEAM013</t>
  </si>
  <si>
    <t>TEAM014</t>
  </si>
  <si>
    <t>TEAM015</t>
  </si>
  <si>
    <t>$806.00</t>
  </si>
  <si>
    <t>TEAM016</t>
  </si>
  <si>
    <t>$1,458.00</t>
  </si>
  <si>
    <t>TEAM017</t>
  </si>
  <si>
    <t>$375.00</t>
  </si>
  <si>
    <t>TEAM018</t>
  </si>
  <si>
    <t>TEAM019</t>
  </si>
  <si>
    <t>$542.00</t>
  </si>
  <si>
    <t>TEAM020</t>
  </si>
  <si>
    <t>$750.00</t>
  </si>
  <si>
    <t>TEAM021</t>
  </si>
  <si>
    <t>TEAM022</t>
  </si>
  <si>
    <t>$825.00</t>
  </si>
  <si>
    <t>TEAM023</t>
  </si>
  <si>
    <t>$475.00</t>
  </si>
  <si>
    <t>TEAM024</t>
  </si>
  <si>
    <t/>
  </si>
  <si>
    <t>TEAM025</t>
  </si>
  <si>
    <t>$1,042.00</t>
  </si>
  <si>
    <t>TEAM026</t>
  </si>
  <si>
    <t>TEAM027</t>
  </si>
  <si>
    <t>$619.00</t>
  </si>
  <si>
    <t>TEAM028</t>
  </si>
  <si>
    <t>TEAM029</t>
  </si>
  <si>
    <t>TEAM030</t>
  </si>
  <si>
    <t>$938.00</t>
  </si>
  <si>
    <t>TEAM031</t>
  </si>
  <si>
    <t>$625.00</t>
  </si>
  <si>
    <t>TEAM032</t>
  </si>
  <si>
    <t>$395.00</t>
  </si>
  <si>
    <t>TEAM033</t>
  </si>
  <si>
    <t>TEAM034</t>
  </si>
  <si>
    <t>TEAM035</t>
  </si>
  <si>
    <t>TEAM036</t>
  </si>
  <si>
    <t>TEAM037</t>
  </si>
  <si>
    <t>TEAM038</t>
  </si>
  <si>
    <t>TEAM039</t>
  </si>
  <si>
    <t>TEAM040</t>
  </si>
  <si>
    <t>$583.00</t>
  </si>
  <si>
    <t>TEAM041</t>
  </si>
  <si>
    <t>TEAM042</t>
  </si>
  <si>
    <t>$1,244.00</t>
  </si>
  <si>
    <t>TEAM043</t>
  </si>
  <si>
    <t>TEAM044</t>
  </si>
  <si>
    <t>TEAM045</t>
  </si>
  <si>
    <t>TEAM046</t>
  </si>
  <si>
    <t>TEAM047</t>
  </si>
  <si>
    <t>TEAM048</t>
  </si>
  <si>
    <t>$594.00</t>
  </si>
  <si>
    <t>TEAM049</t>
  </si>
  <si>
    <t>TEAM050</t>
  </si>
  <si>
    <t>TEAM051</t>
  </si>
  <si>
    <t>TEAM052</t>
  </si>
  <si>
    <t>TEAM053</t>
  </si>
  <si>
    <t>TEAM054</t>
  </si>
  <si>
    <t>TEAM055</t>
  </si>
  <si>
    <t>TEAM056</t>
  </si>
  <si>
    <t>TEAM057</t>
  </si>
  <si>
    <t>TEAM058</t>
  </si>
  <si>
    <t>TEAM059</t>
  </si>
  <si>
    <t>Monthly</t>
  </si>
  <si>
    <t>TEAM060</t>
  </si>
  <si>
    <t>$469.00</t>
  </si>
  <si>
    <t>TEAM061</t>
  </si>
  <si>
    <t>TEAM062</t>
  </si>
  <si>
    <t>TEAM063</t>
  </si>
  <si>
    <t>TEAM064</t>
  </si>
  <si>
    <t>TEAM065</t>
  </si>
  <si>
    <t>£235.00</t>
  </si>
  <si>
    <t>TEAM066</t>
  </si>
  <si>
    <t>$1,094.00</t>
  </si>
  <si>
    <t>TEAM067</t>
  </si>
  <si>
    <t>TEAM068</t>
  </si>
  <si>
    <t>TEAM069</t>
  </si>
  <si>
    <t>TEAM070</t>
  </si>
  <si>
    <t>TEAM071</t>
  </si>
  <si>
    <t>TEAM072</t>
  </si>
  <si>
    <t>TEAM073</t>
  </si>
  <si>
    <t>TEAM074</t>
  </si>
  <si>
    <t>TEAM075</t>
  </si>
  <si>
    <t>TEAM076</t>
  </si>
  <si>
    <t>TEAM077</t>
  </si>
  <si>
    <t>TEAM078</t>
  </si>
  <si>
    <t>TEAM079</t>
  </si>
  <si>
    <t>TEAM080</t>
  </si>
  <si>
    <t>TEAM081</t>
  </si>
  <si>
    <t>TEAM082</t>
  </si>
  <si>
    <t>TEAM083</t>
  </si>
  <si>
    <t>TEAM084</t>
  </si>
  <si>
    <t>TEAM085</t>
  </si>
  <si>
    <t>TEAM086</t>
  </si>
  <si>
    <t>$875.00</t>
  </si>
  <si>
    <t>TEAM087</t>
  </si>
  <si>
    <t>$781.00</t>
  </si>
  <si>
    <t>TEAM088</t>
  </si>
  <si>
    <t>TEAM089</t>
  </si>
  <si>
    <t>TEAM090</t>
  </si>
  <si>
    <t>TEAM091</t>
  </si>
  <si>
    <t>TEAM092</t>
  </si>
  <si>
    <t>$361.00</t>
  </si>
  <si>
    <t>TEAM093</t>
  </si>
  <si>
    <t>TEAM094</t>
  </si>
  <si>
    <t>$1,075.00</t>
  </si>
  <si>
    <t>TEAM095</t>
  </si>
  <si>
    <t>$645.00</t>
  </si>
  <si>
    <t>TEAM096</t>
  </si>
  <si>
    <t>TEAM097</t>
  </si>
  <si>
    <t>TEAM098</t>
  </si>
  <si>
    <t>$295.00</t>
  </si>
  <si>
    <t>TEAM099</t>
  </si>
  <si>
    <t>TEAM100</t>
  </si>
  <si>
    <t>Column1</t>
  </si>
  <si>
    <t>currency</t>
  </si>
  <si>
    <t>cohort_year</t>
  </si>
  <si>
    <t>cohort_month</t>
  </si>
  <si>
    <t>end_date</t>
  </si>
  <si>
    <t>diff_months</t>
  </si>
  <si>
    <t>count</t>
  </si>
  <si>
    <t>limit</t>
  </si>
  <si>
    <t>month</t>
  </si>
  <si>
    <t>year</t>
  </si>
  <si>
    <t>year_month</t>
  </si>
  <si>
    <t>cohort_year_month</t>
  </si>
  <si>
    <t>$</t>
  </si>
  <si>
    <t>Â£</t>
  </si>
  <si>
    <t>Row Labels</t>
  </si>
  <si>
    <t>Grand Total</t>
  </si>
  <si>
    <t>No. Customers</t>
  </si>
  <si>
    <t>Column Labels</t>
  </si>
  <si>
    <t>2020-08</t>
  </si>
  <si>
    <t>2020-07</t>
  </si>
  <si>
    <t>2020-06</t>
  </si>
  <si>
    <t>2020-12</t>
  </si>
  <si>
    <t>2020-09</t>
  </si>
  <si>
    <t>2020-10</t>
  </si>
  <si>
    <t>2021-01</t>
  </si>
  <si>
    <t>2020-11</t>
  </si>
  <si>
    <t>2021-02</t>
  </si>
  <si>
    <t>2021-03</t>
  </si>
  <si>
    <t>2021-04</t>
  </si>
  <si>
    <t>2021-05</t>
  </si>
  <si>
    <t>2021-06</t>
  </si>
  <si>
    <t>2020-02</t>
  </si>
  <si>
    <t>2020-03</t>
  </si>
  <si>
    <t>2020-04</t>
  </si>
  <si>
    <t>2020-05</t>
  </si>
  <si>
    <t>2021-07</t>
  </si>
  <si>
    <t>2019-05</t>
  </si>
  <si>
    <t>2019-06</t>
  </si>
  <si>
    <t>2019-07</t>
  </si>
  <si>
    <t>2019-08</t>
  </si>
  <si>
    <t>2019-09</t>
  </si>
  <si>
    <t>2019-10</t>
  </si>
  <si>
    <t>2019-11</t>
  </si>
  <si>
    <t>2019-12</t>
  </si>
  <si>
    <t>2020-01</t>
  </si>
  <si>
    <t>Sum of mrr</t>
  </si>
  <si>
    <t>TRUE</t>
  </si>
  <si>
    <t>FALSE</t>
  </si>
  <si>
    <t>diff_months_int</t>
  </si>
  <si>
    <t xml:space="preserve">Add new fields, explode into monthly data </t>
  </si>
  <si>
    <t>Step 1</t>
  </si>
  <si>
    <t>Step 2</t>
  </si>
  <si>
    <t>Inspect original data</t>
  </si>
  <si>
    <t>Exploratory data analysis</t>
  </si>
  <si>
    <t>Definition</t>
  </si>
  <si>
    <t>Length of customer relationship (in months) (Calculate: end date (06-07-2021) substract subcription start date)</t>
  </si>
  <si>
    <t>Year of subscription date</t>
  </si>
  <si>
    <t>Month of subscription date</t>
  </si>
  <si>
    <t>Year and month of subscription until end date</t>
  </si>
  <si>
    <t>Consecutive month since subcription date until end date</t>
  </si>
  <si>
    <t>Year and month of subscription date</t>
  </si>
  <si>
    <t>Consecutive year since subcription date until end date</t>
  </si>
  <si>
    <t>decimal: 0.2, 1,4, etc</t>
  </si>
  <si>
    <t>2019, 2020, 2021</t>
  </si>
  <si>
    <t xml:space="preserve">1, 2, 3, </t>
  </si>
  <si>
    <t>2019-01, 2019-02,</t>
  </si>
  <si>
    <t>2019-02, 2020-02</t>
  </si>
  <si>
    <t>1, 2, 3</t>
  </si>
  <si>
    <t xml:space="preserve">2019, 2020, </t>
  </si>
  <si>
    <t>Snapshot of newly exploded data</t>
  </si>
  <si>
    <t>Business hypothesis</t>
  </si>
  <si>
    <t>(Full data set: Click here)</t>
  </si>
  <si>
    <t>Topic</t>
  </si>
  <si>
    <t>Question</t>
  </si>
  <si>
    <t>Monthly development</t>
  </si>
  <si>
    <t>What is monthly recurring revenue in total per month?</t>
  </si>
  <si>
    <t>Half year development</t>
  </si>
  <si>
    <t>Retention</t>
  </si>
  <si>
    <t>What is the trend of customer retention?</t>
  </si>
  <si>
    <t>What is the trend of revenue retention?</t>
  </si>
  <si>
    <t>Revenue deep dive by segment</t>
  </si>
  <si>
    <t>Prediction/ prevention of customer churn</t>
  </si>
  <si>
    <t>How many paying customers per month?</t>
  </si>
  <si>
    <t>How many new customers each month?</t>
  </si>
  <si>
    <t>editor_group</t>
  </si>
  <si>
    <t>Example of value</t>
  </si>
  <si>
    <t>How much share in revenue divided by size of editor group?</t>
  </si>
  <si>
    <t>How much share in revenue divided by SSO set up status?</t>
  </si>
  <si>
    <t>How much share in revenue divided by number of custom domains?</t>
  </si>
  <si>
    <t>Sheet</t>
  </si>
  <si>
    <t>MOM growth in revenue (%)</t>
  </si>
  <si>
    <t>MOM growth in customer (%)</t>
  </si>
  <si>
    <t xml:space="preserve">MOM: month over month </t>
  </si>
  <si>
    <t>Note</t>
  </si>
  <si>
    <t>MRR development'!A1</t>
  </si>
  <si>
    <t>Back</t>
  </si>
  <si>
    <t>Customer concentration risk</t>
  </si>
  <si>
    <t>What is share of revenue per customer?</t>
  </si>
  <si>
    <t>Is there any customer contribute to more than 10% of a business's revenue?</t>
  </si>
  <si>
    <t>By SSO set up</t>
  </si>
  <si>
    <t>By number of custom domains</t>
  </si>
  <si>
    <t>MRR development - Segment'!A1</t>
  </si>
  <si>
    <t>1. Last HY2019</t>
  </si>
  <si>
    <t>1. Last HY2019-2. First HY2020</t>
  </si>
  <si>
    <t>2. First HY2020</t>
  </si>
  <si>
    <t>2. First HY2020-3. Last HY2020</t>
  </si>
  <si>
    <t>3. Last HY2020</t>
  </si>
  <si>
    <t>3. Last HY2020-4. First HY2021</t>
  </si>
  <si>
    <t>4. First HY2021</t>
  </si>
  <si>
    <t>New customers</t>
  </si>
  <si>
    <t>Revenue</t>
  </si>
  <si>
    <t>Start revenue</t>
  </si>
  <si>
    <t>Up-Sell</t>
  </si>
  <si>
    <t>Sum of Value</t>
  </si>
  <si>
    <t>What is percentage of revenue generated by new customers compared to existing customers in a particular period?</t>
  </si>
  <si>
    <t>What is the average revenue of all currently paying customers?</t>
  </si>
  <si>
    <t>ARPU: Average revenue per user (team)</t>
  </si>
  <si>
    <t>Sum of max_editors</t>
  </si>
  <si>
    <t>Average revenue per customer</t>
  </si>
  <si>
    <t>Average revenue per editor</t>
  </si>
  <si>
    <t>MOM growth in editor (%)</t>
  </si>
  <si>
    <t>Year-Month</t>
  </si>
  <si>
    <t>MRR</t>
  </si>
  <si>
    <t>No. Max Editors</t>
  </si>
  <si>
    <t>Values</t>
  </si>
  <si>
    <t>(Multiple Items)</t>
  </si>
  <si>
    <t>MRR development</t>
  </si>
  <si>
    <t>2020 (month 01-06)</t>
  </si>
  <si>
    <t>2020 (month 07-12)</t>
  </si>
  <si>
    <t>2019 (month 07-12)</t>
  </si>
  <si>
    <t>2021 (month 01-07)</t>
  </si>
  <si>
    <t>Cumulative</t>
  </si>
  <si>
    <t>Ends</t>
  </si>
  <si>
    <t>NegBlank</t>
  </si>
  <si>
    <t>NegLoss</t>
  </si>
  <si>
    <t>NegGain</t>
  </si>
  <si>
    <t>PosBlank</t>
  </si>
  <si>
    <t>PosLoss</t>
  </si>
  <si>
    <t>PosGain</t>
  </si>
  <si>
    <t>Label Y</t>
  </si>
  <si>
    <t>Y Label</t>
  </si>
  <si>
    <t>Custom</t>
  </si>
  <si>
    <t>Default</t>
  </si>
  <si>
    <t>_(* #.##0_);_(* (#.##0);_(* "-"_);@_)</t>
  </si>
  <si>
    <t>This is a data table for your chart.</t>
  </si>
  <si>
    <t>USD (thous.)</t>
  </si>
  <si>
    <t>Contribution of new customers</t>
  </si>
  <si>
    <t>From 2020 (Q1+Q2) to 2020 (Q3+Q4)</t>
  </si>
  <si>
    <t>From 2020 (Q3+Q4) to 2021 (Q1+Q2)</t>
  </si>
  <si>
    <t>Contribution of up-sell</t>
  </si>
  <si>
    <t>From 2019 (Q3+Q4) 
to 2020 (Q1+Q2)</t>
  </si>
  <si>
    <t>New customer as % of total growth</t>
  </si>
  <si>
    <t>Up-Sell as % of total growth</t>
  </si>
  <si>
    <t>Net retention %</t>
  </si>
  <si>
    <t>Element</t>
  </si>
  <si>
    <t>Up-sell</t>
  </si>
  <si>
    <t>Down-sell</t>
  </si>
  <si>
    <t>Lost customers</t>
  </si>
  <si>
    <t>A customer who has revenue in current period, and has no revenue in prior period</t>
  </si>
  <si>
    <t>A customer who has no revenue in current period, and has revenue in prior period</t>
  </si>
  <si>
    <t>A customer who has more revenue in current period compared to prior period</t>
  </si>
  <si>
    <t>A customer who has less revenue in current period compared to prior period</t>
  </si>
  <si>
    <t>Note: Data contains only paying customers, therefore there is no lost in revenue from customers which cancelled subscription</t>
  </si>
  <si>
    <t>Slicer</t>
  </si>
  <si>
    <t>Revenue breakdown by new/lost/existing customers</t>
  </si>
  <si>
    <t>Revenue Bridge'!A1</t>
  </si>
  <si>
    <t>Cohort period</t>
  </si>
  <si>
    <t>Cohort analysis</t>
  </si>
  <si>
    <t>Total</t>
  </si>
  <si>
    <t>Customer Retention'!A1</t>
  </si>
  <si>
    <t>Revenue Retention'!A1</t>
  </si>
  <si>
    <t>Customer Concentration'!A1</t>
  </si>
  <si>
    <t>Customer concentration</t>
  </si>
  <si>
    <t>Top 5 customers</t>
  </si>
  <si>
    <t>Top 10 customers</t>
  </si>
  <si>
    <t>% of total revenue</t>
  </si>
  <si>
    <t>% of total</t>
  </si>
  <si>
    <t>% not SSO vs SSO</t>
  </si>
  <si>
    <t>Data</t>
  </si>
  <si>
    <t>Customer churn prediction</t>
  </si>
  <si>
    <t>Strictly Private &amp; Confidential</t>
  </si>
  <si>
    <t>Assignment</t>
  </si>
  <si>
    <t>days_between_renewaldate_enddate</t>
  </si>
  <si>
    <t>max_editors_group</t>
  </si>
  <si>
    <t>-283.0</t>
  </si>
  <si>
    <t>company</t>
  </si>
  <si>
    <t>-186.0</t>
  </si>
  <si>
    <t>-276.0</t>
  </si>
  <si>
    <t>-326.0</t>
  </si>
  <si>
    <t>-155.0</t>
  </si>
  <si>
    <t>-60.0</t>
  </si>
  <si>
    <t>-200.0</t>
  </si>
  <si>
    <t>enterprise</t>
  </si>
  <si>
    <t>-303.0</t>
  </si>
  <si>
    <t>-298.0</t>
  </si>
  <si>
    <t>-277.0</t>
  </si>
  <si>
    <t>-198.0</t>
  </si>
  <si>
    <t>-156.0</t>
  </si>
  <si>
    <t>-141.0</t>
  </si>
  <si>
    <t>-134.0</t>
  </si>
  <si>
    <t>-163.0</t>
  </si>
  <si>
    <t>-164.0</t>
  </si>
  <si>
    <t>-56.0</t>
  </si>
  <si>
    <t>-21.0</t>
  </si>
  <si>
    <t>-282.0</t>
  </si>
  <si>
    <t>-246.0</t>
  </si>
  <si>
    <t>-249.0</t>
  </si>
  <si>
    <t>-235.0</t>
  </si>
  <si>
    <t>-162.0</t>
  </si>
  <si>
    <t>-81.0</t>
  </si>
  <si>
    <t>-71.0</t>
  </si>
  <si>
    <t>-169.0</t>
  </si>
  <si>
    <t>0.0</t>
  </si>
  <si>
    <t>unknown</t>
  </si>
  <si>
    <t>-35.0</t>
  </si>
  <si>
    <t>-248.0</t>
  </si>
  <si>
    <t>-154.0</t>
  </si>
  <si>
    <t>-50.0</t>
  </si>
  <si>
    <t>-233.0</t>
  </si>
  <si>
    <t>-205.0</t>
  </si>
  <si>
    <t>-252.0</t>
  </si>
  <si>
    <t>-305.0</t>
  </si>
  <si>
    <t>-165.0</t>
  </si>
  <si>
    <t>-129.0</t>
  </si>
  <si>
    <t>-112.0</t>
  </si>
  <si>
    <t>-65.0</t>
  </si>
  <si>
    <t>-42.0</t>
  </si>
  <si>
    <t>-196.0</t>
  </si>
  <si>
    <t>-309.0</t>
  </si>
  <si>
    <t>-143.0</t>
  </si>
  <si>
    <t>-147.0</t>
  </si>
  <si>
    <t>-106.0</t>
  </si>
  <si>
    <t>-113.0</t>
  </si>
  <si>
    <t>-107.0</t>
  </si>
  <si>
    <t>-72.0</t>
  </si>
  <si>
    <t>-17.0</t>
  </si>
  <si>
    <t>-290.0</t>
  </si>
  <si>
    <t>-184.0</t>
  </si>
  <si>
    <t>-168.0</t>
  </si>
  <si>
    <t>-130.0</t>
  </si>
  <si>
    <t>-1.0</t>
  </si>
  <si>
    <t>-212.0</t>
  </si>
  <si>
    <t>-207.0</t>
  </si>
  <si>
    <t>-157.0</t>
  </si>
  <si>
    <t>-121.0</t>
  </si>
  <si>
    <t>-24.0</t>
  </si>
  <si>
    <t>-236.0</t>
  </si>
  <si>
    <t>-96.0</t>
  </si>
  <si>
    <t>-185.0</t>
  </si>
  <si>
    <t>-170.0</t>
  </si>
  <si>
    <t>-206.0</t>
  </si>
  <si>
    <t>-373.0</t>
  </si>
  <si>
    <t>-250.0</t>
  </si>
  <si>
    <t>-304.0</t>
  </si>
  <si>
    <t>-243.0</t>
  </si>
  <si>
    <t>-288.0</t>
  </si>
  <si>
    <t>-64.0</t>
  </si>
  <si>
    <t>-37.0</t>
  </si>
  <si>
    <t>-228.0</t>
  </si>
  <si>
    <t>-310.0</t>
  </si>
  <si>
    <t>-1061.0</t>
  </si>
  <si>
    <t>-53.0</t>
  </si>
  <si>
    <t>6.0</t>
  </si>
  <si>
    <t>26.0</t>
  </si>
  <si>
    <t>20.0</t>
  </si>
  <si>
    <t>renewal_date (Year)</t>
  </si>
  <si>
    <t>renewal_date (Quarter)</t>
  </si>
  <si>
    <t>renewal_date (Month Index)</t>
  </si>
  <si>
    <t>renewal_date (Month)</t>
  </si>
  <si>
    <t>2021</t>
  </si>
  <si>
    <t>Qtr3</t>
  </si>
  <si>
    <t>Aug</t>
  </si>
  <si>
    <t>Jul</t>
  </si>
  <si>
    <t>Qtr4</t>
  </si>
  <si>
    <t>Dec</t>
  </si>
  <si>
    <t>2022</t>
  </si>
  <si>
    <t>Qtr2</t>
  </si>
  <si>
    <t>May</t>
  </si>
  <si>
    <t>Sep</t>
  </si>
  <si>
    <t>Oct</t>
  </si>
  <si>
    <t>Qtr1</t>
  </si>
  <si>
    <t>Feb</t>
  </si>
  <si>
    <t>Nov</t>
  </si>
  <si>
    <t>Apr</t>
  </si>
  <si>
    <t>Jan</t>
  </si>
  <si>
    <t>2024</t>
  </si>
  <si>
    <t>Jun</t>
  </si>
  <si>
    <t>Mar</t>
  </si>
  <si>
    <t>2019 
(Q3+Q4)</t>
  </si>
  <si>
    <t>2020 
(Q1+Q2)</t>
  </si>
  <si>
    <t xml:space="preserve">2020 
(Q3+Q4) </t>
  </si>
  <si>
    <t>2021
(Q1+Q2)</t>
  </si>
  <si>
    <t>n.a.</t>
  </si>
  <si>
    <t>Net retention % *</t>
  </si>
  <si>
    <t>New customers VS Up-Sell</t>
  </si>
  <si>
    <t>How much in revenue are generated by new customers? Existing customers?</t>
  </si>
  <si>
    <t>What is net retention percent?</t>
  </si>
  <si>
    <t>Based on pricing subscription plan, create new categorical field to segment max_editors: 
For max_editors &gt; 10: "enterprise"
For max_editors &lt; 10: "company"
Other: "unknown"</t>
  </si>
  <si>
    <t>(Original data set: Click here)</t>
  </si>
  <si>
    <t>% company</t>
  </si>
  <si>
    <t>% enterprise</t>
  </si>
  <si>
    <t>% unknown</t>
  </si>
  <si>
    <t>By company type - number of max. Editors</t>
  </si>
  <si>
    <t xml:space="preserve">How active are the paying customers in using products?
When will a customer be about to churn?
</t>
  </si>
  <si>
    <t>last_styleguide_update (Month Index)</t>
  </si>
  <si>
    <t>last_styleguide_update (Month)</t>
  </si>
  <si>
    <t>Customer Churn'!A1</t>
  </si>
  <si>
    <t xml:space="preserve">Zeroheight </t>
  </si>
  <si>
    <t>Author: Lily Le</t>
  </si>
  <si>
    <t>subscription_start (Year)</t>
  </si>
  <si>
    <t>subscription_start (Quarter)</t>
  </si>
  <si>
    <t>subscription_start (Month Index)</t>
  </si>
  <si>
    <t>subscription_start (Month)</t>
  </si>
  <si>
    <t>2020</t>
  </si>
  <si>
    <t>2019</t>
  </si>
  <si>
    <t>aggregate customer units</t>
  </si>
  <si>
    <t>aggregate product unit</t>
  </si>
  <si>
    <t>aggregate additional dimensions</t>
  </si>
  <si>
    <t>Analysis Flag</t>
  </si>
  <si>
    <t>Period</t>
  </si>
  <si>
    <t>Name</t>
  </si>
  <si>
    <t>product</t>
  </si>
  <si>
    <t>MRR_plan</t>
  </si>
  <si>
    <t>styleguide_group</t>
  </si>
  <si>
    <t>x_editors_group</t>
  </si>
  <si>
    <t>Period_id</t>
  </si>
  <si>
    <t>1 | 369</t>
  </si>
  <si>
    <t>True | 2-3 styleguides | company</t>
  </si>
  <si>
    <t>True</t>
  </si>
  <si>
    <t>2-3 styleguides</t>
  </si>
  <si>
    <t>1 | 492</t>
  </si>
  <si>
    <t>1 | 475</t>
  </si>
  <si>
    <t>1 | 395</t>
  </si>
  <si>
    <t>1 | 792</t>
  </si>
  <si>
    <t>1 | 325</t>
  </si>
  <si>
    <t>1 | 495</t>
  </si>
  <si>
    <t>1 | 406</t>
  </si>
  <si>
    <t>1 | 542</t>
  </si>
  <si>
    <t>1 | 295</t>
  </si>
  <si>
    <t>1 | 375</t>
  </si>
  <si>
    <t>1 | 619</t>
  </si>
  <si>
    <t>1 | 270</t>
  </si>
  <si>
    <t>True | only 1 styleguide | company</t>
  </si>
  <si>
    <t>only 1 styleguide</t>
  </si>
  <si>
    <t>1 | 658</t>
  </si>
  <si>
    <t>True | more than 3 styleguides | company</t>
  </si>
  <si>
    <t>more than 3 styleguides</t>
  </si>
  <si>
    <t>False | only 1 styleguide | company</t>
  </si>
  <si>
    <t>False</t>
  </si>
  <si>
    <t>False | more than 3 styleguides | company</t>
  </si>
  <si>
    <t>1 | 594</t>
  </si>
  <si>
    <t>False | 2-3 styleguides | company</t>
  </si>
  <si>
    <t>1 | 441.0715</t>
  </si>
  <si>
    <t>1 | 806</t>
  </si>
  <si>
    <t>1 | 1042</t>
  </si>
  <si>
    <t>1 | 625</t>
  </si>
  <si>
    <t>1 | 583</t>
  </si>
  <si>
    <t>1 | 825</t>
  </si>
  <si>
    <t>1 | 469</t>
  </si>
  <si>
    <t>True | more than 3 styleguides | unknown</t>
  </si>
  <si>
    <t>1 | 875</t>
  </si>
  <si>
    <t>1 | 361</t>
  </si>
  <si>
    <t>False | 2-3 styleguides | enterprise</t>
  </si>
  <si>
    <t>False | more than 3 styleguides | enterprise</t>
  </si>
  <si>
    <t>1 | 1250</t>
  </si>
  <si>
    <t>True | only 1 styleguide | enterprise</t>
  </si>
  <si>
    <t>1 | 938</t>
  </si>
  <si>
    <t>True | 2-3 styleguides | enterprise</t>
  </si>
  <si>
    <t>1 | 750</t>
  </si>
  <si>
    <t>1 | 781</t>
  </si>
  <si>
    <t>1 | 995</t>
  </si>
  <si>
    <t>True | 2-3 styleguides | unknown</t>
  </si>
  <si>
    <t>False | only 1 styleguide | enterprise</t>
  </si>
  <si>
    <t>1 | 1075</t>
  </si>
  <si>
    <t>True | more than 3 styleguides | enterprise</t>
  </si>
  <si>
    <t>1 | 1369</t>
  </si>
  <si>
    <t>1 | 1458</t>
  </si>
  <si>
    <t>1 | 1094</t>
  </si>
  <si>
    <t>1 | 645</t>
  </si>
  <si>
    <t>1 | 1244</t>
  </si>
  <si>
    <t>Viewing behavior</t>
  </si>
  <si>
    <t>On the average, how many times an editor view the product last month?</t>
  </si>
  <si>
    <t>Viewing behavior'!A1</t>
  </si>
  <si>
    <t>Last week view per editor</t>
  </si>
  <si>
    <t>Last month view per editor</t>
  </si>
  <si>
    <t>Which customers view the most(least last month?</t>
  </si>
  <si>
    <t>Dashboard</t>
  </si>
  <si>
    <t>At the glance - dashboard</t>
  </si>
  <si>
    <t>Cohort - dashboard</t>
  </si>
  <si>
    <t># view</t>
  </si>
  <si>
    <t>Instruction</t>
  </si>
  <si>
    <t>From sheet Business Hypothesis</t>
  </si>
  <si>
    <t>To section</t>
  </si>
  <si>
    <t>MRR development by segment</t>
  </si>
  <si>
    <t>Main KPIs follow-up dashboard</t>
  </si>
  <si>
    <t>Dashboard 1'!A1</t>
  </si>
  <si>
    <t>Dashboard 2'!A1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</si>
</sst>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
    <numFmt numFmtId="165" formatCode="0%_);\(0%\)"/>
    <numFmt numFmtId="166" formatCode="0.0%"/>
    <numFmt numFmtId="168" formatCode="_(* #.##0_);_(* \(#.##0\);_(* &quot;-&quot;_);@_)"/>
    <numFmt numFmtId="169" formatCode="0.0%_);\(0.0%\)"/>
    <numFmt numFmtId="170" formatCode="_-* #,##0.0_-;\-* #,##0.0_-;_-* &quot;-&quot;??_-;_-@_-"/>
  </numFmts>
  <fonts count="31"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b/>
      <sz val="9"/>
      <color theme="4"/>
      <name val="Arial"/>
      <family val="2"/>
      <scheme val="minor"/>
    </font>
    <font>
      <b/>
      <sz val="11"/>
      <color theme="4"/>
      <name val="Arial"/>
      <family val="2"/>
      <scheme val="minor"/>
    </font>
    <font>
      <i/>
      <sz val="9"/>
      <color theme="1"/>
      <name val="Arial"/>
      <family val="2"/>
      <scheme val="minor"/>
    </font>
    <font>
      <sz val="8"/>
      <name val="Arial"/>
      <family val="2"/>
      <scheme val="minor"/>
    </font>
    <font>
      <u/>
      <sz val="9"/>
      <color theme="10"/>
      <name val="Arial"/>
      <family val="2"/>
      <scheme val="minor"/>
    </font>
    <font>
      <sz val="9"/>
      <color theme="4"/>
      <name val="Arial"/>
      <family val="2"/>
      <scheme val="minor"/>
    </font>
    <font>
      <u/>
      <sz val="9"/>
      <color theme="4"/>
      <name val="Arial"/>
      <family val="2"/>
      <scheme val="minor"/>
    </font>
    <font>
      <sz val="32"/>
      <color theme="4"/>
      <name val="Arial"/>
      <family val="2"/>
      <scheme val="minor"/>
    </font>
    <font>
      <sz val="10"/>
      <color theme="1"/>
      <name val="Arial"/>
      <family val="2"/>
      <scheme val="minor"/>
    </font>
    <font>
      <sz val="16"/>
      <color theme="3"/>
      <name val="Georgia"/>
      <family val="1"/>
    </font>
    <font>
      <sz val="32"/>
      <color theme="1"/>
      <name val="Arial"/>
      <family val="2"/>
      <scheme val="minor"/>
    </font>
    <font>
      <sz val="32"/>
      <color theme="3"/>
      <name val="Georgia"/>
      <family val="1"/>
    </font>
    <font>
      <sz val="18"/>
      <color theme="3"/>
      <name val="Georgia"/>
      <family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4.9989318521683403E-2"/>
        <bgColor indexed="64"/>
      </patternFill>
    </fill>
    <fill>
      <patternFill patternType="solid">
        <fgColor indexed="43"/>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theme="4"/>
      </bottom>
      <diagonal/>
    </border>
    <border>
      <left/>
      <right style="thin">
        <color indexed="64"/>
      </right>
      <top/>
      <bottom style="medium">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164" fontId="0" fillId="0" borderId="0"/>
    <xf numFmtId="9" fontId="4" fillId="0" borderId="0" applyFont="0" applyFill="0" applyBorder="0" applyAlignment="0" applyProtection="0"/>
    <xf numFmtId="49" fontId="16"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7" fillId="0" borderId="9" applyNumberFormat="0" applyFill="0" applyAlignment="0" applyProtection="0"/>
    <xf numFmtId="164" fontId="18" fillId="0" borderId="0" applyNumberFormat="0" applyFill="0" applyBorder="0" applyAlignment="0" applyProtection="0"/>
    <xf numFmtId="164" fontId="4" fillId="9" borderId="0" applyNumberFormat="0" applyFont="0" applyBorder="0" applyAlignment="0" applyProtection="0"/>
    <xf numFmtId="0" fontId="4" fillId="0" borderId="0" applyFill="0" applyBorder="0" applyProtection="0"/>
    <xf numFmtId="164" fontId="4" fillId="10" borderId="0" applyNumberFormat="0" applyFont="0" applyBorder="0" applyAlignment="0" applyProtection="0"/>
    <xf numFmtId="165" fontId="4" fillId="0" borderId="0" applyFill="0" applyBorder="0" applyAlignment="0" applyProtection="0"/>
    <xf numFmtId="0" fontId="14" fillId="0" borderId="0" applyNumberFormat="0" applyAlignment="0" applyProtection="0"/>
    <xf numFmtId="0" fontId="18" fillId="0" borderId="6" applyFill="0" applyProtection="0">
      <alignment horizontal="left" wrapText="1"/>
    </xf>
    <xf numFmtId="0" fontId="18" fillId="0" borderId="0" applyFill="0" applyProtection="0">
      <alignment wrapText="1"/>
    </xf>
    <xf numFmtId="164" fontId="15" fillId="0" borderId="8" applyNumberFormat="0" applyFill="0" applyAlignment="0" applyProtection="0"/>
    <xf numFmtId="0" fontId="19" fillId="0" borderId="0" applyAlignment="0" applyProtection="0"/>
    <xf numFmtId="0" fontId="15" fillId="0" borderId="9" applyNumberFormat="0" applyFill="0" applyAlignment="0" applyProtection="0"/>
    <xf numFmtId="0" fontId="18" fillId="0" borderId="10" applyFill="0" applyProtection="0">
      <alignment wrapText="1"/>
    </xf>
    <xf numFmtId="164" fontId="22" fillId="0" borderId="0" applyNumberFormat="0" applyFill="0" applyBorder="0" applyAlignment="0" applyProtection="0"/>
    <xf numFmtId="43" fontId="4" fillId="0" borderId="0" applyFont="0" applyFill="0" applyBorder="0" applyAlignment="0" applyProtection="0"/>
  </cellStyleXfs>
  <cellXfs count="127">
    <xf numFmtId="164" fontId="0" fillId="0" borderId="0" xfId="0"/>
    <xf numFmtId="164" fontId="0" fillId="0" borderId="0" xfId="0" applyAlignment="1">
      <alignment wrapText="1"/>
    </xf>
    <xf numFmtId="0" fontId="18" fillId="0" borderId="6" xfId="24" applyAlignment="1">
      <alignment horizontal="left" wrapText="1"/>
    </xf>
    <xf numFmtId="0" fontId="19" fillId="0" borderId="0" xfId="27"/>
    <xf numFmtId="164" fontId="0" fillId="11" borderId="0" xfId="0" applyFill="1" applyBorder="1" applyAlignment="1">
      <alignment vertical="top"/>
    </xf>
    <xf numFmtId="164" fontId="0" fillId="11" borderId="0" xfId="0" applyFill="1" applyBorder="1" applyAlignment="1">
      <alignment vertical="top" wrapText="1"/>
    </xf>
    <xf numFmtId="49" fontId="0" fillId="11" borderId="0" xfId="0" applyNumberFormat="1" applyFill="1" applyBorder="1" applyAlignment="1">
      <alignment vertical="top" wrapText="1"/>
    </xf>
    <xf numFmtId="164" fontId="0" fillId="0" borderId="0" xfId="0" applyFill="1" applyBorder="1" applyAlignment="1">
      <alignment vertical="top"/>
    </xf>
    <xf numFmtId="49" fontId="0" fillId="11" borderId="0" xfId="0" applyNumberFormat="1" applyFill="1" applyBorder="1" applyAlignment="1">
      <alignment vertical="top" wrapText="1" shrinkToFit="1"/>
    </xf>
    <xf numFmtId="0" fontId="0" fillId="0" borderId="0" xfId="0" applyNumberFormat="1"/>
    <xf numFmtId="14" fontId="0" fillId="0" borderId="0" xfId="0" applyNumberFormat="1"/>
    <xf numFmtId="164" fontId="0" fillId="0" borderId="0" xfId="0" pivotButton="1"/>
    <xf numFmtId="164" fontId="0" fillId="0" borderId="0" xfId="0" applyAlignment="1">
      <alignment horizontal="left"/>
    </xf>
    <xf numFmtId="164" fontId="0" fillId="0" borderId="0" xfId="0" applyNumberFormat="1"/>
    <xf numFmtId="165" fontId="4" fillId="0" borderId="0" xfId="22"/>
    <xf numFmtId="164" fontId="0" fillId="0" borderId="0" xfId="0" applyAlignment="1">
      <alignment vertical="top"/>
    </xf>
    <xf numFmtId="164" fontId="0" fillId="0" borderId="0" xfId="0" applyAlignment="1">
      <alignment vertical="top" wrapText="1"/>
    </xf>
    <xf numFmtId="164" fontId="0" fillId="0" borderId="0" xfId="0" applyBorder="1" applyAlignment="1">
      <alignment horizontal="center" vertical="top" wrapText="1"/>
    </xf>
    <xf numFmtId="9" fontId="0" fillId="0" borderId="0" xfId="1" applyFont="1"/>
    <xf numFmtId="166" fontId="0" fillId="0" borderId="0" xfId="0" applyNumberFormat="1" applyFont="1"/>
    <xf numFmtId="0" fontId="18" fillId="0" borderId="6" xfId="24">
      <alignment horizontal="left" wrapText="1"/>
    </xf>
    <xf numFmtId="49" fontId="20" fillId="11" borderId="0" xfId="0" applyNumberFormat="1" applyFont="1" applyFill="1" applyBorder="1" applyAlignment="1">
      <alignment vertical="top" wrapText="1"/>
    </xf>
    <xf numFmtId="49" fontId="0" fillId="0" borderId="0" xfId="0" applyNumberFormat="1" applyFill="1" applyBorder="1" applyAlignment="1">
      <alignment vertical="top" wrapText="1"/>
    </xf>
    <xf numFmtId="164" fontId="0" fillId="0" borderId="0" xfId="0" applyFill="1" applyBorder="1" applyAlignment="1">
      <alignment vertical="top" wrapText="1"/>
    </xf>
    <xf numFmtId="164" fontId="0" fillId="11" borderId="0" xfId="0" applyFill="1"/>
    <xf numFmtId="164" fontId="0" fillId="11" borderId="0" xfId="0" applyFill="1" applyAlignment="1">
      <alignment wrapText="1"/>
    </xf>
    <xf numFmtId="164" fontId="0" fillId="11" borderId="0" xfId="0" applyFill="1" applyAlignment="1">
      <alignment vertical="top" wrapText="1"/>
    </xf>
    <xf numFmtId="164" fontId="0" fillId="11" borderId="0" xfId="0" applyFill="1" applyAlignment="1">
      <alignment vertical="top"/>
    </xf>
    <xf numFmtId="164" fontId="0" fillId="11" borderId="0" xfId="0" applyFill="1" applyAlignment="1">
      <alignment horizontal="left" vertical="top"/>
    </xf>
    <xf numFmtId="49" fontId="0" fillId="11" borderId="0" xfId="0" applyNumberFormat="1" applyFill="1" applyAlignment="1">
      <alignment horizontal="left" vertical="top" wrapText="1"/>
    </xf>
    <xf numFmtId="164" fontId="0" fillId="11" borderId="0" xfId="0" applyFill="1" applyAlignment="1">
      <alignment horizontal="left" vertical="top" wrapText="1"/>
    </xf>
    <xf numFmtId="0" fontId="19" fillId="0" borderId="0" xfId="27" applyAlignment="1">
      <alignment vertical="top" wrapText="1"/>
    </xf>
    <xf numFmtId="0" fontId="18" fillId="0" borderId="6" xfId="24" applyAlignment="1">
      <alignment horizontal="left" vertical="top" wrapText="1"/>
    </xf>
    <xf numFmtId="0" fontId="19" fillId="0" borderId="0" xfId="27" applyAlignment="1">
      <alignment vertical="top"/>
    </xf>
    <xf numFmtId="0" fontId="18" fillId="0" borderId="6" xfId="24" applyAlignment="1">
      <alignment horizontal="center" wrapText="1"/>
    </xf>
    <xf numFmtId="164" fontId="14" fillId="0" borderId="0" xfId="23" applyNumberFormat="1" applyAlignment="1">
      <alignment horizontal="left"/>
    </xf>
    <xf numFmtId="164" fontId="14" fillId="0" borderId="0" xfId="23" applyNumberFormat="1"/>
    <xf numFmtId="164" fontId="22" fillId="0" borderId="0" xfId="30"/>
    <xf numFmtId="164" fontId="22" fillId="0" borderId="0" xfId="30" quotePrefix="1"/>
    <xf numFmtId="164" fontId="0" fillId="0" borderId="0" xfId="0" applyBorder="1"/>
    <xf numFmtId="164" fontId="23" fillId="11" borderId="0" xfId="0" applyFont="1" applyFill="1" applyBorder="1"/>
    <xf numFmtId="164" fontId="15" fillId="0" borderId="9" xfId="28" applyNumberFormat="1"/>
    <xf numFmtId="164" fontId="0" fillId="0" borderId="0" xfId="0" pivotButton="1" applyAlignment="1">
      <alignment vertical="top"/>
    </xf>
    <xf numFmtId="164" fontId="0" fillId="0" borderId="0" xfId="0" applyAlignment="1">
      <alignment horizontal="left" indent="1"/>
    </xf>
    <xf numFmtId="164" fontId="0" fillId="0" borderId="11" xfId="0" applyBorder="1"/>
    <xf numFmtId="164" fontId="0" fillId="0" borderId="12" xfId="0" applyBorder="1"/>
    <xf numFmtId="164" fontId="0" fillId="0" borderId="13" xfId="0" applyBorder="1"/>
    <xf numFmtId="164" fontId="0" fillId="0" borderId="14" xfId="0" applyBorder="1"/>
    <xf numFmtId="164" fontId="0" fillId="0" borderId="15" xfId="0" applyBorder="1"/>
    <xf numFmtId="164" fontId="0" fillId="0" borderId="14" xfId="0" applyNumberFormat="1" applyBorder="1"/>
    <xf numFmtId="168" fontId="0" fillId="0" borderId="0" xfId="0" applyNumberFormat="1" applyBorder="1"/>
    <xf numFmtId="49" fontId="0" fillId="12" borderId="15" xfId="0" applyNumberFormat="1" applyFill="1" applyBorder="1"/>
    <xf numFmtId="168" fontId="0" fillId="0" borderId="14" xfId="0" applyNumberFormat="1" applyBorder="1"/>
    <xf numFmtId="164" fontId="0" fillId="0" borderId="16" xfId="0" applyBorder="1"/>
    <xf numFmtId="164" fontId="0" fillId="0" borderId="17" xfId="0" applyBorder="1"/>
    <xf numFmtId="164" fontId="0" fillId="0" borderId="18" xfId="0" applyBorder="1"/>
    <xf numFmtId="168" fontId="0" fillId="0" borderId="15" xfId="0" applyNumberFormat="1" applyBorder="1"/>
    <xf numFmtId="164" fontId="0" fillId="0" borderId="0" xfId="0" applyAlignment="1">
      <alignment horizontal="right"/>
    </xf>
    <xf numFmtId="164" fontId="0" fillId="0" borderId="0" xfId="0" applyFill="1"/>
    <xf numFmtId="164" fontId="15" fillId="0" borderId="0" xfId="0" applyFont="1"/>
    <xf numFmtId="0" fontId="19" fillId="0" borderId="0" xfId="27" applyAlignment="1">
      <alignment horizontal="center"/>
    </xf>
    <xf numFmtId="10" fontId="4" fillId="0" borderId="0" xfId="1" applyNumberFormat="1"/>
    <xf numFmtId="164" fontId="22" fillId="11" borderId="0" xfId="30" quotePrefix="1" applyFill="1"/>
    <xf numFmtId="169" fontId="4" fillId="0" borderId="0" xfId="22" applyNumberFormat="1"/>
    <xf numFmtId="165" fontId="15" fillId="0" borderId="9" xfId="28" applyNumberFormat="1"/>
    <xf numFmtId="165" fontId="4" fillId="13" borderId="0" xfId="22" applyFill="1"/>
    <xf numFmtId="165" fontId="0" fillId="14" borderId="0" xfId="22" applyFont="1" applyFill="1" applyAlignment="1">
      <alignment horizontal="left"/>
    </xf>
    <xf numFmtId="165" fontId="4" fillId="14" borderId="0" xfId="22" applyFill="1"/>
    <xf numFmtId="165" fontId="4" fillId="11" borderId="0" xfId="22" applyFill="1" applyAlignment="1">
      <alignment horizontal="left"/>
    </xf>
    <xf numFmtId="165" fontId="4" fillId="11" borderId="0" xfId="22" applyFill="1"/>
    <xf numFmtId="0" fontId="25" fillId="0" borderId="0" xfId="27" applyFont="1"/>
    <xf numFmtId="164" fontId="25" fillId="0" borderId="0" xfId="18" applyFont="1"/>
    <xf numFmtId="164" fontId="26" fillId="0" borderId="0" xfId="0" applyFont="1" applyAlignment="1">
      <alignment horizontal="left" indent="1"/>
    </xf>
    <xf numFmtId="164" fontId="27" fillId="0" borderId="0" xfId="0" applyFont="1" applyAlignment="1">
      <alignment horizontal="left" indent="1"/>
    </xf>
    <xf numFmtId="164" fontId="28" fillId="0" borderId="0" xfId="0" applyFont="1"/>
    <xf numFmtId="164" fontId="29" fillId="0" borderId="0" xfId="0" applyFont="1"/>
    <xf numFmtId="164" fontId="30" fillId="0" borderId="0" xfId="0" applyFont="1" applyAlignment="1">
      <alignment horizontal="left" indent="1"/>
    </xf>
    <xf numFmtId="164" fontId="26" fillId="0" borderId="0" xfId="0" applyFont="1" applyAlignment="1">
      <alignment horizontal="right"/>
    </xf>
    <xf numFmtId="165" fontId="4" fillId="0" borderId="0" xfId="22" applyAlignment="1">
      <alignment horizontal="right"/>
    </xf>
    <xf numFmtId="164" fontId="0" fillId="0" borderId="0" xfId="0" applyNumberFormat="1" applyAlignment="1">
      <alignment wrapText="1"/>
    </xf>
    <xf numFmtId="0" fontId="19" fillId="0" borderId="0" xfId="27" applyAlignment="1"/>
    <xf numFmtId="164" fontId="0" fillId="0" borderId="0" xfId="0" applyAlignment="1">
      <alignment horizontal="right" vertical="top"/>
    </xf>
    <xf numFmtId="165" fontId="0" fillId="0" borderId="0" xfId="22" applyFont="1" applyAlignment="1">
      <alignment vertical="top" wrapText="1"/>
    </xf>
    <xf numFmtId="165" fontId="4" fillId="0" borderId="0" xfId="22" applyFont="1" applyAlignment="1">
      <alignment horizontal="right" vertical="top"/>
    </xf>
    <xf numFmtId="165" fontId="4" fillId="0" borderId="0" xfId="22" applyFont="1" applyAlignment="1">
      <alignment vertical="top"/>
    </xf>
    <xf numFmtId="164" fontId="0" fillId="0" borderId="0" xfId="0" applyFont="1" applyAlignment="1">
      <alignment vertical="top" wrapText="1"/>
    </xf>
    <xf numFmtId="49" fontId="0" fillId="0" borderId="0" xfId="0" applyNumberFormat="1" applyAlignment="1">
      <alignment vertical="top" wrapText="1"/>
    </xf>
    <xf numFmtId="0" fontId="18" fillId="0" borderId="0" xfId="25" applyAlignment="1">
      <alignment vertical="top"/>
    </xf>
    <xf numFmtId="0" fontId="18" fillId="0" borderId="6" xfId="24" applyAlignment="1">
      <alignment horizontal="left" vertical="top"/>
    </xf>
    <xf numFmtId="164" fontId="23" fillId="11" borderId="0" xfId="0" applyFont="1" applyFill="1" applyBorder="1" applyAlignment="1">
      <alignment vertical="top"/>
    </xf>
    <xf numFmtId="49" fontId="23" fillId="11" borderId="0" xfId="0" applyNumberFormat="1" applyFont="1" applyFill="1" applyBorder="1" applyAlignment="1">
      <alignment vertical="top" wrapText="1"/>
    </xf>
    <xf numFmtId="164" fontId="23" fillId="11" borderId="0" xfId="0" applyFont="1" applyFill="1" applyBorder="1" applyAlignment="1">
      <alignment vertical="top" wrapText="1"/>
    </xf>
    <xf numFmtId="0" fontId="18" fillId="11" borderId="0" xfId="25" applyFont="1" applyFill="1" applyBorder="1" applyAlignment="1">
      <alignment vertical="top"/>
    </xf>
    <xf numFmtId="164" fontId="0" fillId="0" borderId="0" xfId="0" applyFill="1" applyAlignment="1">
      <alignment vertical="top"/>
    </xf>
    <xf numFmtId="164" fontId="0" fillId="0" borderId="0" xfId="0" applyFill="1" applyAlignment="1">
      <alignment horizontal="left" vertical="top"/>
    </xf>
    <xf numFmtId="164" fontId="0" fillId="0" borderId="0" xfId="0" applyFill="1" applyBorder="1" applyAlignment="1">
      <alignment horizontal="left"/>
    </xf>
    <xf numFmtId="49" fontId="0" fillId="0" borderId="0" xfId="0" applyNumberFormat="1" applyFill="1" applyBorder="1" applyAlignment="1">
      <alignment horizontal="left" wrapText="1"/>
    </xf>
    <xf numFmtId="164" fontId="0" fillId="0" borderId="0" xfId="0" applyFill="1" applyBorder="1" applyAlignment="1">
      <alignment horizontal="left" wrapText="1"/>
    </xf>
    <xf numFmtId="49" fontId="0" fillId="0" borderId="0" xfId="0" applyNumberFormat="1" applyFill="1" applyBorder="1" applyAlignment="1">
      <alignment horizontal="left" wrapText="1" shrinkToFit="1"/>
    </xf>
    <xf numFmtId="164" fontId="0" fillId="0" borderId="0" xfId="0" applyFill="1" applyAlignment="1">
      <alignment horizontal="left"/>
    </xf>
    <xf numFmtId="49" fontId="20" fillId="0" borderId="0" xfId="0" applyNumberFormat="1" applyFont="1" applyFill="1" applyBorder="1" applyAlignment="1">
      <alignment vertical="top" wrapText="1"/>
    </xf>
    <xf numFmtId="49" fontId="0" fillId="0" borderId="0" xfId="0" applyNumberFormat="1" applyFill="1" applyAlignment="1">
      <alignment horizontal="left" vertical="top" wrapText="1"/>
    </xf>
    <xf numFmtId="164" fontId="0" fillId="0" borderId="0" xfId="0" applyFill="1" applyAlignment="1">
      <alignment vertical="top" wrapText="1"/>
    </xf>
    <xf numFmtId="164" fontId="0" fillId="0" borderId="0" xfId="0" applyFill="1" applyAlignment="1">
      <alignment horizontal="left" vertical="top" wrapText="1"/>
    </xf>
    <xf numFmtId="49" fontId="24" fillId="11" borderId="0" xfId="30" applyNumberFormat="1" applyFont="1" applyFill="1" applyBorder="1" applyAlignment="1">
      <alignment vertical="top"/>
    </xf>
    <xf numFmtId="49" fontId="22" fillId="11" borderId="0" xfId="30" applyNumberFormat="1" applyFill="1" applyAlignment="1">
      <alignment vertical="top" wrapText="1"/>
    </xf>
    <xf numFmtId="165" fontId="4" fillId="15" borderId="0" xfId="22" applyFill="1"/>
    <xf numFmtId="164" fontId="22" fillId="0" borderId="0" xfId="30" quotePrefix="1" applyAlignment="1">
      <alignment vertical="top"/>
    </xf>
    <xf numFmtId="164" fontId="26" fillId="0" borderId="0" xfId="0" applyFont="1"/>
    <xf numFmtId="164" fontId="0" fillId="11" borderId="0" xfId="0" applyFill="1" applyBorder="1" applyAlignment="1">
      <alignment horizontal="left" vertical="center" wrapText="1"/>
    </xf>
    <xf numFmtId="0" fontId="18" fillId="0" borderId="6" xfId="0" applyNumberFormat="1" applyFont="1" applyBorder="1" applyAlignment="1">
      <alignment horizontal="left" wrapText="1"/>
    </xf>
    <xf numFmtId="164" fontId="0" fillId="0" borderId="19" xfId="0" applyBorder="1"/>
    <xf numFmtId="164" fontId="0" fillId="0" borderId="20" xfId="0" applyBorder="1"/>
    <xf numFmtId="164" fontId="0" fillId="0" borderId="21" xfId="0" applyBorder="1"/>
    <xf numFmtId="0" fontId="18" fillId="0" borderId="22" xfId="24" applyBorder="1">
      <alignment horizontal="left" wrapText="1"/>
    </xf>
    <xf numFmtId="0" fontId="18" fillId="0" borderId="6" xfId="24" applyBorder="1">
      <alignment horizontal="left" wrapText="1"/>
    </xf>
    <xf numFmtId="0" fontId="18" fillId="0" borderId="23" xfId="24" applyBorder="1">
      <alignment horizontal="left" wrapText="1"/>
    </xf>
    <xf numFmtId="164" fontId="0" fillId="0" borderId="24" xfId="0" applyBorder="1" applyAlignment="1">
      <alignment horizontal="left"/>
    </xf>
    <xf numFmtId="170" fontId="0" fillId="0" borderId="0" xfId="31" applyNumberFormat="1" applyFont="1" applyBorder="1"/>
    <xf numFmtId="170" fontId="0" fillId="0" borderId="25" xfId="31" applyNumberFormat="1" applyFont="1" applyBorder="1"/>
    <xf numFmtId="164" fontId="0" fillId="0" borderId="26" xfId="0" applyBorder="1" applyAlignment="1">
      <alignment horizontal="left"/>
    </xf>
    <xf numFmtId="164" fontId="0" fillId="0" borderId="27" xfId="0" applyBorder="1"/>
    <xf numFmtId="170" fontId="0" fillId="0" borderId="27" xfId="31" applyNumberFormat="1" applyFont="1" applyBorder="1"/>
    <xf numFmtId="170" fontId="0" fillId="0" borderId="28" xfId="31" applyNumberFormat="1" applyFont="1" applyBorder="1"/>
    <xf numFmtId="164" fontId="22" fillId="11" borderId="0" xfId="30" quotePrefix="1" applyFill="1" applyAlignment="1">
      <alignment vertical="top"/>
    </xf>
    <xf numFmtId="164" fontId="22" fillId="0" borderId="0" xfId="30" quotePrefix="1" applyFill="1" applyAlignment="1">
      <alignment vertical="top"/>
    </xf>
    <xf numFmtId="164" fontId="22" fillId="0" borderId="0" xfId="30" applyFill="1"/>
  </cellXfs>
  <cellStyles count="32">
    <cellStyle name="Bad" xfId="8" builtinId="27" customBuiltin="1"/>
    <cellStyle name="Calculation" xfId="12" builtinId="22" customBuiltin="1"/>
    <cellStyle name="Check Cell" xfId="14" builtinId="23" customBuiltin="1"/>
    <cellStyle name="Comma" xfId="31" builtinId="3"/>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0" builtinId="8"/>
    <cellStyle name="Input" xfId="10" builtinId="20" customBuiltin="1"/>
    <cellStyle name="Linked Cell" xfId="13" builtinId="24" customBuiltin="1"/>
    <cellStyle name="Neutral" xfId="9" builtinId="28" customBuiltin="1"/>
    <cellStyle name="Normal" xfId="0" builtinId="0" customBuiltin="1"/>
    <cellStyle name="Note" xfId="15" builtinId="10" customBuiltin="1"/>
    <cellStyle name="Output" xfId="11" builtinId="21" customBuiltin="1"/>
    <cellStyle name="Percent" xfId="1" builtinId="5" customBuiltin="1"/>
    <cellStyle name="Smart Bold" xfId="18" xr:uid="{00000000-0005-0000-0000-000010000000}"/>
    <cellStyle name="Smart Forecast" xfId="19" xr:uid="{00000000-0005-0000-0000-000011000000}"/>
    <cellStyle name="Smart General" xfId="20" xr:uid="{00000000-0005-0000-0000-000012000000}"/>
    <cellStyle name="Smart Highlight" xfId="21" xr:uid="{00000000-0005-0000-0000-000013000000}"/>
    <cellStyle name="Smart Percent" xfId="22" xr:uid="{00000000-0005-0000-0000-000014000000}"/>
    <cellStyle name="Smart Source" xfId="23" xr:uid="{00000000-0005-0000-0000-000015000000}"/>
    <cellStyle name="Smart Subtitle 1" xfId="24" xr:uid="{00000000-0005-0000-0000-000016000000}"/>
    <cellStyle name="Smart Subtitle 2" xfId="25" xr:uid="{00000000-0005-0000-0000-000017000000}"/>
    <cellStyle name="Smart Subtitle 3" xfId="29" xr:uid="{00000000-0005-0000-0000-000018000000}"/>
    <cellStyle name="Smart Subtotal" xfId="26" xr:uid="{00000000-0005-0000-0000-000019000000}"/>
    <cellStyle name="Smart Title" xfId="27" xr:uid="{00000000-0005-0000-0000-00001A000000}"/>
    <cellStyle name="Smart Total" xfId="28" xr:uid="{00000000-0005-0000-0000-00001B000000}"/>
    <cellStyle name="Title" xfId="2" builtinId="15" customBuiltin="1"/>
    <cellStyle name="Total" xfId="17" builtinId="25" customBuiltin="1"/>
  </cellStyles>
  <dxfs count="35">
    <dxf>
      <fill>
        <patternFill>
          <bgColor auto="1"/>
        </patternFill>
      </fill>
    </dxf>
    <dxf>
      <fill>
        <patternFill>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0" formatCode="General"/>
    </dxf>
    <dxf>
      <alignment wrapText="1"/>
    </dxf>
    <dxf>
      <numFmt numFmtId="166" formatCode="0.0%"/>
    </dxf>
    <dxf>
      <font>
        <b val="0"/>
        <i val="0"/>
        <strike val="0"/>
        <condense val="0"/>
        <extend val="0"/>
        <outline val="0"/>
        <shadow val="0"/>
        <u val="none"/>
        <vertAlign val="baseline"/>
        <sz val="9"/>
        <color theme="1"/>
        <name val="Arial"/>
        <family val="2"/>
        <scheme val="minor"/>
      </font>
      <numFmt numFmtId="165" formatCode="0%_);\(0%\)"/>
    </dxf>
    <dxf>
      <alignment vertical="top"/>
    </dxf>
    <dxf>
      <alignment vertical="top"/>
    </dxf>
    <dxf>
      <alignment vertical="top"/>
    </dxf>
    <dxf>
      <alignmen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U17" s="8"/>
        <tr r="U17" s="8"/>
        <tr r="U17" s="8"/>
        <tr r="U17" s="8"/>
        <tr r="U17" s="8"/>
        <tr r="T6" s="19"/>
        <tr r="T6" s="19"/>
        <tr r="T6" s="19"/>
        <tr r="T6" s="19"/>
        <tr r="T6" s="19"/>
        <tr r="N12" s="19"/>
        <tr r="N12" s="19"/>
        <tr r="N12" s="19"/>
        <tr r="N12" s="19"/>
        <tr r="N12" s="19"/>
        <tr r="Q24" s="19"/>
        <tr r="Q24" s="19"/>
        <tr r="Q24" s="19"/>
        <tr r="Q24" s="19"/>
        <tr r="Q24" s="19"/>
        <tr r="Q17" s="19"/>
        <tr r="Q17" s="19"/>
        <tr r="Q17" s="19"/>
        <tr r="Q17" s="19"/>
        <tr r="Q17" s="19"/>
        <tr r="P15" s="19"/>
        <tr r="P15" s="19"/>
        <tr r="P15" s="19"/>
        <tr r="P15" s="19"/>
        <tr r="P15" s="19"/>
        <tr r="D15" s="19"/>
        <tr r="D15" s="19"/>
        <tr r="D15" s="19"/>
        <tr r="D15" s="19"/>
        <tr r="D15" s="19"/>
        <tr r="Y15" s="19"/>
        <tr r="Y15" s="19"/>
        <tr r="Y15" s="19"/>
        <tr r="Y15" s="19"/>
        <tr r="Y15" s="19"/>
        <tr r="Q5" s="8"/>
        <tr r="Q5" s="8"/>
        <tr r="Q5" s="8"/>
        <tr r="Q5" s="8"/>
        <tr r="Q5" s="8"/>
        <tr r="F5" s="8"/>
        <tr r="F5" s="8"/>
        <tr r="F5" s="8"/>
        <tr r="F5" s="8"/>
        <tr r="F5" s="8"/>
        <tr r="U5" s="8"/>
        <tr r="U5" s="8"/>
        <tr r="U5" s="8"/>
        <tr r="U5" s="8"/>
        <tr r="U5" s="8"/>
        <tr r="V5" s="19"/>
        <tr r="V5" s="19"/>
        <tr r="V5" s="19"/>
        <tr r="V5" s="19"/>
        <tr r="V5" s="19"/>
        <tr r="H5" s="19"/>
        <tr r="H5" s="19"/>
        <tr r="H5" s="19"/>
        <tr r="H5" s="19"/>
        <tr r="H5" s="19"/>
        <tr r="R5" s="19"/>
        <tr r="R5" s="19"/>
        <tr r="R5" s="19"/>
        <tr r="R5" s="19"/>
        <tr r="R5" s="19"/>
        <tr r="Z5" s="19"/>
        <tr r="Z5" s="19"/>
        <tr r="Z5" s="19"/>
        <tr r="Z5" s="19"/>
        <tr r="Z5" s="19"/>
        <tr r="J5" s="19"/>
        <tr r="J5" s="19"/>
        <tr r="J5" s="19"/>
        <tr r="J5" s="19"/>
        <tr r="J5" s="19"/>
        <tr r="U24" s="8"/>
        <tr r="U24" s="8"/>
        <tr r="U24" s="8"/>
        <tr r="U24" s="8"/>
        <tr r="U24" s="8"/>
        <tr r="U15" s="8"/>
        <tr r="U15" s="8"/>
        <tr r="U15" s="8"/>
        <tr r="U15" s="8"/>
        <tr r="U15" s="8"/>
        <tr r="C23" s="19"/>
        <tr r="C23" s="19"/>
        <tr r="C23" s="19"/>
        <tr r="C23" s="19"/>
        <tr r="C23" s="19"/>
        <tr r="H23" s="19"/>
        <tr r="H23" s="19"/>
        <tr r="H23" s="19"/>
        <tr r="H23" s="19"/>
        <tr r="H23" s="19"/>
        <tr r="AA13" s="8"/>
        <tr r="AA13" s="8"/>
        <tr r="AA13" s="8"/>
        <tr r="AA13" s="8"/>
        <tr r="AA13" s="8"/>
        <tr r="AA17" s="8"/>
        <tr r="AA17" s="8"/>
        <tr r="AA17" s="8"/>
        <tr r="AA17" s="8"/>
        <tr r="AA17" s="8"/>
        <tr r="AA4" s="8"/>
        <tr r="AA4" s="8"/>
        <tr r="AA4" s="8"/>
        <tr r="AA4" s="8"/>
        <tr r="AA4" s="8"/>
        <tr r="AA23" s="8"/>
        <tr r="AA23" s="8"/>
        <tr r="AA23" s="8"/>
        <tr r="AA23" s="8"/>
        <tr r="AA23" s="8"/>
        <tr r="T18" s="8"/>
        <tr r="T18" s="8"/>
        <tr r="T18" s="8"/>
        <tr r="T18" s="8"/>
        <tr r="T18" s="8"/>
        <tr r="T4" s="8"/>
        <tr r="T4" s="8"/>
        <tr r="T4" s="8"/>
        <tr r="T4" s="8"/>
        <tr r="T4" s="8"/>
        <tr r="M20" s="19"/>
        <tr r="M20" s="19"/>
        <tr r="M20" s="19"/>
        <tr r="M20" s="19"/>
        <tr r="M20" s="19"/>
        <tr r="F20" s="19"/>
        <tr r="F20" s="19"/>
        <tr r="F20" s="19"/>
        <tr r="F20" s="19"/>
        <tr r="F20" s="19"/>
        <tr r="C14" s="19"/>
        <tr r="C14" s="19"/>
        <tr r="C14" s="19"/>
        <tr r="C14" s="19"/>
        <tr r="C14" s="19"/>
        <tr r="M17" s="19"/>
        <tr r="M17" s="19"/>
        <tr r="M17" s="19"/>
        <tr r="M17" s="19"/>
        <tr r="M17" s="19"/>
        <tr r="F7" s="19"/>
        <tr r="F7" s="19"/>
        <tr r="F7" s="19"/>
        <tr r="F7" s="19"/>
        <tr r="F7" s="19"/>
        <tr r="J11" s="19"/>
        <tr r="J11" s="19"/>
        <tr r="J11" s="19"/>
        <tr r="J11" s="19"/>
        <tr r="J11" s="19"/>
        <tr r="K24" s="19"/>
        <tr r="K24" s="19"/>
        <tr r="K24" s="19"/>
        <tr r="K24" s="19"/>
        <tr r="K24" s="19"/>
        <tr r="T7" s="19"/>
        <tr r="T7" s="19"/>
        <tr r="T7" s="19"/>
        <tr r="T7" s="19"/>
        <tr r="T7" s="19"/>
        <tr r="R20" s="19"/>
        <tr r="R20" s="19"/>
        <tr r="R20" s="19"/>
        <tr r="R20" s="19"/>
        <tr r="R20" s="19"/>
        <tr r="P20" s="19"/>
        <tr r="P20" s="19"/>
        <tr r="P20" s="19"/>
        <tr r="P20" s="19"/>
        <tr r="P20" s="19"/>
        <tr r="Q19" s="19"/>
        <tr r="Q19" s="19"/>
        <tr r="Q19" s="19"/>
        <tr r="Q19" s="19"/>
        <tr r="Q19" s="19"/>
        <tr r="Z20" s="19"/>
        <tr r="Z20" s="19"/>
        <tr r="Z20" s="19"/>
        <tr r="Z20" s="19"/>
        <tr r="Z20" s="19"/>
        <tr r="M24" s="19"/>
        <tr r="M24" s="19"/>
        <tr r="M24" s="19"/>
        <tr r="M24" s="19"/>
        <tr r="M24" s="19"/>
        <tr r="F16" s="19"/>
        <tr r="F16" s="19"/>
        <tr r="F16" s="19"/>
        <tr r="F16" s="19"/>
        <tr r="F16" s="19"/>
        <tr r="T24" s="19"/>
        <tr r="T24" s="19"/>
        <tr r="T24" s="19"/>
        <tr r="T24" s="19"/>
        <tr r="T24" s="19"/>
        <tr r="W20" s="19"/>
        <tr r="W20" s="19"/>
        <tr r="W20" s="19"/>
        <tr r="W20" s="19"/>
        <tr r="W20" s="19"/>
        <tr r="I23" s="19"/>
        <tr r="I23" s="19"/>
        <tr r="I23" s="19"/>
        <tr r="I23" s="19"/>
        <tr r="I23" s="19"/>
        <tr r="H10" s="19"/>
        <tr r="H10" s="19"/>
        <tr r="H10" s="19"/>
        <tr r="H10" s="19"/>
        <tr r="H10" s="19"/>
        <tr r="W21" s="19"/>
        <tr r="W21" s="19"/>
        <tr r="W21" s="19"/>
        <tr r="W21" s="19"/>
        <tr r="W21" s="19"/>
        <tr r="Z22" s="19"/>
        <tr r="Z22" s="19"/>
        <tr r="Z22" s="19"/>
        <tr r="Z22" s="19"/>
        <tr r="Z22" s="19"/>
        <tr r="O16" s="19"/>
        <tr r="O16" s="19"/>
        <tr r="O16" s="19"/>
        <tr r="O16" s="19"/>
        <tr r="O16" s="19"/>
        <tr r="N6" s="19"/>
        <tr r="N6" s="19"/>
        <tr r="N6" s="19"/>
        <tr r="N6" s="19"/>
        <tr r="N6" s="19"/>
        <tr r="P4" s="19"/>
        <tr r="P4" s="19"/>
        <tr r="P4" s="19"/>
        <tr r="P4" s="19"/>
        <tr r="P4" s="19"/>
        <tr r="W6" s="19"/>
        <tr r="W6" s="19"/>
        <tr r="W6" s="19"/>
        <tr r="W6" s="19"/>
        <tr r="W6" s="19"/>
        <tr r="T10" s="19"/>
        <tr r="T10" s="19"/>
        <tr r="T10" s="19"/>
        <tr r="T10" s="19"/>
        <tr r="T10" s="19"/>
        <tr r="D17" s="19"/>
        <tr r="D17" s="19"/>
        <tr r="D17" s="19"/>
        <tr r="D17" s="19"/>
        <tr r="D17" s="19"/>
        <tr r="Q6" s="19"/>
        <tr r="Q6" s="19"/>
        <tr r="Q6" s="19"/>
        <tr r="Q6" s="19"/>
        <tr r="Q6" s="19"/>
        <tr r="Y17" s="19"/>
        <tr r="Y17" s="19"/>
        <tr r="Y17" s="19"/>
        <tr r="Y17" s="19"/>
        <tr r="Y17" s="19"/>
        <tr r="E19" s="19"/>
        <tr r="E19" s="19"/>
        <tr r="E19" s="19"/>
        <tr r="E19" s="19"/>
        <tr r="E19" s="19"/>
        <tr r="V15" s="19"/>
        <tr r="V15" s="19"/>
        <tr r="V15" s="19"/>
        <tr r="V15" s="19"/>
        <tr r="V15" s="19"/>
        <tr r="K14" s="19"/>
        <tr r="K14" s="19"/>
        <tr r="K14" s="19"/>
        <tr r="K14" s="19"/>
        <tr r="K14" s="19"/>
        <tr r="P11" s="19"/>
        <tr r="P11" s="19"/>
        <tr r="P11" s="19"/>
        <tr r="P11" s="19"/>
        <tr r="P11" s="19"/>
        <tr r="AB5" s="19"/>
        <tr r="AB5" s="19"/>
        <tr r="AB5" s="19"/>
        <tr r="AB5" s="19"/>
        <tr r="AB5" s="19"/>
        <tr r="AA24" s="19"/>
        <tr r="AA24" s="19"/>
        <tr r="AA24" s="19"/>
        <tr r="AA24" s="19"/>
        <tr r="AA24" s="19"/>
        <tr r="S15" s="19"/>
        <tr r="S15" s="19"/>
        <tr r="S15" s="19"/>
        <tr r="S15" s="19"/>
        <tr r="S15" s="19"/>
        <tr r="O15" s="19"/>
        <tr r="O15" s="19"/>
        <tr r="O15" s="19"/>
        <tr r="O15" s="19"/>
        <tr r="O15" s="19"/>
        <tr r="AB13" s="19"/>
        <tr r="AB13" s="19"/>
        <tr r="AB13" s="19"/>
        <tr r="AB13" s="19"/>
        <tr r="AB13" s="19"/>
        <tr r="I7" s="19"/>
        <tr r="I7" s="19"/>
        <tr r="I7" s="19"/>
        <tr r="I7" s="19"/>
        <tr r="I7" s="19"/>
        <tr r="Q15" s="19"/>
        <tr r="Q15" s="19"/>
        <tr r="Q15" s="19"/>
        <tr r="Q15" s="19"/>
        <tr r="Q15" s="19"/>
        <tr r="N7" s="19"/>
        <tr r="N7" s="19"/>
        <tr r="N7" s="19"/>
        <tr r="N7" s="19"/>
        <tr r="N7" s="19"/>
        <tr r="M18" s="19"/>
        <tr r="M18" s="19"/>
        <tr r="M18" s="19"/>
        <tr r="M18" s="19"/>
        <tr r="M18" s="19"/>
        <tr r="Y5" s="19"/>
        <tr r="Y5" s="19"/>
        <tr r="Y5" s="19"/>
        <tr r="Y5" s="19"/>
        <tr r="Y5" s="19"/>
        <tr r="AB21" s="19"/>
        <tr r="AB21" s="19"/>
        <tr r="AB21" s="19"/>
        <tr r="AB21" s="19"/>
        <tr r="AB21" s="19"/>
        <tr r="J13" s="19"/>
        <tr r="J13" s="19"/>
        <tr r="J13" s="19"/>
        <tr r="J13" s="19"/>
        <tr r="J13" s="19"/>
        <tr r="U10" s="19"/>
        <tr r="U10" s="19"/>
        <tr r="U10" s="19"/>
        <tr r="U10" s="19"/>
        <tr r="U10" s="19"/>
        <tr r="W8" s="19"/>
        <tr r="W8" s="19"/>
        <tr r="W8" s="19"/>
        <tr r="W8" s="19"/>
        <tr r="W8" s="19"/>
        <tr r="V21" s="19"/>
        <tr r="V21" s="19"/>
        <tr r="V21" s="19"/>
        <tr r="V21" s="19"/>
        <tr r="V21" s="19"/>
        <tr r="H6" s="19"/>
        <tr r="H6" s="19"/>
        <tr r="H6" s="19"/>
        <tr r="H6" s="19"/>
        <tr r="H6" s="19"/>
        <tr r="J8" s="19"/>
        <tr r="J8" s="19"/>
        <tr r="J8" s="19"/>
        <tr r="J8" s="19"/>
        <tr r="J8" s="19"/>
        <tr r="C13" s="19"/>
        <tr r="C13" s="19"/>
        <tr r="C13" s="19"/>
        <tr r="C13" s="19"/>
        <tr r="C13" s="19"/>
        <tr r="K8" s="19"/>
        <tr r="K8" s="19"/>
        <tr r="K8" s="19"/>
        <tr r="K8" s="19"/>
        <tr r="K8" s="19"/>
        <tr r="Y11" s="19"/>
        <tr r="Y11" s="19"/>
        <tr r="Y11" s="19"/>
        <tr r="Y11" s="19"/>
        <tr r="Y11" s="19"/>
        <tr r="T13" s="19"/>
        <tr r="T13" s="19"/>
        <tr r="T13" s="19"/>
        <tr r="T13" s="19"/>
        <tr r="T13" s="19"/>
        <tr r="H7" s="19"/>
        <tr r="H7" s="19"/>
        <tr r="H7" s="19"/>
        <tr r="H7" s="19"/>
        <tr r="H7" s="19"/>
        <tr r="S19" s="19"/>
        <tr r="S19" s="19"/>
        <tr r="S19" s="19"/>
        <tr r="S19" s="19"/>
        <tr r="S19" s="19"/>
        <tr r="P24" s="19"/>
        <tr r="P24" s="19"/>
        <tr r="P24" s="19"/>
        <tr r="P24" s="19"/>
        <tr r="P24" s="19"/>
        <tr r="W12" s="19"/>
        <tr r="W12" s="19"/>
        <tr r="W12" s="19"/>
        <tr r="W12" s="19"/>
        <tr r="W12" s="19"/>
        <tr r="S24" s="19"/>
        <tr r="S24" s="19"/>
        <tr r="S24" s="19"/>
        <tr r="S24" s="19"/>
        <tr r="S24" s="19"/>
        <tr r="J19" s="19"/>
        <tr r="J19" s="19"/>
        <tr r="J19" s="19"/>
        <tr r="J19" s="19"/>
        <tr r="J19" s="19"/>
        <tr r="M8" s="19"/>
        <tr r="M8" s="19"/>
        <tr r="M8" s="19"/>
        <tr r="M8" s="19"/>
        <tr r="M8" s="19"/>
        <tr r="F12" s="19"/>
        <tr r="F12" s="19"/>
        <tr r="F12" s="19"/>
        <tr r="F12" s="19"/>
        <tr r="F12" s="19"/>
        <tr r="S9" s="19"/>
        <tr r="S9" s="19"/>
        <tr r="S9" s="19"/>
        <tr r="S9" s="19"/>
        <tr r="S9" s="19"/>
        <tr r="S14" s="19"/>
        <tr r="S14" s="19"/>
        <tr r="S14" s="19"/>
        <tr r="S14" s="19"/>
        <tr r="S14" s="19"/>
        <tr r="P18" s="19"/>
        <tr r="P18" s="19"/>
        <tr r="P18" s="19"/>
        <tr r="P18" s="19"/>
        <tr r="P18" s="19"/>
        <tr r="P10" s="19"/>
        <tr r="P10" s="19"/>
        <tr r="P10" s="19"/>
        <tr r="P10" s="19"/>
        <tr r="P10" s="19"/>
        <tr r="M14" s="19"/>
        <tr r="M14" s="19"/>
        <tr r="M14" s="19"/>
        <tr r="M14" s="19"/>
        <tr r="M14" s="19"/>
        <tr r="K23" s="19"/>
        <tr r="K23" s="19"/>
        <tr r="K23" s="19"/>
        <tr r="K23" s="19"/>
        <tr r="K23" s="19"/>
        <tr r="V12" s="19"/>
        <tr r="V12" s="19"/>
        <tr r="V12" s="19"/>
        <tr r="V12" s="19"/>
        <tr r="V12" s="19"/>
        <tr r="E5" s="19"/>
        <tr r="E5" s="19"/>
        <tr r="E5" s="19"/>
        <tr r="E5" s="19"/>
        <tr r="E5" s="19"/>
        <tr r="E18" s="19"/>
        <tr r="E18" s="19"/>
        <tr r="E18" s="19"/>
        <tr r="E18" s="19"/>
        <tr r="E18" s="19"/>
        <tr r="C5" s="19"/>
        <tr r="C5" s="19"/>
        <tr r="C5" s="19"/>
        <tr r="C5" s="19"/>
        <tr r="C5" s="19"/>
        <tr r="K6" s="19"/>
        <tr r="K6" s="19"/>
        <tr r="K6" s="19"/>
        <tr r="K6" s="19"/>
        <tr r="K6" s="19"/>
        <tr r="T8" s="19"/>
        <tr r="T8" s="19"/>
        <tr r="T8" s="19"/>
        <tr r="T8" s="19"/>
        <tr r="T8" s="19"/>
        <tr r="I21" s="19"/>
        <tr r="I21" s="19"/>
        <tr r="I21" s="19"/>
        <tr r="I21" s="19"/>
        <tr r="I21" s="19"/>
        <tr r="S10" s="19"/>
        <tr r="S10" s="19"/>
        <tr r="S10" s="19"/>
        <tr r="S10" s="19"/>
        <tr r="S10" s="19"/>
        <tr r="Z21" s="19"/>
        <tr r="Z21" s="19"/>
        <tr r="Z21" s="19"/>
        <tr r="Z21" s="19"/>
        <tr r="Z21" s="19"/>
        <tr r="G16" s="19"/>
        <tr r="G16" s="19"/>
        <tr r="G16" s="19"/>
        <tr r="G16" s="19"/>
        <tr r="G16" s="19"/>
        <tr r="Q11" s="19"/>
        <tr r="Q11" s="19"/>
        <tr r="Q11" s="19"/>
        <tr r="Q11" s="19"/>
        <tr r="Q11" s="19"/>
        <tr r="K5" s="19"/>
        <tr r="K5" s="19"/>
        <tr r="K5" s="19"/>
        <tr r="K5" s="19"/>
        <tr r="K5" s="19"/>
        <tr r="M9" s="19"/>
        <tr r="M9" s="19"/>
        <tr r="M9" s="19"/>
        <tr r="M9" s="19"/>
        <tr r="M9" s="19"/>
        <tr r="X7" s="19"/>
        <tr r="X7" s="19"/>
        <tr r="X7" s="19"/>
        <tr r="X7" s="19"/>
        <tr r="X7" s="19"/>
        <tr r="V20" s="19"/>
        <tr r="V20" s="19"/>
        <tr r="V20" s="19"/>
        <tr r="V20" s="19"/>
        <tr r="V20" s="19"/>
        <tr r="N10" s="19"/>
        <tr r="N10" s="19"/>
        <tr r="N10" s="19"/>
        <tr r="N10" s="19"/>
        <tr r="N10" s="19"/>
        <tr r="AA19" s="19"/>
        <tr r="AA19" s="19"/>
        <tr r="AA19" s="19"/>
        <tr r="AA19" s="19"/>
        <tr r="AA19" s="19"/>
        <tr r="L23" s="19"/>
        <tr r="L23" s="19"/>
        <tr r="L23" s="19"/>
        <tr r="L23" s="19"/>
        <tr r="L23" s="19"/>
        <tr r="W4" s="19"/>
        <tr r="W4" s="19"/>
        <tr r="W4" s="19"/>
        <tr r="W4" s="19"/>
        <tr r="W4" s="19"/>
        <tr r="W11" s="19"/>
        <tr r="W11" s="19"/>
        <tr r="W11" s="19"/>
        <tr r="W11" s="19"/>
        <tr r="W11" s="19"/>
        <tr r="F5" s="19"/>
        <tr r="F5" s="19"/>
        <tr r="F5" s="19"/>
        <tr r="F5" s="19"/>
        <tr r="F5" s="19"/>
        <tr r="D22" s="19"/>
        <tr r="D22" s="19"/>
        <tr r="D22" s="19"/>
        <tr r="D22" s="19"/>
        <tr r="D22" s="19"/>
        <tr r="X6" s="19"/>
        <tr r="X6" s="19"/>
        <tr r="X6" s="19"/>
        <tr r="X6" s="19"/>
        <tr r="X6" s="19"/>
        <tr r="N9" s="19"/>
        <tr r="N9" s="19"/>
        <tr r="N9" s="19"/>
        <tr r="N9" s="19"/>
        <tr r="N9" s="19"/>
        <tr r="Q20" s="19"/>
        <tr r="Q20" s="19"/>
        <tr r="Q20" s="19"/>
        <tr r="Q20" s="19"/>
        <tr r="Q20" s="19"/>
        <tr r="Y16" s="19"/>
        <tr r="Y16" s="19"/>
        <tr r="Y16" s="19"/>
        <tr r="Y16" s="19"/>
        <tr r="Y16" s="19"/>
        <tr r="D5" s="19"/>
        <tr r="D5" s="19"/>
        <tr r="D5" s="19"/>
        <tr r="D5" s="19"/>
        <tr r="D5" s="19"/>
        <tr r="F9" s="19"/>
        <tr r="F9" s="19"/>
        <tr r="F9" s="19"/>
        <tr r="F9" s="19"/>
        <tr r="F9" s="19"/>
        <tr r="T23" s="19"/>
        <tr r="T23" s="19"/>
        <tr r="T23" s="19"/>
        <tr r="T23" s="19"/>
        <tr r="T23" s="19"/>
        <tr r="S18" s="19"/>
        <tr r="S18" s="19"/>
        <tr r="S18" s="19"/>
        <tr r="S18" s="19"/>
        <tr r="S18" s="19"/>
        <tr r="I24" s="19"/>
        <tr r="I24" s="19"/>
        <tr r="I24" s="19"/>
        <tr r="I24" s="19"/>
        <tr r="I24" s="19"/>
        <tr r="AB19" s="19"/>
        <tr r="AB19" s="19"/>
        <tr r="AB19" s="19"/>
        <tr r="AB19" s="19"/>
        <tr r="AB19" s="19"/>
        <tr r="U24" s="19"/>
        <tr r="U24" s="19"/>
        <tr r="U24" s="19"/>
        <tr r="U24" s="19"/>
        <tr r="U24" s="19"/>
        <tr r="R23" s="19"/>
        <tr r="R23" s="19"/>
        <tr r="R23" s="19"/>
        <tr r="R23" s="19"/>
        <tr r="R23" s="19"/>
        <tr r="S5" s="19"/>
        <tr r="S5" s="19"/>
        <tr r="S5" s="19"/>
        <tr r="S5" s="19"/>
        <tr r="S5" s="19"/>
        <tr r="K7" s="19"/>
        <tr r="K7" s="19"/>
        <tr r="K7" s="19"/>
        <tr r="K7" s="19"/>
        <tr r="K7" s="19"/>
        <tr r="L4" s="19"/>
        <tr r="L4" s="19"/>
        <tr r="L4" s="19"/>
        <tr r="L4" s="19"/>
        <tr r="L4" s="19"/>
        <tr r="AB24" s="19"/>
        <tr r="AB24" s="19"/>
        <tr r="AB24" s="19"/>
        <tr r="AB24" s="19"/>
        <tr r="AB24" s="19"/>
        <tr r="T17" s="19"/>
        <tr r="T17" s="19"/>
        <tr r="T17" s="19"/>
        <tr r="T17" s="19"/>
        <tr r="T17" s="19"/>
        <tr r="AA8" s="19"/>
        <tr r="AA8" s="19"/>
        <tr r="AA8" s="19"/>
        <tr r="AA8" s="19"/>
        <tr r="AA8" s="19"/>
        <tr r="T19" s="19"/>
        <tr r="T19" s="19"/>
        <tr r="T19" s="19"/>
        <tr r="T19" s="19"/>
        <tr r="T19" s="19"/>
        <tr r="F22" s="19"/>
        <tr r="F22" s="19"/>
        <tr r="F22" s="19"/>
        <tr r="F22" s="19"/>
        <tr r="F22" s="19"/>
        <tr r="H11" s="19"/>
        <tr r="H11" s="19"/>
        <tr r="H11" s="19"/>
        <tr r="H11" s="19"/>
        <tr r="H11" s="19"/>
        <tr r="M21" s="19"/>
        <tr r="M21" s="19"/>
        <tr r="M21" s="19"/>
        <tr r="M21" s="19"/>
        <tr r="M21" s="19"/>
        <tr r="Z6" s="19"/>
        <tr r="Z6" s="19"/>
        <tr r="Z6" s="19"/>
        <tr r="Z6" s="19"/>
        <tr r="Z6" s="19"/>
        <tr r="N14" s="19"/>
        <tr r="N14" s="19"/>
        <tr r="N14" s="19"/>
        <tr r="N14" s="19"/>
        <tr r="N14" s="19"/>
        <tr r="Z18" s="19"/>
        <tr r="Z18" s="19"/>
        <tr r="Z18" s="19"/>
        <tr r="Z18" s="19"/>
        <tr r="Z18" s="19"/>
        <tr r="I11" s="19"/>
        <tr r="I11" s="19"/>
        <tr r="I11" s="19"/>
        <tr r="I11" s="19"/>
        <tr r="I11" s="19"/>
        <tr r="M19" s="19"/>
        <tr r="M19" s="19"/>
        <tr r="M19" s="19"/>
        <tr r="M19" s="19"/>
        <tr r="M19" s="19"/>
        <tr r="I13" s="19"/>
        <tr r="I13" s="19"/>
        <tr r="I13" s="19"/>
        <tr r="I13" s="19"/>
        <tr r="I13" s="19"/>
        <tr r="AA13" s="19"/>
        <tr r="AA13" s="19"/>
        <tr r="AA13" s="19"/>
        <tr r="AA13" s="19"/>
        <tr r="AA13" s="19"/>
        <tr r="I16" s="19"/>
        <tr r="I16" s="19"/>
        <tr r="I16" s="19"/>
        <tr r="I16" s="19"/>
        <tr r="I16" s="19"/>
        <tr r="U16" s="19"/>
        <tr r="U16" s="19"/>
        <tr r="U16" s="19"/>
        <tr r="U16" s="19"/>
        <tr r="U16" s="19"/>
        <tr r="E22" s="19"/>
        <tr r="E22" s="19"/>
        <tr r="E22" s="19"/>
        <tr r="E22" s="19"/>
        <tr r="E22" s="19"/>
        <tr r="R18" s="19"/>
        <tr r="R18" s="19"/>
        <tr r="R18" s="19"/>
        <tr r="R18" s="19"/>
        <tr r="R18" s="19"/>
        <tr r="E13" s="19"/>
        <tr r="E13" s="19"/>
        <tr r="E13" s="19"/>
        <tr r="E13" s="19"/>
        <tr r="E13" s="19"/>
        <tr r="R12" s="19"/>
        <tr r="R12" s="19"/>
        <tr r="R12" s="19"/>
        <tr r="R12" s="19"/>
        <tr r="R12" s="19"/>
        <tr r="K19" s="19"/>
        <tr r="K19" s="19"/>
        <tr r="K19" s="19"/>
        <tr r="K19" s="19"/>
        <tr r="K19" s="19"/>
        <tr r="X13" s="19"/>
        <tr r="X13" s="19"/>
        <tr r="X13" s="19"/>
        <tr r="X13" s="19"/>
        <tr r="X13" s="19"/>
        <tr r="L5" s="19"/>
        <tr r="L5" s="19"/>
        <tr r="L5" s="19"/>
        <tr r="L5" s="19"/>
        <tr r="L5" s="19"/>
        <tr r="J4" s="19"/>
        <tr r="J4" s="19"/>
        <tr r="J4" s="19"/>
        <tr r="J4" s="19"/>
        <tr r="J4" s="19"/>
        <tr r="D11" s="19"/>
        <tr r="D11" s="19"/>
        <tr r="D11" s="19"/>
        <tr r="D11" s="19"/>
        <tr r="D11" s="19"/>
        <tr r="C10" s="19"/>
        <tr r="C10" s="19"/>
        <tr r="C10" s="19"/>
        <tr r="C10" s="19"/>
        <tr r="C10" s="19"/>
        <tr r="V23" s="19"/>
        <tr r="V23" s="19"/>
        <tr r="V23" s="19"/>
        <tr r="V23" s="19"/>
        <tr r="V23" s="19"/>
        <tr r="Z11" s="19"/>
        <tr r="Z11" s="19"/>
        <tr r="Z11" s="19"/>
        <tr r="Z11" s="19"/>
        <tr r="Z11" s="19"/>
        <tr r="L13" s="19"/>
        <tr r="L13" s="19"/>
        <tr r="L13" s="19"/>
        <tr r="L13" s="19"/>
        <tr r="L13" s="19"/>
        <tr r="E17" s="19"/>
        <tr r="E17" s="19"/>
        <tr r="E17" s="19"/>
        <tr r="E17" s="19"/>
        <tr r="E17" s="19"/>
        <tr r="V13" s="19"/>
        <tr r="V13" s="19"/>
        <tr r="V13" s="19"/>
        <tr r="V13" s="19"/>
        <tr r="V13" s="19"/>
        <tr r="W9" s="19"/>
        <tr r="W9" s="19"/>
        <tr r="W9" s="19"/>
        <tr r="W9" s="19"/>
        <tr r="W9" s="19"/>
        <tr r="Y6" s="19"/>
        <tr r="Y6" s="19"/>
        <tr r="Y6" s="19"/>
        <tr r="Y6" s="19"/>
        <tr r="Y6" s="19"/>
        <tr r="Z19" s="19"/>
        <tr r="Z19" s="19"/>
        <tr r="Z19" s="19"/>
        <tr r="Z19" s="19"/>
        <tr r="Z19" s="19"/>
        <tr r="H15" s="19"/>
        <tr r="H15" s="19"/>
        <tr r="H15" s="19"/>
        <tr r="H15" s="19"/>
        <tr r="H15" s="19"/>
        <tr r="U11" s="19"/>
        <tr r="U11" s="19"/>
        <tr r="U11" s="19"/>
        <tr r="U11" s="19"/>
        <tr r="U11" s="19"/>
        <tr r="V16" s="19"/>
        <tr r="V16" s="19"/>
        <tr r="V16" s="19"/>
        <tr r="V16" s="19"/>
        <tr r="V16" s="19"/>
        <tr r="R13" s="19"/>
        <tr r="R13" s="19"/>
        <tr r="R13" s="19"/>
        <tr r="R13" s="19"/>
        <tr r="R13" s="19"/>
        <tr r="H4" s="19"/>
        <tr r="H4" s="19"/>
        <tr r="H4" s="19"/>
        <tr r="H4" s="19"/>
        <tr r="H4" s="19"/>
        <tr r="X15" s="19"/>
        <tr r="X15" s="19"/>
        <tr r="X15" s="19"/>
        <tr r="X15" s="19"/>
        <tr r="X15" s="19"/>
        <tr r="W24" s="19"/>
        <tr r="W24" s="19"/>
        <tr r="W24" s="19"/>
        <tr r="W24" s="19"/>
        <tr r="W24" s="19"/>
        <tr r="S7" s="19"/>
        <tr r="S7" s="19"/>
        <tr r="S7" s="19"/>
        <tr r="S7" s="19"/>
        <tr r="S7" s="19"/>
        <tr r="W14" s="19"/>
        <tr r="W14" s="19"/>
        <tr r="W14" s="19"/>
        <tr r="W14" s="19"/>
        <tr r="W14" s="19"/>
        <tr r="S20" s="19"/>
        <tr r="S20" s="19"/>
        <tr r="S20" s="19"/>
        <tr r="S20" s="19"/>
        <tr r="S20" s="19"/>
        <tr r="F24" s="19"/>
        <tr r="F24" s="19"/>
        <tr r="F24" s="19"/>
        <tr r="F24" s="19"/>
        <tr r="F24" s="19"/>
        <tr r="W16" s="19"/>
        <tr r="W16" s="19"/>
        <tr r="W16" s="19"/>
        <tr r="W16" s="19"/>
        <tr r="W16" s="19"/>
        <tr r="X18" s="19"/>
        <tr r="X18" s="19"/>
        <tr r="X18" s="19"/>
        <tr r="X18" s="19"/>
        <tr r="X18" s="19"/>
        <tr r="U9" s="19"/>
        <tr r="U9" s="19"/>
        <tr r="U9" s="19"/>
        <tr r="U9" s="19"/>
        <tr r="U9" s="19"/>
        <tr r="C20" s="19"/>
        <tr r="C20" s="19"/>
        <tr r="C20" s="19"/>
        <tr r="C20" s="19"/>
        <tr r="C20" s="19"/>
        <tr r="X24" s="19"/>
        <tr r="X24" s="19"/>
        <tr r="X24" s="19"/>
        <tr r="X24" s="19"/>
        <tr r="X24" s="19"/>
        <tr r="F11" s="19"/>
        <tr r="F11" s="19"/>
        <tr r="F11" s="19"/>
        <tr r="F11" s="19"/>
        <tr r="F11" s="19"/>
        <tr r="S11" s="19"/>
        <tr r="S11" s="19"/>
        <tr r="S11" s="19"/>
        <tr r="S11" s="19"/>
        <tr r="S11" s="19"/>
        <tr r="H19" s="19"/>
        <tr r="H19" s="19"/>
        <tr r="H19" s="19"/>
        <tr r="H19" s="19"/>
        <tr r="H19" s="19"/>
        <tr r="R16" s="19"/>
        <tr r="R16" s="19"/>
        <tr r="R16" s="19"/>
        <tr r="R16" s="19"/>
        <tr r="R16" s="19"/>
        <tr r="R15" s="19"/>
        <tr r="R15" s="19"/>
        <tr r="R15" s="19"/>
        <tr r="R15" s="19"/>
        <tr r="R15" s="19"/>
        <tr r="U8" s="19"/>
        <tr r="U8" s="19"/>
        <tr r="U8" s="19"/>
        <tr r="U8" s="19"/>
        <tr r="U8" s="19"/>
        <tr r="AB22" s="19"/>
        <tr r="AB22" s="19"/>
        <tr r="AB22" s="19"/>
        <tr r="AB22" s="19"/>
        <tr r="AB22" s="19"/>
        <tr r="R24" s="19"/>
        <tr r="R24" s="19"/>
        <tr r="R24" s="19"/>
        <tr r="R24" s="19"/>
        <tr r="R24" s="19"/>
        <tr r="W15" s="19"/>
        <tr r="W15" s="19"/>
        <tr r="W15" s="19"/>
        <tr r="W15" s="19"/>
        <tr r="W15" s="19"/>
        <tr r="N23" s="19"/>
        <tr r="N23" s="19"/>
        <tr r="N23" s="19"/>
        <tr r="N23" s="19"/>
        <tr r="N23" s="19"/>
        <tr r="X4" s="19"/>
        <tr r="X4" s="19"/>
        <tr r="X4" s="19"/>
        <tr r="X4" s="19"/>
        <tr r="X4" s="19"/>
        <tr r="AA20" s="19"/>
        <tr r="AA20" s="19"/>
        <tr r="AA20" s="19"/>
        <tr r="AA20" s="19"/>
        <tr r="AA20" s="19"/>
        <tr r="W13" s="19"/>
        <tr r="W13" s="19"/>
        <tr r="W13" s="19"/>
        <tr r="W13" s="19"/>
        <tr r="W13" s="19"/>
        <tr r="C15" s="19"/>
        <tr r="C15" s="19"/>
        <tr r="C15" s="19"/>
        <tr r="C15" s="19"/>
        <tr r="C15" s="19"/>
        <tr r="D8" s="19"/>
        <tr r="D8" s="19"/>
        <tr r="D8" s="19"/>
        <tr r="D8" s="19"/>
        <tr r="D8" s="19"/>
        <tr r="T15" s="19"/>
        <tr r="T15" s="19"/>
        <tr r="T15" s="19"/>
        <tr r="T15" s="19"/>
        <tr r="T15" s="19"/>
        <tr r="N20" s="19"/>
        <tr r="N20" s="19"/>
        <tr r="N20" s="19"/>
        <tr r="N20" s="19"/>
        <tr r="N20" s="19"/>
        <tr r="W23" s="19"/>
        <tr r="W23" s="19"/>
        <tr r="W23" s="19"/>
        <tr r="W23" s="19"/>
        <tr r="W23" s="19"/>
        <tr r="C17" s="19"/>
        <tr r="C17" s="19"/>
        <tr r="C17" s="19"/>
        <tr r="C17" s="19"/>
        <tr r="C17" s="19"/>
        <tr r="J23" s="19"/>
        <tr r="J23" s="19"/>
        <tr r="J23" s="19"/>
        <tr r="J23" s="19"/>
        <tr r="J23" s="19"/>
        <tr r="AA17" s="19"/>
        <tr r="AA17" s="19"/>
        <tr r="AA17" s="19"/>
        <tr r="AA17" s="19"/>
        <tr r="AA17" s="19"/>
        <tr r="V19" s="19"/>
        <tr r="V19" s="19"/>
        <tr r="V19" s="19"/>
        <tr r="V19" s="19"/>
        <tr r="V19" s="19"/>
        <tr r="I15" s="19"/>
        <tr r="I15" s="19"/>
        <tr r="I15" s="19"/>
        <tr r="I15" s="19"/>
        <tr r="I15" s="19"/>
        <tr r="AA22" s="19"/>
        <tr r="AA22" s="19"/>
        <tr r="AA22" s="19"/>
        <tr r="AA22" s="19"/>
        <tr r="AA22" s="19"/>
        <tr r="J16" s="19"/>
        <tr r="J16" s="19"/>
        <tr r="J16" s="19"/>
        <tr r="J16" s="19"/>
        <tr r="J16" s="19"/>
        <tr r="C18" s="19"/>
        <tr r="C18" s="19"/>
        <tr r="C18" s="19"/>
        <tr r="C18" s="19"/>
        <tr r="C18" s="19"/>
        <tr r="D23" s="19"/>
        <tr r="D23" s="19"/>
        <tr r="D23" s="19"/>
        <tr r="D23" s="19"/>
        <tr r="D23" s="19"/>
        <tr r="I5" s="19"/>
        <tr r="I5" s="19"/>
        <tr r="I5" s="19"/>
        <tr r="I5" s="19"/>
        <tr r="I5" s="19"/>
        <tr r="I9" s="19"/>
        <tr r="I9" s="19"/>
        <tr r="I9" s="19"/>
        <tr r="I9" s="19"/>
        <tr r="I9" s="19"/>
        <tr r="D7" s="19"/>
        <tr r="D7" s="19"/>
        <tr r="D7" s="19"/>
        <tr r="D7" s="19"/>
        <tr r="D7" s="19"/>
        <tr r="Q22" s="19"/>
        <tr r="Q22" s="19"/>
        <tr r="Q22" s="19"/>
        <tr r="Q22" s="19"/>
        <tr r="Q22" s="19"/>
        <tr r="M15" s="19"/>
        <tr r="M15" s="19"/>
        <tr r="M15" s="19"/>
        <tr r="M15" s="19"/>
        <tr r="M15" s="19"/>
        <tr r="V7" s="19"/>
        <tr r="V7" s="19"/>
        <tr r="V7" s="19"/>
        <tr r="V7" s="19"/>
        <tr r="V7" s="19"/>
        <tr r="Z16" s="19"/>
        <tr r="Z16" s="19"/>
        <tr r="Z16" s="19"/>
        <tr r="Z16" s="19"/>
        <tr r="Z16" s="19"/>
        <tr r="E7" s="19"/>
        <tr r="E7" s="19"/>
        <tr r="E7" s="19"/>
        <tr r="E7" s="19"/>
        <tr r="E7" s="19"/>
        <tr r="C7" s="19"/>
        <tr r="C7" s="19"/>
        <tr r="C7" s="19"/>
        <tr r="C7" s="19"/>
        <tr r="C7" s="19"/>
        <tr r="O19" s="19"/>
        <tr r="O19" s="19"/>
        <tr r="O19" s="19"/>
        <tr r="O19" s="19"/>
        <tr r="O19" s="19"/>
        <tr r="J20" s="19"/>
        <tr r="J20" s="19"/>
        <tr r="J20" s="19"/>
        <tr r="J20" s="19"/>
        <tr r="J20" s="19"/>
        <tr r="AA15" s="19"/>
        <tr r="AA15" s="19"/>
        <tr r="AA15" s="19"/>
        <tr r="AA15" s="19"/>
        <tr r="AA15" s="19"/>
        <tr r="M12" s="19"/>
        <tr r="M12" s="19"/>
        <tr r="M12" s="19"/>
        <tr r="M12" s="19"/>
        <tr r="M12" s="19"/>
        <tr r="G15" s="19"/>
        <tr r="G15" s="19"/>
        <tr r="G15" s="19"/>
        <tr r="G15" s="19"/>
        <tr r="G15" s="19"/>
        <tr r="V11" s="19"/>
        <tr r="V11" s="19"/>
        <tr r="V11" s="19"/>
        <tr r="V11" s="19"/>
        <tr r="V11" s="19"/>
        <tr r="M7" s="19"/>
        <tr r="M7" s="19"/>
        <tr r="M7" s="19"/>
        <tr r="M7" s="19"/>
        <tr r="M7" s="19"/>
        <tr r="F19" s="19"/>
        <tr r="F19" s="19"/>
        <tr r="F19" s="19"/>
        <tr r="F19" s="19"/>
        <tr r="F19" s="19"/>
        <tr r="X9" s="19"/>
        <tr r="X9" s="19"/>
        <tr r="X9" s="19"/>
        <tr r="X9" s="19"/>
        <tr r="X9" s="19"/>
        <tr r="F23" s="19"/>
        <tr r="F23" s="19"/>
        <tr r="F23" s="19"/>
        <tr r="F23" s="19"/>
        <tr r="F23" s="19"/>
        <tr r="Q4" s="19"/>
        <tr r="Q4" s="19"/>
        <tr r="Q4" s="19"/>
        <tr r="Q4" s="19"/>
        <tr r="Q4" s="19"/>
        <tr r="M16" s="19"/>
        <tr r="M16" s="19"/>
        <tr r="M16" s="19"/>
        <tr r="M16" s="19"/>
        <tr r="M16" s="19"/>
        <tr r="F18" s="19"/>
        <tr r="F18" s="19"/>
        <tr r="F18" s="19"/>
        <tr r="F18" s="19"/>
        <tr r="F18" s="19"/>
        <tr r="N18" s="19"/>
        <tr r="N18" s="19"/>
        <tr r="N18" s="19"/>
        <tr r="N18" s="19"/>
        <tr r="N18" s="19"/>
        <tr r="F21" s="19"/>
        <tr r="F21" s="19"/>
        <tr r="F21" s="19"/>
        <tr r="F21" s="19"/>
        <tr r="F21" s="19"/>
        <tr r="U4" s="19"/>
        <tr r="U4" s="19"/>
        <tr r="U4" s="19"/>
        <tr r="U4" s="19"/>
        <tr r="U4" s="19"/>
        <tr r="Z15" s="19"/>
        <tr r="Z15" s="19"/>
        <tr r="Z15" s="19"/>
        <tr r="Z15" s="19"/>
        <tr r="Z15" s="19"/>
        <tr r="M5" s="19"/>
        <tr r="M5" s="19"/>
        <tr r="M5" s="19"/>
        <tr r="M5" s="19"/>
        <tr r="M5" s="19"/>
        <tr r="S13" s="19"/>
        <tr r="S13" s="19"/>
        <tr r="S13" s="19"/>
        <tr r="S13" s="19"/>
        <tr r="S13" s="19"/>
        <tr r="X22" s="19"/>
        <tr r="X22" s="19"/>
        <tr r="X22" s="19"/>
        <tr r="X22" s="19"/>
        <tr r="X22" s="19"/>
        <tr r="L7" s="19"/>
        <tr r="L7" s="19"/>
        <tr r="L7" s="19"/>
        <tr r="L7" s="19"/>
        <tr r="L7" s="19"/>
        <tr r="N17" s="19"/>
        <tr r="N17" s="19"/>
        <tr r="N17" s="19"/>
        <tr r="N17" s="19"/>
        <tr r="N17" s="19"/>
        <tr r="N4" s="19"/>
        <tr r="N4" s="19"/>
        <tr r="N4" s="19"/>
        <tr r="N4" s="19"/>
        <tr r="N4" s="19"/>
        <tr r="Q8" s="19"/>
        <tr r="Q8" s="19"/>
        <tr r="Q8" s="19"/>
        <tr r="Q8" s="19"/>
        <tr r="Q8" s="19"/>
        <tr r="M11" s="19"/>
        <tr r="M11" s="19"/>
        <tr r="M11" s="19"/>
        <tr r="M11" s="19"/>
        <tr r="M11" s="19"/>
        <tr r="E4" s="19"/>
        <tr r="E4" s="19"/>
        <tr r="E4" s="19"/>
        <tr r="E4" s="19"/>
        <tr r="E4" s="19"/>
        <tr r="M13" s="19"/>
        <tr r="M13" s="19"/>
        <tr r="M13" s="19"/>
        <tr r="M13" s="19"/>
        <tr r="M13" s="19"/>
        <tr r="T20" s="19"/>
        <tr r="T20" s="19"/>
        <tr r="T20" s="19"/>
        <tr r="T20" s="19"/>
        <tr r="T20" s="19"/>
        <tr r="H20" s="19"/>
        <tr r="H20" s="19"/>
        <tr r="H20" s="19"/>
        <tr r="H20" s="19"/>
        <tr r="H20" s="19"/>
        <tr r="H12" s="19"/>
        <tr r="H12" s="19"/>
        <tr r="H12" s="19"/>
        <tr r="H12" s="19"/>
        <tr r="H12" s="19"/>
        <tr r="D14" s="19"/>
        <tr r="D14" s="19"/>
        <tr r="D14" s="19"/>
        <tr r="D14" s="19"/>
        <tr r="D14" s="19"/>
        <tr r="J6" s="19"/>
        <tr r="J6" s="19"/>
        <tr r="J6" s="19"/>
        <tr r="J6" s="19"/>
        <tr r="J6" s="19"/>
        <tr r="X10" s="19"/>
        <tr r="X10" s="19"/>
        <tr r="X10" s="19"/>
        <tr r="X10" s="19"/>
        <tr r="X10" s="19"/>
        <tr r="N19" s="19"/>
        <tr r="N19" s="19"/>
        <tr r="N19" s="19"/>
        <tr r="N19" s="19"/>
        <tr r="N19" s="19"/>
        <tr r="AB16" s="19"/>
        <tr r="AB16" s="19"/>
        <tr r="AB16" s="19"/>
        <tr r="AB16" s="19"/>
        <tr r="AB16" s="19"/>
        <tr r="X12" s="19"/>
        <tr r="X12" s="19"/>
        <tr r="X12" s="19"/>
        <tr r="X12" s="19"/>
        <tr r="X12" s="19"/>
        <tr r="J12" s="19"/>
        <tr r="J12" s="19"/>
        <tr r="J12" s="19"/>
        <tr r="J12" s="19"/>
        <tr r="J12" s="19"/>
        <tr r="L22" s="19"/>
        <tr r="L22" s="19"/>
        <tr r="L22" s="19"/>
        <tr r="L22" s="19"/>
        <tr r="L22" s="19"/>
        <tr r="K18" s="19"/>
        <tr r="K18" s="19"/>
        <tr r="K18" s="19"/>
        <tr r="K18" s="19"/>
        <tr r="K18" s="19"/>
        <tr r="AB4" s="19"/>
        <tr r="AB4" s="19"/>
        <tr r="AB4" s="19"/>
        <tr r="AB4" s="19"/>
        <tr r="AB4" s="19"/>
        <tr r="N13" s="19"/>
        <tr r="N13" s="19"/>
        <tr r="N13" s="19"/>
        <tr r="N13" s="19"/>
        <tr r="N13" s="19"/>
        <tr r="L18" s="19"/>
        <tr r="L18" s="19"/>
        <tr r="L18" s="19"/>
        <tr r="L18" s="19"/>
        <tr r="L18" s="19"/>
        <tr r="Q18" s="19"/>
        <tr r="Q18" s="19"/>
        <tr r="Q18" s="19"/>
        <tr r="Q18" s="19"/>
        <tr r="Q18" s="19"/>
        <tr r="D13" s="19"/>
        <tr r="D13" s="19"/>
        <tr r="D13" s="19"/>
        <tr r="D13" s="19"/>
        <tr r="D13" s="19"/>
        <tr r="Y7" s="19"/>
        <tr r="Y7" s="19"/>
        <tr r="Y7" s="19"/>
        <tr r="Y7" s="19"/>
        <tr r="Y7" s="19"/>
        <tr r="H13" s="19"/>
        <tr r="H13" s="19"/>
        <tr r="H13" s="19"/>
        <tr r="H13" s="19"/>
        <tr r="H13" s="19"/>
        <tr r="L6" s="19"/>
        <tr r="L6" s="19"/>
        <tr r="L6" s="19"/>
        <tr r="L6" s="19"/>
        <tr r="L6" s="19"/>
        <tr r="AA10" s="19"/>
        <tr r="AA10" s="19"/>
        <tr r="AA10" s="19"/>
        <tr r="AA10" s="19"/>
        <tr r="AA10" s="19"/>
        <tr r="O24" s="19"/>
        <tr r="O24" s="19"/>
        <tr r="O24" s="19"/>
        <tr r="O24" s="19"/>
        <tr r="O24" s="19"/>
        <tr r="O10" s="19"/>
        <tr r="O10" s="19"/>
        <tr r="O10" s="19"/>
        <tr r="O10" s="19"/>
        <tr r="O10" s="19"/>
        <tr r="P16" s="19"/>
        <tr r="P16" s="19"/>
        <tr r="P16" s="19"/>
        <tr r="P16" s="19"/>
        <tr r="P16" s="19"/>
        <tr r="Y19" s="19"/>
        <tr r="Y19" s="19"/>
        <tr r="Y19" s="19"/>
        <tr r="Y19" s="19"/>
        <tr r="Y19" s="19"/>
        <tr r="Z14" s="19"/>
        <tr r="Z14" s="19"/>
        <tr r="Z14" s="19"/>
        <tr r="Z14" s="19"/>
        <tr r="Z14" s="19"/>
        <tr r="L24" s="19"/>
        <tr r="L24" s="19"/>
        <tr r="L24" s="19"/>
        <tr r="L24" s="19"/>
        <tr r="L24" s="19"/>
        <tr r="D24" s="19"/>
        <tr r="D24" s="19"/>
        <tr r="D24" s="19"/>
        <tr r="D24" s="19"/>
        <tr r="D24" s="19"/>
        <tr r="S22" s="19"/>
        <tr r="S22" s="19"/>
        <tr r="S22" s="19"/>
        <tr r="S22" s="19"/>
        <tr r="S22" s="19"/>
        <tr r="Z24" s="19"/>
        <tr r="Z24" s="19"/>
        <tr r="Z24" s="19"/>
        <tr r="Z24" s="19"/>
        <tr r="Z24" s="19"/>
        <tr r="C12" s="19"/>
        <tr r="C12" s="19"/>
        <tr r="C12" s="19"/>
        <tr r="C12" s="19"/>
        <tr r="C12" s="19"/>
        <tr r="T16" s="19"/>
        <tr r="T16" s="19"/>
        <tr r="T16" s="19"/>
        <tr r="T16" s="19"/>
        <tr r="T16" s="19"/>
        <tr r="F17" s="19"/>
        <tr r="F17" s="19"/>
        <tr r="F17" s="19"/>
        <tr r="F17" s="19"/>
        <tr r="F17" s="19"/>
        <tr r="O22" s="19"/>
        <tr r="O22" s="19"/>
        <tr r="O22" s="19"/>
        <tr r="O22" s="19"/>
        <tr r="O22" s="19"/>
        <tr r="AB12" s="19"/>
        <tr r="AB12" s="19"/>
        <tr r="AB12" s="19"/>
        <tr r="AB12" s="19"/>
        <tr r="AB12" s="19"/>
        <tr r="T12" s="19"/>
        <tr r="T12" s="19"/>
        <tr r="T12" s="19"/>
        <tr r="T12" s="19"/>
        <tr r="T12" s="19"/>
        <tr r="F6" s="19"/>
        <tr r="F6" s="19"/>
        <tr r="F6" s="19"/>
        <tr r="F6" s="19"/>
        <tr r="F6" s="19"/>
        <tr r="L8" s="19"/>
        <tr r="L8" s="19"/>
        <tr r="L8" s="19"/>
        <tr r="L8" s="19"/>
        <tr r="L8" s="19"/>
        <tr r="F10" s="19"/>
        <tr r="F10" s="19"/>
        <tr r="F10" s="19"/>
        <tr r="F10" s="19"/>
        <tr r="F10" s="19"/>
        <tr r="M23" s="19"/>
        <tr r="M23" s="19"/>
        <tr r="M23" s="19"/>
        <tr r="M23" s="19"/>
        <tr r="M23" s="19"/>
        <tr r="C11" s="19"/>
        <tr r="C11" s="19"/>
        <tr r="C11" s="19"/>
        <tr r="C11" s="19"/>
        <tr r="C11" s="19"/>
        <tr r="U6" s="19"/>
        <tr r="U6" s="19"/>
        <tr r="U6" s="19"/>
        <tr r="U6" s="19"/>
        <tr r="U6" s="19"/>
        <tr r="D16" s="19"/>
        <tr r="D16" s="19"/>
        <tr r="D16" s="19"/>
        <tr r="D16" s="19"/>
        <tr r="D16" s="19"/>
        <tr r="V9" s="19"/>
        <tr r="V9" s="19"/>
        <tr r="V9" s="19"/>
        <tr r="V9" s="19"/>
        <tr r="V9" s="19"/>
        <tr r="S8" s="19"/>
        <tr r="S8" s="19"/>
        <tr r="S8" s="19"/>
        <tr r="S8" s="19"/>
        <tr r="S8" s="19"/>
        <tr r="E14" s="19"/>
        <tr r="E14" s="19"/>
        <tr r="E14" s="19"/>
        <tr r="E14" s="19"/>
        <tr r="E14" s="19"/>
        <tr r="J10" s="19"/>
        <tr r="J10" s="19"/>
        <tr r="J10" s="19"/>
        <tr r="J10" s="19"/>
        <tr r="J10" s="19"/>
        <tr r="O8" s="19"/>
        <tr r="O8" s="19"/>
        <tr r="O8" s="19"/>
        <tr r="O8" s="19"/>
        <tr r="O8" s="19"/>
        <tr r="C9" s="19"/>
        <tr r="C9" s="19"/>
        <tr r="C9" s="19"/>
        <tr r="C9" s="19"/>
        <tr r="C9" s="19"/>
        <tr r="N5" s="19"/>
        <tr r="N5" s="19"/>
        <tr r="N5" s="19"/>
        <tr r="N5" s="19"/>
        <tr r="N5" s="19"/>
        <tr r="E23" s="19"/>
        <tr r="E23" s="19"/>
        <tr r="E23" s="19"/>
        <tr r="E23" s="19"/>
        <tr r="E23" s="19"/>
        <tr r="G10" s="19"/>
        <tr r="G10" s="19"/>
        <tr r="G10" s="19"/>
        <tr r="G10" s="19"/>
        <tr r="G10" s="19"/>
        <tr r="R22" s="19"/>
        <tr r="R22" s="19"/>
        <tr r="R22" s="19"/>
        <tr r="R22" s="19"/>
        <tr r="R22" s="19"/>
        <tr r="H14" s="19"/>
        <tr r="H14" s="19"/>
        <tr r="H14" s="19"/>
        <tr r="H14" s="19"/>
        <tr r="H14" s="19"/>
        <tr r="L10" s="19"/>
        <tr r="L10" s="19"/>
        <tr r="L10" s="19"/>
        <tr r="L10" s="19"/>
        <tr r="L10" s="19"/>
        <tr r="AB6" s="19"/>
        <tr r="AB6" s="19"/>
        <tr r="AB6" s="19"/>
        <tr r="AB6" s="19"/>
        <tr r="AB6" s="19"/>
        <tr r="E8" s="19"/>
        <tr r="E8" s="19"/>
        <tr r="E8" s="19"/>
        <tr r="E8" s="19"/>
        <tr r="E8" s="19"/>
        <tr r="S23" s="19"/>
        <tr r="S23" s="19"/>
        <tr r="S23" s="19"/>
        <tr r="S23" s="19"/>
        <tr r="S23" s="19"/>
        <tr r="AB14" s="19"/>
        <tr r="AB14" s="19"/>
        <tr r="AB14" s="19"/>
        <tr r="AB14" s="19"/>
        <tr r="AB14" s="19"/>
        <tr r="O14" s="19"/>
        <tr r="O14" s="19"/>
        <tr r="O14" s="19"/>
        <tr r="O14" s="19"/>
        <tr r="O14" s="19"/>
        <tr r="K17" s="19"/>
        <tr r="K17" s="19"/>
        <tr r="K17" s="19"/>
        <tr r="K17" s="19"/>
        <tr r="K17" s="19"/>
        <tr r="V4" s="19"/>
        <tr r="V4" s="19"/>
        <tr r="V4" s="19"/>
        <tr r="V4" s="19"/>
        <tr r="V4" s="19"/>
        <tr r="E16" s="19"/>
        <tr r="E16" s="19"/>
        <tr r="E16" s="19"/>
        <tr r="E16" s="19"/>
        <tr r="E16" s="19"/>
        <tr r="D19" s="19"/>
        <tr r="D19" s="19"/>
        <tr r="D19" s="19"/>
        <tr r="D19" s="19"/>
        <tr r="D19" s="19"/>
        <tr r="S17" s="19"/>
        <tr r="S17" s="19"/>
        <tr r="S17" s="19"/>
        <tr r="S17" s="19"/>
        <tr r="S17" s="19"/>
        <tr r="AB20" s="19"/>
        <tr r="AB20" s="19"/>
        <tr r="AB20" s="19"/>
        <tr r="AB20" s="19"/>
        <tr r="AB20" s="19"/>
        <tr r="K4" s="19"/>
        <tr r="K4" s="19"/>
        <tr r="K4" s="19"/>
        <tr r="K4" s="19"/>
        <tr r="K4" s="19"/>
        <tr r="R19" s="19"/>
        <tr r="R19" s="19"/>
        <tr r="R19" s="19"/>
        <tr r="R19" s="19"/>
        <tr r="R19" s="19"/>
        <tr r="P14" s="19"/>
        <tr r="P14" s="19"/>
        <tr r="P14" s="19"/>
        <tr r="P14" s="19"/>
        <tr r="P14" s="19"/>
        <tr r="J17" s="19"/>
        <tr r="J17" s="19"/>
        <tr r="J17" s="19"/>
        <tr r="J17" s="19"/>
        <tr r="J17" s="19"/>
        <tr r="AB8" s="19"/>
        <tr r="AB8" s="19"/>
        <tr r="AB8" s="19"/>
        <tr r="AB8" s="19"/>
        <tr r="AB8" s="19"/>
        <tr r="G8" s="19"/>
        <tr r="G8" s="19"/>
        <tr r="G8" s="19"/>
        <tr r="G8" s="19"/>
        <tr r="G8" s="19"/>
        <tr r="U12" s="19"/>
        <tr r="U12" s="19"/>
        <tr r="U12" s="19"/>
        <tr r="U12" s="19"/>
        <tr r="U12" s="19"/>
        <tr r="V18" s="19"/>
        <tr r="V18" s="19"/>
        <tr r="V18" s="19"/>
        <tr r="V18" s="19"/>
        <tr r="V18" s="19"/>
        <tr r="AA16" s="19"/>
        <tr r="AA16" s="19"/>
        <tr r="AA16" s="19"/>
        <tr r="AA16" s="19"/>
        <tr r="AA16" s="19"/>
        <tr r="AA23" s="19"/>
        <tr r="AA23" s="19"/>
        <tr r="AA23" s="19"/>
        <tr r="AA23" s="19"/>
        <tr r="AA23" s="19"/>
        <tr r="E19" s="8"/>
        <tr r="E19" s="8"/>
        <tr r="E19" s="8"/>
        <tr r="E19" s="8"/>
        <tr r="E19" s="8"/>
        <tr r="V19" s="8"/>
        <tr r="V19" s="8"/>
        <tr r="V19" s="8"/>
        <tr r="V19" s="8"/>
        <tr r="V19" s="8"/>
        <tr r="D5" s="8"/>
        <tr r="D5" s="8"/>
        <tr r="D5" s="8"/>
        <tr r="D5" s="8"/>
        <tr r="D5" s="8"/>
        <tr r="Y19" s="8"/>
        <tr r="Y19" s="8"/>
        <tr r="Y19" s="8"/>
        <tr r="Y19" s="8"/>
        <tr r="Y19" s="8"/>
        <tr r="AA15" s="8"/>
        <tr r="AA15" s="8"/>
        <tr r="AA15" s="8"/>
        <tr r="AA15" s="8"/>
        <tr r="AA15" s="8"/>
        <tr r="W15" s="8"/>
        <tr r="W15" s="8"/>
        <tr r="W15" s="8"/>
        <tr r="W15" s="8"/>
        <tr r="W15" s="8"/>
        <tr r="U19" s="8"/>
        <tr r="U19" s="8"/>
        <tr r="U19" s="8"/>
        <tr r="U19" s="8"/>
        <tr r="U19" s="8"/>
        <tr r="W18" s="8"/>
        <tr r="W18" s="8"/>
        <tr r="W18" s="8"/>
        <tr r="W18" s="8"/>
        <tr r="W18" s="8"/>
        <tr r="U22" s="8"/>
        <tr r="U22" s="8"/>
        <tr r="U22" s="8"/>
        <tr r="U22" s="8"/>
        <tr r="U22" s="8"/>
        <tr r="N15" s="8"/>
        <tr r="N15" s="8"/>
        <tr r="N15" s="8"/>
        <tr r="N15" s="8"/>
        <tr r="N15" s="8"/>
        <tr r="F18" s="8"/>
        <tr r="F18" s="8"/>
        <tr r="F18" s="8"/>
        <tr r="F18" s="8"/>
        <tr r="F18" s="8"/>
        <tr r="T17" s="8"/>
        <tr r="T17" s="8"/>
        <tr r="T17" s="8"/>
        <tr r="T17" s="8"/>
        <tr r="T17" s="8"/>
        <tr r="F16" s="8"/>
        <tr r="F16" s="8"/>
        <tr r="F16" s="8"/>
        <tr r="F16" s="8"/>
        <tr r="F16" s="8"/>
        <tr r="V7" s="8"/>
        <tr r="V7" s="8"/>
        <tr r="V7" s="8"/>
        <tr r="V7" s="8"/>
        <tr r="V7" s="8"/>
        <tr r="H9" s="8"/>
        <tr r="H9" s="8"/>
        <tr r="H9" s="8"/>
        <tr r="H9" s="8"/>
        <tr r="H9" s="8"/>
        <tr r="R22" s="8"/>
        <tr r="R22" s="8"/>
        <tr r="R22" s="8"/>
        <tr r="R22" s="8"/>
        <tr r="R22" s="8"/>
        <tr r="Y11" s="8"/>
        <tr r="Y11" s="8"/>
        <tr r="Y11" s="8"/>
        <tr r="Y11" s="8"/>
        <tr r="Y11" s="8"/>
        <tr r="F11" s="8"/>
        <tr r="F11" s="8"/>
        <tr r="F11" s="8"/>
        <tr r="F11" s="8"/>
        <tr r="F11" s="8"/>
        <tr r="Z5" s="8"/>
        <tr r="Z5" s="8"/>
        <tr r="Z5" s="8"/>
        <tr r="Z5" s="8"/>
        <tr r="Z5" s="8"/>
        <tr r="AB15" s="8"/>
        <tr r="AB15" s="8"/>
        <tr r="AB15" s="8"/>
        <tr r="AB15" s="8"/>
        <tr r="AB15" s="8"/>
        <tr r="U16" s="8"/>
        <tr r="U16" s="8"/>
        <tr r="U16" s="8"/>
        <tr r="U16" s="8"/>
        <tr r="U16" s="8"/>
        <tr r="Z11" s="8"/>
        <tr r="Z11" s="8"/>
        <tr r="Z11" s="8"/>
        <tr r="Z11" s="8"/>
        <tr r="Z11" s="8"/>
        <tr r="G17" s="8"/>
        <tr r="G17" s="8"/>
        <tr r="G17" s="8"/>
        <tr r="G17" s="8"/>
        <tr r="G17" s="8"/>
        <tr r="K5" s="8"/>
        <tr r="K5" s="8"/>
        <tr r="K5" s="8"/>
        <tr r="K5" s="8"/>
        <tr r="K5" s="8"/>
        <tr r="V23" s="8"/>
        <tr r="V23" s="8"/>
        <tr r="V23" s="8"/>
        <tr r="V23" s="8"/>
        <tr r="V23" s="8"/>
        <tr r="J9" s="8"/>
        <tr r="J9" s="8"/>
        <tr r="J9" s="8"/>
        <tr r="J9" s="8"/>
        <tr r="J9" s="8"/>
        <tr r="Q13" s="8"/>
        <tr r="Q13" s="8"/>
        <tr r="Q13" s="8"/>
        <tr r="Q13" s="8"/>
        <tr r="Q13" s="8"/>
        <tr r="C4" s="8"/>
        <tr r="C4" s="8"/>
        <tr r="C4" s="8"/>
        <tr r="C4" s="8"/>
        <tr r="C4" s="8"/>
        <tr r="Z20" s="8"/>
        <tr r="Z20" s="8"/>
        <tr r="Z20" s="8"/>
        <tr r="Z20" s="8"/>
        <tr r="Z20" s="8"/>
        <tr r="F6" s="8"/>
        <tr r="F6" s="8"/>
        <tr r="F6" s="8"/>
        <tr r="F6" s="8"/>
        <tr r="F6" s="8"/>
        <tr r="E21" s="8"/>
        <tr r="E21" s="8"/>
        <tr r="E21" s="8"/>
        <tr r="E21" s="8"/>
        <tr r="E21" s="8"/>
        <tr r="X19" s="8"/>
        <tr r="X19" s="8"/>
        <tr r="X19" s="8"/>
        <tr r="X19" s="8"/>
        <tr r="X19" s="8"/>
        <tr r="V11" s="8"/>
        <tr r="V11" s="8"/>
        <tr r="V11" s="8"/>
        <tr r="V11" s="8"/>
        <tr r="V11" s="8"/>
        <tr r="C16" s="8"/>
        <tr r="C16" s="8"/>
        <tr r="C16" s="8"/>
        <tr r="C16" s="8"/>
        <tr r="C16" s="8"/>
        <tr r="O6" s="8"/>
        <tr r="O6" s="8"/>
        <tr r="O6" s="8"/>
        <tr r="O6" s="8"/>
        <tr r="O6" s="8"/>
        <tr r="AB22" s="8"/>
        <tr r="AB22" s="8"/>
        <tr r="AB22" s="8"/>
        <tr r="AB22" s="8"/>
        <tr r="AB22" s="8"/>
        <tr r="X9" s="8"/>
        <tr r="X9" s="8"/>
        <tr r="X9" s="8"/>
        <tr r="X9" s="8"/>
        <tr r="X9" s="8"/>
        <tr r="H16" s="8"/>
        <tr r="H16" s="8"/>
        <tr r="H16" s="8"/>
        <tr r="H16" s="8"/>
        <tr r="H16" s="8"/>
        <tr r="S15" s="8"/>
        <tr r="S15" s="8"/>
        <tr r="S15" s="8"/>
        <tr r="S15" s="8"/>
        <tr r="S15" s="8"/>
        <tr r="AB16" s="8"/>
        <tr r="AB16" s="8"/>
        <tr r="AB16" s="8"/>
        <tr r="AB16" s="8"/>
        <tr r="AB16" s="8"/>
        <tr r="N7" s="8"/>
        <tr r="N7" s="8"/>
        <tr r="N7" s="8"/>
        <tr r="N7" s="8"/>
        <tr r="N7" s="8"/>
        <tr r="R12" s="8"/>
        <tr r="R12" s="8"/>
        <tr r="R12" s="8"/>
        <tr r="R12" s="8"/>
        <tr r="R12" s="8"/>
        <tr r="U11" s="8"/>
        <tr r="U11" s="8"/>
        <tr r="U11" s="8"/>
        <tr r="U11" s="8"/>
        <tr r="U11" s="8"/>
        <tr r="K17" s="8"/>
        <tr r="K17" s="8"/>
        <tr r="K17" s="8"/>
        <tr r="K17" s="8"/>
        <tr r="K17" s="8"/>
        <tr r="X17" s="8"/>
        <tr r="X17" s="8"/>
        <tr r="X17" s="8"/>
        <tr r="X17" s="8"/>
        <tr r="X17" s="8"/>
        <tr r="AA22" s="8"/>
        <tr r="AA22" s="8"/>
        <tr r="AA22" s="8"/>
        <tr r="AA22" s="8"/>
        <tr r="AA22" s="8"/>
        <tr r="G8" s="8"/>
        <tr r="G8" s="8"/>
        <tr r="G8" s="8"/>
        <tr r="G8" s="8"/>
        <tr r="G8" s="8"/>
        <tr r="R11" s="8"/>
        <tr r="R11" s="8"/>
        <tr r="R11" s="8"/>
        <tr r="R11" s="8"/>
        <tr r="R11" s="8"/>
        <tr r="H24" s="8"/>
        <tr r="H24" s="8"/>
        <tr r="H24" s="8"/>
        <tr r="H24" s="8"/>
        <tr r="H24" s="8"/>
        <tr r="T6" s="8"/>
        <tr r="T6" s="8"/>
        <tr r="T6" s="8"/>
        <tr r="T6" s="8"/>
        <tr r="T6" s="8"/>
        <tr r="I15" s="8"/>
        <tr r="I15" s="8"/>
        <tr r="I15" s="8"/>
        <tr r="I15" s="8"/>
        <tr r="I15" s="8"/>
        <tr r="F19" s="8"/>
        <tr r="F19" s="8"/>
        <tr r="F19" s="8"/>
        <tr r="F19" s="8"/>
        <tr r="F19" s="8"/>
        <tr r="M23" s="8"/>
        <tr r="M23" s="8"/>
        <tr r="M23" s="8"/>
        <tr r="M23" s="8"/>
        <tr r="M23" s="8"/>
        <tr r="Y13" s="8"/>
        <tr r="Y13" s="8"/>
        <tr r="Y13" s="8"/>
        <tr r="Y13" s="8"/>
        <tr r="Y13" s="8"/>
        <tr r="G20" s="8"/>
        <tr r="G20" s="8"/>
        <tr r="G20" s="8"/>
        <tr r="G20" s="8"/>
        <tr r="G20" s="8"/>
        <tr r="N13" s="8"/>
        <tr r="N13" s="8"/>
        <tr r="N13" s="8"/>
        <tr r="N13" s="8"/>
        <tr r="N13" s="8"/>
        <tr r="S23" s="8"/>
        <tr r="S23" s="8"/>
        <tr r="S23" s="8"/>
        <tr r="S23" s="8"/>
        <tr r="S23" s="8"/>
        <tr r="Y24" s="8"/>
        <tr r="Y24" s="8"/>
        <tr r="Y24" s="8"/>
        <tr r="Y24" s="8"/>
        <tr r="Y24" s="8"/>
        <tr r="Q12" s="8"/>
        <tr r="Q12" s="8"/>
        <tr r="Q12" s="8"/>
        <tr r="Q12" s="8"/>
        <tr r="Q12" s="8"/>
        <tr r="Q6" s="8"/>
        <tr r="Q6" s="8"/>
        <tr r="Q6" s="8"/>
        <tr r="Q6" s="8"/>
        <tr r="Q6" s="8"/>
        <tr r="T15" s="8"/>
        <tr r="T15" s="8"/>
        <tr r="T15" s="8"/>
        <tr r="T15" s="8"/>
        <tr r="T15" s="8"/>
        <tr r="V20" s="8"/>
        <tr r="V20" s="8"/>
        <tr r="V20" s="8"/>
        <tr r="V20" s="8"/>
        <tr r="V20" s="8"/>
        <tr r="L18" s="8"/>
        <tr r="L18" s="8"/>
        <tr r="L18" s="8"/>
        <tr r="L18" s="8"/>
        <tr r="L18" s="8"/>
        <tr r="AB19" s="8"/>
        <tr r="AB19" s="8"/>
        <tr r="AB19" s="8"/>
        <tr r="AB19" s="8"/>
        <tr r="AB19" s="8"/>
        <tr r="X24" s="8"/>
        <tr r="X24" s="8"/>
        <tr r="X24" s="8"/>
        <tr r="X24" s="8"/>
        <tr r="X24" s="8"/>
        <tr r="I21" s="8"/>
        <tr r="I21" s="8"/>
        <tr r="I21" s="8"/>
        <tr r="I21" s="8"/>
        <tr r="I21" s="8"/>
        <tr r="Y20" s="8"/>
        <tr r="Y20" s="8"/>
        <tr r="Y20" s="8"/>
        <tr r="Y20" s="8"/>
        <tr r="Y20" s="8"/>
        <tr r="F8" s="8"/>
        <tr r="F8" s="8"/>
        <tr r="F8" s="8"/>
        <tr r="F8" s="8"/>
        <tr r="F8" s="8"/>
        <tr r="M21" s="8"/>
        <tr r="M21" s="8"/>
        <tr r="M21" s="8"/>
        <tr r="M21" s="8"/>
        <tr r="M21" s="8"/>
        <tr r="L5" s="8"/>
        <tr r="L5" s="8"/>
        <tr r="L5" s="8"/>
        <tr r="L5" s="8"/>
        <tr r="L5" s="8"/>
        <tr r="AA16" s="8"/>
        <tr r="AA16" s="8"/>
        <tr r="AA16" s="8"/>
        <tr r="AA16" s="8"/>
        <tr r="AA16" s="8"/>
        <tr r="F7" s="8"/>
        <tr r="F7" s="8"/>
        <tr r="F7" s="8"/>
        <tr r="F7" s="8"/>
        <tr r="F7" s="8"/>
        <tr r="E24" s="8"/>
        <tr r="E24" s="8"/>
        <tr r="E24" s="8"/>
        <tr r="E24" s="8"/>
        <tr r="E24" s="8"/>
        <tr r="K7" s="8"/>
        <tr r="K7" s="8"/>
        <tr r="K7" s="8"/>
        <tr r="K7" s="8"/>
        <tr r="K7" s="8"/>
        <tr r="C23" s="8"/>
        <tr r="C23" s="8"/>
        <tr r="C23" s="8"/>
        <tr r="C23" s="8"/>
        <tr r="C23" s="8"/>
        <tr r="AB13" s="8"/>
        <tr r="AB13" s="8"/>
        <tr r="AB13" s="8"/>
        <tr r="AB13" s="8"/>
        <tr r="AB13" s="8"/>
        <tr r="G4" s="8"/>
        <tr r="G4" s="8"/>
        <tr r="G4" s="8"/>
        <tr r="G4" s="8"/>
        <tr r="G4" s="8"/>
        <tr r="Z17" s="8"/>
        <tr r="Z17" s="8"/>
        <tr r="Z17" s="8"/>
        <tr r="Z17" s="8"/>
        <tr r="Z17" s="8"/>
        <tr r="Y5" s="8"/>
        <tr r="Y5" s="8"/>
        <tr r="Y5" s="8"/>
        <tr r="Y5" s="8"/>
        <tr r="Y5" s="8"/>
        <tr r="V17" s="8"/>
        <tr r="V17" s="8"/>
        <tr r="V17" s="8"/>
        <tr r="V17" s="8"/>
        <tr r="V17" s="8"/>
        <tr r="R15" s="8"/>
        <tr r="R15" s="8"/>
        <tr r="R15" s="8"/>
        <tr r="R15" s="8"/>
        <tr r="R15" s="8"/>
        <tr r="F20" s="8"/>
        <tr r="F20" s="8"/>
        <tr r="F20" s="8"/>
        <tr r="F20" s="8"/>
        <tr r="F20" s="8"/>
        <tr r="P17" s="8"/>
        <tr r="P17" s="8"/>
        <tr r="P17" s="8"/>
        <tr r="P17" s="8"/>
        <tr r="P17" s="8"/>
        <tr r="U7" s="8"/>
        <tr r="U7" s="8"/>
        <tr r="U7" s="8"/>
        <tr r="U7" s="8"/>
        <tr r="U7" s="8"/>
        <tr r="M7" s="8"/>
        <tr r="M7" s="8"/>
        <tr r="M7" s="8"/>
        <tr r="M7" s="8"/>
        <tr r="M7" s="8"/>
        <tr r="U13" s="8"/>
        <tr r="U13" s="8"/>
        <tr r="U13" s="8"/>
        <tr r="U13" s="8"/>
        <tr r="U13" s="8"/>
        <tr r="K23" s="8"/>
        <tr r="K23" s="8"/>
        <tr r="K23" s="8"/>
        <tr r="K23" s="8"/>
        <tr r="K23" s="8"/>
        <tr r="G23" s="8"/>
        <tr r="G23" s="8"/>
        <tr r="G23" s="8"/>
        <tr r="G23" s="8"/>
        <tr r="G23" s="8"/>
        <tr r="E9" s="8"/>
        <tr r="E9" s="8"/>
        <tr r="E9" s="8"/>
        <tr r="E9" s="8"/>
        <tr r="E9" s="8"/>
        <tr r="L6" s="8"/>
        <tr r="L6" s="8"/>
        <tr r="L6" s="8"/>
        <tr r="L6" s="8"/>
        <tr r="L6" s="8"/>
        <tr r="P7" s="8"/>
        <tr r="P7" s="8"/>
        <tr r="P7" s="8"/>
        <tr r="P7" s="8"/>
        <tr r="P7" s="8"/>
        <tr r="D12" s="8"/>
        <tr r="D12" s="8"/>
        <tr r="D12" s="8"/>
        <tr r="D12" s="8"/>
        <tr r="D12" s="8"/>
        <tr r="U23" s="8"/>
        <tr r="U23" s="8"/>
        <tr r="U23" s="8"/>
        <tr r="U23" s="8"/>
        <tr r="U23" s="8"/>
        <tr r="D8" s="8"/>
        <tr r="D8" s="8"/>
        <tr r="D8" s="8"/>
        <tr r="D8" s="8"/>
        <tr r="D8" s="8"/>
        <tr r="D22" s="8"/>
        <tr r="D22" s="8"/>
        <tr r="D22" s="8"/>
        <tr r="D22" s="8"/>
        <tr r="D22" s="8"/>
        <tr r="G13" s="8"/>
        <tr r="G13" s="8"/>
        <tr r="G13" s="8"/>
        <tr r="G13" s="8"/>
        <tr r="G13" s="8"/>
        <tr r="D6" s="8"/>
        <tr r="D6" s="8"/>
        <tr r="D6" s="8"/>
        <tr r="D6" s="8"/>
        <tr r="D6" s="8"/>
        <tr r="L10" s="8"/>
        <tr r="L10" s="8"/>
        <tr r="L10" s="8"/>
        <tr r="L10" s="8"/>
        <tr r="L10" s="8"/>
        <tr r="P14" s="8"/>
        <tr r="P14" s="8"/>
        <tr r="P14" s="8"/>
        <tr r="P14" s="8"/>
        <tr r="P14" s="8"/>
        <tr r="AB4" s="8"/>
        <tr r="AB4" s="8"/>
        <tr r="AB4" s="8"/>
        <tr r="AB4" s="8"/>
        <tr r="AB4" s="8"/>
        <tr r="Q9" s="8"/>
        <tr r="Q9" s="8"/>
        <tr r="Q9" s="8"/>
        <tr r="Q9" s="8"/>
        <tr r="Q9" s="8"/>
        <tr r="F4" s="8"/>
        <tr r="F4" s="8"/>
        <tr r="F4" s="8"/>
        <tr r="F4" s="8"/>
        <tr r="F4" s="8"/>
        <tr r="Q11" s="8"/>
        <tr r="Q11" s="8"/>
        <tr r="Q11" s="8"/>
        <tr r="Q11" s="8"/>
        <tr r="Q11" s="8"/>
        <tr r="AB10" s="8"/>
        <tr r="AB10" s="8"/>
        <tr r="AB10" s="8"/>
        <tr r="AB10" s="8"/>
        <tr r="AB10" s="8"/>
        <tr r="M5" s="8"/>
        <tr r="M5" s="8"/>
        <tr r="M5" s="8"/>
        <tr r="M5" s="8"/>
        <tr r="M5" s="8"/>
        <tr r="R19" s="8"/>
        <tr r="R19" s="8"/>
        <tr r="R19" s="8"/>
        <tr r="R19" s="8"/>
        <tr r="R19" s="8"/>
        <tr r="Y4" s="8"/>
        <tr r="Y4" s="8"/>
        <tr r="Y4" s="8"/>
        <tr r="Y4" s="8"/>
        <tr r="Y4" s="8"/>
        <tr r="I5" s="8"/>
        <tr r="I5" s="8"/>
        <tr r="I5" s="8"/>
        <tr r="I5" s="8"/>
        <tr r="I5" s="8"/>
        <tr r="H5" s="8"/>
        <tr r="H5" s="8"/>
        <tr r="H5" s="8"/>
        <tr r="H5" s="8"/>
        <tr r="H5" s="8"/>
        <tr r="D18" s="8"/>
        <tr r="D18" s="8"/>
        <tr r="D18" s="8"/>
        <tr r="D18" s="8"/>
        <tr r="D18" s="8"/>
        <tr r="R14" s="8"/>
        <tr r="R14" s="8"/>
        <tr r="R14" s="8"/>
        <tr r="R14" s="8"/>
        <tr r="R14" s="8"/>
        <tr r="M22" s="8"/>
        <tr r="M22" s="8"/>
        <tr r="M22" s="8"/>
        <tr r="M22" s="8"/>
        <tr r="M22" s="8"/>
        <tr r="V4" s="8"/>
        <tr r="V4" s="8"/>
        <tr r="V4" s="8"/>
        <tr r="V4" s="8"/>
        <tr r="V4" s="8"/>
        <tr r="W8" s="8"/>
        <tr r="W8" s="8"/>
        <tr r="W8" s="8"/>
        <tr r="W8" s="8"/>
        <tr r="W8" s="8"/>
        <tr r="P11" s="8"/>
        <tr r="P11" s="8"/>
        <tr r="P11" s="8"/>
        <tr r="P11" s="8"/>
        <tr r="P11" s="8"/>
        <tr r="AB18" s="8"/>
        <tr r="AB18" s="8"/>
        <tr r="AB18" s="8"/>
        <tr r="AB18" s="8"/>
        <tr r="AB18" s="8"/>
        <tr r="AA21" s="8"/>
        <tr r="AA21" s="8"/>
        <tr r="AA21" s="8"/>
        <tr r="AA21" s="8"/>
        <tr r="AA21" s="8"/>
        <tr r="Z21" s="8"/>
        <tr r="Z21" s="8"/>
        <tr r="Z21" s="8"/>
        <tr r="Z21" s="8"/>
        <tr r="Z21" s="8"/>
        <tr r="L12" s="8"/>
        <tr r="L12" s="8"/>
        <tr r="L12" s="8"/>
        <tr r="L12" s="8"/>
        <tr r="L12" s="8"/>
        <tr r="Q14" s="8"/>
        <tr r="Q14" s="8"/>
        <tr r="Q14" s="8"/>
        <tr r="Q14" s="8"/>
        <tr r="Q14" s="8"/>
        <tr r="N5" s="8"/>
        <tr r="N5" s="8"/>
        <tr r="N5" s="8"/>
        <tr r="N5" s="8"/>
        <tr r="N5" s="8"/>
        <tr r="H20" s="8"/>
        <tr r="H20" s="8"/>
        <tr r="H20" s="8"/>
        <tr r="H20" s="8"/>
        <tr r="H20" s="8"/>
        <tr r="Q22" s="8"/>
        <tr r="Q22" s="8"/>
        <tr r="Q22" s="8"/>
        <tr r="Q22" s="8"/>
        <tr r="Q22" s="8"/>
        <tr r="P8" s="8"/>
        <tr r="P8" s="8"/>
        <tr r="P8" s="8"/>
        <tr r="P8" s="8"/>
        <tr r="P8" s="8"/>
        <tr r="X12" s="8"/>
        <tr r="X12" s="8"/>
        <tr r="X12" s="8"/>
        <tr r="X12" s="8"/>
        <tr r="X12" s="8"/>
        <tr r="N9" s="8"/>
        <tr r="N9" s="8"/>
        <tr r="N9" s="8"/>
        <tr r="N9" s="8"/>
        <tr r="N9" s="8"/>
        <tr r="E7" s="8"/>
        <tr r="E7" s="8"/>
        <tr r="E7" s="8"/>
        <tr r="E7" s="8"/>
        <tr r="E7" s="8"/>
        <tr r="C24" s="8"/>
        <tr r="C24" s="8"/>
        <tr r="C24" s="8"/>
        <tr r="C24" s="8"/>
        <tr r="C24" s="8"/>
        <tr r="W11" s="8"/>
        <tr r="W11" s="8"/>
        <tr r="W11" s="8"/>
        <tr r="W11" s="8"/>
        <tr r="W11" s="8"/>
        <tr r="C14" s="8"/>
        <tr r="C14" s="8"/>
        <tr r="C14" s="8"/>
        <tr r="C14" s="8"/>
        <tr r="C14" s="8"/>
        <tr r="E5" s="8"/>
        <tr r="E5" s="8"/>
        <tr r="E5" s="8"/>
        <tr r="E5" s="8"/>
        <tr r="E5" s="8"/>
        <tr r="P23" s="8"/>
        <tr r="P23" s="8"/>
        <tr r="P23" s="8"/>
        <tr r="P23" s="8"/>
        <tr r="P23" s="8"/>
        <tr r="W21" s="8"/>
        <tr r="W21" s="8"/>
        <tr r="W21" s="8"/>
        <tr r="W21" s="8"/>
        <tr r="W21" s="8"/>
        <tr r="O22" s="8"/>
        <tr r="O22" s="8"/>
        <tr r="O22" s="8"/>
        <tr r="O22" s="8"/>
        <tr r="O22" s="8"/>
        <tr r="K4" s="8"/>
        <tr r="K4" s="8"/>
        <tr r="K4" s="8"/>
        <tr r="K4" s="8"/>
        <tr r="K4" s="8"/>
        <tr r="D24" s="8"/>
        <tr r="D24" s="8"/>
        <tr r="D24" s="8"/>
        <tr r="D24" s="8"/>
        <tr r="D24" s="8"/>
        <tr r="E17" s="8"/>
        <tr r="E17" s="8"/>
        <tr r="E17" s="8"/>
        <tr r="E17" s="8"/>
        <tr r="E17" s="8"/>
        <tr r="S8" s="8"/>
        <tr r="S8" s="8"/>
        <tr r="S8" s="8"/>
        <tr r="S8" s="8"/>
        <tr r="S8" s="8"/>
        <tr r="I24" s="8"/>
        <tr r="I24" s="8"/>
        <tr r="I24" s="8"/>
        <tr r="I24" s="8"/>
        <tr r="I24" s="8"/>
        <tr r="X20" s="8"/>
        <tr r="X20" s="8"/>
        <tr r="X20" s="8"/>
        <tr r="X20" s="8"/>
        <tr r="X20" s="8"/>
        <tr r="Z6" s="8"/>
        <tr r="Z6" s="8"/>
        <tr r="Z6" s="8"/>
        <tr r="Z6" s="8"/>
        <tr r="Z6" s="8"/>
        <tr r="I14" s="8"/>
        <tr r="I14" s="8"/>
        <tr r="I14" s="8"/>
        <tr r="I14" s="8"/>
        <tr r="I14" s="8"/>
        <tr r="K20" s="8"/>
        <tr r="K20" s="8"/>
        <tr r="K20" s="8"/>
        <tr r="K20" s="8"/>
        <tr r="K20" s="8"/>
        <tr r="S5" s="8"/>
        <tr r="S5" s="8"/>
        <tr r="S5" s="8"/>
        <tr r="S5" s="8"/>
        <tr r="S5" s="8"/>
        <tr r="I22" s="8"/>
        <tr r="I22" s="8"/>
        <tr r="I22" s="8"/>
        <tr r="I22" s="8"/>
        <tr r="I22" s="8"/>
        <tr r="AA9" s="8"/>
        <tr r="AA9" s="8"/>
        <tr r="AA9" s="8"/>
        <tr r="AA9" s="8"/>
        <tr r="AA9" s="8"/>
        <tr r="O7" s="8"/>
        <tr r="O7" s="8"/>
        <tr r="O7" s="8"/>
        <tr r="O7" s="8"/>
        <tr r="O7" s="8"/>
        <tr r="S19" s="8"/>
        <tr r="S19" s="8"/>
        <tr r="S19" s="8"/>
        <tr r="S19" s="8"/>
        <tr r="S19" s="8"/>
        <tr r="J12" s="8"/>
        <tr r="J12" s="8"/>
        <tr r="J12" s="8"/>
        <tr r="J12" s="8"/>
        <tr r="J12" s="8"/>
        <tr r="T22" s="8"/>
        <tr r="T22" s="8"/>
        <tr r="T22" s="8"/>
        <tr r="T22" s="8"/>
        <tr r="T22" s="8"/>
        <tr r="U12" s="8"/>
        <tr r="U12" s="8"/>
        <tr r="U12" s="8"/>
        <tr r="U12" s="8"/>
        <tr r="U12" s="8"/>
        <tr r="O24" s="8"/>
        <tr r="O24" s="8"/>
        <tr r="O24" s="8"/>
        <tr r="O24" s="8"/>
        <tr r="O24" s="8"/>
        <tr r="W12" s="8"/>
        <tr r="W12" s="8"/>
        <tr r="W12" s="8"/>
        <tr r="W12" s="8"/>
        <tr r="W12" s="8"/>
        <tr r="M16" s="8"/>
        <tr r="M16" s="8"/>
        <tr r="M16" s="8"/>
        <tr r="M16" s="8"/>
        <tr r="M16" s="8"/>
        <tr r="L17" s="8"/>
        <tr r="L17" s="8"/>
        <tr r="L17" s="8"/>
        <tr r="L17" s="8"/>
        <tr r="L17" s="8"/>
        <tr r="H22" s="8"/>
        <tr r="H22" s="8"/>
        <tr r="H22" s="8"/>
        <tr r="H22" s="8"/>
        <tr r="H22" s="8"/>
        <tr r="C12" s="8"/>
        <tr r="C12" s="8"/>
        <tr r="C12" s="8"/>
        <tr r="C12" s="8"/>
        <tr r="C12" s="8"/>
        <tr r="AB24" s="8"/>
        <tr r="AB24" s="8"/>
        <tr r="AB24" s="8"/>
        <tr r="AB24" s="8"/>
        <tr r="AB24" s="8"/>
        <tr r="M8" s="8"/>
        <tr r="M8" s="8"/>
        <tr r="M8" s="8"/>
        <tr r="M8" s="8"/>
        <tr r="M8" s="8"/>
        <tr r="S11" s="8"/>
        <tr r="S11" s="8"/>
        <tr r="S11" s="8"/>
        <tr r="S11" s="8"/>
        <tr r="S11" s="8"/>
        <tr r="J16" s="8"/>
        <tr r="J16" s="8"/>
        <tr r="J16" s="8"/>
        <tr r="J16" s="8"/>
        <tr r="J16" s="8"/>
        <tr r="J15" s="8"/>
        <tr r="J15" s="8"/>
        <tr r="J15" s="8"/>
        <tr r="J15" s="8"/>
        <tr r="J15" s="8"/>
        <tr r="T24" s="8"/>
        <tr r="T24" s="8"/>
        <tr r="T24" s="8"/>
        <tr r="T24" s="8"/>
        <tr r="T24" s="8"/>
        <tr r="J10" s="8"/>
        <tr r="J10" s="8"/>
        <tr r="J10" s="8"/>
        <tr r="J10" s="8"/>
        <tr r="J10" s="8"/>
        <tr r="I6" s="8"/>
        <tr r="I6" s="8"/>
        <tr r="I6" s="8"/>
        <tr r="I6" s="8"/>
        <tr r="I6" s="8"/>
        <tr r="J23" s="8"/>
        <tr r="J23" s="8"/>
        <tr r="J23" s="8"/>
        <tr r="J23" s="8"/>
        <tr r="J23" s="8"/>
        <tr r="V24" s="8"/>
        <tr r="V24" s="8"/>
        <tr r="V24" s="8"/>
        <tr r="V24" s="8"/>
        <tr r="V24" s="8"/>
        <tr r="P13" s="8"/>
        <tr r="P13" s="8"/>
        <tr r="P13" s="8"/>
        <tr r="P13" s="8"/>
        <tr r="P13" s="8"/>
        <tr r="P5" s="8"/>
        <tr r="P5" s="8"/>
        <tr r="P5" s="8"/>
        <tr r="P5" s="8"/>
        <tr r="P5" s="8"/>
        <tr r="R10" s="8"/>
        <tr r="R10" s="8"/>
        <tr r="R10" s="8"/>
        <tr r="R10" s="8"/>
        <tr r="R10" s="8"/>
        <tr r="AA24" s="8"/>
        <tr r="AA24" s="8"/>
        <tr r="AA24" s="8"/>
        <tr r="AA24" s="8"/>
        <tr r="AA24" s="8"/>
        <tr r="AA12" s="8"/>
        <tr r="AA12" s="8"/>
        <tr r="AA12" s="8"/>
        <tr r="AA12" s="8"/>
        <tr r="AA12" s="8"/>
        <tr r="L7" s="8"/>
        <tr r="L7" s="8"/>
        <tr r="L7" s="8"/>
        <tr r="L7" s="8"/>
        <tr r="L7" s="8"/>
        <tr r="C17" s="8"/>
        <tr r="C17" s="8"/>
        <tr r="C17" s="8"/>
        <tr r="C17" s="8"/>
        <tr r="C17" s="8"/>
        <tr r="J14" s="8"/>
        <tr r="J14" s="8"/>
        <tr r="J14" s="8"/>
        <tr r="J14" s="8"/>
        <tr r="J14" s="8"/>
        <tr r="N20" s="8"/>
        <tr r="N20" s="8"/>
        <tr r="N20" s="8"/>
        <tr r="N20" s="8"/>
        <tr r="N20" s="8"/>
        <tr r="U8" s="8"/>
        <tr r="U8" s="8"/>
        <tr r="U8" s="8"/>
        <tr r="U8" s="8"/>
        <tr r="U8" s="8"/>
        <tr r="Y23" s="8"/>
        <tr r="Y23" s="8"/>
        <tr r="Y23" s="8"/>
        <tr r="Y23" s="8"/>
        <tr r="Y23" s="8"/>
        <tr r="J24" s="8"/>
        <tr r="J24" s="8"/>
        <tr r="J24" s="8"/>
        <tr r="J24" s="8"/>
        <tr r="J24" s="8"/>
        <tr r="H13" s="8"/>
        <tr r="H13" s="8"/>
        <tr r="H13" s="8"/>
        <tr r="H13" s="8"/>
        <tr r="H13" s="8"/>
        <tr r="N21" s="8"/>
        <tr r="N21" s="8"/>
        <tr r="N21" s="8"/>
        <tr r="N21" s="8"/>
        <tr r="N21" s="8"/>
        <tr r="L9" s="8"/>
        <tr r="L9" s="8"/>
        <tr r="L9" s="8"/>
        <tr r="L9" s="8"/>
        <tr r="L9" s="8"/>
        <tr r="R5" s="8"/>
        <tr r="R5" s="8"/>
        <tr r="R5" s="8"/>
        <tr r="R5" s="8"/>
        <tr r="R5" s="8"/>
        <tr r="J5" s="8"/>
        <tr r="J5" s="8"/>
        <tr r="J5" s="8"/>
        <tr r="J5" s="8"/>
        <tr r="J5" s="8"/>
        <tr r="AA5" s="8"/>
        <tr r="AA5" s="8"/>
        <tr r="AA5" s="8"/>
        <tr r="AA5" s="8"/>
        <tr r="AA5" s="8"/>
        <tr r="L14" s="8"/>
        <tr r="L14" s="8"/>
        <tr r="L14" s="8"/>
        <tr r="L14" s="8"/>
        <tr r="L14" s="8"/>
        <tr r="Y15" s="8"/>
        <tr r="Y15" s="8"/>
        <tr r="Y15" s="8"/>
        <tr r="Y15" s="8"/>
        <tr r="Y15" s="8"/>
        <tr r="W23" s="8"/>
        <tr r="W23" s="8"/>
        <tr r="W23" s="8"/>
        <tr r="W23" s="8"/>
        <tr r="W23" s="8"/>
        <tr r="W24" s="8"/>
        <tr r="W24" s="8"/>
        <tr r="W24" s="8"/>
        <tr r="W24" s="8"/>
        <tr r="W24" s="8"/>
        <tr r="X22" s="8"/>
        <tr r="X22" s="8"/>
        <tr r="X22" s="8"/>
        <tr r="X22" s="8"/>
        <tr r="X22" s="8"/>
        <tr r="P4" s="8"/>
        <tr r="P4" s="8"/>
        <tr r="P4" s="8"/>
        <tr r="P4" s="8"/>
        <tr r="P4" s="8"/>
        <tr r="T11" s="8"/>
        <tr r="T11" s="8"/>
        <tr r="T11" s="8"/>
        <tr r="T11" s="8"/>
        <tr r="T11" s="8"/>
        <tr r="O11" s="8"/>
        <tr r="O11" s="8"/>
        <tr r="O11" s="8"/>
        <tr r="O11" s="8"/>
        <tr r="O11" s="8"/>
        <tr r="W20" s="8"/>
        <tr r="W20" s="8"/>
        <tr r="W20" s="8"/>
        <tr r="W20" s="8"/>
        <tr r="W20" s="8"/>
        <tr r="D11" s="8"/>
        <tr r="D11" s="8"/>
        <tr r="D11" s="8"/>
        <tr r="D11" s="8"/>
        <tr r="D11" s="8"/>
        <tr r="J21" s="8"/>
        <tr r="J21" s="8"/>
        <tr r="J21" s="8"/>
        <tr r="J21" s="8"/>
        <tr r="J21" s="8"/>
        <tr r="O13" s="8"/>
        <tr r="O13" s="8"/>
        <tr r="O13" s="8"/>
        <tr r="O13" s="8"/>
        <tr r="O13" s="8"/>
        <tr r="M6" s="8"/>
        <tr r="M6" s="8"/>
        <tr r="M6" s="8"/>
        <tr r="M6" s="8"/>
        <tr r="M6" s="8"/>
        <tr r="O5" s="8"/>
        <tr r="O5" s="8"/>
        <tr r="O5" s="8"/>
        <tr r="O5" s="8"/>
        <tr r="O5" s="8"/>
        <tr r="L22" s="8"/>
        <tr r="L22" s="8"/>
        <tr r="L22" s="8"/>
        <tr r="L22" s="8"/>
        <tr r="L22" s="8"/>
        <tr r="P21" s="8"/>
        <tr r="P21" s="8"/>
        <tr r="P21" s="8"/>
        <tr r="P21" s="8"/>
        <tr r="P21" s="8"/>
        <tr r="Z15" s="8"/>
        <tr r="Z15" s="8"/>
        <tr r="Z15" s="8"/>
        <tr r="Z15" s="8"/>
        <tr r="Z15" s="8"/>
        <tr r="V21" s="8"/>
        <tr r="V21" s="8"/>
        <tr r="V21" s="8"/>
        <tr r="V21" s="8"/>
        <tr r="V21" s="8"/>
        <tr r="AB21" s="8"/>
        <tr r="AB21" s="8"/>
        <tr r="AB21" s="8"/>
        <tr r="AB21" s="8"/>
        <tr r="AB21" s="8"/>
        <tr r="L4" s="8"/>
        <tr r="L4" s="8"/>
        <tr r="L4" s="8"/>
        <tr r="L4" s="8"/>
        <tr r="L4" s="8"/>
        <tr r="AB7" s="8"/>
        <tr r="AB7" s="8"/>
        <tr r="AB7" s="8"/>
        <tr r="AB7" s="8"/>
        <tr r="AB7" s="8"/>
        <tr r="H6" s="8"/>
        <tr r="H6" s="8"/>
        <tr r="H6" s="8"/>
        <tr r="H6" s="8"/>
        <tr r="H6" s="8"/>
        <tr r="I4" s="8"/>
        <tr r="I4" s="8"/>
        <tr r="I4" s="8"/>
        <tr r="I4" s="8"/>
        <tr r="I4" s="8"/>
        <tr r="R8" s="8"/>
        <tr r="R8" s="8"/>
        <tr r="R8" s="8"/>
        <tr r="R8" s="8"/>
        <tr r="R8" s="8"/>
        <tr r="K13" s="8"/>
        <tr r="K13" s="8"/>
        <tr r="K13" s="8"/>
        <tr r="K13" s="8"/>
        <tr r="K13" s="8"/>
        <tr r="L8" s="8"/>
        <tr r="L8" s="8"/>
        <tr r="L8" s="8"/>
        <tr r="L8" s="8"/>
        <tr r="L8" s="8"/>
        <tr r="H15" s="8"/>
        <tr r="H15" s="8"/>
        <tr r="H15" s="8"/>
        <tr r="H15" s="8"/>
        <tr r="H15" s="8"/>
        <tr r="I20" s="8"/>
        <tr r="I20" s="8"/>
        <tr r="I20" s="8"/>
        <tr r="I20" s="8"/>
        <tr r="I20" s="8"/>
        <tr r="P9" s="8"/>
        <tr r="P9" s="8"/>
        <tr r="P9" s="8"/>
        <tr r="P9" s="8"/>
        <tr r="P9" s="8"/>
        <tr r="K18" s="8"/>
        <tr r="K18" s="8"/>
        <tr r="K18" s="8"/>
        <tr r="K18" s="8"/>
        <tr r="K18" s="8"/>
        <tr r="H21" s="8"/>
        <tr r="H21" s="8"/>
        <tr r="H21" s="8"/>
        <tr r="H21" s="8"/>
        <tr r="H21" s="8"/>
        <tr r="E22" s="8"/>
        <tr r="E22" s="8"/>
        <tr r="E22" s="8"/>
        <tr r="E22" s="8"/>
        <tr r="E22" s="8"/>
        <tr r="R23" s="8"/>
        <tr r="R23" s="8"/>
        <tr r="R23" s="8"/>
        <tr r="R23" s="8"/>
        <tr r="R23" s="8"/>
        <tr r="AA11" s="8"/>
        <tr r="AA11" s="8"/>
        <tr r="AA11" s="8"/>
        <tr r="AA11" s="8"/>
        <tr r="AA11" s="8"/>
        <tr r="V16" s="8"/>
        <tr r="V16" s="8"/>
        <tr r="V16" s="8"/>
        <tr r="V16" s="8"/>
        <tr r="V16" s="8"/>
        <tr r="X21" s="8"/>
        <tr r="X21" s="8"/>
        <tr r="X21" s="8"/>
        <tr r="X21" s="8"/>
        <tr r="X21" s="8"/>
        <tr r="I11" s="8"/>
        <tr r="I11" s="8"/>
        <tr r="I11" s="8"/>
        <tr r="I11" s="8"/>
        <tr r="I11" s="8"/>
        <tr r="S16" s="8"/>
        <tr r="S16" s="8"/>
        <tr r="S16" s="8"/>
        <tr r="S16" s="8"/>
        <tr r="S16" s="8"/>
        <tr r="J22" s="8"/>
        <tr r="J22" s="8"/>
        <tr r="J22" s="8"/>
        <tr r="J22" s="8"/>
        <tr r="J22" s="8"/>
        <tr r="D23" s="8"/>
        <tr r="D23" s="8"/>
        <tr r="D23" s="8"/>
        <tr r="D23" s="8"/>
        <tr r="D23" s="8"/>
        <tr r="O9" s="8"/>
        <tr r="O9" s="8"/>
        <tr r="O9" s="8"/>
        <tr r="O9" s="8"/>
        <tr r="O9" s="8"/>
        <tr r="AB17" s="8"/>
        <tr r="AB17" s="8"/>
        <tr r="AB17" s="8"/>
        <tr r="AB17" s="8"/>
        <tr r="AB17" s="8"/>
        <tr r="AA6" s="8"/>
        <tr r="AA6" s="8"/>
        <tr r="AA6" s="8"/>
        <tr r="AA6" s="8"/>
        <tr r="AA6" s="8"/>
        <tr r="N10" s="8"/>
        <tr r="N10" s="8"/>
        <tr r="N10" s="8"/>
        <tr r="N10" s="8"/>
        <tr r="N10" s="8"/>
        <tr r="P22" s="8"/>
        <tr r="P22" s="8"/>
        <tr r="P22" s="8"/>
        <tr r="P22" s="8"/>
        <tr r="P22" s="8"/>
        <tr r="R20" s="8"/>
        <tr r="R20" s="8"/>
        <tr r="R20" s="8"/>
        <tr r="R20" s="8"/>
        <tr r="R20" s="8"/>
        <tr r="I18" s="8"/>
        <tr r="I18" s="8"/>
        <tr r="I18" s="8"/>
        <tr r="I18" s="8"/>
        <tr r="I18" s="8"/>
        <tr r="P24" s="8"/>
        <tr r="P24" s="8"/>
        <tr r="P24" s="8"/>
        <tr r="P24" s="8"/>
        <tr r="P24" s="8"/>
        <tr r="J11" s="8"/>
        <tr r="J11" s="8"/>
        <tr r="J11" s="8"/>
        <tr r="J11" s="8"/>
        <tr r="J11" s="8"/>
        <tr r="M9" s="8"/>
        <tr r="M9" s="8"/>
        <tr r="M9" s="8"/>
        <tr r="M9" s="8"/>
        <tr r="M9" s="8"/>
        <tr r="N23" s="8"/>
        <tr r="N23" s="8"/>
        <tr r="N23" s="8"/>
        <tr r="N23" s="8"/>
        <tr r="N23" s="8"/>
        <tr r="N11" s="8"/>
        <tr r="N11" s="8"/>
        <tr r="N11" s="8"/>
        <tr r="N11" s="8"/>
        <tr r="N11" s="8"/>
        <tr r="G18" s="8"/>
        <tr r="G18" s="8"/>
        <tr r="G18" s="8"/>
        <tr r="G18" s="8"/>
        <tr r="G18" s="8"/>
        <tr r="K6" s="8"/>
        <tr r="K6" s="8"/>
        <tr r="K6" s="8"/>
        <tr r="K6" s="8"/>
        <tr r="K6" s="8"/>
        <tr r="T19" s="8"/>
        <tr r="T19" s="8"/>
        <tr r="T19" s="8"/>
        <tr r="T19" s="8"/>
        <tr r="T19" s="8"/>
        <tr r="Y8" s="8"/>
        <tr r="Y8" s="8"/>
        <tr r="Y8" s="8"/>
        <tr r="Y8" s="8"/>
        <tr r="Y8" s="8"/>
        <tr r="AB11" s="8"/>
        <tr r="AB11" s="8"/>
        <tr r="AB11" s="8"/>
        <tr r="AB11" s="8"/>
        <tr r="AB11" s="8"/>
        <tr r="E20" s="8"/>
        <tr r="E20" s="8"/>
        <tr r="E20" s="8"/>
        <tr r="E20" s="8"/>
        <tr r="E20" s="8"/>
        <tr r="I7" s="8"/>
        <tr r="I7" s="8"/>
        <tr r="I7" s="8"/>
        <tr r="I7" s="8"/>
        <tr r="I7" s="8"/>
        <tr r="X8" s="8"/>
        <tr r="X8" s="8"/>
        <tr r="X8" s="8"/>
        <tr r="X8" s="8"/>
        <tr r="X8" s="8"/>
        <tr r="V12" s="8"/>
        <tr r="V12" s="8"/>
        <tr r="V12" s="8"/>
        <tr r="V12" s="8"/>
        <tr r="V12" s="8"/>
        <tr r="AB6" s="8"/>
        <tr r="AB6" s="8"/>
        <tr r="AB6" s="8"/>
        <tr r="AB6" s="8"/>
        <tr r="AB6" s="8"/>
        <tr r="S21" s="8"/>
        <tr r="S21" s="8"/>
        <tr r="S21" s="8"/>
        <tr r="S21" s="8"/>
        <tr r="S21" s="8"/>
        <tr r="W6" s="8"/>
        <tr r="W6" s="8"/>
        <tr r="W6" s="8"/>
        <tr r="W6" s="8"/>
        <tr r="W6" s="8"/>
        <tr r="N8" s="8"/>
        <tr r="N8" s="8"/>
        <tr r="N8" s="8"/>
        <tr r="N8" s="8"/>
        <tr r="N8" s="8"/>
        <tr r="AA7" s="8"/>
        <tr r="AA7" s="8"/>
        <tr r="AA7" s="8"/>
        <tr r="AA7" s="8"/>
        <tr r="AA7" s="8"/>
        <tr r="W9" s="8"/>
        <tr r="W9" s="8"/>
        <tr r="W9" s="8"/>
        <tr r="W9" s="8"/>
        <tr r="W9" s="8"/>
        <tr r="Q18" s="8"/>
        <tr r="Q18" s="8"/>
        <tr r="Q18" s="8"/>
        <tr r="Q18" s="8"/>
        <tr r="Q18" s="8"/>
        <tr r="I19" s="8"/>
        <tr r="I19" s="8"/>
        <tr r="I19" s="8"/>
        <tr r="I19" s="8"/>
        <tr r="I19" s="8"/>
        <tr r="I12" s="8"/>
        <tr r="I12" s="8"/>
        <tr r="I12" s="8"/>
        <tr r="I12" s="8"/>
        <tr r="I12" s="8"/>
        <tr r="T9" s="8"/>
        <tr r="T9" s="8"/>
        <tr r="T9" s="8"/>
        <tr r="T9" s="8"/>
        <tr r="T9" s="8"/>
        <tr r="M19" s="8"/>
        <tr r="M19" s="8"/>
        <tr r="M19" s="8"/>
        <tr r="M19" s="8"/>
        <tr r="M19" s="8"/>
        <tr r="T14" s="8"/>
        <tr r="T14" s="8"/>
        <tr r="T14" s="8"/>
        <tr r="T14" s="8"/>
        <tr r="T14" s="8"/>
        <tr r="U4" s="8"/>
        <tr r="U4" s="8"/>
        <tr r="U4" s="8"/>
        <tr r="U4" s="8"/>
        <tr r="U4" s="8"/>
        <tr r="N6" s="8"/>
        <tr r="N6" s="8"/>
        <tr r="N6" s="8"/>
        <tr r="N6" s="8"/>
        <tr r="N6" s="8"/>
        <tr r="W22" s="8"/>
        <tr r="W22" s="8"/>
        <tr r="W22" s="8"/>
        <tr r="W22" s="8"/>
        <tr r="W22" s="8"/>
        <tr r="N17" s="8"/>
        <tr r="N17" s="8"/>
        <tr r="N17" s="8"/>
        <tr r="N17" s="8"/>
        <tr r="N17" s="8"/>
        <tr r="Y14" s="8"/>
        <tr r="Y14" s="8"/>
        <tr r="Y14" s="8"/>
        <tr r="Y14" s="8"/>
        <tr r="Y14" s="8"/>
        <tr r="P16" s="8"/>
        <tr r="P16" s="8"/>
        <tr r="P16" s="8"/>
        <tr r="P16" s="8"/>
        <tr r="P16" s="8"/>
        <tr r="P19" s="8"/>
        <tr r="P19" s="8"/>
        <tr r="P19" s="8"/>
        <tr r="P19" s="8"/>
        <tr r="P19" s="8"/>
        <tr r="X7" s="8"/>
        <tr r="X7" s="8"/>
        <tr r="X7" s="8"/>
        <tr r="X7" s="8"/>
        <tr r="X7" s="8"/>
        <tr r="V15" s="8"/>
        <tr r="V15" s="8"/>
        <tr r="V15" s="8"/>
        <tr r="V15" s="8"/>
        <tr r="V15" s="8"/>
        <tr r="D15" s="8"/>
        <tr r="D15" s="8"/>
        <tr r="D15" s="8"/>
        <tr r="D15" s="8"/>
        <tr r="D15" s="8"/>
        <tr r="AB23" s="8"/>
        <tr r="AB23" s="8"/>
        <tr r="AB23" s="8"/>
        <tr r="AB23" s="8"/>
        <tr r="AB23" s="8"/>
        <tr r="K24" s="8"/>
        <tr r="K24" s="8"/>
        <tr r="K24" s="8"/>
        <tr r="K24" s="8"/>
        <tr r="K24" s="8"/>
        <tr r="X18" s="8"/>
        <tr r="X18" s="8"/>
        <tr r="X18" s="8"/>
        <tr r="X18" s="8"/>
        <tr r="X18" s="8"/>
        <tr r="J13" s="8"/>
        <tr r="J13" s="8"/>
        <tr r="J13" s="8"/>
        <tr r="J13" s="8"/>
        <tr r="J13" s="8"/>
        <tr r="V14" s="8"/>
        <tr r="V14" s="8"/>
        <tr r="V14" s="8"/>
        <tr r="V14" s="8"/>
        <tr r="V14" s="8"/>
        <tr r="C21" s="8"/>
        <tr r="C21" s="8"/>
        <tr r="C21" s="8"/>
        <tr r="C21" s="8"/>
        <tr r="C21" s="8"/>
        <tr r="D16" s="8"/>
        <tr r="D16" s="8"/>
        <tr r="D16" s="8"/>
        <tr r="D16" s="8"/>
        <tr r="D16" s="8"/>
        <tr r="J8" s="8"/>
        <tr r="J8" s="8"/>
        <tr r="J8" s="8"/>
        <tr r="J8" s="8"/>
        <tr r="J8" s="8"/>
        <tr r="V8" s="8"/>
        <tr r="V8" s="8"/>
        <tr r="V8" s="8"/>
        <tr r="V8" s="8"/>
        <tr r="V8" s="8"/>
        <tr r="Y9" s="8"/>
        <tr r="Y9" s="8"/>
        <tr r="Y9" s="8"/>
        <tr r="Y9" s="8"/>
        <tr r="Y9" s="8"/>
        <tr r="Z24" s="8"/>
        <tr r="Z24" s="8"/>
        <tr r="Z24" s="8"/>
        <tr r="Z24" s="8"/>
        <tr r="Z24" s="8"/>
        <tr r="O23" s="8"/>
        <tr r="O23" s="8"/>
        <tr r="O23" s="8"/>
        <tr r="O23" s="8"/>
        <tr r="O23" s="8"/>
        <tr r="U10" s="8"/>
        <tr r="U10" s="8"/>
        <tr r="U10" s="8"/>
        <tr r="U10" s="8"/>
        <tr r="U10" s="8"/>
        <tr r="F23" s="8"/>
        <tr r="F23" s="8"/>
        <tr r="F23" s="8"/>
        <tr r="F23" s="8"/>
        <tr r="F23" s="8"/>
        <tr r="O16" s="8"/>
        <tr r="O16" s="8"/>
        <tr r="O16" s="8"/>
        <tr r="O16" s="8"/>
        <tr r="O16" s="8"/>
        <tr r="W5" s="8"/>
        <tr r="W5" s="8"/>
        <tr r="W5" s="8"/>
        <tr r="W5" s="8"/>
        <tr r="W5" s="8"/>
        <tr r="AA14" s="8"/>
        <tr r="AA14" s="8"/>
        <tr r="AA14" s="8"/>
        <tr r="AA14" s="8"/>
        <tr r="AA14" s="8"/>
        <tr r="Q19" s="8"/>
        <tr r="Q19" s="8"/>
        <tr r="Q19" s="8"/>
        <tr r="Q19" s="8"/>
        <tr r="Q19" s="8"/>
        <tr r="T23" s="8"/>
        <tr r="T23" s="8"/>
        <tr r="T23" s="8"/>
        <tr r="T23" s="8"/>
        <tr r="T23" s="8"/>
        <tr r="G24" s="8"/>
        <tr r="G24" s="8"/>
        <tr r="G24" s="8"/>
        <tr r="G24" s="8"/>
        <tr r="G24" s="8"/>
        <tr r="F12" s="8"/>
        <tr r="F12" s="8"/>
        <tr r="F12" s="8"/>
        <tr r="F12" s="8"/>
        <tr r="F12" s="8"/>
        <tr r="K22" s="8"/>
        <tr r="K22" s="8"/>
        <tr r="K22" s="8"/>
        <tr r="K22" s="8"/>
        <tr r="K22" s="8"/>
        <tr r="S18" s="8"/>
        <tr r="S18" s="8"/>
        <tr r="S18" s="8"/>
        <tr r="S18" s="8"/>
        <tr r="S18" s="8"/>
        <tr r="D14" s="8"/>
        <tr r="D14" s="8"/>
        <tr r="D14" s="8"/>
        <tr r="D14" s="8"/>
        <tr r="D14" s="8"/>
        <tr r="O20" s="8"/>
        <tr r="O20" s="8"/>
        <tr r="O20" s="8"/>
        <tr r="O20" s="8"/>
        <tr r="O20" s="8"/>
        <tr r="M4" s="8"/>
        <tr r="M4" s="8"/>
        <tr r="M4" s="8"/>
        <tr r="M4" s="8"/>
        <tr r="M4" s="8"/>
        <tr r="M24" s="8"/>
        <tr r="M24" s="8"/>
        <tr r="M24" s="8"/>
        <tr r="M24" s="8"/>
        <tr r="M24" s="8"/>
        <tr r="H12" s="8"/>
        <tr r="H12" s="8"/>
        <tr r="H12" s="8"/>
        <tr r="H12" s="8"/>
        <tr r="H12" s="8"/>
        <tr r="N24" s="8"/>
        <tr r="N24" s="8"/>
        <tr r="N24" s="8"/>
        <tr r="N24" s="8"/>
        <tr r="N24" s="8"/>
        <tr r="G14" s="8"/>
        <tr r="G14" s="8"/>
        <tr r="G14" s="8"/>
        <tr r="G14" s="8"/>
        <tr r="G14" s="8"/>
        <tr r="Z19" s="8"/>
        <tr r="Z19" s="8"/>
        <tr r="Z19" s="8"/>
        <tr r="Z19" s="8"/>
        <tr r="Z19" s="8"/>
        <tr r="AB14" s="8"/>
        <tr r="AB14" s="8"/>
        <tr r="AB14" s="8"/>
        <tr r="AB14" s="8"/>
        <tr r="AB14" s="8"/>
        <tr r="F22" s="8"/>
        <tr r="F22" s="8"/>
        <tr r="F22" s="8"/>
        <tr r="F22" s="8"/>
        <tr r="F22" s="8"/>
        <tr r="Q23" s="8"/>
        <tr r="Q23" s="8"/>
        <tr r="Q23" s="8"/>
        <tr r="Q23" s="8"/>
        <tr r="Q23" s="8"/>
        <tr r="X4" s="8"/>
        <tr r="X4" s="8"/>
        <tr r="X4" s="8"/>
        <tr r="X4" s="8"/>
        <tr r="X4" s="8"/>
        <tr r="T21" s="8"/>
        <tr r="T21" s="8"/>
        <tr r="T21" s="8"/>
        <tr r="T21" s="8"/>
        <tr r="T21" s="8"/>
        <tr r="V18" s="8"/>
        <tr r="V18" s="8"/>
        <tr r="V18" s="8"/>
        <tr r="V18" s="8"/>
        <tr r="V18" s="8"/>
        <tr r="T16" s="8"/>
        <tr r="T16" s="8"/>
        <tr r="T16" s="8"/>
        <tr r="T16" s="8"/>
        <tr r="T16" s="8"/>
        <tr r="AA20" s="8"/>
        <tr r="AA20" s="8"/>
        <tr r="AA20" s="8"/>
        <tr r="AA20" s="8"/>
        <tr r="AA20" s="8"/>
        <tr r="M11" s="8"/>
        <tr r="M11" s="8"/>
        <tr r="M11" s="8"/>
        <tr r="M11" s="8"/>
        <tr r="M11" s="8"/>
        <tr r="H7" s="8"/>
        <tr r="H7" s="8"/>
        <tr r="H7" s="8"/>
        <tr r="H7" s="8"/>
        <tr r="H7" s="8"/>
        <tr r="L21" s="8"/>
        <tr r="L21" s="8"/>
        <tr r="L21" s="8"/>
        <tr r="L21" s="8"/>
        <tr r="L21" s="8"/>
        <tr r="C18" s="8"/>
        <tr r="C18" s="8"/>
        <tr r="C18" s="8"/>
        <tr r="C18" s="8"/>
        <tr r="C18" s="8"/>
        <tr r="F17" s="8"/>
        <tr r="F17" s="8"/>
        <tr r="F17" s="8"/>
        <tr r="F17" s="8"/>
        <tr r="F17" s="8"/>
        <tr r="C22" s="8"/>
        <tr r="C22" s="8"/>
        <tr r="C22" s="8"/>
        <tr r="C22" s="8"/>
        <tr r="C22" s="8"/>
        <tr r="Z8" s="8"/>
        <tr r="Z8" s="8"/>
        <tr r="Z8" s="8"/>
        <tr r="Z8" s="8"/>
        <tr r="Z8" s="8"/>
        <tr r="Q24" s="8"/>
        <tr r="Q24" s="8"/>
        <tr r="Q24" s="8"/>
        <tr r="Q24" s="8"/>
        <tr r="Q24" s="8"/>
        <tr r="R24" s="8"/>
        <tr r="R24" s="8"/>
        <tr r="R24" s="8"/>
        <tr r="R24" s="8"/>
        <tr r="R24" s="8"/>
        <tr r="D19" s="8"/>
        <tr r="D19" s="8"/>
        <tr r="D19" s="8"/>
        <tr r="D19" s="8"/>
        <tr r="D19" s="8"/>
        <tr r="Y17" s="8"/>
        <tr r="Y17" s="8"/>
        <tr r="Y17" s="8"/>
        <tr r="Y17" s="8"/>
        <tr r="Y17" s="8"/>
        <tr r="J4" s="8"/>
        <tr r="J4" s="8"/>
        <tr r="J4" s="8"/>
        <tr r="J4" s="8"/>
        <tr r="J4" s="8"/>
        <tr r="V6" s="8"/>
        <tr r="V6" s="8"/>
        <tr r="V6" s="8"/>
        <tr r="V6" s="8"/>
        <tr r="V6" s="8"/>
        <tr r="L15" s="8"/>
        <tr r="L15" s="8"/>
        <tr r="L15" s="8"/>
        <tr r="L15" s="8"/>
        <tr r="L15" s="8"/>
        <tr r="F14" s="8"/>
        <tr r="F14" s="8"/>
        <tr r="F14" s="8"/>
        <tr r="F14" s="8"/>
        <tr r="F14" s="8"/>
        <tr r="X5" s="8"/>
        <tr r="X5" s="8"/>
        <tr r="X5" s="8"/>
        <tr r="X5" s="8"/>
        <tr r="X5" s="8"/>
        <tr r="G7" s="8"/>
        <tr r="G7" s="8"/>
        <tr r="G7" s="8"/>
        <tr r="G7" s="8"/>
        <tr r="G7" s="8"/>
        <tr r="L20" s="8"/>
        <tr r="L20" s="8"/>
        <tr r="L20" s="8"/>
        <tr r="L20" s="8"/>
        <tr r="L20" s="8"/>
        <tr r="Y22" s="8"/>
        <tr r="Y22" s="8"/>
        <tr r="Y22" s="8"/>
        <tr r="Y22" s="8"/>
        <tr r="Y22" s="8"/>
        <tr r="W16" s="8"/>
        <tr r="W16" s="8"/>
        <tr r="W16" s="8"/>
        <tr r="W16" s="8"/>
        <tr r="W16" s="8"/>
        <tr r="AA19" s="8"/>
        <tr r="AA19" s="8"/>
        <tr r="AA19" s="8"/>
        <tr r="AA19" s="8"/>
        <tr r="AA19" s="8"/>
        <tr r="D9" s="8"/>
        <tr r="D9" s="8"/>
        <tr r="D9" s="8"/>
        <tr r="D9" s="8"/>
        <tr r="D9" s="8"/>
        <tr r="J17" s="8"/>
        <tr r="J17" s="8"/>
        <tr r="J17" s="8"/>
        <tr r="J17" s="8"/>
        <tr r="J17" s="8"/>
        <tr r="S22" s="8"/>
        <tr r="S22" s="8"/>
        <tr r="S22" s="8"/>
        <tr r="S22" s="8"/>
        <tr r="S22" s="8"/>
        <tr r="T20" s="8"/>
        <tr r="T20" s="8"/>
        <tr r="T20" s="8"/>
        <tr r="T20" s="8"/>
        <tr r="T20" s="8"/>
        <tr r="V9" s="8"/>
        <tr r="V9" s="8"/>
        <tr r="V9" s="8"/>
        <tr r="V9" s="8"/>
        <tr r="V9" s="8"/>
        <tr r="I17" s="8"/>
        <tr r="I17" s="8"/>
        <tr r="I17" s="8"/>
        <tr r="I17" s="8"/>
        <tr r="I17" s="8"/>
        <tr r="AB20" s="8"/>
        <tr r="AB20" s="8"/>
        <tr r="AB20" s="8"/>
        <tr r="AB20" s="8"/>
        <tr r="AB20" s="8"/>
        <tr r="W14" s="8"/>
        <tr r="W14" s="8"/>
        <tr r="W14" s="8"/>
        <tr r="W14" s="8"/>
        <tr r="W14" s="8"/>
        <tr r="F15" s="8"/>
        <tr r="F15" s="8"/>
        <tr r="F15" s="8"/>
        <tr r="F15" s="8"/>
        <tr r="F15" s="8"/>
        <tr r="X15" s="8"/>
        <tr r="X15" s="8"/>
        <tr r="X15" s="8"/>
        <tr r="X15" s="8"/>
        <tr r="X15" s="8"/>
        <tr r="AB5" s="8"/>
        <tr r="AB5" s="8"/>
        <tr r="AB5" s="8"/>
        <tr r="AB5" s="8"/>
        <tr r="AB5" s="8"/>
        <tr r="R13" s="8"/>
        <tr r="R13" s="8"/>
        <tr r="R13" s="8"/>
        <tr r="R13" s="8"/>
        <tr r="R13" s="8"/>
        <tr r="U18" s="8"/>
        <tr r="U18" s="8"/>
        <tr r="U18" s="8"/>
        <tr r="U18" s="8"/>
        <tr r="U18" s="8"/>
        <tr r="Z23" s="8"/>
        <tr r="Z23" s="8"/>
        <tr r="Z23" s="8"/>
        <tr r="Z23" s="8"/>
        <tr r="Z23" s="8"/>
        <tr r="K11" s="8"/>
        <tr r="K11" s="8"/>
        <tr r="K11" s="8"/>
        <tr r="K11" s="8"/>
        <tr r="K11" s="8"/>
        <tr r="T8" s="8"/>
        <tr r="T8" s="8"/>
        <tr r="T8" s="8"/>
        <tr r="T8" s="8"/>
        <tr r="T8" s="8"/>
        <tr r="S24" s="8"/>
        <tr r="S24" s="8"/>
        <tr r="S24" s="8"/>
        <tr r="S24" s="8"/>
        <tr r="S24" s="8"/>
        <tr r="P15" s="8"/>
        <tr r="P15" s="8"/>
        <tr r="P15" s="8"/>
        <tr r="P15" s="8"/>
        <tr r="P15" s="8"/>
        <tr r="O19" s="8"/>
        <tr r="O19" s="8"/>
        <tr r="O19" s="8"/>
        <tr r="O19" s="8"/>
        <tr r="O19" s="8"/>
        <tr r="O15" s="8"/>
        <tr r="O15" s="8"/>
        <tr r="O15" s="8"/>
        <tr r="O15" s="8"/>
        <tr r="O15" s="8"/>
        <tr r="K10" s="8"/>
        <tr r="K10" s="8"/>
        <tr r="K10" s="8"/>
        <tr r="K10" s="8"/>
        <tr r="K10" s="8"/>
        <tr r="M20" s="8"/>
        <tr r="M20" s="8"/>
        <tr r="M20" s="8"/>
        <tr r="M20" s="8"/>
        <tr r="M20" s="8"/>
        <tr r="Z4" s="8"/>
        <tr r="Z4" s="8"/>
        <tr r="Z4" s="8"/>
        <tr r="Z4" s="8"/>
        <tr r="Z4" s="8"/>
        <tr r="M13" s="8"/>
        <tr r="M13" s="8"/>
        <tr r="M13" s="8"/>
        <tr r="M13" s="8"/>
        <tr r="M13" s="8"/>
        <tr r="U6" s="8"/>
        <tr r="U6" s="8"/>
        <tr r="U6" s="8"/>
        <tr r="U6" s="8"/>
        <tr r="U6" s="8"/>
        <tr r="S9" s="8"/>
        <tr r="S9" s="8"/>
        <tr r="S9" s="8"/>
        <tr r="S9" s="8"/>
        <tr r="S9" s="8"/>
        <tr r="E12" s="8"/>
        <tr r="E12" s="8"/>
        <tr r="E12" s="8"/>
        <tr r="E12" s="8"/>
        <tr r="E12" s="8"/>
        <tr r="S17" s="8"/>
        <tr r="S17" s="8"/>
        <tr r="S17" s="8"/>
        <tr r="S17" s="8"/>
        <tr r="S17" s="8"/>
        <tr r="F13" s="8"/>
        <tr r="F13" s="8"/>
        <tr r="F13" s="8"/>
        <tr r="F13" s="8"/>
        <tr r="F13" s="8"/>
        <tr r="I10" s="8"/>
        <tr r="I10" s="8"/>
        <tr r="I10" s="8"/>
        <tr r="I10" s="8"/>
        <tr r="I10" s="8"/>
        <tr r="L23" s="8"/>
        <tr r="L23" s="8"/>
        <tr r="L23" s="8"/>
        <tr r="L23" s="8"/>
        <tr r="L23" s="8"/>
        <tr r="G19" s="8"/>
        <tr r="G19" s="8"/>
        <tr r="G19" s="8"/>
        <tr r="G19" s="8"/>
        <tr r="G19" s="8"/>
        <tr r="S7" s="8"/>
        <tr r="S7" s="8"/>
        <tr r="S7" s="8"/>
        <tr r="S7" s="8"/>
        <tr r="S7" s="8"/>
        <tr r="H17" s="8"/>
        <tr r="H17" s="8"/>
        <tr r="H17" s="8"/>
        <tr r="H17" s="8"/>
        <tr r="H17" s="8"/>
        <tr r="K9" s="8"/>
        <tr r="K9" s="8"/>
        <tr r="K9" s="8"/>
        <tr r="K9" s="8"/>
        <tr r="K9" s="8"/>
        <tr r="K14" s="8"/>
        <tr r="K14" s="8"/>
        <tr r="K14" s="8"/>
        <tr r="K14" s="8"/>
        <tr r="K14" s="8"/>
        <tr r="P20" s="8"/>
        <tr r="P20" s="8"/>
        <tr r="P20" s="8"/>
        <tr r="P20" s="8"/>
        <tr r="P20" s="8"/>
        <tr r="I8" s="8"/>
        <tr r="I8" s="8"/>
        <tr r="I8" s="8"/>
        <tr r="I8" s="8"/>
        <tr r="I8" s="8"/>
        <tr r="M12" s="8"/>
        <tr r="M12" s="8"/>
        <tr r="M12" s="8"/>
        <tr r="M12" s="8"/>
        <tr r="M12" s="8"/>
        <tr r="Z16" s="8"/>
        <tr r="Z16" s="8"/>
        <tr r="Z16" s="8"/>
        <tr r="Z16" s="8"/>
        <tr r="Z16" s="8"/>
        <tr r="C5" s="8"/>
        <tr r="C5" s="8"/>
        <tr r="C5" s="8"/>
        <tr r="C5" s="8"/>
        <tr r="C5" s="8"/>
        <tr r="N19" s="8"/>
        <tr r="N19" s="8"/>
        <tr r="N19" s="8"/>
        <tr r="N19" s="8"/>
        <tr r="N19" s="8"/>
        <tr r="Z9" s="8"/>
        <tr r="Z9" s="8"/>
        <tr r="Z9" s="8"/>
        <tr r="Z9" s="8"/>
        <tr r="Z9" s="8"/>
        <tr r="K19" s="8"/>
        <tr r="K19" s="8"/>
        <tr r="K19" s="8"/>
        <tr r="K19" s="8"/>
        <tr r="K19" s="8"/>
        <tr r="H10" s="8"/>
        <tr r="H10" s="8"/>
        <tr r="H10" s="8"/>
        <tr r="H10" s="8"/>
        <tr r="H10" s="8"/>
        <tr r="J18" s="8"/>
        <tr r="J18" s="8"/>
        <tr r="J18" s="8"/>
        <tr r="J18" s="8"/>
        <tr r="J18" s="8"/>
        <tr r="E10" s="8"/>
        <tr r="E10" s="8"/>
        <tr r="E10" s="8"/>
        <tr r="E10" s="8"/>
        <tr r="E10" s="8"/>
        <tr r="Z14" s="8"/>
        <tr r="Z14" s="8"/>
        <tr r="Z14" s="8"/>
        <tr r="Z14" s="8"/>
        <tr r="Z14" s="8"/>
        <tr r="Y18" s="8"/>
        <tr r="Y18" s="8"/>
        <tr r="Y18" s="8"/>
        <tr r="Y18" s="8"/>
        <tr r="Y18" s="8"/>
        <tr r="E4" s="8"/>
        <tr r="E4" s="8"/>
        <tr r="E4" s="8"/>
        <tr r="E4" s="8"/>
        <tr r="E4" s="8"/>
        <tr r="Z12" s="8"/>
        <tr r="Z12" s="8"/>
        <tr r="Z12" s="8"/>
        <tr r="Z12" s="8"/>
        <tr r="Z12" s="8"/>
        <tr r="Y7" s="8"/>
        <tr r="Y7" s="8"/>
        <tr r="Y7" s="8"/>
        <tr r="Y7" s="8"/>
        <tr r="Y7" s="8"/>
        <tr r="L16" s="8"/>
        <tr r="L16" s="8"/>
        <tr r="L16" s="8"/>
        <tr r="L16" s="8"/>
        <tr r="L16" s="8"/>
        <tr r="E23" s="8"/>
        <tr r="E23" s="8"/>
        <tr r="E23" s="8"/>
        <tr r="E23" s="8"/>
        <tr r="E23" s="8"/>
        <tr r="G6" s="8"/>
        <tr r="G6" s="8"/>
        <tr r="G6" s="8"/>
        <tr r="G6" s="8"/>
        <tr r="G6" s="8"/>
        <tr r="C15" s="8"/>
        <tr r="C15" s="8"/>
        <tr r="C15" s="8"/>
        <tr r="C15" s="8"/>
        <tr r="C15" s="8"/>
        <tr r="M14" s="8"/>
        <tr r="M14" s="8"/>
        <tr r="M14" s="8"/>
        <tr r="M14" s="8"/>
        <tr r="M14" s="8"/>
        <tr r="L11" s="8"/>
        <tr r="L11" s="8"/>
        <tr r="L11" s="8"/>
        <tr r="L11" s="8"/>
        <tr r="L11" s="8"/>
        <tr r="W7" s="8"/>
        <tr r="W7" s="8"/>
        <tr r="W7" s="8"/>
        <tr r="W7" s="8"/>
        <tr r="W7" s="8"/>
        <tr r="W18" s="19"/>
        <tr r="W18" s="19"/>
        <tr r="W18" s="19"/>
        <tr r="W18" s="19"/>
        <tr r="W18" s="19"/>
        <tr r="H18" s="19"/>
        <tr r="H18" s="19"/>
        <tr r="H18" s="19"/>
        <tr r="H18" s="19"/>
        <tr r="H18" s="19"/>
        <tr r="N21" s="19"/>
        <tr r="N21" s="19"/>
        <tr r="N21" s="19"/>
        <tr r="N21" s="19"/>
        <tr r="N21" s="19"/>
        <tr r="X16" s="19"/>
        <tr r="X16" s="19"/>
        <tr r="X16" s="19"/>
        <tr r="X16" s="19"/>
        <tr r="X16" s="19"/>
        <tr r="D17" s="8"/>
        <tr r="D17" s="8"/>
        <tr r="D17" s="8"/>
        <tr r="D17" s="8"/>
        <tr r="D17" s="8"/>
        <tr r="G13" s="19"/>
        <tr r="G13" s="19"/>
        <tr r="G13" s="19"/>
        <tr r="G13" s="19"/>
        <tr r="G13" s="19"/>
        <tr r="P5" s="19"/>
        <tr r="P5" s="19"/>
        <tr r="P5" s="19"/>
        <tr r="P5" s="19"/>
        <tr r="P5" s="19"/>
        <tr r="H11" s="8"/>
        <tr r="H11" s="8"/>
        <tr r="H11" s="8"/>
        <tr r="H11" s="8"/>
        <tr r="H11" s="8"/>
        <tr r="Y13" s="19"/>
        <tr r="Y13" s="19"/>
        <tr r="Y13" s="19"/>
        <tr r="Y13" s="19"/>
        <tr r="Y13" s="19"/>
        <tr r="Y14" s="19"/>
        <tr r="Y14" s="19"/>
        <tr r="Y14" s="19"/>
        <tr r="Y14" s="19"/>
        <tr r="Y14" s="19"/>
        <tr r="P21" s="19"/>
        <tr r="P21" s="19"/>
        <tr r="P21" s="19"/>
        <tr r="P21" s="19"/>
        <tr r="P21" s="19"/>
        <tr r="H19" s="8"/>
        <tr r="H19" s="8"/>
        <tr r="H19" s="8"/>
        <tr r="H19" s="8"/>
        <tr r="H19" s="8"/>
        <tr r="T9" s="19"/>
        <tr r="T9" s="19"/>
        <tr r="T9" s="19"/>
        <tr r="T9" s="19"/>
        <tr r="T9" s="19"/>
        <tr r="L9" s="19"/>
        <tr r="L9" s="19"/>
        <tr r="L9" s="19"/>
        <tr r="L9" s="19"/>
        <tr r="L9" s="19"/>
        <tr r="AA18" s="19"/>
        <tr r="AA18" s="19"/>
        <tr r="AA18" s="19"/>
        <tr r="AA18" s="19"/>
        <tr r="AA18" s="19"/>
        <tr r="Q8" s="8"/>
        <tr r="Q8" s="8"/>
        <tr r="Q8" s="8"/>
        <tr r="Q8" s="8"/>
        <tr r="Q8" s="8"/>
        <tr r="P10" s="8"/>
        <tr r="P10" s="8"/>
        <tr r="P10" s="8"/>
        <tr r="P10" s="8"/>
        <tr r="P10" s="8"/>
        <tr r="X10" s="8"/>
        <tr r="X10" s="8"/>
        <tr r="X10" s="8"/>
        <tr r="X10" s="8"/>
        <tr r="X10" s="8"/>
        <tr r="S12" s="8"/>
        <tr r="S12" s="8"/>
        <tr r="S12" s="8"/>
        <tr r="S12" s="8"/>
        <tr r="S12" s="8"/>
        <tr r="G5" s="8"/>
        <tr r="G5" s="8"/>
        <tr r="G5" s="8"/>
        <tr r="G5" s="8"/>
        <tr r="G5" s="8"/>
        <tr r="H9" s="19"/>
        <tr r="H9" s="19"/>
        <tr r="H9" s="19"/>
        <tr r="H9" s="19"/>
        <tr r="H9" s="19"/>
        <tr r="L21" s="19"/>
        <tr r="L21" s="19"/>
        <tr r="L21" s="19"/>
        <tr r="L21" s="19"/>
        <tr r="L21" s="19"/>
        <tr r="Q21" s="19"/>
        <tr r="Q21" s="19"/>
        <tr r="Q21" s="19"/>
        <tr r="Q21" s="19"/>
        <tr r="Q21" s="19"/>
        <tr r="P19" s="19"/>
        <tr r="P19" s="19"/>
        <tr r="P19" s="19"/>
        <tr r="P19" s="19"/>
        <tr r="P19" s="19"/>
        <tr r="F15" s="19"/>
        <tr r="F15" s="19"/>
        <tr r="F15" s="19"/>
        <tr r="F15" s="19"/>
        <tr r="F15" s="19"/>
        <tr r="U5" s="19"/>
        <tr r="U5" s="19"/>
        <tr r="U5" s="19"/>
        <tr r="U5" s="19"/>
        <tr r="U5" s="19"/>
        <tr r="G9" s="19"/>
        <tr r="G9" s="19"/>
        <tr r="G9" s="19"/>
        <tr r="G9" s="19"/>
        <tr r="G9" s="19"/>
        <tr r="Z9" s="19"/>
        <tr r="Z9" s="19"/>
        <tr r="Z9" s="19"/>
        <tr r="Z9" s="19"/>
        <tr r="Z9" s="19"/>
        <tr r="H21" s="19"/>
        <tr r="H21" s="19"/>
        <tr r="H21" s="19"/>
        <tr r="H21" s="19"/>
        <tr r="H21" s="19"/>
        <tr r="O17" s="19"/>
        <tr r="O17" s="19"/>
        <tr r="O17" s="19"/>
        <tr r="O17" s="19"/>
        <tr r="O17" s="19"/>
        <tr r="P13" s="19"/>
        <tr r="P13" s="19"/>
        <tr r="P13" s="19"/>
        <tr r="P13" s="19"/>
        <tr r="P13" s="19"/>
        <tr r="R10" s="19"/>
        <tr r="R10" s="19"/>
        <tr r="R10" s="19"/>
        <tr r="R10" s="19"/>
        <tr r="R10" s="19"/>
        <tr r="T22" s="19"/>
        <tr r="T22" s="19"/>
        <tr r="T22" s="19"/>
        <tr r="T22" s="19"/>
        <tr r="T22" s="19"/>
        <tr r="L19" s="19"/>
        <tr r="L19" s="19"/>
        <tr r="L19" s="19"/>
        <tr r="L19" s="19"/>
        <tr r="L19" s="19"/>
        <tr r="Y21" s="19"/>
        <tr r="Y21" s="19"/>
        <tr r="Y21" s="19"/>
        <tr r="Y21" s="19"/>
        <tr r="Y21" s="19"/>
        <tr r="X11" s="19"/>
        <tr r="X11" s="19"/>
        <tr r="X11" s="19"/>
        <tr r="X11" s="19"/>
        <tr r="X11" s="19"/>
        <tr r="L20" s="19"/>
        <tr r="L20" s="19"/>
        <tr r="L20" s="19"/>
        <tr r="L20" s="19"/>
        <tr r="L20" s="19"/>
        <tr r="D10" s="19"/>
        <tr r="D10" s="19"/>
        <tr r="D10" s="19"/>
        <tr r="D10" s="19"/>
        <tr r="D10" s="19"/>
        <tr r="F14" s="19"/>
        <tr r="F14" s="19"/>
        <tr r="F14" s="19"/>
        <tr r="F14" s="19"/>
        <tr r="F14" s="19"/>
        <tr r="O5" s="19"/>
        <tr r="O5" s="19"/>
        <tr r="O5" s="19"/>
        <tr r="O5" s="19"/>
        <tr r="O5" s="19"/>
        <tr r="Q20" s="8"/>
        <tr r="Q20" s="8"/>
        <tr r="Q20" s="8"/>
        <tr r="Q20" s="8"/>
        <tr r="Q20" s="8"/>
        <tr r="W10" s="19"/>
        <tr r="W10" s="19"/>
        <tr r="W10" s="19"/>
        <tr r="W10" s="19"/>
        <tr r="W10" s="19"/>
        <tr r="Y8" s="19"/>
        <tr r="Y8" s="19"/>
        <tr r="Y8" s="19"/>
        <tr r="Y8" s="19"/>
        <tr r="Y8" s="19"/>
        <tr r="Q4" s="8"/>
        <tr r="Q4" s="8"/>
        <tr r="Q4" s="8"/>
        <tr r="Q4" s="8"/>
        <tr r="Q4" s="8"/>
        <tr r="O10" s="8"/>
        <tr r="O10" s="8"/>
        <tr r="O10" s="8"/>
        <tr r="O10" s="8"/>
        <tr r="O10" s="8"/>
        <tr r="K12" s="8"/>
        <tr r="K12" s="8"/>
        <tr r="K12" s="8"/>
        <tr r="K12" s="8"/>
        <tr r="K12" s="8"/>
        <tr r="G15" s="8"/>
        <tr r="G15" s="8"/>
        <tr r="G15" s="8"/>
        <tr r="G15" s="8"/>
        <tr r="G15" s="8"/>
        <tr r="Q7" s="19"/>
        <tr r="Q7" s="19"/>
        <tr r="Q7" s="19"/>
        <tr r="Q7" s="19"/>
        <tr r="Q7" s="19"/>
        <tr r="C4" s="19"/>
        <tr r="C4" s="19"/>
        <tr r="C4" s="19"/>
        <tr r="C4" s="19"/>
        <tr r="C4" s="19"/>
        <tr r="J21" s="19"/>
        <tr r="J21" s="19"/>
        <tr r="J21" s="19"/>
        <tr r="J21" s="19"/>
        <tr r="J21" s="19"/>
        <tr r="O12" s="19"/>
        <tr r="O12" s="19"/>
        <tr r="O12" s="19"/>
        <tr r="O12" s="19"/>
        <tr r="O12" s="19"/>
        <tr r="X20" s="19"/>
        <tr r="X20" s="19"/>
        <tr r="X20" s="19"/>
        <tr r="X20" s="19"/>
        <tr r="X20" s="19"/>
        <tr r="W5" s="19"/>
        <tr r="W5" s="19"/>
        <tr r="W5" s="19"/>
        <tr r="W5" s="19"/>
        <tr r="W5" s="19"/>
        <tr r="E11" s="19"/>
        <tr r="E11" s="19"/>
        <tr r="E11" s="19"/>
        <tr r="E11" s="19"/>
        <tr r="E11" s="19"/>
        <tr r="Y23" s="19"/>
        <tr r="Y23" s="19"/>
        <tr r="Y23" s="19"/>
        <tr r="Y23" s="19"/>
        <tr r="Y23" s="19"/>
        <tr r="R14" s="19"/>
        <tr r="R14" s="19"/>
        <tr r="R14" s="19"/>
        <tr r="R14" s="19"/>
        <tr r="R14" s="19"/>
        <tr r="P12" s="19"/>
        <tr r="P12" s="19"/>
        <tr r="P12" s="19"/>
        <tr r="P12" s="19"/>
        <tr r="P12" s="19"/>
        <tr r="AA11" s="19"/>
        <tr r="AA11" s="19"/>
        <tr r="AA11" s="19"/>
        <tr r="AA11" s="19"/>
        <tr r="AA11" s="19"/>
        <tr r="K13" s="19"/>
        <tr r="K13" s="19"/>
        <tr r="K13" s="19"/>
        <tr r="K13" s="19"/>
        <tr r="K13" s="19"/>
        <tr r="O18" s="19"/>
        <tr r="O18" s="19"/>
        <tr r="O18" s="19"/>
        <tr r="O18" s="19"/>
        <tr r="O18" s="19"/>
        <tr r="R4" s="19"/>
        <tr r="R4" s="19"/>
        <tr r="R4" s="19"/>
        <tr r="R4" s="19"/>
        <tr r="R4" s="19"/>
        <tr r="AA12" s="19"/>
        <tr r="AA12" s="19"/>
        <tr r="AA12" s="19"/>
        <tr r="AA12" s="19"/>
        <tr r="AA12" s="19"/>
        <tr r="U23" s="19"/>
        <tr r="U23" s="19"/>
        <tr r="U23" s="19"/>
        <tr r="U23" s="19"/>
        <tr r="U23" s="19"/>
        <tr r="W7" s="19"/>
        <tr r="W7" s="19"/>
        <tr r="W7" s="19"/>
        <tr r="W7" s="19"/>
        <tr r="W7" s="19"/>
        <tr r="Q15" s="8"/>
        <tr r="Q15" s="8"/>
        <tr r="Q15" s="8"/>
        <tr r="Q15" s="8"/>
        <tr r="Q15" s="8"/>
        <tr r="J14" s="19"/>
        <tr r="J14" s="19"/>
        <tr r="J14" s="19"/>
        <tr r="J14" s="19"/>
        <tr r="J14" s="19"/>
        <tr r="C6" s="19"/>
        <tr r="C6" s="19"/>
        <tr r="C6" s="19"/>
        <tr r="C6" s="19"/>
        <tr r="C6" s="19"/>
        <tr r="E6" s="19"/>
        <tr r="E6" s="19"/>
        <tr r="E6" s="19"/>
        <tr r="E6" s="19"/>
        <tr r="E6" s="19"/>
        <tr r="Y10" s="8"/>
        <tr r="Y10" s="8"/>
        <tr r="Y10" s="8"/>
        <tr r="Y10" s="8"/>
        <tr r="Y10" s="8"/>
        <tr r="X14" s="19"/>
        <tr r="X14" s="19"/>
        <tr r="X14" s="19"/>
        <tr r="X14" s="19"/>
        <tr r="X14" s="19"/>
        <tr r="V22" s="19"/>
        <tr r="V22" s="19"/>
        <tr r="V22" s="19"/>
        <tr r="V22" s="19"/>
        <tr r="V22" s="19"/>
        <tr r="J15" s="19"/>
        <tr r="J15" s="19"/>
        <tr r="J15" s="19"/>
        <tr r="J15" s="19"/>
        <tr r="J15" s="19"/>
        <tr r="Q17" s="8"/>
        <tr r="Q17" s="8"/>
        <tr r="Q17" s="8"/>
        <tr r="Q17" s="8"/>
        <tr r="Q17" s="8"/>
        <tr r="Z10" s="8"/>
        <tr r="Z10" s="8"/>
        <tr r="Z10" s="8"/>
        <tr r="Z10" s="8"/>
        <tr r="Z10" s="8"/>
        <tr r="G10" s="8"/>
        <tr r="G10" s="8"/>
        <tr r="G10" s="8"/>
        <tr r="G10" s="8"/>
        <tr r="G10" s="8"/>
        <tr r="C8" s="19"/>
        <tr r="C8" s="19"/>
        <tr r="C8" s="19"/>
        <tr r="C8" s="19"/>
        <tr r="C8" s="19"/>
        <tr r="O13" s="19"/>
        <tr r="O13" s="19"/>
        <tr r="O13" s="19"/>
        <tr r="O13" s="19"/>
        <tr r="O13" s="19"/>
        <tr r="U17" s="19"/>
        <tr r="U17" s="19"/>
        <tr r="U17" s="19"/>
        <tr r="U17" s="19"/>
        <tr r="U17" s="19"/>
        <tr r="G17" s="19"/>
        <tr r="G17" s="19"/>
        <tr r="G17" s="19"/>
        <tr r="G17" s="19"/>
        <tr r="G17" s="19"/>
        <tr r="O7" s="19"/>
        <tr r="O7" s="19"/>
        <tr r="O7" s="19"/>
        <tr r="O7" s="19"/>
        <tr r="O7" s="19"/>
        <tr r="G23" s="19"/>
        <tr r="G23" s="19"/>
        <tr r="G23" s="19"/>
        <tr r="G23" s="19"/>
        <tr r="G23" s="19"/>
        <tr r="X17" s="19"/>
        <tr r="X17" s="19"/>
        <tr r="X17" s="19"/>
        <tr r="X17" s="19"/>
        <tr r="X17" s="19"/>
        <tr r="F4" s="19"/>
        <tr r="F4" s="19"/>
        <tr r="F4" s="19"/>
        <tr r="F4" s="19"/>
        <tr r="F4" s="19"/>
        <tr r="AB15" s="19"/>
        <tr r="AB15" s="19"/>
        <tr r="AB15" s="19"/>
        <tr r="AB15" s="19"/>
        <tr r="AB15" s="19"/>
        <tr r="Q16" s="19"/>
        <tr r="Q16" s="19"/>
        <tr r="Q16" s="19"/>
        <tr r="Q16" s="19"/>
        <tr r="Q16" s="19"/>
        <tr r="U20" s="19"/>
        <tr r="U20" s="19"/>
        <tr r="U20" s="19"/>
        <tr r="U20" s="19"/>
        <tr r="U20" s="19"/>
        <tr r="P9" s="19"/>
        <tr r="P9" s="19"/>
        <tr r="P9" s="19"/>
        <tr r="P9" s="19"/>
        <tr r="P9" s="19"/>
        <tr r="U19" s="19"/>
        <tr r="U19" s="19"/>
        <tr r="U19" s="19"/>
        <tr r="U19" s="19"/>
        <tr r="U19" s="19"/>
        <tr r="P17" s="19"/>
        <tr r="P17" s="19"/>
        <tr r="P17" s="19"/>
        <tr r="P17" s="19"/>
        <tr r="P17" s="19"/>
        <tr r="N8" s="19"/>
        <tr r="N8" s="19"/>
        <tr r="N8" s="19"/>
        <tr r="N8" s="19"/>
        <tr r="N8" s="19"/>
        <tr r="K9" s="19"/>
        <tr r="K9" s="19"/>
        <tr r="K9" s="19"/>
        <tr r="K9" s="19"/>
        <tr r="K9" s="19"/>
        <tr r="J9" s="19"/>
        <tr r="J9" s="19"/>
        <tr r="J9" s="19"/>
        <tr r="J9" s="19"/>
        <tr r="J9" s="19"/>
        <tr r="Z8" s="19"/>
        <tr r="Z8" s="19"/>
        <tr r="Z8" s="19"/>
        <tr r="Z8" s="19"/>
        <tr r="Z8" s="19"/>
        <tr r="N11" s="19"/>
        <tr r="N11" s="19"/>
        <tr r="N11" s="19"/>
        <tr r="N11" s="19"/>
        <tr r="N11" s="19"/>
        <tr r="Y12" s="8"/>
        <tr r="Y12" s="8"/>
        <tr r="Y12" s="8"/>
        <tr r="Y12" s="8"/>
        <tr r="Y12" s="8"/>
        <tr r="I17" s="19"/>
        <tr r="I17" s="19"/>
        <tr r="I17" s="19"/>
        <tr r="I17" s="19"/>
        <tr r="I17" s="19"/>
        <tr r="U18" s="19"/>
        <tr r="U18" s="19"/>
        <tr r="U18" s="19"/>
        <tr r="U18" s="19"/>
        <tr r="U18" s="19"/>
        <tr r="U15" s="19"/>
        <tr r="U15" s="19"/>
        <tr r="U15" s="19"/>
        <tr r="U15" s="19"/>
        <tr r="U15" s="19"/>
        <tr r="AA9" s="19"/>
        <tr r="AA9" s="19"/>
        <tr r="AA9" s="19"/>
        <tr r="AA9" s="19"/>
        <tr r="AA9" s="19"/>
        <tr r="D12" s="19"/>
        <tr r="D12" s="19"/>
        <tr r="D12" s="19"/>
        <tr r="D12" s="19"/>
        <tr r="D12" s="19"/>
        <tr r="P6" s="19"/>
        <tr r="P6" s="19"/>
        <tr r="P6" s="19"/>
        <tr r="P6" s="19"/>
        <tr r="P6" s="19"/>
        <tr r="S10" s="8"/>
        <tr r="S10" s="8"/>
        <tr r="S10" s="8"/>
        <tr r="S10" s="8"/>
        <tr r="S10" s="8"/>
        <tr r="Q21" s="8"/>
        <tr r="Q21" s="8"/>
        <tr r="Q21" s="8"/>
        <tr r="Q21" s="8"/>
        <tr r="Q21" s="8"/>
        <tr r="F10" s="8"/>
        <tr r="F10" s="8"/>
        <tr r="F10" s="8"/>
        <tr r="F10" s="8"/>
        <tr r="F10" s="8"/>
        <tr r="T12" s="8"/>
        <tr r="T12" s="8"/>
        <tr r="T12" s="8"/>
        <tr r="T12" s="8"/>
        <tr r="T12" s="8"/>
        <tr r="I8" s="19"/>
        <tr r="I8" s="19"/>
        <tr r="I8" s="19"/>
        <tr r="I8" s="19"/>
        <tr r="I8" s="19"/>
        <tr r="G21" s="19"/>
        <tr r="G21" s="19"/>
        <tr r="G21" s="19"/>
        <tr r="G21" s="19"/>
        <tr r="G21" s="19"/>
        <tr r="AB18" s="19"/>
        <tr r="AB18" s="19"/>
        <tr r="AB18" s="19"/>
        <tr r="AB18" s="19"/>
        <tr r="AB18" s="19"/>
        <tr r="X5" s="19"/>
        <tr r="X5" s="19"/>
        <tr r="X5" s="19"/>
        <tr r="X5" s="19"/>
        <tr r="X5" s="19"/>
        <tr r="Z23" s="19"/>
        <tr r="Z23" s="19"/>
        <tr r="Z23" s="19"/>
        <tr r="Z23" s="19"/>
        <tr r="Z23" s="19"/>
        <tr r="N15" s="19"/>
        <tr r="N15" s="19"/>
        <tr r="N15" s="19"/>
        <tr r="N15" s="19"/>
        <tr r="N15" s="19"/>
        <tr r="V17" s="19"/>
        <tr r="V17" s="19"/>
        <tr r="V17" s="19"/>
        <tr r="V17" s="19"/>
        <tr r="V17" s="19"/>
        <tr r="AA5" s="19"/>
        <tr r="AA5" s="19"/>
        <tr r="AA5" s="19"/>
        <tr r="AA5" s="19"/>
        <tr r="AA5" s="19"/>
        <tr r="AB17" s="19"/>
        <tr r="AB17" s="19"/>
        <tr r="AB17" s="19"/>
        <tr r="AB17" s="19"/>
        <tr r="AB17" s="19"/>
        <tr r="O4" s="19"/>
        <tr r="O4" s="19"/>
        <tr r="O4" s="19"/>
        <tr r="O4" s="19"/>
        <tr r="O4" s="19"/>
        <tr r="J22" s="19"/>
        <tr r="J22" s="19"/>
        <tr r="J22" s="19"/>
        <tr r="J22" s="19"/>
        <tr r="J22" s="19"/>
        <tr r="W22" s="19"/>
        <tr r="W22" s="19"/>
        <tr r="W22" s="19"/>
        <tr r="W22" s="19"/>
        <tr r="W22" s="19"/>
        <tr r="G22" s="19"/>
        <tr r="G22" s="19"/>
        <tr r="G22" s="19"/>
        <tr r="G22" s="19"/>
        <tr r="G22" s="19"/>
        <tr r="O23" s="19"/>
        <tr r="O23" s="19"/>
        <tr r="O23" s="19"/>
        <tr r="O23" s="19"/>
        <tr r="O23" s="19"/>
        <tr r="J7" s="19"/>
        <tr r="J7" s="19"/>
        <tr r="J7" s="19"/>
        <tr r="J7" s="19"/>
        <tr r="J7" s="19"/>
        <tr r="V14" s="19"/>
        <tr r="V14" s="19"/>
        <tr r="V14" s="19"/>
        <tr r="V14" s="19"/>
        <tr r="V14" s="19"/>
        <tr r="I12" s="19"/>
        <tr r="I12" s="19"/>
        <tr r="I12" s="19"/>
        <tr r="I12" s="19"/>
        <tr r="I12" s="19"/>
        <tr r="J18" s="19"/>
        <tr r="J18" s="19"/>
        <tr r="J18" s="19"/>
        <tr r="J18" s="19"/>
        <tr r="J18" s="19"/>
        <tr r="M6" s="19"/>
        <tr r="M6" s="19"/>
        <tr r="M6" s="19"/>
        <tr r="M6" s="19"/>
        <tr r="M6" s="19"/>
        <tr r="T10" s="8"/>
        <tr r="T10" s="8"/>
        <tr r="T10" s="8"/>
        <tr r="T10" s="8"/>
        <tr r="T10" s="8"/>
        <tr r="P22" s="19"/>
        <tr r="P22" s="19"/>
        <tr r="P22" s="19"/>
        <tr r="P22" s="19"/>
        <tr r="P22" s="19"/>
        <tr r="H8" s="19"/>
        <tr r="H8" s="19"/>
        <tr r="H8" s="19"/>
        <tr r="H8" s="19"/>
        <tr r="H8" s="19"/>
        <tr r="Y10" s="19"/>
        <tr r="Y10" s="19"/>
        <tr r="Y10" s="19"/>
        <tr r="Y10" s="19"/>
        <tr r="Y10" s="19"/>
        <tr r="AA7" s="19"/>
        <tr r="AA7" s="19"/>
        <tr r="AA7" s="19"/>
        <tr r="AA7" s="19"/>
        <tr r="AA7" s="19"/>
        <tr r="W19" s="19"/>
        <tr r="W19" s="19"/>
        <tr r="W19" s="19"/>
        <tr r="W19" s="19"/>
        <tr r="W19" s="19"/>
        <tr r="K11" s="19"/>
        <tr r="K11" s="19"/>
        <tr r="K11" s="19"/>
        <tr r="K11" s="19"/>
        <tr r="K11" s="19"/>
        <tr r="G20" s="19"/>
        <tr r="G20" s="19"/>
        <tr r="G20" s="19"/>
        <tr r="G20" s="19"/>
        <tr r="G20" s="19"/>
        <tr r="G7" s="19"/>
        <tr r="G7" s="19"/>
        <tr r="G7" s="19"/>
        <tr r="G7" s="19"/>
        <tr r="G7" s="19"/>
        <tr r="Q16" s="8"/>
        <tr r="Q16" s="8"/>
        <tr r="Q16" s="8"/>
        <tr r="Q16" s="8"/>
        <tr r="Q16" s="8"/>
        <tr r="AA10" s="8"/>
        <tr r="AA10" s="8"/>
        <tr r="AA10" s="8"/>
        <tr r="AA10" s="8"/>
        <tr r="AA10" s="8"/>
        <tr r="P12" s="8"/>
        <tr r="P12" s="8"/>
        <tr r="P12" s="8"/>
        <tr r="P12" s="8"/>
        <tr r="P12" s="8"/>
        <tr r="H8" s="8"/>
        <tr r="H8" s="8"/>
        <tr r="H8" s="8"/>
        <tr r="H8" s="8"/>
        <tr r="H8" s="8"/>
        <tr r="O21" s="19"/>
        <tr r="O21" s="19"/>
        <tr r="O21" s="19"/>
        <tr r="O21" s="19"/>
        <tr r="O21" s="19"/>
        <tr r="C16" s="19"/>
        <tr r="C16" s="19"/>
        <tr r="C16" s="19"/>
        <tr r="C16" s="19"/>
        <tr r="C16" s="19"/>
        <tr r="T21" s="19"/>
        <tr r="T21" s="19"/>
        <tr r="T21" s="19"/>
        <tr r="T21" s="19"/>
        <tr r="T21" s="19"/>
        <tr r="R8" s="19"/>
        <tr r="R8" s="19"/>
        <tr r="R8" s="19"/>
        <tr r="R8" s="19"/>
        <tr r="R8" s="19"/>
        <tr r="Y18" s="19"/>
        <tr r="Y18" s="19"/>
        <tr r="Y18" s="19"/>
        <tr r="Y18" s="19"/>
        <tr r="Y18" s="19"/>
        <tr r="Y20" s="19"/>
        <tr r="Y20" s="19"/>
        <tr r="Y20" s="19"/>
        <tr r="Y20" s="19"/>
        <tr r="Y20" s="19"/>
        <tr r="P23" s="19"/>
        <tr r="P23" s="19"/>
        <tr r="P23" s="19"/>
        <tr r="P23" s="19"/>
        <tr r="P23" s="19"/>
        <tr r="Q10" s="19"/>
        <tr r="Q10" s="19"/>
        <tr r="Q10" s="19"/>
        <tr r="Q10" s="19"/>
        <tr r="Q10" s="19"/>
        <tr r="K21" s="19"/>
        <tr r="K21" s="19"/>
        <tr r="K21" s="19"/>
        <tr r="K21" s="19"/>
        <tr r="K21" s="19"/>
        <tr r="P8" s="19"/>
        <tr r="P8" s="19"/>
        <tr r="P8" s="19"/>
        <tr r="P8" s="19"/>
        <tr r="P8" s="19"/>
        <tr r="K15" s="19"/>
        <tr r="K15" s="19"/>
        <tr r="K15" s="19"/>
        <tr r="K15" s="19"/>
        <tr r="K15" s="19"/>
        <tr r="Y22" s="19"/>
        <tr r="Y22" s="19"/>
        <tr r="Y22" s="19"/>
        <tr r="Y22" s="19"/>
        <tr r="Y22" s="19"/>
        <tr r="L15" s="19"/>
        <tr r="L15" s="19"/>
        <tr r="L15" s="19"/>
        <tr r="L15" s="19"/>
        <tr r="L15" s="19"/>
        <tr r="T5" s="19"/>
        <tr r="T5" s="19"/>
        <tr r="T5" s="19"/>
        <tr r="T5" s="19"/>
        <tr r="T5" s="19"/>
        <tr r="AB7" s="19"/>
        <tr r="AB7" s="19"/>
        <tr r="AB7" s="19"/>
        <tr r="AB7" s="19"/>
        <tr r="AB7" s="19"/>
        <tr r="AA4" s="19"/>
        <tr r="AA4" s="19"/>
        <tr r="AA4" s="19"/>
        <tr r="AA4" s="19"/>
        <tr r="AA4" s="19"/>
        <tr r="Q14" s="19"/>
        <tr r="Q14" s="19"/>
        <tr r="Q14" s="19"/>
        <tr r="Q14" s="19"/>
        <tr r="Q14" s="19"/>
        <tr r="E21" s="19"/>
        <tr r="E21" s="19"/>
        <tr r="E21" s="19"/>
        <tr r="E21" s="19"/>
        <tr r="E21" s="19"/>
        <tr r="Q13" s="19"/>
        <tr r="Q13" s="19"/>
        <tr r="Q13" s="19"/>
        <tr r="Q13" s="19"/>
        <tr r="Q13" s="19"/>
        <tr r="Q12" s="19"/>
        <tr r="Q12" s="19"/>
        <tr r="Q12" s="19"/>
        <tr r="Q12" s="19"/>
        <tr r="Q12" s="19"/>
        <tr r="AB11" s="19"/>
        <tr r="AB11" s="19"/>
        <tr r="AB11" s="19"/>
        <tr r="AB11" s="19"/>
        <tr r="AB11" s="19"/>
        <tr r="N12" s="8"/>
        <tr r="N12" s="8"/>
        <tr r="N12" s="8"/>
        <tr r="N12" s="8"/>
        <tr r="N12" s="8"/>
        <tr r="G5" s="19"/>
        <tr r="G5" s="19"/>
        <tr r="G5" s="19"/>
        <tr r="G5" s="19"/>
        <tr r="G5" s="19"/>
        <tr r="K16" s="19"/>
        <tr r="K16" s="19"/>
        <tr r="K16" s="19"/>
        <tr r="K16" s="19"/>
        <tr r="K16" s="19"/>
        <tr r="AA14" s="19"/>
        <tr r="AA14" s="19"/>
        <tr r="AA14" s="19"/>
        <tr r="AA14" s="19"/>
        <tr r="AA14" s="19"/>
        <tr r="G24" s="19"/>
        <tr r="G24" s="19"/>
        <tr r="G24" s="19"/>
        <tr r="G24" s="19"/>
        <tr r="G24" s="19"/>
        <tr r="Q10" s="8"/>
        <tr r="Q10" s="8"/>
        <tr r="Q10" s="8"/>
        <tr r="Q10" s="8"/>
        <tr r="Q10" s="8"/>
        <tr r="D10" s="8"/>
        <tr r="D10" s="8"/>
        <tr r="D10" s="8"/>
        <tr r="D10" s="8"/>
        <tr r="D10" s="8"/>
        <tr r="AB12" s="8"/>
        <tr r="AB12" s="8"/>
        <tr r="AB12" s="8"/>
        <tr r="AB12" s="8"/>
        <tr r="AB12" s="8"/>
        <tr r="H18" s="8"/>
        <tr r="H18" s="8"/>
        <tr r="H18" s="8"/>
        <tr r="H18" s="8"/>
        <tr r="H18" s="8"/>
        <tr r="G14" s="19"/>
        <tr r="G14" s="19"/>
        <tr r="G14" s="19"/>
        <tr r="G14" s="19"/>
        <tr r="G14" s="19"/>
        <tr r="E12" s="19"/>
        <tr r="E12" s="19"/>
        <tr r="E12" s="19"/>
        <tr r="E12" s="19"/>
        <tr r="E12" s="19"/>
        <tr r="E15" s="19"/>
        <tr r="E15" s="19"/>
        <tr r="E15" s="19"/>
        <tr r="E15" s="19"/>
        <tr r="E15" s="19"/>
        <tr r="L14" s="19"/>
        <tr r="L14" s="19"/>
        <tr r="L14" s="19"/>
        <tr r="L14" s="19"/>
        <tr r="L14" s="19"/>
        <tr r="Y24" s="19"/>
        <tr r="Y24" s="19"/>
        <tr r="Y24" s="19"/>
        <tr r="Y24" s="19"/>
        <tr r="Y24" s="19"/>
        <tr r="Z7" s="19"/>
        <tr r="Z7" s="19"/>
        <tr r="Z7" s="19"/>
        <tr r="Z7" s="19"/>
        <tr r="Z7" s="19"/>
        <tr r="R9" s="19"/>
        <tr r="R9" s="19"/>
        <tr r="R9" s="19"/>
        <tr r="R9" s="19"/>
        <tr r="R9" s="19"/>
        <tr r="I4" s="19"/>
        <tr r="I4" s="19"/>
        <tr r="I4" s="19"/>
        <tr r="I4" s="19"/>
        <tr r="I4" s="19"/>
        <tr r="C19" s="19"/>
        <tr r="C19" s="19"/>
        <tr r="C19" s="19"/>
        <tr r="C19" s="19"/>
        <tr r="C19" s="19"/>
        <tr r="G19" s="19"/>
        <tr r="G19" s="19"/>
        <tr r="G19" s="19"/>
        <tr r="G19" s="19"/>
        <tr r="G19" s="19"/>
        <tr r="G12" s="19"/>
        <tr r="G12" s="19"/>
        <tr r="G12" s="19"/>
        <tr r="G12" s="19"/>
        <tr r="G12" s="19"/>
        <tr r="D4" s="19"/>
        <tr r="D4" s="19"/>
        <tr r="D4" s="19"/>
        <tr r="D4" s="19"/>
        <tr r="D4" s="19"/>
        <tr r="O11" s="19"/>
        <tr r="O11" s="19"/>
        <tr r="O11" s="19"/>
        <tr r="O11" s="19"/>
        <tr r="O11" s="19"/>
        <tr r="U14" s="19"/>
        <tr r="U14" s="19"/>
        <tr r="U14" s="19"/>
        <tr r="U14" s="19"/>
        <tr r="U14" s="19"/>
        <tr r="R6" s="19"/>
        <tr r="R6" s="19"/>
        <tr r="R6" s="19"/>
        <tr r="R6" s="19"/>
        <tr r="R6" s="19"/>
        <tr r="G18" s="19"/>
        <tr r="G18" s="19"/>
        <tr r="G18" s="19"/>
        <tr r="G18" s="19"/>
        <tr r="G18" s="19"/>
        <tr r="T18" s="19"/>
        <tr r="T18" s="19"/>
        <tr r="T18" s="19"/>
        <tr r="T18" s="19"/>
        <tr r="T18" s="19"/>
        <tr r="D6" s="19"/>
        <tr r="D6" s="19"/>
        <tr r="D6" s="19"/>
        <tr r="D6" s="19"/>
        <tr r="D6" s="19"/>
        <tr r="I20" s="19"/>
        <tr r="I20" s="19"/>
        <tr r="I20" s="19"/>
        <tr r="I20" s="19"/>
        <tr r="I20" s="19"/>
        <tr r="X8" s="19"/>
        <tr r="X8" s="19"/>
        <tr r="X8" s="19"/>
        <tr r="X8" s="19"/>
        <tr r="X8" s="19"/>
        <tr r="H17" s="19"/>
        <tr r="H17" s="19"/>
        <tr r="H17" s="19"/>
        <tr r="H17" s="19"/>
        <tr r="H17" s="19"/>
        <tr r="Z17" s="19"/>
        <tr r="Z17" s="19"/>
        <tr r="Z17" s="19"/>
        <tr r="Z17" s="19"/>
        <tr r="Z17" s="19"/>
        <tr r="P7" s="19"/>
        <tr r="P7" s="19"/>
        <tr r="P7" s="19"/>
        <tr r="P7" s="19"/>
        <tr r="P7" s="19"/>
        <tr r="T11" s="19"/>
        <tr r="T11" s="19"/>
        <tr r="T11" s="19"/>
        <tr r="T11" s="19"/>
        <tr r="T11" s="19"/>
        <tr r="L12" s="19"/>
        <tr r="L12" s="19"/>
        <tr r="L12" s="19"/>
        <tr r="L12" s="19"/>
        <tr r="L12" s="19"/>
        <tr r="Q9" s="19"/>
        <tr r="Q9" s="19"/>
        <tr r="Q9" s="19"/>
        <tr r="Q9" s="19"/>
        <tr r="Q9" s="19"/>
        <tr r="H22" s="19"/>
        <tr r="H22" s="19"/>
        <tr r="H22" s="19"/>
        <tr r="H22" s="19"/>
        <tr r="H22" s="19"/>
        <tr r="E20" s="19"/>
        <tr r="E20" s="19"/>
        <tr r="E20" s="19"/>
        <tr r="E20" s="19"/>
        <tr r="E20" s="19"/>
        <tr r="Y9" s="19"/>
        <tr r="Y9" s="19"/>
        <tr r="Y9" s="19"/>
        <tr r="Y9" s="19"/>
        <tr r="Y9" s="19"/>
        <tr r="K10" s="19"/>
        <tr r="K10" s="19"/>
        <tr r="K10" s="19"/>
        <tr r="K10" s="19"/>
        <tr r="K10" s="19"/>
        <tr r="V8" s="19"/>
        <tr r="V8" s="19"/>
        <tr r="V8" s="19"/>
        <tr r="V8" s="19"/>
        <tr r="V8" s="19"/>
        <tr r="S6" s="19"/>
        <tr r="S6" s="19"/>
        <tr r="S6" s="19"/>
        <tr r="S6" s="19"/>
        <tr r="S6" s="19"/>
        <tr r="C22" s="19"/>
        <tr r="C22" s="19"/>
        <tr r="C22" s="19"/>
        <tr r="C22" s="19"/>
        <tr r="C22" s="19"/>
        <tr r="Y12" s="19"/>
        <tr r="Y12" s="19"/>
        <tr r="Y12" s="19"/>
        <tr r="Y12" s="19"/>
        <tr r="Y12" s="19"/>
        <tr r="U13" s="19"/>
        <tr r="U13" s="19"/>
        <tr r="U13" s="19"/>
        <tr r="U13" s="19"/>
        <tr r="U13" s="19"/>
        <tr r="D18" s="19"/>
        <tr r="D18" s="19"/>
        <tr r="D18" s="19"/>
        <tr r="D18" s="19"/>
        <tr r="D18" s="19"/>
        <tr r="Z10" s="19"/>
        <tr r="Z10" s="19"/>
        <tr r="Z10" s="19"/>
        <tr r="Z10" s="19"/>
        <tr r="Z10" s="19"/>
        <tr r="M4" s="19"/>
        <tr r="M4" s="19"/>
        <tr r="M4" s="19"/>
        <tr r="M4" s="19"/>
        <tr r="M4" s="19"/>
        <tr r="L11" s="19"/>
        <tr r="L11" s="19"/>
        <tr r="L11" s="19"/>
        <tr r="L11" s="19"/>
        <tr r="L11" s="19"/>
        <tr r="Z13" s="19"/>
        <tr r="Z13" s="19"/>
        <tr r="Z13" s="19"/>
        <tr r="Z13" s="19"/>
        <tr r="Z13" s="19"/>
        <tr r="G6" s="19"/>
        <tr r="G6" s="19"/>
        <tr r="G6" s="19"/>
        <tr r="G6" s="19"/>
        <tr r="G6" s="19"/>
        <tr r="R21" s="19"/>
        <tr r="R21" s="19"/>
        <tr r="R21" s="19"/>
        <tr r="R21" s="19"/>
        <tr r="R21" s="19"/>
        <tr r="M10" s="19"/>
        <tr r="M10" s="19"/>
        <tr r="M10" s="19"/>
        <tr r="M10" s="19"/>
        <tr r="M10" s="19"/>
        <tr r="T14" s="19"/>
        <tr r="T14" s="19"/>
        <tr r="T14" s="19"/>
        <tr r="T14" s="19"/>
        <tr r="T14" s="19"/>
        <tr r="Z12" s="19"/>
        <tr r="Z12" s="19"/>
        <tr r="Z12" s="19"/>
        <tr r="Z12" s="19"/>
        <tr r="Z12" s="19"/>
        <tr r="Q23" s="19"/>
        <tr r="Q23" s="19"/>
        <tr r="Q23" s="19"/>
        <tr r="Q23" s="19"/>
        <tr r="Q23" s="19"/>
        <tr r="K12" s="19"/>
        <tr r="K12" s="19"/>
        <tr r="K12" s="19"/>
        <tr r="K12" s="19"/>
        <tr r="K12" s="19"/>
        <tr r="D9" s="19"/>
        <tr r="D9" s="19"/>
        <tr r="D9" s="19"/>
        <tr r="D9" s="19"/>
        <tr r="D9" s="19"/>
        <tr r="I19" s="19"/>
        <tr r="I19" s="19"/>
        <tr r="I19" s="19"/>
        <tr r="I19" s="19"/>
        <tr r="I19" s="19"/>
        <tr r="AB23" s="19"/>
        <tr r="AB23" s="19"/>
        <tr r="AB23" s="19"/>
        <tr r="AB23" s="19"/>
        <tr r="AB23" s="19"/>
        <tr r="O20" s="19"/>
        <tr r="O20" s="19"/>
        <tr r="O20" s="19"/>
        <tr r="O20" s="19"/>
        <tr r="O20" s="19"/>
        <tr r="X19" s="19"/>
        <tr r="X19" s="19"/>
        <tr r="X19" s="19"/>
        <tr r="X19" s="19"/>
        <tr r="X19" s="19"/>
        <tr r="V6" s="19"/>
        <tr r="V6" s="19"/>
        <tr r="V6" s="19"/>
        <tr r="V6" s="19"/>
        <tr r="V6" s="19"/>
        <tr r="S4" s="19"/>
        <tr r="S4" s="19"/>
        <tr r="S4" s="19"/>
        <tr r="S4" s="19"/>
        <tr r="S4" s="19"/>
        <tr r="AA6" s="19"/>
        <tr r="AA6" s="19"/>
        <tr r="AA6" s="19"/>
        <tr r="AA6" s="19"/>
        <tr r="AA6" s="19"/>
        <tr r="V24" s="19"/>
        <tr r="V24" s="19"/>
        <tr r="V24" s="19"/>
        <tr r="V24" s="19"/>
        <tr r="V24" s="19"/>
        <tr r="C7" s="8"/>
        <tr r="C7" s="8"/>
        <tr r="C7" s="8"/>
        <tr r="C7" s="8"/>
        <tr r="C7" s="8"/>
        <tr r="Y6" s="8"/>
        <tr r="Y6" s="8"/>
        <tr r="Y6" s="8"/>
        <tr r="Y6" s="8"/>
        <tr r="Y6" s="8"/>
        <tr r="E8" s="8"/>
        <tr r="E8" s="8"/>
        <tr r="E8" s="8"/>
        <tr r="E8" s="8"/>
        <tr r="E8" s="8"/>
        <tr r="X14" s="8"/>
        <tr r="X14" s="8"/>
        <tr r="X14" s="8"/>
        <tr r="X14" s="8"/>
        <tr r="X14" s="8"/>
        <tr r="L24" s="8"/>
        <tr r="L24" s="8"/>
        <tr r="L24" s="8"/>
        <tr r="L24" s="8"/>
        <tr r="L24" s="8"/>
        <tr r="D21" s="8"/>
        <tr r="D21" s="8"/>
        <tr r="D21" s="8"/>
        <tr r="D21" s="8"/>
        <tr r="D21" s="8"/>
        <tr r="E18" s="8"/>
        <tr r="E18" s="8"/>
        <tr r="E18" s="8"/>
        <tr r="E18" s="8"/>
        <tr r="E18" s="8"/>
        <tr r="G11" s="8"/>
        <tr r="G11" s="8"/>
        <tr r="G11" s="8"/>
        <tr r="G11" s="8"/>
        <tr r="G11" s="8"/>
        <tr r="X13" s="8"/>
        <tr r="X13" s="8"/>
        <tr r="X13" s="8"/>
        <tr r="X13" s="8"/>
        <tr r="X13" s="8"/>
        <tr r="C11" s="8"/>
        <tr r="C11" s="8"/>
        <tr r="C11" s="8"/>
        <tr r="C11" s="8"/>
        <tr r="C11" s="8"/>
        <tr r="R6" s="8"/>
        <tr r="R6" s="8"/>
        <tr r="R6" s="8"/>
        <tr r="R6" s="8"/>
        <tr r="R6" s="8"/>
        <tr r="H4" s="8"/>
        <tr r="H4" s="8"/>
        <tr r="H4" s="8"/>
        <tr r="H4" s="8"/>
        <tr r="H4" s="8"/>
        <tr r="S20" s="8"/>
        <tr r="S20" s="8"/>
        <tr r="S20" s="8"/>
        <tr r="S20" s="8"/>
        <tr r="S20" s="8"/>
        <tr r="Z13" s="8"/>
        <tr r="Z13" s="8"/>
        <tr r="Z13" s="8"/>
        <tr r="Z13" s="8"/>
        <tr r="Z13" s="8"/>
        <tr r="L19" s="8"/>
        <tr r="L19" s="8"/>
        <tr r="L19" s="8"/>
        <tr r="L19" s="8"/>
        <tr r="L19" s="8"/>
        <tr r="M18" s="8"/>
        <tr r="M18" s="8"/>
        <tr r="M18" s="8"/>
        <tr r="M18" s="8"/>
        <tr r="M18" s="8"/>
        <tr r="E16" s="8"/>
        <tr r="E16" s="8"/>
        <tr r="E16" s="8"/>
        <tr r="E16" s="8"/>
        <tr r="E16" s="8"/>
        <tr r="T13" s="8"/>
        <tr r="T13" s="8"/>
        <tr r="T13" s="8"/>
        <tr r="T13" s="8"/>
        <tr r="T13" s="8"/>
        <tr r="F24" s="8"/>
        <tr r="F24" s="8"/>
        <tr r="F24" s="8"/>
        <tr r="F24" s="8"/>
        <tr r="F24" s="8"/>
        <tr r="W4" s="8"/>
        <tr r="W4" s="8"/>
        <tr r="W4" s="8"/>
        <tr r="W4" s="8"/>
        <tr r="W4" s="8"/>
        <tr r="Q7" s="8"/>
        <tr r="Q7" s="8"/>
        <tr r="Q7" s="8"/>
        <tr r="Q7" s="8"/>
        <tr r="Q7" s="8"/>
        <tr r="R17" s="8"/>
        <tr r="R17" s="8"/>
        <tr r="R17" s="8"/>
        <tr r="R17" s="8"/>
        <tr r="R17" s="8"/>
        <tr r="S6" s="8"/>
        <tr r="S6" s="8"/>
        <tr r="S6" s="8"/>
        <tr r="S6" s="8"/>
        <tr r="S6" s="8"/>
        <tr r="AA8" s="8"/>
        <tr r="AA8" s="8"/>
        <tr r="AA8" s="8"/>
        <tr r="AA8" s="8"/>
        <tr r="AA8" s="8"/>
        <tr r="O18" s="8"/>
        <tr r="O18" s="8"/>
        <tr r="O18" s="8"/>
        <tr r="O18" s="8"/>
        <tr r="O18" s="8"/>
        <tr r="H14" s="8"/>
        <tr r="H14" s="8"/>
        <tr r="H14" s="8"/>
        <tr r="H14" s="8"/>
        <tr r="H14" s="8"/>
        <tr r="D7" s="8"/>
        <tr r="D7" s="8"/>
        <tr r="D7" s="8"/>
        <tr r="D7" s="8"/>
        <tr r="D7" s="8"/>
        <tr r="L13" s="8"/>
        <tr r="L13" s="8"/>
        <tr r="L13" s="8"/>
        <tr r="L13" s="8"/>
        <tr r="L13" s="8"/>
        <tr r="U9" s="8"/>
        <tr r="U9" s="8"/>
        <tr r="U9" s="8"/>
        <tr r="U9" s="8"/>
        <tr r="U9" s="8"/>
        <tr r="V5" s="8"/>
        <tr r="V5" s="8"/>
        <tr r="V5" s="8"/>
        <tr r="V5" s="8"/>
        <tr r="V5" s="8"/>
        <tr r="I16" s="8"/>
        <tr r="I16" s="8"/>
        <tr r="I16" s="8"/>
        <tr r="I16" s="8"/>
        <tr r="I16" s="8"/>
        <tr r="I13" s="8"/>
        <tr r="I13" s="8"/>
        <tr r="I13" s="8"/>
        <tr r="I13" s="8"/>
        <tr r="I13" s="8"/>
        <tr r="P6" s="8"/>
        <tr r="P6" s="8"/>
        <tr r="P6" s="8"/>
        <tr r="P6" s="8"/>
        <tr r="P6" s="8"/>
        <tr r="P18" s="8"/>
        <tr r="P18" s="8"/>
        <tr r="P18" s="8"/>
        <tr r="P18" s="8"/>
        <tr r="P18" s="8"/>
        <tr r="Y21" s="8"/>
        <tr r="Y21" s="8"/>
        <tr r="Y21" s="8"/>
        <tr r="Y21" s="8"/>
        <tr r="Y21" s="8"/>
        <tr r="V10" s="8"/>
        <tr r="V10" s="8"/>
        <tr r="V10" s="8"/>
        <tr r="V10" s="8"/>
        <tr r="V10" s="8"/>
        <tr r="R16" s="8"/>
        <tr r="R16" s="8"/>
        <tr r="R16" s="8"/>
        <tr r="R16" s="8"/>
        <tr r="R16" s="8"/>
        <tr r="R7" s="8"/>
        <tr r="R7" s="8"/>
        <tr r="R7" s="8"/>
        <tr r="R7" s="8"/>
        <tr r="R7" s="8"/>
        <tr r="W10" s="8"/>
        <tr r="W10" s="8"/>
        <tr r="W10" s="8"/>
        <tr r="W10" s="8"/>
        <tr r="W10" s="8"/>
        <tr r="D4" s="8"/>
        <tr r="D4" s="8"/>
        <tr r="D4" s="8"/>
        <tr r="D4" s="8"/>
        <tr r="D4" s="8"/>
        <tr r="O14" s="8"/>
        <tr r="O14" s="8"/>
        <tr r="O14" s="8"/>
        <tr r="O14" s="8"/>
        <tr r="O14" s="8"/>
        <tr r="C24" s="19"/>
        <tr r="C24" s="19"/>
        <tr r="C24" s="19"/>
        <tr r="C24" s="19"/>
        <tr r="C24" s="19"/>
        <tr r="C19" s="8"/>
        <tr r="C19" s="8"/>
        <tr r="C19" s="8"/>
        <tr r="C19" s="8"/>
        <tr r="C19" s="8"/>
        <tr r="AA18" s="8"/>
        <tr r="AA18" s="8"/>
        <tr r="AA18" s="8"/>
        <tr r="AA18" s="8"/>
        <tr r="AA18" s="8"/>
        <tr r="V13" s="8"/>
        <tr r="V13" s="8"/>
        <tr r="V13" s="8"/>
        <tr r="V13" s="8"/>
        <tr r="V13" s="8"/>
        <tr r="G11" s="19"/>
        <tr r="G11" s="19"/>
        <tr r="G11" s="19"/>
        <tr r="G11" s="19"/>
        <tr r="G11" s="19"/>
        <tr r="C21" s="19"/>
        <tr r="C21" s="19"/>
        <tr r="C21" s="19"/>
        <tr r="C21" s="19"/>
        <tr r="C21" s="19"/>
        <tr r="O4" s="8"/>
        <tr r="O4" s="8"/>
        <tr r="O4" s="8"/>
        <tr r="O4" s="8"/>
        <tr r="O4" s="8"/>
        <tr r="W19" s="8"/>
        <tr r="W19" s="8"/>
        <tr r="W19" s="8"/>
        <tr r="W19" s="8"/>
        <tr r="W19" s="8"/>
        <tr r="O12" s="8"/>
        <tr r="O12" s="8"/>
        <tr r="O12" s="8"/>
        <tr r="O12" s="8"/>
        <tr r="O12" s="8"/>
        <tr r="W17" s="19"/>
        <tr r="W17" s="19"/>
        <tr r="W17" s="19"/>
        <tr r="W17" s="19"/>
        <tr r="W17" s="19"/>
        <tr r="W17" s="8"/>
        <tr r="W17" s="8"/>
        <tr r="W17" s="8"/>
        <tr r="W17" s="8"/>
        <tr r="W17" s="8"/>
        <tr r="M22" s="19"/>
        <tr r="M22" s="19"/>
        <tr r="M22" s="19"/>
        <tr r="M22" s="19"/>
        <tr r="M22" s="19"/>
        <tr r="I23" s="8"/>
        <tr r="I23" s="8"/>
        <tr r="I23" s="8"/>
        <tr r="I23" s="8"/>
        <tr r="I23" s="8"/>
        <tr r="X23" s="19"/>
        <tr r="X23" s="19"/>
        <tr r="X23" s="19"/>
        <tr r="X23" s="19"/>
        <tr r="X23" s="19"/>
        <tr r="Q5" s="19"/>
        <tr r="Q5" s="19"/>
        <tr r="Q5" s="19"/>
        <tr r="Q5" s="19"/>
        <tr r="Q5" s="19"/>
        <tr r="V22" s="8"/>
        <tr r="V22" s="8"/>
        <tr r="V22" s="8"/>
        <tr r="V22" s="8"/>
        <tr r="V22" s="8"/>
        <tr r="S12" s="19"/>
        <tr r="S12" s="19"/>
        <tr r="S12" s="19"/>
        <tr r="S12" s="19"/>
        <tr r="S12" s="19"/>
        <tr r="X11" s="8"/>
        <tr r="X11" s="8"/>
        <tr r="X11" s="8"/>
        <tr r="X11" s="8"/>
        <tr r="X11" s="8"/>
        <tr r="U14" s="8"/>
        <tr r="U14" s="8"/>
        <tr r="U14" s="8"/>
        <tr r="U14" s="8"/>
        <tr r="U14" s="8"/>
        <tr r="T7" s="8"/>
        <tr r="T7" s="8"/>
        <tr r="T7" s="8"/>
        <tr r="T7" s="8"/>
        <tr r="T7" s="8"/>
        <tr r="F13" s="19"/>
        <tr r="F13" s="19"/>
        <tr r="F13" s="19"/>
        <tr r="F13" s="19"/>
        <tr r="F13" s="19"/>
        <tr r="D20" s="19"/>
        <tr r="D20" s="19"/>
        <tr r="D20" s="19"/>
        <tr r="D20" s="19"/>
        <tr r="D20" s="19"/>
        <tr r="O17" s="8"/>
        <tr r="O17" s="8"/>
        <tr r="O17" s="8"/>
        <tr r="O17" s="8"/>
        <tr r="O17" s="8"/>
        <tr r="H16" s="19"/>
        <tr r="H16" s="19"/>
        <tr r="H16" s="19"/>
        <tr r="H16" s="19"/>
        <tr r="H16" s="19"/>
        <tr r="Z22" s="8"/>
        <tr r="Z22" s="8"/>
        <tr r="Z22" s="8"/>
        <tr r="Z22" s="8"/>
        <tr r="Z22" s="8"/>
        <tr r="H24" s="19"/>
        <tr r="H24" s="19"/>
        <tr r="H24" s="19"/>
        <tr r="H24" s="19"/>
        <tr r="H24" s="19"/>
        <tr r="R18" s="8"/>
        <tr r="R18" s="8"/>
        <tr r="R18" s="8"/>
        <tr r="R18" s="8"/>
        <tr r="R18" s="8"/>
        <tr r="S14" s="8"/>
        <tr r="S14" s="8"/>
        <tr r="S14" s="8"/>
        <tr r="S14" s="8"/>
        <tr r="S14" s="8"/>
        <tr r="U7" s="19"/>
        <tr r="U7" s="19"/>
        <tr r="U7" s="19"/>
        <tr r="U7" s="19"/>
        <tr r="U7" s="19"/>
        <tr r="T5" s="8"/>
        <tr r="T5" s="8"/>
        <tr r="T5" s="8"/>
        <tr r="T5" s="8"/>
        <tr r="T5" s="8"/>
        <tr r="S13" s="8"/>
        <tr r="S13" s="8"/>
        <tr r="S13" s="8"/>
        <tr r="S13" s="8"/>
        <tr r="S13" s="8"/>
        <tr r="AB9" s="8"/>
        <tr r="AB9" s="8"/>
        <tr r="AB9" s="8"/>
        <tr r="AB9" s="8"/>
        <tr r="AB9" s="8"/>
        <tr r="K8" s="8"/>
        <tr r="K8" s="8"/>
        <tr r="K8" s="8"/>
        <tr r="K8" s="8"/>
        <tr r="K8" s="8"/>
        <tr r="E11" s="8"/>
        <tr r="E11" s="8"/>
        <tr r="E11" s="8"/>
        <tr r="E11" s="8"/>
        <tr r="E11" s="8"/>
        <tr r="U21" s="8"/>
        <tr r="U21" s="8"/>
        <tr r="U21" s="8"/>
        <tr r="U21" s="8"/>
        <tr r="U21" s="8"/>
        <tr r="U20" s="8"/>
        <tr r="U20" s="8"/>
        <tr r="U20" s="8"/>
        <tr r="U20" s="8"/>
        <tr r="U20" s="8"/>
        <tr r="C13" s="8"/>
        <tr r="C13" s="8"/>
        <tr r="C13" s="8"/>
        <tr r="C13" s="8"/>
        <tr r="C13" s="8"/>
        <tr r="AB10" s="19"/>
        <tr r="AB10" s="19"/>
        <tr r="AB10" s="19"/>
        <tr r="AB10" s="19"/>
        <tr r="AB10" s="19"/>
        <tr r="Z4" s="19"/>
        <tr r="Z4" s="19"/>
        <tr r="Z4" s="19"/>
        <tr r="Z4" s="19"/>
        <tr r="Z4" s="19"/>
        <tr r="AA21" s="19"/>
        <tr r="AA21" s="19"/>
        <tr r="AA21" s="19"/>
        <tr r="AA21" s="19"/>
        <tr r="AA21" s="19"/>
        <tr r="R17" s="19"/>
        <tr r="R17" s="19"/>
        <tr r="R17" s="19"/>
        <tr r="R17" s="19"/>
        <tr r="R17" s="19"/>
        <tr r="X21" s="19"/>
        <tr r="X21" s="19"/>
        <tr r="X21" s="19"/>
        <tr r="X21" s="19"/>
        <tr r="X21" s="19"/>
        <tr r="I10" s="19"/>
        <tr r="I10" s="19"/>
        <tr r="I10" s="19"/>
        <tr r="I10" s="19"/>
        <tr r="I10" s="19"/>
        <tr r="O6" s="19"/>
        <tr r="O6" s="19"/>
        <tr r="O6" s="19"/>
        <tr r="O6" s="19"/>
        <tr r="O6" s="19"/>
        <tr r="I18" s="19"/>
        <tr r="I18" s="19"/>
        <tr r="I18" s="19"/>
        <tr r="I18" s="19"/>
        <tr r="I18" s="19"/>
        <tr r="D21" s="19"/>
        <tr r="D21" s="19"/>
        <tr r="D21" s="19"/>
        <tr r="D21" s="19"/>
        <tr r="D21" s="19"/>
        <tr r="K22" s="19"/>
        <tr r="K22" s="19"/>
        <tr r="K22" s="19"/>
        <tr r="K22" s="19"/>
        <tr r="K22" s="19"/>
        <tr r="I22" s="19"/>
        <tr r="I22" s="19"/>
        <tr r="I22" s="19"/>
        <tr r="I22" s="19"/>
        <tr r="I22" s="19"/>
        <tr r="U21" s="19"/>
        <tr r="U21" s="19"/>
        <tr r="U21" s="19"/>
        <tr r="U21" s="19"/>
        <tr r="U21" s="19"/>
        <tr r="U22" s="19"/>
        <tr r="U22" s="19"/>
        <tr r="U22" s="19"/>
        <tr r="U22" s="19"/>
        <tr r="U22" s="19"/>
        <tr r="R7" s="19"/>
        <tr r="R7" s="19"/>
        <tr r="R7" s="19"/>
        <tr r="R7" s="19"/>
        <tr r="R7" s="19"/>
        <tr r="Y4" s="19"/>
        <tr r="Y4" s="19"/>
        <tr r="Y4" s="19"/>
        <tr r="Y4" s="19"/>
        <tr r="Y4" s="19"/>
        <tr r="I14" s="19"/>
        <tr r="I14" s="19"/>
        <tr r="I14" s="19"/>
        <tr r="I14" s="19"/>
        <tr r="I14" s="19"/>
        <tr r="G4" s="19"/>
        <tr r="G4" s="19"/>
        <tr r="G4" s="19"/>
        <tr r="G4" s="19"/>
        <tr r="G4" s="19"/>
        <tr r="E9" s="19"/>
        <tr r="E9" s="19"/>
        <tr r="E9" s="19"/>
        <tr r="E9" s="19"/>
        <tr r="E9" s="19"/>
        <tr r="T4" s="19"/>
        <tr r="T4" s="19"/>
        <tr r="T4" s="19"/>
        <tr r="T4" s="19"/>
        <tr r="T4" s="19"/>
        <tr r="N16" s="19"/>
        <tr r="N16" s="19"/>
        <tr r="N16" s="19"/>
        <tr r="N16" s="19"/>
        <tr r="N16" s="19"/>
        <tr r="I6" s="19"/>
        <tr r="I6" s="19"/>
        <tr r="I6" s="19"/>
        <tr r="I6" s="19"/>
        <tr r="I6" s="19"/>
        <tr r="S16" s="19"/>
        <tr r="S16" s="19"/>
        <tr r="S16" s="19"/>
        <tr r="S16" s="19"/>
        <tr r="S16" s="19"/>
        <tr r="E10" s="19"/>
        <tr r="E10" s="19"/>
        <tr r="E10" s="19"/>
        <tr r="E10" s="19"/>
        <tr r="E10" s="19"/>
        <tr r="AB9" s="19"/>
        <tr r="AB9" s="19"/>
        <tr r="AB9" s="19"/>
        <tr r="AB9" s="19"/>
        <tr r="AB9" s="19"/>
        <tr r="R11" s="19"/>
        <tr r="R11" s="19"/>
        <tr r="R11" s="19"/>
        <tr r="R11" s="19"/>
        <tr r="R11" s="19"/>
        <tr r="E24" s="19"/>
        <tr r="E24" s="19"/>
        <tr r="E24" s="19"/>
        <tr r="E24" s="19"/>
        <tr r="E24" s="19"/>
        <tr r="Z7" s="8"/>
        <tr r="Z7" s="8"/>
        <tr r="Z7" s="8"/>
        <tr r="Z7" s="8"/>
        <tr r="Z7" s="8"/>
        <tr r="Y16" s="8"/>
        <tr r="Y16" s="8"/>
        <tr r="Y16" s="8"/>
        <tr r="Y16" s="8"/>
        <tr r="Y16" s="8"/>
        <tr r="E13" s="8"/>
        <tr r="E13" s="8"/>
        <tr r="E13" s="8"/>
        <tr r="E13" s="8"/>
        <tr r="E13" s="8"/>
        <tr r="K16" s="8"/>
        <tr r="K16" s="8"/>
        <tr r="K16" s="8"/>
        <tr r="K16" s="8"/>
        <tr r="K16" s="8"/>
        <tr r="R21" s="8"/>
        <tr r="R21" s="8"/>
        <tr r="R21" s="8"/>
        <tr r="R21" s="8"/>
        <tr r="R21" s="8"/>
        <tr r="X16" s="8"/>
        <tr r="X16" s="8"/>
        <tr r="X16" s="8"/>
        <tr r="X16" s="8"/>
        <tr r="X16" s="8"/>
        <tr r="N22" s="8"/>
        <tr r="N22" s="8"/>
        <tr r="N22" s="8"/>
        <tr r="N22" s="8"/>
        <tr r="N22" s="8"/>
        <tr r="C9" s="8"/>
        <tr r="C9" s="8"/>
        <tr r="C9" s="8"/>
        <tr r="C9" s="8"/>
        <tr r="C9" s="8"/>
        <tr r="Z18" s="8"/>
        <tr r="Z18" s="8"/>
        <tr r="Z18" s="8"/>
        <tr r="Z18" s="8"/>
        <tr r="Z18" s="8"/>
        <tr r="C6" s="8"/>
        <tr r="C6" s="8"/>
        <tr r="C6" s="8"/>
        <tr r="C6" s="8"/>
        <tr r="C6" s="8"/>
        <tr r="M15" s="8"/>
        <tr r="M15" s="8"/>
        <tr r="M15" s="8"/>
        <tr r="M15" s="8"/>
        <tr r="M15" s="8"/>
        <tr r="I9" s="8"/>
        <tr r="I9" s="8"/>
        <tr r="I9" s="8"/>
        <tr r="I9" s="8"/>
        <tr r="I9" s="8"/>
        <tr r="N18" s="8"/>
        <tr r="N18" s="8"/>
        <tr r="N18" s="8"/>
        <tr r="N18" s="8"/>
        <tr r="N18" s="8"/>
        <tr r="J7" s="8"/>
        <tr r="J7" s="8"/>
        <tr r="J7" s="8"/>
        <tr r="J7" s="8"/>
        <tr r="J7" s="8"/>
        <tr r="K21" s="8"/>
        <tr r="K21" s="8"/>
        <tr r="K21" s="8"/>
        <tr r="K21" s="8"/>
        <tr r="K21" s="8"/>
        <tr r="W13" s="8"/>
        <tr r="W13" s="8"/>
        <tr r="W13" s="8"/>
        <tr r="W13" s="8"/>
        <tr r="W13" s="8"/>
        <tr r="O21" s="8"/>
        <tr r="O21" s="8"/>
        <tr r="O21" s="8"/>
        <tr r="O21" s="8"/>
        <tr r="O21" s="8"/>
        <tr r="H23" s="8"/>
        <tr r="H23" s="8"/>
        <tr r="H23" s="8"/>
        <tr r="H23" s="8"/>
        <tr r="H23" s="8"/>
        <tr r="G21" s="8"/>
        <tr r="G21" s="8"/>
        <tr r="G21" s="8"/>
        <tr r="G21" s="8"/>
        <tr r="G21" s="8"/>
        <tr r="C10" s="8"/>
        <tr r="C10" s="8"/>
        <tr r="C10" s="8"/>
        <tr r="C10" s="8"/>
        <tr r="C10" s="8"/>
        <tr r="G16" s="8"/>
        <tr r="G16" s="8"/>
        <tr r="G16" s="8"/>
        <tr r="G16" s="8"/>
        <tr r="G16" s="8"/>
        <tr r="AB8" s="8"/>
        <tr r="AB8" s="8"/>
        <tr r="AB8" s="8"/>
        <tr r="AB8" s="8"/>
        <tr r="AB8" s="8"/>
        <tr r="G9" s="8"/>
        <tr r="G9" s="8"/>
        <tr r="G9" s="8"/>
        <tr r="G9" s="8"/>
        <tr r="G9" s="8"/>
        <tr r="J20" s="8"/>
        <tr r="J20" s="8"/>
        <tr r="J20" s="8"/>
        <tr r="J20" s="8"/>
        <tr r="J20" s="8"/>
        <tr r="E14" s="8"/>
        <tr r="E14" s="8"/>
        <tr r="E14" s="8"/>
        <tr r="E14" s="8"/>
        <tr r="E14" s="8"/>
        <tr r="J19" s="8"/>
        <tr r="J19" s="8"/>
        <tr r="J19" s="8"/>
        <tr r="J19" s="8"/>
        <tr r="J19" s="8"/>
        <tr r="R4" s="8"/>
        <tr r="R4" s="8"/>
        <tr r="R4" s="8"/>
        <tr r="R4" s="8"/>
        <tr r="R4" s="8"/>
        <tr r="C8" s="8"/>
        <tr r="C8" s="8"/>
        <tr r="C8" s="8"/>
        <tr r="C8" s="8"/>
        <tr r="C8" s="8"/>
        <tr r="C20" s="8"/>
        <tr r="C20" s="8"/>
        <tr r="C20" s="8"/>
        <tr r="C20" s="8"/>
        <tr r="C20" s="8"/>
        <tr r="F9" s="8"/>
        <tr r="F9" s="8"/>
        <tr r="F9" s="8"/>
        <tr r="F9" s="8"/>
        <tr r="F9" s="8"/>
        <tr r="G12" s="8"/>
        <tr r="G12" s="8"/>
        <tr r="G12" s="8"/>
        <tr r="G12" s="8"/>
        <tr r="G12" s="8"/>
        <tr r="F21" s="8"/>
        <tr r="F21" s="8"/>
        <tr r="F21" s="8"/>
        <tr r="F21" s="8"/>
        <tr r="F21" s="8"/>
        <tr r="M17" s="8"/>
        <tr r="M17" s="8"/>
        <tr r="M17" s="8"/>
        <tr r="M17" s="8"/>
        <tr r="M17" s="8"/>
        <tr r="G22" s="8"/>
        <tr r="G22" s="8"/>
        <tr r="G22" s="8"/>
        <tr r="G22" s="8"/>
        <tr r="G22" s="8"/>
        <tr r="M10" s="8"/>
        <tr r="M10" s="8"/>
        <tr r="M10" s="8"/>
        <tr r="M10" s="8"/>
        <tr r="M10" s="8"/>
        <tr r="O9" s="19"/>
        <tr r="O9" s="19"/>
        <tr r="O9" s="19"/>
        <tr r="O9" s="19"/>
        <tr r="O9" s="19"/>
        <tr r="N22" s="19"/>
        <tr r="N22" s="19"/>
        <tr r="N22" s="19"/>
        <tr r="N22" s="19"/>
        <tr r="N22" s="19"/>
        <tr r="S21" s="19"/>
        <tr r="S21" s="19"/>
        <tr r="S21" s="19"/>
        <tr r="S21" s="19"/>
        <tr r="S21" s="19"/>
        <tr r="J6" s="8"/>
        <tr r="J6" s="8"/>
        <tr r="J6" s="8"/>
        <tr r="J6" s="8"/>
        <tr r="J6" s="8"/>
        <tr r="N14" s="8"/>
        <tr r="N14" s="8"/>
        <tr r="N14" s="8"/>
        <tr r="N14" s="8"/>
        <tr r="N14" s="8"/>
        <tr r="F8" s="19"/>
        <tr r="F8" s="19"/>
        <tr r="F8" s="19"/>
        <tr r="F8" s="19"/>
        <tr r="F8" s="19"/>
        <tr r="K20" s="19"/>
        <tr r="K20" s="19"/>
        <tr r="K20" s="19"/>
        <tr r="K20" s="19"/>
        <tr r="K20" s="19"/>
        <tr r="X23" s="8"/>
        <tr r="X23" s="8"/>
        <tr r="X23" s="8"/>
        <tr r="X23" s="8"/>
        <tr r="X23" s="8"/>
        <tr r="D20" s="8"/>
        <tr r="D20" s="8"/>
        <tr r="D20" s="8"/>
        <tr r="D20" s="8"/>
        <tr r="D20" s="8"/>
        <tr r="N4" s="8"/>
        <tr r="N4" s="8"/>
        <tr r="N4" s="8"/>
        <tr r="N4" s="8"/>
        <tr r="N4" s="8"/>
        <tr r="V10" s="19"/>
        <tr r="V10" s="19"/>
        <tr r="V10" s="19"/>
        <tr r="V10" s="19"/>
        <tr r="V10" s="19"/>
        <tr r="L17" s="19"/>
        <tr r="L17" s="19"/>
        <tr r="L17" s="19"/>
        <tr r="L17" s="19"/>
        <tr r="L17" s="19"/>
        <tr r="J24" s="19"/>
        <tr r="J24" s="19"/>
        <tr r="J24" s="19"/>
        <tr r="J24" s="19"/>
        <tr r="J24" s="19"/>
        <tr r="N16" s="8"/>
        <tr r="N16" s="8"/>
        <tr r="N16" s="8"/>
        <tr r="N16" s="8"/>
        <tr r="N16" s="8"/>
        <tr r="E15" s="8"/>
        <tr r="E15" s="8"/>
        <tr r="E15" s="8"/>
        <tr r="E15" s="8"/>
        <tr r="E15" s="8"/>
        <tr r="L16" s="19"/>
        <tr r="L16" s="19"/>
        <tr r="L16" s="19"/>
        <tr r="L16" s="19"/>
        <tr r="L16" s="19"/>
        <tr r="N24" s="19"/>
        <tr r="N24" s="19"/>
        <tr r="N24" s="19"/>
        <tr r="N24" s="19"/>
        <tr r="N24" s="19"/>
        <tr r="O8" s="8"/>
        <tr r="O8" s="8"/>
        <tr r="O8" s="8"/>
        <tr r="O8" s="8"/>
        <tr r="O8" s="8"/>
        <tr r="K15" s="8"/>
        <tr r="K15" s="8"/>
        <tr r="K15" s="8"/>
        <tr r="K15" s="8"/>
        <tr r="K15" s="8"/>
        <tr r="E6" s="8"/>
        <tr r="E6" s="8"/>
        <tr r="E6" s="8"/>
        <tr r="E6" s="8"/>
        <tr r="E6" s="8"/>
        <tr r="X6" s="8"/>
        <tr r="X6" s="8"/>
        <tr r="X6" s="8"/>
        <tr r="X6" s="8"/>
        <tr r="X6" s="8"/>
        <tr r="R9" s="8"/>
        <tr r="R9" s="8"/>
        <tr r="R9" s="8"/>
        <tr r="R9" s="8"/>
        <tr r="R9" s="8"/>
        <tr r="D13" s="8"/>
        <tr r="D13" s="8"/>
        <tr r="D13" s="8"/>
        <tr r="D13" s="8"/>
        <tr r="D13" s="8"/>
        <tr r="S4" s="8"/>
        <tr r="S4" s="8"/>
        <tr r="S4" s="8"/>
        <tr r="S4" s="8"/>
        <tr r="S4" s="8"/>
        <tr r="V91" s="27"/>
        <tr r="V75" s="27"/>
        <tr r="V99" s="27"/>
        <tr r="V51" s="27"/>
        <tr r="V98" s="27"/>
        <tr r="V90" s="27"/>
        <tr r="V82" s="27"/>
        <tr r="V74" s="27"/>
        <tr r="V66" s="27"/>
        <tr r="V58" s="27"/>
        <tr r="V50" s="27"/>
        <tr r="V42" s="27"/>
        <tr r="V34" s="27"/>
        <tr r="V26" s="27"/>
        <tr r="V18" s="27"/>
        <tr r="V10" s="27"/>
        <tr r="V19" s="27"/>
        <tr r="V104" s="27"/>
        <tr r="V96" s="27"/>
        <tr r="V72" s="27"/>
        <tr r="V64" s="27"/>
        <tr r="V56" s="27"/>
        <tr r="V48" s="27"/>
        <tr r="V16" s="27"/>
        <tr r="V8" s="27"/>
        <tr r="V100" s="27"/>
        <tr r="V84" s="27"/>
        <tr r="V76" s="27"/>
        <tr r="V52" s="27"/>
        <tr r="V44" s="27"/>
        <tr r="V36" s="27"/>
        <tr r="V12" s="27"/>
        <tr r="V83" s="27"/>
        <tr r="V43" s="27"/>
        <tr r="V11" s="27"/>
        <tr r="V105" s="27"/>
        <tr r="V97" s="27"/>
        <tr r="V89" s="27"/>
        <tr r="V81" s="27"/>
        <tr r="V73" s="27"/>
        <tr r="V65" s="27"/>
        <tr r="V57" s="27"/>
        <tr r="V49" s="27"/>
        <tr r="V41" s="27"/>
        <tr r="V33" s="27"/>
        <tr r="V25" s="27"/>
        <tr r="V17" s="27"/>
        <tr r="V9" s="27"/>
        <tr r="V67" s="27"/>
        <tr r="V59" s="27"/>
        <tr r="V35" s="27"/>
        <tr r="V27" s="27"/>
        <tr r="V102" s="27"/>
        <tr r="V94" s="27"/>
        <tr r="V86" s="27"/>
        <tr r="V78" s="27"/>
        <tr r="V70" s="27"/>
        <tr r="V62" s="27"/>
        <tr r="V54" s="27"/>
        <tr r="V46" s="27"/>
        <tr r="V38" s="27"/>
        <tr r="V30" s="27"/>
        <tr r="V22" s="27"/>
        <tr r="V14" s="27"/>
        <tr r="W13" s="27"/>
        <tr r="V13" s="27"/>
        <tr r="X13" s="27"/>
        <tr r="W21" s="27"/>
        <tr r="V21" s="27"/>
        <tr r="X21" s="27"/>
        <tr r="W29" s="27"/>
        <tr r="V29" s="27"/>
        <tr r="X29" s="27"/>
        <tr r="W37" s="27"/>
        <tr r="V37" s="27"/>
        <tr r="X37" s="27"/>
        <tr r="W45" s="27"/>
        <tr r="V45" s="27"/>
        <tr r="X45" s="27"/>
        <tr r="W53" s="27"/>
        <tr r="X53" s="27"/>
        <tr r="V53" s="27"/>
        <tr r="W61" s="27"/>
        <tr r="V61" s="27"/>
        <tr r="X61" s="27"/>
        <tr r="W69" s="27"/>
        <tr r="V69" s="27"/>
        <tr r="X69" s="27"/>
        <tr r="W77" s="27"/>
        <tr r="V77" s="27"/>
        <tr r="X77" s="27"/>
        <tr r="W85" s="27"/>
        <tr r="V85" s="27"/>
        <tr r="X85" s="27"/>
        <tr r="W93" s="27"/>
        <tr r="V93" s="27"/>
        <tr r="X93" s="27"/>
        <tr r="W101" s="27"/>
        <tr r="V101" s="27"/>
        <tr r="X101" s="27"/>
        <tr r="X20" s="27"/>
        <tr r="W20" s="27"/>
        <tr r="V20" s="27"/>
        <tr r="X60" s="27"/>
        <tr r="W60" s="27"/>
        <tr r="V60" s="27"/>
        <tr r="X92" s="27"/>
        <tr r="W92" s="27"/>
        <tr r="V92" s="27"/>
        <tr r="W100" s="27"/>
        <tr r="W84" s="27"/>
        <tr r="W76" s="27"/>
        <tr r="W52" s="27"/>
        <tr r="W36" s="27"/>
        <tr r="W12" s="27"/>
        <tr r="W96" s="27"/>
        <tr r="W72" s="27"/>
        <tr r="W56" s="27"/>
        <tr r="W8" s="27"/>
        <tr r="W105" s="27"/>
        <tr r="W97" s="27"/>
        <tr r="W89" s="27"/>
        <tr r="W81" s="27"/>
        <tr r="W73" s="27"/>
        <tr r="W65" s="27"/>
        <tr r="W57" s="27"/>
        <tr r="W49" s="27"/>
        <tr r="W41" s="27"/>
        <tr r="W33" s="27"/>
        <tr r="W25" s="27"/>
        <tr r="W17" s="27"/>
        <tr r="W9" s="27"/>
        <tr r="W104" s="27"/>
        <tr r="W64" s="27"/>
        <tr r="X14" s="27"/>
        <tr r="W14" s="27"/>
        <tr r="X22" s="27"/>
        <tr r="W22" s="27"/>
        <tr r="X30" s="27"/>
        <tr r="W30" s="27"/>
        <tr r="X38" s="27"/>
        <tr r="W38" s="27"/>
        <tr r="X46" s="27"/>
        <tr r="W46" s="27"/>
        <tr r="X54" s="27"/>
        <tr r="W54" s="27"/>
        <tr r="X62" s="27"/>
        <tr r="W62" s="27"/>
        <tr r="X70" s="27"/>
        <tr r="W70" s="27"/>
        <tr r="X78" s="27"/>
        <tr r="W78" s="27"/>
        <tr r="X86" s="27"/>
        <tr r="W86" s="27"/>
        <tr r="X94" s="27"/>
        <tr r="W94" s="27"/>
        <tr r="X102" s="27"/>
        <tr r="W102" s="27"/>
        <tr r="X28" s="27"/>
        <tr r="W28" s="27"/>
        <tr r="V28" s="27"/>
        <tr r="X68" s="27"/>
        <tr r="W68" s="27"/>
        <tr r="V68" s="27"/>
        <tr r="X100" s="27"/>
        <tr r="X76" s="27"/>
        <tr r="X36" s="27"/>
        <tr r="X84" s="27"/>
        <tr r="X52" s="27"/>
        <tr r="X12" s="27"/>
        <tr r="X105" s="27"/>
        <tr r="X97" s="27"/>
        <tr r="X89" s="27"/>
        <tr r="X81" s="27"/>
        <tr r="X73" s="27"/>
        <tr r="X65" s="27"/>
        <tr r="X57" s="27"/>
        <tr r="X49" s="27"/>
        <tr r="X41" s="27"/>
        <tr r="X33" s="27"/>
        <tr r="X25" s="27"/>
        <tr r="X17" s="27"/>
        <tr r="X9" s="27"/>
        <tr r="X15" s="27"/>
        <tr r="W15" s="27"/>
        <tr r="V15" s="27"/>
        <tr r="X23" s="27"/>
        <tr r="W23" s="27"/>
        <tr r="V23" s="27"/>
        <tr r="X31" s="27"/>
        <tr r="W31" s="27"/>
        <tr r="V31" s="27"/>
        <tr r="X39" s="27"/>
        <tr r="W39" s="27"/>
        <tr r="V39" s="27"/>
        <tr r="X47" s="27"/>
        <tr r="W47" s="27"/>
        <tr r="V47" s="27"/>
        <tr r="X55" s="27"/>
        <tr r="W55" s="27"/>
        <tr r="V55" s="27"/>
        <tr r="X63" s="27"/>
        <tr r="W63" s="27"/>
        <tr r="V63" s="27"/>
        <tr r="X71" s="27"/>
        <tr r="W71" s="27"/>
        <tr r="V71" s="27"/>
        <tr r="X79" s="27"/>
        <tr r="W79" s="27"/>
        <tr r="V79" s="27"/>
        <tr r="X87" s="27"/>
        <tr r="W87" s="27"/>
        <tr r="V87" s="27"/>
        <tr r="X95" s="27"/>
        <tr r="W95" s="27"/>
        <tr r="V95" s="27"/>
        <tr r="X103" s="27"/>
        <tr r="W103" s="27"/>
        <tr r="V103" s="27"/>
        <tr r="X44" s="27"/>
        <tr r="W44" s="27"/>
        <tr r="V24" s="27"/>
        <tr r="W24" s="27"/>
        <tr r="V32" s="27"/>
        <tr r="W32" s="27"/>
        <tr r="V40" s="27"/>
        <tr r="W40" s="27"/>
        <tr r="V80" s="27"/>
        <tr r="W80" s="27"/>
        <tr r="V88" s="27"/>
        <tr r="W88" s="27"/>
        <tr r="X10" s="27"/>
        <tr r="W10" s="27"/>
        <tr r="X18" s="27"/>
        <tr r="W18" s="27"/>
        <tr r="X26" s="27"/>
        <tr r="W26" s="27"/>
        <tr r="X34" s="27"/>
        <tr r="W34" s="27"/>
        <tr r="X42" s="27"/>
        <tr r="W42" s="27"/>
        <tr r="X50" s="27"/>
        <tr r="W50" s="27"/>
        <tr r="X58" s="27"/>
        <tr r="W58" s="27"/>
        <tr r="X66" s="27"/>
        <tr r="W66" s="27"/>
        <tr r="X74" s="27"/>
        <tr r="W74" s="27"/>
        <tr r="X82" s="27"/>
        <tr r="W82" s="27"/>
        <tr r="X90" s="27"/>
        <tr r="W90" s="27"/>
        <tr r="X98" s="27"/>
        <tr r="W98" s="27"/>
        <tr r="X8" s="27"/>
        <tr r="W11" s="27"/>
        <tr r="X16" s="27"/>
        <tr r="W19" s="27"/>
        <tr r="X24" s="27"/>
        <tr r="W27" s="27"/>
        <tr r="X32" s="27"/>
        <tr r="W35" s="27"/>
        <tr r="X40" s="27"/>
        <tr r="W43" s="27"/>
        <tr r="X48" s="27"/>
        <tr r="W51" s="27"/>
        <tr r="X56" s="27"/>
        <tr r="W59" s="27"/>
        <tr r="X64" s="27"/>
        <tr r="W67" s="27"/>
        <tr r="X72" s="27"/>
        <tr r="W75" s="27"/>
        <tr r="X80" s="27"/>
        <tr r="W83" s="27"/>
        <tr r="X88" s="27"/>
        <tr r="W91" s="27"/>
        <tr r="X96" s="27"/>
        <tr r="W99" s="27"/>
        <tr r="X104" s="27"/>
        <tr r="W16" s="27"/>
        <tr r="W48" s="27"/>
        <tr r="X11" s="27"/>
        <tr r="X19" s="27"/>
        <tr r="X27" s="27"/>
        <tr r="X35" s="27"/>
        <tr r="X43" s="27"/>
        <tr r="X51" s="27"/>
        <tr r="X59" s="27"/>
        <tr r="X67" s="27"/>
        <tr r="X75" s="27"/>
        <tr r="X83" s="27"/>
        <tr r="X91" s="27"/>
        <tr r="X99" s="27"/>
        <tr r="V7" s="27"/>
        <tr r="U13" s="27"/>
        <tr r="U21" s="27"/>
        <tr r="U29" s="27"/>
        <tr r="U37" s="27"/>
        <tr r="U45" s="27"/>
        <tr r="U53" s="27"/>
        <tr r="U61" s="27"/>
        <tr r="U69" s="27"/>
        <tr r="U77" s="27"/>
        <tr r="U85" s="27"/>
        <tr r="U93" s="27"/>
        <tr r="U101" s="27"/>
        <tr r="U20" s="27"/>
        <tr r="U60" s="27"/>
        <tr r="U92" s="27"/>
        <tr r="W7" s="27"/>
        <tr r="U14" s="27"/>
        <tr r="U22" s="27"/>
        <tr r="U30" s="27"/>
        <tr r="U38" s="27"/>
        <tr r="U46" s="27"/>
        <tr r="U54" s="27"/>
        <tr r="U62" s="27"/>
        <tr r="U70" s="27"/>
        <tr r="U78" s="27"/>
        <tr r="U86" s="27"/>
        <tr r="U94" s="27"/>
        <tr r="U102" s="27"/>
        <tr r="U28" s="27"/>
        <tr r="U68" s="27"/>
        <tr r="X7" s="27"/>
        <tr r="U15" s="27"/>
        <tr r="U23" s="27"/>
        <tr r="U31" s="27"/>
        <tr r="U39" s="27"/>
        <tr r="U47" s="27"/>
        <tr r="U55" s="27"/>
        <tr r="U63" s="27"/>
        <tr r="U71" s="27"/>
        <tr r="U79" s="27"/>
        <tr r="U87" s="27"/>
        <tr r="U95" s="27"/>
        <tr r="U103" s="27"/>
        <tr r="U44" s="27"/>
        <tr r="U8" s="27"/>
        <tr r="U16" s="27"/>
        <tr r="U24" s="27"/>
        <tr r="U32" s="27"/>
        <tr r="U40" s="27"/>
        <tr r="U48" s="27"/>
        <tr r="U56" s="27"/>
        <tr r="U64" s="27"/>
        <tr r="U72" s="27"/>
        <tr r="U80" s="27"/>
        <tr r="U88" s="27"/>
        <tr r="U96" s="27"/>
        <tr r="U104" s="27"/>
        <tr r="U12" s="27"/>
        <tr r="U52" s="27"/>
        <tr r="U84" s="27"/>
        <tr r="U9" s="27"/>
        <tr r="U17" s="27"/>
        <tr r="U25" s="27"/>
        <tr r="U33" s="27"/>
        <tr r="U41" s="27"/>
        <tr r="U49" s="27"/>
        <tr r="U57" s="27"/>
        <tr r="U65" s="27"/>
        <tr r="U73" s="27"/>
        <tr r="U81" s="27"/>
        <tr r="U89" s="27"/>
        <tr r="U97" s="27"/>
        <tr r="U105" s="27"/>
        <tr r="U76" s="27"/>
        <tr r="U10" s="27"/>
        <tr r="U18" s="27"/>
        <tr r="U26" s="27"/>
        <tr r="U34" s="27"/>
        <tr r="U42" s="27"/>
        <tr r="U50" s="27"/>
        <tr r="U58" s="27"/>
        <tr r="U66" s="27"/>
        <tr r="U74" s="27"/>
        <tr r="U82" s="27"/>
        <tr r="U90" s="27"/>
        <tr r="U98" s="27"/>
        <tr r="U36" s="27"/>
        <tr r="U100" s="27"/>
        <tr r="U11" s="27"/>
        <tr r="U19" s="27"/>
        <tr r="U27" s="27"/>
        <tr r="U35" s="27"/>
        <tr r="U43" s="27"/>
        <tr r="U51" s="27"/>
        <tr r="U59" s="27"/>
        <tr r="U67" s="27"/>
        <tr r="U75" s="27"/>
        <tr r="U83" s="27"/>
        <tr r="U91" s="27"/>
        <tr r="U99" s="27"/>
        <tr r="B19" s="19"/>
        <tr r="B12" s="19"/>
        <tr r="Q3" s="19"/>
        <tr r="B15" s="19"/>
        <tr r="B5" s="8"/>
        <tr r="B5" s="19"/>
        <tr r="U3" s="8"/>
        <tr r="C3" s="19"/>
        <tr r="H3" s="19"/>
        <tr r="AA3" s="8"/>
        <tr r="T3" s="8"/>
        <tr r="Q3" s="8"/>
        <tr r="B8" s="19"/>
        <tr r="B2" s="19"/>
        <tr r="B2" s="8"/>
        <tr r="B20" s="8"/>
        <tr r="I3" s="8"/>
        <tr r="Y3" s="8"/>
        <tr r="B23" s="8"/>
        <tr r="K3" s="19"/>
        <tr r="B19" s="8"/>
        <tr r="B16" s="8"/>
        <tr r="B18" s="8"/>
        <tr r="B23" s="19"/>
        <tr r="X3" s="8"/>
        <tr r="G3" s="19"/>
        <tr r="B10" s="8"/>
        <tr r="AB3" s="19"/>
        <tr r="B20" s="19"/>
        <tr r="R3" s="19"/>
        <tr r="X3" s="19"/>
        <tr r="K3" s="8"/>
        <tr r="B13" s="8"/>
        <tr r="B9" s="19"/>
        <tr r="B17" s="19"/>
        <tr r="B18" s="19"/>
        <tr r="R3" s="8"/>
        <tr r="L3" s="19"/>
        <tr r="E3" s="19"/>
        <tr r="B10" s="19"/>
        <tr r="S3" s="8"/>
        <tr r="B21" s="8"/>
        <tr r="N3" s="8"/>
        <tr r="B11" s="8"/>
        <tr r="AA3" s="19"/>
        <tr r="B14" s="8"/>
        <tr r="C3" s="8"/>
        <tr r="AB3" s="8"/>
        <tr r="P3" s="19"/>
        <tr r="B9" s="8"/>
        <tr r="U3" s="19"/>
        <tr r="B16" s="19"/>
        <tr r="J3" s="19"/>
        <tr r="B11" s="19"/>
        <tr r="L3" s="8"/>
        <tr r="N3" s="19"/>
        <tr r="F3" s="19"/>
        <tr r="W3" s="19"/>
        <tr r="I3" s="19"/>
        <tr r="B7" s="8"/>
        <tr r="F3" s="8"/>
        <tr r="W3" s="8"/>
        <tr r="V3" s="8"/>
        <tr r="B7" s="19"/>
        <tr r="E3" s="8"/>
        <tr r="B24" s="19"/>
        <tr r="Z3" s="8"/>
        <tr r="J3" s="8"/>
        <tr r="B6" s="8"/>
        <tr r="B22" s="19"/>
        <tr r="B12" s="8"/>
        <tr r="B6" s="19"/>
        <tr r="H3" s="8"/>
        <tr r="B17" s="8"/>
        <tr r="Y3" s="19"/>
        <tr r="B14" s="19"/>
        <tr r="O3" s="8"/>
        <tr r="B24" s="8"/>
        <tr r="V3" s="19"/>
        <tr r="S3" s="19"/>
        <tr r="O3" s="19"/>
        <tr r="B4" s="19"/>
        <tr r="B21" s="19"/>
        <tr r="P3" s="8"/>
        <tr r="G3" s="8"/>
        <tr r="B15" s="8"/>
        <tr r="B4" s="8"/>
        <tr r="M3" s="8"/>
        <tr r="M3" s="19"/>
        <tr r="D3" s="19"/>
        <tr r="D3" s="8"/>
        <tr r="T3" s="19"/>
        <tr r="B8" s="8"/>
        <tr r="B22" s="8"/>
        <tr r="Z3" s="19"/>
        <tr r="B13" s="19"/>
      </tp>
    </main>
  </volType>
</volTypes>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microsoft.com/office/2007/relationships/slicerCache" Target="slicerCaches/slicerCache2.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66" Type="http://schemas.openxmlformats.org/officeDocument/2006/relationships/customXml" Target="../customXml/item24.xml"/><Relationship Id="rId74"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19.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5.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microsoft.com/office/2007/relationships/slicerCache" Target="slicerCaches/slicerCache3.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1.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haredStrings" Target="sharedStrings.xml"/><Relationship Id="rId34" Type="http://schemas.microsoft.com/office/2007/relationships/slicerCache" Target="slicerCaches/slicerCache4.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29.xml"/><Relationship Id="rId2" Type="http://schemas.openxmlformats.org/officeDocument/2006/relationships/worksheet" Target="worksheets/sheet2.xml"/><Relationship Id="rId29"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MRR and No.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'MRR development'!$G$5</c:f>
              <c:strCache>
                <c:ptCount val="1"/>
                <c:pt idx="0">
                  <c:v>MRR</c:v>
                </c:pt>
              </c:strCache>
            </c:strRef>
          </c:tx>
          <c:spPr>
            <a:solidFill>
              <a:schemeClr val="accent1"/>
            </a:solidFill>
            <a:ln>
              <a:noFill/>
            </a:ln>
            <a:effectLst/>
          </c:spPr>
          <c:invertIfNegative val="0"/>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development'!$G$6:$G$31</c:f>
              <c:numCache>
                <c:formatCode>_(* #,##0_);_(* \(#,##0\);_(* "-"_);@_)</c:formatCode>
                <c:ptCount val="26"/>
                <c:pt idx="0">
                  <c:v>1042</c:v>
                </c:pt>
                <c:pt idx="1">
                  <c:v>1042</c:v>
                </c:pt>
                <c:pt idx="2">
                  <c:v>1042</c:v>
                </c:pt>
                <c:pt idx="3">
                  <c:v>1042</c:v>
                </c:pt>
                <c:pt idx="4">
                  <c:v>1667</c:v>
                </c:pt>
                <c:pt idx="5">
                  <c:v>2542</c:v>
                </c:pt>
                <c:pt idx="6">
                  <c:v>2542</c:v>
                </c:pt>
                <c:pt idx="7">
                  <c:v>2903</c:v>
                </c:pt>
                <c:pt idx="8">
                  <c:v>4186</c:v>
                </c:pt>
                <c:pt idx="9">
                  <c:v>6064</c:v>
                </c:pt>
                <c:pt idx="10">
                  <c:v>7314</c:v>
                </c:pt>
                <c:pt idx="11">
                  <c:v>7683</c:v>
                </c:pt>
                <c:pt idx="12">
                  <c:v>8933</c:v>
                </c:pt>
                <c:pt idx="13">
                  <c:v>12505</c:v>
                </c:pt>
                <c:pt idx="14">
                  <c:v>16760</c:v>
                </c:pt>
                <c:pt idx="15">
                  <c:v>20305</c:v>
                </c:pt>
                <c:pt idx="16">
                  <c:v>24173.95</c:v>
                </c:pt>
                <c:pt idx="17">
                  <c:v>27322.95</c:v>
                </c:pt>
                <c:pt idx="18">
                  <c:v>32709.95</c:v>
                </c:pt>
                <c:pt idx="19">
                  <c:v>41307.949999999997</c:v>
                </c:pt>
                <c:pt idx="20">
                  <c:v>47090.95</c:v>
                </c:pt>
                <c:pt idx="21">
                  <c:v>49827.95</c:v>
                </c:pt>
                <c:pt idx="22">
                  <c:v>52876.95</c:v>
                </c:pt>
                <c:pt idx="23">
                  <c:v>59811.95</c:v>
                </c:pt>
                <c:pt idx="24">
                  <c:v>63226.95</c:v>
                </c:pt>
                <c:pt idx="25">
                  <c:v>63226.95</c:v>
                </c:pt>
              </c:numCache>
            </c:numRef>
          </c:val>
          <c:extLst>
            <c:ext xmlns:c16="http://schemas.microsoft.com/office/drawing/2014/chart" uri="{C3380CC4-5D6E-409C-BE32-E72D297353CC}">
              <c16:uniqueId val="{00000000-B401-4BE9-869D-57795B01072F}"/>
            </c:ext>
          </c:extLst>
        </c:ser>
        <c:dLbls>
          <c:showLegendKey val="0"/>
          <c:showVal val="0"/>
          <c:showCatName val="0"/>
          <c:showSerName val="0"/>
          <c:showPercent val="0"/>
          <c:showBubbleSize val="0"/>
        </c:dLbls>
        <c:gapWidth val="150"/>
        <c:axId val="1858811327"/>
        <c:axId val="1858813823"/>
      </c:barChart>
      <c:lineChart>
        <c:grouping val="standard"/>
        <c:varyColors val="0"/>
        <c:ser>
          <c:idx val="1"/>
          <c:order val="1"/>
          <c:tx>
            <c:strRef>
              <c:f>'MRR development'!$H$5</c:f>
              <c:strCache>
                <c:ptCount val="1"/>
                <c:pt idx="0">
                  <c:v>No. Customers</c:v>
                </c:pt>
              </c:strCache>
            </c:strRef>
          </c:tx>
          <c:spPr>
            <a:ln w="28575" cap="rnd">
              <a:solidFill>
                <a:schemeClr val="accent2"/>
              </a:solidFill>
              <a:round/>
            </a:ln>
            <a:effectLst/>
          </c:spPr>
          <c:marker>
            <c:symbol val="none"/>
          </c:marker>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development'!$H$6:$H$31</c:f>
              <c:numCache>
                <c:formatCode>_(* #,##0_);_(* \(#,##0\);_(* "-"_);@_)</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1-B401-4BE9-869D-57795B01072F}"/>
            </c:ext>
          </c:extLst>
        </c:ser>
        <c:dLbls>
          <c:showLegendKey val="0"/>
          <c:showVal val="0"/>
          <c:showCatName val="0"/>
          <c:showSerName val="0"/>
          <c:showPercent val="0"/>
          <c:showBubbleSize val="0"/>
        </c:dLbls>
        <c:marker val="1"/>
        <c:smooth val="0"/>
        <c:axId val="1858816735"/>
        <c:axId val="1858819647"/>
      </c:lineChart>
      <c:catAx>
        <c:axId val="1858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3823"/>
        <c:crosses val="autoZero"/>
        <c:auto val="1"/>
        <c:lblAlgn val="ctr"/>
        <c:lblOffset val="100"/>
        <c:noMultiLvlLbl val="0"/>
      </c:catAx>
      <c:valAx>
        <c:axId val="1858813823"/>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1327"/>
        <c:crosses val="autoZero"/>
        <c:crossBetween val="between"/>
      </c:valAx>
      <c:valAx>
        <c:axId val="1858819647"/>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735"/>
        <c:crosses val="max"/>
        <c:crossBetween val="between"/>
      </c:valAx>
      <c:catAx>
        <c:axId val="1858816735"/>
        <c:scaling>
          <c:orientation val="minMax"/>
        </c:scaling>
        <c:delete val="1"/>
        <c:axPos val="b"/>
        <c:numFmt formatCode="General" sourceLinked="1"/>
        <c:majorTickMark val="out"/>
        <c:minorTickMark val="none"/>
        <c:tickLblPos val="nextTo"/>
        <c:crossAx val="1858819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Customres and No.</a:t>
            </a:r>
            <a:r>
              <a:rPr lang="en-GB" baseline="0"/>
              <a:t> Editors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'MRR development'!$C$41</c:f>
              <c:strCache>
                <c:ptCount val="1"/>
                <c:pt idx="0">
                  <c:v>No. Customers</c:v>
                </c:pt>
              </c:strCache>
            </c:strRef>
          </c:tx>
          <c:spPr>
            <a:ln w="28575" cap="rnd">
              <a:solidFill>
                <a:schemeClr val="accent1"/>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development'!$C$42:$C$71</c:f>
              <c:numCache>
                <c:formatCode>General</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0-4389-4BB7-A25A-811B141FEB6E}"/>
            </c:ext>
          </c:extLst>
        </c:ser>
        <c:dLbls>
          <c:showLegendKey val="0"/>
          <c:showVal val="0"/>
          <c:showCatName val="0"/>
          <c:showSerName val="0"/>
          <c:showPercent val="0"/>
          <c:showBubbleSize val="0"/>
        </c:dLbls>
        <c:marker val="1"/>
        <c:smooth val="0"/>
        <c:axId val="1946189871"/>
        <c:axId val="1946187375"/>
      </c:lineChart>
      <c:lineChart>
        <c:grouping val="standard"/>
        <c:varyColors val="0"/>
        <c:ser>
          <c:idx val="1"/>
          <c:order val="1"/>
          <c:tx>
            <c:strRef>
              <c:f>'MRR development'!$D$41</c:f>
              <c:strCache>
                <c:ptCount val="1"/>
                <c:pt idx="0">
                  <c:v>Sum of max_editors</c:v>
                </c:pt>
              </c:strCache>
            </c:strRef>
          </c:tx>
          <c:spPr>
            <a:ln w="28575" cap="rnd">
              <a:solidFill>
                <a:schemeClr val="accent2"/>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development'!$D$42:$D$71</c:f>
              <c:numCache>
                <c:formatCode>_(* #,##0_);_(* \(#,##0\);_(* "-"_);@_)</c:formatCode>
                <c:ptCount val="26"/>
                <c:pt idx="0">
                  <c:v>15</c:v>
                </c:pt>
                <c:pt idx="1">
                  <c:v>15</c:v>
                </c:pt>
                <c:pt idx="2">
                  <c:v>15</c:v>
                </c:pt>
                <c:pt idx="3">
                  <c:v>15</c:v>
                </c:pt>
                <c:pt idx="4">
                  <c:v>15</c:v>
                </c:pt>
                <c:pt idx="5">
                  <c:v>15</c:v>
                </c:pt>
                <c:pt idx="6">
                  <c:v>15</c:v>
                </c:pt>
                <c:pt idx="7">
                  <c:v>30</c:v>
                </c:pt>
                <c:pt idx="8">
                  <c:v>65</c:v>
                </c:pt>
                <c:pt idx="9">
                  <c:v>100</c:v>
                </c:pt>
                <c:pt idx="10">
                  <c:v>125</c:v>
                </c:pt>
                <c:pt idx="11">
                  <c:v>130</c:v>
                </c:pt>
                <c:pt idx="12">
                  <c:v>130</c:v>
                </c:pt>
                <c:pt idx="13">
                  <c:v>215</c:v>
                </c:pt>
                <c:pt idx="14">
                  <c:v>270</c:v>
                </c:pt>
                <c:pt idx="15">
                  <c:v>345</c:v>
                </c:pt>
                <c:pt idx="16">
                  <c:v>405</c:v>
                </c:pt>
                <c:pt idx="17">
                  <c:v>460</c:v>
                </c:pt>
                <c:pt idx="18">
                  <c:v>560</c:v>
                </c:pt>
                <c:pt idx="19">
                  <c:v>705</c:v>
                </c:pt>
                <c:pt idx="20">
                  <c:v>800</c:v>
                </c:pt>
                <c:pt idx="21">
                  <c:v>835</c:v>
                </c:pt>
                <c:pt idx="22">
                  <c:v>880</c:v>
                </c:pt>
                <c:pt idx="23">
                  <c:v>990</c:v>
                </c:pt>
                <c:pt idx="24">
                  <c:v>1030</c:v>
                </c:pt>
                <c:pt idx="25">
                  <c:v>1030</c:v>
                </c:pt>
              </c:numCache>
            </c:numRef>
          </c:val>
          <c:smooth val="0"/>
          <c:extLst>
            <c:ext xmlns:c16="http://schemas.microsoft.com/office/drawing/2014/chart" uri="{C3380CC4-5D6E-409C-BE32-E72D297353CC}">
              <c16:uniqueId val="{0000000E-4389-4BB7-A25A-811B141FEB6E}"/>
            </c:ext>
          </c:extLst>
        </c:ser>
        <c:dLbls>
          <c:showLegendKey val="0"/>
          <c:showVal val="0"/>
          <c:showCatName val="0"/>
          <c:showSerName val="0"/>
          <c:showPercent val="0"/>
          <c:showBubbleSize val="0"/>
        </c:dLbls>
        <c:marker val="1"/>
        <c:smooth val="0"/>
        <c:axId val="1946206095"/>
        <c:axId val="1946203599"/>
      </c:lineChart>
      <c:catAx>
        <c:axId val="19461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7375"/>
        <c:crosses val="autoZero"/>
        <c:auto val="0"/>
        <c:lblAlgn val="ctr"/>
        <c:lblOffset val="100"/>
        <c:noMultiLvlLbl val="0"/>
      </c:catAx>
      <c:valAx>
        <c:axId val="194618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9871"/>
        <c:crosses val="autoZero"/>
        <c:crossBetween val="between"/>
      </c:valAx>
      <c:valAx>
        <c:axId val="1946203599"/>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6095"/>
        <c:crosses val="max"/>
        <c:crossBetween val="between"/>
      </c:valAx>
      <c:catAx>
        <c:axId val="1946206095"/>
        <c:scaling>
          <c:orientation val="minMax"/>
        </c:scaling>
        <c:delete val="1"/>
        <c:axPos val="b"/>
        <c:numFmt formatCode="General" sourceLinked="1"/>
        <c:majorTickMark val="out"/>
        <c:minorTickMark val="none"/>
        <c:tickLblPos val="nextTo"/>
        <c:crossAx val="1946203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Segment!PivotTable3</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Segment'!$C$6:$C$7</c:f>
              <c:strCache>
                <c:ptCount val="1"/>
                <c:pt idx="0">
                  <c:v>FALSE</c:v>
                </c:pt>
              </c:strCache>
            </c:strRef>
          </c:tx>
          <c:spPr>
            <a:solidFill>
              <a:schemeClr val="accent1"/>
            </a:solidFill>
            <a:ln>
              <a:noFill/>
            </a:ln>
            <a:effectLst/>
          </c:spPr>
          <c:invertIfNegative val="0"/>
          <c:dLbls>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Segment'!$B$8:$B$34</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Segment'!$C$8:$C$34</c:f>
              <c:numCache>
                <c:formatCode>_(* #,##0_);_(* \(#,##0\);_(* "-"_);@_)</c:formatCode>
                <c:ptCount val="26"/>
                <c:pt idx="7">
                  <c:v>361</c:v>
                </c:pt>
                <c:pt idx="8">
                  <c:v>361</c:v>
                </c:pt>
                <c:pt idx="9">
                  <c:v>1186</c:v>
                </c:pt>
                <c:pt idx="10">
                  <c:v>1186</c:v>
                </c:pt>
                <c:pt idx="11">
                  <c:v>1186</c:v>
                </c:pt>
                <c:pt idx="12">
                  <c:v>1186</c:v>
                </c:pt>
                <c:pt idx="13">
                  <c:v>1186</c:v>
                </c:pt>
                <c:pt idx="14">
                  <c:v>1555</c:v>
                </c:pt>
                <c:pt idx="15">
                  <c:v>2963</c:v>
                </c:pt>
                <c:pt idx="16">
                  <c:v>3690.95</c:v>
                </c:pt>
                <c:pt idx="17">
                  <c:v>4971.95</c:v>
                </c:pt>
                <c:pt idx="18">
                  <c:v>5890.95</c:v>
                </c:pt>
                <c:pt idx="19">
                  <c:v>7630.95</c:v>
                </c:pt>
                <c:pt idx="20">
                  <c:v>11007.95</c:v>
                </c:pt>
                <c:pt idx="21">
                  <c:v>12396.95</c:v>
                </c:pt>
                <c:pt idx="22">
                  <c:v>13096.95</c:v>
                </c:pt>
                <c:pt idx="23">
                  <c:v>15421.95</c:v>
                </c:pt>
                <c:pt idx="24">
                  <c:v>18836.95</c:v>
                </c:pt>
                <c:pt idx="25">
                  <c:v>18836.95</c:v>
                </c:pt>
              </c:numCache>
            </c:numRef>
          </c:val>
          <c:extLst>
            <c:ext xmlns:c16="http://schemas.microsoft.com/office/drawing/2014/chart" uri="{C3380CC4-5D6E-409C-BE32-E72D297353CC}">
              <c16:uniqueId val="{00000008-049E-4298-893F-CF6ACB901BB8}"/>
            </c:ext>
          </c:extLst>
        </c:ser>
        <c:ser>
          <c:idx val="1"/>
          <c:order val="1"/>
          <c:tx>
            <c:strRef>
              <c:f>'MRR development - Segment'!$D$6:$D$7</c:f>
              <c:strCache>
                <c:ptCount val="1"/>
                <c:pt idx="0">
                  <c:v>TRUE</c:v>
                </c:pt>
              </c:strCache>
            </c:strRef>
          </c:tx>
          <c:spPr>
            <a:solidFill>
              <a:schemeClr val="accent2"/>
            </a:solidFill>
            <a:ln>
              <a:noFill/>
            </a:ln>
            <a:effectLst/>
          </c:spPr>
          <c:invertIfNegative val="0"/>
          <c:dLbls>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Segment'!$B$8:$B$34</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Segment'!$D$8:$D$34</c:f>
              <c:numCache>
                <c:formatCode>_(* #,##0_);_(* \(#,##0\);_(* "-"_);@_)</c:formatCode>
                <c:ptCount val="26"/>
                <c:pt idx="0">
                  <c:v>1042</c:v>
                </c:pt>
                <c:pt idx="1">
                  <c:v>1042</c:v>
                </c:pt>
                <c:pt idx="2">
                  <c:v>1042</c:v>
                </c:pt>
                <c:pt idx="3">
                  <c:v>1042</c:v>
                </c:pt>
                <c:pt idx="4">
                  <c:v>1667</c:v>
                </c:pt>
                <c:pt idx="5">
                  <c:v>2542</c:v>
                </c:pt>
                <c:pt idx="6">
                  <c:v>2542</c:v>
                </c:pt>
                <c:pt idx="7">
                  <c:v>2542</c:v>
                </c:pt>
                <c:pt idx="8">
                  <c:v>3825</c:v>
                </c:pt>
                <c:pt idx="9">
                  <c:v>4878</c:v>
                </c:pt>
                <c:pt idx="10">
                  <c:v>6128</c:v>
                </c:pt>
                <c:pt idx="11">
                  <c:v>6497</c:v>
                </c:pt>
                <c:pt idx="12">
                  <c:v>7747</c:v>
                </c:pt>
                <c:pt idx="13">
                  <c:v>11319</c:v>
                </c:pt>
                <c:pt idx="14">
                  <c:v>15205</c:v>
                </c:pt>
                <c:pt idx="15">
                  <c:v>17342</c:v>
                </c:pt>
                <c:pt idx="16">
                  <c:v>20483</c:v>
                </c:pt>
                <c:pt idx="17">
                  <c:v>22351</c:v>
                </c:pt>
                <c:pt idx="18">
                  <c:v>26819</c:v>
                </c:pt>
                <c:pt idx="19">
                  <c:v>33677</c:v>
                </c:pt>
                <c:pt idx="20">
                  <c:v>36083</c:v>
                </c:pt>
                <c:pt idx="21">
                  <c:v>37431</c:v>
                </c:pt>
                <c:pt idx="22">
                  <c:v>39780</c:v>
                </c:pt>
                <c:pt idx="23">
                  <c:v>44390</c:v>
                </c:pt>
                <c:pt idx="24">
                  <c:v>44390</c:v>
                </c:pt>
                <c:pt idx="25">
                  <c:v>44390</c:v>
                </c:pt>
              </c:numCache>
            </c:numRef>
          </c:val>
          <c:extLst>
            <c:ext xmlns:c16="http://schemas.microsoft.com/office/drawing/2014/chart" uri="{C3380CC4-5D6E-409C-BE32-E72D297353CC}">
              <c16:uniqueId val="{0000000A-049E-4298-893F-CF6ACB901BB8}"/>
            </c:ext>
          </c:extLst>
        </c:ser>
        <c:dLbls>
          <c:showLegendKey val="0"/>
          <c:showVal val="0"/>
          <c:showCatName val="0"/>
          <c:showSerName val="0"/>
          <c:showPercent val="0"/>
          <c:showBubbleSize val="0"/>
        </c:dLbls>
        <c:gapWidth val="44"/>
        <c:overlap val="100"/>
        <c:axId val="1313194032"/>
        <c:axId val="1313193200"/>
      </c:barChart>
      <c:catAx>
        <c:axId val="13131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3200"/>
        <c:crosses val="autoZero"/>
        <c:auto val="1"/>
        <c:lblAlgn val="ctr"/>
        <c:lblOffset val="100"/>
        <c:noMultiLvlLbl val="0"/>
      </c:catAx>
      <c:valAx>
        <c:axId val="131319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40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Segment'!$C$40:$C$41</c:f>
              <c:strCache>
                <c:ptCount val="1"/>
                <c:pt idx="0">
                  <c:v>0</c:v>
                </c:pt>
              </c:strCache>
            </c:strRef>
          </c:tx>
          <c:spPr>
            <a:solidFill>
              <a:schemeClr val="accent1"/>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Segment'!$C$42:$C$68</c:f>
              <c:numCache>
                <c:formatCode>_(* #,##0_);_(* \(#,##0\);_(* "-"_);@_)</c:formatCode>
                <c:ptCount val="26"/>
                <c:pt idx="5">
                  <c:v>875</c:v>
                </c:pt>
                <c:pt idx="6">
                  <c:v>875</c:v>
                </c:pt>
                <c:pt idx="7">
                  <c:v>875</c:v>
                </c:pt>
                <c:pt idx="8">
                  <c:v>1533</c:v>
                </c:pt>
                <c:pt idx="9">
                  <c:v>2753</c:v>
                </c:pt>
                <c:pt idx="10">
                  <c:v>2753</c:v>
                </c:pt>
                <c:pt idx="11">
                  <c:v>3122</c:v>
                </c:pt>
                <c:pt idx="12">
                  <c:v>3122</c:v>
                </c:pt>
                <c:pt idx="13">
                  <c:v>4991</c:v>
                </c:pt>
                <c:pt idx="14">
                  <c:v>7709</c:v>
                </c:pt>
                <c:pt idx="15">
                  <c:v>8367</c:v>
                </c:pt>
                <c:pt idx="16">
                  <c:v>9569.9500000000007</c:v>
                </c:pt>
                <c:pt idx="17">
                  <c:v>11948.95</c:v>
                </c:pt>
                <c:pt idx="18">
                  <c:v>15174.95</c:v>
                </c:pt>
                <c:pt idx="19">
                  <c:v>18187.95</c:v>
                </c:pt>
                <c:pt idx="20">
                  <c:v>23564.95</c:v>
                </c:pt>
                <c:pt idx="21">
                  <c:v>24295.95</c:v>
                </c:pt>
                <c:pt idx="22">
                  <c:v>25696.95</c:v>
                </c:pt>
                <c:pt idx="23">
                  <c:v>31048.95</c:v>
                </c:pt>
                <c:pt idx="24">
                  <c:v>33921.949999999997</c:v>
                </c:pt>
                <c:pt idx="25">
                  <c:v>33921.949999999997</c:v>
                </c:pt>
              </c:numCache>
            </c:numRef>
          </c:val>
          <c:extLst>
            <c:ext xmlns:c16="http://schemas.microsoft.com/office/drawing/2014/chart" uri="{C3380CC4-5D6E-409C-BE32-E72D297353CC}">
              <c16:uniqueId val="{00000000-5B3F-4813-9FBC-54C059F893D7}"/>
            </c:ext>
          </c:extLst>
        </c:ser>
        <c:ser>
          <c:idx val="1"/>
          <c:order val="1"/>
          <c:tx>
            <c:strRef>
              <c:f>'MRR development - Segment'!$D$40:$D$41</c:f>
              <c:strCache>
                <c:ptCount val="1"/>
                <c:pt idx="0">
                  <c:v>1</c:v>
                </c:pt>
              </c:strCache>
            </c:strRef>
          </c:tx>
          <c:spPr>
            <a:solidFill>
              <a:schemeClr val="accent2"/>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Segment'!$D$42:$D$68</c:f>
              <c:numCache>
                <c:formatCode>_(* #,##0_);_(* \(#,##0\);_(* "-"_);@_)</c:formatCode>
                <c:ptCount val="26"/>
                <c:pt idx="4">
                  <c:v>625</c:v>
                </c:pt>
                <c:pt idx="5">
                  <c:v>625</c:v>
                </c:pt>
                <c:pt idx="6">
                  <c:v>625</c:v>
                </c:pt>
                <c:pt idx="7">
                  <c:v>986</c:v>
                </c:pt>
                <c:pt idx="8">
                  <c:v>1611</c:v>
                </c:pt>
                <c:pt idx="9">
                  <c:v>2269</c:v>
                </c:pt>
                <c:pt idx="10">
                  <c:v>3519</c:v>
                </c:pt>
                <c:pt idx="11">
                  <c:v>3519</c:v>
                </c:pt>
                <c:pt idx="12">
                  <c:v>4769</c:v>
                </c:pt>
                <c:pt idx="13">
                  <c:v>6472</c:v>
                </c:pt>
                <c:pt idx="14">
                  <c:v>6967</c:v>
                </c:pt>
                <c:pt idx="15">
                  <c:v>9459</c:v>
                </c:pt>
                <c:pt idx="16">
                  <c:v>12125</c:v>
                </c:pt>
                <c:pt idx="17">
                  <c:v>12895</c:v>
                </c:pt>
                <c:pt idx="18">
                  <c:v>13687</c:v>
                </c:pt>
                <c:pt idx="19">
                  <c:v>17322</c:v>
                </c:pt>
                <c:pt idx="20">
                  <c:v>17728</c:v>
                </c:pt>
                <c:pt idx="21">
                  <c:v>19734</c:v>
                </c:pt>
                <c:pt idx="22">
                  <c:v>21382</c:v>
                </c:pt>
                <c:pt idx="23">
                  <c:v>22965</c:v>
                </c:pt>
                <c:pt idx="24">
                  <c:v>23507</c:v>
                </c:pt>
                <c:pt idx="25">
                  <c:v>23507</c:v>
                </c:pt>
              </c:numCache>
            </c:numRef>
          </c:val>
          <c:extLst>
            <c:ext xmlns:c16="http://schemas.microsoft.com/office/drawing/2014/chart" uri="{C3380CC4-5D6E-409C-BE32-E72D297353CC}">
              <c16:uniqueId val="{00000001-5B3F-4813-9FBC-54C059F893D7}"/>
            </c:ext>
          </c:extLst>
        </c:ser>
        <c:ser>
          <c:idx val="2"/>
          <c:order val="2"/>
          <c:tx>
            <c:strRef>
              <c:f>'MRR development - Segment'!$E$40:$E$41</c:f>
              <c:strCache>
                <c:ptCount val="1"/>
                <c:pt idx="0">
                  <c:v>2</c:v>
                </c:pt>
              </c:strCache>
            </c:strRef>
          </c:tx>
          <c:spPr>
            <a:solidFill>
              <a:schemeClr val="accent3"/>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Segment'!$E$42:$E$68</c:f>
              <c:numCache>
                <c:formatCode>_(* #,##0_);_(* \(#,##0\);_(* "-"_);@_)</c:formatCode>
                <c:ptCount val="26"/>
                <c:pt idx="19">
                  <c:v>1950</c:v>
                </c:pt>
                <c:pt idx="20">
                  <c:v>1950</c:v>
                </c:pt>
                <c:pt idx="21">
                  <c:v>1950</c:v>
                </c:pt>
                <c:pt idx="22">
                  <c:v>1950</c:v>
                </c:pt>
                <c:pt idx="23">
                  <c:v>1950</c:v>
                </c:pt>
                <c:pt idx="24">
                  <c:v>1950</c:v>
                </c:pt>
                <c:pt idx="25">
                  <c:v>1950</c:v>
                </c:pt>
              </c:numCache>
            </c:numRef>
          </c:val>
          <c:extLst>
            <c:ext xmlns:c16="http://schemas.microsoft.com/office/drawing/2014/chart" uri="{C3380CC4-5D6E-409C-BE32-E72D297353CC}">
              <c16:uniqueId val="{00000002-5B3F-4813-9FBC-54C059F893D7}"/>
            </c:ext>
          </c:extLst>
        </c:ser>
        <c:ser>
          <c:idx val="3"/>
          <c:order val="3"/>
          <c:tx>
            <c:strRef>
              <c:f>'MRR development - Segment'!$F$40:$F$41</c:f>
              <c:strCache>
                <c:ptCount val="1"/>
                <c:pt idx="0">
                  <c:v>3</c:v>
                </c:pt>
              </c:strCache>
            </c:strRef>
          </c:tx>
          <c:spPr>
            <a:solidFill>
              <a:schemeClr val="accent4"/>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Segment'!$F$42:$F$68</c:f>
              <c:numCache>
                <c:formatCode>_(* #,##0_);_(* \(#,##0\);_(* "-"_);@_)</c:formatCode>
                <c:ptCount val="26"/>
                <c:pt idx="15">
                  <c:v>395</c:v>
                </c:pt>
                <c:pt idx="16">
                  <c:v>395</c:v>
                </c:pt>
                <c:pt idx="17">
                  <c:v>395</c:v>
                </c:pt>
                <c:pt idx="18">
                  <c:v>1764</c:v>
                </c:pt>
                <c:pt idx="19">
                  <c:v>1764</c:v>
                </c:pt>
                <c:pt idx="20">
                  <c:v>1764</c:v>
                </c:pt>
                <c:pt idx="21">
                  <c:v>1764</c:v>
                </c:pt>
                <c:pt idx="22">
                  <c:v>1764</c:v>
                </c:pt>
                <c:pt idx="23">
                  <c:v>1764</c:v>
                </c:pt>
                <c:pt idx="24">
                  <c:v>1764</c:v>
                </c:pt>
                <c:pt idx="25">
                  <c:v>1764</c:v>
                </c:pt>
              </c:numCache>
            </c:numRef>
          </c:val>
          <c:extLst>
            <c:ext xmlns:c16="http://schemas.microsoft.com/office/drawing/2014/chart" uri="{C3380CC4-5D6E-409C-BE32-E72D297353CC}">
              <c16:uniqueId val="{00000003-5B3F-4813-9FBC-54C059F893D7}"/>
            </c:ext>
          </c:extLst>
        </c:ser>
        <c:ser>
          <c:idx val="4"/>
          <c:order val="4"/>
          <c:tx>
            <c:strRef>
              <c:f>'MRR development - Segment'!$G$40:$G$41</c:f>
              <c:strCache>
                <c:ptCount val="1"/>
                <c:pt idx="0">
                  <c:v>5</c:v>
                </c:pt>
              </c:strCache>
            </c:strRef>
          </c:tx>
          <c:spPr>
            <a:solidFill>
              <a:schemeClr val="accent5"/>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Segment'!$G$42:$G$68</c:f>
              <c:numCache>
                <c:formatCode>_(* #,##0_);_(* \(#,##0\);_(* "-"_);@_)</c:formatCode>
                <c:ptCount val="26"/>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4-5B3F-4813-9FBC-54C059F893D7}"/>
            </c:ext>
          </c:extLst>
        </c:ser>
        <c:ser>
          <c:idx val="5"/>
          <c:order val="5"/>
          <c:tx>
            <c:strRef>
              <c:f>'MRR development - Segment'!$H$40:$H$41</c:f>
              <c:strCache>
                <c:ptCount val="1"/>
                <c:pt idx="0">
                  <c:v>25</c:v>
                </c:pt>
              </c:strCache>
            </c:strRef>
          </c:tx>
          <c:spPr>
            <a:solidFill>
              <a:schemeClr val="accent6"/>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Segment'!$H$42:$H$68</c:f>
              <c:numCache>
                <c:formatCode>_(* #,##0_);_(* \(#,##0\);_(* "-"_);@_)</c:formatCode>
                <c:ptCount val="26"/>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5-5B3F-4813-9FBC-54C059F893D7}"/>
            </c:ext>
          </c:extLst>
        </c:ser>
        <c:dLbls>
          <c:showLegendKey val="0"/>
          <c:showVal val="0"/>
          <c:showCatName val="0"/>
          <c:showSerName val="0"/>
          <c:showPercent val="0"/>
          <c:showBubbleSize val="0"/>
        </c:dLbls>
        <c:gapWidth val="150"/>
        <c:overlap val="100"/>
        <c:axId val="2085249792"/>
        <c:axId val="2085247712"/>
      </c:barChart>
      <c:catAx>
        <c:axId val="2085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7712"/>
        <c:crosses val="autoZero"/>
        <c:auto val="1"/>
        <c:lblAlgn val="ctr"/>
        <c:lblOffset val="100"/>
        <c:noMultiLvlLbl val="0"/>
      </c:catAx>
      <c:valAx>
        <c:axId val="2085247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Segment'!$C$78:$C$79</c:f>
              <c:strCache>
                <c:ptCount val="1"/>
                <c:pt idx="0">
                  <c:v>company</c:v>
                </c:pt>
              </c:strCache>
            </c:strRef>
          </c:tx>
          <c:spPr>
            <a:solidFill>
              <a:schemeClr val="accent1"/>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Segment'!$C$80:$C$106</c:f>
              <c:numCache>
                <c:formatCode>_(* #,##0_);_(* \(#,##0\);_(* "-"_);@_)</c:formatCode>
                <c:ptCount val="26"/>
                <c:pt idx="8">
                  <c:v>658</c:v>
                </c:pt>
                <c:pt idx="9">
                  <c:v>1711</c:v>
                </c:pt>
                <c:pt idx="10">
                  <c:v>1711</c:v>
                </c:pt>
                <c:pt idx="11">
                  <c:v>2080</c:v>
                </c:pt>
                <c:pt idx="12">
                  <c:v>2080</c:v>
                </c:pt>
                <c:pt idx="13">
                  <c:v>2969</c:v>
                </c:pt>
                <c:pt idx="14">
                  <c:v>3707</c:v>
                </c:pt>
                <c:pt idx="15">
                  <c:v>5252</c:v>
                </c:pt>
                <c:pt idx="16">
                  <c:v>9120.9500000000007</c:v>
                </c:pt>
                <c:pt idx="17">
                  <c:v>10682.95</c:v>
                </c:pt>
                <c:pt idx="18">
                  <c:v>13113.95</c:v>
                </c:pt>
                <c:pt idx="19">
                  <c:v>17519.95</c:v>
                </c:pt>
                <c:pt idx="20">
                  <c:v>19774.95</c:v>
                </c:pt>
                <c:pt idx="21">
                  <c:v>22511.95</c:v>
                </c:pt>
                <c:pt idx="22">
                  <c:v>24023.95</c:v>
                </c:pt>
                <c:pt idx="23">
                  <c:v>28964.95</c:v>
                </c:pt>
                <c:pt idx="24">
                  <c:v>32379.95</c:v>
                </c:pt>
                <c:pt idx="25">
                  <c:v>32379.95</c:v>
                </c:pt>
              </c:numCache>
            </c:numRef>
          </c:val>
          <c:extLst>
            <c:ext xmlns:c16="http://schemas.microsoft.com/office/drawing/2014/chart" uri="{C3380CC4-5D6E-409C-BE32-E72D297353CC}">
              <c16:uniqueId val="{00000000-5CAD-4817-89C8-45530B6D7CA1}"/>
            </c:ext>
          </c:extLst>
        </c:ser>
        <c:ser>
          <c:idx val="1"/>
          <c:order val="1"/>
          <c:tx>
            <c:strRef>
              <c:f>'MRR development - Segment'!$D$78:$D$79</c:f>
              <c:strCache>
                <c:ptCount val="1"/>
                <c:pt idx="0">
                  <c:v>enterprise</c:v>
                </c:pt>
              </c:strCache>
            </c:strRef>
          </c:tx>
          <c:spPr>
            <a:solidFill>
              <a:schemeClr val="accent2"/>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Segment'!$D$80:$D$106</c:f>
              <c:numCache>
                <c:formatCode>_(* #,##0_);_(* \(#,##0\);_(* "-"_);@_)</c:formatCode>
                <c:ptCount val="26"/>
                <c:pt idx="0">
                  <c:v>1042</c:v>
                </c:pt>
                <c:pt idx="1">
                  <c:v>1042</c:v>
                </c:pt>
                <c:pt idx="2">
                  <c:v>1042</c:v>
                </c:pt>
                <c:pt idx="3">
                  <c:v>1042</c:v>
                </c:pt>
                <c:pt idx="4">
                  <c:v>1042</c:v>
                </c:pt>
                <c:pt idx="5">
                  <c:v>1042</c:v>
                </c:pt>
                <c:pt idx="6">
                  <c:v>1042</c:v>
                </c:pt>
                <c:pt idx="7">
                  <c:v>1403</c:v>
                </c:pt>
                <c:pt idx="8">
                  <c:v>2028</c:v>
                </c:pt>
                <c:pt idx="9">
                  <c:v>2853</c:v>
                </c:pt>
                <c:pt idx="10">
                  <c:v>4103</c:v>
                </c:pt>
                <c:pt idx="11">
                  <c:v>4103</c:v>
                </c:pt>
                <c:pt idx="12">
                  <c:v>4103</c:v>
                </c:pt>
                <c:pt idx="13">
                  <c:v>6786</c:v>
                </c:pt>
                <c:pt idx="14">
                  <c:v>8219</c:v>
                </c:pt>
                <c:pt idx="15">
                  <c:v>10219</c:v>
                </c:pt>
                <c:pt idx="16">
                  <c:v>10219</c:v>
                </c:pt>
                <c:pt idx="17">
                  <c:v>11806</c:v>
                </c:pt>
                <c:pt idx="18">
                  <c:v>14762</c:v>
                </c:pt>
                <c:pt idx="19">
                  <c:v>18954</c:v>
                </c:pt>
                <c:pt idx="20">
                  <c:v>22482</c:v>
                </c:pt>
                <c:pt idx="21">
                  <c:v>22482</c:v>
                </c:pt>
                <c:pt idx="22">
                  <c:v>23477</c:v>
                </c:pt>
                <c:pt idx="23">
                  <c:v>25471</c:v>
                </c:pt>
                <c:pt idx="24">
                  <c:v>25471</c:v>
                </c:pt>
                <c:pt idx="25">
                  <c:v>25471</c:v>
                </c:pt>
              </c:numCache>
            </c:numRef>
          </c:val>
          <c:extLst>
            <c:ext xmlns:c16="http://schemas.microsoft.com/office/drawing/2014/chart" uri="{C3380CC4-5D6E-409C-BE32-E72D297353CC}">
              <c16:uniqueId val="{00000001-5CAD-4817-89C8-45530B6D7CA1}"/>
            </c:ext>
          </c:extLst>
        </c:ser>
        <c:ser>
          <c:idx val="2"/>
          <c:order val="2"/>
          <c:tx>
            <c:strRef>
              <c:f>'MRR development - Segment'!$E$78:$E$79</c:f>
              <c:strCache>
                <c:ptCount val="1"/>
                <c:pt idx="0">
                  <c:v>unknown</c:v>
                </c:pt>
              </c:strCache>
            </c:strRef>
          </c:tx>
          <c:spPr>
            <a:solidFill>
              <a:schemeClr val="bg1">
                <a:lumMod val="75000"/>
              </a:schemeClr>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Segment'!$E$80:$E$106</c:f>
              <c:numCache>
                <c:formatCode>_(* #,##0_);_(* \(#,##0\);_(* "-"_);@_)</c:formatCode>
                <c:ptCount val="26"/>
                <c:pt idx="4">
                  <c:v>625</c:v>
                </c:pt>
                <c:pt idx="5">
                  <c:v>1500</c:v>
                </c:pt>
                <c:pt idx="6">
                  <c:v>1500</c:v>
                </c:pt>
                <c:pt idx="7">
                  <c:v>1500</c:v>
                </c:pt>
                <c:pt idx="8">
                  <c:v>1500</c:v>
                </c:pt>
                <c:pt idx="9">
                  <c:v>1500</c:v>
                </c:pt>
                <c:pt idx="10">
                  <c:v>1500</c:v>
                </c:pt>
                <c:pt idx="11">
                  <c:v>1500</c:v>
                </c:pt>
                <c:pt idx="12">
                  <c:v>2750</c:v>
                </c:pt>
                <c:pt idx="13">
                  <c:v>2750</c:v>
                </c:pt>
                <c:pt idx="14">
                  <c:v>4834</c:v>
                </c:pt>
                <c:pt idx="15">
                  <c:v>4834</c:v>
                </c:pt>
                <c:pt idx="16">
                  <c:v>4834</c:v>
                </c:pt>
                <c:pt idx="17">
                  <c:v>4834</c:v>
                </c:pt>
                <c:pt idx="18">
                  <c:v>4834</c:v>
                </c:pt>
                <c:pt idx="19">
                  <c:v>4834</c:v>
                </c:pt>
                <c:pt idx="20">
                  <c:v>4834</c:v>
                </c:pt>
                <c:pt idx="21">
                  <c:v>4834</c:v>
                </c:pt>
                <c:pt idx="22">
                  <c:v>5376</c:v>
                </c:pt>
                <c:pt idx="23">
                  <c:v>5376</c:v>
                </c:pt>
                <c:pt idx="24">
                  <c:v>5376</c:v>
                </c:pt>
                <c:pt idx="25">
                  <c:v>5376</c:v>
                </c:pt>
              </c:numCache>
            </c:numRef>
          </c:val>
          <c:extLst>
            <c:ext xmlns:c16="http://schemas.microsoft.com/office/drawing/2014/chart" uri="{C3380CC4-5D6E-409C-BE32-E72D297353CC}">
              <c16:uniqueId val="{00000002-5CAD-4817-89C8-45530B6D7CA1}"/>
            </c:ext>
          </c:extLst>
        </c:ser>
        <c:dLbls>
          <c:showLegendKey val="0"/>
          <c:showVal val="0"/>
          <c:showCatName val="0"/>
          <c:showSerName val="0"/>
          <c:showPercent val="0"/>
          <c:showBubbleSize val="0"/>
        </c:dLbls>
        <c:gapWidth val="150"/>
        <c:overlap val="100"/>
        <c:axId val="192293663"/>
        <c:axId val="192304479"/>
      </c:barChart>
      <c:catAx>
        <c:axId val="1922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479"/>
        <c:crosses val="autoZero"/>
        <c:auto val="1"/>
        <c:lblAlgn val="ctr"/>
        <c:lblOffset val="100"/>
        <c:noMultiLvlLbl val="0"/>
      </c:catAx>
      <c:valAx>
        <c:axId val="192304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r>
              <a:rPr lang="en-US"/>
              <a:t>Revenue bridge</a:t>
            </a:r>
          </a:p>
        </c:rich>
      </c:tx>
      <c:layout>
        <c:manualLayout>
          <c:xMode val="edge"/>
          <c:yMode val="edge"/>
          <c:x val="5.6618729475710564E-3"/>
          <c:y val="2.9423880421349968E-2"/>
        </c:manualLayout>
      </c:layout>
      <c:overlay val="0"/>
      <c:spPr>
        <a:noFill/>
        <a:ln>
          <a:noFill/>
        </a:ln>
        <a:effectLst/>
      </c:spPr>
      <c:txPr>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endParaRPr lang="en-US"/>
        </a:p>
      </c:txPr>
    </c:title>
    <c:autoTitleDeleted val="0"/>
    <c:plotArea>
      <c:layout/>
      <c:barChart>
        <c:barDir val="col"/>
        <c:grouping val="stacked"/>
        <c:varyColors val="0"/>
        <c:ser>
          <c:idx val="1"/>
          <c:order val="0"/>
          <c:tx>
            <c:v>Ends</c:v>
          </c:tx>
          <c:spPr>
            <a:solidFill>
              <a:srgbClr val="D04A02"/>
            </a:solidFill>
            <a:ln>
              <a:noFill/>
            </a:ln>
            <a:effectLst/>
          </c:spPr>
          <c:invertIfNegative val="0"/>
          <c:dPt>
            <c:idx val="1"/>
            <c:invertIfNegative val="0"/>
            <c:bubble3D val="0"/>
            <c:spPr>
              <a:solidFill>
                <a:srgbClr val="D04A02"/>
              </a:solidFill>
              <a:ln>
                <a:noFill/>
              </a:ln>
              <a:effectLst/>
            </c:spPr>
            <c:extLst>
              <c:ext xmlns:c16="http://schemas.microsoft.com/office/drawing/2014/chart" uri="{C3380CC4-5D6E-409C-BE32-E72D297353CC}">
                <c16:uniqueId val="{00000028-2D90-43F4-9115-4472073E1DE8}"/>
              </c:ext>
            </c:extLst>
          </c:dPt>
          <c:dPt>
            <c:idx val="2"/>
            <c:invertIfNegative val="0"/>
            <c:bubble3D val="0"/>
            <c:spPr>
              <a:solidFill>
                <a:srgbClr val="D04A02"/>
              </a:solidFill>
              <a:ln>
                <a:noFill/>
              </a:ln>
              <a:effectLst/>
            </c:spPr>
            <c:extLst>
              <c:ext xmlns:c16="http://schemas.microsoft.com/office/drawing/2014/chart" uri="{C3380CC4-5D6E-409C-BE32-E72D297353CC}">
                <c16:uniqueId val="{00000029-2D90-43F4-9115-4472073E1DE8}"/>
              </c:ext>
            </c:extLst>
          </c:dPt>
          <c:dPt>
            <c:idx val="3"/>
            <c:invertIfNegative val="0"/>
            <c:bubble3D val="0"/>
            <c:spPr>
              <a:solidFill>
                <a:srgbClr val="D04A02"/>
              </a:solidFill>
              <a:ln>
                <a:noFill/>
              </a:ln>
              <a:effectLst/>
            </c:spPr>
            <c:extLst>
              <c:ext xmlns:c16="http://schemas.microsoft.com/office/drawing/2014/chart" uri="{C3380CC4-5D6E-409C-BE32-E72D297353CC}">
                <c16:uniqueId val="{0000002A-2D90-43F4-9115-4472073E1DE8}"/>
              </c:ext>
            </c:extLst>
          </c:dPt>
          <c:dPt>
            <c:idx val="4"/>
            <c:invertIfNegative val="0"/>
            <c:bubble3D val="0"/>
            <c:spPr>
              <a:solidFill>
                <a:srgbClr val="D04A02"/>
              </a:solidFill>
              <a:ln>
                <a:noFill/>
              </a:ln>
              <a:effectLst/>
            </c:spPr>
            <c:extLst>
              <c:ext xmlns:c16="http://schemas.microsoft.com/office/drawing/2014/chart" uri="{C3380CC4-5D6E-409C-BE32-E72D297353CC}">
                <c16:uniqueId val="{0000002B-2D90-43F4-9115-4472073E1DE8}"/>
              </c:ext>
            </c:extLst>
          </c:dPt>
          <c:dPt>
            <c:idx val="5"/>
            <c:invertIfNegative val="0"/>
            <c:bubble3D val="0"/>
            <c:spPr>
              <a:solidFill>
                <a:srgbClr val="D04A02"/>
              </a:solidFill>
              <a:ln>
                <a:noFill/>
              </a:ln>
              <a:effectLst/>
            </c:spPr>
            <c:extLst>
              <c:ext xmlns:c16="http://schemas.microsoft.com/office/drawing/2014/chart" uri="{C3380CC4-5D6E-409C-BE32-E72D297353CC}">
                <c16:uniqueId val="{0000002C-2D90-43F4-9115-4472073E1DE8}"/>
              </c:ext>
            </c:extLst>
          </c:dPt>
          <c:dPt>
            <c:idx val="7"/>
            <c:invertIfNegative val="0"/>
            <c:bubble3D val="0"/>
            <c:spPr>
              <a:solidFill>
                <a:srgbClr val="D04A02"/>
              </a:solidFill>
              <a:ln>
                <a:noFill/>
              </a:ln>
              <a:effectLst/>
            </c:spPr>
            <c:extLst>
              <c:ext xmlns:c16="http://schemas.microsoft.com/office/drawing/2014/chart" uri="{C3380CC4-5D6E-409C-BE32-E72D297353CC}">
                <c16:uniqueId val="{0000002E-2D90-43F4-9115-4472073E1DE8}"/>
              </c:ext>
            </c:extLst>
          </c:dPt>
          <c:dPt>
            <c:idx val="8"/>
            <c:invertIfNegative val="0"/>
            <c:bubble3D val="0"/>
            <c:spPr>
              <a:solidFill>
                <a:srgbClr val="D04A02"/>
              </a:solidFill>
              <a:ln>
                <a:noFill/>
              </a:ln>
              <a:effectLst/>
            </c:spPr>
            <c:extLst>
              <c:ext xmlns:c16="http://schemas.microsoft.com/office/drawing/2014/chart" uri="{C3380CC4-5D6E-409C-BE32-E72D297353CC}">
                <c16:uniqueId val="{0000002F-2D90-43F4-9115-4472073E1DE8}"/>
              </c:ext>
            </c:extLst>
          </c:dPt>
          <c:dPt>
            <c:idx val="9"/>
            <c:invertIfNegative val="0"/>
            <c:bubble3D val="0"/>
            <c:spPr>
              <a:solidFill>
                <a:srgbClr val="D04A02"/>
              </a:solidFill>
              <a:ln>
                <a:noFill/>
              </a:ln>
              <a:effectLst/>
            </c:spPr>
            <c:extLst>
              <c:ext xmlns:c16="http://schemas.microsoft.com/office/drawing/2014/chart" uri="{C3380CC4-5D6E-409C-BE32-E72D297353CC}">
                <c16:uniqueId val="{00000030-2D90-43F4-9115-4472073E1DE8}"/>
              </c:ext>
            </c:extLst>
          </c:dPt>
          <c:dPt>
            <c:idx val="10"/>
            <c:invertIfNegative val="0"/>
            <c:bubble3D val="0"/>
            <c:spPr>
              <a:solidFill>
                <a:srgbClr val="D04A02"/>
              </a:solidFill>
              <a:ln>
                <a:noFill/>
              </a:ln>
              <a:effectLst/>
            </c:spPr>
            <c:extLst>
              <c:ext xmlns:c16="http://schemas.microsoft.com/office/drawing/2014/chart" uri="{C3380CC4-5D6E-409C-BE32-E72D297353CC}">
                <c16:uniqueId val="{00000031-2D90-43F4-9115-4472073E1DE8}"/>
              </c:ext>
            </c:extLst>
          </c:dPt>
          <c:dPt>
            <c:idx val="11"/>
            <c:invertIfNegative val="0"/>
            <c:bubble3D val="0"/>
            <c:spPr>
              <a:solidFill>
                <a:srgbClr val="D04A02"/>
              </a:solidFill>
              <a:ln>
                <a:noFill/>
              </a:ln>
              <a:effectLst/>
            </c:spPr>
            <c:extLst>
              <c:ext xmlns:c16="http://schemas.microsoft.com/office/drawing/2014/chart" uri="{C3380CC4-5D6E-409C-BE32-E72D297353CC}">
                <c16:uniqueId val="{00000032-2D90-43F4-9115-4472073E1DE8}"/>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Bridge'!$AAD$10002:$AAD$10011</c:f>
              <c:numCache>
                <c:formatCode>_(* #,##0_);_(* \(#,##0\);_(* "-"_);@_)</c:formatCode>
                <c:ptCount val="10"/>
                <c:pt idx="0">
                  <c:v>12.78</c:v>
                </c:pt>
                <c:pt idx="1">
                  <c:v>0</c:v>
                </c:pt>
                <c:pt idx="2">
                  <c:v>0</c:v>
                </c:pt>
                <c:pt idx="3">
                  <c:v>46.684999999999995</c:v>
                </c:pt>
                <c:pt idx="4">
                  <c:v>0</c:v>
                </c:pt>
                <c:pt idx="5">
                  <c:v>0</c:v>
                </c:pt>
                <c:pt idx="6">
                  <c:v>163.05628999999999</c:v>
                </c:pt>
                <c:pt idx="7">
                  <c:v>0</c:v>
                </c:pt>
                <c:pt idx="8">
                  <c:v>0</c:v>
                </c:pt>
                <c:pt idx="9">
                  <c:v>336.77643</c:v>
                </c:pt>
              </c:numCache>
            </c:numRef>
          </c:val>
          <c:extLst>
            <c:ext xmlns:c16="http://schemas.microsoft.com/office/drawing/2014/chart" uri="{C3380CC4-5D6E-409C-BE32-E72D297353CC}">
              <c16:uniqueId val="{00000009-2D90-43F4-9115-4472073E1DE8}"/>
            </c:ext>
          </c:extLst>
        </c:ser>
        <c:ser>
          <c:idx val="2"/>
          <c:order val="1"/>
          <c:tx>
            <c:v>NegBlank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Bridge'!$AAE$10002:$AAE$10011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2D90-43F4-9115-4472073E1DE8}"/>
            </c:ext>
          </c:extLst>
        </c:ser>
        <c:ser>
          <c:idx val="3"/>
          <c:order val="2"/>
          <c:tx>
            <c:v>NegLoss</c:v>
          </c:tx>
          <c:spPr>
            <a:solidFill>
              <a:schemeClr val="accent2"/>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Bridge'!$AAF$10002:$AAF$10011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D-2D90-43F4-9115-4472073E1DE8}"/>
            </c:ext>
          </c:extLst>
        </c:ser>
        <c:ser>
          <c:idx val="4"/>
          <c:order val="3"/>
          <c:tx>
            <c:v>NegGain</c:v>
          </c:tx>
          <c:spPr>
            <a:solidFill>
              <a:schemeClr val="accent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Bridge'!$AAG$10002:$AAG$10011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2D90-43F4-9115-4472073E1DE8}"/>
            </c:ext>
          </c:extLst>
        </c:ser>
        <c:ser>
          <c:idx val="5"/>
          <c:order val="4"/>
          <c:tx>
            <c:v>PosBlank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Bridge'!$AAH$10002:$AAH$10011</c:f>
              <c:numCache>
                <c:formatCode>_(* #,##0_);_(* \(#,##0\);_(* "-"_);@_)</c:formatCode>
                <c:ptCount val="10"/>
                <c:pt idx="1">
                  <c:v>12.78</c:v>
                </c:pt>
                <c:pt idx="2">
                  <c:v>42.046999999999997</c:v>
                </c:pt>
                <c:pt idx="3">
                  <c:v>0</c:v>
                </c:pt>
                <c:pt idx="4">
                  <c:v>46.684999999999995</c:v>
                </c:pt>
                <c:pt idx="5">
                  <c:v>134.71128999999999</c:v>
                </c:pt>
                <c:pt idx="6">
                  <c:v>0</c:v>
                </c:pt>
                <c:pt idx="7">
                  <c:v>163.05628999999999</c:v>
                </c:pt>
                <c:pt idx="8">
                  <c:v>251.27028999999999</c:v>
                </c:pt>
                <c:pt idx="9">
                  <c:v>0</c:v>
                </c:pt>
              </c:numCache>
            </c:numRef>
          </c:val>
          <c:extLst>
            <c:ext xmlns:c16="http://schemas.microsoft.com/office/drawing/2014/chart" uri="{C3380CC4-5D6E-409C-BE32-E72D297353CC}">
              <c16:uniqueId val="{00000011-2D90-43F4-9115-4472073E1DE8}"/>
            </c:ext>
          </c:extLst>
        </c:ser>
        <c:ser>
          <c:idx val="6"/>
          <c:order val="5"/>
          <c:tx>
            <c:v>PosLoss</c:v>
          </c:tx>
          <c:spPr>
            <a:solidFill>
              <a:srgbClr val="46464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Bridge'!$AAI$10002:$AAI$10011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2D90-43F4-9115-4472073E1DE8}"/>
            </c:ext>
          </c:extLst>
        </c:ser>
        <c:ser>
          <c:idx val="7"/>
          <c:order val="6"/>
          <c:tx>
            <c:v>PosGain</c:v>
          </c:tx>
          <c:spPr>
            <a:solidFill>
              <a:srgbClr val="000000"/>
            </a:solidFill>
            <a:ln>
              <a:noFill/>
            </a:ln>
            <a:effectLst/>
          </c:spPr>
          <c:invertIfNegative val="0"/>
          <c:dPt>
            <c:idx val="1"/>
            <c:invertIfNegative val="0"/>
            <c:bubble3D val="0"/>
            <c:spPr>
              <a:solidFill>
                <a:srgbClr val="FFB600"/>
              </a:solidFill>
              <a:ln>
                <a:noFill/>
              </a:ln>
              <a:effectLst/>
            </c:spPr>
            <c:extLst>
              <c:ext xmlns:c16="http://schemas.microsoft.com/office/drawing/2014/chart" uri="{C3380CC4-5D6E-409C-BE32-E72D297353CC}">
                <c16:uniqueId val="{00000035-AB2E-4150-AC62-33F1CD90EF9D}"/>
              </c:ext>
            </c:extLst>
          </c:dPt>
          <c:dPt>
            <c:idx val="4"/>
            <c:invertIfNegative val="0"/>
            <c:bubble3D val="0"/>
            <c:spPr>
              <a:solidFill>
                <a:srgbClr val="FFB600"/>
              </a:solidFill>
              <a:ln>
                <a:noFill/>
              </a:ln>
              <a:effectLst/>
            </c:spPr>
            <c:extLst>
              <c:ext xmlns:c16="http://schemas.microsoft.com/office/drawing/2014/chart" uri="{C3380CC4-5D6E-409C-BE32-E72D297353CC}">
                <c16:uniqueId val="{00000036-AB2E-4150-AC62-33F1CD90EF9D}"/>
              </c:ext>
            </c:extLst>
          </c:dPt>
          <c:dPt>
            <c:idx val="7"/>
            <c:invertIfNegative val="0"/>
            <c:bubble3D val="0"/>
            <c:spPr>
              <a:solidFill>
                <a:srgbClr val="FFB600"/>
              </a:solidFill>
              <a:ln>
                <a:noFill/>
              </a:ln>
              <a:effectLst/>
            </c:spPr>
            <c:extLst>
              <c:ext xmlns:c16="http://schemas.microsoft.com/office/drawing/2014/chart" uri="{C3380CC4-5D6E-409C-BE32-E72D297353CC}">
                <c16:uniqueId val="{00000037-AB2E-4150-AC62-33F1CD90EF9D}"/>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Bridge'!$AAJ$10002:$AAJ$10011</c:f>
              <c:numCache>
                <c:formatCode>_(* #,##0_);_(* \(#,##0\);_(* "-"_);@_)</c:formatCode>
                <c:ptCount val="10"/>
                <c:pt idx="1">
                  <c:v>29.266999999999999</c:v>
                </c:pt>
                <c:pt idx="2">
                  <c:v>4.6379999999999999</c:v>
                </c:pt>
                <c:pt idx="3">
                  <c:v>0</c:v>
                </c:pt>
                <c:pt idx="4">
                  <c:v>88.026289999999989</c:v>
                </c:pt>
                <c:pt idx="5">
                  <c:v>28.344999999999999</c:v>
                </c:pt>
                <c:pt idx="6">
                  <c:v>0</c:v>
                </c:pt>
                <c:pt idx="7">
                  <c:v>88.213999999999999</c:v>
                </c:pt>
                <c:pt idx="8">
                  <c:v>85.506140000000002</c:v>
                </c:pt>
                <c:pt idx="9">
                  <c:v>0</c:v>
                </c:pt>
              </c:numCache>
            </c:numRef>
          </c:val>
          <c:extLst>
            <c:ext xmlns:c16="http://schemas.microsoft.com/office/drawing/2014/chart" uri="{C3380CC4-5D6E-409C-BE32-E72D297353CC}">
              <c16:uniqueId val="{00000015-2D90-43F4-9115-4472073E1DE8}"/>
            </c:ext>
          </c:extLst>
        </c:ser>
        <c:dLbls>
          <c:showLegendKey val="0"/>
          <c:showVal val="0"/>
          <c:showCatName val="0"/>
          <c:showSerName val="0"/>
          <c:showPercent val="0"/>
          <c:showBubbleSize val="0"/>
        </c:dLbls>
        <c:gapWidth val="150"/>
        <c:overlap val="100"/>
        <c:axId val="139912704"/>
        <c:axId val="139914240"/>
      </c:barChart>
      <c:lineChart>
        <c:grouping val="standard"/>
        <c:varyColors val="0"/>
        <c:ser>
          <c:idx val="0"/>
          <c:order val="7"/>
          <c:tx>
            <c:v>Label Y</c:v>
          </c:tx>
          <c:spPr>
            <a:ln w="28575" cap="rnd" cmpd="sng" algn="ctr">
              <a:noFill/>
              <a:prstDash val="solid"/>
              <a:round/>
            </a:ln>
            <a:effectLst/>
            <a:extLst>
              <a:ext uri="{91240B29-F687-4F45-9708-019B960494DF}">
                <a14:hiddenLine xmlns:a14="http://schemas.microsoft.com/office/drawing/2010/main" w="28575" cap="rnd" cmpd="sng" algn="ctr">
                  <a:solidFill>
                    <a:srgbClr val="D04A02">
                      <a:shade val="95000"/>
                      <a:satMod val="105000"/>
                    </a:srgbClr>
                  </a:solidFill>
                  <a:prstDash val="solid"/>
                  <a:round/>
                </a14:hiddenLine>
              </a:ext>
            </a:extLst>
          </c:spPr>
          <c:marker>
            <c:symbol val="none"/>
          </c:marker>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Bridge'!$AAL$10002:$AAL$10011</c:f>
              <c:numCache>
                <c:formatCode>_(* #.##0_);_(* \(#.##0\);_(* "-"_);@_)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5-AB2E-4150-AC62-33F1CD90EF9D}"/>
            </c:ext>
          </c:extLst>
        </c:ser>
        <c:ser>
          <c:idx val="8"/>
          <c:order val="8"/>
          <c:tx>
            <c:v>Y Label</c:v>
          </c:tx>
          <c:spPr>
            <a:ln w="28575" cap="rnd" cmpd="sng" algn="ctr">
              <a:noFill/>
              <a:prstDash val="solid"/>
              <a:round/>
            </a:ln>
            <a:effectLst/>
          </c:spPr>
          <c:marker>
            <c:symbol val="none"/>
          </c:marker>
          <c:dLbls>
            <c:dLbl>
              <c:idx val="0"/>
              <c:tx>
                <c:strRef>
                  <c:f>'Revenue Bridge'!$AAL$10002</c:f>
                  <c:strCache>
                    <c:ptCount val="1"/>
                    <c:pt idx="0">
                      <c:v> 12.780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{4BD4FF29-1E3F-4C7B-8159-1B55229514FD}</c15:txfldGUID>
                      <c15:f>'Revenue Bridge'!$AAL$10002</c15:f>
                      <c15:dlblFieldTableCache>
                        <c:ptCount val="1"/>
                        <c:pt idx="0">
                          <c:v> 12.780 
 </c:v>
                        </c:pt>
                      </c15:dlblFieldTableCache>
                    </c15:dlblFTEntry>
                  </c15:dlblFieldTable>
                  <c15:showDataLabelsRange val="0"/>
                </c:ext>
                <c:ext xmlns:c16="http://schemas.microsoft.com/office/drawing/2014/chart" uri="{C3380CC4-5D6E-409C-BE32-E72D297353CC}">
                  <c16:uniqueId val="{00000027-AB2E-4150-AC62-33F1CD90EF9D}"/>
                </c:ext>
              </c:extLst>
            </c:dLbl>
            <c:dLbl>
              <c:idx val="1"/>
              <c:tx>
                <c:strRef>
                  <c:f>'Revenue Bridge'!$AAL$10003</c:f>
                  <c:strCache>
                    <c:ptCount val="1"/>
                    <c:pt idx="0">
                      <c:v> 29.267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{91027A64-964C-4708-9E01-6FF2970D142A}</c15:txfldGUID>
                      <c15:f>'Revenue Bridge'!$AAL$10003</c15:f>
                      <c15:dlblFieldTableCache>
                        <c:ptCount val="1"/>
                        <c:pt idx="0">
                          <c:v> 29.267 
 </c:v>
                        </c:pt>
                      </c15:dlblFieldTableCache>
                    </c15:dlblFTEntry>
                  </c15:dlblFieldTable>
                  <c15:showDataLabelsRange val="0"/>
                </c:ext>
                <c:ext xmlns:c16="http://schemas.microsoft.com/office/drawing/2014/chart" uri="{C3380CC4-5D6E-409C-BE32-E72D297353CC}">
                  <c16:uniqueId val="{00000028-AB2E-4150-AC62-33F1CD90EF9D}"/>
                </c:ext>
              </c:extLst>
            </c:dLbl>
            <c:dLbl>
              <c:idx val="2"/>
              <c:tx>
                <c:strRef>
                  <c:f>'Revenue Bridge'!$AAL$10004</c:f>
                  <c:strCache>
                    <c:ptCount val="1"/>
                    <c:pt idx="0">
                      <c:v> 4.638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{EB1BCB12-0164-46D4-ACD4-8120CEA75BBD}</c15:txfldGUID>
                      <c15:f>'Revenue Bridge'!$AAL$10004</c15:f>
                      <c15:dlblFieldTableCache>
                        <c:ptCount val="1"/>
                        <c:pt idx="0">
                          <c:v> 4.638 
 </c:v>
                        </c:pt>
                      </c15:dlblFieldTableCache>
                    </c15:dlblFTEntry>
                  </c15:dlblFieldTable>
                  <c15:showDataLabelsRange val="0"/>
                </c:ext>
                <c:ext xmlns:c16="http://schemas.microsoft.com/office/drawing/2014/chart" uri="{C3380CC4-5D6E-409C-BE32-E72D297353CC}">
                  <c16:uniqueId val="{00000029-AB2E-4150-AC62-33F1CD90EF9D}"/>
                </c:ext>
              </c:extLst>
            </c:dLbl>
            <c:dLbl>
              <c:idx val="3"/>
              <c:tx>
                <c:strRef>
                  <c:f>'Revenue Bridge'!$AAL$10005</c:f>
                  <c:strCache>
                    <c:ptCount val="1"/>
                    <c:pt idx="0">
                      <c:v> 46.685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{75D6678B-1DD2-4476-8E64-8ED8188B9724}</c15:txfldGUID>
                      <c15:f>'Revenue Bridge'!$AAL$10005</c15:f>
                      <c15:dlblFieldTableCache>
                        <c:ptCount val="1"/>
                        <c:pt idx="0">
                          <c:v> 46.685 
 </c:v>
                        </c:pt>
                      </c15:dlblFieldTableCache>
                    </c15:dlblFTEntry>
                  </c15:dlblFieldTable>
                  <c15:showDataLabelsRange val="0"/>
                </c:ext>
                <c:ext xmlns:c16="http://schemas.microsoft.com/office/drawing/2014/chart" uri="{C3380CC4-5D6E-409C-BE32-E72D297353CC}">
                  <c16:uniqueId val="{0000002A-AB2E-4150-AC62-33F1CD90EF9D}"/>
                </c:ext>
              </c:extLst>
            </c:dLbl>
            <c:dLbl>
              <c:idx val="4"/>
              <c:tx>
                <c:strRef>
                  <c:f>'Revenue Bridge'!$AAL$10006</c:f>
                  <c:strCache>
                    <c:ptCount val="1"/>
                    <c:pt idx="0">
                      <c:v> 88.026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{7BC7FCC6-5B0A-460D-A88D-8F75F64E488F}</c15:txfldGUID>
                      <c15:f>'Revenue Bridge'!$AAL$10006</c15:f>
                      <c15:dlblFieldTableCache>
                        <c:ptCount val="1"/>
                        <c:pt idx="0">
                          <c:v> 88.026 
 </c:v>
                        </c:pt>
                      </c15:dlblFieldTableCache>
                    </c15:dlblFTEntry>
                  </c15:dlblFieldTable>
                  <c15:showDataLabelsRange val="0"/>
                </c:ext>
                <c:ext xmlns:c16="http://schemas.microsoft.com/office/drawing/2014/chart" uri="{C3380CC4-5D6E-409C-BE32-E72D297353CC}">
                  <c16:uniqueId val="{0000002B-AB2E-4150-AC62-33F1CD90EF9D}"/>
                </c:ext>
              </c:extLst>
            </c:dLbl>
            <c:dLbl>
              <c:idx val="5"/>
              <c:tx>
                <c:strRef>
                  <c:f>'Revenue Bridge'!$AAL$10007</c:f>
                  <c:strCache>
                    <c:ptCount val="1"/>
                    <c:pt idx="0">
                      <c:v> 28.345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{5EC25D3D-2FB9-47F3-933F-D278392169C9}</c15:txfldGUID>
                      <c15:f>'Revenue Bridge'!$AAL$10007</c15:f>
                      <c15:dlblFieldTableCache>
                        <c:ptCount val="1"/>
                        <c:pt idx="0">
                          <c:v> 28.345 
 </c:v>
                        </c:pt>
                      </c15:dlblFieldTableCache>
                    </c15:dlblFTEntry>
                  </c15:dlblFieldTable>
                  <c15:showDataLabelsRange val="0"/>
                </c:ext>
                <c:ext xmlns:c16="http://schemas.microsoft.com/office/drawing/2014/chart" uri="{C3380CC4-5D6E-409C-BE32-E72D297353CC}">
                  <c16:uniqueId val="{0000002C-AB2E-4150-AC62-33F1CD90EF9D}"/>
                </c:ext>
              </c:extLst>
            </c:dLbl>
            <c:dLbl>
              <c:idx val="6"/>
              <c:tx>
                <c:strRef>
                  <c:f>'Revenue Bridge'!$AAL$10008</c:f>
                  <c:strCache>
                    <c:ptCount val="1"/>
                    <c:pt idx="0">
                      <c:v> 163.056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{93F688C2-0F23-475F-B62D-B5A64BD3A23D}</c15:txfldGUID>
                      <c15:f>'Revenue Bridge'!$AAL$10008</c15:f>
                      <c15:dlblFieldTableCache>
                        <c:ptCount val="1"/>
                        <c:pt idx="0">
                          <c:v> 163.056 
 </c:v>
                        </c:pt>
                      </c15:dlblFieldTableCache>
                    </c15:dlblFTEntry>
                  </c15:dlblFieldTable>
                  <c15:showDataLabelsRange val="0"/>
                </c:ext>
                <c:ext xmlns:c16="http://schemas.microsoft.com/office/drawing/2014/chart" uri="{C3380CC4-5D6E-409C-BE32-E72D297353CC}">
                  <c16:uniqueId val="{0000002D-AB2E-4150-AC62-33F1CD90EF9D}"/>
                </c:ext>
              </c:extLst>
            </c:dLbl>
            <c:dLbl>
              <c:idx val="7"/>
              <c:tx>
                <c:strRef>
                  <c:f>'Revenue Bridge'!$AAL$10009</c:f>
                  <c:strCache>
                    <c:ptCount val="1"/>
                    <c:pt idx="0">
                      <c:v> 88.214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{7DF52ADC-2599-454F-8B94-4F5D1C2930DD}</c15:txfldGUID>
                      <c15:f>'Revenue Bridge'!$AAL$10009</c15:f>
                      <c15:dlblFieldTableCache>
                        <c:ptCount val="1"/>
                        <c:pt idx="0">
                          <c:v> 88.214 
 </c:v>
                        </c:pt>
                      </c15:dlblFieldTableCache>
                    </c15:dlblFTEntry>
                  </c15:dlblFieldTable>
                  <c15:showDataLabelsRange val="0"/>
                </c:ext>
                <c:ext xmlns:c16="http://schemas.microsoft.com/office/drawing/2014/chart" uri="{C3380CC4-5D6E-409C-BE32-E72D297353CC}">
                  <c16:uniqueId val="{0000002E-AB2E-4150-AC62-33F1CD90EF9D}"/>
                </c:ext>
              </c:extLst>
            </c:dLbl>
            <c:dLbl>
              <c:idx val="8"/>
              <c:tx>
                <c:strRef>
                  <c:f>'Revenue Bridge'!$AAL$10010</c:f>
                  <c:strCache>
                    <c:ptCount val="1"/>
                    <c:pt idx="0">
                      <c:v> 85.506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{32924510-6F62-4DF4-959F-F53E493B31E5}</c15:txfldGUID>
                      <c15:f>'Revenue Bridge'!$AAL$10010</c15:f>
                      <c15:dlblFieldTableCache>
                        <c:ptCount val="1"/>
                        <c:pt idx="0">
                          <c:v> 85.506 
 </c:v>
                        </c:pt>
                      </c15:dlblFieldTableCache>
                    </c15:dlblFTEntry>
                  </c15:dlblFieldTable>
                  <c15:showDataLabelsRange val="0"/>
                </c:ext>
                <c:ext xmlns:c16="http://schemas.microsoft.com/office/drawing/2014/chart" uri="{C3380CC4-5D6E-409C-BE32-E72D297353CC}">
                  <c16:uniqueId val="{0000002F-AB2E-4150-AC62-33F1CD90EF9D}"/>
                </c:ext>
              </c:extLst>
            </c:dLbl>
            <c:dLbl>
              <c:idx val="9"/>
              <c:tx>
                <c:strRef>
                  <c:f>'Revenue Bridge'!$AAL$10011</c:f>
                  <c:strCache>
                    <c:ptCount val="1"/>
                    <c:pt idx="0">
                      <c:v> 336.776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{EF2C3CB5-F75F-4DB9-98C2-0E17C377FC94}</c15:txfldGUID>
                      <c15:f>'Revenue Bridge'!$AAL$10011</c15:f>
                      <c15:dlblFieldTableCache>
                        <c:ptCount val="1"/>
                        <c:pt idx="0">
                          <c:v> 336.776 
 </c:v>
                        </c:pt>
                      </c15:dlblFieldTableCache>
                    </c15:dlblFTEntry>
                  </c15:dlblFieldTable>
                  <c15:showDataLabelsRange val="0"/>
                </c:ext>
                <c:ext xmlns:c16="http://schemas.microsoft.com/office/drawing/2014/chart" uri="{C3380CC4-5D6E-409C-BE32-E72D297353CC}">
                  <c16:uniqueId val="{00000030-AB2E-4150-AC62-33F1CD90EF9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Bridge'!$AAK$10002:$AAK$10011</c:f>
              <c:numCache>
                <c:formatCode>_(* #.##0_);_(* \(#.##0\);_(* "-"_);@_)</c:formatCode>
                <c:ptCount val="10"/>
                <c:pt idx="0">
                  <c:v>12.78</c:v>
                </c:pt>
                <c:pt idx="1">
                  <c:v>42.046999999999997</c:v>
                </c:pt>
                <c:pt idx="2">
                  <c:v>46.684999999999995</c:v>
                </c:pt>
                <c:pt idx="3">
                  <c:v>46.684999999999995</c:v>
                </c:pt>
                <c:pt idx="4">
                  <c:v>134.71128999999999</c:v>
                </c:pt>
                <c:pt idx="5">
                  <c:v>163.05628999999999</c:v>
                </c:pt>
                <c:pt idx="6">
                  <c:v>163.05628999999999</c:v>
                </c:pt>
                <c:pt idx="7">
                  <c:v>251.27028999999999</c:v>
                </c:pt>
                <c:pt idx="8">
                  <c:v>336.77643</c:v>
                </c:pt>
                <c:pt idx="9">
                  <c:v>336.77643</c:v>
                </c:pt>
              </c:numCache>
            </c:numRef>
          </c:val>
          <c:smooth val="0"/>
          <c:extLst>
            <c:ext xmlns:c16="http://schemas.microsoft.com/office/drawing/2014/chart" uri="{C3380CC4-5D6E-409C-BE32-E72D297353CC}">
              <c16:uniqueId val="{00000026-AB2E-4150-AC62-33F1CD90EF9D}"/>
            </c:ext>
          </c:extLst>
        </c:ser>
        <c:dLbls>
          <c:showLegendKey val="0"/>
          <c:showVal val="0"/>
          <c:showCatName val="0"/>
          <c:showSerName val="0"/>
          <c:showPercent val="0"/>
          <c:showBubbleSize val="0"/>
        </c:dLbls>
        <c:marker val="1"/>
        <c:smooth val="0"/>
        <c:axId val="139912704"/>
        <c:axId val="139914240"/>
      </c:lineChart>
      <c:catAx>
        <c:axId val="139912704"/>
        <c:scaling>
          <c:orientation val="minMax"/>
        </c:scaling>
        <c:delete val="0"/>
        <c:axPos val="b"/>
        <c:numFmt formatCode="General" sourceLinked="1"/>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4240"/>
        <c:crosses val="autoZero"/>
        <c:auto val="1"/>
        <c:lblAlgn val="ctr"/>
        <c:lblOffset val="100"/>
        <c:noMultiLvlLbl val="0"/>
      </c:catAx>
      <c:valAx>
        <c:axId val="139914240"/>
        <c:scaling>
          <c:orientation val="minMax"/>
        </c:scaling>
        <c:delete val="0"/>
        <c:axPos val="l"/>
        <c:numFmt formatCode="_(* #,##0_);_(* \(#,##0\);_(* &quot;-&quot;_);_(@" sourceLinked="0"/>
        <c:majorTickMark val="none"/>
        <c:minorTickMark val="none"/>
        <c:tickLblPos val="low"/>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2704"/>
        <c:crosses val="autoZero"/>
        <c:crossBetween val="between"/>
      </c:valAx>
      <c:spPr>
        <a:noFill/>
        <a:ln w="25400">
          <a:noFill/>
        </a:ln>
        <a:effectLst/>
      </c:spPr>
    </c:plotArea>
    <c:plotVisOnly val="0"/>
    <c:dispBlanksAs val="gap"/>
    <c:showDLblsOverMax val="0"/>
  </c:chart>
  <c:spPr>
    <a:noFill/>
    <a:ln w="9525" cap="flat" cmpd="sng" algn="ctr">
      <a:noFill/>
      <a:prstDash val="solid"/>
      <a:round/>
    </a:ln>
    <a:effectLst/>
  </c:spPr>
  <c:txPr>
    <a:bodyPr/>
    <a:lstStyle/>
    <a:p>
      <a:pPr>
        <a:defRPr sz="800"/>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230916</xdr:colOff>
      <xdr:row>2</xdr:row>
      <xdr:rowOff>107081</xdr:rowOff>
    </xdr:from>
    <xdr:to>
      <xdr:col>17</xdr:col>
      <xdr:colOff>523247</xdr:colOff>
      <xdr:row>3</xdr:row>
      <xdr:rowOff>94635</xdr:rowOff>
    </xdr:to>
    <xdr:cxnSp macro="">
      <xdr:nvCxnSpPr>
        <xdr:cNvPr id="2" name="Shape 37">
          <a:extLst>
            <a:ext uri="{FF2B5EF4-FFF2-40B4-BE49-F238E27FC236}">
              <a16:creationId xmlns:a16="http://schemas.microsoft.com/office/drawing/2014/main" id="{F0B3CF03-81AA-4660-B30A-EADAF5C105F1}"/>
            </a:ext>
          </a:extLst>
        </xdr:cNvPr>
        <xdr:cNvCxnSpPr/>
      </xdr:nvCxnSpPr>
      <xdr:spPr>
        <a:xfrm flipV="1">
          <a:off x="973866" y="516656"/>
          <a:ext cx="8817206" cy="139954"/>
        </a:xfrm>
        <a:prstGeom prst="bentConnector3">
          <a:avLst>
            <a:gd name="adj1" fmla="val -26"/>
          </a:avLst>
        </a:prstGeom>
        <a:noFill/>
        <a:ln w="12700" cap="flat" cmpd="sng" algn="ctr">
          <a:solidFill>
            <a:schemeClr val="tx2"/>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447675</xdr:colOff>
      <xdr:row>34</xdr:row>
      <xdr:rowOff>76201</xdr:rowOff>
    </xdr:from>
    <xdr:to>
      <xdr:col>24</xdr:col>
      <xdr:colOff>314325</xdr:colOff>
      <xdr:row>46</xdr:row>
      <xdr:rowOff>76201</xdr:rowOff>
    </xdr:to>
    <xdr:sp macro="" textlink="">
      <xdr:nvSpPr>
        <xdr:cNvPr id="2" name="TextBox 1">
          <a:extLst>
            <a:ext uri="{FF2B5EF4-FFF2-40B4-BE49-F238E27FC236}">
              <a16:creationId xmlns:a16="http://schemas.microsoft.com/office/drawing/2014/main" id="{8CA467E7-1F47-43A1-85D1-3D40AEDE22B7}"/>
            </a:ext>
          </a:extLst>
        </xdr:cNvPr>
        <xdr:cNvSpPr txBox="1"/>
      </xdr:nvSpPr>
      <xdr:spPr>
        <a:xfrm>
          <a:off x="11220450" y="1647826"/>
          <a:ext cx="34671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3" name="is_sso_set_up 2">
              <a:extLst>
                <a:ext uri="{FF2B5EF4-FFF2-40B4-BE49-F238E27FC236}">
                  <a16:creationId xmlns:a16="http://schemas.microsoft.com/office/drawing/2014/main" id="{277C457D-FAF5-4B0D-B7D0-23D27C157AAA}"/>
                </a:ext>
              </a:extLst>
            </xdr:cNvPr>
            <xdr:cNvGraphicFramePr/>
          </xdr:nvGraphicFramePr>
          <xdr:xfrm>
            <a:off x="0" y="0"/>
            <a:ext cx="0" cy="0"/>
          </xdr:xfrm>
          <a:graphic>
            <a:graphicData uri="http://schemas.microsoft.com/office/drawing/2010/slicer">
              <sle:slicer xmlns:sle="http://schemas.microsoft.com/office/drawing/2010/slicer" name="is_sso_set_up 2"/>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55</xdr:row>
      <xdr:rowOff>95250</xdr:rowOff>
    </xdr:from>
    <xdr:to>
      <xdr:col>0</xdr:col>
      <xdr:colOff>1914525</xdr:colOff>
      <xdr:row>70</xdr:row>
      <xdr:rowOff>47625</xdr:rowOff>
    </xdr:to>
    <mc:AlternateContent xmlns:mc="http://schemas.openxmlformats.org/markup-compatibility/2006" xmlns:a14="http://schemas.microsoft.com/office/drawing/2010/main">
      <mc:Choice Requires="a14">
        <xdr:graphicFrame macro="">
          <xdr:nvGraphicFramePr>
            <xdr:cNvPr id="4" name="max_editors 1">
              <a:extLst>
                <a:ext uri="{FF2B5EF4-FFF2-40B4-BE49-F238E27FC236}">
                  <a16:creationId xmlns:a16="http://schemas.microsoft.com/office/drawing/2014/main" id="{2930A94A-F5E7-45C4-9B89-0B28664DEF7C}"/>
                </a:ext>
              </a:extLst>
            </xdr:cNvPr>
            <xdr:cNvGraphicFramePr/>
          </xdr:nvGraphicFramePr>
          <xdr:xfrm>
            <a:off x="0" y="0"/>
            <a:ext cx="0" cy="0"/>
          </xdr:xfrm>
          <a:graphic>
            <a:graphicData uri="http://schemas.microsoft.com/office/drawing/2010/slicer">
              <sle:slicer xmlns:sle="http://schemas.microsoft.com/office/drawing/2010/slicer" name="max_editors 1"/>
            </a:graphicData>
          </a:graphic>
        </xdr:graphicFrame>
      </mc:Choice>
      <mc:Fallback xmlns="">
        <xdr:sp macro="" textlink="">
          <xdr:nvSpPr>
            <xdr:cNvPr id="0" name=""/>
            <xdr:cNvSpPr>
              <a:spLocks noTextEdit="1"/>
            </xdr:cNvSpPr>
          </xdr:nvSpPr>
          <xdr:spPr>
            <a:xfrm>
              <a:off x="85725" y="488632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5" name="nb_custom_domains 1">
              <a:extLst>
                <a:ext uri="{FF2B5EF4-FFF2-40B4-BE49-F238E27FC236}">
                  <a16:creationId xmlns:a16="http://schemas.microsoft.com/office/drawing/2014/main" id="{6D3556C9-EAED-4E42-8DF2-66FB48855F68}"/>
                </a:ext>
              </a:extLst>
            </xdr:cNvPr>
            <xdr:cNvGraphicFramePr/>
          </xdr:nvGraphicFramePr>
          <xdr:xfrm>
            <a:off x="0" y="0"/>
            <a:ext cx="0" cy="0"/>
          </xdr:xfrm>
          <a:graphic>
            <a:graphicData uri="http://schemas.microsoft.com/office/drawing/2010/slicer">
              <sle:slicer xmlns:sle="http://schemas.microsoft.com/office/drawing/2010/slicer" name="nb_custom_domains 1"/>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73</xdr:row>
      <xdr:rowOff>142875</xdr:rowOff>
    </xdr:from>
    <xdr:to>
      <xdr:col>0</xdr:col>
      <xdr:colOff>1933575</xdr:colOff>
      <xdr:row>88</xdr:row>
      <xdr:rowOff>95250</xdr:rowOff>
    </xdr:to>
    <mc:AlternateContent xmlns:mc="http://schemas.openxmlformats.org/markup-compatibility/2006" xmlns:a14="http://schemas.microsoft.com/office/drawing/2010/main">
      <mc:Choice Requires="a14">
        <xdr:graphicFrame macro="">
          <xdr:nvGraphicFramePr>
            <xdr:cNvPr id="6" name="nb_styleguides 1">
              <a:extLst>
                <a:ext uri="{FF2B5EF4-FFF2-40B4-BE49-F238E27FC236}">
                  <a16:creationId xmlns:a16="http://schemas.microsoft.com/office/drawing/2014/main" id="{DE32459B-C220-4638-BFA5-8A576D712D98}"/>
                </a:ext>
              </a:extLst>
            </xdr:cNvPr>
            <xdr:cNvGraphicFramePr/>
          </xdr:nvGraphicFramePr>
          <xdr:xfrm>
            <a:off x="0" y="0"/>
            <a:ext cx="0" cy="0"/>
          </xdr:xfrm>
          <a:graphic>
            <a:graphicData uri="http://schemas.microsoft.com/office/drawing/2010/slicer">
              <sle:slicer xmlns:sle="http://schemas.microsoft.com/office/drawing/2010/slicer" name="nb_styleguides 1"/>
            </a:graphicData>
          </a:graphic>
        </xdr:graphicFrame>
      </mc:Choice>
      <mc:Fallback xmlns="">
        <xdr:sp macro="" textlink="">
          <xdr:nvSpPr>
            <xdr:cNvPr id="0" name=""/>
            <xdr:cNvSpPr>
              <a:spLocks noTextEdit="1"/>
            </xdr:cNvSpPr>
          </xdr:nvSpPr>
          <xdr:spPr>
            <a:xfrm>
              <a:off x="104775" y="76771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19050</xdr:colOff>
      <xdr:row>35</xdr:row>
      <xdr:rowOff>1</xdr:rowOff>
    </xdr:from>
    <xdr:to>
      <xdr:col>23</xdr:col>
      <xdr:colOff>400050</xdr:colOff>
      <xdr:row>45</xdr:row>
      <xdr:rowOff>57151</xdr:rowOff>
    </xdr:to>
    <xdr:sp macro="" textlink="">
      <xdr:nvSpPr>
        <xdr:cNvPr id="5" name="TextBox 4">
          <a:extLst>
            <a:ext uri="{FF2B5EF4-FFF2-40B4-BE49-F238E27FC236}">
              <a16:creationId xmlns:a16="http://schemas.microsoft.com/office/drawing/2014/main" id="{D7898540-1466-47B1-998B-F10B88AA9461}"/>
            </a:ext>
          </a:extLst>
        </xdr:cNvPr>
        <xdr:cNvSpPr txBox="1"/>
      </xdr:nvSpPr>
      <xdr:spPr>
        <a:xfrm>
          <a:off x="11010900" y="1724026"/>
          <a:ext cx="34671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6" name="is_sso_set_up 1">
              <a:extLst>
                <a:ext uri="{FF2B5EF4-FFF2-40B4-BE49-F238E27FC236}">
                  <a16:creationId xmlns:a16="http://schemas.microsoft.com/office/drawing/2014/main" id="{04622E24-8951-4ED2-A121-47F0A9FE54A4}"/>
                </a:ext>
              </a:extLst>
            </xdr:cNvPr>
            <xdr:cNvGraphicFramePr/>
          </xdr:nvGraphicFramePr>
          <xdr:xfrm>
            <a:off x="0" y="0"/>
            <a:ext cx="0" cy="0"/>
          </xdr:xfrm>
          <a:graphic>
            <a:graphicData uri="http://schemas.microsoft.com/office/drawing/2010/slicer">
              <sle:slicer xmlns:sle="http://schemas.microsoft.com/office/drawing/2010/slicer" name="is_sso_set_up 1"/>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55</xdr:row>
      <xdr:rowOff>104775</xdr:rowOff>
    </xdr:from>
    <xdr:to>
      <xdr:col>0</xdr:col>
      <xdr:colOff>1905000</xdr:colOff>
      <xdr:row>70</xdr:row>
      <xdr:rowOff>57150</xdr:rowOff>
    </xdr:to>
    <mc:AlternateContent xmlns:mc="http://schemas.openxmlformats.org/markup-compatibility/2006" xmlns:a14="http://schemas.microsoft.com/office/drawing/2010/main">
      <mc:Choice Requires="a14">
        <xdr:graphicFrame macro="">
          <xdr:nvGraphicFramePr>
            <xdr:cNvPr id="7" name="max_editors">
              <a:extLst>
                <a:ext uri="{FF2B5EF4-FFF2-40B4-BE49-F238E27FC236}">
                  <a16:creationId xmlns:a16="http://schemas.microsoft.com/office/drawing/2014/main" id="{5D74B8FB-7274-4123-8A1A-0595CC9D53B5}"/>
                </a:ext>
              </a:extLst>
            </xdr:cNvPr>
            <xdr:cNvGraphicFramePr/>
          </xdr:nvGraphicFramePr>
          <xdr:xfrm>
            <a:off x="0" y="0"/>
            <a:ext cx="0" cy="0"/>
          </xdr:xfrm>
          <a:graphic>
            <a:graphicData uri="http://schemas.microsoft.com/office/drawing/2010/slicer">
              <sle:slicer xmlns:sle="http://schemas.microsoft.com/office/drawing/2010/slicer" name="max_editors"/>
            </a:graphicData>
          </a:graphic>
        </xdr:graphicFrame>
      </mc:Choice>
      <mc:Fallback xmlns="">
        <xdr:sp macro="" textlink="">
          <xdr:nvSpPr>
            <xdr:cNvPr id="0" name=""/>
            <xdr:cNvSpPr>
              <a:spLocks noTextEdit="1"/>
            </xdr:cNvSpPr>
          </xdr:nvSpPr>
          <xdr:spPr>
            <a:xfrm>
              <a:off x="76200" y="48958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8" name="nb_custom_domains">
              <a:extLst>
                <a:ext uri="{FF2B5EF4-FFF2-40B4-BE49-F238E27FC236}">
                  <a16:creationId xmlns:a16="http://schemas.microsoft.com/office/drawing/2014/main" id="{C592ADF8-A297-4F42-899A-62790ABFCE7F}"/>
                </a:ext>
              </a:extLst>
            </xdr:cNvPr>
            <xdr:cNvGraphicFramePr/>
          </xdr:nvGraphicFramePr>
          <xdr:xfrm>
            <a:off x="0" y="0"/>
            <a:ext cx="0" cy="0"/>
          </xdr:xfrm>
          <a:graphic>
            <a:graphicData uri="http://schemas.microsoft.com/office/drawing/2010/slicer">
              <sle:slicer xmlns:sle="http://schemas.microsoft.com/office/drawing/2010/slicer" name="nb_custom_domains"/>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71</xdr:row>
      <xdr:rowOff>104775</xdr:rowOff>
    </xdr:from>
    <xdr:to>
      <xdr:col>0</xdr:col>
      <xdr:colOff>1952625</xdr:colOff>
      <xdr:row>86</xdr:row>
      <xdr:rowOff>57150</xdr:rowOff>
    </xdr:to>
    <mc:AlternateContent xmlns:mc="http://schemas.openxmlformats.org/markup-compatibility/2006" xmlns:a14="http://schemas.microsoft.com/office/drawing/2010/main">
      <mc:Choice Requires="a14">
        <xdr:graphicFrame macro="">
          <xdr:nvGraphicFramePr>
            <xdr:cNvPr id="9" name="nb_styleguides">
              <a:extLst>
                <a:ext uri="{FF2B5EF4-FFF2-40B4-BE49-F238E27FC236}">
                  <a16:creationId xmlns:a16="http://schemas.microsoft.com/office/drawing/2014/main" id="{EFE4D387-6DFE-4A04-9567-7BF18CEF4D90}"/>
                </a:ext>
              </a:extLst>
            </xdr:cNvPr>
            <xdr:cNvGraphicFramePr/>
          </xdr:nvGraphicFramePr>
          <xdr:xfrm>
            <a:off x="0" y="0"/>
            <a:ext cx="0" cy="0"/>
          </xdr:xfrm>
          <a:graphic>
            <a:graphicData uri="http://schemas.microsoft.com/office/drawing/2010/slicer">
              <sle:slicer xmlns:sle="http://schemas.microsoft.com/office/drawing/2010/slicer" name="nb_styleguides"/>
            </a:graphicData>
          </a:graphic>
        </xdr:graphicFrame>
      </mc:Choice>
      <mc:Fallback xmlns="">
        <xdr:sp macro="" textlink="">
          <xdr:nvSpPr>
            <xdr:cNvPr id="0" name=""/>
            <xdr:cNvSpPr>
              <a:spLocks noTextEdit="1"/>
            </xdr:cNvSpPr>
          </xdr:nvSpPr>
          <xdr:spPr>
            <a:xfrm>
              <a:off x="123825" y="73342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110836</xdr:colOff>
      <xdr:row>4</xdr:row>
      <xdr:rowOff>3463</xdr:rowOff>
    </xdr:from>
    <xdr:to>
      <xdr:col>7</xdr:col>
      <xdr:colOff>50223</xdr:colOff>
      <xdr:row>46</xdr:row>
      <xdr:rowOff>102177</xdr:rowOff>
    </xdr:to>
    <xdr:sp macro="" textlink="">
      <xdr:nvSpPr>
        <xdr:cNvPr id="2" name="TextBox 1">
          <a:extLst>
            <a:ext uri="{FF2B5EF4-FFF2-40B4-BE49-F238E27FC236}">
              <a16:creationId xmlns:a16="http://schemas.microsoft.com/office/drawing/2014/main" id="{E6EFA7A6-F81B-4068-86F2-8189944C7E0A}"/>
            </a:ext>
          </a:extLst>
        </xdr:cNvPr>
        <xdr:cNvSpPr txBox="1"/>
      </xdr:nvSpPr>
      <xdr:spPr>
        <a:xfrm>
          <a:off x="244186" y="651163"/>
          <a:ext cx="3596987" cy="649951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t>Metrics</a:t>
          </a:r>
        </a:p>
        <a:p>
          <a:r>
            <a:rPr lang="en-GB" sz="1000"/>
            <a:t>Number of views </a:t>
          </a:r>
          <a:r>
            <a:rPr lang="en-GB" sz="1000" baseline="0"/>
            <a:t>indicates whether or not a customer likes the product, and uses the product regularly. </a:t>
          </a:r>
        </a:p>
        <a:p>
          <a:endParaRPr lang="en-GB" sz="1000" baseline="0"/>
        </a:p>
        <a:p>
          <a:r>
            <a:rPr lang="en-GB" sz="1000" baseline="0"/>
            <a:t>As size of editor group is diverse amongst customers, the average number of view per editor shows the engagement of a single editor to the product. </a:t>
          </a:r>
        </a:p>
        <a:p>
          <a:endParaRPr lang="en-GB" sz="1000" baseline="0"/>
        </a:p>
        <a:p>
          <a:r>
            <a:rPr lang="en-GB" sz="1000" baseline="0"/>
            <a:t>It is calculated by:</a:t>
          </a:r>
        </a:p>
        <a:p>
          <a:r>
            <a:rPr lang="en-GB" sz="1000" i="1" baseline="0"/>
            <a:t>number of views last month / number of max editors in a customer team</a:t>
          </a:r>
        </a:p>
        <a:p>
          <a:endParaRPr lang="en-GB" sz="1000" baseline="0"/>
        </a:p>
        <a:p>
          <a:r>
            <a:rPr lang="en-GB" sz="1000" baseline="0"/>
            <a:t>- When this figure is larger than 1, it shows averagely an editor viewed the product at least once last month. </a:t>
          </a:r>
        </a:p>
        <a:p>
          <a:r>
            <a:rPr lang="en-GB" sz="1000" baseline="0"/>
            <a:t>- If not, it shows averagely not all editor viewed the product at least once last month. </a:t>
          </a:r>
        </a:p>
        <a:p>
          <a:endParaRPr lang="en-GB" sz="1000" baseline="0"/>
        </a:p>
        <a:p>
          <a:r>
            <a:rPr lang="en-GB" sz="1000" baseline="0"/>
            <a:t>This figure is use to predict customer churn</a:t>
          </a:r>
        </a:p>
        <a:p>
          <a:endParaRPr lang="en-GB" sz="1000" b="1"/>
        </a:p>
        <a:p>
          <a:r>
            <a:rPr lang="en-GB" sz="1000" b="1"/>
            <a:t>Kaplan-Meier estimator</a:t>
          </a:r>
        </a:p>
        <a:p>
          <a:r>
            <a:rPr lang="en-GB" sz="1000">
              <a:solidFill>
                <a:schemeClr val="tx1"/>
              </a:solidFill>
              <a:effectLst/>
              <a:latin typeface="+mn-lt"/>
              <a:ea typeface="+mn-ea"/>
              <a:cs typeface="+mn-cs"/>
            </a:rPr>
            <a:t>Is</a:t>
          </a:r>
          <a:r>
            <a:rPr lang="en-GB" sz="1000" baseline="0">
              <a:solidFill>
                <a:schemeClr val="tx1"/>
              </a:solidFill>
              <a:effectLst/>
              <a:latin typeface="+mn-lt"/>
              <a:ea typeface="+mn-ea"/>
              <a:cs typeface="+mn-cs"/>
            </a:rPr>
            <a:t> non pamaretric (*) method to e</a:t>
          </a:r>
          <a:r>
            <a:rPr lang="en-GB" sz="1000">
              <a:solidFill>
                <a:schemeClr val="tx1"/>
              </a:solidFill>
              <a:effectLst/>
              <a:latin typeface="+mn-lt"/>
              <a:ea typeface="+mn-ea"/>
              <a:cs typeface="+mn-cs"/>
            </a:rPr>
            <a:t>stimate how many observations are still “surviving” at each</a:t>
          </a:r>
          <a:r>
            <a:rPr lang="en-GB" sz="1000" baseline="0">
              <a:solidFill>
                <a:schemeClr val="tx1"/>
              </a:solidFill>
              <a:effectLst/>
              <a:latin typeface="+mn-lt"/>
              <a:ea typeface="+mn-ea"/>
              <a:cs typeface="+mn-cs"/>
            </a:rPr>
            <a:t> period of</a:t>
          </a:r>
          <a:r>
            <a:rPr lang="en-GB" sz="1000">
              <a:solidFill>
                <a:schemeClr val="tx1"/>
              </a:solidFill>
              <a:effectLst/>
              <a:latin typeface="+mn-lt"/>
              <a:ea typeface="+mn-ea"/>
              <a:cs typeface="+mn-cs"/>
            </a:rPr>
            <a:t> time</a:t>
          </a:r>
          <a:r>
            <a:rPr lang="en-GB" sz="1000" baseline="0">
              <a:solidFill>
                <a:schemeClr val="tx1"/>
              </a:solidFill>
              <a:effectLst/>
              <a:latin typeface="+mn-lt"/>
              <a:ea typeface="+mn-ea"/>
              <a:cs typeface="+mn-cs"/>
            </a:rPr>
            <a:t> and </a:t>
          </a:r>
          <a:r>
            <a:rPr lang="en-GB" sz="1000"/>
            <a:t>predict survival probabilities over a given period of time.</a:t>
          </a:r>
        </a:p>
        <a:p>
          <a:endParaRPr lang="en-GB" sz="1000" baseline="0"/>
        </a:p>
        <a:p>
          <a:r>
            <a:rPr lang="en-GB" sz="1000" baseline="0"/>
            <a:t>Why use? It can be applied in case </a:t>
          </a:r>
          <a:r>
            <a:rPr lang="en-GB" sz="1000"/>
            <a:t>some of the observations in the data weren’t observed for as long enough, for example</a:t>
          </a:r>
          <a:r>
            <a:rPr lang="en-GB" sz="1000" baseline="0"/>
            <a:t> </a:t>
          </a:r>
          <a:r>
            <a:rPr lang="en-GB" sz="1000"/>
            <a:t>customers just signed up a week</a:t>
          </a:r>
          <a:r>
            <a:rPr lang="en-GB" sz="1000" baseline="0"/>
            <a:t> or </a:t>
          </a:r>
          <a:r>
            <a:rPr lang="en-GB" sz="1000"/>
            <a:t>month ago. </a:t>
          </a:r>
        </a:p>
        <a:p>
          <a:endParaRPr lang="en-GB" sz="1000"/>
        </a:p>
        <a:p>
          <a:endParaRPr lang="en-GB" sz="1000"/>
        </a:p>
        <a:p>
          <a:r>
            <a:rPr lang="en-GB" sz="1000" b="1"/>
            <a:t>Weibull estimator</a:t>
          </a:r>
        </a:p>
        <a:p>
          <a:r>
            <a:rPr lang="en-GB" sz="1000"/>
            <a:t>Is</a:t>
          </a:r>
          <a:r>
            <a:rPr lang="en-GB" sz="1000" baseline="0"/>
            <a:t> </a:t>
          </a:r>
          <a:r>
            <a:rPr lang="en-GB" sz="1000"/>
            <a:t>parametric (**) method</a:t>
          </a:r>
          <a:r>
            <a:rPr lang="en-GB" sz="1000" baseline="0"/>
            <a:t> uses when the proportion of data is unbalance as seen in the given dataset, when number of customers aquired in 2019 is very low (less than 10) compared to the later period</a:t>
          </a:r>
          <a:r>
            <a:rPr lang="en-GB" sz="1000"/>
            <a:t> </a:t>
          </a:r>
        </a:p>
        <a:p>
          <a:endParaRPr lang="en-GB" sz="1000"/>
        </a:p>
        <a:p>
          <a:endParaRPr lang="en-GB" sz="1000"/>
        </a:p>
        <a:p>
          <a:r>
            <a:rPr lang="en-GB" sz="900"/>
            <a:t>Note: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tx1"/>
              </a:solidFill>
              <a:effectLst/>
              <a:latin typeface="+mn-lt"/>
              <a:ea typeface="+mn-ea"/>
              <a:cs typeface="+mn-cs"/>
            </a:rPr>
            <a:t>Nonparametric methods are not based on assumptions, in which the data can be collected from a sample that does not follow a specific distribution.</a:t>
          </a:r>
          <a:endParaRPr lang="en-GB" sz="900">
            <a:effectLst/>
          </a:endParaRPr>
        </a:p>
        <a:p>
          <a:endParaRPr lang="en-GB" sz="900"/>
        </a:p>
        <a:p>
          <a:r>
            <a:rPr lang="en-GB" sz="900"/>
            <a:t>Parametric methods (**) are based on assumptions about the distribution of population from which the sample was taken. </a:t>
          </a:r>
        </a:p>
      </xdr:txBody>
    </xdr:sp>
    <xdr:clientData/>
  </xdr:twoCellAnchor>
  <xdr:twoCellAnchor editAs="oneCell">
    <xdr:from>
      <xdr:col>9</xdr:col>
      <xdr:colOff>581025</xdr:colOff>
      <xdr:row>2</xdr:row>
      <xdr:rowOff>34636</xdr:rowOff>
    </xdr:from>
    <xdr:to>
      <xdr:col>16</xdr:col>
      <xdr:colOff>545057</xdr:colOff>
      <xdr:row>21</xdr:row>
      <xdr:rowOff>27642</xdr:rowOff>
    </xdr:to>
    <xdr:pic>
      <xdr:nvPicPr>
        <xdr:cNvPr id="4" name="Picture 3">
          <a:extLst>
            <a:ext uri="{FF2B5EF4-FFF2-40B4-BE49-F238E27FC236}">
              <a16:creationId xmlns:a16="http://schemas.microsoft.com/office/drawing/2014/main" id="{4620708E-B7FA-4510-A854-F87944BFE9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377536"/>
          <a:ext cx="4231232" cy="2888606"/>
        </a:xfrm>
        <a:prstGeom prst="rect">
          <a:avLst/>
        </a:prstGeom>
      </xdr:spPr>
    </xdr:pic>
    <xdr:clientData/>
  </xdr:twoCellAnchor>
  <xdr:twoCellAnchor editAs="oneCell">
    <xdr:from>
      <xdr:col>17</xdr:col>
      <xdr:colOff>457199</xdr:colOff>
      <xdr:row>2</xdr:row>
      <xdr:rowOff>34637</xdr:rowOff>
    </xdr:from>
    <xdr:to>
      <xdr:col>24</xdr:col>
      <xdr:colOff>389658</xdr:colOff>
      <xdr:row>21</xdr:row>
      <xdr:rowOff>37076</xdr:rowOff>
    </xdr:to>
    <xdr:pic>
      <xdr:nvPicPr>
        <xdr:cNvPr id="6" name="Picture 5">
          <a:extLst>
            <a:ext uri="{FF2B5EF4-FFF2-40B4-BE49-F238E27FC236}">
              <a16:creationId xmlns:a16="http://schemas.microsoft.com/office/drawing/2014/main" id="{19C8C880-4694-480F-AF26-15C1EE28B2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49" y="377537"/>
          <a:ext cx="4199659" cy="2898039"/>
        </a:xfrm>
        <a:prstGeom prst="rect">
          <a:avLst/>
        </a:prstGeom>
      </xdr:spPr>
    </xdr:pic>
    <xdr:clientData/>
  </xdr:twoCellAnchor>
  <xdr:twoCellAnchor>
    <xdr:from>
      <xdr:col>9</xdr:col>
      <xdr:colOff>542925</xdr:colOff>
      <xdr:row>21</xdr:row>
      <xdr:rowOff>122092</xdr:rowOff>
    </xdr:from>
    <xdr:to>
      <xdr:col>16</xdr:col>
      <xdr:colOff>554182</xdr:colOff>
      <xdr:row>32</xdr:row>
      <xdr:rowOff>85725</xdr:rowOff>
    </xdr:to>
    <xdr:sp macro="" textlink="">
      <xdr:nvSpPr>
        <xdr:cNvPr id="7" name="TextBox 6">
          <a:extLst>
            <a:ext uri="{FF2B5EF4-FFF2-40B4-BE49-F238E27FC236}">
              <a16:creationId xmlns:a16="http://schemas.microsoft.com/office/drawing/2014/main" id="{849D699D-D1E7-4635-B00C-57A647B6E976}"/>
            </a:ext>
          </a:extLst>
        </xdr:cNvPr>
        <xdr:cNvSpPr txBox="1"/>
      </xdr:nvSpPr>
      <xdr:spPr>
        <a:xfrm>
          <a:off x="5553075" y="3360592"/>
          <a:ext cx="4278457" cy="1640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For an average customer, customer tends</a:t>
          </a:r>
          <a:r>
            <a:rPr lang="en-GB" sz="1000" baseline="0"/>
            <a:t> to be 100% active in the first 2 months, then active probability dropped to 90% at the 5th month. After a year of subscription, approx. 30% of customers are not active in viewing. Those customers need extra attention from marketing perspective. </a:t>
          </a:r>
        </a:p>
        <a:p>
          <a:endParaRPr lang="en-GB" sz="1000" baseline="0"/>
        </a:p>
        <a:p>
          <a:r>
            <a:rPr lang="en-GB" sz="1000"/>
            <a:t>Not many customers started subscription in 2019, therefore the flat line in the period 15th to 25th month only presents for a</a:t>
          </a:r>
          <a:r>
            <a:rPr lang="en-GB" sz="1000" baseline="0"/>
            <a:t> minority of customers</a:t>
          </a:r>
          <a:endParaRPr lang="en-GB" sz="1000"/>
        </a:p>
      </xdr:txBody>
    </xdr:sp>
    <xdr:clientData/>
  </xdr:twoCellAnchor>
  <xdr:twoCellAnchor editAs="oneCell">
    <xdr:from>
      <xdr:col>25</xdr:col>
      <xdr:colOff>352425</xdr:colOff>
      <xdr:row>33</xdr:row>
      <xdr:rowOff>96117</xdr:rowOff>
    </xdr:from>
    <xdr:to>
      <xdr:col>32</xdr:col>
      <xdr:colOff>232085</xdr:colOff>
      <xdr:row>52</xdr:row>
      <xdr:rowOff>87914</xdr:rowOff>
    </xdr:to>
    <xdr:pic>
      <xdr:nvPicPr>
        <xdr:cNvPr id="9" name="Picture 8">
          <a:extLst>
            <a:ext uri="{FF2B5EF4-FFF2-40B4-BE49-F238E27FC236}">
              <a16:creationId xmlns:a16="http://schemas.microsoft.com/office/drawing/2014/main" id="{41BC7A7E-EE6C-43FF-97DC-C24157E767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6175" y="5163417"/>
          <a:ext cx="4146860" cy="2887397"/>
        </a:xfrm>
        <a:prstGeom prst="rect">
          <a:avLst/>
        </a:prstGeom>
      </xdr:spPr>
    </xdr:pic>
    <xdr:clientData/>
  </xdr:twoCellAnchor>
  <xdr:twoCellAnchor>
    <xdr:from>
      <xdr:col>17</xdr:col>
      <xdr:colOff>506557</xdr:colOff>
      <xdr:row>21</xdr:row>
      <xdr:rowOff>128154</xdr:rowOff>
    </xdr:from>
    <xdr:to>
      <xdr:col>24</xdr:col>
      <xdr:colOff>400050</xdr:colOff>
      <xdr:row>24</xdr:row>
      <xdr:rowOff>9526</xdr:rowOff>
    </xdr:to>
    <xdr:sp macro="" textlink="">
      <xdr:nvSpPr>
        <xdr:cNvPr id="10" name="TextBox 9">
          <a:extLst>
            <a:ext uri="{FF2B5EF4-FFF2-40B4-BE49-F238E27FC236}">
              <a16:creationId xmlns:a16="http://schemas.microsoft.com/office/drawing/2014/main" id="{E5975225-D87C-4380-8647-1D9C45CE6BC4}"/>
            </a:ext>
          </a:extLst>
        </xdr:cNvPr>
        <xdr:cNvSpPr txBox="1"/>
      </xdr:nvSpPr>
      <xdr:spPr>
        <a:xfrm>
          <a:off x="10393507" y="3366654"/>
          <a:ext cx="4160693" cy="33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t>Compare</a:t>
          </a:r>
          <a:r>
            <a:rPr lang="en-GB" sz="1000" b="0" baseline="0"/>
            <a:t> active status for customer type company vs enterprise</a:t>
          </a:r>
          <a:endParaRPr lang="en-GB" sz="1000" b="0"/>
        </a:p>
      </xdr:txBody>
    </xdr:sp>
    <xdr:clientData/>
  </xdr:twoCellAnchor>
  <xdr:twoCellAnchor>
    <xdr:from>
      <xdr:col>25</xdr:col>
      <xdr:colOff>381000</xdr:colOff>
      <xdr:row>53</xdr:row>
      <xdr:rowOff>33768</xdr:rowOff>
    </xdr:from>
    <xdr:to>
      <xdr:col>32</xdr:col>
      <xdr:colOff>228600</xdr:colOff>
      <xdr:row>62</xdr:row>
      <xdr:rowOff>152399</xdr:rowOff>
    </xdr:to>
    <xdr:sp macro="" textlink="">
      <xdr:nvSpPr>
        <xdr:cNvPr id="11" name="TextBox 10">
          <a:extLst>
            <a:ext uri="{FF2B5EF4-FFF2-40B4-BE49-F238E27FC236}">
              <a16:creationId xmlns:a16="http://schemas.microsoft.com/office/drawing/2014/main" id="{63ECF8C2-5A16-4BD4-8B23-2BEAA0831C14}"/>
            </a:ext>
          </a:extLst>
        </xdr:cNvPr>
        <xdr:cNvSpPr txBox="1"/>
      </xdr:nvSpPr>
      <xdr:spPr>
        <a:xfrm>
          <a:off x="15144750" y="8149068"/>
          <a:ext cx="4114800" cy="1490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who</a:t>
          </a:r>
          <a:r>
            <a:rPr lang="en-GB" sz="1000" baseline="0"/>
            <a:t> use 2-3 style guides tend to be the most active customers in using products, followed by customers who use more than 3 style guides. </a:t>
          </a:r>
        </a:p>
        <a:p>
          <a:endParaRPr lang="en-GB" sz="1000" baseline="0"/>
        </a:p>
        <a:p>
          <a:r>
            <a:rPr lang="en-GB" sz="1000" baseline="0"/>
            <a:t>The customers who use only 1 styleguide seem to view/use product less after 5 months, and after 12 months, these customers have 50- 60% to cancel subscription, which need extra attention. </a:t>
          </a:r>
          <a:endParaRPr lang="en-GB" sz="1000"/>
        </a:p>
      </xdr:txBody>
    </xdr:sp>
    <xdr:clientData/>
  </xdr:twoCellAnchor>
  <xdr:twoCellAnchor editAs="oneCell">
    <xdr:from>
      <xdr:col>9</xdr:col>
      <xdr:colOff>561974</xdr:colOff>
      <xdr:row>33</xdr:row>
      <xdr:rowOff>82984</xdr:rowOff>
    </xdr:from>
    <xdr:to>
      <xdr:col>17</xdr:col>
      <xdr:colOff>57855</xdr:colOff>
      <xdr:row>51</xdr:row>
      <xdr:rowOff>147282</xdr:rowOff>
    </xdr:to>
    <xdr:pic>
      <xdr:nvPicPr>
        <xdr:cNvPr id="13" name="Picture 12">
          <a:extLst>
            <a:ext uri="{FF2B5EF4-FFF2-40B4-BE49-F238E27FC236}">
              <a16:creationId xmlns:a16="http://schemas.microsoft.com/office/drawing/2014/main" id="{09388B61-7A99-42F5-BBF2-F193E7B486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72124" y="5150284"/>
          <a:ext cx="4372681" cy="2807498"/>
        </a:xfrm>
        <a:prstGeom prst="rect">
          <a:avLst/>
        </a:prstGeom>
      </xdr:spPr>
    </xdr:pic>
    <xdr:clientData/>
  </xdr:twoCellAnchor>
  <xdr:twoCellAnchor editAs="oneCell">
    <xdr:from>
      <xdr:col>17</xdr:col>
      <xdr:colOff>504826</xdr:colOff>
      <xdr:row>33</xdr:row>
      <xdr:rowOff>95249</xdr:rowOff>
    </xdr:from>
    <xdr:to>
      <xdr:col>24</xdr:col>
      <xdr:colOff>548230</xdr:colOff>
      <xdr:row>52</xdr:row>
      <xdr:rowOff>28574</xdr:rowOff>
    </xdr:to>
    <xdr:pic>
      <xdr:nvPicPr>
        <xdr:cNvPr id="15" name="Picture 14">
          <a:extLst>
            <a:ext uri="{FF2B5EF4-FFF2-40B4-BE49-F238E27FC236}">
              <a16:creationId xmlns:a16="http://schemas.microsoft.com/office/drawing/2014/main" id="{DC86DB99-41D1-4345-B822-557A1DAE7E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91776" y="5162549"/>
          <a:ext cx="4310604" cy="2828925"/>
        </a:xfrm>
        <a:prstGeom prst="rect">
          <a:avLst/>
        </a:prstGeom>
      </xdr:spPr>
    </xdr:pic>
    <xdr:clientData/>
  </xdr:twoCellAnchor>
  <xdr:twoCellAnchor>
    <xdr:from>
      <xdr:col>17</xdr:col>
      <xdr:colOff>554182</xdr:colOff>
      <xdr:row>53</xdr:row>
      <xdr:rowOff>32904</xdr:rowOff>
    </xdr:from>
    <xdr:to>
      <xdr:col>24</xdr:col>
      <xdr:colOff>447675</xdr:colOff>
      <xdr:row>59</xdr:row>
      <xdr:rowOff>85726</xdr:rowOff>
    </xdr:to>
    <xdr:sp macro="" textlink="">
      <xdr:nvSpPr>
        <xdr:cNvPr id="17" name="TextBox 16">
          <a:extLst>
            <a:ext uri="{FF2B5EF4-FFF2-40B4-BE49-F238E27FC236}">
              <a16:creationId xmlns:a16="http://schemas.microsoft.com/office/drawing/2014/main" id="{AA91EB1B-082C-49D9-BC88-5FD431170033}"/>
            </a:ext>
          </a:extLst>
        </xdr:cNvPr>
        <xdr:cNvSpPr txBox="1"/>
      </xdr:nvSpPr>
      <xdr:spPr>
        <a:xfrm>
          <a:off x="10441132" y="8148204"/>
          <a:ext cx="4160693" cy="967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in enterprise type</a:t>
          </a:r>
          <a:r>
            <a:rPr lang="en-GB" sz="1000" baseline="0"/>
            <a:t> tends to stay more active to the product in the first 5 months of subscription, then becomes less active in viewing products </a:t>
          </a:r>
          <a:r>
            <a:rPr lang="en-GB" sz="1000" baseline="0">
              <a:solidFill>
                <a:schemeClr val="dk1"/>
              </a:solidFill>
              <a:effectLst/>
              <a:latin typeface="+mn-lt"/>
              <a:ea typeface="+mn-ea"/>
              <a:cs typeface="+mn-cs"/>
            </a:rPr>
            <a:t>compared to company type</a:t>
          </a:r>
          <a:endParaRPr lang="en-GB" sz="10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293943</xdr:colOff>
      <xdr:row>41</xdr:row>
      <xdr:rowOff>37352</xdr:rowOff>
    </xdr:to>
    <xdr:pic>
      <xdr:nvPicPr>
        <xdr:cNvPr id="2" name="Picture 1">
          <a:extLst>
            <a:ext uri="{FF2B5EF4-FFF2-40B4-BE49-F238E27FC236}">
              <a16:creationId xmlns:a16="http://schemas.microsoft.com/office/drawing/2014/main" id="{6123076D-0207-45B9-BE54-43D585514ED6}"/>
            </a:ext>
          </a:extLst>
        </xdr:cNvPr>
        <xdr:cNvPicPr>
          <a:picLocks noChangeAspect="1"/>
        </xdr:cNvPicPr>
      </xdr:nvPicPr>
      <xdr:blipFill>
        <a:blip xmlns:r="http://schemas.openxmlformats.org/officeDocument/2006/relationships" r:embed="rId1"/>
        <a:stretch>
          <a:fillRect/>
        </a:stretch>
      </xdr:blipFill>
      <xdr:spPr>
        <a:xfrm>
          <a:off x="133350" y="342900"/>
          <a:ext cx="10657143" cy="598095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6</xdr:row>
      <xdr:rowOff>76200</xdr:rowOff>
    </xdr:from>
    <xdr:to>
      <xdr:col>18</xdr:col>
      <xdr:colOff>265382</xdr:colOff>
      <xdr:row>45</xdr:row>
      <xdr:rowOff>104029</xdr:rowOff>
    </xdr:to>
    <xdr:pic>
      <xdr:nvPicPr>
        <xdr:cNvPr id="2" name="Picture 1">
          <a:extLst>
            <a:ext uri="{FF2B5EF4-FFF2-40B4-BE49-F238E27FC236}">
              <a16:creationId xmlns:a16="http://schemas.microsoft.com/office/drawing/2014/main" id="{F7422463-525D-48BC-B5A1-3C5923AB48D9}"/>
            </a:ext>
          </a:extLst>
        </xdr:cNvPr>
        <xdr:cNvPicPr>
          <a:picLocks noChangeAspect="1"/>
        </xdr:cNvPicPr>
      </xdr:nvPicPr>
      <xdr:blipFill>
        <a:blip xmlns:r="http://schemas.openxmlformats.org/officeDocument/2006/relationships" r:embed="rId1"/>
        <a:stretch>
          <a:fillRect/>
        </a:stretch>
      </xdr:blipFill>
      <xdr:spPr>
        <a:xfrm>
          <a:off x="219075" y="1028700"/>
          <a:ext cx="10542857" cy="5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361198</xdr:colOff>
      <xdr:row>62</xdr:row>
      <xdr:rowOff>123825</xdr:rowOff>
    </xdr:from>
    <xdr:to>
      <xdr:col>6</xdr:col>
      <xdr:colOff>2498576</xdr:colOff>
      <xdr:row>77</xdr:row>
      <xdr:rowOff>38100</xdr:rowOff>
    </xdr:to>
    <xdr:pic>
      <xdr:nvPicPr>
        <xdr:cNvPr id="3" name="Picture 2">
          <a:extLst>
            <a:ext uri="{FF2B5EF4-FFF2-40B4-BE49-F238E27FC236}">
              <a16:creationId xmlns:a16="http://schemas.microsoft.com/office/drawing/2014/main" id="{1462A411-9006-4F36-8846-34920CD1A1AA}"/>
            </a:ext>
          </a:extLst>
        </xdr:cNvPr>
        <xdr:cNvPicPr>
          <a:picLocks noChangeAspect="1"/>
        </xdr:cNvPicPr>
      </xdr:nvPicPr>
      <xdr:blipFill>
        <a:blip xmlns:r="http://schemas.openxmlformats.org/officeDocument/2006/relationships" r:embed="rId1"/>
        <a:stretch>
          <a:fillRect/>
        </a:stretch>
      </xdr:blipFill>
      <xdr:spPr>
        <a:xfrm>
          <a:off x="6476248" y="12268200"/>
          <a:ext cx="6261703" cy="2200275"/>
        </a:xfrm>
        <a:prstGeom prst="rect">
          <a:avLst/>
        </a:prstGeom>
      </xdr:spPr>
    </xdr:pic>
    <xdr:clientData/>
  </xdr:twoCellAnchor>
  <xdr:twoCellAnchor editAs="oneCell">
    <xdr:from>
      <xdr:col>1</xdr:col>
      <xdr:colOff>19051</xdr:colOff>
      <xdr:row>62</xdr:row>
      <xdr:rowOff>86566</xdr:rowOff>
    </xdr:from>
    <xdr:to>
      <xdr:col>3</xdr:col>
      <xdr:colOff>3152776</xdr:colOff>
      <xdr:row>66</xdr:row>
      <xdr:rowOff>66596</xdr:rowOff>
    </xdr:to>
    <xdr:pic>
      <xdr:nvPicPr>
        <xdr:cNvPr id="4" name="Picture 3">
          <a:extLst>
            <a:ext uri="{FF2B5EF4-FFF2-40B4-BE49-F238E27FC236}">
              <a16:creationId xmlns:a16="http://schemas.microsoft.com/office/drawing/2014/main" id="{A3D91852-0E94-4FE2-9416-59FAE3C863F6}"/>
            </a:ext>
          </a:extLst>
        </xdr:cNvPr>
        <xdr:cNvPicPr>
          <a:picLocks noChangeAspect="1"/>
        </xdr:cNvPicPr>
      </xdr:nvPicPr>
      <xdr:blipFill>
        <a:blip xmlns:r="http://schemas.openxmlformats.org/officeDocument/2006/relationships" r:embed="rId2"/>
        <a:stretch>
          <a:fillRect/>
        </a:stretch>
      </xdr:blipFill>
      <xdr:spPr>
        <a:xfrm>
          <a:off x="152401" y="8068516"/>
          <a:ext cx="5181600" cy="589630"/>
        </a:xfrm>
        <a:prstGeom prst="rect">
          <a:avLst/>
        </a:prstGeom>
      </xdr:spPr>
    </xdr:pic>
    <xdr:clientData/>
  </xdr:twoCellAnchor>
  <xdr:twoCellAnchor>
    <xdr:from>
      <xdr:col>3</xdr:col>
      <xdr:colOff>3543300</xdr:colOff>
      <xdr:row>63</xdr:row>
      <xdr:rowOff>38100</xdr:rowOff>
    </xdr:from>
    <xdr:to>
      <xdr:col>3</xdr:col>
      <xdr:colOff>3886200</xdr:colOff>
      <xdr:row>64</xdr:row>
      <xdr:rowOff>133349</xdr:rowOff>
    </xdr:to>
    <xdr:sp macro="" textlink="">
      <xdr:nvSpPr>
        <xdr:cNvPr id="5" name="Arrow: Right 4">
          <a:extLst>
            <a:ext uri="{FF2B5EF4-FFF2-40B4-BE49-F238E27FC236}">
              <a16:creationId xmlns:a16="http://schemas.microsoft.com/office/drawing/2014/main" id="{736C2465-90FA-4B1C-8D53-CBCBD14EAE8D}"/>
            </a:ext>
          </a:extLst>
        </xdr:cNvPr>
        <xdr:cNvSpPr/>
      </xdr:nvSpPr>
      <xdr:spPr bwMode="auto">
        <a:xfrm>
          <a:off x="5724525" y="11725275"/>
          <a:ext cx="342900" cy="247649"/>
        </a:xfrm>
        <a:prstGeom prst="rightArrow">
          <a:avLst/>
        </a:prstGeom>
        <a:solidFill>
          <a:srgbClr val="D04A02"/>
        </a:solidFill>
        <a:ln w="9525" cap="flat" cmpd="sng" algn="ctr">
          <a:noFill/>
          <a:prstDash val="solid"/>
          <a:round/>
          <a:headEnd type="none" w="med" len="med"/>
          <a:tailEnd type="none" w="med" len="med"/>
        </a:ln>
        <a:effectLst/>
      </xdr:spPr>
      <xdr:txBody>
        <a:bodyPr vert="horz" wrap="square" lIns="63500" tIns="0" rIns="64800" bIns="0" numCol="1" rtlCol="0" anchor="t" anchorCtr="0" compatLnSpc="1">
          <a:prstTxWarp prst="textNoShape">
            <a:avLst/>
          </a:prstTxWarp>
        </a:bodyPr>
        <a:lstStyle/>
        <a:p>
          <a:pPr marL="0" marR="0" indent="0" algn="l" defTabSz="914400" rtl="0" eaLnBrk="1" fontAlgn="base" latinLnBrk="0" hangingPunct="1">
            <a:lnSpc>
              <a:spcPct val="100000"/>
            </a:lnSpc>
            <a:spcBef>
              <a:spcPct val="20000"/>
            </a:spcBef>
            <a:spcAft>
              <a:spcPct val="20000"/>
            </a:spcAft>
            <a:buClrTx/>
            <a:buSzPct val="90000"/>
            <a:buFontTx/>
            <a:buNone/>
            <a:tabLst/>
          </a:pPr>
          <a:endParaRPr kumimoji="0" lang="en-GB" sz="2000" b="0" i="0" u="none" strike="noStrike" cap="none" normalizeH="0" baseline="0">
            <a:ln>
              <a:noFill/>
            </a:ln>
            <a:solidFill>
              <a:schemeClr val="bg2"/>
            </a:solidFill>
            <a:effectLst/>
            <a:latin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114300</xdr:colOff>
      <xdr:row>7</xdr:row>
      <xdr:rowOff>0</xdr:rowOff>
    </xdr:from>
    <xdr:to>
      <xdr:col>10</xdr:col>
      <xdr:colOff>199557</xdr:colOff>
      <xdr:row>20</xdr:row>
      <xdr:rowOff>75852</xdr:rowOff>
    </xdr:to>
    <xdr:pic>
      <xdr:nvPicPr>
        <xdr:cNvPr id="2" name="Picture 1">
          <a:extLst>
            <a:ext uri="{FF2B5EF4-FFF2-40B4-BE49-F238E27FC236}">
              <a16:creationId xmlns:a16="http://schemas.microsoft.com/office/drawing/2014/main" id="{2E9BA9B4-8716-4623-8A9B-AA573CD43F03}"/>
            </a:ext>
          </a:extLst>
        </xdr:cNvPr>
        <xdr:cNvPicPr>
          <a:picLocks noChangeAspect="1"/>
        </xdr:cNvPicPr>
      </xdr:nvPicPr>
      <xdr:blipFill>
        <a:blip xmlns:r="http://schemas.openxmlformats.org/officeDocument/2006/relationships" r:embed="rId1"/>
        <a:stretch>
          <a:fillRect/>
        </a:stretch>
      </xdr:blipFill>
      <xdr:spPr>
        <a:xfrm>
          <a:off x="6867525" y="1066800"/>
          <a:ext cx="3742857" cy="2780952"/>
        </a:xfrm>
        <a:prstGeom prst="rect">
          <a:avLst/>
        </a:prstGeom>
      </xdr:spPr>
    </xdr:pic>
    <xdr:clientData/>
  </xdr:twoCellAnchor>
  <xdr:twoCellAnchor editAs="oneCell">
    <xdr:from>
      <xdr:col>1</xdr:col>
      <xdr:colOff>342900</xdr:colOff>
      <xdr:row>5</xdr:row>
      <xdr:rowOff>95250</xdr:rowOff>
    </xdr:from>
    <xdr:to>
      <xdr:col>1</xdr:col>
      <xdr:colOff>5104776</xdr:colOff>
      <xdr:row>22</xdr:row>
      <xdr:rowOff>18645</xdr:rowOff>
    </xdr:to>
    <xdr:pic>
      <xdr:nvPicPr>
        <xdr:cNvPr id="3" name="Picture 2">
          <a:extLst>
            <a:ext uri="{FF2B5EF4-FFF2-40B4-BE49-F238E27FC236}">
              <a16:creationId xmlns:a16="http://schemas.microsoft.com/office/drawing/2014/main" id="{DAC55729-D7AF-431B-955C-663AF74C0F81}"/>
            </a:ext>
          </a:extLst>
        </xdr:cNvPr>
        <xdr:cNvPicPr>
          <a:picLocks noChangeAspect="1"/>
        </xdr:cNvPicPr>
      </xdr:nvPicPr>
      <xdr:blipFill rotWithShape="1">
        <a:blip xmlns:r="http://schemas.openxmlformats.org/officeDocument/2006/relationships" r:embed="rId2"/>
        <a:srcRect l="5154" r="-573"/>
        <a:stretch/>
      </xdr:blipFill>
      <xdr:spPr>
        <a:xfrm>
          <a:off x="476250" y="857250"/>
          <a:ext cx="4761876" cy="3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76199</xdr:colOff>
      <xdr:row>2</xdr:row>
      <xdr:rowOff>139701</xdr:rowOff>
    </xdr:from>
    <xdr:to>
      <xdr:col>25</xdr:col>
      <xdr:colOff>300718</xdr:colOff>
      <xdr:row>8</xdr:row>
      <xdr:rowOff>133351</xdr:rowOff>
    </xdr:to>
    <xdr:sp macro="" textlink="">
      <xdr:nvSpPr>
        <xdr:cNvPr id="3" name="TextBox 2">
          <a:extLst>
            <a:ext uri="{FF2B5EF4-FFF2-40B4-BE49-F238E27FC236}">
              <a16:creationId xmlns:a16="http://schemas.microsoft.com/office/drawing/2014/main" id="{0BE86BF1-C9B1-45D2-A90B-F1FBD1534628}"/>
            </a:ext>
          </a:extLst>
        </xdr:cNvPr>
        <xdr:cNvSpPr txBox="1"/>
      </xdr:nvSpPr>
      <xdr:spPr>
        <a:xfrm>
          <a:off x="9801224" y="482601"/>
          <a:ext cx="3348719" cy="1069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r>
            <a:rPr lang="en-GB" sz="1000"/>
            <a:t>All indicators:</a:t>
          </a:r>
          <a:r>
            <a:rPr lang="en-GB" sz="1000" baseline="0"/>
            <a:t> </a:t>
          </a:r>
          <a:r>
            <a:rPr lang="en-GB" sz="1000"/>
            <a:t>Revenue,</a:t>
          </a:r>
          <a:r>
            <a:rPr lang="en-GB" sz="1000" baseline="0"/>
            <a:t> </a:t>
          </a:r>
          <a:r>
            <a:rPr lang="en-GB" sz="1000"/>
            <a:t>number of customers,</a:t>
          </a:r>
          <a:r>
            <a:rPr lang="en-GB" sz="1000" baseline="0"/>
            <a:t> number of editors</a:t>
          </a:r>
          <a:r>
            <a:rPr lang="en-GB" sz="1000"/>
            <a:t> have grown</a:t>
          </a:r>
          <a:r>
            <a:rPr lang="en-GB" sz="1000" baseline="0"/>
            <a:t> significantly exponentially since 2019-05 til 2021-06</a:t>
          </a:r>
          <a:endParaRPr lang="en-GB" sz="1000"/>
        </a:p>
      </xdr:txBody>
    </xdr:sp>
    <xdr:clientData/>
  </xdr:twoCellAnchor>
  <xdr:twoCellAnchor>
    <xdr:from>
      <xdr:col>0</xdr:col>
      <xdr:colOff>135466</xdr:colOff>
      <xdr:row>34</xdr:row>
      <xdr:rowOff>52132</xdr:rowOff>
    </xdr:from>
    <xdr:to>
      <xdr:col>13</xdr:col>
      <xdr:colOff>772582</xdr:colOff>
      <xdr:row>61</xdr:row>
      <xdr:rowOff>64558</xdr:rowOff>
    </xdr:to>
    <xdr:graphicFrame macro="">
      <xdr:nvGraphicFramePr>
        <xdr:cNvPr id="6" name="Chart 5">
          <a:extLst>
            <a:ext uri="{FF2B5EF4-FFF2-40B4-BE49-F238E27FC236}">
              <a16:creationId xmlns:a16="http://schemas.microsoft.com/office/drawing/2014/main" id="{3AEA070D-5F2E-4312-AF6A-87AA5C19A48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63</xdr:row>
      <xdr:rowOff>141815</xdr:rowOff>
    </xdr:from>
    <xdr:to>
      <xdr:col>13</xdr:col>
      <xdr:colOff>709083</xdr:colOff>
      <xdr:row>90</xdr:row>
      <xdr:rowOff>104774</xdr:rowOff>
    </xdr:to>
    <xdr:graphicFrame macro="">
      <xdr:nvGraphicFramePr>
        <xdr:cNvPr id="8" name="Chart 7">
          <a:extLst>
            <a:ext uri="{FF2B5EF4-FFF2-40B4-BE49-F238E27FC236}">
              <a16:creationId xmlns:a16="http://schemas.microsoft.com/office/drawing/2014/main" id="{08760F61-871A-48C2-AEE9-274044F7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1162051</xdr:colOff>
      <xdr:row>3</xdr:row>
      <xdr:rowOff>76200</xdr:rowOff>
    </xdr:from>
    <xdr:to>
      <xdr:col>21</xdr:col>
      <xdr:colOff>238126</xdr:colOff>
      <xdr:row>23</xdr:row>
      <xdr:rowOff>76200</xdr:rowOff>
    </xdr:to>
    <xdr:graphicFrame macro="">
      <xdr:nvGraphicFramePr>
        <xdr:cNvPr id="3" name="Chart 2">
          <a:extLst>
            <a:ext uri="{FF2B5EF4-FFF2-40B4-BE49-F238E27FC236}">
              <a16:creationId xmlns:a16="http://schemas.microsoft.com/office/drawing/2014/main" id="{D0770C4D-1A9F-4B87-AF24-BB4B5EE3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38</xdr:row>
      <xdr:rowOff>85725</xdr:rowOff>
    </xdr:from>
    <xdr:to>
      <xdr:col>21</xdr:col>
      <xdr:colOff>104775</xdr:colOff>
      <xdr:row>65</xdr:row>
      <xdr:rowOff>142875</xdr:rowOff>
    </xdr:to>
    <xdr:graphicFrame macro="">
      <xdr:nvGraphicFramePr>
        <xdr:cNvPr id="4" name="Chart 3">
          <a:extLst>
            <a:ext uri="{FF2B5EF4-FFF2-40B4-BE49-F238E27FC236}">
              <a16:creationId xmlns:a16="http://schemas.microsoft.com/office/drawing/2014/main" id="{8F3551EF-A785-4B12-A74F-CF41F0BB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24</xdr:row>
      <xdr:rowOff>47625</xdr:rowOff>
    </xdr:from>
    <xdr:to>
      <xdr:col>21</xdr:col>
      <xdr:colOff>247650</xdr:colOff>
      <xdr:row>30</xdr:row>
      <xdr:rowOff>0</xdr:rowOff>
    </xdr:to>
    <xdr:sp macro="" textlink="">
      <xdr:nvSpPr>
        <xdr:cNvPr id="7" name="TextBox 6">
          <a:extLst>
            <a:ext uri="{FF2B5EF4-FFF2-40B4-BE49-F238E27FC236}">
              <a16:creationId xmlns:a16="http://schemas.microsoft.com/office/drawing/2014/main" id="{BFC70117-B5E5-471E-ADA8-6E3A85E7DC9E}"/>
            </a:ext>
          </a:extLst>
        </xdr:cNvPr>
        <xdr:cNvSpPr txBox="1"/>
      </xdr:nvSpPr>
      <xdr:spPr>
        <a:xfrm>
          <a:off x="4638675" y="3905250"/>
          <a:ext cx="7677150" cy="8667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Share of revenue from customers who don't require SSO set up started in 2019-11. Since 2020-08, it has increased</a:t>
          </a:r>
          <a:r>
            <a:rPr lang="en-GB" sz="1000" baseline="0"/>
            <a:t> month over month. By 2021-06, it accounts for approx. 30% of monhtly revenue (largest share ever since)</a:t>
          </a:r>
          <a:endParaRPr lang="en-GB" sz="1000"/>
        </a:p>
      </xdr:txBody>
    </xdr:sp>
    <xdr:clientData/>
  </xdr:twoCellAnchor>
  <xdr:twoCellAnchor>
    <xdr:from>
      <xdr:col>8</xdr:col>
      <xdr:colOff>542924</xdr:colOff>
      <xdr:row>66</xdr:row>
      <xdr:rowOff>76200</xdr:rowOff>
    </xdr:from>
    <xdr:to>
      <xdr:col>20</xdr:col>
      <xdr:colOff>885824</xdr:colOff>
      <xdr:row>70</xdr:row>
      <xdr:rowOff>142875</xdr:rowOff>
    </xdr:to>
    <xdr:sp macro="" textlink="">
      <xdr:nvSpPr>
        <xdr:cNvPr id="8" name="TextBox 7">
          <a:extLst>
            <a:ext uri="{FF2B5EF4-FFF2-40B4-BE49-F238E27FC236}">
              <a16:creationId xmlns:a16="http://schemas.microsoft.com/office/drawing/2014/main" id="{458A750B-E09A-44F5-B646-820989203BA6}"/>
            </a:ext>
          </a:extLst>
        </xdr:cNvPr>
        <xdr:cNvSpPr txBox="1"/>
      </xdr:nvSpPr>
      <xdr:spPr>
        <a:xfrm>
          <a:off x="6010274" y="10372725"/>
          <a:ext cx="12801600" cy="676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Most</a:t>
          </a:r>
          <a:r>
            <a:rPr lang="en-GB" sz="1000" baseline="0"/>
            <a:t> revenue comes from customers who requires only 0 -1 custom domain. accounting for 47% and 40% respectively </a:t>
          </a:r>
          <a:endParaRPr lang="en-GB" sz="1000"/>
        </a:p>
      </xdr:txBody>
    </xdr:sp>
    <xdr:clientData/>
  </xdr:twoCellAnchor>
  <xdr:twoCellAnchor editAs="absolute">
    <xdr:from>
      <xdr:col>8</xdr:col>
      <xdr:colOff>295276</xdr:colOff>
      <xdr:row>75</xdr:row>
      <xdr:rowOff>76200</xdr:rowOff>
    </xdr:from>
    <xdr:to>
      <xdr:col>24</xdr:col>
      <xdr:colOff>676275</xdr:colOff>
      <xdr:row>98</xdr:row>
      <xdr:rowOff>91123</xdr:rowOff>
    </xdr:to>
    <xdr:graphicFrame macro="">
      <xdr:nvGraphicFramePr>
        <xdr:cNvPr id="2" name="Chart 1">
          <a:extLst>
            <a:ext uri="{FF2B5EF4-FFF2-40B4-BE49-F238E27FC236}">
              <a16:creationId xmlns:a16="http://schemas.microsoft.com/office/drawing/2014/main" id="{1CCA6F67-0ED0-451C-9D81-74E544F99C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942976</xdr:colOff>
      <xdr:row>101</xdr:row>
      <xdr:rowOff>57151</xdr:rowOff>
    </xdr:from>
    <xdr:to>
      <xdr:col>15</xdr:col>
      <xdr:colOff>885826</xdr:colOff>
      <xdr:row>108</xdr:row>
      <xdr:rowOff>38100</xdr:rowOff>
    </xdr:to>
    <xdr:sp macro="" textlink="">
      <xdr:nvSpPr>
        <xdr:cNvPr id="9" name="TextBox 8">
          <a:extLst>
            <a:ext uri="{FF2B5EF4-FFF2-40B4-BE49-F238E27FC236}">
              <a16:creationId xmlns:a16="http://schemas.microsoft.com/office/drawing/2014/main" id="{5FE35122-7A03-4824-99E1-0AE61E8C90C6}"/>
            </a:ext>
          </a:extLst>
        </xdr:cNvPr>
        <xdr:cNvSpPr txBox="1"/>
      </xdr:nvSpPr>
      <xdr:spPr>
        <a:xfrm>
          <a:off x="6410326" y="16040101"/>
          <a:ext cx="7410450" cy="10477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In 2019, most revenue came from enterprise customer</a:t>
          </a:r>
          <a:r>
            <a:rPr lang="en-GB" sz="1000" baseline="0"/>
            <a:t> type (&gt; 10 max. editors) and customers with unknown max. editors.</a:t>
          </a:r>
        </a:p>
        <a:p>
          <a:endParaRPr lang="en-GB" sz="1000"/>
        </a:p>
        <a:p>
          <a:r>
            <a:rPr lang="en-GB" sz="1000"/>
            <a:t>Starting in 2020, share</a:t>
          </a:r>
          <a:r>
            <a:rPr lang="en-GB" sz="1000" baseline="0"/>
            <a:t> of revenue comes from company customer type has grown steadily. Until 2021-03, revenue contributed by company customer type has accounted started to become higher than in enterprise customer type.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217752</xdr:colOff>
      <xdr:row>41</xdr:row>
      <xdr:rowOff>8780</xdr:rowOff>
    </xdr:to>
    <xdr:pic>
      <xdr:nvPicPr>
        <xdr:cNvPr id="2" name="Picture 1">
          <a:extLst>
            <a:ext uri="{FF2B5EF4-FFF2-40B4-BE49-F238E27FC236}">
              <a16:creationId xmlns:a16="http://schemas.microsoft.com/office/drawing/2014/main" id="{04715645-C905-4EA3-90CB-7B0FDF53BD30}"/>
            </a:ext>
          </a:extLst>
        </xdr:cNvPr>
        <xdr:cNvPicPr>
          <a:picLocks noChangeAspect="1"/>
        </xdr:cNvPicPr>
      </xdr:nvPicPr>
      <xdr:blipFill>
        <a:blip xmlns:r="http://schemas.openxmlformats.org/officeDocument/2006/relationships" r:embed="rId1"/>
        <a:stretch>
          <a:fillRect/>
        </a:stretch>
      </xdr:blipFill>
      <xdr:spPr>
        <a:xfrm>
          <a:off x="133350" y="495300"/>
          <a:ext cx="10580952" cy="5961905"/>
        </a:xfrm>
        <a:prstGeom prst="rect">
          <a:avLst/>
        </a:prstGeom>
      </xdr:spPr>
    </xdr:pic>
    <xdr:clientData/>
  </xdr:twoCellAnchor>
  <xdr:twoCellAnchor>
    <xdr:from>
      <xdr:col>1</xdr:col>
      <xdr:colOff>504825</xdr:colOff>
      <xdr:row>45</xdr:row>
      <xdr:rowOff>28575</xdr:rowOff>
    </xdr:from>
    <xdr:to>
      <xdr:col>14</xdr:col>
      <xdr:colOff>504825</xdr:colOff>
      <xdr:row>69</xdr:row>
      <xdr:rowOff>85725</xdr:rowOff>
    </xdr:to>
    <xdr:sp macro="" textlink="">
      <xdr:nvSpPr>
        <xdr:cNvPr id="3" name="TextBox 2">
          <a:extLst>
            <a:ext uri="{FF2B5EF4-FFF2-40B4-BE49-F238E27FC236}">
              <a16:creationId xmlns:a16="http://schemas.microsoft.com/office/drawing/2014/main" id="{4FA1D0DB-F653-4DA7-B078-0A35EAF4EF36}"/>
            </a:ext>
          </a:extLst>
        </xdr:cNvPr>
        <xdr:cNvSpPr txBox="1"/>
      </xdr:nvSpPr>
      <xdr:spPr>
        <a:xfrm>
          <a:off x="638175" y="7086600"/>
          <a:ext cx="7924800" cy="371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u="sng">
              <a:solidFill>
                <a:schemeClr val="dk1"/>
              </a:solidFill>
              <a:effectLst/>
              <a:latin typeface="+mn-lt"/>
              <a:ea typeface="+mn-ea"/>
              <a:cs typeface="+mn-cs"/>
            </a:rPr>
            <a:t>Bar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Bar</a:t>
          </a:r>
          <a:r>
            <a:rPr lang="en-GB" sz="1000" baseline="0">
              <a:solidFill>
                <a:schemeClr val="dk1"/>
              </a:solidFill>
              <a:effectLst/>
              <a:latin typeface="+mn-lt"/>
              <a:ea typeface="+mn-ea"/>
              <a:cs typeface="+mn-cs"/>
            </a:rPr>
            <a:t> plots on the top show that r</a:t>
          </a:r>
          <a:r>
            <a:rPr lang="en-GB" sz="1000">
              <a:solidFill>
                <a:schemeClr val="dk1"/>
              </a:solidFill>
              <a:effectLst/>
              <a:latin typeface="+mn-lt"/>
              <a:ea typeface="+mn-ea"/>
              <a:cs typeface="+mn-cs"/>
            </a:rPr>
            <a:t>evenue, number of view are highly correlated</a:t>
          </a:r>
          <a:r>
            <a:rPr lang="en-GB" sz="1000" baseline="0">
              <a:solidFill>
                <a:schemeClr val="dk1"/>
              </a:solidFill>
              <a:effectLst/>
              <a:latin typeface="+mn-lt"/>
              <a:ea typeface="+mn-ea"/>
              <a:cs typeface="+mn-cs"/>
            </a:rPr>
            <a:t> to number of customers in each customer type (company, enterprise, unknown)</a:t>
          </a:r>
          <a:endParaRPr lang="en-GB" sz="1000">
            <a:effectLst/>
          </a:endParaRPr>
        </a:p>
        <a:p>
          <a:endParaRPr lang="en-GB" sz="1000"/>
        </a:p>
        <a:p>
          <a:r>
            <a:rPr lang="en-GB" sz="1000" u="sng"/>
            <a:t>Scatter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t>The scatter plot beneath shows the correlation</a:t>
          </a:r>
          <a:r>
            <a:rPr lang="en-GB" sz="1000" baseline="0"/>
            <a:t> between the length of subscription (in months) and number of view last month for each customer. </a:t>
          </a:r>
          <a:r>
            <a:rPr lang="en-GB" sz="1000" baseline="0">
              <a:solidFill>
                <a:schemeClr val="dk1"/>
              </a:solidFill>
              <a:effectLst/>
              <a:latin typeface="+mn-lt"/>
              <a:ea typeface="+mn-ea"/>
              <a:cs typeface="+mn-cs"/>
            </a:rPr>
            <a:t>Most customers view less than 100 times last month</a:t>
          </a:r>
          <a:endParaRPr lang="en-GB" sz="1000">
            <a:effectLst/>
          </a:endParaRPr>
        </a:p>
        <a:p>
          <a:endParaRPr lang="en-GB" sz="1000" baseline="0"/>
        </a:p>
        <a:p>
          <a:endParaRPr lang="en-GB" sz="1000"/>
        </a:p>
        <a:p>
          <a:r>
            <a:rPr lang="en-GB" sz="1000" u="sng" baseline="0"/>
            <a:t>Table (on the right side):</a:t>
          </a:r>
        </a:p>
        <a:p>
          <a:pPr lvl="1"/>
          <a:endParaRPr lang="en-GB" sz="1000" baseline="0"/>
        </a:p>
        <a:p>
          <a:pPr lvl="1"/>
          <a:r>
            <a:rPr lang="en-GB" sz="1000" baseline="0"/>
            <a:t>- Most active team</a:t>
          </a:r>
        </a:p>
        <a:p>
          <a:pPr lvl="1"/>
          <a:r>
            <a:rPr lang="en-GB" sz="1000" baseline="0"/>
            <a:t>Team097 was the most active customer (last week's view per editor: 32.8 times, last month's view per editor: 9.2 times)</a:t>
          </a:r>
        </a:p>
        <a:p>
          <a:pPr lvl="1"/>
          <a:endParaRPr lang="en-GB" sz="1000" baseline="0"/>
        </a:p>
        <a:p>
          <a:pPr lvl="1"/>
          <a:r>
            <a:rPr lang="en-GB" sz="1000" baseline="0"/>
            <a:t>- Least active team</a:t>
          </a:r>
        </a:p>
        <a:p>
          <a:pPr lvl="1"/>
          <a:r>
            <a:rPr lang="en-GB" sz="1000" baseline="0"/>
            <a:t>TEAM031 </a:t>
          </a:r>
        </a:p>
        <a:p>
          <a:pPr lvl="1"/>
          <a:r>
            <a:rPr lang="en-GB" sz="1000" baseline="0"/>
            <a:t>TEAM096 </a:t>
          </a:r>
        </a:p>
        <a:p>
          <a:pPr lvl="1"/>
          <a:r>
            <a:rPr lang="en-GB" sz="1000" baseline="0"/>
            <a:t>TEAM036 </a:t>
          </a:r>
        </a:p>
        <a:p>
          <a:pPr lvl="1"/>
          <a:r>
            <a:rPr lang="en-GB" sz="1000" baseline="0"/>
            <a:t>TEAM012 </a:t>
          </a:r>
        </a:p>
        <a:p>
          <a:pPr lvl="1"/>
          <a:r>
            <a:rPr lang="en-GB" sz="1000" baseline="0"/>
            <a:t>TEAM035 </a:t>
          </a:r>
        </a:p>
        <a:p>
          <a:pPr lvl="1"/>
          <a:r>
            <a:rPr lang="en-GB" sz="1000" baseline="0"/>
            <a:t>did not view any time last month. </a:t>
          </a:r>
          <a:r>
            <a:rPr lang="en-GB" sz="1000" baseline="0">
              <a:solidFill>
                <a:srgbClr val="FF0000"/>
              </a:solidFill>
            </a:rPr>
            <a:t>These customers need attention/ investigation</a:t>
          </a:r>
        </a:p>
        <a:p>
          <a:endParaRPr lang="en-GB" sz="1000" baseline="0"/>
        </a:p>
        <a:p>
          <a:r>
            <a:rPr lang="en-GB" sz="1000" baseline="0"/>
            <a:t> </a:t>
          </a:r>
        </a:p>
        <a:p>
          <a:endParaRPr lang="en-GB" sz="10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542925</xdr:colOff>
      <xdr:row>11</xdr:row>
      <xdr:rowOff>66674</xdr:rowOff>
    </xdr:from>
    <xdr:to>
      <xdr:col>18</xdr:col>
      <xdr:colOff>161925</xdr:colOff>
      <xdr:row>34</xdr:row>
      <xdr:rowOff>28575</xdr:rowOff>
    </xdr:to>
    <xdr:sp macro="" textlink="">
      <xdr:nvSpPr>
        <xdr:cNvPr id="2" name="TextBox 1">
          <a:extLst>
            <a:ext uri="{FF2B5EF4-FFF2-40B4-BE49-F238E27FC236}">
              <a16:creationId xmlns:a16="http://schemas.microsoft.com/office/drawing/2014/main" id="{9C00801C-0C68-4C93-B2E8-D2DD855A3A53}"/>
            </a:ext>
          </a:extLst>
        </xdr:cNvPr>
        <xdr:cNvSpPr txBox="1"/>
      </xdr:nvSpPr>
      <xdr:spPr>
        <a:xfrm>
          <a:off x="3724275" y="1685924"/>
          <a:ext cx="4533900" cy="3467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Customer concentration risk</a:t>
          </a:r>
        </a:p>
        <a:p>
          <a:endParaRPr lang="en-GB" sz="1000"/>
        </a:p>
        <a:p>
          <a:r>
            <a:rPr lang="en-GB" sz="1000"/>
            <a:t>Customer concentration occurs when a single customer</a:t>
          </a:r>
          <a:r>
            <a:rPr lang="en-GB" sz="1000" baseline="0"/>
            <a:t> </a:t>
          </a:r>
          <a:r>
            <a:rPr lang="en-GB" sz="1000"/>
            <a:t>accounts for 10% or more of the revenue, or when the company's largest five customers account for 25% or more of the revenue.</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b="1">
              <a:solidFill>
                <a:schemeClr val="dk1"/>
              </a:solidFill>
              <a:effectLst/>
              <a:latin typeface="+mn-lt"/>
              <a:ea typeface="+mn-ea"/>
              <a:cs typeface="+mn-cs"/>
            </a:rPr>
            <a:t>Comments</a:t>
          </a:r>
          <a:endParaRPr lang="en-GB" sz="1000">
            <a:effectLst/>
          </a:endParaRPr>
        </a:p>
        <a:p>
          <a:r>
            <a:rPr lang="en-GB" sz="1000"/>
            <a:t>In the last</a:t>
          </a:r>
          <a:r>
            <a:rPr lang="en-GB" sz="1000" baseline="0"/>
            <a:t> 6 months of </a:t>
          </a:r>
          <a:r>
            <a:rPr lang="en-GB" sz="1000"/>
            <a:t>2019, there are only 4 customers and TEAM079 </a:t>
          </a:r>
          <a:r>
            <a:rPr lang="en-GB" sz="1000" baseline="0"/>
            <a:t>accounts for 60% revenue. </a:t>
          </a:r>
        </a:p>
        <a:p>
          <a:endParaRPr lang="en-GB" sz="1000" baseline="0"/>
        </a:p>
        <a:p>
          <a:r>
            <a:rPr lang="en-GB" sz="1000" baseline="0"/>
            <a:t>In 2020, top 5 customers took a drastically smaller percentage, contributed to 26% of total revenue. Customer concentration risk remained an issue to the business.</a:t>
          </a:r>
        </a:p>
        <a:p>
          <a:endParaRPr lang="en-GB" sz="1000" baseline="0"/>
        </a:p>
        <a:p>
          <a:r>
            <a:rPr lang="en-GB" sz="1000" baseline="0"/>
            <a:t>In the first half of 2021, top 5 customers only took 12% of the revenue, and no customer accounts for more than 3% of the revenue. It indicates the business has expanded to a larger number of customers. Customer concentration risk has reduced significantly</a:t>
          </a:r>
          <a:endParaRPr lang="en-GB" sz="1000"/>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58737</xdr:colOff>
      <xdr:row>14</xdr:row>
      <xdr:rowOff>114300</xdr:rowOff>
    </xdr:from>
    <xdr:to>
      <xdr:col>7</xdr:col>
      <xdr:colOff>9525</xdr:colOff>
      <xdr:row>39</xdr:row>
      <xdr:rowOff>142875</xdr:rowOff>
    </xdr:to>
    <xdr:graphicFrame macro="">
      <xdr:nvGraphicFramePr>
        <xdr:cNvPr id="3" name="Chart 2">
          <a:extLst>
            <a:ext uri="{FF2B5EF4-FFF2-40B4-BE49-F238E27FC236}">
              <a16:creationId xmlns:a16="http://schemas.microsoft.com/office/drawing/2014/main" id="{8F3C060C-C1CF-4286-84D4-9722FAC5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66675</xdr:colOff>
      <xdr:row>14</xdr:row>
      <xdr:rowOff>152400</xdr:rowOff>
    </xdr:from>
    <xdr:to>
      <xdr:col>0</xdr:col>
      <xdr:colOff>1952625</xdr:colOff>
      <xdr:row>18</xdr:row>
      <xdr:rowOff>104775</xdr:rowOff>
    </xdr:to>
    <mc:AlternateContent xmlns:mc="http://schemas.openxmlformats.org/markup-compatibility/2006" xmlns:a14="http://schemas.microsoft.com/office/drawing/2010/main">
      <mc:Choice Requires="a14">
        <xdr:graphicFrame macro="">
          <xdr:nvGraphicFramePr>
            <xdr:cNvPr id="5" name="is_sso_set_up">
              <a:extLst>
                <a:ext uri="{FF2B5EF4-FFF2-40B4-BE49-F238E27FC236}">
                  <a16:creationId xmlns:a16="http://schemas.microsoft.com/office/drawing/2014/main" id="{AA5975BF-AF94-41ED-B10F-71B6AAF6C5BA}"/>
                </a:ext>
              </a:extLst>
            </xdr:cNvPr>
            <xdr:cNvGraphicFramePr/>
          </xdr:nvGraphicFramePr>
          <xdr:xfrm>
            <a:off x="0" y="0"/>
            <a:ext cx="0" cy="0"/>
          </xdr:xfrm>
          <a:graphic>
            <a:graphicData uri="http://schemas.microsoft.com/office/drawing/2010/slicer">
              <sle:slicer xmlns:sle="http://schemas.microsoft.com/office/drawing/2010/slicer" name="is_sso_set_up"/>
            </a:graphicData>
          </a:graphic>
        </xdr:graphicFrame>
      </mc:Choice>
      <mc:Fallback xmlns="">
        <xdr:sp macro="" textlink="">
          <xdr:nvSpPr>
            <xdr:cNvPr id="0" name=""/>
            <xdr:cNvSpPr>
              <a:spLocks noTextEdit="1"/>
            </xdr:cNvSpPr>
          </xdr:nvSpPr>
          <xdr:spPr>
            <a:xfrm>
              <a:off x="66675" y="685800"/>
              <a:ext cx="18859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17</xdr:row>
      <xdr:rowOff>152399</xdr:rowOff>
    </xdr:from>
    <xdr:to>
      <xdr:col>12</xdr:col>
      <xdr:colOff>962025</xdr:colOff>
      <xdr:row>30</xdr:row>
      <xdr:rowOff>152399</xdr:rowOff>
    </xdr:to>
    <xdr:sp macro="" textlink="">
      <xdr:nvSpPr>
        <xdr:cNvPr id="7" name="TextBox 6">
          <a:extLst>
            <a:ext uri="{FF2B5EF4-FFF2-40B4-BE49-F238E27FC236}">
              <a16:creationId xmlns:a16="http://schemas.microsoft.com/office/drawing/2014/main" id="{CD4739B9-5DF4-446B-8742-5BC560BD4E9E}"/>
            </a:ext>
          </a:extLst>
        </xdr:cNvPr>
        <xdr:cNvSpPr txBox="1"/>
      </xdr:nvSpPr>
      <xdr:spPr>
        <a:xfrm>
          <a:off x="9953625" y="2981324"/>
          <a:ext cx="63055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Net retention % </a:t>
          </a:r>
          <a:br>
            <a:rPr lang="en-US" sz="1000"/>
          </a:br>
          <a:r>
            <a:rPr lang="en-US" sz="1000"/>
            <a:t>is an indication of how well the company can generate additional revenue from its existing customer</a:t>
          </a:r>
          <a:r>
            <a:rPr lang="en-US" sz="1000" baseline="0"/>
            <a:t> base, instead of relying to the acquisition of new customers.</a:t>
          </a:r>
        </a:p>
        <a:p>
          <a:br>
            <a:rPr lang="en-US" sz="1000"/>
          </a:br>
          <a:r>
            <a:rPr lang="en-US" sz="1000"/>
            <a:t>Net retention % is calculated</a:t>
          </a:r>
          <a:r>
            <a:rPr lang="en-US" sz="1000" baseline="0"/>
            <a:t> as:</a:t>
          </a:r>
          <a:br>
            <a:rPr lang="en-US" sz="1000" baseline="0"/>
          </a:br>
          <a:r>
            <a:rPr lang="en-US" sz="1000" baseline="0"/>
            <a:t>sum(up-sell, down-sell, lost customers, revenue prior period) / revenue prior period</a:t>
          </a:r>
        </a:p>
        <a:p>
          <a:endParaRPr lang="en-US" sz="1000" baseline="0"/>
        </a:p>
        <a:p>
          <a:r>
            <a:rPr lang="en-US" sz="1000" b="1" baseline="0"/>
            <a:t>Comments</a:t>
          </a:r>
        </a:p>
        <a:p>
          <a:r>
            <a:rPr lang="en-US" sz="1000" baseline="0"/>
            <a:t>Net retention larger than 100% indicates company's revenue continues to grow without aquiring new customers, </a:t>
          </a:r>
          <a:r>
            <a:rPr lang="en-US" sz="1000" baseline="0">
              <a:solidFill>
                <a:schemeClr val="dk1"/>
              </a:solidFill>
              <a:effectLst/>
              <a:latin typeface="+mn-lt"/>
              <a:ea typeface="+mn-ea"/>
              <a:cs typeface="+mn-cs"/>
            </a:rPr>
            <a:t>which is a good indicator since aquisition cost for new customers, in general, is higher than the cost to approach existing customers.</a:t>
          </a:r>
          <a:endParaRPr lang="en-GB" sz="1000">
            <a:effectLst/>
          </a:endParaRPr>
        </a:p>
        <a:p>
          <a:endParaRPr lang="en-US" sz="1000" baseline="0"/>
        </a:p>
        <a:p>
          <a:endParaRPr lang="en-US" sz="1000"/>
        </a:p>
      </xdr:txBody>
    </xdr:sp>
    <xdr:clientData/>
  </xdr:twoCellAnchor>
  <xdr:twoCellAnchor>
    <xdr:from>
      <xdr:col>7</xdr:col>
      <xdr:colOff>1733549</xdr:colOff>
      <xdr:row>43</xdr:row>
      <xdr:rowOff>47625</xdr:rowOff>
    </xdr:from>
    <xdr:to>
      <xdr:col>12</xdr:col>
      <xdr:colOff>1066800</xdr:colOff>
      <xdr:row>55</xdr:row>
      <xdr:rowOff>133350</xdr:rowOff>
    </xdr:to>
    <xdr:sp macro="" textlink="">
      <xdr:nvSpPr>
        <xdr:cNvPr id="2" name="TextBox 1">
          <a:extLst>
            <a:ext uri="{FF2B5EF4-FFF2-40B4-BE49-F238E27FC236}">
              <a16:creationId xmlns:a16="http://schemas.microsoft.com/office/drawing/2014/main" id="{B613B4DA-361F-4C52-9CA5-F1EA26C36649}"/>
            </a:ext>
          </a:extLst>
        </xdr:cNvPr>
        <xdr:cNvSpPr txBox="1"/>
      </xdr:nvSpPr>
      <xdr:spPr>
        <a:xfrm>
          <a:off x="9896474" y="5372100"/>
          <a:ext cx="6467476"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dk1"/>
              </a:solidFill>
              <a:effectLst/>
              <a:latin typeface="+mn-lt"/>
              <a:ea typeface="+mn-ea"/>
              <a:cs typeface="+mn-cs"/>
            </a:rPr>
            <a:t>Comment</a:t>
          </a:r>
          <a:endParaRPr lang="en-GB" sz="1000">
            <a:effectLst/>
          </a:endParaRP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in 2019 and 2020 heavily relied on new customers, 86% and 76% respectively, and on the decreasing trend.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contribution from up-sell has gradually increased over period. It acounted for modest proportion from 2019 to 2020, only 14 and 24% respectively. There is a breakthrough in up-sell in the first half year of 2021, taking 49% of total revenue growth.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The share of revenue between new customers and up-sell indicates the company is on a healthy growth, balancing between maintaining existing customers and aquiring new customers. </a:t>
          </a:r>
          <a:endParaRPr lang="en-GB" sz="10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0.01996</cdr:x>
      <cdr:y>0.08488</cdr:y>
    </cdr:from>
    <cdr:to>
      <cdr:x>0.04847</cdr:x>
      <cdr:y>0.20615</cdr:y>
    </cdr:to>
    <cdr:sp macro="" textlink="">
      <cdr:nvSpPr>
        <cdr:cNvPr id="4" name="Chart Type" hidden="1">
          <a:extLst xmlns:a="http://schemas.openxmlformats.org/drawingml/2006/main">
            <a:ext uri="{FF2B5EF4-FFF2-40B4-BE49-F238E27FC236}">
              <a16:creationId xmlns:a16="http://schemas.microsoft.com/office/drawing/2014/main" id="{A5D69907-AD8D-4B6B-8834-C2FE58CD6033}"/>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Bridge</a:t>
          </a:r>
        </a:p>
      </cdr:txBody>
    </cdr:sp>
  </cdr:relSizeAnchor>
  <cdr:relSizeAnchor xmlns:cdr="http://schemas.openxmlformats.org/drawingml/2006/chartDrawing">
    <cdr:from>
      <cdr:x>0.01982</cdr:x>
      <cdr:y>0.08239</cdr:y>
    </cdr:from>
    <cdr:to>
      <cdr:x>0.04813</cdr:x>
      <cdr:y>0.20008</cdr:y>
    </cdr:to>
    <cdr:sp macro="" textlink="">
      <cdr:nvSpPr>
        <cdr:cNvPr id="5" name="Chart GUID" hidden="1">
          <a:extLst xmlns:a="http://schemas.openxmlformats.org/drawingml/2006/main">
            <a:ext uri="{FF2B5EF4-FFF2-40B4-BE49-F238E27FC236}">
              <a16:creationId xmlns:a16="http://schemas.microsoft.com/office/drawing/2014/main" id="{C6997729-F0E7-41A9-9CBE-B65B8592B76E}"/>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b17269545fa544c58bae1ca12812fbf3</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26389" backgroundQuery="1" createdVersion="6" refreshedVersion="6" minRefreshableVersion="3" recordCount="0" supportSubquery="1" supportAdvancedDrill="1" xr:uid="{FF463D30-55C9-44DB-A362-C56A1F2F4820}">
  <cacheSource type="external" connectionId="6"/>
  <cacheFields count="5">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 name="[Measures].[Sum of max_editors]" caption="Sum of max_editors" numFmtId="0" hierarchy="108" level="32767"/>
    <cacheField name="[zh_flatfile].[month].[month]" caption="month" numFmtId="0" hierarchy="49" level="1">
      <sharedItems containsSemiMixedTypes="0" containsString="0" containsNumber="1" containsInteger="1" minValue="1" maxValue="12" count="12">
        <n v="5"/>
        <n v="6"/>
        <n v="7"/>
        <n v="8"/>
        <n v="9"/>
        <n v="10"/>
        <n v="11"/>
        <n v="12"/>
        <n v="1"/>
        <n v="2"/>
        <n v="3"/>
        <n v="4"/>
      </sharedItems>
      <extLst>
        <ext xmlns:x15="http://schemas.microsoft.com/office/spreadsheetml/2010/11/main" uri="{4F2E5C28-24EA-4eb8-9CBF-B6C8F9C3D259}">
          <x15:cachedUniqueNames>
            <x15:cachedUniqueName index="0" name="[zh_flatfile].[month].&amp;[5]"/>
            <x15:cachedUniqueName index="1" name="[zh_flatfile].[month].&amp;[6]"/>
            <x15:cachedUniqueName index="2" name="[zh_flatfile].[month].&amp;[7]"/>
            <x15:cachedUniqueName index="3" name="[zh_flatfile].[month].&amp;[8]"/>
            <x15:cachedUniqueName index="4" name="[zh_flatfile].[month].&amp;[9]"/>
            <x15:cachedUniqueName index="5" name="[zh_flatfile].[month].&amp;[10]"/>
            <x15:cachedUniqueName index="6" name="[zh_flatfile].[month].&amp;[11]"/>
            <x15:cachedUniqueName index="7" name="[zh_flatfile].[month].&amp;[12]"/>
            <x15:cachedUniqueName index="8" name="[zh_flatfile].[month].&amp;[1]"/>
            <x15:cachedUniqueName index="9" name="[zh_flatfile].[month].&amp;[2]"/>
            <x15:cachedUniqueName index="10" name="[zh_flatfile].[month].&amp;[3]"/>
            <x15:cachedUniqueName index="11" name="[zh_flatfile].[month].&amp;[4]"/>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2" memberValueDatatype="20" unbalanced="0">
      <fieldsUsage count="2">
        <fieldUsage x="-1"/>
        <fieldUsage x="4"/>
      </fieldsUsage>
    </cacheHierarchy>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1"/>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379629" backgroundQuery="1" createdVersion="3" refreshedVersion="6" minRefreshableVersion="3" recordCount="0" supportSubquery="1" supportAdvancedDrill="1" xr:uid="{0408A54F-7609-4677-8B7C-387E6BB8E130}">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3250332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3187268518" backgroundQuery="1" createdVersion="3" refreshedVersion="6" minRefreshableVersion="3" recordCount="0" supportSubquery="1" supportAdvancedDrill="1" xr:uid="{3F80EF8D-AAC6-4A01-88A8-DF8A0B010241}">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8347994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2106482" backgroundQuery="1" createdVersion="6" refreshedVersion="6" minRefreshableVersion="3" recordCount="0" supportSubquery="1" supportAdvancedDrill="1" xr:uid="{68095411-AAB9-4D41-A768-BFF79D8BCEB2}">
  <cacheSource type="external" connectionId="6"/>
  <cacheFields count="4">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Measures].[Sum of max_editors]" caption="Sum of max_editors" numFmtId="0" hierarchy="108"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2"/>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0717596" backgroundQuery="1" createdVersion="6" refreshedVersion="6" minRefreshableVersion="3" recordCount="0" supportSubquery="1" supportAdvancedDrill="1" xr:uid="{49161A71-7A7B-42EB-9F8D-6273F746BE2E}">
  <cacheSource type="external" connectionId="6"/>
  <cacheFields count="3">
    <cacheField name="[zh_flatfile].[max_editors_group].[max_editors_group]" caption="max_editors_group" numFmtId="0" hierarchy="45" level="1">
      <sharedItems count="3">
        <s v="company"/>
        <s v="enterprise"/>
        <s v="unknown"/>
      </sharedItems>
    </cacheField>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fieldsUsage count="2">
        <fieldUsage x="-1"/>
        <fieldUsage x="0"/>
      </fieldsUsage>
    </cacheHierarchy>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9560187" backgroundQuery="1" createdVersion="6" refreshedVersion="6" minRefreshableVersion="3" recordCount="0" supportSubquery="1" supportAdvancedDrill="1" xr:uid="{8D4955A3-B517-4D34-9328-02746B8DF95C}">
  <cacheSource type="external" connectionId="6"/>
  <cacheFields count="3">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nb_custom_domains].[nb_custom_domains]" caption="nb_custom_domains" numFmtId="0" hierarchy="35" level="1">
      <sharedItems containsSemiMixedTypes="0" containsString="0" containsNumber="1" containsInteger="1" minValue="0" maxValue="25" count="6">
        <n v="0"/>
        <n v="1"/>
        <n v="2"/>
        <n v="3"/>
        <n v="5"/>
        <n v="25"/>
      </sharedItems>
      <extLst>
        <ext xmlns:x15="http://schemas.microsoft.com/office/spreadsheetml/2010/11/main" uri="{4F2E5C28-24EA-4eb8-9CBF-B6C8F9C3D259}">
          <x15:cachedUniqueNames>
            <x15:cachedUniqueName index="0" name="[zh_flatfile].[nb_custom_domains].&amp;[0]"/>
            <x15:cachedUniqueName index="1" name="[zh_flatfile].[nb_custom_domains].&amp;[1]"/>
            <x15:cachedUniqueName index="2" name="[zh_flatfile].[nb_custom_domains].&amp;[2]"/>
            <x15:cachedUniqueName index="3" name="[zh_flatfile].[nb_custom_domains].&amp;[3]"/>
            <x15:cachedUniqueName index="4" name="[zh_flatfile].[nb_custom_domains].&amp;[5]"/>
            <x15:cachedUniqueName index="5" name="[zh_flatfile].[nb_custom_domains].&amp;[25]"/>
          </x15:cachedUniqueNames>
        </ext>
      </extLst>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fieldsUsage count="2">
        <fieldUsage x="-1"/>
        <fieldUsage x="1"/>
      </fieldsUsage>
    </cacheHierarchy>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828704" backgroundQuery="1" createdVersion="6" refreshedVersion="6" minRefreshableVersion="3" recordCount="0" supportSubquery="1" supportAdvancedDrill="1" xr:uid="{8C119F8B-2B3D-4254-BCE2-84EE436369DD}">
  <cacheSource type="external" connectionId="6"/>
  <cacheFields count="3">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is_sso_set_up].[is_sso_set_up]" caption="is_sso_set_up" numFmtId="0" hierarchy="36" level="1">
      <sharedItems count="2">
        <b v="0"/>
        <b v="1"/>
      </sharedItems>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fieldsUsage count="2">
        <fieldUsage x="-1"/>
        <fieldUsage x="2"/>
      </fieldsUsage>
    </cacheHierarchy>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7013886" backgroundQuery="1" createdVersion="6" refreshedVersion="6" minRefreshableVersion="3" recordCount="0" supportSubquery="1" supportAdvancedDrill="1" xr:uid="{C41260A8-C0A8-44BD-9D52-ED4187893AC2}">
  <cacheSource type="external" connectionId="6"/>
  <cacheFields count="3">
    <cacheField name="[zh_flatfile].[team_name].[team_name]" caption="team_name" numFmtId="0" hierarchy="27" level="1">
      <sharedItems count="98">
        <s v="TEAM001"/>
        <s v="TEAM002"/>
        <s v="TEAM003"/>
        <s v="TEAM004"/>
        <s v="TEAM005"/>
        <s v="TEAM006"/>
        <s v="TEAM007"/>
        <s v="TEAM008"/>
        <s v="TEAM009"/>
        <s v="TEAM010"/>
        <s v="TEAM011"/>
        <s v="TEAM012"/>
        <s v="TEAM013"/>
        <s v="TEAM014"/>
        <s v="TEAM015"/>
        <s v="TEAM016"/>
        <s v="TEAM017"/>
        <s v="TEAM018"/>
        <s v="TEAM019"/>
        <s v="TEAM020"/>
        <s v="TEAM021"/>
        <s v="TEAM022"/>
        <s v="TEAM023"/>
        <s v="TEAM025"/>
        <s v="TEAM026"/>
        <s v="TEAM027"/>
        <s v="TEAM028"/>
        <s v="TEAM029"/>
        <s v="TEAM030"/>
        <s v="TEAM031"/>
        <s v="TEAM032"/>
        <s v="TEAM033"/>
        <s v="TEAM034"/>
        <s v="TEAM035"/>
        <s v="TEAM036"/>
        <s v="TEAM037"/>
        <s v="TEAM038"/>
        <s v="TEAM039"/>
        <s v="TEAM040"/>
        <s v="TEAM041"/>
        <s v="TEAM042"/>
        <s v="TEAM043"/>
        <s v="TEAM044"/>
        <s v="TEAM045"/>
        <s v="TEAM046"/>
        <s v="TEAM047"/>
        <s v="TEAM048"/>
        <s v="TEAM049"/>
        <s v="TEAM050"/>
        <s v="TEAM051"/>
        <s v="TEAM052"/>
        <s v="TEAM053"/>
        <s v="TEAM054"/>
        <s v="TEAM055"/>
        <s v="TEAM056"/>
        <s v="TEAM057"/>
        <s v="TEAM058"/>
        <s v="TEAM059"/>
        <s v="TEAM060"/>
        <s v="TEAM061"/>
        <s v="TEAM063"/>
        <s v="TEAM064"/>
        <s v="TEAM065"/>
        <s v="TEAM066"/>
        <s v="TEAM067"/>
        <s v="TEAM068"/>
        <s v="TEAM069"/>
        <s v="TEAM070"/>
        <s v="TEAM071"/>
        <s v="TEAM072"/>
        <s v="TEAM073"/>
        <s v="TEAM074"/>
        <s v="TEAM075"/>
        <s v="TEAM076"/>
        <s v="TEAM077"/>
        <s v="TEAM078"/>
        <s v="TEAM079"/>
        <s v="TEAM080"/>
        <s v="TEAM081"/>
        <s v="TEAM082"/>
        <s v="TEAM083"/>
        <s v="TEAM084"/>
        <s v="TEAM085"/>
        <s v="TEAM086"/>
        <s v="TEAM087"/>
        <s v="TEAM088"/>
        <s v="TEAM089"/>
        <s v="TEAM090"/>
        <s v="TEAM091"/>
        <s v="TEAM092"/>
        <s v="TEAM093"/>
        <s v="TEAM094"/>
        <s v="TEAM095"/>
        <s v="TEAM096"/>
        <s v="TEAM097"/>
        <s v="TEAM098"/>
        <s v="TEAM099"/>
        <s v="TEAM100"/>
      </sharedItems>
    </cacheField>
    <cacheField name="[Measures].[Sum of mrr]" caption="Sum of mrr" numFmtId="0" hierarchy="107"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fieldsUsage count="2">
        <fieldUsage x="-1"/>
        <fieldUsage x="0"/>
      </fieldsUsage>
    </cacheHierarchy>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5881365742" backgroundQuery="1" createdVersion="6" refreshedVersion="6" minRefreshableVersion="3" recordCount="0" supportSubquery="1" supportAdvancedDrill="1" xr:uid="{88C19835-050B-45DF-9F26-ACE260589FF6}">
  <cacheSource type="external" connectionId="6"/>
  <cacheFields count="3">
    <cacheField name="[Sheet1].[Period].[Period]" caption="Period" numFmtId="0" hierarchy="4" level="1">
      <sharedItems count="7">
        <s v="1. Last HY2019"/>
        <s v="1. Last HY2019-2. First HY2020"/>
        <s v="2. First HY2020"/>
        <s v="2. First HY2020-3. Last HY2020"/>
        <s v="3. Last HY2020"/>
        <s v="3. Last HY2020-4. First HY2021"/>
        <s v="4. First HY2021"/>
      </sharedItems>
    </cacheField>
    <cacheField name="[Sheet1].[Name].[Name]" caption="Name" numFmtId="0" hierarchy="5" level="1">
      <sharedItems count="4">
        <s v="New customers"/>
        <s v="Revenue"/>
        <s v="Start revenue"/>
        <s v="Up-Sell"/>
      </sharedItems>
    </cacheField>
    <cacheField name="[Measures].[Sum of Value]" caption="Sum of Value" numFmtId="0" hierarchy="111"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2" memberValueDatatype="130" unbalanced="0">
      <fieldsUsage count="2">
        <fieldUsage x="-1"/>
        <fieldUsage x="0"/>
      </fieldsUsage>
    </cacheHierarchy>
    <cacheHierarchy uniqueName="[Sheet1].[Name]" caption="Name" attribute="1" defaultMemberUniqueName="[Sheet1].[Name].[All]" allUniqueName="[Sheet1].[Name].[All]" dimensionUniqueName="[Sheet1]" displayFolder="" count="2" memberValueDatatype="130" unbalanced="0">
      <fieldsUsage count="2">
        <fieldUsage x="-1"/>
        <fieldUsage x="1"/>
      </fieldsUsage>
    </cacheHierarchy>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Lily Le" refreshedDate="44577.584068865741" backgroundQuery="1" createdVersion="3" refreshedVersion="6" minRefreshableVersion="3" recordCount="0" tupleCache="1" xr:uid="{A92AF32D-58A6-45D9-9645-FD7F660E787E}">
  <cacheSource type="external" connectionId="6"/>
  <cacheFields count="5">
    <cacheField name="[zh_flatfile].[cohort_year_month].[cohort_year_month]" caption="cohort_year_month" numFmtId="0" hierarchy="53" level="1">
      <sharedItems count="21">
        <s v="[zh_flatfile].[cohort_year_month].&amp;[2020-06]" c="2020-06"/>
        <s v="[zh_flatfile].[cohort_year_month].&amp;[2021-03]" c="2021-03"/>
        <s v="[zh_flatfile].[cohort_year_month].&amp;[2020-01]" c="2020-01"/>
        <s v="[zh_flatfile].[cohort_year_month].&amp;[2019-05]" c="2019-05"/>
        <s v="[zh_flatfile].[cohort_year_month].&amp;[2020-08]" c="2020-08"/>
        <s v="[zh_flatfile].[cohort_year_month].&amp;[2021-02]" c="2021-02"/>
        <s v="[zh_flatfile].[cohort_year_month].&amp;[2021-05]" c="2021-05"/>
        <s v="[zh_flatfile].[cohort_year_month].&amp;[2020-07]" c="2020-07"/>
        <s v="[zh_flatfile].[cohort_year_month].&amp;[2020-10]" c="2020-10"/>
        <s v="[zh_flatfile].[cohort_year_month].&amp;[2019-10]" c="2019-10"/>
        <s v="[zh_flatfile].[cohort_year_month].&amp;[2020-05]" c="2020-05"/>
        <s v="[zh_flatfile].[cohort_year_month].&amp;[2019-12]" c="2019-12"/>
        <s v="[zh_flatfile].[cohort_year_month].&amp;[2020-04]" c="2020-04"/>
        <s v="[zh_flatfile].[cohort_year_month].&amp;[2020-09]" c="2020-09"/>
        <s v="[zh_flatfile].[cohort_year_month].&amp;[2020-02]" c="2020-02"/>
        <s v="[zh_flatfile].[cohort_year_month].&amp;[2020-03]" c="2020-03"/>
        <s v="[zh_flatfile].[cohort_year_month].&amp;[2020-11]" c="2020-11"/>
        <s v="[zh_flatfile].[cohort_year_month].&amp;[2021-01]" c="2021-01"/>
        <s v="[zh_flatfile].[cohort_year_month].&amp;[2021-04]" c="2021-04"/>
        <s v="[zh_flatfile].[cohort_year_month].&amp;[2020-12]" c="2020-12"/>
        <s v="[zh_flatfile].[cohort_year_month].&amp;[2019-09]" c="2019-09"/>
      </sharedItems>
    </cacheField>
    <cacheField name="[zh_flatfile].[count].[count]" caption="count" numFmtId="0" hierarchy="48" level="1">
      <sharedItems count="26">
        <s v="[zh_flatfile].[count].&amp;[23]" c="23"/>
        <s v="[zh_flatfile].[count].&amp;[17]" c="17"/>
        <s v="[zh_flatfile].[count].&amp;[1]" c="1"/>
        <s v="[zh_flatfile].[count].&amp;[10]" c="10"/>
        <s v="[zh_flatfile].[count].&amp;[4]" c="4"/>
        <s v="[zh_flatfile].[count].&amp;[13]" c="13"/>
        <s v="[zh_flatfile].[count].&amp;[12]" c="12"/>
        <s v="[zh_flatfile].[count].&amp;[16]" c="16"/>
        <s v="[zh_flatfile].[count].&amp;[19]" c="19"/>
        <s v="[zh_flatfile].[count].&amp;[22]" c="22"/>
        <s v="[zh_flatfile].[count].&amp;[5]" c="5"/>
        <s v="[zh_flatfile].[count].&amp;[7]" c="7"/>
        <s v="[zh_flatfile].[count].&amp;[2]" c="2"/>
        <s v="[zh_flatfile].[count].&amp;[20]" c="20"/>
        <s v="[zh_flatfile].[count].&amp;[3]" c="3"/>
        <s v="[zh_flatfile].[count].&amp;[6]" c="6"/>
        <s v="[zh_flatfile].[count].&amp;[11]" c="11"/>
        <s v="[zh_flatfile].[count].&amp;[9]" c="9"/>
        <s v="[zh_flatfile].[count].&amp;[18]" c="18"/>
        <s v="[zh_flatfile].[count].&amp;[25]" c="25"/>
        <s v="[zh_flatfile].[count].&amp;[0]" c="0"/>
        <s v="[zh_flatfile].[count].&amp;[24]" c="24"/>
        <s v="[zh_flatfile].[count].&amp;[15]" c="15"/>
        <s v="[zh_flatfile].[count].&amp;[8]" c="8"/>
        <s v="[zh_flatfile].[count].&amp;[21]" c="21"/>
        <s v="[zh_flatfile].[count].&amp;[14]" c="14"/>
      </sharedItems>
    </cacheField>
    <cacheField name="[Measures].[MeasuresLevel]" caption="MeasuresLevel" numFmtId="0">
      <sharedItems count="5">
        <s v="[Measures].[Sum of mrr]" c="Sum of mrr"/>
        <s v="[Measures].[No. Customers]" c="No. Customers"/>
        <s v="[Measures].[Sum of max_editors]" c="Sum of max_editors"/>
        <s v="[Measures].[Sum of last_week_viewers]" c="Sum of last_week_viewers"/>
        <s v="[Measures].[Sum of last_month_viewers]" c="Sum of last_month_viewers"/>
      </sharedItems>
    </cacheField>
    <cacheField name="[zh_flatfile].[year_month].[year_month]" caption="year_month" numFmtId="0" hierarchy="52" level="1">
      <sharedItems count="1">
        <s v="[zh_flatfile].[year_month].&amp;[2021-06]" c="2021-06"/>
      </sharedItems>
    </cacheField>
    <cacheField name="[zh_flatfile].[team_name].[team_name]" caption="team_name" numFmtId="0" hierarchy="28" level="1">
      <sharedItems count="98">
        <s v="[zh_flatfile].[team_name].&amp;[TEAM086]" c="TEAM086"/>
        <s v="[zh_flatfile].[team_name].&amp;[TEAM052]" c="TEAM052"/>
        <s v="[zh_flatfile].[team_name].&amp;[TEAM097]" c="TEAM097"/>
        <s v="[zh_flatfile].[team_name].&amp;[TEAM048]" c="TEAM048"/>
        <s v="[zh_flatfile].[team_name].&amp;[TEAM013]" c="TEAM013"/>
        <s v="[zh_flatfile].[team_name].&amp;[TEAM089]" c="TEAM089"/>
        <s v="[zh_flatfile].[team_name].&amp;[TEAM030]" c="TEAM030"/>
        <s v="[zh_flatfile].[team_name].&amp;[TEAM084]" c="TEAM084"/>
        <s v="[zh_flatfile].[team_name].&amp;[TEAM028]" c="TEAM028"/>
        <s v="[zh_flatfile].[team_name].&amp;[TEAM070]" c="TEAM070"/>
        <s v="[zh_flatfile].[team_name].&amp;[TEAM090]" c="TEAM090"/>
        <s v="[zh_flatfile].[team_name].&amp;[TEAM022]" c="TEAM022"/>
        <s v="[zh_flatfile].[team_name].&amp;[TEAM006]" c="TEAM006"/>
        <s v="[zh_flatfile].[team_name].&amp;[TEAM055]" c="TEAM055"/>
        <s v="[zh_flatfile].[team_name].&amp;[TEAM015]" c="TEAM015"/>
        <s v="[zh_flatfile].[team_name].&amp;[TEAM050]" c="TEAM050"/>
        <s v="[zh_flatfile].[team_name].&amp;[TEAM047]" c="TEAM047"/>
        <s v="[zh_flatfile].[team_name].&amp;[TEAM007]" c="TEAM007"/>
        <s v="[zh_flatfile].[team_name].&amp;[TEAM033]" c="TEAM033"/>
        <s v="[zh_flatfile].[team_name].&amp;[TEAM037]" c="TEAM037"/>
        <s v="[zh_flatfile].[team_name].&amp;[TEAM038]" c="TEAM038"/>
        <s v="[zh_flatfile].[team_name].&amp;[TEAM079]" c="TEAM079"/>
        <s v="[zh_flatfile].[team_name].&amp;[TEAM080]" c="TEAM080"/>
        <s v="[zh_flatfile].[team_name].&amp;[TEAM098]" c="TEAM098"/>
        <s v="[zh_flatfile].[team_name].&amp;[TEAM071]" c="TEAM071"/>
        <s v="[zh_flatfile].[team_name].&amp;[TEAM032]" c="TEAM032"/>
        <s v="[zh_flatfile].[team_name].&amp;[TEAM044]" c="TEAM044"/>
        <s v="[zh_flatfile].[team_name].&amp;[TEAM095]" c="TEAM095"/>
        <s v="[zh_flatfile].[team_name].&amp;[TEAM082]" c="TEAM082"/>
        <s v="[zh_flatfile].[team_name].&amp;[TEAM092]" c="TEAM092"/>
        <s v="[zh_flatfile].[team_name].&amp;[TEAM066]" c="TEAM066"/>
        <s v="[zh_flatfile].[team_name].&amp;[TEAM026]" c="TEAM026"/>
        <s v="[zh_flatfile].[team_name].&amp;[TEAM093]" c="TEAM093"/>
        <s v="[zh_flatfile].[team_name].&amp;[TEAM017]" c="TEAM017"/>
        <s v="[zh_flatfile].[team_name].&amp;[TEAM008]" c="TEAM008"/>
        <s v="[zh_flatfile].[team_name].&amp;[TEAM058]" c="TEAM058"/>
        <s v="[zh_flatfile].[team_name].&amp;[TEAM057]" c="TEAM057"/>
        <s v="[zh_flatfile].[team_name].&amp;[TEAM046]" c="TEAM046"/>
        <s v="[zh_flatfile].[team_name].&amp;[TEAM085]" c="TEAM085"/>
        <s v="[zh_flatfile].[team_name].&amp;[TEAM078]" c="TEAM078"/>
        <s v="[zh_flatfile].[team_name].&amp;[TEAM001]" c="TEAM001"/>
        <s v="[zh_flatfile].[team_name].&amp;[TEAM064]" c="TEAM064"/>
        <s v="[zh_flatfile].[team_name].&amp;[TEAM014]" c="TEAM014"/>
        <s v="[zh_flatfile].[team_name].&amp;[TEAM077]" c="TEAM077"/>
        <s v="[zh_flatfile].[team_name].&amp;[TEAM100]" c="TEAM100"/>
        <s v="[zh_flatfile].[team_name].&amp;[TEAM056]" c="TEAM056"/>
        <s v="[zh_flatfile].[team_name].&amp;[TEAM009]" c="TEAM009"/>
        <s v="[zh_flatfile].[team_name].&amp;[TEAM075]" c="TEAM075"/>
        <s v="[zh_flatfile].[team_name].&amp;[TEAM027]" c="TEAM027"/>
        <s v="[zh_flatfile].[team_name].&amp;[TEAM049]" c="TEAM049"/>
        <s v="[zh_flatfile].[team_name].&amp;[TEAM045]" c="TEAM045"/>
        <s v="[zh_flatfile].[team_name].&amp;[TEAM051]" c="TEAM051"/>
        <s v="[zh_flatfile].[team_name].&amp;[TEAM034]" c="TEAM034"/>
        <s v="[zh_flatfile].[team_name].&amp;[TEAM068]" c="TEAM068"/>
        <s v="[zh_flatfile].[team_name].&amp;[TEAM076]" c="TEAM076"/>
        <s v="[zh_flatfile].[team_name].&amp;[TEAM091]" c="TEAM091"/>
        <s v="[zh_flatfile].[team_name].&amp;[TEAM054]" c="TEAM054"/>
        <s v="[zh_flatfile].[team_name].&amp;[TEAM074]" c="TEAM074"/>
        <s v="[zh_flatfile].[team_name].&amp;[TEAM003]" c="TEAM003"/>
        <s v="[zh_flatfile].[team_name].&amp;[TEAM016]" c="TEAM016"/>
        <s v="[zh_flatfile].[team_name].&amp;[TEAM010]" c="TEAM010"/>
        <s v="[zh_flatfile].[team_name].&amp;[TEAM002]" c="TEAM002"/>
        <s v="[zh_flatfile].[team_name].&amp;[TEAM043]" c="TEAM043"/>
        <s v="[zh_flatfile].[team_name].&amp;[TEAM088]" c="TEAM088"/>
        <s v="[zh_flatfile].[team_name].&amp;[TEAM040]" c="TEAM040"/>
        <s v="[zh_flatfile].[team_name].&amp;[TEAM029]" c="TEAM029"/>
        <s v="[zh_flatfile].[team_name].&amp;[TEAM004]" c="TEAM004"/>
        <s v="[zh_flatfile].[team_name].&amp;[TEAM041]" c="TEAM041"/>
        <s v="[zh_flatfile].[team_name].&amp;[TEAM081]" c="TEAM081"/>
        <s v="[zh_flatfile].[team_name].&amp;[TEAM099]" c="TEAM099"/>
        <s v="[zh_flatfile].[team_name].&amp;[TEAM067]" c="TEAM067"/>
        <s v="[zh_flatfile].[team_name].&amp;[TEAM005]" c="TEAM005"/>
        <s v="[zh_flatfile].[team_name].&amp;[TEAM060]" c="TEAM060"/>
        <s v="[zh_flatfile].[team_name].&amp;[TEAM059]" c="TEAM059"/>
        <s v="[zh_flatfile].[team_name].&amp;[TEAM023]" c="TEAM023"/>
        <s v="[zh_flatfile].[team_name].&amp;[TEAM069]" c="TEAM069"/>
        <s v="[zh_flatfile].[team_name].&amp;[TEAM063]" c="TEAM063"/>
        <s v="[zh_flatfile].[team_name].&amp;[TEAM025]" c="TEAM025"/>
        <s v="[zh_flatfile].[team_name].&amp;[TEAM018]" c="TEAM018"/>
        <s v="[zh_flatfile].[team_name].&amp;[TEAM087]" c="TEAM087"/>
        <s v="[zh_flatfile].[team_name].&amp;[TEAM094]" c="TEAM094"/>
        <s v="[zh_flatfile].[team_name].&amp;[TEAM061]" c="TEAM061"/>
        <s v="[zh_flatfile].[team_name].&amp;[TEAM042]" c="TEAM042"/>
        <s v="[zh_flatfile].[team_name].&amp;[TEAM039]" c="TEAM039"/>
        <s v="[zh_flatfile].[team_name].&amp;[TEAM065]" c="TEAM065"/>
        <s v="[zh_flatfile].[team_name].&amp;[TEAM020]" c="TEAM020"/>
        <s v="[zh_flatfile].[team_name].&amp;[TEAM073]" c="TEAM073"/>
        <s v="[zh_flatfile].[team_name].&amp;[TEAM083]" c="TEAM083"/>
        <s v="[zh_flatfile].[team_name].&amp;[TEAM011]" c="TEAM011"/>
        <s v="[zh_flatfile].[team_name].&amp;[TEAM021]" c="TEAM021"/>
        <s v="[zh_flatfile].[team_name].&amp;[TEAM053]" c="TEAM053"/>
        <s v="[zh_flatfile].[team_name].&amp;[TEAM072]" c="TEAM072"/>
        <s v="[zh_flatfile].[team_name].&amp;[TEAM019]" c="TEAM019"/>
        <s v="[zh_flatfile].[team_name].&amp;[TEAM031]" c="TEAM031"/>
        <s v="[zh_flatfile].[team_name].&amp;[TEAM096]" c="TEAM096"/>
        <s v="[zh_flatfile].[team_name].&amp;[TEAM036]" c="TEAM036"/>
        <s v="[zh_flatfile].[team_name].&amp;[TEAM012]" c="TEAM012"/>
        <s v="[zh_flatfile].[team_name].&amp;[TEAM035]" c="TEAM035"/>
      </sharedItems>
    </cacheField>
  </cacheFields>
  <cacheHierarchies count="116">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Sheet1].[aggregate customer units]" caption="aggregate customer units" attribute="1" defaultMemberUniqueName="[Sheet1].[aggregate customer units].[All]" allUniqueName="[Sheet1].[aggregate customer units].[All]" dimensionUniqueName="[Sheet1]" displayFolder="" count="2" memberValueDatatype="130" unbalanced="0"/>
    <cacheHierarchy uniqueName="[Sheet1].[aggregate product unit]" caption="aggregate product unit" attribute="1" defaultMemberUniqueName="[Sheet1].[aggregate product unit].[All]" allUniqueName="[Sheet1].[aggregate product unit].[All]" dimensionUniqueName="[Sheet1]" displayFolder="" count="2"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2" memberValueDatatype="130" unbalanced="0"/>
    <cacheHierarchy uniqueName="[Sheet1].[Analysis Flag]" caption="Analysis Flag" attribute="1" defaultMemberUniqueName="[Sheet1].[Analysis Flag].[All]" allUniqueName="[Sheet1].[Analysis Flag].[All]" dimensionUniqueName="[Sheet1]" displayFolder="" count="2" memberValueDatatype="130" unbalanced="0"/>
    <cacheHierarchy uniqueName="[Sheet1].[Period]" caption="Period" attribute="1" defaultMemberUniqueName="[Sheet1].[Period].[All]" allUniqueName="[Sheet1].[Perio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Value]" caption="Value" attribute="1" defaultMemberUniqueName="[Sheet1].[Value].[All]" allUniqueName="[Sheet1].[Value].[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20" unbalanced="0"/>
    <cacheHierarchy uniqueName="[Sheet1].[team_name]" caption="team_name" attribute="1" defaultMemberUniqueName="[Sheet1].[team_name].[All]" allUniqueName="[Sheet1].[team_name].[All]" dimensionUniqueName="[Sheet1]" displayFolder="" count="2" memberValueDatatype="130" unbalanced="0"/>
    <cacheHierarchy uniqueName="[Sheet1].[MRR_plan]" caption="MRR_plan" attribute="1" defaultMemberUniqueName="[Sheet1].[MRR_plan].[All]" allUniqueName="[Sheet1].[MRR_plan].[All]" dimensionUniqueName="[Sheet1]" displayFolder="" count="2"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2" memberValueDatatype="20" unbalanced="0"/>
    <cacheHierarchy uniqueName="[zh_data].[team_name]" caption="team_name" attribute="1" defaultMemberUniqueName="[zh_data].[team_name].[All]" allUniqueName="[zh_data].[team_name].[All]" dimensionUniqueName="[zh_data]" displayFolder="" count="2" memberValueDatatype="130" unbalanced="0"/>
    <cacheHierarchy uniqueName="[zh_data].[max_editors]" caption="max_editors" attribute="1" defaultMemberUniqueName="[zh_data].[max_editors].[All]" allUniqueName="[zh_data].[max_editors].[All]" dimensionUniqueName="[zh_data]" displayFolder="" count="2" memberValueDatatype="20" unbalanced="0"/>
    <cacheHierarchy uniqueName="[zh_data].[subscription_start]" caption="subscription_start" attribute="1" time="1" defaultMemberUniqueName="[zh_data].[subscription_start].[All]" allUniqueName="[zh_data].[subscription_start].[All]" dimensionUniqueName="[zh_data]" displayFolder="" count="2" memberValueDatatype="7" unbalanced="0"/>
    <cacheHierarchy uniqueName="[zh_data].[renewal_date]" caption="renewal_date" attribute="1" time="1" defaultMemberUniqueName="[zh_data].[renewal_date].[All]" allUniqueName="[zh_data].[renewal_date].[All]" dimensionUniqueName="[zh_data]" displayFolder="" count="2" memberValueDatatype="7" unbalanced="0"/>
    <cacheHierarchy uniqueName="[zh_data].[billing_frequency]" caption="billing_frequency" attribute="1" defaultMemberUniqueName="[zh_data].[billing_frequency].[All]" allUniqueName="[zh_data].[billing_frequency].[All]" dimensionUniqueName="[zh_data]" displayFolder="" count="2" memberValueDatatype="130" unbalanced="0"/>
    <cacheHierarchy uniqueName="[zh_data].[mrr]" caption="mrr" attribute="1" defaultMemberUniqueName="[zh_data].[mrr].[All]" allUniqueName="[zh_data].[mrr].[All]" dimensionUniqueName="[zh_data]" displayFolder="" count="2" memberValueDatatype="130" unbalanced="0"/>
    <cacheHierarchy uniqueName="[zh_data].[nb_styleguides]" caption="nb_styleguides" attribute="1" defaultMemberUniqueName="[zh_data].[nb_styleguides].[All]" allUniqueName="[zh_data].[nb_styleguides].[All]" dimensionUniqueName="[zh_data]" displayFolder="" count="2"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2" memberValueDatatype="7" unbalanced="0"/>
    <cacheHierarchy uniqueName="[zh_data].[nb_custom_domains]" caption="nb_custom_domains" attribute="1" defaultMemberUniqueName="[zh_data].[nb_custom_domains].[All]" allUniqueName="[zh_data].[nb_custom_domains].[All]" dimensionUniqueName="[zh_data]" displayFolder="" count="2" memberValueDatatype="20" unbalanced="0"/>
    <cacheHierarchy uniqueName="[zh_data].[is_sso_set_up]" caption="is_sso_set_up" attribute="1" defaultMemberUniqueName="[zh_data].[is_sso_set_up].[All]" allUniqueName="[zh_data].[is_sso_set_up].[All]" dimensionUniqueName="[zh_data]" displayFolder="" count="2" memberValueDatatype="11" unbalanced="0"/>
    <cacheHierarchy uniqueName="[zh_data].[last_week_viewers]" caption="last_week_viewers" attribute="1" defaultMemberUniqueName="[zh_data].[last_week_viewers].[All]" allUniqueName="[zh_data].[last_week_viewers].[All]" dimensionUniqueName="[zh_data]" displayFolder="" count="2" memberValueDatatype="20" unbalanced="0"/>
    <cacheHierarchy uniqueName="[zh_data].[last_month_viewers]" caption="last_month_viewers" attribute="1" defaultMemberUniqueName="[zh_data].[last_month_viewers].[All]" allUniqueName="[zh_data].[last_month_viewers].[All]" dimensionUniqueName="[zh_data]" displayFolder="" count="2" memberValueDatatype="20" unbalanced="0"/>
    <cacheHierarchy uniqueName="[zh_flatfile].[Column1]" caption="Column1" attribute="1" defaultMemberUniqueName="[zh_flatfile].[Column1].[All]" allUniqueName="[zh_flatfile].[Column1].[All]" dimensionUniqueName="[zh_flatfile]" displayFolder="" count="2" memberValueDatatype="20" unbalanced="0"/>
    <cacheHierarchy uniqueName="[zh_flatfile].[team_name]" caption="team_name" attribute="1" defaultMemberUniqueName="[zh_flatfile].[team_name].[All]" allUniqueName="[zh_flatfile].[team_name].[All]" allCaption="All" dimensionUniqueName="[zh_flatfile]" displayFolder="" count="2" memberValueDatatype="130" unbalanced="0">
      <fieldsUsage count="2">
        <fieldUsage x="-1"/>
        <fieldUsage x="4"/>
      </fieldsUsage>
    </cacheHierarchy>
    <cacheHierarchy uniqueName="[zh_flatfile].[max_editors]" caption="max_editors" attribute="1" defaultMemberUniqueName="[zh_flatfile].[max_editors].[All]" allUniqueName="[zh_flatfile].[max_editors].[All]" allCaption="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2" memberValueDatatype="7" unbalanced="0"/>
    <cacheHierarchy uniqueName="[zh_flatfile].[renewal_date]" caption="renewal_date" attribute="1" time="1" defaultMemberUniqueName="[zh_flatfile].[renewal_date].[All]" allUniqueName="[zh_flatfile].[renewal_date].[All]" dimensionUniqueName="[zh_flatfile]" displayFolder="" count="2" memberValueDatatype="7" unbalanced="0"/>
    <cacheHierarchy uniqueName="[zh_flatfile].[billing_frequency]" caption="billing_frequency" attribute="1" defaultMemberUniqueName="[zh_flatfile].[billing_frequency].[All]" allUniqueName="[zh_flatfile].[billing_frequency].[All]" dimensionUniqueName="[zh_flatfile]" displayFolder="" count="2" memberValueDatatype="130" unbalanced="0"/>
    <cacheHierarchy uniqueName="[zh_flatfile].[mrr]" caption="mrr" attribute="1" defaultMemberUniqueName="[zh_flatfile].[mrr].[All]" allUniqueName="[zh_flatfile].[mrr].[All]" dimensionUniqueName="[zh_flatfile]" displayFolder="" count="2" memberValueDatatype="5" unbalanced="0"/>
    <cacheHierarchy uniqueName="[zh_flatfile].[nb_styleguides]" caption="nb_styleguides" attribute="1" defaultMemberUniqueName="[zh_flatfile].[nb_styleguides].[All]" allUniqueName="[zh_flatfile].[nb_styleguides].[All]" allCaption="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2" memberValueDatatype="7" unbalanced="0"/>
    <cacheHierarchy uniqueName="[zh_flatfile].[nb_custom_domains]" caption="nb_custom_domains" attribute="1" defaultMemberUniqueName="[zh_flatfile].[nb_custom_domains].[All]" allUniqueName="[zh_flatfile].[nb_custom_domains].[All]" allCaption="All" dimensionUniqueName="[zh_flatfile]" displayFolder="" count="2" memberValueDatatype="20" unbalanced="0"/>
    <cacheHierarchy uniqueName="[zh_flatfile].[is_sso_set_up]" caption="is_sso_set_up" attribute="1" defaultMemberUniqueName="[zh_flatfile].[is_sso_set_up].[All]" allUniqueName="[zh_flatfile].[is_sso_set_up].[All]" allCaption="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2" memberValueDatatype="20" unbalanced="0"/>
    <cacheHierarchy uniqueName="[zh_flatfile].[last_month_viewers]" caption="last_month_viewers" attribute="1" defaultMemberUniqueName="[zh_flatfile].[last_month_viewers].[All]" allUniqueName="[zh_flatfile].[last_month_viewers].[All]" dimensionUniqueName="[zh_flatfile]" displayFolder="" count="2" memberValueDatatype="20" unbalanced="0"/>
    <cacheHierarchy uniqueName="[zh_flatfile].[currency]" caption="currency" attribute="1" defaultMemberUniqueName="[zh_flatfile].[currency].[All]" allUniqueName="[zh_flatfile].[currency].[All]" dimensionUniqueName="[zh_flatfile]" displayFolder="" count="2" memberValueDatatype="130" unbalanced="0"/>
    <cacheHierarchy uniqueName="[zh_flatfile].[end_date]" caption="end_date" attribute="1" time="1" defaultMemberUniqueName="[zh_flatfile].[end_date].[All]" allUniqueName="[zh_flatfile].[end_date].[All]" dimensionUniqueName="[zh_flatfile]" displayFolder="" count="2"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2" memberValueDatatype="130" unbalanced="0"/>
    <cacheHierarchy uniqueName="[zh_flatfile].[cohort_year]" caption="cohort_year" attribute="1" defaultMemberUniqueName="[zh_flatfile].[cohort_year].[All]" allUniqueName="[zh_flatfile].[cohort_year].[All]" dimensionUniqueName="[zh_flatfile]" displayFolder="" count="2" memberValueDatatype="20" unbalanced="0"/>
    <cacheHierarchy uniqueName="[zh_flatfile].[cohort_month]" caption="cohort_month" attribute="1" defaultMemberUniqueName="[zh_flatfile].[cohort_month].[All]" allUniqueName="[zh_flatfile].[cohort_month].[All]" dimensionUniqueName="[zh_flatfile]" displayFolder="" count="2" memberValueDatatype="20" unbalanced="0"/>
    <cacheHierarchy uniqueName="[zh_flatfile].[diff_months]" caption="diff_months" attribute="1" defaultMemberUniqueName="[zh_flatfile].[diff_months].[All]" allUniqueName="[zh_flatfile].[diff_months].[All]" dimensionUniqueName="[zh_flatfile]" displayFolder="" count="2"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cacheHierarchy uniqueName="[zh_flatfile].[diff_months_int]" caption="diff_months_int" attribute="1" defaultMemberUniqueName="[zh_flatfile].[diff_months_int].[All]" allUniqueName="[zh_flatfile].[diff_months_int].[All]" dimensionUniqueName="[zh_flatfile]" displayFolder="" count="2" memberValueDatatype="20" unbalanced="0"/>
    <cacheHierarchy uniqueName="[zh_flatfile].[count]" caption="count" attribute="1" defaultMemberUniqueName="[zh_flatfile].[count].[All]" allUniqueName="[zh_flatfile].[count].[All]" dimensionUniqueName="[zh_flatfile]" displayFolder="" count="2" memberValueDatatype="20" unbalanced="0">
      <fieldsUsage count="2">
        <fieldUsage x="-1"/>
        <fieldUsage x="1"/>
      </fieldsUsage>
    </cacheHierarchy>
    <cacheHierarchy uniqueName="[zh_flatfile].[limit]" caption="limit" attribute="1" defaultMemberUniqueName="[zh_flatfile].[limit].[All]" allUniqueName="[zh_flatfile].[limit].[All]" dimensionUniqueName="[zh_flatfile]" displayFolder="" count="2" memberValueDatatype="20" unbalanced="0"/>
    <cacheHierarchy uniqueName="[zh_flatfile].[month]" caption="month" attribute="1" defaultMemberUniqueName="[zh_flatfile].[month].[All]" allUniqueName="[zh_flatfile].[month].[All]" dimensionUniqueName="[zh_flatfile]" displayFolder="" count="2" memberValueDatatype="20" unbalanced="0"/>
    <cacheHierarchy uniqueName="[zh_flatfile].[year]" caption="year" attribute="1" defaultMemberUniqueName="[zh_flatfile].[year].[All]" allUniqueName="[zh_flatfile].[year].[All]" dimensionUniqueName="[zh_flatfile]" displayFolder="" count="2"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3"/>
      </fieldsUsage>
    </cacheHierarchy>
    <cacheHierarchy uniqueName="[zh_flatfile].[cohort_year_month]" caption="cohort_year_month" attribute="1" defaultMemberUniqueName="[zh_flatfile].[cohort_year_month].[All]" allUniqueName="[zh_flatfile].[cohort_year_month].[All]" dimensionUniqueName="[zh_flatfile]" displayFolder="" count="2" memberValueDatatype="130" unbalanced="0">
      <fieldsUsage count="2">
        <fieldUsage x="-1"/>
        <fieldUsage x="0"/>
      </fieldsUsage>
    </cacheHierarchy>
    <cacheHierarchy uniqueName="[zh_flatfile].[renewal_date (Year)]" caption="renewal_date (Year)" attribute="1" defaultMemberUniqueName="[zh_flatfile].[renewal_date (Year)].[All]" allUniqueName="[zh_flatfile].[renewal_date (Year)].[All]" dimensionUniqueName="[zh_flatfile]" displayFolder="" count="2"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2"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2"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2"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2"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2"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2" memberValueDatatype="130" unbalanced="0"/>
    <cacheHierarchy uniqueName="[zh_flatfile 1].[Column1]" caption="Column1" attribute="1" defaultMemberUniqueName="[zh_flatfile 1].[Column1].[All]" allUniqueName="[zh_flatfile 1].[Column1].[All]" dimensionUniqueName="[zh_flatfile 1]" displayFolder="" count="2" memberValueDatatype="20" unbalanced="0"/>
    <cacheHierarchy uniqueName="[zh_flatfile 1].[team_name]" caption="team_name" attribute="1" defaultMemberUniqueName="[zh_flatfile 1].[team_name].[All]" allUniqueName="[zh_flatfile 1].[team_name].[All]" dimensionUniqueName="[zh_flatfile 1]" displayFolder="" count="2" memberValueDatatype="130" unbalanced="0"/>
    <cacheHierarchy uniqueName="[zh_flatfile 1].[max_editors]" caption="max_editors" attribute="1" defaultMemberUniqueName="[zh_flatfile 1].[max_editors].[All]" allUniqueName="[zh_flatfile 1].[max_editors].[All]" dimensionUniqueName="[zh_flatfile 1]" displayFolder="" count="2"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2" memberValueDatatype="7" unbalanced="0"/>
    <cacheHierarchy uniqueName="[zh_flatfile 1].[renewal_date]" caption="renewal_date" attribute="1" time="1" defaultMemberUniqueName="[zh_flatfile 1].[renewal_date].[All]" allUniqueName="[zh_flatfile 1].[renewal_date].[All]" dimensionUniqueName="[zh_flatfile 1]" displayFolder="" count="2"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2" memberValueDatatype="130" unbalanced="0"/>
    <cacheHierarchy uniqueName="[zh_flatfile 1].[mrr]" caption="mrr" attribute="1" defaultMemberUniqueName="[zh_flatfile 1].[mrr].[All]" allUniqueName="[zh_flatfile 1].[mrr].[All]" dimensionUniqueName="[zh_flatfile 1]" displayFolder="" count="2" memberValueDatatype="5" unbalanced="0"/>
    <cacheHierarchy uniqueName="[zh_flatfile 1].[nb_styleguides]" caption="nb_styleguides" attribute="1" defaultMemberUniqueName="[zh_flatfile 1].[nb_styleguides].[All]" allUniqueName="[zh_flatfile 1].[nb_styleguides].[All]" dimensionUniqueName="[zh_flatfile 1]" displayFolder="" count="2"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2"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2" memberValueDatatype="20" unbalanced="0"/>
    <cacheHierarchy uniqueName="[zh_flatfile 1].[is_sso_set_up]" caption="is_sso_set_up" attribute="1" defaultMemberUniqueName="[zh_flatfile 1].[is_sso_set_up].[All]" allUniqueName="[zh_flatfile 1].[is_sso_set_up].[All]" dimensionUniqueName="[zh_flatfile 1]" displayFolder="" count="2"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2"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2" memberValueDatatype="20" unbalanced="0"/>
    <cacheHierarchy uniqueName="[zh_flatfile 1].[currency]" caption="currency" attribute="1" defaultMemberUniqueName="[zh_flatfile 1].[currency].[All]" allUniqueName="[zh_flatfile 1].[currency].[All]" dimensionUniqueName="[zh_flatfile 1]" displayFolder="" count="2" memberValueDatatype="130" unbalanced="0"/>
    <cacheHierarchy uniqueName="[zh_flatfile 1].[end_date]" caption="end_date" attribute="1" time="1" defaultMemberUniqueName="[zh_flatfile 1].[end_date].[All]" allUniqueName="[zh_flatfile 1].[end_date].[All]" dimensionUniqueName="[zh_flatfile 1]" displayFolder="" count="2"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2" memberValueDatatype="130" unbalanced="0"/>
    <cacheHierarchy uniqueName="[zh_flatfile 1].[cohort_year]" caption="cohort_year" attribute="1" defaultMemberUniqueName="[zh_flatfile 1].[cohort_year].[All]" allUniqueName="[zh_flatfile 1].[cohort_year].[All]" dimensionUniqueName="[zh_flatfile 1]" displayFolder="" count="2" memberValueDatatype="20" unbalanced="0"/>
    <cacheHierarchy uniqueName="[zh_flatfile 1].[cohort_month]" caption="cohort_month" attribute="1" defaultMemberUniqueName="[zh_flatfile 1].[cohort_month].[All]" allUniqueName="[zh_flatfile 1].[cohort_month].[All]" dimensionUniqueName="[zh_flatfile 1]" displayFolder="" count="2" memberValueDatatype="20" unbalanced="0"/>
    <cacheHierarchy uniqueName="[zh_flatfile 1].[diff_months]" caption="diff_months" attribute="1" defaultMemberUniqueName="[zh_flatfile 1].[diff_months].[All]" allUniqueName="[zh_flatfile 1].[diff_months].[All]" dimensionUniqueName="[zh_flatfile 1]" displayFolder="" count="2"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2" memberValueDatatype="130" unbalanced="0"/>
    <cacheHierarchy uniqueName="[zh_flatfile 1].[diff_months_int]" caption="diff_months_int" attribute="1" defaultMemberUniqueName="[zh_flatfile 1].[diff_months_int].[All]" allUniqueName="[zh_flatfile 1].[diff_months_int].[All]" dimensionUniqueName="[zh_flatfile 1]" displayFolder="" count="2" memberValueDatatype="20" unbalanced="0"/>
    <cacheHierarchy uniqueName="[zh_flatfile 1].[count]" caption="count" attribute="1" defaultMemberUniqueName="[zh_flatfile 1].[count].[All]" allUniqueName="[zh_flatfile 1].[count].[All]" dimensionUniqueName="[zh_flatfile 1]" displayFolder="" count="2" memberValueDatatype="20" unbalanced="0"/>
    <cacheHierarchy uniqueName="[zh_flatfile 1].[limit]" caption="limit" attribute="1" defaultMemberUniqueName="[zh_flatfile 1].[limit].[All]" allUniqueName="[zh_flatfile 1].[limit].[All]" dimensionUniqueName="[zh_flatfile 1]" displayFolder="" count="2" memberValueDatatype="20" unbalanced="0"/>
    <cacheHierarchy uniqueName="[zh_flatfile 1].[month]" caption="month" attribute="1" defaultMemberUniqueName="[zh_flatfile 1].[month].[All]" allUniqueName="[zh_flatfile 1].[month].[All]" dimensionUniqueName="[zh_flatfile 1]" displayFolder="" count="2" memberValueDatatype="20" unbalanced="0"/>
    <cacheHierarchy uniqueName="[zh_flatfile 1].[year]" caption="year" attribute="1" defaultMemberUniqueName="[zh_flatfile 1].[year].[All]" allUniqueName="[zh_flatfile 1].[year].[All]" dimensionUniqueName="[zh_flatfile 1]" displayFolder="" count="2" memberValueDatatype="20" unbalanced="0"/>
    <cacheHierarchy uniqueName="[zh_flatfile 1].[year_month]" caption="year_month" attribute="1" defaultMemberUniqueName="[zh_flatfile 1].[year_month].[All]" allUniqueName="[zh_flatfile 1].[year_month].[All]" dimensionUniqueName="[zh_flatfile 1]" displayFolder="" count="2"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2"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2"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2"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2"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2"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2"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2"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2"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2"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2"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2"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2"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2"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2"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3"/>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7"/>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7"/>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6"/>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9"/>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8"/>
        </ext>
      </extLst>
    </cacheHierarchy>
  </cacheHierarchies>
  <kpis count="0"/>
  <tupleCache>
    <entries count="1389">
      <n v="1042">
        <tpls c="7">
          <tpl fld="2" item="0"/>
          <tpl hier="29" item="1"/>
          <tpl hier="34" item="3"/>
          <tpl hier="36" item="2"/>
          <tpl hier="37" item="0"/>
          <tpl fld="1" item="7"/>
          <tpl fld="0" item="3"/>
        </tpls>
      </n>
      <n v="3572">
        <tpls c="7">
          <tpl fld="2" item="0"/>
          <tpl hier="29" item="1"/>
          <tpl hier="34" item="3"/>
          <tpl hier="36" item="2"/>
          <tpl hier="37" item="0"/>
          <tpl fld="1" item="2"/>
          <tpl fld="0" item="0"/>
        </tpls>
      </n>
      <n v="1878">
        <tpls c="7">
          <tpl fld="2" item="0"/>
          <tpl hier="29" item="1"/>
          <tpl hier="34" item="3"/>
          <tpl hier="36" item="2"/>
          <tpl hier="37" item="0"/>
          <tpl fld="1" item="22"/>
          <tpl fld="0" item="14"/>
        </tpls>
      </n>
      <m>
        <tpls c="7">
          <tpl fld="2" item="0"/>
          <tpl hier="29" item="1"/>
          <tpl hier="34" item="3"/>
          <tpl hier="36" item="2"/>
          <tpl hier="37" item="0"/>
          <tpl fld="1" item="24"/>
          <tpl fld="0" item="9"/>
        </tpls>
      </m>
      <n v="875">
        <tpls c="7">
          <tpl fld="2" item="0"/>
          <tpl hier="29" item="1"/>
          <tpl hier="34" item="3"/>
          <tpl hier="36" item="2"/>
          <tpl hier="37" item="0"/>
          <tpl fld="1" item="12"/>
          <tpl fld="0" item="9"/>
        </tpls>
      </n>
      <n v="3545">
        <tpls c="7">
          <tpl fld="2" item="0"/>
          <tpl hier="29" item="1"/>
          <tpl hier="34" item="3"/>
          <tpl hier="36" item="2"/>
          <tpl hier="37" item="0"/>
          <tpl fld="1" item="23"/>
          <tpl fld="0" item="4"/>
        </tpls>
      </n>
      <n v="1283">
        <tpls c="7">
          <tpl fld="2" item="0"/>
          <tpl hier="29" item="1"/>
          <tpl hier="34" item="3"/>
          <tpl hier="36" item="2"/>
          <tpl hier="37" item="0"/>
          <tpl fld="1" item="6"/>
          <tpl fld="0" item="2"/>
        </tpls>
      </n>
      <m>
        <tpls c="7">
          <tpl fld="2" item="1"/>
          <tpl hier="29" item="1"/>
          <tpl hier="34" item="3"/>
          <tpl hier="36" item="2"/>
          <tpl hier="37" item="0"/>
          <tpl fld="1" item="16"/>
          <tpl fld="0" item="6"/>
        </tpls>
      </m>
      <n v="8" in="0">
        <tpls c="7">
          <tpl fld="2" item="1"/>
          <tpl hier="29" item="1"/>
          <tpl hier="34" item="3"/>
          <tpl hier="36" item="2"/>
          <tpl hier="37" item="0"/>
          <tpl fld="1" item="17"/>
          <tpl fld="0" item="13"/>
        </tpls>
      </n>
      <n v="3545">
        <tpls c="7">
          <tpl fld="2" item="0"/>
          <tpl hier="29" item="1"/>
          <tpl hier="34" item="3"/>
          <tpl hier="36" item="2"/>
          <tpl hier="37" item="0"/>
          <tpl fld="1" item="12"/>
          <tpl fld="0" item="4"/>
        </tpls>
      </n>
      <m>
        <tpls c="7">
          <tpl fld="2" item="0"/>
          <tpl hier="29" item="1"/>
          <tpl hier="34" item="3"/>
          <tpl hier="36" item="2"/>
          <tpl hier="37" item="0"/>
          <tpl fld="1" item="16"/>
          <tpl fld="0" item="13"/>
        </tpls>
      </m>
      <m>
        <tpls c="7">
          <tpl fld="2" item="1"/>
          <tpl hier="29" item="1"/>
          <tpl hier="34" item="3"/>
          <tpl hier="36" item="2"/>
          <tpl hier="37" item="0"/>
          <tpl fld="1" item="11"/>
          <tpl fld="0" item="6"/>
        </tpls>
      </m>
      <m>
        <tpls c="7">
          <tpl fld="2" item="1"/>
          <tpl hier="29" item="1"/>
          <tpl hier="34" item="3"/>
          <tpl hier="36" item="2"/>
          <tpl hier="37" item="0"/>
          <tpl fld="1" item="17"/>
          <tpl fld="0" item="8"/>
        </tpls>
      </m>
      <m>
        <tpls c="7">
          <tpl fld="2" item="1"/>
          <tpl hier="29" item="1"/>
          <tpl hier="34" item="3"/>
          <tpl hier="36" item="2"/>
          <tpl hier="37" item="0"/>
          <tpl fld="1" item="8"/>
          <tpl fld="0" item="15"/>
        </tpls>
      </m>
      <n v="1042">
        <tpls c="7">
          <tpl fld="2" item="0"/>
          <tpl hier="29" item="1"/>
          <tpl hier="34" item="3"/>
          <tpl hier="36" item="2"/>
          <tpl hier="37" item="0"/>
          <tpl fld="1" item="16"/>
          <tpl fld="0" item="3"/>
        </tpls>
      </n>
      <n v="5783">
        <tpls c="7">
          <tpl fld="2" item="0"/>
          <tpl hier="29" item="1"/>
          <tpl hier="34" item="3"/>
          <tpl hier="36" item="2"/>
          <tpl hier="37" item="0"/>
          <tpl fld="1" item="2"/>
          <tpl fld="0" item="17"/>
        </tpls>
      </n>
      <m>
        <tpls c="7">
          <tpl fld="2" item="0"/>
          <tpl hier="29" item="1"/>
          <tpl hier="34" item="3"/>
          <tpl hier="36" item="2"/>
          <tpl hier="37" item="0"/>
          <tpl fld="1" item="24"/>
          <tpl fld="0" item="18"/>
        </tpls>
      </m>
      <m>
        <tpls c="7">
          <tpl fld="2" item="1"/>
          <tpl hier="29" item="1"/>
          <tpl hier="34" item="3"/>
          <tpl hier="36" item="2"/>
          <tpl hier="37" item="0"/>
          <tpl fld="1" item="23"/>
          <tpl fld="0" item="17"/>
        </tpls>
      </m>
      <n v="2" in="0">
        <tpls c="7">
          <tpl fld="2" item="1"/>
          <tpl hier="29" item="1"/>
          <tpl hier="34" item="3"/>
          <tpl hier="36" item="2"/>
          <tpl hier="37" item="0"/>
          <tpl fld="1" item="14"/>
          <tpl fld="0" item="2"/>
        </tpls>
      </n>
      <n v="4255">
        <tpls c="7">
          <tpl fld="2" item="0"/>
          <tpl hier="29" item="1"/>
          <tpl hier="34" item="3"/>
          <tpl hier="36" item="2"/>
          <tpl hier="37" item="0"/>
          <tpl fld="1" item="16"/>
          <tpl fld="0" item="7"/>
        </tpls>
      </n>
      <n v="875">
        <tpls c="7">
          <tpl fld="2" item="0"/>
          <tpl hier="29" item="1"/>
          <tpl hier="34" item="3"/>
          <tpl hier="36" item="2"/>
          <tpl hier="37" item="0"/>
          <tpl fld="1" item="11"/>
          <tpl fld="0" item="9"/>
        </tpls>
      </n>
      <m>
        <tpls c="7">
          <tpl fld="2" item="1"/>
          <tpl hier="29" item="1"/>
          <tpl hier="34" item="3"/>
          <tpl hier="36" item="2"/>
          <tpl hier="37" item="0"/>
          <tpl fld="1" item="7"/>
          <tpl fld="0" item="5"/>
        </tpls>
      </m>
      <m>
        <tpls c="7">
          <tpl fld="2" item="1"/>
          <tpl hier="29" item="1"/>
          <tpl hier="34" item="3"/>
          <tpl hier="36" item="2"/>
          <tpl hier="37" item="0"/>
          <tpl fld="1" item="16"/>
          <tpl fld="0" item="1"/>
        </tpls>
      </m>
      <n v="3" in="0">
        <tpls c="7">
          <tpl fld="2" item="1"/>
          <tpl hier="29" item="1"/>
          <tpl hier="34" item="3"/>
          <tpl hier="36" item="2"/>
          <tpl hier="37" item="0"/>
          <tpl fld="1" item="6"/>
          <tpl fld="0" item="14"/>
        </tpls>
      </n>
      <n v="1250">
        <tpls c="7">
          <tpl fld="2" item="0"/>
          <tpl hier="29" item="1"/>
          <tpl hier="34" item="3"/>
          <tpl hier="36" item="2"/>
          <tpl hier="37" item="0"/>
          <tpl fld="1" item="3"/>
          <tpl fld="0" item="15"/>
        </tpls>
      </n>
      <m>
        <tpls c="7">
          <tpl fld="2" item="0"/>
          <tpl hier="29" item="1"/>
          <tpl hier="34" item="3"/>
          <tpl hier="36" item="2"/>
          <tpl hier="37" item="0"/>
          <tpl fld="1" item="4"/>
          <tpl fld="0" item="1"/>
        </tpls>
      </m>
      <m>
        <tpls c="7">
          <tpl fld="2" item="0"/>
          <tpl hier="29" item="1"/>
          <tpl hier="34" item="3"/>
          <tpl hier="36" item="2"/>
          <tpl hier="37" item="0"/>
          <tpl fld="1" item="3"/>
          <tpl fld="0" item="8"/>
        </tpls>
      </m>
      <n v="2737">
        <tpls c="7">
          <tpl fld="2" item="0"/>
          <tpl hier="29" item="1"/>
          <tpl hier="34" item="3"/>
          <tpl hier="36" item="2"/>
          <tpl hier="37" item="0"/>
          <tpl fld="1" item="14"/>
          <tpl fld="0" item="5"/>
        </tpls>
      </n>
      <n v="1250">
        <tpls c="7">
          <tpl fld="2" item="0"/>
          <tpl hier="29" item="1"/>
          <tpl hier="34" item="3"/>
          <tpl hier="36" item="2"/>
          <tpl hier="37" item="0"/>
          <tpl fld="1" item="4"/>
          <tpl fld="0" item="10"/>
        </tpls>
      </n>
      <n v="1878">
        <tpls c="7">
          <tpl fld="2" item="0"/>
          <tpl hier="29" item="1"/>
          <tpl hier="34" item="3"/>
          <tpl hier="36" item="2"/>
          <tpl hier="37" item="0"/>
          <tpl fld="1" item="14"/>
          <tpl fld="0" item="14"/>
        </tpls>
      </n>
      <n v="5783">
        <tpls c="7">
          <tpl fld="2" item="0"/>
          <tpl hier="29" item="1"/>
          <tpl hier="34" item="3"/>
          <tpl hier="36" item="2"/>
          <tpl hier="37" item="0"/>
          <tpl fld="1" item="20"/>
          <tpl fld="0" item="17"/>
        </tpls>
      </n>
      <n v="1283">
        <tpls c="7">
          <tpl fld="2" item="0"/>
          <tpl hier="29" item="1"/>
          <tpl hier="34" item="3"/>
          <tpl hier="36" item="2"/>
          <tpl hier="37" item="0"/>
          <tpl fld="1" item="20"/>
          <tpl fld="0" item="2"/>
        </tpls>
      </n>
      <n v="1042">
        <tpls c="7">
          <tpl fld="2" item="0"/>
          <tpl hier="29" item="1"/>
          <tpl hier="34" item="3"/>
          <tpl hier="36" item="2"/>
          <tpl hier="37" item="0"/>
          <tpl fld="1" item="22"/>
          <tpl fld="0" item="3"/>
        </tpls>
      </n>
      <m>
        <tpls c="7">
          <tpl fld="2" item="0"/>
          <tpl hier="29" item="1"/>
          <tpl hier="34" item="3"/>
          <tpl hier="36" item="2"/>
          <tpl hier="37" item="0"/>
          <tpl fld="1" item="11"/>
          <tpl fld="0" item="19"/>
        </tpls>
      </m>
      <n v="4255">
        <tpls c="7">
          <tpl fld="2" item="0"/>
          <tpl hier="29" item="1"/>
          <tpl hier="34" item="3"/>
          <tpl hier="36" item="2"/>
          <tpl hier="37" item="0"/>
          <tpl fld="1" item="12"/>
          <tpl fld="0" item="7"/>
        </tpls>
      </n>
      <m>
        <tpls c="7">
          <tpl fld="2" item="0"/>
          <tpl hier="29" item="1"/>
          <tpl hier="34" item="3"/>
          <tpl hier="36" item="2"/>
          <tpl hier="37" item="0"/>
          <tpl fld="1" item="11"/>
          <tpl fld="0" item="17"/>
        </tpls>
      </m>
      <n v="1878">
        <tpls c="7">
          <tpl fld="2" item="0"/>
          <tpl hier="29" item="1"/>
          <tpl hier="34" item="3"/>
          <tpl hier="36" item="2"/>
          <tpl hier="37" item="0"/>
          <tpl fld="1" item="4"/>
          <tpl fld="0" item="14"/>
        </tpls>
      </n>
      <m>
        <tpls c="7">
          <tpl fld="2" item="0"/>
          <tpl hier="29" item="1"/>
          <tpl hier="34" item="3"/>
          <tpl hier="36" item="2"/>
          <tpl hier="37" item="0"/>
          <tpl fld="1" item="19"/>
          <tpl fld="0" item="2"/>
        </tpls>
      </m>
      <n v="3868.95">
        <tpls c="7">
          <tpl fld="2" item="0"/>
          <tpl hier="29" item="1"/>
          <tpl hier="34" item="3"/>
          <tpl hier="36" item="2"/>
          <tpl hier="37" item="0"/>
          <tpl fld="1" item="4"/>
          <tpl fld="0" item="13"/>
        </tpls>
      </n>
      <n v="1250">
        <tpls c="7">
          <tpl fld="2" item="0"/>
          <tpl hier="29" item="1"/>
          <tpl hier="34" item="3"/>
          <tpl hier="36" item="2"/>
          <tpl hier="37" item="0"/>
          <tpl fld="1" item="20"/>
          <tpl fld="0" item="15"/>
        </tpls>
      </n>
      <n v="2737">
        <tpls c="7">
          <tpl fld="2" item="0"/>
          <tpl hier="29" item="1"/>
          <tpl hier="34" item="3"/>
          <tpl hier="36" item="2"/>
          <tpl hier="37" item="0"/>
          <tpl fld="1" item="4"/>
          <tpl fld="0" item="5"/>
        </tpls>
      </n>
      <m>
        <tpls c="7">
          <tpl fld="2" item="0"/>
          <tpl hier="29" item="1"/>
          <tpl hier="34" item="3"/>
          <tpl hier="36" item="2"/>
          <tpl hier="37" item="0"/>
          <tpl fld="1" item="10"/>
          <tpl fld="0" item="18"/>
        </tpls>
      </m>
      <m>
        <tpls c="7">
          <tpl fld="2" item="0"/>
          <tpl hier="29" item="1"/>
          <tpl hier="34" item="3"/>
          <tpl hier="36" item="2"/>
          <tpl hier="37" item="0"/>
          <tpl fld="1" item="6"/>
          <tpl fld="0" item="5"/>
        </tpls>
      </m>
      <m>
        <tpls c="7">
          <tpl fld="2" item="0"/>
          <tpl hier="29" item="1"/>
          <tpl hier="34" item="3"/>
          <tpl hier="36" item="2"/>
          <tpl hier="37" item="0"/>
          <tpl fld="1" item="13"/>
          <tpl fld="0" item="0"/>
        </tpls>
      </m>
      <m>
        <tpls c="7">
          <tpl fld="2" item="0"/>
          <tpl hier="29" item="1"/>
          <tpl hier="34" item="3"/>
          <tpl hier="36" item="2"/>
          <tpl hier="37" item="0"/>
          <tpl fld="1" item="23"/>
          <tpl fld="0" item="5"/>
        </tpls>
      </m>
      <n v="361">
        <tpls c="7">
          <tpl fld="2" item="0"/>
          <tpl hier="29" item="1"/>
          <tpl hier="34" item="3"/>
          <tpl hier="36" item="2"/>
          <tpl hier="37" item="0"/>
          <tpl fld="1" item="11"/>
          <tpl fld="0" item="11"/>
        </tpls>
      </n>
      <m>
        <tpls c="7">
          <tpl fld="2" item="0"/>
          <tpl hier="29" item="1"/>
          <tpl hier="34" item="3"/>
          <tpl hier="36" item="2"/>
          <tpl hier="37" item="0"/>
          <tpl fld="1" item="16"/>
          <tpl fld="0" item="16"/>
        </tpls>
      </m>
      <n v="1878">
        <tpls c="7">
          <tpl fld="2" item="0"/>
          <tpl hier="29" item="1"/>
          <tpl hier="34" item="3"/>
          <tpl hier="36" item="2"/>
          <tpl hier="37" item="0"/>
          <tpl fld="1" item="15"/>
          <tpl fld="0" item="14"/>
        </tpls>
      </n>
      <n v="3545">
        <tpls c="7">
          <tpl fld="2" item="0"/>
          <tpl hier="29" item="1"/>
          <tpl hier="34" item="3"/>
          <tpl hier="36" item="2"/>
          <tpl hier="37" item="0"/>
          <tpl fld="1" item="3"/>
          <tpl fld="0" item="4"/>
        </tpls>
      </n>
      <n v="875">
        <tpls c="7">
          <tpl fld="2" item="0"/>
          <tpl hier="29" item="1"/>
          <tpl hier="34" item="3"/>
          <tpl hier="36" item="2"/>
          <tpl hier="37" item="0"/>
          <tpl fld="1" item="20"/>
          <tpl fld="0" item="9"/>
        </tpls>
      </n>
      <m>
        <tpls c="7">
          <tpl fld="2" item="0"/>
          <tpl hier="29" item="1"/>
          <tpl hier="34" item="3"/>
          <tpl hier="36" item="2"/>
          <tpl hier="37" item="0"/>
          <tpl fld="1" item="0"/>
          <tpl fld="0" item="16"/>
        </tpls>
      </m>
      <n v="1878">
        <tpls c="7">
          <tpl fld="2" item="0"/>
          <tpl hier="29" item="1"/>
          <tpl hier="34" item="3"/>
          <tpl hier="36" item="2"/>
          <tpl hier="37" item="0"/>
          <tpl fld="1" item="20"/>
          <tpl fld="0" item="14"/>
        </tpls>
      </n>
      <m>
        <tpls c="7">
          <tpl fld="2" item="0"/>
          <tpl hier="29" item="1"/>
          <tpl hier="34" item="3"/>
          <tpl hier="36" item="2"/>
          <tpl hier="37" item="0"/>
          <tpl fld="1" item="16"/>
          <tpl fld="0" item="1"/>
        </tpls>
      </m>
      <m>
        <tpls c="7">
          <tpl fld="2" item="0"/>
          <tpl hier="29" item="1"/>
          <tpl hier="34" item="3"/>
          <tpl hier="36" item="2"/>
          <tpl hier="37" item="0"/>
          <tpl fld="1" item="24"/>
          <tpl fld="0" item="13"/>
        </tpls>
      </m>
      <m>
        <tpls c="7">
          <tpl fld="2" item="0"/>
          <tpl hier="29" item="1"/>
          <tpl hier="34" item="3"/>
          <tpl hier="36" item="2"/>
          <tpl hier="37" item="0"/>
          <tpl fld="1" item="22"/>
          <tpl fld="0" item="5"/>
        </tpls>
      </m>
      <n v="3868.95">
        <tpls c="7">
          <tpl fld="2" item="0"/>
          <tpl hier="29" item="1"/>
          <tpl hier="34" item="3"/>
          <tpl hier="36" item="2"/>
          <tpl hier="37" item="0"/>
          <tpl fld="1" item="23"/>
          <tpl fld="0" item="13"/>
        </tpls>
      </n>
      <n v="3572">
        <tpls c="7">
          <tpl fld="2" item="0"/>
          <tpl hier="29" item="1"/>
          <tpl hier="34" item="3"/>
          <tpl hier="36" item="2"/>
          <tpl hier="37" item="0"/>
          <tpl fld="1" item="12"/>
          <tpl fld="0" item="0"/>
        </tpls>
      </n>
      <m>
        <tpls c="7">
          <tpl fld="2" item="0"/>
          <tpl hier="29" item="1"/>
          <tpl hier="34" item="3"/>
          <tpl hier="36" item="2"/>
          <tpl hier="37" item="0"/>
          <tpl fld="1" item="9"/>
          <tpl fld="0" item="13"/>
        </tpls>
      </m>
      <m>
        <tpls c="7">
          <tpl fld="2" item="0"/>
          <tpl hier="29" item="1"/>
          <tpl hier="34" item="3"/>
          <tpl hier="36" item="2"/>
          <tpl hier="37" item="0"/>
          <tpl fld="1" item="0"/>
          <tpl fld="0" item="11"/>
        </tpls>
      </m>
      <n v="2" in="0">
        <tpls c="7">
          <tpl fld="2" item="1"/>
          <tpl hier="29" item="1"/>
          <tpl hier="34" item="3"/>
          <tpl hier="36" item="2"/>
          <tpl hier="37" item="0"/>
          <tpl fld="1" item="12"/>
          <tpl fld="0" item="6"/>
        </tpls>
      </n>
      <m>
        <tpls c="7">
          <tpl fld="2" item="1"/>
          <tpl hier="29" item="1"/>
          <tpl hier="34" item="3"/>
          <tpl hier="36" item="2"/>
          <tpl hier="37" item="0"/>
          <tpl fld="1" item="22"/>
          <tpl fld="0" item="12"/>
        </tpls>
      </m>
      <m>
        <tpls c="7">
          <tpl fld="2" item="1"/>
          <tpl hier="29" item="1"/>
          <tpl hier="34" item="3"/>
          <tpl hier="36" item="2"/>
          <tpl hier="37" item="0"/>
          <tpl fld="1" item="19"/>
          <tpl fld="0" item="14"/>
        </tpls>
      </m>
      <n v="1" in="0">
        <tpls c="7">
          <tpl fld="2" item="1"/>
          <tpl hier="29" item="1"/>
          <tpl hier="34" item="3"/>
          <tpl hier="36" item="2"/>
          <tpl hier="37" item="0"/>
          <tpl fld="1" item="12"/>
          <tpl fld="0" item="15"/>
        </tpls>
      </n>
      <m>
        <tpls c="7">
          <tpl fld="2" item="1"/>
          <tpl hier="29" item="1"/>
          <tpl hier="34" item="3"/>
          <tpl hier="36" item="2"/>
          <tpl hier="37" item="0"/>
          <tpl fld="1" item="7"/>
          <tpl fld="0" item="13"/>
        </tpls>
      </m>
      <n v="1" in="0">
        <tpls c="7">
          <tpl fld="2" item="1"/>
          <tpl hier="29" item="1"/>
          <tpl hier="34" item="3"/>
          <tpl hier="36" item="2"/>
          <tpl hier="37" item="0"/>
          <tpl fld="1" item="15"/>
          <tpl fld="0" item="9"/>
        </tpls>
      </n>
      <m>
        <tpls c="7">
          <tpl fld="2" item="1"/>
          <tpl hier="29" item="1"/>
          <tpl hier="34" item="3"/>
          <tpl hier="36" item="2"/>
          <tpl hier="37" item="0"/>
          <tpl fld="1" item="16"/>
          <tpl fld="0" item="13"/>
        </tpls>
      </m>
      <n v="1" in="0">
        <tpls c="7">
          <tpl fld="2" item="1"/>
          <tpl hier="29" item="1"/>
          <tpl hier="34" item="3"/>
          <tpl hier="36" item="2"/>
          <tpl hier="37" item="0"/>
          <tpl fld="1" item="1"/>
          <tpl fld="0" item="3"/>
        </tpls>
      </n>
      <n v="3" in="0">
        <tpls c="7">
          <tpl fld="2" item="1"/>
          <tpl hier="29" item="1"/>
          <tpl hier="34" item="3"/>
          <tpl hier="36" item="2"/>
          <tpl hier="37" item="0"/>
          <tpl fld="1" item="12"/>
          <tpl fld="0" item="14"/>
        </tpls>
      </n>
      <n v="1" in="0">
        <tpls c="7">
          <tpl fld="2" item="1"/>
          <tpl hier="29" item="1"/>
          <tpl hier="34" item="3"/>
          <tpl hier="36" item="2"/>
          <tpl hier="37" item="0"/>
          <tpl fld="1" item="4"/>
          <tpl fld="0" item="3"/>
        </tpls>
      </n>
      <n v="6" in="0">
        <tpls c="7">
          <tpl fld="2" item="1"/>
          <tpl hier="29" item="1"/>
          <tpl hier="34" item="3"/>
          <tpl hier="36" item="2"/>
          <tpl hier="37" item="0"/>
          <tpl fld="1" item="15"/>
          <tpl fld="0" item="7"/>
        </tpls>
      </n>
      <n v="1" in="0">
        <tpls c="7">
          <tpl fld="2" item="1"/>
          <tpl hier="29" item="1"/>
          <tpl hier="34" item="3"/>
          <tpl hier="36" item="2"/>
          <tpl hier="37" item="0"/>
          <tpl fld="1" item="9"/>
          <tpl fld="0" item="3"/>
        </tpls>
      </n>
      <n v="1" in="0">
        <tpls c="7">
          <tpl fld="2" item="1"/>
          <tpl hier="29" item="1"/>
          <tpl hier="34" item="3"/>
          <tpl hier="36" item="2"/>
          <tpl hier="37" item="0"/>
          <tpl fld="1" item="22"/>
          <tpl fld="0" item="11"/>
        </tpls>
      </n>
      <m>
        <tpls c="7">
          <tpl fld="2" item="1"/>
          <tpl hier="29" item="1"/>
          <tpl hier="34" item="3"/>
          <tpl hier="36" item="2"/>
          <tpl hier="37" item="0"/>
          <tpl fld="1" item="18"/>
          <tpl fld="0" item="1"/>
        </tpls>
      </m>
      <m>
        <tpls c="7">
          <tpl fld="2" item="1"/>
          <tpl hier="29" item="1"/>
          <tpl hier="34" item="3"/>
          <tpl hier="36" item="2"/>
          <tpl hier="37" item="0"/>
          <tpl fld="1" item="18"/>
          <tpl fld="0" item="5"/>
        </tpls>
      </m>
      <m>
        <tpls c="7">
          <tpl fld="2" item="1"/>
          <tpl hier="29" item="1"/>
          <tpl hier="34" item="3"/>
          <tpl hier="36" item="2"/>
          <tpl hier="37" item="0"/>
          <tpl fld="1" item="15"/>
          <tpl fld="0" item="1"/>
        </tpls>
      </m>
      <m>
        <tpls c="7">
          <tpl fld="2" item="1"/>
          <tpl hier="29" item="1"/>
          <tpl hier="34" item="3"/>
          <tpl hier="36" item="2"/>
          <tpl hier="37" item="0"/>
          <tpl fld="1" item="23"/>
          <tpl fld="0" item="1"/>
        </tpls>
      </m>
      <n v="5" in="0">
        <tpls c="7">
          <tpl fld="2" item="1"/>
          <tpl hier="29" item="1"/>
          <tpl hier="34" item="3"/>
          <tpl hier="36" item="2"/>
          <tpl hier="37" item="0"/>
          <tpl fld="1" item="2"/>
          <tpl fld="0" item="5"/>
        </tpls>
      </n>
      <n v="8" in="0">
        <tpls c="7">
          <tpl fld="2" item="1"/>
          <tpl hier="29" item="1"/>
          <tpl hier="34" item="3"/>
          <tpl hier="36" item="2"/>
          <tpl hier="37" item="0"/>
          <tpl fld="1" item="15"/>
          <tpl fld="0" item="16"/>
        </tpls>
      </n>
      <n v="1" in="0">
        <tpls c="7">
          <tpl fld="2" item="1"/>
          <tpl hier="29" item="1"/>
          <tpl hier="34" item="3"/>
          <tpl hier="36" item="2"/>
          <tpl hier="37" item="0"/>
          <tpl fld="1" item="6"/>
          <tpl fld="0" item="9"/>
        </tpls>
      </n>
      <n v="1" in="0">
        <tpls c="7">
          <tpl fld="2" item="1"/>
          <tpl hier="29" item="1"/>
          <tpl hier="34" item="3"/>
          <tpl hier="36" item="2"/>
          <tpl hier="37" item="0"/>
          <tpl fld="1" item="15"/>
          <tpl fld="0" item="15"/>
        </tpls>
      </n>
      <m>
        <tpls c="7">
          <tpl fld="2" item="1"/>
          <tpl hier="29" item="1"/>
          <tpl hier="34" item="3"/>
          <tpl hier="36" item="2"/>
          <tpl hier="37" item="0"/>
          <tpl fld="1" item="24"/>
          <tpl fld="0" item="5"/>
        </tpls>
      </m>
      <m>
        <tpls c="7">
          <tpl fld="2" item="1"/>
          <tpl hier="29" item="1"/>
          <tpl hier="34" item="3"/>
          <tpl hier="36" item="2"/>
          <tpl hier="37" item="0"/>
          <tpl fld="1" item="22"/>
          <tpl fld="0" item="8"/>
        </tpls>
      </m>
      <m>
        <tpls c="7">
          <tpl fld="2" item="1"/>
          <tpl hier="29" item="1"/>
          <tpl hier="34" item="3"/>
          <tpl hier="36" item="2"/>
          <tpl hier="37" item="0"/>
          <tpl fld="1" item="21"/>
          <tpl fld="0" item="5"/>
        </tpls>
      </m>
      <n v="1" in="0">
        <tpls c="7">
          <tpl fld="2" item="1"/>
          <tpl hier="29" item="1"/>
          <tpl hier="34" item="3"/>
          <tpl hier="36" item="2"/>
          <tpl hier="37" item="0"/>
          <tpl fld="1" item="0"/>
          <tpl fld="0" item="3"/>
        </tpls>
      </n>
      <m>
        <tpls c="7">
          <tpl fld="2" item="1"/>
          <tpl hier="29" item="1"/>
          <tpl hier="34" item="3"/>
          <tpl hier="36" item="2"/>
          <tpl hier="37" item="0"/>
          <tpl fld="1" item="19"/>
          <tpl fld="0" item="15"/>
        </tpls>
      </m>
      <n v="3572">
        <tpls c="7">
          <tpl fld="2" item="0"/>
          <tpl hier="29" item="1"/>
          <tpl hier="34" item="3"/>
          <tpl hier="36" item="2"/>
          <tpl hier="37" item="0"/>
          <tpl fld="1" item="20"/>
          <tpl fld="0" item="0"/>
        </tpls>
      </n>
      <m>
        <tpls c="7">
          <tpl fld="2" item="0"/>
          <tpl hier="29" item="1"/>
          <tpl hier="34" item="3"/>
          <tpl hier="36" item="2"/>
          <tpl hier="37" item="0"/>
          <tpl fld="1" item="18"/>
          <tpl fld="0" item="17"/>
        </tpls>
      </m>
      <m>
        <tpls c="7">
          <tpl fld="2" item="0"/>
          <tpl hier="29" item="1"/>
          <tpl hier="34" item="3"/>
          <tpl hier="36" item="2"/>
          <tpl hier="37" item="0"/>
          <tpl fld="1" item="18"/>
          <tpl fld="0" item="5"/>
        </tpls>
      </m>
      <n v="369">
        <tpls c="7">
          <tpl fld="2" item="0"/>
          <tpl hier="29" item="1"/>
          <tpl hier="34" item="3"/>
          <tpl hier="36" item="2"/>
          <tpl hier="37" item="0"/>
          <tpl fld="1" item="12"/>
          <tpl fld="0" item="12"/>
        </tpls>
      </n>
      <n v="1283">
        <tpls c="7">
          <tpl fld="2" item="0"/>
          <tpl hier="29" item="1"/>
          <tpl hier="34" item="3"/>
          <tpl hier="36" item="2"/>
          <tpl hier="37" item="0"/>
          <tpl fld="1" item="23"/>
          <tpl fld="0" item="2"/>
        </tpls>
      </n>
      <m>
        <tpls c="7">
          <tpl fld="2" item="0"/>
          <tpl hier="29" item="1"/>
          <tpl hier="34" item="3"/>
          <tpl hier="36" item="2"/>
          <tpl hier="37" item="0"/>
          <tpl fld="1" item="19"/>
          <tpl fld="0" item="14"/>
        </tpls>
      </m>
      <m>
        <tpls c="7">
          <tpl fld="2" item="0"/>
          <tpl hier="29" item="1"/>
          <tpl hier="34" item="3"/>
          <tpl hier="36" item="2"/>
          <tpl hier="37" item="0"/>
          <tpl fld="1" item="7"/>
          <tpl fld="0" item="0"/>
        </tpls>
      </m>
      <n v="625">
        <tpls c="7">
          <tpl fld="2" item="0"/>
          <tpl hier="29" item="1"/>
          <tpl hier="34" item="3"/>
          <tpl hier="36" item="2"/>
          <tpl hier="37" item="0"/>
          <tpl fld="1" item="1"/>
          <tpl fld="0" item="20"/>
        </tpls>
      </n>
      <n v="1" in="0">
        <tpls c="7">
          <tpl fld="2" item="1"/>
          <tpl hier="29" item="1"/>
          <tpl hier="34" item="3"/>
          <tpl hier="36" item="2"/>
          <tpl hier="37" item="0"/>
          <tpl fld="1" item="18"/>
          <tpl fld="0" item="11"/>
        </tpls>
      </n>
      <m>
        <tpls c="7">
          <tpl fld="2" item="0"/>
          <tpl hier="29" item="1"/>
          <tpl hier="34" item="3"/>
          <tpl hier="36" item="2"/>
          <tpl hier="37" item="0"/>
          <tpl fld="1" item="7"/>
          <tpl fld="0" item="7"/>
        </tpls>
      </m>
      <m>
        <tpls c="7">
          <tpl fld="2" item="0"/>
          <tpl hier="29" item="1"/>
          <tpl hier="34" item="3"/>
          <tpl hier="36" item="2"/>
          <tpl hier="37" item="0"/>
          <tpl fld="1" item="22"/>
          <tpl fld="0" item="16"/>
        </tpls>
      </m>
      <m>
        <tpls c="7">
          <tpl fld="2" item="1"/>
          <tpl hier="29" item="1"/>
          <tpl hier="34" item="3"/>
          <tpl hier="36" item="2"/>
          <tpl hier="37" item="0"/>
          <tpl fld="1" item="10"/>
          <tpl fld="0" item="6"/>
        </tpls>
      </m>
      <m>
        <tpls c="7">
          <tpl fld="2" item="0"/>
          <tpl hier="29" item="1"/>
          <tpl hier="34" item="3"/>
          <tpl hier="36" item="2"/>
          <tpl hier="37" item="0"/>
          <tpl fld="1" item="0"/>
          <tpl fld="0" item="1"/>
        </tpls>
      </m>
      <n v="8" in="0">
        <tpls c="7">
          <tpl fld="2" item="1"/>
          <tpl hier="29" item="1"/>
          <tpl hier="34" item="3"/>
          <tpl hier="36" item="2"/>
          <tpl hier="37" item="0"/>
          <tpl fld="1" item="10"/>
          <tpl fld="0" item="13"/>
        </tpls>
      </n>
      <m>
        <tpls c="7">
          <tpl fld="2" item="0"/>
          <tpl hier="29" item="1"/>
          <tpl hier="34" item="3"/>
          <tpl hier="36" item="2"/>
          <tpl hier="37" item="0"/>
          <tpl fld="1" item="6"/>
          <tpl fld="0" item="8"/>
        </tpls>
      </m>
      <n v="8" in="0">
        <tpls c="7">
          <tpl fld="2" item="1"/>
          <tpl hier="29" item="1"/>
          <tpl hier="34" item="3"/>
          <tpl hier="36" item="2"/>
          <tpl hier="37" item="0"/>
          <tpl fld="1" item="2"/>
          <tpl fld="0" item="17"/>
        </tpls>
      </n>
      <n v="5" in="0">
        <tpls c="7">
          <tpl fld="2" item="1"/>
          <tpl hier="29" item="1"/>
          <tpl hier="34" item="3"/>
          <tpl hier="36" item="2"/>
          <tpl hier="37" item="0"/>
          <tpl fld="1" item="14"/>
          <tpl fld="0" item="0"/>
        </tpls>
      </n>
      <n v="361">
        <tpls c="7">
          <tpl fld="2" item="0"/>
          <tpl hier="29" item="1"/>
          <tpl hier="34" item="3"/>
          <tpl hier="36" item="2"/>
          <tpl hier="37" item="0"/>
          <tpl fld="1" item="1"/>
          <tpl fld="0" item="11"/>
        </tpls>
      </n>
      <m>
        <tpls c="7">
          <tpl fld="2" item="0"/>
          <tpl hier="29" item="1"/>
          <tpl hier="34" item="3"/>
          <tpl hier="36" item="2"/>
          <tpl hier="37" item="0"/>
          <tpl fld="1" item="18"/>
          <tpl fld="0" item="7"/>
        </tpls>
      </m>
      <m>
        <tpls c="7">
          <tpl fld="2" item="0"/>
          <tpl hier="29" item="1"/>
          <tpl hier="34" item="3"/>
          <tpl hier="36" item="2"/>
          <tpl hier="37" item="0"/>
          <tpl fld="1" item="24"/>
          <tpl fld="0" item="12"/>
        </tpls>
      </m>
      <m>
        <tpls c="7">
          <tpl fld="2" item="1"/>
          <tpl hier="29" item="1"/>
          <tpl hier="34" item="3"/>
          <tpl hier="36" item="2"/>
          <tpl hier="37" item="0"/>
          <tpl fld="1" item="7"/>
          <tpl fld="0" item="10"/>
        </tpls>
      </m>
      <m>
        <tpls c="7">
          <tpl fld="2" item="0"/>
          <tpl hier="29" item="1"/>
          <tpl hier="34" item="3"/>
          <tpl hier="36" item="2"/>
          <tpl hier="37" item="0"/>
          <tpl fld="1" item="8"/>
          <tpl fld="0" item="1"/>
        </tpls>
      </m>
      <n v="1" in="0">
        <tpls c="7">
          <tpl fld="2" item="1"/>
          <tpl hier="29" item="1"/>
          <tpl hier="34" item="3"/>
          <tpl hier="36" item="2"/>
          <tpl hier="37" item="0"/>
          <tpl fld="1" item="25"/>
          <tpl fld="0" item="20"/>
        </tpls>
      </n>
      <m>
        <tpls c="7">
          <tpl fld="2" item="1"/>
          <tpl hier="29" item="1"/>
          <tpl hier="34" item="3"/>
          <tpl hier="36" item="2"/>
          <tpl hier="37" item="0"/>
          <tpl fld="1" item="24"/>
          <tpl fld="0" item="18"/>
        </tpls>
      </m>
      <m>
        <tpls c="7">
          <tpl fld="2" item="0"/>
          <tpl hier="29" item="1"/>
          <tpl hier="34" item="3"/>
          <tpl hier="36" item="2"/>
          <tpl hier="37" item="0"/>
          <tpl fld="1" item="15"/>
          <tpl fld="0" item="18"/>
        </tpls>
      </m>
      <m>
        <tpls c="7">
          <tpl fld="2" item="1"/>
          <tpl hier="29" item="1"/>
          <tpl hier="34" item="3"/>
          <tpl hier="36" item="2"/>
          <tpl hier="37" item="0"/>
          <tpl fld="1" item="3"/>
          <tpl fld="0" item="1"/>
        </tpls>
      </m>
      <m>
        <tpls c="7">
          <tpl fld="2" item="0"/>
          <tpl hier="29" item="1"/>
          <tpl hier="34" item="3"/>
          <tpl hier="36" item="2"/>
          <tpl hier="37" item="0"/>
          <tpl fld="1" item="13"/>
          <tpl fld="0" item="8"/>
        </tpls>
      </m>
      <m>
        <tpls c="7">
          <tpl fld="2" item="1"/>
          <tpl hier="29" item="1"/>
          <tpl hier="34" item="3"/>
          <tpl hier="36" item="2"/>
          <tpl hier="37" item="0"/>
          <tpl fld="1" item="13"/>
          <tpl fld="0" item="8"/>
        </tpls>
      </m>
      <n v="1250">
        <tpls c="7">
          <tpl fld="2" item="0"/>
          <tpl hier="29" item="1"/>
          <tpl hier="34" item="3"/>
          <tpl hier="36" item="2"/>
          <tpl hier="37" item="0"/>
          <tpl fld="1" item="6"/>
          <tpl fld="0" item="10"/>
        </tpls>
      </n>
      <m>
        <tpls c="7">
          <tpl fld="2" item="0"/>
          <tpl hier="29" item="1"/>
          <tpl hier="34" item="3"/>
          <tpl hier="36" item="2"/>
          <tpl hier="37" item="0"/>
          <tpl fld="1" item="13"/>
          <tpl fld="0" item="19"/>
        </tpls>
      </m>
      <n v="1042">
        <tpls c="7">
          <tpl fld="2" item="0"/>
          <tpl hier="29" item="1"/>
          <tpl hier="34" item="3"/>
          <tpl hier="36" item="2"/>
          <tpl hier="37" item="0"/>
          <tpl fld="1" item="6"/>
          <tpl fld="0" item="3"/>
        </tpls>
      </n>
      <n v="5" in="0">
        <tpls c="7">
          <tpl fld="2" item="1"/>
          <tpl hier="29" item="1"/>
          <tpl hier="34" item="3"/>
          <tpl hier="36" item="2"/>
          <tpl hier="37" item="0"/>
          <tpl fld="1" item="20"/>
          <tpl fld="0" item="5"/>
        </tpls>
      </n>
      <n v="1" in="0">
        <tpls c="7">
          <tpl fld="2" item="1"/>
          <tpl hier="29" item="1"/>
          <tpl hier="34" item="3"/>
          <tpl hier="36" item="2"/>
          <tpl hier="37" item="0"/>
          <tpl fld="1" item="4"/>
          <tpl fld="0" item="12"/>
        </tpls>
      </n>
      <m>
        <tpls c="7">
          <tpl fld="2" item="0"/>
          <tpl hier="29" item="1"/>
          <tpl hier="34" item="3"/>
          <tpl hier="36" item="2"/>
          <tpl hier="37" item="0"/>
          <tpl fld="1" item="8"/>
          <tpl fld="0" item="0"/>
        </tpls>
      </m>
      <m>
        <tpls c="7">
          <tpl fld="2" item="0"/>
          <tpl hier="29" item="1"/>
          <tpl hier="34" item="3"/>
          <tpl hier="36" item="2"/>
          <tpl hier="37" item="0"/>
          <tpl fld="1" item="21"/>
          <tpl fld="0" item="16"/>
        </tpls>
      </m>
      <n v="8598">
        <tpls c="7">
          <tpl fld="2" item="0"/>
          <tpl hier="29" item="1"/>
          <tpl hier="34" item="3"/>
          <tpl hier="36" item="2"/>
          <tpl hier="37" item="0"/>
          <tpl fld="1" item="20"/>
          <tpl fld="0" item="19"/>
        </tpls>
      </n>
      <n v="6" in="0">
        <tpls c="7">
          <tpl fld="2" item="1"/>
          <tpl hier="29" item="1"/>
          <tpl hier="34" item="3"/>
          <tpl hier="36" item="2"/>
          <tpl hier="37" item="0"/>
          <tpl fld="1" item="20"/>
          <tpl fld="0" item="6"/>
        </tpls>
      </n>
      <m>
        <tpls c="7">
          <tpl fld="2" item="0"/>
          <tpl hier="29" item="1"/>
          <tpl hier="34" item="3"/>
          <tpl hier="36" item="2"/>
          <tpl hier="37" item="0"/>
          <tpl fld="1" item="6"/>
          <tpl fld="0" item="7"/>
        </tpls>
      </m>
      <n v="1042">
        <tpls c="7">
          <tpl fld="2" item="0"/>
          <tpl hier="29" item="1"/>
          <tpl hier="34" item="3"/>
          <tpl hier="36" item="2"/>
          <tpl hier="37" item="0"/>
          <tpl fld="1" item="2"/>
          <tpl fld="0" item="3"/>
        </tpls>
      </n>
      <m>
        <tpls c="7">
          <tpl fld="2" item="0"/>
          <tpl hier="29" item="1"/>
          <tpl hier="34" item="3"/>
          <tpl hier="36" item="2"/>
          <tpl hier="37" item="0"/>
          <tpl fld="1" item="13"/>
          <tpl fld="0" item="15"/>
        </tpls>
      </m>
      <n v="361">
        <tpls c="7">
          <tpl fld="2" item="0"/>
          <tpl hier="29" item="1"/>
          <tpl hier="34" item="3"/>
          <tpl hier="36" item="2"/>
          <tpl hier="37" item="0"/>
          <tpl fld="1" item="22"/>
          <tpl fld="0" item="11"/>
        </tpls>
      </n>
      <m>
        <tpls c="7">
          <tpl fld="2" item="0"/>
          <tpl hier="29" item="1"/>
          <tpl hier="34" item="3"/>
          <tpl hier="36" item="2"/>
          <tpl hier="37" item="0"/>
          <tpl fld="1" item="22"/>
          <tpl fld="0" item="13"/>
        </tpls>
      </m>
      <m>
        <tpls c="7">
          <tpl fld="2" item="0"/>
          <tpl hier="29" item="1"/>
          <tpl hier="34" item="3"/>
          <tpl hier="36" item="2"/>
          <tpl hier="37" item="0"/>
          <tpl fld="1" item="8"/>
          <tpl fld="0" item="15"/>
        </tpls>
      </m>
      <m>
        <tpls c="7">
          <tpl fld="2" item="0"/>
          <tpl hier="29" item="1"/>
          <tpl hier="34" item="3"/>
          <tpl hier="36" item="2"/>
          <tpl hier="37" item="0"/>
          <tpl fld="1" item="9"/>
          <tpl fld="0" item="5"/>
        </tpls>
      </m>
      <m>
        <tpls c="7">
          <tpl fld="2" item="0"/>
          <tpl hier="29" item="1"/>
          <tpl hier="34" item="3"/>
          <tpl hier="36" item="2"/>
          <tpl hier="37" item="0"/>
          <tpl fld="1" item="5"/>
          <tpl fld="0" item="16"/>
        </tpls>
      </m>
      <n v="875">
        <tpls c="7">
          <tpl fld="2" item="0"/>
          <tpl hier="29" item="1"/>
          <tpl hier="34" item="3"/>
          <tpl hier="36" item="2"/>
          <tpl hier="37" item="0"/>
          <tpl fld="1" item="5"/>
          <tpl fld="0" item="9"/>
        </tpls>
      </n>
      <n v="3572">
        <tpls c="7">
          <tpl fld="2" item="0"/>
          <tpl hier="29" item="1"/>
          <tpl hier="34" item="3"/>
          <tpl hier="36" item="2"/>
          <tpl hier="37" item="0"/>
          <tpl fld="1" item="15"/>
          <tpl fld="0" item="0"/>
        </tpls>
      </n>
      <n v="3868.95">
        <tpls c="7">
          <tpl fld="2" item="0"/>
          <tpl hier="29" item="1"/>
          <tpl hier="34" item="3"/>
          <tpl hier="36" item="2"/>
          <tpl hier="37" item="0"/>
          <tpl fld="1" item="15"/>
          <tpl fld="0" item="13"/>
        </tpls>
      </n>
      <n v="625">
        <tpls c="7">
          <tpl fld="2" item="0"/>
          <tpl hier="29" item="1"/>
          <tpl hier="34" item="3"/>
          <tpl hier="36" item="2"/>
          <tpl hier="37" item="0"/>
          <tpl fld="1" item="8"/>
          <tpl fld="0" item="20"/>
        </tpls>
      </n>
      <m>
        <tpls c="7">
          <tpl fld="2" item="0"/>
          <tpl hier="29" item="1"/>
          <tpl hier="34" item="3"/>
          <tpl hier="36" item="2"/>
          <tpl hier="37" item="0"/>
          <tpl fld="1" item="18"/>
          <tpl fld="0" item="14"/>
        </tpls>
      </m>
      <n v="3572">
        <tpls c="7">
          <tpl fld="2" item="0"/>
          <tpl hier="29" item="1"/>
          <tpl hier="34" item="3"/>
          <tpl hier="36" item="2"/>
          <tpl hier="37" item="0"/>
          <tpl fld="1" item="17"/>
          <tpl fld="0" item="0"/>
        </tpls>
      </n>
      <n v="361">
        <tpls c="7">
          <tpl fld="2" item="0"/>
          <tpl hier="29" item="1"/>
          <tpl hier="34" item="3"/>
          <tpl hier="36" item="2"/>
          <tpl hier="37" item="0"/>
          <tpl fld="1" item="2"/>
          <tpl fld="0" item="11"/>
        </tpls>
      </n>
      <n v="4255">
        <tpls c="7">
          <tpl fld="2" item="0"/>
          <tpl hier="29" item="1"/>
          <tpl hier="34" item="3"/>
          <tpl hier="36" item="2"/>
          <tpl hier="37" item="0"/>
          <tpl fld="1" item="10"/>
          <tpl fld="0" item="7"/>
        </tpls>
      </n>
      <m>
        <tpls c="7">
          <tpl fld="2" item="0"/>
          <tpl hier="29" item="1"/>
          <tpl hier="34" item="3"/>
          <tpl hier="36" item="2"/>
          <tpl hier="37" item="0"/>
          <tpl fld="1" item="6"/>
          <tpl fld="0" item="16"/>
        </tpls>
      </m>
      <m>
        <tpls c="7">
          <tpl fld="2" item="0"/>
          <tpl hier="29" item="1"/>
          <tpl hier="34" item="3"/>
          <tpl hier="36" item="2"/>
          <tpl hier="37" item="0"/>
          <tpl fld="1" item="21"/>
          <tpl fld="0" item="2"/>
        </tpls>
      </m>
      <n v="875">
        <tpls c="7">
          <tpl fld="2" item="0"/>
          <tpl hier="29" item="1"/>
          <tpl hier="34" item="3"/>
          <tpl hier="36" item="2"/>
          <tpl hier="37" item="0"/>
          <tpl fld="1" item="7"/>
          <tpl fld="0" item="9"/>
        </tpls>
      </n>
      <m>
        <tpls c="7">
          <tpl fld="2" item="0"/>
          <tpl hier="29" item="1"/>
          <tpl hier="34" item="3"/>
          <tpl hier="36" item="2"/>
          <tpl hier="37" item="0"/>
          <tpl fld="1" item="22"/>
          <tpl fld="0" item="8"/>
        </tpls>
      </m>
      <n v="361">
        <tpls c="7">
          <tpl fld="2" item="0"/>
          <tpl hier="29" item="1"/>
          <tpl hier="34" item="3"/>
          <tpl hier="36" item="2"/>
          <tpl hier="37" item="0"/>
          <tpl fld="1" item="25"/>
          <tpl fld="0" item="11"/>
        </tpls>
      </n>
      <n v="1042">
        <tpls c="7">
          <tpl fld="2" item="0"/>
          <tpl hier="29" item="1"/>
          <tpl hier="34" item="3"/>
          <tpl hier="36" item="2"/>
          <tpl hier="37" item="0"/>
          <tpl fld="1" item="13"/>
          <tpl fld="0" item="3"/>
        </tpls>
      </n>
      <m>
        <tpls c="7">
          <tpl fld="2" item="0"/>
          <tpl hier="29" item="1"/>
          <tpl hier="34" item="3"/>
          <tpl hier="36" item="2"/>
          <tpl hier="37" item="0"/>
          <tpl fld="1" item="14"/>
          <tpl fld="0" item="6"/>
        </tpls>
      </m>
      <m>
        <tpls c="7">
          <tpl fld="2" item="0"/>
          <tpl hier="29" item="1"/>
          <tpl hier="34" item="3"/>
          <tpl hier="36" item="2"/>
          <tpl hier="37" item="0"/>
          <tpl fld="1" item="1"/>
          <tpl fld="0" item="0"/>
        </tpls>
      </m>
      <n v="3868.95">
        <tpls c="7">
          <tpl fld="2" item="0"/>
          <tpl hier="29" item="1"/>
          <tpl hier="34" item="3"/>
          <tpl hier="36" item="2"/>
          <tpl hier="37" item="0"/>
          <tpl fld="1" item="12"/>
          <tpl fld="0" item="13"/>
        </tpls>
      </n>
      <m>
        <tpls c="7">
          <tpl fld="2" item="0"/>
          <tpl hier="29" item="1"/>
          <tpl hier="34" item="3"/>
          <tpl hier="36" item="2"/>
          <tpl hier="37" item="0"/>
          <tpl fld="1" item="3"/>
          <tpl fld="0" item="16"/>
        </tpls>
      </m>
      <m>
        <tpls c="7">
          <tpl fld="2" item="0"/>
          <tpl hier="29" item="1"/>
          <tpl hier="34" item="3"/>
          <tpl hier="36" item="2"/>
          <tpl hier="37" item="0"/>
          <tpl fld="1" item="17"/>
          <tpl fld="0" item="19"/>
        </tpls>
      </m>
      <m>
        <tpls c="7">
          <tpl fld="2" item="0"/>
          <tpl hier="29" item="1"/>
          <tpl hier="34" item="3"/>
          <tpl hier="36" item="2"/>
          <tpl hier="37" item="0"/>
          <tpl fld="1" item="0"/>
          <tpl fld="0" item="0"/>
        </tpls>
      </m>
      <m>
        <tpls c="7">
          <tpl fld="2" item="0"/>
          <tpl hier="29" item="1"/>
          <tpl hier="34" item="3"/>
          <tpl hier="36" item="2"/>
          <tpl hier="37" item="0"/>
          <tpl fld="1" item="7"/>
          <tpl fld="0" item="17"/>
        </tpls>
      </m>
      <n v="1042">
        <tpls c="7">
          <tpl fld="2" item="0"/>
          <tpl hier="29" item="1"/>
          <tpl hier="34" item="3"/>
          <tpl hier="36" item="2"/>
          <tpl hier="37" item="0"/>
          <tpl fld="1" item="10"/>
          <tpl fld="0" item="3"/>
        </tpls>
      </n>
      <n v="875">
        <tpls c="7">
          <tpl fld="2" item="0"/>
          <tpl hier="29" item="1"/>
          <tpl hier="34" item="3"/>
          <tpl hier="36" item="2"/>
          <tpl hier="37" item="0"/>
          <tpl fld="1" item="22"/>
          <tpl fld="0" item="9"/>
        </tpls>
      </n>
      <n v="369">
        <tpls c="7">
          <tpl fld="2" item="0"/>
          <tpl hier="29" item="1"/>
          <tpl hier="34" item="3"/>
          <tpl hier="36" item="2"/>
          <tpl hier="37" item="0"/>
          <tpl fld="1" item="20"/>
          <tpl fld="0" item="12"/>
        </tpls>
      </n>
      <m>
        <tpls c="7">
          <tpl fld="2" item="0"/>
          <tpl hier="29" item="1"/>
          <tpl hier="34" item="3"/>
          <tpl hier="36" item="2"/>
          <tpl hier="37" item="0"/>
          <tpl fld="1" item="24"/>
          <tpl fld="0" item="0"/>
        </tpls>
      </m>
      <n v="369">
        <tpls c="7">
          <tpl fld="2" item="0"/>
          <tpl hier="29" item="1"/>
          <tpl hier="34" item="3"/>
          <tpl hier="36" item="2"/>
          <tpl hier="37" item="0"/>
          <tpl fld="1" item="4"/>
          <tpl fld="0" item="12"/>
        </tpls>
      </n>
      <n v="5387">
        <tpls c="7">
          <tpl fld="2" item="0"/>
          <tpl hier="29" item="1"/>
          <tpl hier="34" item="3"/>
          <tpl hier="36" item="2"/>
          <tpl hier="37" item="0"/>
          <tpl fld="1" item="12"/>
          <tpl fld="0" item="16"/>
        </tpls>
      </n>
      <n v="2737">
        <tpls c="7">
          <tpl fld="2" item="0"/>
          <tpl hier="29" item="1"/>
          <tpl hier="34" item="3"/>
          <tpl hier="36" item="2"/>
          <tpl hier="37" item="0"/>
          <tpl fld="1" item="2"/>
          <tpl fld="0" item="5"/>
        </tpls>
      </n>
      <m>
        <tpls c="7">
          <tpl fld="2" item="0"/>
          <tpl hier="29" item="1"/>
          <tpl hier="34" item="3"/>
          <tpl hier="36" item="2"/>
          <tpl hier="37" item="0"/>
          <tpl fld="1" item="17"/>
          <tpl fld="0" item="6"/>
        </tpls>
      </m>
      <m>
        <tpls c="7">
          <tpl fld="2" item="0"/>
          <tpl hier="29" item="1"/>
          <tpl hier="34" item="3"/>
          <tpl hier="36" item="2"/>
          <tpl hier="37" item="0"/>
          <tpl fld="1" item="24"/>
          <tpl fld="0" item="7"/>
        </tpls>
      </m>
      <n v="1283">
        <tpls c="7">
          <tpl fld="2" item="0"/>
          <tpl hier="29" item="1"/>
          <tpl hier="34" item="3"/>
          <tpl hier="36" item="2"/>
          <tpl hier="37" item="0"/>
          <tpl fld="1" item="12"/>
          <tpl fld="0" item="2"/>
        </tpls>
      </n>
      <m>
        <tpls c="7">
          <tpl fld="2" item="0"/>
          <tpl hier="29" item="1"/>
          <tpl hier="34" item="3"/>
          <tpl hier="36" item="2"/>
          <tpl hier="37" item="0"/>
          <tpl fld="1" item="9"/>
          <tpl fld="0" item="9"/>
        </tpls>
      </m>
      <n v="361">
        <tpls c="7">
          <tpl fld="2" item="0"/>
          <tpl hier="29" item="1"/>
          <tpl hier="34" item="3"/>
          <tpl hier="36" item="2"/>
          <tpl hier="37" item="0"/>
          <tpl fld="1" item="20"/>
          <tpl fld="0" item="11"/>
        </tpls>
      </n>
      <m>
        <tpls c="7">
          <tpl fld="2" item="1"/>
          <tpl hier="29" item="1"/>
          <tpl hier="34" item="3"/>
          <tpl hier="36" item="2"/>
          <tpl hier="37" item="0"/>
          <tpl fld="1" item="8"/>
          <tpl fld="0" item="6"/>
        </tpls>
      </m>
      <m>
        <tpls c="7">
          <tpl fld="2" item="1"/>
          <tpl hier="29" item="1"/>
          <tpl hier="34" item="3"/>
          <tpl hier="36" item="2"/>
          <tpl hier="37" item="0"/>
          <tpl fld="1" item="21"/>
          <tpl fld="0" item="9"/>
        </tpls>
      </m>
      <n v="1" in="0">
        <tpls c="7">
          <tpl fld="2" item="1"/>
          <tpl hier="29" item="1"/>
          <tpl hier="34" item="3"/>
          <tpl hier="36" item="2"/>
          <tpl hier="37" item="0"/>
          <tpl fld="1" item="7"/>
          <tpl fld="0" item="3"/>
        </tpls>
      </n>
      <n v="1" in="0">
        <tpls c="7">
          <tpl fld="2" item="1"/>
          <tpl hier="29" item="1"/>
          <tpl hier="34" item="3"/>
          <tpl hier="36" item="2"/>
          <tpl hier="37" item="0"/>
          <tpl fld="1" item="8"/>
          <tpl fld="0" item="9"/>
        </tpls>
      </n>
      <m>
        <tpls c="7">
          <tpl fld="2" item="1"/>
          <tpl hier="29" item="1"/>
          <tpl hier="34" item="3"/>
          <tpl hier="36" item="2"/>
          <tpl hier="37" item="0"/>
          <tpl fld="1" item="24"/>
          <tpl fld="0" item="19"/>
        </tpls>
      </m>
      <m>
        <tpls c="7">
          <tpl fld="2" item="1"/>
          <tpl hier="29" item="1"/>
          <tpl hier="34" item="3"/>
          <tpl hier="36" item="2"/>
          <tpl hier="37" item="0"/>
          <tpl fld="1" item="6"/>
          <tpl fld="0" item="17"/>
        </tpls>
      </m>
      <m>
        <tpls c="7">
          <tpl fld="2" item="1"/>
          <tpl hier="29" item="1"/>
          <tpl hier="34" item="3"/>
          <tpl hier="36" item="2"/>
          <tpl hier="37" item="0"/>
          <tpl fld="1" item="19"/>
          <tpl fld="0" item="18"/>
        </tpls>
      </m>
      <n v="13" in="0">
        <tpls c="7">
          <tpl fld="2" item="1"/>
          <tpl hier="29" item="1"/>
          <tpl hier="34" item="3"/>
          <tpl hier="36" item="2"/>
          <tpl hier="37" item="0"/>
          <tpl fld="1" item="15"/>
          <tpl fld="0" item="19"/>
        </tpls>
      </n>
      <n v="3" in="0">
        <tpls c="7">
          <tpl fld="2" item="1"/>
          <tpl hier="29" item="1"/>
          <tpl hier="34" item="3"/>
          <tpl hier="36" item="2"/>
          <tpl hier="37" item="0"/>
          <tpl fld="1" item="2"/>
          <tpl fld="0" item="14"/>
        </tpls>
      </n>
      <n v="1" in="0">
        <tpls c="7">
          <tpl fld="2" item="1"/>
          <tpl hier="29" item="1"/>
          <tpl hier="34" item="3"/>
          <tpl hier="36" item="2"/>
          <tpl hier="37" item="0"/>
          <tpl fld="1" item="23"/>
          <tpl fld="0" item="10"/>
        </tpls>
      </n>
      <m>
        <tpls c="7">
          <tpl fld="2" item="1"/>
          <tpl hier="29" item="1"/>
          <tpl hier="34" item="3"/>
          <tpl hier="36" item="2"/>
          <tpl hier="37" item="0"/>
          <tpl fld="1" item="25"/>
          <tpl fld="0" item="18"/>
        </tpls>
      </m>
      <m>
        <tpls c="7">
          <tpl fld="2" item="1"/>
          <tpl hier="29" item="1"/>
          <tpl hier="34" item="3"/>
          <tpl hier="36" item="2"/>
          <tpl hier="37" item="0"/>
          <tpl fld="1" item="0"/>
          <tpl fld="0" item="10"/>
        </tpls>
      </m>
      <m>
        <tpls c="7">
          <tpl fld="2" item="1"/>
          <tpl hier="29" item="1"/>
          <tpl hier="34" item="3"/>
          <tpl hier="36" item="2"/>
          <tpl hier="37" item="0"/>
          <tpl fld="1" item="1"/>
          <tpl fld="0" item="7"/>
        </tpls>
      </m>
      <n v="1" in="0">
        <tpls c="7">
          <tpl fld="2" item="1"/>
          <tpl hier="29" item="1"/>
          <tpl hier="34" item="3"/>
          <tpl hier="36" item="2"/>
          <tpl hier="37" item="0"/>
          <tpl fld="1" item="3"/>
          <tpl fld="0" item="15"/>
        </tpls>
      </n>
      <m>
        <tpls c="7">
          <tpl fld="2" item="1"/>
          <tpl hier="29" item="1"/>
          <tpl hier="34" item="3"/>
          <tpl hier="36" item="2"/>
          <tpl hier="37" item="0"/>
          <tpl fld="1" item="22"/>
          <tpl fld="0" item="5"/>
        </tpls>
      </m>
      <n v="1" in="0">
        <tpls c="7">
          <tpl fld="2" item="1"/>
          <tpl hier="29" item="1"/>
          <tpl hier="34" item="3"/>
          <tpl hier="36" item="2"/>
          <tpl hier="37" item="0"/>
          <tpl fld="1" item="4"/>
          <tpl fld="0" item="9"/>
        </tpls>
      </n>
      <m>
        <tpls c="7">
          <tpl fld="2" item="1"/>
          <tpl hier="29" item="1"/>
          <tpl hier="34" item="3"/>
          <tpl hier="36" item="2"/>
          <tpl hier="37" item="0"/>
          <tpl fld="1" item="0"/>
          <tpl fld="0" item="0"/>
        </tpls>
      </m>
      <n v="1" in="0">
        <tpls c="7">
          <tpl fld="2" item="1"/>
          <tpl hier="29" item="1"/>
          <tpl hier="34" item="3"/>
          <tpl hier="36" item="2"/>
          <tpl hier="37" item="0"/>
          <tpl fld="1" item="17"/>
          <tpl fld="0" item="12"/>
        </tpls>
      </n>
      <n v="1" in="0">
        <tpls c="7">
          <tpl fld="2" item="1"/>
          <tpl hier="29" item="1"/>
          <tpl hier="34" item="3"/>
          <tpl hier="36" item="2"/>
          <tpl hier="37" item="0"/>
          <tpl fld="1" item="3"/>
          <tpl fld="0" item="3"/>
        </tpls>
      </n>
      <m>
        <tpls c="7">
          <tpl fld="2" item="1"/>
          <tpl hier="29" item="1"/>
          <tpl hier="34" item="3"/>
          <tpl hier="36" item="2"/>
          <tpl hier="37" item="0"/>
          <tpl fld="1" item="0"/>
          <tpl fld="0" item="15"/>
        </tpls>
      </m>
      <n v="8" in="0">
        <tpls c="7">
          <tpl fld="2" item="1"/>
          <tpl hier="29" item="1"/>
          <tpl hier="34" item="3"/>
          <tpl hier="36" item="2"/>
          <tpl hier="37" item="0"/>
          <tpl fld="1" item="2"/>
          <tpl fld="0" item="16"/>
        </tpls>
      </n>
      <m>
        <tpls c="7">
          <tpl fld="2" item="1"/>
          <tpl hier="29" item="1"/>
          <tpl hier="34" item="3"/>
          <tpl hier="36" item="2"/>
          <tpl hier="37" item="0"/>
          <tpl fld="1" item="18"/>
          <tpl fld="0" item="0"/>
        </tpls>
      </m>
      <m>
        <tpls c="7">
          <tpl fld="2" item="1"/>
          <tpl hier="29" item="1"/>
          <tpl hier="34" item="3"/>
          <tpl hier="36" item="2"/>
          <tpl hier="37" item="0"/>
          <tpl fld="1" item="9"/>
          <tpl fld="0" item="10"/>
        </tpls>
      </m>
      <n v="6" in="0">
        <tpls c="7">
          <tpl fld="2" item="1"/>
          <tpl hier="29" item="1"/>
          <tpl hier="34" item="3"/>
          <tpl hier="36" item="2"/>
          <tpl hier="37" item="0"/>
          <tpl fld="1" item="20"/>
          <tpl fld="0" item="1"/>
        </tpls>
      </n>
      <n v="1" in="0">
        <tpls c="7">
          <tpl fld="2" item="1"/>
          <tpl hier="29" item="1"/>
          <tpl hier="34" item="3"/>
          <tpl hier="36" item="2"/>
          <tpl hier="37" item="0"/>
          <tpl fld="1" item="7"/>
          <tpl fld="0" item="9"/>
        </tpls>
      </n>
      <m>
        <tpls c="7">
          <tpl fld="2" item="1"/>
          <tpl hier="29" item="1"/>
          <tpl hier="34" item="3"/>
          <tpl hier="36" item="2"/>
          <tpl hier="37" item="0"/>
          <tpl fld="1" item="8"/>
          <tpl fld="0" item="2"/>
        </tpls>
      </m>
      <n v="1" in="0">
        <tpls c="7">
          <tpl fld="2" item="1"/>
          <tpl hier="29" item="1"/>
          <tpl hier="34" item="3"/>
          <tpl hier="36" item="2"/>
          <tpl hier="37" item="0"/>
          <tpl fld="1" item="23"/>
          <tpl fld="0" item="15"/>
        </tpls>
      </n>
      <m>
        <tpls c="7">
          <tpl fld="2" item="1"/>
          <tpl hier="29" item="1"/>
          <tpl hier="34" item="3"/>
          <tpl hier="36" item="2"/>
          <tpl hier="37" item="0"/>
          <tpl fld="1" item="9"/>
          <tpl fld="0" item="14"/>
        </tpls>
      </m>
      <n v="8" in="0">
        <tpls c="7">
          <tpl fld="2" item="1"/>
          <tpl hier="29" item="1"/>
          <tpl hier="34" item="3"/>
          <tpl hier="36" item="2"/>
          <tpl hier="37" item="0"/>
          <tpl fld="1" item="12"/>
          <tpl fld="0" item="17"/>
        </tpls>
      </n>
      <m>
        <tpls c="7">
          <tpl fld="2" item="1"/>
          <tpl hier="29" item="1"/>
          <tpl hier="34" item="3"/>
          <tpl hier="36" item="2"/>
          <tpl hier="37" item="0"/>
          <tpl fld="1" item="10"/>
          <tpl fld="0" item="1"/>
        </tpls>
      </m>
      <n v="3" in="0">
        <tpls c="7">
          <tpl fld="2" item="1"/>
          <tpl hier="29" item="1"/>
          <tpl hier="34" item="3"/>
          <tpl hier="36" item="2"/>
          <tpl hier="37" item="0"/>
          <tpl fld="1" item="25"/>
          <tpl fld="0" item="14"/>
        </tpls>
      </n>
      <n v="1" in="0">
        <tpls c="7">
          <tpl fld="2" item="1"/>
          <tpl hier="29" item="1"/>
          <tpl hier="34" item="3"/>
          <tpl hier="36" item="2"/>
          <tpl hier="37" item="0"/>
          <tpl fld="1" item="17"/>
          <tpl fld="0" item="10"/>
        </tpls>
      </n>
      <m>
        <tpls c="7">
          <tpl fld="2" item="1"/>
          <tpl hier="29" item="1"/>
          <tpl hier="34" item="3"/>
          <tpl hier="36" item="2"/>
          <tpl hier="37" item="0"/>
          <tpl fld="1" item="1"/>
          <tpl fld="0" item="12"/>
        </tpls>
      </m>
      <n v="1" in="0">
        <tpls c="7">
          <tpl fld="2" item="1"/>
          <tpl hier="29" item="1"/>
          <tpl hier="34" item="3"/>
          <tpl hier="36" item="2"/>
          <tpl hier="37" item="0"/>
          <tpl fld="1" item="5"/>
          <tpl fld="0" item="11"/>
        </tpls>
      </n>
      <m>
        <tpls c="7">
          <tpl fld="2" item="1"/>
          <tpl hier="29" item="1"/>
          <tpl hier="34" item="3"/>
          <tpl hier="36" item="2"/>
          <tpl hier="37" item="0"/>
          <tpl fld="1" item="0"/>
          <tpl fld="0" item="8"/>
        </tpls>
      </m>
      <n v="5" in="0">
        <tpls c="7">
          <tpl fld="2" item="1"/>
          <tpl hier="29" item="1"/>
          <tpl hier="34" item="3"/>
          <tpl hier="36" item="2"/>
          <tpl hier="37" item="0"/>
          <tpl fld="1" item="10"/>
          <tpl fld="0" item="8"/>
        </tpls>
      </n>
      <m>
        <tpls c="7">
          <tpl fld="2" item="1"/>
          <tpl hier="29" item="1"/>
          <tpl hier="34" item="3"/>
          <tpl hier="36" item="2"/>
          <tpl hier="37" item="0"/>
          <tpl fld="1" item="24"/>
          <tpl fld="0" item="2"/>
        </tpls>
      </m>
      <m>
        <tpls c="7">
          <tpl fld="2" item="1"/>
          <tpl hier="29" item="1"/>
          <tpl hier="34" item="3"/>
          <tpl hier="36" item="2"/>
          <tpl hier="37" item="0"/>
          <tpl fld="1" item="15"/>
          <tpl fld="0" item="17"/>
        </tpls>
      </m>
      <n v="1" in="0">
        <tpls c="7">
          <tpl fld="2" item="1"/>
          <tpl hier="29" item="1"/>
          <tpl hier="34" item="3"/>
          <tpl hier="36" item="2"/>
          <tpl hier="37" item="0"/>
          <tpl fld="1" item="2"/>
          <tpl fld="0" item="9"/>
        </tpls>
      </n>
      <m>
        <tpls c="7">
          <tpl fld="2" item="1"/>
          <tpl hier="29" item="1"/>
          <tpl hier="34" item="3"/>
          <tpl hier="36" item="2"/>
          <tpl hier="37" item="0"/>
          <tpl fld="1" item="1"/>
          <tpl fld="0" item="16"/>
        </tpls>
      </m>
      <n v="8" in="0">
        <tpls c="7">
          <tpl fld="2" item="1"/>
          <tpl hier="29" item="1"/>
          <tpl hier="34" item="3"/>
          <tpl hier="36" item="2"/>
          <tpl hier="37" item="0"/>
          <tpl fld="1" item="4"/>
          <tpl fld="0" item="16"/>
        </tpls>
      </n>
      <n v="1" in="0">
        <tpls c="7">
          <tpl fld="2" item="1"/>
          <tpl hier="29" item="1"/>
          <tpl hier="34" item="3"/>
          <tpl hier="36" item="2"/>
          <tpl hier="37" item="0"/>
          <tpl fld="1" item="22"/>
          <tpl fld="0" item="9"/>
        </tpls>
      </n>
      <m>
        <tpls c="7">
          <tpl fld="2" item="1"/>
          <tpl hier="29" item="1"/>
          <tpl hier="34" item="3"/>
          <tpl hier="36" item="2"/>
          <tpl hier="37" item="0"/>
          <tpl fld="1" item="18"/>
          <tpl fld="0" item="7"/>
        </tpls>
      </m>
      <n v="1" in="0">
        <tpls c="7">
          <tpl fld="2" item="1"/>
          <tpl hier="29" item="1"/>
          <tpl hier="34" item="3"/>
          <tpl hier="36" item="2"/>
          <tpl hier="37" item="0"/>
          <tpl fld="1" item="6"/>
          <tpl fld="0" item="12"/>
        </tpls>
      </n>
      <n v="1" in="0">
        <tpls c="7">
          <tpl fld="2" item="1"/>
          <tpl hier="29" item="1"/>
          <tpl hier="34" item="3"/>
          <tpl hier="36" item="2"/>
          <tpl hier="37" item="0"/>
          <tpl fld="1" item="2"/>
          <tpl fld="0" item="3"/>
        </tpls>
      </n>
      <n v="1" in="0">
        <tpls c="7">
          <tpl fld="2" item="1"/>
          <tpl hier="29" item="1"/>
          <tpl hier="34" item="3"/>
          <tpl hier="36" item="2"/>
          <tpl hier="37" item="0"/>
          <tpl fld="1" item="4"/>
          <tpl fld="0" item="10"/>
        </tpls>
      </n>
      <n v="13" in="0">
        <tpls c="7">
          <tpl fld="2" item="1"/>
          <tpl hier="29" item="1"/>
          <tpl hier="34" item="3"/>
          <tpl hier="36" item="2"/>
          <tpl hier="37" item="0"/>
          <tpl fld="1" item="4"/>
          <tpl fld="0" item="19"/>
        </tpls>
      </n>
      <n v="13" in="0">
        <tpls c="7">
          <tpl fld="2" item="1"/>
          <tpl hier="29" item="1"/>
          <tpl hier="34" item="3"/>
          <tpl hier="36" item="2"/>
          <tpl hier="37" item="0"/>
          <tpl fld="1" item="20"/>
          <tpl fld="0" item="19"/>
        </tpls>
      </n>
      <n v="1" in="0">
        <tpls c="7">
          <tpl fld="2" item="1"/>
          <tpl hier="29" item="1"/>
          <tpl hier="34" item="3"/>
          <tpl hier="36" item="2"/>
          <tpl hier="37" item="0"/>
          <tpl fld="1" item="15"/>
          <tpl fld="0" item="3"/>
        </tpls>
      </n>
      <n v="3" in="0">
        <tpls c="7">
          <tpl fld="2" item="1"/>
          <tpl hier="29" item="1"/>
          <tpl hier="34" item="3"/>
          <tpl hier="36" item="2"/>
          <tpl hier="37" item="0"/>
          <tpl fld="1" item="22"/>
          <tpl fld="0" item="14"/>
        </tpls>
      </n>
      <m>
        <tpls c="7">
          <tpl fld="2" item="1"/>
          <tpl hier="29" item="1"/>
          <tpl hier="34" item="3"/>
          <tpl hier="36" item="2"/>
          <tpl hier="37" item="0"/>
          <tpl fld="1" item="0"/>
          <tpl fld="0" item="11"/>
        </tpls>
      </m>
      <m>
        <tpls c="7">
          <tpl fld="2" item="1"/>
          <tpl hier="29" item="1"/>
          <tpl hier="34" item="3"/>
          <tpl hier="36" item="2"/>
          <tpl hier="37" item="0"/>
          <tpl fld="1" item="9"/>
          <tpl fld="0" item="6"/>
        </tpls>
      </m>
      <n v="6" in="0">
        <tpls c="7">
          <tpl fld="2" item="1"/>
          <tpl hier="29" item="1"/>
          <tpl hier="34" item="3"/>
          <tpl hier="36" item="2"/>
          <tpl hier="37" item="0"/>
          <tpl fld="1" item="17"/>
          <tpl fld="0" item="7"/>
        </tpls>
      </n>
      <n v="5" in="0">
        <tpls c="7">
          <tpl fld="2" item="1"/>
          <tpl hier="29" item="1"/>
          <tpl hier="34" item="3"/>
          <tpl hier="36" item="2"/>
          <tpl hier="37" item="0"/>
          <tpl fld="1" item="12"/>
          <tpl fld="0" item="4"/>
        </tpls>
      </n>
      <n v="1" in="0">
        <tpls c="7">
          <tpl fld="2" item="1"/>
          <tpl hier="29" item="1"/>
          <tpl hier="34" item="3"/>
          <tpl hier="36" item="2"/>
          <tpl hier="37" item="0"/>
          <tpl fld="1" item="12"/>
          <tpl fld="0" item="10"/>
        </tpls>
      </n>
      <n v="6" in="0">
        <tpls c="7">
          <tpl fld="2" item="1"/>
          <tpl hier="29" item="1"/>
          <tpl hier="34" item="3"/>
          <tpl hier="36" item="2"/>
          <tpl hier="37" item="0"/>
          <tpl fld="1" item="4"/>
          <tpl fld="0" item="7"/>
        </tpls>
      </n>
      <n v="5387">
        <tpls c="7">
          <tpl fld="2" item="0"/>
          <tpl hier="29" item="1"/>
          <tpl hier="34" item="3"/>
          <tpl hier="36" item="2"/>
          <tpl hier="37" item="0"/>
          <tpl fld="1" item="10"/>
          <tpl fld="0" item="16"/>
        </tpls>
      </n>
      <m>
        <tpls c="7">
          <tpl fld="2" item="0"/>
          <tpl hier="29" item="1"/>
          <tpl hier="34" item="3"/>
          <tpl hier="36" item="2"/>
          <tpl hier="37" item="0"/>
          <tpl fld="1" item="19"/>
          <tpl fld="0" item="10"/>
        </tpls>
      </m>
      <n v="1250">
        <tpls c="7">
          <tpl fld="2" item="0"/>
          <tpl hier="29" item="1"/>
          <tpl hier="34" item="3"/>
          <tpl hier="36" item="2"/>
          <tpl hier="37" item="0"/>
          <tpl fld="1" item="2"/>
          <tpl fld="0" item="15"/>
        </tpls>
      </n>
      <n v="1250">
        <tpls c="7">
          <tpl fld="2" item="0"/>
          <tpl hier="29" item="1"/>
          <tpl hier="34" item="3"/>
          <tpl hier="36" item="2"/>
          <tpl hier="37" item="0"/>
          <tpl fld="1" item="25"/>
          <tpl fld="0" item="15"/>
        </tpls>
      </n>
      <m>
        <tpls c="7">
          <tpl fld="2" item="1"/>
          <tpl hier="29" item="1"/>
          <tpl hier="34" item="3"/>
          <tpl hier="36" item="2"/>
          <tpl hier="37" item="0"/>
          <tpl fld="1" item="4"/>
          <tpl fld="0" item="6"/>
        </tpls>
      </m>
      <m>
        <tpls c="7">
          <tpl fld="2" item="1"/>
          <tpl hier="29" item="1"/>
          <tpl hier="34" item="3"/>
          <tpl hier="36" item="2"/>
          <tpl hier="37" item="0"/>
          <tpl fld="1" item="21"/>
          <tpl fld="0" item="7"/>
        </tpls>
      </m>
      <n v="8" in="0">
        <tpls c="7">
          <tpl fld="2" item="1"/>
          <tpl hier="29" item="1"/>
          <tpl hier="34" item="3"/>
          <tpl hier="36" item="2"/>
          <tpl hier="37" item="0"/>
          <tpl fld="1" item="23"/>
          <tpl fld="0" item="13"/>
        </tpls>
      </n>
      <n v="1" in="0">
        <tpls c="7">
          <tpl fld="2" item="1"/>
          <tpl hier="29" item="1"/>
          <tpl hier="34" item="3"/>
          <tpl hier="36" item="2"/>
          <tpl hier="37" item="0"/>
          <tpl fld="1" item="4"/>
          <tpl fld="0" item="20"/>
        </tpls>
      </n>
      <n v="1250">
        <tpls c="7">
          <tpl fld="2" item="0"/>
          <tpl hier="29" item="1"/>
          <tpl hier="34" item="3"/>
          <tpl hier="36" item="2"/>
          <tpl hier="37" item="0"/>
          <tpl fld="1" item="16"/>
          <tpl fld="0" item="10"/>
        </tpls>
      </n>
      <m>
        <tpls c="7">
          <tpl fld="2" item="1"/>
          <tpl hier="29" item="1"/>
          <tpl hier="34" item="3"/>
          <tpl hier="36" item="2"/>
          <tpl hier="37" item="0"/>
          <tpl fld="1" item="19"/>
          <tpl fld="0" item="12"/>
        </tpls>
      </m>
      <m>
        <tpls c="7">
          <tpl fld="2" item="1"/>
          <tpl hier="29" item="1"/>
          <tpl hier="34" item="3"/>
          <tpl hier="36" item="2"/>
          <tpl hier="37" item="0"/>
          <tpl fld="1" item="25"/>
          <tpl fld="0" item="10"/>
        </tpls>
      </m>
      <m>
        <tpls c="7">
          <tpl fld="2" item="1"/>
          <tpl hier="29" item="1"/>
          <tpl hier="34" item="3"/>
          <tpl hier="36" item="2"/>
          <tpl hier="37" item="0"/>
          <tpl fld="1" item="25"/>
          <tpl fld="0" item="0"/>
        </tpls>
      </m>
      <n v="5" in="0">
        <tpls c="7">
          <tpl fld="2" item="1"/>
          <tpl hier="29" item="1"/>
          <tpl hier="34" item="3"/>
          <tpl hier="36" item="2"/>
          <tpl hier="37" item="0"/>
          <tpl fld="1" item="12"/>
          <tpl fld="0" item="5"/>
        </tpls>
      </n>
      <m>
        <tpls c="7">
          <tpl fld="2" item="1"/>
          <tpl hier="29" item="1"/>
          <tpl hier="34" item="3"/>
          <tpl hier="36" item="2"/>
          <tpl hier="37" item="0"/>
          <tpl fld="1" item="25"/>
          <tpl fld="0" item="7"/>
        </tpls>
      </m>
      <n v="1" in="0">
        <tpls c="7">
          <tpl fld="2" item="1"/>
          <tpl hier="29" item="1"/>
          <tpl hier="34" item="3"/>
          <tpl hier="36" item="2"/>
          <tpl hier="37" item="0"/>
          <tpl fld="1" item="21"/>
          <tpl fld="0" item="3"/>
        </tpls>
      </n>
      <m>
        <tpls c="7">
          <tpl fld="2" item="1"/>
          <tpl hier="29" item="1"/>
          <tpl hier="34" item="3"/>
          <tpl hier="36" item="2"/>
          <tpl hier="37" item="0"/>
          <tpl fld="1" item="19"/>
          <tpl fld="0" item="11"/>
        </tpls>
      </m>
      <n v="1" in="0">
        <tpls c="7">
          <tpl fld="2" item="1"/>
          <tpl hier="29" item="1"/>
          <tpl hier="34" item="3"/>
          <tpl hier="36" item="2"/>
          <tpl hier="37" item="0"/>
          <tpl fld="1" item="1"/>
          <tpl fld="0" item="20"/>
        </tpls>
      </n>
      <n v="5" in="0">
        <tpls c="7">
          <tpl fld="2" item="1"/>
          <tpl hier="29" item="1"/>
          <tpl hier="34" item="3"/>
          <tpl hier="36" item="2"/>
          <tpl hier="37" item="0"/>
          <tpl fld="1" item="17"/>
          <tpl fld="0" item="4"/>
        </tpls>
      </n>
      <m>
        <tpls c="7">
          <tpl fld="2" item="1"/>
          <tpl hier="29" item="1"/>
          <tpl hier="34" item="3"/>
          <tpl hier="36" item="2"/>
          <tpl hier="37" item="0"/>
          <tpl fld="1" item="9"/>
          <tpl fld="0" item="1"/>
        </tpls>
      </m>
      <n v="5" in="0">
        <tpls c="7">
          <tpl fld="2" item="1"/>
          <tpl hier="29" item="1"/>
          <tpl hier="34" item="3"/>
          <tpl hier="36" item="2"/>
          <tpl hier="37" item="0"/>
          <tpl fld="1" item="23"/>
          <tpl fld="0" item="4"/>
        </tpls>
      </n>
      <n v="2" in="0">
        <tpls c="7">
          <tpl fld="2" item="1"/>
          <tpl hier="29" item="1"/>
          <tpl hier="34" item="3"/>
          <tpl hier="36" item="2"/>
          <tpl hier="37" item="0"/>
          <tpl fld="1" item="5"/>
          <tpl fld="0" item="2"/>
        </tpls>
      </n>
      <m>
        <tpls c="7">
          <tpl fld="2" item="1"/>
          <tpl hier="29" item="1"/>
          <tpl hier="34" item="3"/>
          <tpl hier="36" item="2"/>
          <tpl hier="37" item="0"/>
          <tpl fld="1" item="23"/>
          <tpl fld="0" item="5"/>
        </tpls>
      </m>
      <n v="1" in="0">
        <tpls c="7">
          <tpl fld="2" item="1"/>
          <tpl hier="29" item="1"/>
          <tpl hier="34" item="3"/>
          <tpl hier="36" item="2"/>
          <tpl hier="37" item="0"/>
          <tpl fld="1" item="25"/>
          <tpl fld="0" item="15"/>
        </tpls>
      </n>
      <m>
        <tpls c="7">
          <tpl fld="2" item="1"/>
          <tpl hier="29" item="1"/>
          <tpl hier="34" item="3"/>
          <tpl hier="36" item="2"/>
          <tpl hier="37" item="0"/>
          <tpl fld="1" item="5"/>
          <tpl fld="0" item="18"/>
        </tpls>
      </m>
      <m>
        <tpls c="7">
          <tpl fld="2" item="1"/>
          <tpl hier="29" item="1"/>
          <tpl hier="34" item="3"/>
          <tpl hier="36" item="2"/>
          <tpl hier="37" item="0"/>
          <tpl fld="1" item="9"/>
          <tpl fld="0" item="17"/>
        </tpls>
      </m>
      <m>
        <tpls c="7">
          <tpl fld="2" item="1"/>
          <tpl hier="29" item="1"/>
          <tpl hier="34" item="3"/>
          <tpl hier="36" item="2"/>
          <tpl hier="37" item="0"/>
          <tpl fld="1" item="9"/>
          <tpl fld="0" item="16"/>
        </tpls>
      </m>
      <n v="2" in="0">
        <tpls c="7">
          <tpl fld="2" item="1"/>
          <tpl hier="29" item="1"/>
          <tpl hier="34" item="3"/>
          <tpl hier="36" item="2"/>
          <tpl hier="37" item="0"/>
          <tpl fld="1" item="22"/>
          <tpl fld="0" item="2"/>
        </tpls>
      </n>
      <m>
        <tpls c="7">
          <tpl fld="2" item="1"/>
          <tpl hier="29" item="1"/>
          <tpl hier="34" item="3"/>
          <tpl hier="36" item="2"/>
          <tpl hier="37" item="0"/>
          <tpl fld="1" item="1"/>
          <tpl fld="0" item="5"/>
        </tpls>
      </m>
      <n v="8" in="0">
        <tpls c="7">
          <tpl fld="2" item="1"/>
          <tpl hier="29" item="1"/>
          <tpl hier="34" item="3"/>
          <tpl hier="36" item="2"/>
          <tpl hier="37" item="0"/>
          <tpl fld="1" item="20"/>
          <tpl fld="0" item="13"/>
        </tpls>
      </n>
      <m>
        <tpls c="7">
          <tpl fld="2" item="1"/>
          <tpl hier="29" item="1"/>
          <tpl hier="34" item="3"/>
          <tpl hier="36" item="2"/>
          <tpl hier="37" item="0"/>
          <tpl fld="1" item="6"/>
          <tpl fld="0" item="5"/>
        </tpls>
      </m>
      <n v="1283">
        <tpls c="7">
          <tpl fld="2" item="0"/>
          <tpl hier="29" item="1"/>
          <tpl hier="34" item="3"/>
          <tpl hier="36" item="2"/>
          <tpl hier="37" item="0"/>
          <tpl fld="1" item="10"/>
          <tpl fld="0" item="2"/>
        </tpls>
      </n>
      <n v="1250">
        <tpls c="7">
          <tpl fld="2" item="0"/>
          <tpl hier="29" item="1"/>
          <tpl hier="34" item="3"/>
          <tpl hier="36" item="2"/>
          <tpl hier="37" item="0"/>
          <tpl fld="1" item="5"/>
          <tpl fld="0" item="10"/>
        </tpls>
      </n>
      <m>
        <tpls c="7">
          <tpl fld="2" item="0"/>
          <tpl hier="29" item="1"/>
          <tpl hier="34" item="3"/>
          <tpl hier="36" item="2"/>
          <tpl hier="37" item="0"/>
          <tpl fld="1" item="21"/>
          <tpl fld="0" item="15"/>
        </tpls>
      </m>
      <m>
        <tpls c="7">
          <tpl fld="2" item="0"/>
          <tpl hier="29" item="1"/>
          <tpl hier="34" item="3"/>
          <tpl hier="36" item="2"/>
          <tpl hier="37" item="0"/>
          <tpl fld="1" item="25"/>
          <tpl fld="0" item="13"/>
        </tpls>
      </m>
      <n v="1" in="0">
        <tpls c="7">
          <tpl fld="2" item="1"/>
          <tpl hier="29" item="1"/>
          <tpl hier="34" item="3"/>
          <tpl hier="36" item="2"/>
          <tpl hier="37" item="0"/>
          <tpl fld="1" item="4"/>
          <tpl fld="0" item="11"/>
        </tpls>
      </n>
      <n v="8" in="0">
        <tpls c="7">
          <tpl fld="2" item="1"/>
          <tpl hier="29" item="1"/>
          <tpl hier="34" item="3"/>
          <tpl hier="36" item="2"/>
          <tpl hier="37" item="0"/>
          <tpl fld="1" item="4"/>
          <tpl fld="0" item="17"/>
        </tpls>
      </n>
      <n v="1" in="0">
        <tpls c="7">
          <tpl fld="2" item="1"/>
          <tpl hier="29" item="1"/>
          <tpl hier="34" item="3"/>
          <tpl hier="36" item="2"/>
          <tpl hier="37" item="0"/>
          <tpl fld="1" item="23"/>
          <tpl fld="0" item="12"/>
        </tpls>
      </n>
      <m>
        <tpls c="7">
          <tpl fld="2" item="1"/>
          <tpl hier="29" item="1"/>
          <tpl hier="34" item="3"/>
          <tpl hier="36" item="2"/>
          <tpl hier="37" item="0"/>
          <tpl fld="1" item="13"/>
          <tpl fld="0" item="19"/>
        </tpls>
      </m>
      <m>
        <tpls c="7">
          <tpl fld="2" item="1"/>
          <tpl hier="29" item="1"/>
          <tpl hier="34" item="3"/>
          <tpl hier="36" item="2"/>
          <tpl hier="37" item="0"/>
          <tpl fld="1" item="21"/>
          <tpl fld="0" item="11"/>
        </tpls>
      </m>
      <m>
        <tpls c="7">
          <tpl fld="2" item="1"/>
          <tpl hier="29" item="1"/>
          <tpl hier="34" item="3"/>
          <tpl hier="36" item="2"/>
          <tpl hier="37" item="0"/>
          <tpl fld="1" item="9"/>
          <tpl fld="0" item="15"/>
        </tpls>
      </m>
      <n v="2" in="0">
        <tpls c="7">
          <tpl fld="2" item="1"/>
          <tpl hier="29" item="1"/>
          <tpl hier="34" item="3"/>
          <tpl hier="36" item="2"/>
          <tpl hier="37" item="0"/>
          <tpl fld="1" item="10"/>
          <tpl fld="0" item="2"/>
        </tpls>
      </n>
      <m>
        <tpls c="7">
          <tpl fld="2" item="1"/>
          <tpl hier="29" item="1"/>
          <tpl hier="34" item="3"/>
          <tpl hier="36" item="2"/>
          <tpl hier="37" item="0"/>
          <tpl fld="1" item="5"/>
          <tpl fld="0" item="1"/>
        </tpls>
      </m>
      <m>
        <tpls c="7">
          <tpl fld="2" item="0"/>
          <tpl hier="29" item="1"/>
          <tpl hier="34" item="3"/>
          <tpl hier="36" item="2"/>
          <tpl hier="37" item="0"/>
          <tpl fld="1" item="1"/>
          <tpl fld="0" item="15"/>
        </tpls>
      </m>
      <n v="1" in="0">
        <tpls c="7">
          <tpl fld="2" item="1"/>
          <tpl hier="29" item="1"/>
          <tpl hier="34" item="3"/>
          <tpl hier="36" item="2"/>
          <tpl hier="37" item="0"/>
          <tpl fld="1" item="3"/>
          <tpl fld="0" item="9"/>
        </tpls>
      </n>
      <n v="8" in="0">
        <tpls c="7">
          <tpl fld="2" item="1"/>
          <tpl hier="29" item="1"/>
          <tpl hier="34" item="3"/>
          <tpl hier="36" item="2"/>
          <tpl hier="37" item="0"/>
          <tpl fld="1" item="11"/>
          <tpl fld="0" item="16"/>
        </tpls>
      </n>
      <n v="1" in="0">
        <tpls c="7">
          <tpl fld="2" item="1"/>
          <tpl hier="29" item="1"/>
          <tpl hier="34" item="3"/>
          <tpl hier="36" item="2"/>
          <tpl hier="37" item="0"/>
          <tpl fld="1" item="15"/>
          <tpl fld="0" item="10"/>
        </tpls>
      </n>
      <m>
        <tpls c="7">
          <tpl fld="2" item="1"/>
          <tpl hier="29" item="1"/>
          <tpl hier="34" item="3"/>
          <tpl hier="36" item="2"/>
          <tpl hier="37" item="0"/>
          <tpl fld="1" item="8"/>
          <tpl fld="0" item="7"/>
        </tpls>
      </m>
      <n v="1" in="0">
        <tpls c="7">
          <tpl fld="2" item="1"/>
          <tpl hier="29" item="1"/>
          <tpl hier="34" item="3"/>
          <tpl hier="36" item="2"/>
          <tpl hier="37" item="0"/>
          <tpl fld="1" item="11"/>
          <tpl fld="0" item="11"/>
        </tpls>
      </n>
      <m>
        <tpls c="7">
          <tpl fld="2" item="1"/>
          <tpl hier="29" item="1"/>
          <tpl hier="34" item="3"/>
          <tpl hier="36" item="2"/>
          <tpl hier="37" item="0"/>
          <tpl fld="1" item="6"/>
          <tpl fld="0" item="18"/>
        </tpls>
      </m>
      <m>
        <tpls c="7">
          <tpl fld="2" item="1"/>
          <tpl hier="29" item="1"/>
          <tpl hier="34" item="3"/>
          <tpl hier="36" item="2"/>
          <tpl hier="37" item="0"/>
          <tpl fld="1" item="4"/>
          <tpl fld="0" item="1"/>
        </tpls>
      </m>
      <m>
        <tpls c="7">
          <tpl fld="2" item="1"/>
          <tpl hier="29" item="1"/>
          <tpl hier="34" item="3"/>
          <tpl hier="36" item="2"/>
          <tpl hier="37" item="0"/>
          <tpl fld="1" item="13"/>
          <tpl fld="0" item="1"/>
        </tpls>
      </m>
      <m>
        <tpls c="7">
          <tpl fld="2" item="1"/>
          <tpl hier="29" item="1"/>
          <tpl hier="34" item="3"/>
          <tpl hier="36" item="2"/>
          <tpl hier="37" item="0"/>
          <tpl fld="1" item="11"/>
          <tpl fld="0" item="1"/>
        </tpls>
      </m>
      <n v="1" in="0">
        <tpls c="7">
          <tpl fld="2" item="1"/>
          <tpl hier="29" item="1"/>
          <tpl hier="34" item="3"/>
          <tpl hier="36" item="2"/>
          <tpl hier="37" item="0"/>
          <tpl fld="1" item="6"/>
          <tpl fld="0" item="3"/>
        </tpls>
      </n>
      <m>
        <tpls c="7">
          <tpl fld="2" item="1"/>
          <tpl hier="29" item="1"/>
          <tpl hier="34" item="3"/>
          <tpl hier="36" item="2"/>
          <tpl hier="37" item="0"/>
          <tpl fld="1" item="19"/>
          <tpl fld="0" item="8"/>
        </tpls>
      </m>
      <m>
        <tpls c="7">
          <tpl fld="2" item="1"/>
          <tpl hier="29" item="1"/>
          <tpl hier="34" item="3"/>
          <tpl hier="36" item="2"/>
          <tpl hier="37" item="0"/>
          <tpl fld="1" item="21"/>
          <tpl fld="0" item="20"/>
        </tpls>
      </m>
      <m>
        <tpls c="7">
          <tpl fld="2" item="1"/>
          <tpl hier="29" item="1"/>
          <tpl hier="34" item="3"/>
          <tpl hier="36" item="2"/>
          <tpl hier="37" item="0"/>
          <tpl fld="1" item="8"/>
          <tpl fld="0" item="8"/>
        </tpls>
      </m>
      <m>
        <tpls c="7">
          <tpl fld="2" item="1"/>
          <tpl hier="29" item="1"/>
          <tpl hier="34" item="3"/>
          <tpl hier="36" item="2"/>
          <tpl hier="37" item="0"/>
          <tpl fld="1" item="16"/>
          <tpl fld="0" item="4"/>
        </tpls>
      </m>
      <m>
        <tpls c="7">
          <tpl fld="2" item="1"/>
          <tpl hier="29" item="1"/>
          <tpl hier="34" item="3"/>
          <tpl hier="36" item="2"/>
          <tpl hier="37" item="0"/>
          <tpl fld="1" item="0"/>
          <tpl fld="0" item="18"/>
        </tpls>
      </m>
      <n v="1" in="0">
        <tpls c="7">
          <tpl fld="2" item="1"/>
          <tpl hier="29" item="1"/>
          <tpl hier="34" item="3"/>
          <tpl hier="36" item="2"/>
          <tpl hier="37" item="0"/>
          <tpl fld="1" item="24"/>
          <tpl fld="0" item="20"/>
        </tpls>
      </n>
      <m>
        <tpls c="7">
          <tpl fld="2" item="1"/>
          <tpl hier="29" item="1"/>
          <tpl hier="34" item="3"/>
          <tpl hier="36" item="2"/>
          <tpl hier="37" item="0"/>
          <tpl fld="1" item="19"/>
          <tpl fld="0" item="16"/>
        </tpls>
      </m>
      <n v="5" in="0">
        <tpls c="7">
          <tpl fld="2" item="1"/>
          <tpl hier="29" item="1"/>
          <tpl hier="34" item="3"/>
          <tpl hier="36" item="2"/>
          <tpl hier="37" item="0"/>
          <tpl fld="1" item="4"/>
          <tpl fld="0" item="5"/>
        </tpls>
      </n>
      <n v="2" in="0">
        <tpls c="7">
          <tpl fld="2" item="1"/>
          <tpl hier="29" item="1"/>
          <tpl hier="34" item="3"/>
          <tpl hier="36" item="2"/>
          <tpl hier="37" item="0"/>
          <tpl fld="1" item="15"/>
          <tpl fld="0" item="2"/>
        </tpls>
      </n>
      <m>
        <tpls c="7">
          <tpl fld="2" item="0"/>
          <tpl hier="29" item="1"/>
          <tpl hier="34" item="3"/>
          <tpl hier="36" item="2"/>
          <tpl hier="37" item="0"/>
          <tpl fld="1" item="1"/>
          <tpl fld="0" item="10"/>
        </tpls>
      </m>
      <n v="1250">
        <tpls c="7">
          <tpl fld="2" item="0"/>
          <tpl hier="29" item="1"/>
          <tpl hier="34" item="3"/>
          <tpl hier="36" item="2"/>
          <tpl hier="37" item="0"/>
          <tpl fld="1" item="14"/>
          <tpl fld="0" item="15"/>
        </tpls>
      </n>
      <m>
        <tpls c="7">
          <tpl fld="2" item="0"/>
          <tpl hier="29" item="1"/>
          <tpl hier="34" item="3"/>
          <tpl hier="36" item="2"/>
          <tpl hier="37" item="0"/>
          <tpl fld="1" item="25"/>
          <tpl fld="0" item="5"/>
        </tpls>
      </m>
      <m>
        <tpls c="7">
          <tpl fld="2" item="0"/>
          <tpl hier="29" item="1"/>
          <tpl hier="34" item="3"/>
          <tpl hier="36" item="2"/>
          <tpl hier="37" item="0"/>
          <tpl fld="1" item="7"/>
          <tpl fld="0" item="15"/>
        </tpls>
      </m>
      <n v="1" in="0">
        <tpls c="7">
          <tpl fld="2" item="1"/>
          <tpl hier="29" item="1"/>
          <tpl hier="34" item="3"/>
          <tpl hier="36" item="2"/>
          <tpl hier="37" item="0"/>
          <tpl fld="1" item="5"/>
          <tpl fld="0" item="9"/>
        </tpls>
      </n>
      <n v="1" in="0">
        <tpls c="7">
          <tpl fld="2" item="1"/>
          <tpl hier="29" item="1"/>
          <tpl hier="34" item="3"/>
          <tpl hier="36" item="2"/>
          <tpl hier="37" item="0"/>
          <tpl fld="1" item="2"/>
          <tpl fld="0" item="10"/>
        </tpls>
      </n>
      <m>
        <tpls c="7">
          <tpl fld="2" item="1"/>
          <tpl hier="29" item="1"/>
          <tpl hier="34" item="3"/>
          <tpl hier="36" item="2"/>
          <tpl hier="37" item="0"/>
          <tpl fld="1" item="21"/>
          <tpl fld="0" item="14"/>
        </tpls>
      </m>
      <m>
        <tpls c="7">
          <tpl fld="2" item="1"/>
          <tpl hier="29" item="1"/>
          <tpl hier="34" item="3"/>
          <tpl hier="36" item="2"/>
          <tpl hier="37" item="0"/>
          <tpl fld="1" item="18"/>
          <tpl fld="0" item="4"/>
        </tpls>
      </m>
      <m>
        <tpls c="7">
          <tpl fld="2" item="1"/>
          <tpl hier="29" item="1"/>
          <tpl hier="34" item="3"/>
          <tpl hier="36" item="2"/>
          <tpl hier="37" item="0"/>
          <tpl fld="1" item="18"/>
          <tpl fld="0" item="16"/>
        </tpls>
      </m>
      <n v="5" in="0">
        <tpls c="7">
          <tpl fld="2" item="1"/>
          <tpl hier="29" item="1"/>
          <tpl hier="34" item="3"/>
          <tpl hier="36" item="2"/>
          <tpl hier="37" item="0"/>
          <tpl fld="1" item="15"/>
          <tpl fld="0" item="8"/>
        </tpls>
      </n>
      <m>
        <tpls c="7">
          <tpl fld="2" item="0"/>
          <tpl hier="29" item="1"/>
          <tpl hier="34" item="3"/>
          <tpl hier="36" item="2"/>
          <tpl hier="37" item="0"/>
          <tpl fld="1" item="9"/>
          <tpl fld="0" item="10"/>
        </tpls>
      </m>
      <n v="1" in="0">
        <tpls c="7">
          <tpl fld="2" item="1"/>
          <tpl hier="29" item="1"/>
          <tpl hier="34" item="3"/>
          <tpl hier="36" item="2"/>
          <tpl hier="37" item="0"/>
          <tpl fld="1" item="16"/>
          <tpl fld="0" item="12"/>
        </tpls>
      </n>
      <m>
        <tpls c="7">
          <tpl fld="2" item="1"/>
          <tpl hier="29" item="1"/>
          <tpl hier="34" item="3"/>
          <tpl hier="36" item="2"/>
          <tpl hier="37" item="0"/>
          <tpl fld="1" item="0"/>
          <tpl fld="0" item="2"/>
        </tpls>
      </m>
      <n v="3" in="0">
        <tpls c="7">
          <tpl fld="2" item="1"/>
          <tpl hier="29" item="1"/>
          <tpl hier="34" item="3"/>
          <tpl hier="36" item="2"/>
          <tpl hier="37" item="0"/>
          <tpl fld="1" item="11"/>
          <tpl fld="0" item="14"/>
        </tpls>
      </n>
      <n v="3" in="0">
        <tpls c="7">
          <tpl fld="2" item="1"/>
          <tpl hier="29" item="1"/>
          <tpl hier="34" item="3"/>
          <tpl hier="36" item="2"/>
          <tpl hier="37" item="0"/>
          <tpl fld="1" item="23"/>
          <tpl fld="0" item="14"/>
        </tpls>
      </n>
      <n v="2" in="0">
        <tpls c="7">
          <tpl fld="2" item="1"/>
          <tpl hier="29" item="1"/>
          <tpl hier="34" item="3"/>
          <tpl hier="36" item="2"/>
          <tpl hier="37" item="0"/>
          <tpl fld="1" item="16"/>
          <tpl fld="0" item="2"/>
        </tpls>
      </n>
      <m>
        <tpls c="7">
          <tpl fld="2" item="1"/>
          <tpl hier="29" item="1"/>
          <tpl hier="34" item="3"/>
          <tpl hier="36" item="2"/>
          <tpl hier="37" item="0"/>
          <tpl fld="1" item="5"/>
          <tpl fld="0" item="8"/>
        </tpls>
      </m>
      <m>
        <tpls c="7">
          <tpl fld="2" item="1"/>
          <tpl hier="29" item="1"/>
          <tpl hier="34" item="3"/>
          <tpl hier="36" item="2"/>
          <tpl hier="37" item="0"/>
          <tpl fld="1" item="18"/>
          <tpl fld="0" item="19"/>
        </tpls>
      </m>
      <n v="3" in="0">
        <tpls c="7">
          <tpl fld="2" item="1"/>
          <tpl hier="29" item="1"/>
          <tpl hier="34" item="3"/>
          <tpl hier="36" item="2"/>
          <tpl hier="37" item="0"/>
          <tpl fld="1" item="5"/>
          <tpl fld="0" item="14"/>
        </tpls>
      </n>
      <m>
        <tpls c="7">
          <tpl fld="2" item="1"/>
          <tpl hier="29" item="1"/>
          <tpl hier="34" item="3"/>
          <tpl hier="36" item="2"/>
          <tpl hier="37" item="0"/>
          <tpl fld="1" item="18"/>
          <tpl fld="0" item="17"/>
        </tpls>
      </m>
      <m>
        <tpls c="7">
          <tpl fld="2" item="1"/>
          <tpl hier="29" item="1"/>
          <tpl hier="34" item="3"/>
          <tpl hier="36" item="2"/>
          <tpl hier="37" item="0"/>
          <tpl fld="1" item="25"/>
          <tpl fld="0" item="13"/>
        </tpls>
      </m>
      <m>
        <tpls c="7">
          <tpl fld="2" item="1"/>
          <tpl hier="29" item="1"/>
          <tpl hier="34" item="3"/>
          <tpl hier="36" item="2"/>
          <tpl hier="37" item="0"/>
          <tpl fld="1" item="19"/>
          <tpl fld="0" item="4"/>
        </tpls>
      </m>
      <n v="1" in="0">
        <tpls c="7">
          <tpl fld="2" item="1"/>
          <tpl hier="29" item="1"/>
          <tpl hier="34" item="3"/>
          <tpl hier="36" item="2"/>
          <tpl hier="37" item="0"/>
          <tpl fld="1" item="14"/>
          <tpl fld="0" item="3"/>
        </tpls>
      </n>
      <m>
        <tpls c="7">
          <tpl fld="2" item="1"/>
          <tpl hier="29" item="1"/>
          <tpl hier="34" item="3"/>
          <tpl hier="36" item="2"/>
          <tpl hier="37" item="0"/>
          <tpl fld="1" item="24"/>
          <tpl fld="0" item="8"/>
        </tpls>
      </m>
      <m>
        <tpls c="7">
          <tpl fld="2" item="1"/>
          <tpl hier="29" item="1"/>
          <tpl hier="34" item="3"/>
          <tpl hier="36" item="2"/>
          <tpl hier="37" item="0"/>
          <tpl fld="1" item="4"/>
          <tpl fld="0" item="18"/>
        </tpls>
      </m>
      <n v="1" in="0">
        <tpls c="7">
          <tpl fld="2" item="1"/>
          <tpl hier="29" item="1"/>
          <tpl hier="34" item="3"/>
          <tpl hier="36" item="2"/>
          <tpl hier="37" item="0"/>
          <tpl fld="1" item="6"/>
          <tpl fld="0" item="11"/>
        </tpls>
      </n>
      <n v="5" in="0">
        <tpls c="7">
          <tpl fld="2" item="1"/>
          <tpl hier="29" item="1"/>
          <tpl hier="34" item="3"/>
          <tpl hier="36" item="2"/>
          <tpl hier="37" item="0"/>
          <tpl fld="1" item="4"/>
          <tpl fld="0" item="8"/>
        </tpls>
      </n>
      <m>
        <tpls c="7">
          <tpl fld="2" item="1"/>
          <tpl hier="29" item="1"/>
          <tpl hier="34" item="3"/>
          <tpl hier="36" item="2"/>
          <tpl hier="37" item="0"/>
          <tpl fld="1" item="18"/>
          <tpl fld="0" item="8"/>
        </tpls>
      </m>
      <n v="5" in="0">
        <tpls c="7">
          <tpl fld="2" item="1"/>
          <tpl hier="29" item="1"/>
          <tpl hier="34" item="3"/>
          <tpl hier="36" item="2"/>
          <tpl hier="37" item="0"/>
          <tpl fld="1" item="6"/>
          <tpl fld="0" item="0"/>
        </tpls>
      </n>
      <n v="2" in="0">
        <tpls c="7">
          <tpl fld="2" item="1"/>
          <tpl hier="29" item="1"/>
          <tpl hier="34" item="3"/>
          <tpl hier="36" item="2"/>
          <tpl hier="37" item="0"/>
          <tpl fld="1" item="20"/>
          <tpl fld="0" item="2"/>
        </tpls>
      </n>
      <n v="1250">
        <tpls c="7">
          <tpl fld="2" item="0"/>
          <tpl hier="29" item="1"/>
          <tpl hier="34" item="3"/>
          <tpl hier="36" item="2"/>
          <tpl hier="37" item="0"/>
          <tpl fld="1" item="4"/>
          <tpl fld="0" item="15"/>
        </tpls>
      </n>
      <m>
        <tpls c="7">
          <tpl fld="2" item="0"/>
          <tpl hier="29" item="1"/>
          <tpl hier="34" item="3"/>
          <tpl hier="36" item="2"/>
          <tpl hier="37" item="0"/>
          <tpl fld="1" item="0"/>
          <tpl fld="0" item="15"/>
        </tpls>
      </m>
      <m>
        <tpls c="7">
          <tpl fld="2" item="0"/>
          <tpl hier="29" item="1"/>
          <tpl hier="34" item="3"/>
          <tpl hier="36" item="2"/>
          <tpl hier="37" item="0"/>
          <tpl fld="1" item="25"/>
          <tpl fld="0" item="8"/>
        </tpls>
      </m>
      <n v="5" in="0">
        <tpls c="7">
          <tpl fld="2" item="1"/>
          <tpl hier="29" item="1"/>
          <tpl hier="34" item="3"/>
          <tpl hier="36" item="2"/>
          <tpl hier="37" item="0"/>
          <tpl fld="1" item="11"/>
          <tpl fld="0" item="4"/>
        </tpls>
      </n>
      <m>
        <tpls c="7">
          <tpl fld="2" item="1"/>
          <tpl hier="29" item="1"/>
          <tpl hier="34" item="3"/>
          <tpl hier="36" item="2"/>
          <tpl hier="37" item="0"/>
          <tpl fld="1" item="8"/>
          <tpl fld="0" item="1"/>
        </tpls>
      </m>
      <m>
        <tpls c="7">
          <tpl fld="2" item="1"/>
          <tpl hier="29" item="1"/>
          <tpl hier="34" item="3"/>
          <tpl hier="36" item="2"/>
          <tpl hier="37" item="0"/>
          <tpl fld="1" item="24"/>
          <tpl fld="0" item="7"/>
        </tpls>
      </m>
      <m>
        <tpls c="7">
          <tpl fld="2" item="0"/>
          <tpl hier="29" item="1"/>
          <tpl hier="34" item="3"/>
          <tpl hier="36" item="2"/>
          <tpl hier="37" item="0"/>
          <tpl fld="1" item="9"/>
          <tpl fld="0" item="15"/>
        </tpls>
      </m>
      <n v="1" in="0">
        <tpls c="7">
          <tpl fld="2" item="1"/>
          <tpl hier="29" item="1"/>
          <tpl hier="34" item="3"/>
          <tpl hier="36" item="2"/>
          <tpl hier="37" item="0"/>
          <tpl fld="1" item="12"/>
          <tpl fld="0" item="9"/>
        </tpls>
      </n>
      <n v="1" in="0">
        <tpls c="7">
          <tpl fld="2" item="1"/>
          <tpl hier="29" item="1"/>
          <tpl hier="34" item="3"/>
          <tpl hier="36" item="2"/>
          <tpl hier="37" item="0"/>
          <tpl fld="1" item="20"/>
          <tpl fld="0" item="9"/>
        </tpls>
      </n>
      <n v="6" in="0">
        <tpls c="7">
          <tpl fld="2" item="1"/>
          <tpl hier="29" item="1"/>
          <tpl hier="34" item="3"/>
          <tpl hier="36" item="2"/>
          <tpl hier="37" item="0"/>
          <tpl fld="1" item="11"/>
          <tpl fld="0" item="7"/>
        </tpls>
      </n>
      <m>
        <tpls c="7">
          <tpl fld="2" item="0"/>
          <tpl hier="29" item="1"/>
          <tpl hier="34" item="3"/>
          <tpl hier="36" item="2"/>
          <tpl hier="37" item="0"/>
          <tpl fld="1" item="25"/>
          <tpl fld="0" item="4"/>
        </tpls>
      </m>
      <m>
        <tpls c="7">
          <tpl fld="2" item="1"/>
          <tpl hier="29" item="1"/>
          <tpl hier="34" item="3"/>
          <tpl hier="36" item="2"/>
          <tpl hier="37" item="0"/>
          <tpl fld="1" item="13"/>
          <tpl fld="0" item="11"/>
        </tpls>
      </m>
      <m>
        <tpls c="7">
          <tpl fld="2" item="1"/>
          <tpl hier="29" item="1"/>
          <tpl hier="34" item="3"/>
          <tpl hier="36" item="2"/>
          <tpl hier="37" item="0"/>
          <tpl fld="1" item="18"/>
          <tpl fld="0" item="18"/>
        </tpls>
      </m>
      <m>
        <tpls c="7">
          <tpl fld="2" item="1"/>
          <tpl hier="29" item="1"/>
          <tpl hier="34" item="3"/>
          <tpl hier="36" item="2"/>
          <tpl hier="37" item="0"/>
          <tpl fld="1" item="21"/>
          <tpl fld="0" item="10"/>
        </tpls>
      </m>
      <n v="1" in="0">
        <tpls c="7">
          <tpl fld="2" item="1"/>
          <tpl hier="29" item="1"/>
          <tpl hier="34" item="3"/>
          <tpl hier="36" item="2"/>
          <tpl hier="37" item="0"/>
          <tpl fld="1" item="22"/>
          <tpl fld="0" item="3"/>
        </tpls>
      </n>
      <m>
        <tpls c="7">
          <tpl fld="2" item="1"/>
          <tpl hier="29" item="1"/>
          <tpl hier="34" item="3"/>
          <tpl hier="36" item="2"/>
          <tpl hier="37" item="0"/>
          <tpl fld="1" item="6"/>
          <tpl fld="0" item="16"/>
        </tpls>
      </m>
      <n v="5" in="0">
        <tpls c="7">
          <tpl fld="2" item="1"/>
          <tpl hier="29" item="1"/>
          <tpl hier="34" item="3"/>
          <tpl hier="36" item="2"/>
          <tpl hier="37" item="0"/>
          <tpl fld="1" item="23"/>
          <tpl fld="0" item="0"/>
        </tpls>
      </n>
      <m>
        <tpls c="7">
          <tpl fld="2" item="1"/>
          <tpl hier="29" item="1"/>
          <tpl hier="34" item="3"/>
          <tpl hier="36" item="2"/>
          <tpl hier="37" item="0"/>
          <tpl fld="1" item="21"/>
          <tpl fld="0" item="12"/>
        </tpls>
      </m>
      <n v="1" in="0">
        <tpls c="7">
          <tpl fld="2" item="1"/>
          <tpl hier="29" item="1"/>
          <tpl hier="34" item="3"/>
          <tpl hier="36" item="2"/>
          <tpl hier="37" item="0"/>
          <tpl fld="1" item="5"/>
          <tpl fld="0" item="10"/>
        </tpls>
      </n>
      <m>
        <tpls c="7">
          <tpl fld="2" item="1"/>
          <tpl hier="29" item="1"/>
          <tpl hier="34" item="3"/>
          <tpl hier="36" item="2"/>
          <tpl hier="37" item="0"/>
          <tpl fld="1" item="22"/>
          <tpl fld="0" item="7"/>
        </tpls>
      </m>
      <m>
        <tpls c="7">
          <tpl fld="2" item="1"/>
          <tpl hier="29" item="1"/>
          <tpl hier="34" item="3"/>
          <tpl hier="36" item="2"/>
          <tpl hier="37" item="0"/>
          <tpl fld="1" item="9"/>
          <tpl fld="0" item="18"/>
        </tpls>
      </m>
      <n v="1" in="0">
        <tpls c="7">
          <tpl fld="2" item="1"/>
          <tpl hier="29" item="1"/>
          <tpl hier="34" item="3"/>
          <tpl hier="36" item="2"/>
          <tpl hier="37" item="0"/>
          <tpl fld="1" item="12"/>
          <tpl fld="0" item="12"/>
        </tpls>
      </n>
      <n v="1" in="0">
        <tpls c="7">
          <tpl fld="2" item="1"/>
          <tpl hier="29" item="1"/>
          <tpl hier="34" item="3"/>
          <tpl hier="36" item="2"/>
          <tpl hier="37" item="0"/>
          <tpl fld="1" item="13"/>
          <tpl fld="0" item="20"/>
        </tpls>
      </n>
      <m>
        <tpls c="7">
          <tpl fld="2" item="1"/>
          <tpl hier="29" item="1"/>
          <tpl hier="34" item="3"/>
          <tpl hier="36" item="2"/>
          <tpl hier="37" item="0"/>
          <tpl fld="1" item="24"/>
          <tpl fld="0" item="17"/>
        </tpls>
      </m>
      <n v="1" in="0">
        <tpls c="7">
          <tpl fld="2" item="1"/>
          <tpl hier="29" item="1"/>
          <tpl hier="34" item="3"/>
          <tpl hier="36" item="2"/>
          <tpl hier="37" item="0"/>
          <tpl fld="1" item="6"/>
          <tpl fld="0" item="10"/>
        </tpls>
      </n>
      <m>
        <tpls c="7">
          <tpl fld="2" item="1"/>
          <tpl hier="29" item="1"/>
          <tpl hier="34" item="3"/>
          <tpl hier="36" item="2"/>
          <tpl hier="37" item="0"/>
          <tpl fld="1" item="11"/>
          <tpl fld="0" item="5"/>
        </tpls>
      </m>
      <n v="1" in="0">
        <tpls c="7">
          <tpl fld="2" item="1"/>
          <tpl hier="29" item="1"/>
          <tpl hier="34" item="3"/>
          <tpl hier="36" item="2"/>
          <tpl hier="37" item="0"/>
          <tpl fld="1" item="20"/>
          <tpl fld="0" item="3"/>
        </tpls>
      </n>
      <n v="1" in="0">
        <tpls c="7">
          <tpl fld="2" item="1"/>
          <tpl hier="29" item="1"/>
          <tpl hier="34" item="3"/>
          <tpl hier="36" item="2"/>
          <tpl hier="37" item="0"/>
          <tpl fld="1" item="25"/>
          <tpl fld="0" item="11"/>
        </tpls>
      </n>
      <n v="3545">
        <tpls c="7">
          <tpl fld="2" item="0"/>
          <tpl hier="29" item="1"/>
          <tpl hier="34" item="3"/>
          <tpl hier="36" item="2"/>
          <tpl hier="37" item="0"/>
          <tpl fld="1" item="4"/>
          <tpl fld="0" item="4"/>
        </tpls>
      </n>
      <n v="1250">
        <tpls c="7">
          <tpl fld="2" item="0"/>
          <tpl hier="29" item="1"/>
          <tpl hier="34" item="3"/>
          <tpl hier="36" item="2"/>
          <tpl hier="37" item="0"/>
          <tpl fld="1" item="23"/>
          <tpl fld="0" item="10"/>
        </tpls>
      </n>
      <n v="1250">
        <tpls c="7">
          <tpl fld="2" item="0"/>
          <tpl hier="29" item="1"/>
          <tpl hier="34" item="3"/>
          <tpl hier="36" item="2"/>
          <tpl hier="37" item="0"/>
          <tpl fld="1" item="6"/>
          <tpl fld="0" item="15"/>
        </tpls>
      </n>
      <n v="1042">
        <tpls c="7">
          <tpl fld="2" item="0"/>
          <tpl hier="29" item="1"/>
          <tpl hier="34" item="3"/>
          <tpl hier="36" item="2"/>
          <tpl hier="37" item="0"/>
          <tpl fld="1" item="25"/>
          <tpl fld="0" item="3"/>
        </tpls>
      </n>
      <m>
        <tpls c="7">
          <tpl fld="2" item="1"/>
          <tpl hier="29" item="1"/>
          <tpl hier="34" item="3"/>
          <tpl hier="36" item="2"/>
          <tpl hier="37" item="0"/>
          <tpl fld="1" item="9"/>
          <tpl fld="0" item="2"/>
        </tpls>
      </m>
      <m>
        <tpls c="7">
          <tpl fld="2" item="1"/>
          <tpl hier="29" item="1"/>
          <tpl hier="34" item="3"/>
          <tpl hier="36" item="2"/>
          <tpl hier="37" item="0"/>
          <tpl fld="1" item="13"/>
          <tpl fld="0" item="15"/>
        </tpls>
      </m>
      <m>
        <tpls c="7">
          <tpl fld="2" item="0"/>
          <tpl hier="29" item="1"/>
          <tpl hier="34" item="3"/>
          <tpl hier="36" item="2"/>
          <tpl hier="37" item="0"/>
          <tpl fld="1" item="25"/>
          <tpl fld="0" item="17"/>
        </tpls>
      </m>
      <n v="1" in="0">
        <tpls c="7">
          <tpl fld="2" item="1"/>
          <tpl hier="29" item="1"/>
          <tpl hier="34" item="3"/>
          <tpl hier="36" item="2"/>
          <tpl hier="37" item="0"/>
          <tpl fld="1" item="6"/>
          <tpl fld="0" item="20"/>
        </tpls>
      </n>
      <n v="6" in="0">
        <tpls c="7">
          <tpl fld="2" item="1"/>
          <tpl hier="29" item="1"/>
          <tpl hier="34" item="3"/>
          <tpl hier="36" item="2"/>
          <tpl hier="37" item="0"/>
          <tpl fld="1" item="14"/>
          <tpl fld="0" item="7"/>
        </tpls>
      </n>
      <n v="1" in="0">
        <tpls c="7">
          <tpl fld="2" item="1"/>
          <tpl hier="29" item="1"/>
          <tpl hier="34" item="3"/>
          <tpl hier="36" item="2"/>
          <tpl hier="37" item="0"/>
          <tpl fld="1" item="2"/>
          <tpl fld="0" item="15"/>
        </tpls>
      </n>
      <m>
        <tpls c="7">
          <tpl fld="2" item="1"/>
          <tpl hier="29" item="1"/>
          <tpl hier="34" item="3"/>
          <tpl hier="36" item="2"/>
          <tpl hier="37" item="0"/>
          <tpl fld="1" item="17"/>
          <tpl fld="0" item="17"/>
        </tpls>
      </m>
      <m>
        <tpls c="7">
          <tpl fld="2" item="1"/>
          <tpl hier="29" item="1"/>
          <tpl hier="34" item="3"/>
          <tpl hier="36" item="2"/>
          <tpl hier="37" item="0"/>
          <tpl fld="1" item="24"/>
          <tpl fld="0" item="12"/>
        </tpls>
      </m>
      <m>
        <tpls c="7">
          <tpl fld="2" item="1"/>
          <tpl hier="29" item="1"/>
          <tpl hier="34" item="3"/>
          <tpl hier="36" item="2"/>
          <tpl hier="37" item="0"/>
          <tpl fld="1" item="9"/>
          <tpl fld="0" item="5"/>
        </tpls>
      </m>
      <m>
        <tpls c="7">
          <tpl fld="2" item="1"/>
          <tpl hier="29" item="1"/>
          <tpl hier="34" item="3"/>
          <tpl hier="36" item="2"/>
          <tpl hier="37" item="0"/>
          <tpl fld="1" item="17"/>
          <tpl fld="0" item="19"/>
        </tpls>
      </m>
      <m>
        <tpls c="7">
          <tpl fld="2" item="1"/>
          <tpl hier="29" item="1"/>
          <tpl hier="34" item="3"/>
          <tpl hier="36" item="2"/>
          <tpl hier="37" item="0"/>
          <tpl fld="1" item="1"/>
          <tpl fld="0" item="1"/>
        </tpls>
      </m>
      <n v="1" in="0">
        <tpls c="7">
          <tpl fld="2" item="1"/>
          <tpl hier="29" item="1"/>
          <tpl hier="34" item="3"/>
          <tpl hier="36" item="2"/>
          <tpl hier="37" item="0"/>
          <tpl fld="1" item="22"/>
          <tpl fld="0" item="15"/>
        </tpls>
      </n>
      <m>
        <tpls c="7">
          <tpl fld="2" item="1"/>
          <tpl hier="29" item="1"/>
          <tpl hier="34" item="3"/>
          <tpl hier="36" item="2"/>
          <tpl hier="37" item="0"/>
          <tpl fld="1" item="5"/>
          <tpl fld="0" item="0"/>
        </tpls>
      </m>
      <m>
        <tpls c="7">
          <tpl fld="2" item="1"/>
          <tpl hier="29" item="1"/>
          <tpl hier="34" item="3"/>
          <tpl hier="36" item="2"/>
          <tpl hier="37" item="0"/>
          <tpl fld="1" item="6"/>
          <tpl fld="0" item="8"/>
        </tpls>
      </m>
      <n v="1" in="0">
        <tpls c="7">
          <tpl fld="2" item="1"/>
          <tpl hier="29" item="1"/>
          <tpl hier="34" item="3"/>
          <tpl hier="36" item="2"/>
          <tpl hier="37" item="0"/>
          <tpl fld="1" item="10"/>
          <tpl fld="0" item="5"/>
        </tpls>
      </n>
      <m>
        <tpls c="7">
          <tpl fld="2" item="1"/>
          <tpl hier="29" item="1"/>
          <tpl hier="34" item="3"/>
          <tpl hier="36" item="2"/>
          <tpl hier="37" item="0"/>
          <tpl fld="1" item="0"/>
          <tpl fld="0" item="14"/>
        </tpls>
      </m>
      <n v="3" in="0">
        <tpls c="7">
          <tpl fld="2" item="1"/>
          <tpl hier="29" item="1"/>
          <tpl hier="34" item="3"/>
          <tpl hier="36" item="2"/>
          <tpl hier="37" item="0"/>
          <tpl fld="1" item="4"/>
          <tpl fld="0" item="14"/>
        </tpls>
      </n>
      <n v="1" in="0">
        <tpls c="7">
          <tpl fld="2" item="1"/>
          <tpl hier="29" item="1"/>
          <tpl hier="34" item="3"/>
          <tpl hier="36" item="2"/>
          <tpl hier="37" item="0"/>
          <tpl fld="1" item="18"/>
          <tpl fld="0" item="20"/>
        </tpls>
      </n>
      <n v="5" in="0">
        <tpls c="7">
          <tpl fld="2" item="1"/>
          <tpl hier="29" item="1"/>
          <tpl hier="34" item="3"/>
          <tpl hier="36" item="2"/>
          <tpl hier="37" item="0"/>
          <tpl fld="1" item="14"/>
          <tpl fld="0" item="4"/>
        </tpls>
      </n>
      <m>
        <tpls c="7">
          <tpl fld="2" item="1"/>
          <tpl hier="29" item="1"/>
          <tpl hier="34" item="3"/>
          <tpl hier="36" item="2"/>
          <tpl hier="37" item="0"/>
          <tpl fld="1" item="5"/>
          <tpl fld="0" item="19"/>
        </tpls>
      </m>
      <m>
        <tpls c="7">
          <tpl fld="2" item="1"/>
          <tpl hier="29" item="1"/>
          <tpl hier="34" item="3"/>
          <tpl hier="36" item="2"/>
          <tpl hier="37" item="0"/>
          <tpl fld="1" item="25"/>
          <tpl fld="0" item="5"/>
        </tpls>
      </m>
      <m>
        <tpls c="7">
          <tpl fld="2" item="1"/>
          <tpl hier="29" item="1"/>
          <tpl hier="34" item="3"/>
          <tpl hier="36" item="2"/>
          <tpl hier="37" item="0"/>
          <tpl fld="1" item="17"/>
          <tpl fld="0" item="5"/>
        </tpls>
      </m>
      <n v="3" in="0">
        <tpls c="7">
          <tpl fld="2" item="1"/>
          <tpl hier="29" item="1"/>
          <tpl hier="34" item="3"/>
          <tpl hier="36" item="2"/>
          <tpl hier="37" item="0"/>
          <tpl fld="1" item="10"/>
          <tpl fld="0" item="14"/>
        </tpls>
      </n>
      <n v="625">
        <tpls c="7">
          <tpl fld="2" item="0"/>
          <tpl hier="29" item="1"/>
          <tpl hier="34" item="3"/>
          <tpl hier="36" item="2"/>
          <tpl hier="37" item="0"/>
          <tpl fld="1" item="4"/>
          <tpl fld="0" item="20"/>
        </tpls>
      </n>
      <m>
        <tpls c="7">
          <tpl fld="2" item="0"/>
          <tpl hier="29" item="1"/>
          <tpl hier="34" item="3"/>
          <tpl hier="36" item="2"/>
          <tpl hier="37" item="0"/>
          <tpl fld="1" item="7"/>
          <tpl fld="0" item="10"/>
        </tpls>
      </m>
      <m>
        <tpls c="7">
          <tpl fld="2" item="0"/>
          <tpl hier="29" item="1"/>
          <tpl hier="34" item="3"/>
          <tpl hier="36" item="2"/>
          <tpl hier="37" item="0"/>
          <tpl fld="1" item="24"/>
          <tpl fld="0" item="15"/>
        </tpls>
      </m>
      <n v="1250">
        <tpls c="7">
          <tpl fld="2" item="0"/>
          <tpl hier="29" item="1"/>
          <tpl hier="34" item="3"/>
          <tpl hier="36" item="2"/>
          <tpl hier="37" item="0"/>
          <tpl fld="1" item="5"/>
          <tpl fld="0" item="15"/>
        </tpls>
      </n>
      <n v="1283">
        <tpls c="7">
          <tpl fld="2" item="0"/>
          <tpl hier="29" item="1"/>
          <tpl hier="34" item="3"/>
          <tpl hier="36" item="2"/>
          <tpl hier="37" item="0"/>
          <tpl fld="1" item="25"/>
          <tpl fld="0" item="2"/>
        </tpls>
      </n>
      <m>
        <tpls c="7">
          <tpl fld="2" item="1"/>
          <tpl hier="29" item="1"/>
          <tpl hier="34" item="3"/>
          <tpl hier="36" item="2"/>
          <tpl hier="37" item="0"/>
          <tpl fld="1" item="21"/>
          <tpl fld="0" item="16"/>
        </tpls>
      </m>
      <n v="3" in="0">
        <tpls c="7">
          <tpl fld="2" item="1"/>
          <tpl hier="29" item="1"/>
          <tpl hier="34" item="3"/>
          <tpl hier="36" item="2"/>
          <tpl hier="37" item="0"/>
          <tpl fld="1" item="17"/>
          <tpl fld="0" item="14"/>
        </tpls>
      </n>
      <m>
        <tpls c="7">
          <tpl fld="2" item="1"/>
          <tpl hier="29" item="1"/>
          <tpl hier="34" item="3"/>
          <tpl hier="36" item="2"/>
          <tpl hier="37" item="0"/>
          <tpl fld="1" item="1"/>
          <tpl fld="0" item="14"/>
        </tpls>
      </m>
      <n v="8598">
        <tpls c="7">
          <tpl fld="2" item="0"/>
          <tpl hier="29" item="1"/>
          <tpl hier="34" item="3"/>
          <tpl hier="36" item="2"/>
          <tpl hier="37" item="0"/>
          <tpl fld="1" item="10"/>
          <tpl fld="0" item="19"/>
        </tpls>
      </n>
      <m>
        <tpls c="7">
          <tpl fld="2" item="1"/>
          <tpl hier="29" item="1"/>
          <tpl hier="34" item="3"/>
          <tpl hier="36" item="2"/>
          <tpl hier="37" item="0"/>
          <tpl fld="1" item="5"/>
          <tpl fld="0" item="5"/>
        </tpls>
      </m>
      <m>
        <tpls c="7">
          <tpl fld="2" item="1"/>
          <tpl hier="29" item="1"/>
          <tpl hier="34" item="3"/>
          <tpl hier="36" item="2"/>
          <tpl hier="37" item="0"/>
          <tpl fld="1" item="9"/>
          <tpl fld="0" item="7"/>
        </tpls>
      </m>
      <m>
        <tpls c="7">
          <tpl fld="2" item="1"/>
          <tpl hier="29" item="1"/>
          <tpl hier="34" item="3"/>
          <tpl hier="36" item="2"/>
          <tpl hier="37" item="0"/>
          <tpl fld="1" item="9"/>
          <tpl fld="0" item="0"/>
        </tpls>
      </m>
      <n v="369">
        <tpls c="7">
          <tpl fld="2" item="0"/>
          <tpl hier="29" item="1"/>
          <tpl hier="34" item="3"/>
          <tpl hier="36" item="2"/>
          <tpl hier="37" item="0"/>
          <tpl fld="1" item="10"/>
          <tpl fld="0" item="12"/>
        </tpls>
      </n>
      <n v="1" in="0">
        <tpls c="7">
          <tpl fld="2" item="1"/>
          <tpl hier="29" item="1"/>
          <tpl hier="34" item="3"/>
          <tpl hier="36" item="2"/>
          <tpl hier="37" item="0"/>
          <tpl fld="1" item="5"/>
          <tpl fld="0" item="20"/>
        </tpls>
      </n>
      <n v="5" in="0">
        <tpls c="7">
          <tpl fld="2" item="1"/>
          <tpl hier="29" item="1"/>
          <tpl hier="34" item="3"/>
          <tpl hier="36" item="2"/>
          <tpl hier="37" item="0"/>
          <tpl fld="1" item="4"/>
          <tpl fld="0" item="0"/>
        </tpls>
      </n>
      <n v="3149">
        <tpls c="7">
          <tpl fld="2" item="0"/>
          <tpl hier="29" item="1"/>
          <tpl hier="34" item="3"/>
          <tpl hier="36" item="2"/>
          <tpl hier="37" item="0"/>
          <tpl fld="1" item="2"/>
          <tpl fld="0" item="8"/>
        </tpls>
      </n>
      <m>
        <tpls c="7">
          <tpl fld="2" item="1"/>
          <tpl hier="29" item="1"/>
          <tpl hier="34" item="3"/>
          <tpl hier="36" item="2"/>
          <tpl hier="37" item="0"/>
          <tpl fld="1" item="24"/>
          <tpl fld="0" item="13"/>
        </tpls>
      </m>
      <m>
        <tpls c="7">
          <tpl fld="2" item="1"/>
          <tpl hier="29" item="1"/>
          <tpl hier="34" item="3"/>
          <tpl hier="36" item="2"/>
          <tpl hier="37" item="0"/>
          <tpl fld="1" item="16"/>
          <tpl fld="0" item="5"/>
        </tpls>
      </m>
      <n v="8" in="0">
        <tpls c="7">
          <tpl fld="2" item="1"/>
          <tpl hier="29" item="1"/>
          <tpl hier="34" item="3"/>
          <tpl hier="36" item="2"/>
          <tpl hier="37" item="0"/>
          <tpl fld="1" item="10"/>
          <tpl fld="0" item="16"/>
        </tpls>
      </n>
      <m>
        <tpls c="7">
          <tpl fld="2" item="1"/>
          <tpl hier="29" item="1"/>
          <tpl hier="34" item="3"/>
          <tpl hier="36" item="2"/>
          <tpl hier="37" item="0"/>
          <tpl fld="1" item="13"/>
          <tpl fld="0" item="16"/>
        </tpls>
      </m>
      <m>
        <tpls c="7">
          <tpl fld="2" item="0"/>
          <tpl hier="29" item="1"/>
          <tpl hier="34" item="3"/>
          <tpl hier="36" item="2"/>
          <tpl hier="37" item="0"/>
          <tpl fld="1" item="13"/>
          <tpl fld="0" item="11"/>
        </tpls>
      </m>
      <n v="369">
        <tpls c="7">
          <tpl fld="2" item="0"/>
          <tpl hier="29" item="1"/>
          <tpl hier="34" item="3"/>
          <tpl hier="36" item="2"/>
          <tpl hier="37" item="0"/>
          <tpl fld="1" item="17"/>
          <tpl fld="0" item="12"/>
        </tpls>
      </n>
      <n v="4255">
        <tpls c="7">
          <tpl fld="2" item="0"/>
          <tpl hier="29" item="1"/>
          <tpl hier="34" item="3"/>
          <tpl hier="36" item="2"/>
          <tpl hier="37" item="0"/>
          <tpl fld="1" item="3"/>
          <tpl fld="0" item="7"/>
        </tpls>
      </n>
      <n v="3545">
        <tpls c="7">
          <tpl fld="2" item="0"/>
          <tpl hier="29" item="1"/>
          <tpl hier="34" item="3"/>
          <tpl hier="36" item="2"/>
          <tpl hier="37" item="0"/>
          <tpl fld="1" item="20"/>
          <tpl fld="0" item="4"/>
        </tpls>
      </n>
      <n v="875">
        <tpls c="7">
          <tpl fld="2" item="0"/>
          <tpl hier="29" item="1"/>
          <tpl hier="34" item="3"/>
          <tpl hier="36" item="2"/>
          <tpl hier="37" item="0"/>
          <tpl fld="1" item="4"/>
          <tpl fld="0" item="9"/>
        </tpls>
      </n>
      <n v="6935">
        <tpls c="7">
          <tpl fld="2" item="0"/>
          <tpl hier="29" item="1"/>
          <tpl hier="34" item="3"/>
          <tpl hier="36" item="2"/>
          <tpl hier="37" item="0"/>
          <tpl fld="1" item="12"/>
          <tpl fld="0" item="18"/>
        </tpls>
      </n>
      <n v="3868.95">
        <tpls c="7">
          <tpl fld="2" item="0"/>
          <tpl hier="29" item="1"/>
          <tpl hier="34" item="3"/>
          <tpl hier="36" item="2"/>
          <tpl hier="37" item="0"/>
          <tpl fld="1" item="17"/>
          <tpl fld="0" item="13"/>
        </tpls>
      </n>
      <m>
        <tpls c="7">
          <tpl fld="2" item="0"/>
          <tpl hier="29" item="1"/>
          <tpl hier="34" item="3"/>
          <tpl hier="36" item="2"/>
          <tpl hier="37" item="0"/>
          <tpl fld="1" item="9"/>
          <tpl fld="0" item="11"/>
        </tpls>
      </m>
      <m>
        <tpls c="7">
          <tpl fld="2" item="0"/>
          <tpl hier="29" item="1"/>
          <tpl hier="34" item="3"/>
          <tpl hier="36" item="2"/>
          <tpl hier="37" item="0"/>
          <tpl fld="1" item="0"/>
          <tpl fld="0" item="10"/>
        </tpls>
      </m>
      <n v="1042">
        <tpls c="7">
          <tpl fld="2" item="0"/>
          <tpl hier="29" item="1"/>
          <tpl hier="34" item="3"/>
          <tpl hier="36" item="2"/>
          <tpl hier="37" item="0"/>
          <tpl fld="1" item="12"/>
          <tpl fld="0" item="3"/>
        </tpls>
      </n>
      <m>
        <tpls c="7">
          <tpl fld="2" item="0"/>
          <tpl hier="29" item="1"/>
          <tpl hier="34" item="3"/>
          <tpl hier="36" item="2"/>
          <tpl hier="37" item="0"/>
          <tpl fld="1" item="9"/>
          <tpl fld="0" item="16"/>
        </tpls>
      </m>
      <m>
        <tpls c="7">
          <tpl fld="2" item="0"/>
          <tpl hier="29" item="1"/>
          <tpl hier="34" item="3"/>
          <tpl hier="36" item="2"/>
          <tpl hier="37" item="0"/>
          <tpl fld="1" item="0"/>
          <tpl fld="0" item="7"/>
        </tpls>
      </m>
      <n v="1250">
        <tpls c="7">
          <tpl fld="2" item="0"/>
          <tpl hier="29" item="1"/>
          <tpl hier="34" item="3"/>
          <tpl hier="36" item="2"/>
          <tpl hier="37" item="0"/>
          <tpl fld="1" item="12"/>
          <tpl fld="0" item="15"/>
        </tpls>
      </n>
      <n v="5387">
        <tpls c="7">
          <tpl fld="2" item="0"/>
          <tpl hier="29" item="1"/>
          <tpl hier="34" item="3"/>
          <tpl hier="36" item="2"/>
          <tpl hier="37" item="0"/>
          <tpl fld="1" item="11"/>
          <tpl fld="0" item="16"/>
        </tpls>
      </n>
      <n v="1250">
        <tpls c="7">
          <tpl fld="2" item="0"/>
          <tpl hier="29" item="1"/>
          <tpl hier="34" item="3"/>
          <tpl hier="36" item="2"/>
          <tpl hier="37" item="0"/>
          <tpl fld="1" item="10"/>
          <tpl fld="0" item="15"/>
        </tpls>
      </n>
      <m>
        <tpls c="7">
          <tpl fld="2" item="0"/>
          <tpl hier="29" item="1"/>
          <tpl hier="34" item="3"/>
          <tpl hier="36" item="2"/>
          <tpl hier="37" item="0"/>
          <tpl fld="1" item="23"/>
          <tpl fld="0" item="19"/>
        </tpls>
      </m>
      <m>
        <tpls c="7">
          <tpl fld="2" item="0"/>
          <tpl hier="29" item="1"/>
          <tpl hier="34" item="3"/>
          <tpl hier="36" item="2"/>
          <tpl hier="37" item="0"/>
          <tpl fld="1" item="0"/>
          <tpl fld="0" item="14"/>
        </tpls>
      </m>
      <m>
        <tpls c="7">
          <tpl fld="2" item="0"/>
          <tpl hier="29" item="1"/>
          <tpl hier="34" item="3"/>
          <tpl hier="36" item="2"/>
          <tpl hier="37" item="0"/>
          <tpl fld="1" item="16"/>
          <tpl fld="0" item="19"/>
        </tpls>
      </m>
      <n v="625">
        <tpls c="7">
          <tpl fld="2" item="0"/>
          <tpl hier="29" item="1"/>
          <tpl hier="34" item="3"/>
          <tpl hier="36" item="2"/>
          <tpl hier="37" item="0"/>
          <tpl fld="1" item="20"/>
          <tpl fld="0" item="20"/>
        </tpls>
      </n>
      <m>
        <tpls c="7">
          <tpl fld="2" item="0"/>
          <tpl hier="29" item="1"/>
          <tpl hier="34" item="3"/>
          <tpl hier="36" item="2"/>
          <tpl hier="37" item="0"/>
          <tpl fld="1" item="0"/>
          <tpl fld="0" item="13"/>
        </tpls>
      </m>
      <n v="1250">
        <tpls c="7">
          <tpl fld="2" item="0"/>
          <tpl hier="29" item="1"/>
          <tpl hier="34" item="3"/>
          <tpl hier="36" item="2"/>
          <tpl hier="37" item="0"/>
          <tpl fld="1" item="3"/>
          <tpl fld="0" item="10"/>
        </tpls>
      </n>
      <n v="1283">
        <tpls c="7">
          <tpl fld="2" item="0"/>
          <tpl hier="29" item="1"/>
          <tpl hier="34" item="3"/>
          <tpl hier="36" item="2"/>
          <tpl hier="37" item="0"/>
          <tpl fld="1" item="15"/>
          <tpl fld="0" item="2"/>
        </tpls>
      </n>
      <m>
        <tpls c="7">
          <tpl fld="2" item="0"/>
          <tpl hier="29" item="1"/>
          <tpl hier="34" item="3"/>
          <tpl hier="36" item="2"/>
          <tpl hier="37" item="0"/>
          <tpl fld="1" item="5"/>
          <tpl fld="0" item="17"/>
        </tpls>
      </m>
      <n v="4255">
        <tpls c="7">
          <tpl fld="2" item="0"/>
          <tpl hier="29" item="1"/>
          <tpl hier="34" item="3"/>
          <tpl hier="36" item="2"/>
          <tpl hier="37" item="0"/>
          <tpl fld="1" item="23"/>
          <tpl fld="0" item="7"/>
        </tpls>
      </n>
      <n v="1878">
        <tpls c="7">
          <tpl fld="2" item="0"/>
          <tpl hier="29" item="1"/>
          <tpl hier="34" item="3"/>
          <tpl hier="36" item="2"/>
          <tpl hier="37" item="0"/>
          <tpl fld="1" item="23"/>
          <tpl fld="0" item="14"/>
        </tpls>
      </n>
      <n v="3149">
        <tpls c="7">
          <tpl fld="2" item="0"/>
          <tpl hier="29" item="1"/>
          <tpl hier="34" item="3"/>
          <tpl hier="36" item="2"/>
          <tpl hier="37" item="0"/>
          <tpl fld="1" item="10"/>
          <tpl fld="0" item="8"/>
        </tpls>
      </n>
      <n v="361">
        <tpls c="7">
          <tpl fld="2" item="0"/>
          <tpl hier="29" item="1"/>
          <tpl hier="34" item="3"/>
          <tpl hier="36" item="2"/>
          <tpl hier="37" item="0"/>
          <tpl fld="1" item="7"/>
          <tpl fld="0" item="11"/>
        </tpls>
      </n>
      <n v="8598">
        <tpls c="7">
          <tpl fld="2" item="0"/>
          <tpl hier="29" item="1"/>
          <tpl hier="34" item="3"/>
          <tpl hier="36" item="2"/>
          <tpl hier="37" item="0"/>
          <tpl fld="1" item="4"/>
          <tpl fld="0" item="19"/>
        </tpls>
      </n>
      <m>
        <tpls c="7">
          <tpl fld="2" item="0"/>
          <tpl hier="29" item="1"/>
          <tpl hier="34" item="3"/>
          <tpl hier="36" item="2"/>
          <tpl hier="37" item="0"/>
          <tpl fld="1" item="17"/>
          <tpl fld="0" item="18"/>
        </tpls>
      </m>
      <n v="1250">
        <tpls c="7">
          <tpl fld="2" item="0"/>
          <tpl hier="29" item="1"/>
          <tpl hier="34" item="3"/>
          <tpl hier="36" item="2"/>
          <tpl hier="37" item="0"/>
          <tpl fld="1" item="15"/>
          <tpl fld="0" item="15"/>
        </tpls>
      </n>
      <n v="3572">
        <tpls c="7">
          <tpl fld="2" item="0"/>
          <tpl hier="29" item="1"/>
          <tpl hier="34" item="3"/>
          <tpl hier="36" item="2"/>
          <tpl hier="37" item="0"/>
          <tpl fld="1" item="14"/>
          <tpl fld="0" item="0"/>
        </tpls>
      </n>
      <m>
        <tpls c="7">
          <tpl fld="2" item="0"/>
          <tpl hier="29" item="1"/>
          <tpl hier="34" item="3"/>
          <tpl hier="36" item="2"/>
          <tpl hier="37" item="0"/>
          <tpl fld="1" item="7"/>
          <tpl fld="0" item="8"/>
        </tpls>
      </m>
      <n v="1250">
        <tpls c="7">
          <tpl fld="2" item="0"/>
          <tpl hier="29" item="1"/>
          <tpl hier="34" item="3"/>
          <tpl hier="36" item="2"/>
          <tpl hier="37" item="0"/>
          <tpl fld="1" item="12"/>
          <tpl fld="0" item="10"/>
        </tpls>
      </n>
      <n v="1878">
        <tpls c="7">
          <tpl fld="2" item="0"/>
          <tpl hier="29" item="1"/>
          <tpl hier="34" item="3"/>
          <tpl hier="36" item="2"/>
          <tpl hier="37" item="0"/>
          <tpl fld="1" item="7"/>
          <tpl fld="0" item="14"/>
        </tpls>
      </n>
      <n v="875">
        <tpls c="7">
          <tpl fld="2" item="0"/>
          <tpl hier="29" item="1"/>
          <tpl hier="34" item="3"/>
          <tpl hier="36" item="2"/>
          <tpl hier="37" item="0"/>
          <tpl fld="1" item="18"/>
          <tpl fld="0" item="9"/>
        </tpls>
      </n>
      <n v="3572">
        <tpls c="7">
          <tpl fld="2" item="0"/>
          <tpl hier="29" item="1"/>
          <tpl hier="34" item="3"/>
          <tpl hier="36" item="2"/>
          <tpl hier="37" item="0"/>
          <tpl fld="1" item="3"/>
          <tpl fld="0" item="0"/>
        </tpls>
      </n>
      <n v="1042">
        <tpls c="7">
          <tpl fld="2" item="0"/>
          <tpl hier="29" item="1"/>
          <tpl hier="34" item="3"/>
          <tpl hier="36" item="2"/>
          <tpl hier="37" item="0"/>
          <tpl fld="1" item="0"/>
          <tpl fld="0" item="3"/>
        </tpls>
      </n>
      <m>
        <tpls c="7">
          <tpl fld="2" item="0"/>
          <tpl hier="29" item="1"/>
          <tpl hier="34" item="3"/>
          <tpl hier="36" item="2"/>
          <tpl hier="37" item="0"/>
          <tpl fld="1" item="3"/>
          <tpl fld="0" item="17"/>
        </tpls>
      </m>
      <n v="1250">
        <tpls c="7">
          <tpl fld="2" item="0"/>
          <tpl hier="29" item="1"/>
          <tpl hier="34" item="3"/>
          <tpl hier="36" item="2"/>
          <tpl hier="37" item="0"/>
          <tpl fld="1" item="23"/>
          <tpl fld="0" item="15"/>
        </tpls>
      </n>
      <m>
        <tpls c="7">
          <tpl fld="2" item="0"/>
          <tpl hier="29" item="1"/>
          <tpl hier="34" item="3"/>
          <tpl hier="36" item="2"/>
          <tpl hier="37" item="0"/>
          <tpl fld="1" item="6"/>
          <tpl fld="0" item="4"/>
        </tpls>
      </m>
      <m>
        <tpls c="7">
          <tpl fld="2" item="0"/>
          <tpl hier="29" item="1"/>
          <tpl hier="34" item="3"/>
          <tpl hier="36" item="2"/>
          <tpl hier="37" item="0"/>
          <tpl fld="1" item="6"/>
          <tpl fld="0" item="19"/>
        </tpls>
      </m>
      <m>
        <tpls c="7">
          <tpl fld="2" item="0"/>
          <tpl hier="29" item="1"/>
          <tpl hier="34" item="3"/>
          <tpl hier="36" item="2"/>
          <tpl hier="37" item="0"/>
          <tpl fld="1" item="5"/>
          <tpl fld="0" item="4"/>
        </tpls>
      </m>
      <m>
        <tpls c="7">
          <tpl fld="2" item="0"/>
          <tpl hier="29" item="1"/>
          <tpl hier="34" item="3"/>
          <tpl hier="36" item="2"/>
          <tpl hier="37" item="0"/>
          <tpl fld="1" item="7"/>
          <tpl fld="0" item="6"/>
        </tpls>
      </m>
      <n v="1283">
        <tpls c="7">
          <tpl fld="2" item="0"/>
          <tpl hier="29" item="1"/>
          <tpl hier="34" item="3"/>
          <tpl hier="36" item="2"/>
          <tpl hier="37" item="0"/>
          <tpl fld="1" item="1"/>
          <tpl fld="0" item="2"/>
        </tpls>
      </n>
      <n v="369">
        <tpls c="7">
          <tpl fld="2" item="0"/>
          <tpl hier="29" item="1"/>
          <tpl hier="34" item="3"/>
          <tpl hier="36" item="2"/>
          <tpl hier="37" item="0"/>
          <tpl fld="1" item="23"/>
          <tpl fld="0" item="12"/>
        </tpls>
      </n>
      <m>
        <tpls c="7">
          <tpl fld="2" item="0"/>
          <tpl hier="29" item="1"/>
          <tpl hier="34" item="3"/>
          <tpl hier="36" item="2"/>
          <tpl hier="37" item="0"/>
          <tpl fld="1" item="0"/>
          <tpl fld="0" item="18"/>
        </tpls>
      </m>
      <m>
        <tpls c="7">
          <tpl fld="2" item="0"/>
          <tpl hier="29" item="1"/>
          <tpl hier="34" item="3"/>
          <tpl hier="36" item="2"/>
          <tpl hier="37" item="0"/>
          <tpl fld="1" item="18"/>
          <tpl fld="0" item="16"/>
        </tpls>
      </m>
      <m>
        <tpls c="7">
          <tpl fld="2" item="0"/>
          <tpl hier="29" item="1"/>
          <tpl hier="34" item="3"/>
          <tpl hier="36" item="2"/>
          <tpl hier="37" item="0"/>
          <tpl fld="1" item="22"/>
          <tpl fld="0" item="0"/>
        </tpls>
      </m>
      <m>
        <tpls c="7">
          <tpl fld="2" item="0"/>
          <tpl hier="29" item="1"/>
          <tpl hier="34" item="3"/>
          <tpl hier="36" item="2"/>
          <tpl hier="37" item="0"/>
          <tpl fld="1" item="19"/>
          <tpl fld="0" item="20"/>
        </tpls>
      </m>
      <m>
        <tpls c="7">
          <tpl fld="2" item="0"/>
          <tpl hier="29" item="1"/>
          <tpl hier="34" item="3"/>
          <tpl hier="36" item="2"/>
          <tpl hier="37" item="0"/>
          <tpl fld="1" item="24"/>
          <tpl fld="0" item="4"/>
        </tpls>
      </m>
      <n v="3545">
        <tpls c="7">
          <tpl fld="2" item="0"/>
          <tpl hier="29" item="1"/>
          <tpl hier="34" item="3"/>
          <tpl hier="36" item="2"/>
          <tpl hier="37" item="0"/>
          <tpl fld="1" item="14"/>
          <tpl fld="0" item="4"/>
        </tpls>
      </n>
      <m>
        <tpls c="7">
          <tpl fld="2" item="0"/>
          <tpl hier="29" item="1"/>
          <tpl hier="34" item="3"/>
          <tpl hier="36" item="2"/>
          <tpl hier="37" item="0"/>
          <tpl fld="1" item="13"/>
          <tpl fld="0" item="7"/>
        </tpls>
      </m>
      <m>
        <tpls c="7">
          <tpl fld="2" item="0"/>
          <tpl hier="29" item="1"/>
          <tpl hier="34" item="3"/>
          <tpl hier="36" item="2"/>
          <tpl hier="37" item="0"/>
          <tpl fld="1" item="19"/>
          <tpl fld="0" item="17"/>
        </tpls>
      </m>
      <n v="3149">
        <tpls c="7">
          <tpl fld="2" item="0"/>
          <tpl hier="29" item="1"/>
          <tpl hier="34" item="3"/>
          <tpl hier="36" item="2"/>
          <tpl hier="37" item="0"/>
          <tpl fld="1" item="15"/>
          <tpl fld="0" item="8"/>
        </tpls>
      </n>
      <m>
        <tpls c="7">
          <tpl fld="2" item="0"/>
          <tpl hier="29" item="1"/>
          <tpl hier="34" item="3"/>
          <tpl hier="36" item="2"/>
          <tpl hier="37" item="0"/>
          <tpl fld="1" item="8"/>
          <tpl fld="0" item="14"/>
        </tpls>
      </m>
      <m>
        <tpls c="7">
          <tpl fld="2" item="0"/>
          <tpl hier="29" item="1"/>
          <tpl hier="34" item="3"/>
          <tpl hier="36" item="2"/>
          <tpl hier="37" item="0"/>
          <tpl fld="1" item="1"/>
          <tpl fld="0" item="17"/>
        </tpls>
      </m>
      <m>
        <tpls c="7">
          <tpl fld="2" item="0"/>
          <tpl hier="29" item="1"/>
          <tpl hier="34" item="3"/>
          <tpl hier="36" item="2"/>
          <tpl hier="37" item="0"/>
          <tpl fld="1" item="7"/>
          <tpl fld="0" item="1"/>
        </tpls>
      </m>
      <n v="3149">
        <tpls c="7">
          <tpl fld="2" item="0"/>
          <tpl hier="29" item="1"/>
          <tpl hier="34" item="3"/>
          <tpl hier="36" item="2"/>
          <tpl hier="37" item="0"/>
          <tpl fld="1" item="11"/>
          <tpl fld="0" item="8"/>
        </tpls>
      </n>
      <n v="1878">
        <tpls c="7">
          <tpl fld="2" item="0"/>
          <tpl hier="29" item="1"/>
          <tpl hier="34" item="3"/>
          <tpl hier="36" item="2"/>
          <tpl hier="37" item="0"/>
          <tpl fld="1" item="2"/>
          <tpl fld="0" item="14"/>
        </tpls>
      </n>
      <m>
        <tpls c="7">
          <tpl fld="2" item="0"/>
          <tpl hier="29" item="1"/>
          <tpl hier="34" item="3"/>
          <tpl hier="36" item="2"/>
          <tpl hier="37" item="0"/>
          <tpl fld="1" item="21"/>
          <tpl fld="0" item="19"/>
        </tpls>
      </m>
      <m>
        <tpls c="7">
          <tpl fld="2" item="0"/>
          <tpl hier="29" item="1"/>
          <tpl hier="34" item="3"/>
          <tpl hier="36" item="2"/>
          <tpl hier="37" item="0"/>
          <tpl fld="1" item="13"/>
          <tpl fld="0" item="13"/>
        </tpls>
      </m>
      <m>
        <tpls c="7">
          <tpl fld="2" item="0"/>
          <tpl hier="29" item="1"/>
          <tpl hier="34" item="3"/>
          <tpl hier="36" item="2"/>
          <tpl hier="37" item="0"/>
          <tpl fld="1" item="9"/>
          <tpl fld="0" item="1"/>
        </tpls>
      </m>
      <m>
        <tpls c="7">
          <tpl fld="2" item="0"/>
          <tpl hier="29" item="1"/>
          <tpl hier="34" item="3"/>
          <tpl hier="36" item="2"/>
          <tpl hier="37" item="0"/>
          <tpl fld="1" item="17"/>
          <tpl fld="0" item="17"/>
        </tpls>
      </m>
      <n v="361">
        <tpls c="7">
          <tpl fld="2" item="0"/>
          <tpl hier="29" item="1"/>
          <tpl hier="34" item="3"/>
          <tpl hier="36" item="2"/>
          <tpl hier="37" item="0"/>
          <tpl fld="1" item="4"/>
          <tpl fld="0" item="11"/>
        </tpls>
      </n>
      <n v="625">
        <tpls c="7">
          <tpl fld="2" item="0"/>
          <tpl hier="29" item="1"/>
          <tpl hier="34" item="3"/>
          <tpl hier="36" item="2"/>
          <tpl hier="37" item="0"/>
          <tpl fld="1" item="24"/>
          <tpl fld="0" item="20"/>
        </tpls>
      </n>
      <n v="4255">
        <tpls c="7">
          <tpl fld="2" item="0"/>
          <tpl hier="29" item="1"/>
          <tpl hier="34" item="3"/>
          <tpl hier="36" item="2"/>
          <tpl hier="37" item="0"/>
          <tpl fld="1" item="14"/>
          <tpl fld="0" item="7"/>
        </tpls>
      </n>
      <n v="3545">
        <tpls c="7">
          <tpl fld="2" item="0"/>
          <tpl hier="29" item="1"/>
          <tpl hier="34" item="3"/>
          <tpl hier="36" item="2"/>
          <tpl hier="37" item="0"/>
          <tpl fld="1" item="17"/>
          <tpl fld="0" item="4"/>
        </tpls>
      </n>
      <n v="875">
        <tpls c="7">
          <tpl fld="2" item="0"/>
          <tpl hier="29" item="1"/>
          <tpl hier="34" item="3"/>
          <tpl hier="36" item="2"/>
          <tpl hier="37" item="0"/>
          <tpl fld="1" item="8"/>
          <tpl fld="0" item="9"/>
        </tpls>
      </n>
      <n v="1042">
        <tpls c="7">
          <tpl fld="2" item="0"/>
          <tpl hier="29" item="1"/>
          <tpl hier="34" item="3"/>
          <tpl hier="36" item="2"/>
          <tpl hier="37" item="0"/>
          <tpl fld="1" item="11"/>
          <tpl fld="0" item="3"/>
        </tpls>
      </n>
      <m>
        <tpls c="7">
          <tpl fld="2" item="0"/>
          <tpl hier="29" item="1"/>
          <tpl hier="34" item="3"/>
          <tpl hier="36" item="2"/>
          <tpl hier="37" item="0"/>
          <tpl fld="1" item="9"/>
          <tpl fld="0" item="8"/>
        </tpls>
      </m>
      <n v="8598">
        <tpls c="7">
          <tpl fld="2" item="0"/>
          <tpl hier="29" item="1"/>
          <tpl hier="34" item="3"/>
          <tpl hier="36" item="2"/>
          <tpl hier="37" item="0"/>
          <tpl fld="1" item="2"/>
          <tpl fld="0" item="19"/>
        </tpls>
      </n>
      <m>
        <tpls c="7">
          <tpl fld="2" item="0"/>
          <tpl hier="29" item="1"/>
          <tpl hier="34" item="3"/>
          <tpl hier="36" item="2"/>
          <tpl hier="37" item="0"/>
          <tpl fld="1" item="22"/>
          <tpl fld="0" item="6"/>
        </tpls>
      </m>
      <m>
        <tpls c="7">
          <tpl fld="2" item="0"/>
          <tpl hier="29" item="1"/>
          <tpl hier="34" item="3"/>
          <tpl hier="36" item="2"/>
          <tpl hier="37" item="0"/>
          <tpl fld="1" item="25"/>
          <tpl fld="0" item="6"/>
        </tpls>
      </m>
      <m>
        <tpls c="7">
          <tpl fld="2" item="0"/>
          <tpl hier="29" item="1"/>
          <tpl hier="34" item="3"/>
          <tpl hier="36" item="2"/>
          <tpl hier="37" item="0"/>
          <tpl fld="1" item="0"/>
          <tpl fld="0" item="2"/>
        </tpls>
      </m>
      <n v="3049">
        <tpls c="7">
          <tpl fld="2" item="0"/>
          <tpl hier="29" item="1"/>
          <tpl hier="34" item="3"/>
          <tpl hier="36" item="2"/>
          <tpl hier="37" item="0"/>
          <tpl fld="1" item="20"/>
          <tpl fld="0" item="1"/>
        </tpls>
      </n>
      <n v="3149">
        <tpls c="7">
          <tpl fld="2" item="0"/>
          <tpl hier="29" item="1"/>
          <tpl hier="34" item="3"/>
          <tpl hier="36" item="2"/>
          <tpl hier="37" item="0"/>
          <tpl fld="1" item="14"/>
          <tpl fld="0" item="8"/>
        </tpls>
      </n>
      <n v="5387">
        <tpls c="7">
          <tpl fld="2" item="0"/>
          <tpl hier="29" item="1"/>
          <tpl hier="34" item="3"/>
          <tpl hier="36" item="2"/>
          <tpl hier="37" item="0"/>
          <tpl fld="1" item="20"/>
          <tpl fld="0" item="16"/>
        </tpls>
      </n>
      <m>
        <tpls c="7">
          <tpl fld="2" item="0"/>
          <tpl hier="29" item="1"/>
          <tpl hier="34" item="3"/>
          <tpl hier="36" item="2"/>
          <tpl hier="37" item="0"/>
          <tpl fld="1" item="17"/>
          <tpl fld="0" item="5"/>
        </tpls>
      </m>
      <n v="361">
        <tpls c="7">
          <tpl fld="2" item="0"/>
          <tpl hier="29" item="1"/>
          <tpl hier="34" item="3"/>
          <tpl hier="36" item="2"/>
          <tpl hier="37" item="0"/>
          <tpl fld="1" item="10"/>
          <tpl fld="0" item="11"/>
        </tpls>
      </n>
      <n v="369">
        <tpls c="7">
          <tpl fld="2" item="0"/>
          <tpl hier="29" item="1"/>
          <tpl hier="34" item="3"/>
          <tpl hier="36" item="2"/>
          <tpl hier="37" item="0"/>
          <tpl fld="1" item="3"/>
          <tpl fld="0" item="12"/>
        </tpls>
      </n>
      <m>
        <tpls c="7">
          <tpl fld="2" item="0"/>
          <tpl hier="29" item="1"/>
          <tpl hier="34" item="3"/>
          <tpl hier="36" item="2"/>
          <tpl hier="37" item="0"/>
          <tpl fld="1" item="21"/>
          <tpl fld="0" item="17"/>
        </tpls>
      </m>
      <m>
        <tpls c="7">
          <tpl fld="2" item="0"/>
          <tpl hier="29" item="1"/>
          <tpl hier="34" item="3"/>
          <tpl hier="36" item="2"/>
          <tpl hier="37" item="0"/>
          <tpl fld="1" item="1"/>
          <tpl fld="0" item="13"/>
        </tpls>
      </m>
      <m>
        <tpls c="7">
          <tpl fld="2" item="0"/>
          <tpl hier="29" item="1"/>
          <tpl hier="34" item="3"/>
          <tpl hier="36" item="2"/>
          <tpl hier="37" item="0"/>
          <tpl fld="1" item="8"/>
          <tpl fld="0" item="16"/>
        </tpls>
      </m>
      <m>
        <tpls c="7">
          <tpl fld="2" item="0"/>
          <tpl hier="29" item="1"/>
          <tpl hier="34" item="3"/>
          <tpl hier="36" item="2"/>
          <tpl hier="37" item="0"/>
          <tpl fld="1" item="1"/>
          <tpl fld="0" item="5"/>
        </tpls>
      </m>
      <n v="1042">
        <tpls c="7">
          <tpl fld="2" item="0"/>
          <tpl hier="29" item="1"/>
          <tpl hier="34" item="3"/>
          <tpl hier="36" item="2"/>
          <tpl hier="37" item="0"/>
          <tpl fld="1" item="24"/>
          <tpl fld="0" item="3"/>
        </tpls>
      </n>
      <m>
        <tpls c="7">
          <tpl fld="2" item="0"/>
          <tpl hier="29" item="1"/>
          <tpl hier="34" item="3"/>
          <tpl hier="36" item="2"/>
          <tpl hier="37" item="0"/>
          <tpl fld="1" item="25"/>
          <tpl fld="0" item="18"/>
        </tpls>
      </m>
      <n v="3049">
        <tpls c="7">
          <tpl fld="2" item="0"/>
          <tpl hier="29" item="1"/>
          <tpl hier="34" item="3"/>
          <tpl hier="36" item="2"/>
          <tpl hier="37" item="0"/>
          <tpl fld="1" item="14"/>
          <tpl fld="0" item="1"/>
        </tpls>
      </n>
      <m>
        <tpls c="7">
          <tpl fld="2" item="0"/>
          <tpl hier="29" item="1"/>
          <tpl hier="34" item="3"/>
          <tpl hier="36" item="2"/>
          <tpl hier="37" item="0"/>
          <tpl fld="1" item="19"/>
          <tpl fld="0" item="7"/>
        </tpls>
      </m>
      <m>
        <tpls c="7">
          <tpl fld="2" item="0"/>
          <tpl hier="29" item="1"/>
          <tpl hier="34" item="3"/>
          <tpl hier="36" item="2"/>
          <tpl hier="37" item="0"/>
          <tpl fld="1" item="0"/>
          <tpl fld="0" item="19"/>
        </tpls>
      </m>
      <n v="4255">
        <tpls c="7">
          <tpl fld="2" item="0"/>
          <tpl hier="29" item="1"/>
          <tpl hier="34" item="3"/>
          <tpl hier="36" item="2"/>
          <tpl hier="37" item="0"/>
          <tpl fld="1" item="4"/>
          <tpl fld="0" item="7"/>
        </tpls>
      </n>
      <m>
        <tpls c="7">
          <tpl fld="2" item="0"/>
          <tpl hier="29" item="1"/>
          <tpl hier="34" item="3"/>
          <tpl hier="36" item="2"/>
          <tpl hier="37" item="0"/>
          <tpl fld="1" item="16"/>
          <tpl fld="0" item="6"/>
        </tpls>
      </m>
      <n v="1250">
        <tpls c="7">
          <tpl fld="2" item="0"/>
          <tpl hier="29" item="1"/>
          <tpl hier="34" item="3"/>
          <tpl hier="36" item="2"/>
          <tpl hier="37" item="0"/>
          <tpl fld="1" item="10"/>
          <tpl fld="0" item="10"/>
        </tpls>
      </n>
      <m>
        <tpls c="7">
          <tpl fld="2" item="0"/>
          <tpl hier="29" item="1"/>
          <tpl hier="34" item="3"/>
          <tpl hier="36" item="2"/>
          <tpl hier="37" item="0"/>
          <tpl fld="1" item="3"/>
          <tpl fld="0" item="6"/>
        </tpls>
      </m>
      <n v="1042">
        <tpls c="7">
          <tpl fld="2" item="0"/>
          <tpl hier="29" item="1"/>
          <tpl hier="34" item="3"/>
          <tpl hier="36" item="2"/>
          <tpl hier="37" item="0"/>
          <tpl fld="1" item="3"/>
          <tpl fld="0" item="3"/>
        </tpls>
      </n>
      <m>
        <tpls c="7">
          <tpl fld="2" item="0"/>
          <tpl hier="29" item="1"/>
          <tpl hier="34" item="3"/>
          <tpl hier="36" item="2"/>
          <tpl hier="37" item="0"/>
          <tpl fld="1" item="6"/>
          <tpl fld="0" item="17"/>
        </tpls>
      </m>
      <n v="4255">
        <tpls c="7">
          <tpl fld="2" item="0"/>
          <tpl hier="29" item="1"/>
          <tpl hier="34" item="3"/>
          <tpl hier="36" item="2"/>
          <tpl hier="37" item="0"/>
          <tpl fld="1" item="2"/>
          <tpl fld="0" item="7"/>
        </tpls>
      </n>
      <m>
        <tpls c="7">
          <tpl fld="2" item="0"/>
          <tpl hier="29" item="1"/>
          <tpl hier="34" item="3"/>
          <tpl hier="36" item="2"/>
          <tpl hier="37" item="0"/>
          <tpl fld="1" item="7"/>
          <tpl fld="0" item="16"/>
        </tpls>
      </m>
      <m>
        <tpls c="7">
          <tpl fld="2" item="0"/>
          <tpl hier="29" item="1"/>
          <tpl hier="34" item="3"/>
          <tpl hier="36" item="2"/>
          <tpl hier="37" item="0"/>
          <tpl fld="1" item="23"/>
          <tpl fld="0" item="1"/>
        </tpls>
      </m>
      <n v="1250">
        <tpls c="7">
          <tpl fld="2" item="0"/>
          <tpl hier="29" item="1"/>
          <tpl hier="34" item="3"/>
          <tpl hier="36" item="2"/>
          <tpl hier="37" item="0"/>
          <tpl fld="1" item="14"/>
          <tpl fld="0" item="10"/>
        </tpls>
      </n>
      <m>
        <tpls c="7">
          <tpl fld="2" item="0"/>
          <tpl hier="29" item="1"/>
          <tpl hier="34" item="3"/>
          <tpl hier="36" item="2"/>
          <tpl hier="37" item="0"/>
          <tpl fld="1" item="4"/>
          <tpl fld="0" item="6"/>
        </tpls>
      </m>
      <m>
        <tpls c="7">
          <tpl fld="2" item="0"/>
          <tpl hier="29" item="1"/>
          <tpl hier="34" item="3"/>
          <tpl hier="36" item="2"/>
          <tpl hier="37" item="0"/>
          <tpl fld="1" item="1"/>
          <tpl fld="0" item="18"/>
        </tpls>
      </m>
      <m>
        <tpls c="7">
          <tpl fld="2" item="0"/>
          <tpl hier="29" item="1"/>
          <tpl hier="34" item="3"/>
          <tpl hier="36" item="2"/>
          <tpl hier="37" item="0"/>
          <tpl fld="1" item="25"/>
          <tpl fld="0" item="19"/>
        </tpls>
      </m>
      <m>
        <tpls c="7">
          <tpl fld="2" item="0"/>
          <tpl hier="29" item="1"/>
          <tpl hier="34" item="3"/>
          <tpl hier="36" item="2"/>
          <tpl hier="37" item="0"/>
          <tpl fld="1" item="21"/>
          <tpl fld="0" item="7"/>
        </tpls>
      </m>
      <n v="625">
        <tpls c="7">
          <tpl fld="2" item="0"/>
          <tpl hier="29" item="1"/>
          <tpl hier="34" item="3"/>
          <tpl hier="36" item="2"/>
          <tpl hier="37" item="0"/>
          <tpl fld="1" item="13"/>
          <tpl fld="0" item="20"/>
        </tpls>
      </n>
      <m>
        <tpls c="7">
          <tpl fld="2" item="0"/>
          <tpl hier="29" item="1"/>
          <tpl hier="34" item="3"/>
          <tpl hier="36" item="2"/>
          <tpl hier="37" item="0"/>
          <tpl fld="1" item="6"/>
          <tpl fld="0" item="13"/>
        </tpls>
      </m>
      <m>
        <tpls c="7">
          <tpl fld="2" item="0"/>
          <tpl hier="29" item="1"/>
          <tpl hier="34" item="3"/>
          <tpl hier="36" item="2"/>
          <tpl hier="37" item="0"/>
          <tpl fld="1" item="14"/>
          <tpl fld="0" item="18"/>
        </tpls>
      </m>
      <m>
        <tpls c="7">
          <tpl fld="2" item="0"/>
          <tpl hier="29" item="1"/>
          <tpl hier="34" item="3"/>
          <tpl hier="36" item="2"/>
          <tpl hier="37" item="0"/>
          <tpl fld="1" item="18"/>
          <tpl fld="0" item="15"/>
        </tpls>
      </m>
      <m>
        <tpls c="7">
          <tpl fld="2" item="0"/>
          <tpl hier="29" item="1"/>
          <tpl hier="34" item="3"/>
          <tpl hier="36" item="2"/>
          <tpl hier="37" item="0"/>
          <tpl fld="1" item="6"/>
          <tpl fld="0" item="18"/>
        </tpls>
      </m>
      <m>
        <tpls c="7">
          <tpl fld="2" item="0"/>
          <tpl hier="29" item="1"/>
          <tpl hier="34" item="3"/>
          <tpl hier="36" item="2"/>
          <tpl hier="37" item="0"/>
          <tpl fld="1" item="0"/>
          <tpl fld="0" item="6"/>
        </tpls>
      </m>
      <m>
        <tpls c="7">
          <tpl fld="2" item="0"/>
          <tpl hier="29" item="1"/>
          <tpl hier="34" item="3"/>
          <tpl hier="36" item="2"/>
          <tpl hier="37" item="0"/>
          <tpl fld="1" item="9"/>
          <tpl fld="0" item="14"/>
        </tpls>
      </m>
      <m>
        <tpls c="7">
          <tpl fld="2" item="0"/>
          <tpl hier="29" item="1"/>
          <tpl hier="34" item="3"/>
          <tpl hier="36" item="2"/>
          <tpl hier="37" item="0"/>
          <tpl fld="1" item="8"/>
          <tpl fld="0" item="2"/>
        </tpls>
      </m>
      <n v="1283">
        <tpls c="7">
          <tpl fld="2" item="0"/>
          <tpl hier="29" item="1"/>
          <tpl hier="34" item="3"/>
          <tpl hier="36" item="2"/>
          <tpl hier="37" item="0"/>
          <tpl fld="1" item="11"/>
          <tpl fld="0" item="2"/>
        </tpls>
      </n>
      <n v="3868.95">
        <tpls c="7">
          <tpl fld="2" item="0"/>
          <tpl hier="29" item="1"/>
          <tpl hier="34" item="3"/>
          <tpl hier="36" item="2"/>
          <tpl hier="37" item="0"/>
          <tpl fld="1" item="2"/>
          <tpl fld="0" item="13"/>
        </tpls>
      </n>
      <n v="2737">
        <tpls c="7">
          <tpl fld="2" item="0"/>
          <tpl hier="29" item="1"/>
          <tpl hier="34" item="3"/>
          <tpl hier="36" item="2"/>
          <tpl hier="37" item="0"/>
          <tpl fld="1" item="20"/>
          <tpl fld="0" item="5"/>
        </tpls>
      </n>
      <m>
        <tpls c="7">
          <tpl fld="2" item="0"/>
          <tpl hier="29" item="1"/>
          <tpl hier="34" item="3"/>
          <tpl hier="36" item="2"/>
          <tpl hier="37" item="0"/>
          <tpl fld="1" item="8"/>
          <tpl fld="0" item="7"/>
        </tpls>
      </m>
      <n v="3572">
        <tpls c="7">
          <tpl fld="2" item="0"/>
          <tpl hier="29" item="1"/>
          <tpl hier="34" item="3"/>
          <tpl hier="36" item="2"/>
          <tpl hier="37" item="0"/>
          <tpl fld="1" item="11"/>
          <tpl fld="0" item="0"/>
        </tpls>
      </n>
      <m>
        <tpls c="7">
          <tpl fld="2" item="0"/>
          <tpl hier="29" item="1"/>
          <tpl hier="34" item="3"/>
          <tpl hier="36" item="2"/>
          <tpl hier="37" item="0"/>
          <tpl fld="1" item="24"/>
          <tpl fld="0" item="16"/>
        </tpls>
      </m>
      <m>
        <tpls c="7">
          <tpl fld="2" item="0"/>
          <tpl hier="29" item="1"/>
          <tpl hier="34" item="3"/>
          <tpl hier="36" item="2"/>
          <tpl hier="37" item="0"/>
          <tpl fld="1" item="23"/>
          <tpl fld="0" item="6"/>
        </tpls>
      </m>
      <m>
        <tpls c="7">
          <tpl fld="2" item="0"/>
          <tpl hier="29" item="1"/>
          <tpl hier="34" item="3"/>
          <tpl hier="36" item="2"/>
          <tpl hier="37" item="0"/>
          <tpl fld="1" item="19"/>
          <tpl fld="0" item="18"/>
        </tpls>
      </m>
      <n v="3545">
        <tpls c="7">
          <tpl fld="2" item="0"/>
          <tpl hier="29" item="1"/>
          <tpl hier="34" item="3"/>
          <tpl hier="36" item="2"/>
          <tpl hier="37" item="0"/>
          <tpl fld="1" item="2"/>
          <tpl fld="0" item="4"/>
        </tpls>
      </n>
      <m>
        <tpls c="7">
          <tpl fld="2" item="0"/>
          <tpl hier="29" item="1"/>
          <tpl hier="34" item="3"/>
          <tpl hier="36" item="2"/>
          <tpl hier="37" item="0"/>
          <tpl fld="1" item="8"/>
          <tpl fld="0" item="4"/>
        </tpls>
      </m>
      <m>
        <tpls c="7">
          <tpl fld="2" item="0"/>
          <tpl hier="29" item="1"/>
          <tpl hier="34" item="3"/>
          <tpl hier="36" item="2"/>
          <tpl hier="37" item="0"/>
          <tpl fld="1" item="24"/>
          <tpl fld="0" item="11"/>
        </tpls>
      </m>
      <m>
        <tpls c="7">
          <tpl fld="2" item="0"/>
          <tpl hier="29" item="1"/>
          <tpl hier="34" item="3"/>
          <tpl hier="36" item="2"/>
          <tpl hier="37" item="0"/>
          <tpl fld="1" item="5"/>
          <tpl fld="0" item="19"/>
        </tpls>
      </m>
      <m>
        <tpls c="7">
          <tpl fld="2" item="0"/>
          <tpl hier="29" item="1"/>
          <tpl hier="34" item="3"/>
          <tpl hier="36" item="2"/>
          <tpl hier="37" item="0"/>
          <tpl fld="1" item="5"/>
          <tpl fld="0" item="13"/>
        </tpls>
      </m>
      <m>
        <tpls c="7">
          <tpl fld="2" item="0"/>
          <tpl hier="29" item="1"/>
          <tpl hier="34" item="3"/>
          <tpl hier="36" item="2"/>
          <tpl hier="37" item="0"/>
          <tpl fld="1" item="9"/>
          <tpl fld="0" item="7"/>
        </tpls>
      </m>
      <m>
        <tpls c="7">
          <tpl fld="2" item="0"/>
          <tpl hier="29" item="1"/>
          <tpl hier="34" item="3"/>
          <tpl hier="36" item="2"/>
          <tpl hier="37" item="0"/>
          <tpl fld="1" item="16"/>
          <tpl fld="0" item="8"/>
        </tpls>
      </m>
      <m>
        <tpls c="7">
          <tpl fld="2" item="0"/>
          <tpl hier="29" item="1"/>
          <tpl hier="34" item="3"/>
          <tpl hier="36" item="2"/>
          <tpl hier="37" item="0"/>
          <tpl fld="1" item="13"/>
          <tpl fld="0" item="1"/>
        </tpls>
      </m>
      <n v="875">
        <tpls c="7">
          <tpl fld="2" item="0"/>
          <tpl hier="29" item="1"/>
          <tpl hier="34" item="3"/>
          <tpl hier="36" item="2"/>
          <tpl hier="37" item="0"/>
          <tpl fld="1" item="16"/>
          <tpl fld="0" item="9"/>
        </tpls>
      </n>
      <n v="1042">
        <tpls c="7">
          <tpl fld="2" item="0"/>
          <tpl hier="29" item="1"/>
          <tpl hier="34" item="3"/>
          <tpl hier="36" item="2"/>
          <tpl hier="37" item="0"/>
          <tpl fld="1" item="18"/>
          <tpl fld="0" item="3"/>
        </tpls>
      </n>
      <m>
        <tpls c="7">
          <tpl fld="2" item="0"/>
          <tpl hier="29" item="1"/>
          <tpl hier="34" item="3"/>
          <tpl hier="36" item="2"/>
          <tpl hier="37" item="0"/>
          <tpl fld="1" item="1"/>
          <tpl fld="0" item="7"/>
        </tpls>
      </m>
      <m>
        <tpls c="7">
          <tpl fld="2" item="0"/>
          <tpl hier="29" item="1"/>
          <tpl hier="34" item="3"/>
          <tpl hier="36" item="2"/>
          <tpl hier="37" item="0"/>
          <tpl fld="1" item="3"/>
          <tpl fld="0" item="19"/>
        </tpls>
      </m>
      <m>
        <tpls c="7">
          <tpl fld="2" item="0"/>
          <tpl hier="29" item="1"/>
          <tpl hier="34" item="3"/>
          <tpl hier="36" item="2"/>
          <tpl hier="37" item="0"/>
          <tpl fld="1" item="1"/>
          <tpl fld="0" item="14"/>
        </tpls>
      </m>
      <n v="1250">
        <tpls c="7">
          <tpl fld="2" item="0"/>
          <tpl hier="29" item="1"/>
          <tpl hier="34" item="3"/>
          <tpl hier="36" item="2"/>
          <tpl hier="37" item="0"/>
          <tpl fld="1" item="15"/>
          <tpl fld="0" item="10"/>
        </tpls>
      </n>
      <n v="8598">
        <tpls c="7">
          <tpl fld="2" item="0"/>
          <tpl hier="29" item="1"/>
          <tpl hier="34" item="3"/>
          <tpl hier="36" item="2"/>
          <tpl hier="37" item="0"/>
          <tpl fld="1" item="15"/>
          <tpl fld="0" item="19"/>
        </tpls>
      </n>
      <m>
        <tpls c="7">
          <tpl fld="2" item="0"/>
          <tpl hier="29" item="1"/>
          <tpl hier="34" item="3"/>
          <tpl hier="36" item="2"/>
          <tpl hier="37" item="0"/>
          <tpl fld="1" item="25"/>
          <tpl fld="0" item="16"/>
        </tpls>
      </m>
      <m>
        <tpls c="7">
          <tpl fld="2" item="0"/>
          <tpl hier="29" item="1"/>
          <tpl hier="34" item="3"/>
          <tpl hier="36" item="2"/>
          <tpl hier="37" item="0"/>
          <tpl fld="1" item="13"/>
          <tpl fld="0" item="14"/>
        </tpls>
      </m>
      <m>
        <tpls c="7">
          <tpl fld="2" item="0"/>
          <tpl hier="29" item="1"/>
          <tpl hier="34" item="3"/>
          <tpl hier="36" item="2"/>
          <tpl hier="37" item="0"/>
          <tpl fld="1" item="21"/>
          <tpl fld="0" item="11"/>
        </tpls>
      </m>
      <n v="1283">
        <tpls c="7">
          <tpl fld="2" item="0"/>
          <tpl hier="29" item="1"/>
          <tpl hier="34" item="3"/>
          <tpl hier="36" item="2"/>
          <tpl hier="37" item="0"/>
          <tpl fld="1" item="16"/>
          <tpl fld="0" item="2"/>
        </tpls>
      </n>
      <n v="875">
        <tpls c="7">
          <tpl fld="2" item="0"/>
          <tpl hier="29" item="1"/>
          <tpl hier="34" item="3"/>
          <tpl hier="36" item="2"/>
          <tpl hier="37" item="0"/>
          <tpl fld="1" item="13"/>
          <tpl fld="0" item="9"/>
        </tpls>
      </n>
      <m>
        <tpls c="7">
          <tpl fld="2" item="0"/>
          <tpl hier="29" item="1"/>
          <tpl hier="34" item="3"/>
          <tpl hier="36" item="2"/>
          <tpl hier="37" item="0"/>
          <tpl fld="1" item="7"/>
          <tpl fld="0" item="5"/>
        </tpls>
      </m>
      <m>
        <tpls c="7">
          <tpl fld="2" item="0"/>
          <tpl hier="29" item="1"/>
          <tpl hier="34" item="3"/>
          <tpl hier="36" item="2"/>
          <tpl hier="37" item="0"/>
          <tpl fld="1" item="19"/>
          <tpl fld="0" item="9"/>
        </tpls>
      </m>
      <m>
        <tpls c="7">
          <tpl fld="2" item="0"/>
          <tpl hier="29" item="1"/>
          <tpl hier="34" item="3"/>
          <tpl hier="36" item="2"/>
          <tpl hier="37" item="0"/>
          <tpl fld="1" item="8"/>
          <tpl fld="0" item="10"/>
        </tpls>
      </m>
      <m>
        <tpls c="7">
          <tpl fld="2" item="0"/>
          <tpl hier="29" item="1"/>
          <tpl hier="34" item="3"/>
          <tpl hier="36" item="2"/>
          <tpl hier="37" item="0"/>
          <tpl fld="1" item="24"/>
          <tpl fld="0" item="2"/>
        </tpls>
      </m>
      <n v="361">
        <tpls c="7">
          <tpl fld="2" item="0"/>
          <tpl hier="29" item="1"/>
          <tpl hier="34" item="3"/>
          <tpl hier="36" item="2"/>
          <tpl hier="37" item="0"/>
          <tpl fld="1" item="15"/>
          <tpl fld="0" item="11"/>
        </tpls>
      </n>
      <n v="5783">
        <tpls c="7">
          <tpl fld="2" item="0"/>
          <tpl hier="29" item="1"/>
          <tpl hier="34" item="3"/>
          <tpl hier="36" item="2"/>
          <tpl hier="37" item="0"/>
          <tpl fld="1" item="12"/>
          <tpl fld="0" item="17"/>
        </tpls>
      </n>
      <m>
        <tpls c="7">
          <tpl fld="2" item="0"/>
          <tpl hier="29" item="1"/>
          <tpl hier="34" item="3"/>
          <tpl hier="36" item="2"/>
          <tpl hier="37" item="0"/>
          <tpl fld="1" item="19"/>
          <tpl fld="0" item="12"/>
        </tpls>
      </m>
      <m>
        <tpls c="7">
          <tpl fld="2" item="0"/>
          <tpl hier="29" item="1"/>
          <tpl hier="34" item="3"/>
          <tpl hier="36" item="2"/>
          <tpl hier="37" item="0"/>
          <tpl fld="1" item="9"/>
          <tpl fld="0" item="2"/>
        </tpls>
      </m>
      <m>
        <tpls c="7">
          <tpl fld="2" item="0"/>
          <tpl hier="29" item="1"/>
          <tpl hier="34" item="3"/>
          <tpl hier="36" item="2"/>
          <tpl hier="37" item="0"/>
          <tpl fld="1" item="1"/>
          <tpl fld="0" item="19"/>
        </tpls>
      </m>
      <n v="875">
        <tpls c="7">
          <tpl fld="2" item="0"/>
          <tpl hier="29" item="1"/>
          <tpl hier="34" item="3"/>
          <tpl hier="36" item="2"/>
          <tpl hier="37" item="0"/>
          <tpl fld="1" item="23"/>
          <tpl fld="0" item="9"/>
        </tpls>
      </n>
      <n v="5387">
        <tpls c="7">
          <tpl fld="2" item="0"/>
          <tpl hier="29" item="1"/>
          <tpl hier="34" item="3"/>
          <tpl hier="36" item="2"/>
          <tpl hier="37" item="0"/>
          <tpl fld="1" item="4"/>
          <tpl fld="0" item="16"/>
        </tpls>
      </n>
      <n v="369">
        <tpls c="7">
          <tpl fld="2" item="0"/>
          <tpl hier="29" item="1"/>
          <tpl hier="34" item="3"/>
          <tpl hier="36" item="2"/>
          <tpl hier="37" item="0"/>
          <tpl fld="1" item="16"/>
          <tpl fld="0" item="12"/>
        </tpls>
      </n>
      <m>
        <tpls c="7">
          <tpl fld="2" item="0"/>
          <tpl hier="29" item="1"/>
          <tpl hier="34" item="3"/>
          <tpl hier="36" item="2"/>
          <tpl hier="37" item="0"/>
          <tpl fld="1" item="16"/>
          <tpl fld="0" item="18"/>
        </tpls>
      </m>
      <n v="1878">
        <tpls c="7">
          <tpl fld="2" item="0"/>
          <tpl hier="29" item="1"/>
          <tpl hier="34" item="3"/>
          <tpl hier="36" item="2"/>
          <tpl hier="37" item="0"/>
          <tpl fld="1" item="3"/>
          <tpl fld="0" item="14"/>
        </tpls>
      </n>
      <n v="369">
        <tpls c="7">
          <tpl fld="2" item="0"/>
          <tpl hier="29" item="1"/>
          <tpl hier="34" item="3"/>
          <tpl hier="36" item="2"/>
          <tpl hier="37" item="0"/>
          <tpl fld="1" item="11"/>
          <tpl fld="0" item="12"/>
        </tpls>
      </n>
      <m>
        <tpls c="7">
          <tpl fld="2" item="0"/>
          <tpl hier="29" item="1"/>
          <tpl hier="34" item="3"/>
          <tpl hier="36" item="2"/>
          <tpl hier="37" item="0"/>
          <tpl fld="1" item="5"/>
          <tpl fld="0" item="6"/>
        </tpls>
      </m>
      <n v="5387">
        <tpls c="7">
          <tpl fld="2" item="0"/>
          <tpl hier="29" item="1"/>
          <tpl hier="34" item="3"/>
          <tpl hier="36" item="2"/>
          <tpl hier="37" item="0"/>
          <tpl fld="1" item="15"/>
          <tpl fld="0" item="16"/>
        </tpls>
      </n>
      <m>
        <tpls c="7">
          <tpl fld="2" item="0"/>
          <tpl hier="29" item="1"/>
          <tpl hier="34" item="3"/>
          <tpl hier="36" item="2"/>
          <tpl hier="37" item="0"/>
          <tpl fld="1" item="22"/>
          <tpl fld="0" item="17"/>
        </tpls>
      </m>
      <m>
        <tpls c="7">
          <tpl fld="2" item="0"/>
          <tpl hier="29" item="1"/>
          <tpl hier="34" item="3"/>
          <tpl hier="36" item="2"/>
          <tpl hier="37" item="0"/>
          <tpl fld="1" item="5"/>
          <tpl fld="0" item="1"/>
        </tpls>
      </m>
      <n v="1250">
        <tpls c="7">
          <tpl fld="2" item="0"/>
          <tpl hier="29" item="1"/>
          <tpl hier="34" item="3"/>
          <tpl hier="36" item="2"/>
          <tpl hier="37" item="0"/>
          <tpl fld="1" item="16"/>
          <tpl fld="0" item="15"/>
        </tpls>
      </n>
      <m>
        <tpls c="7">
          <tpl fld="2" item="0"/>
          <tpl hier="29" item="1"/>
          <tpl hier="34" item="3"/>
          <tpl hier="36" item="2"/>
          <tpl hier="37" item="0"/>
          <tpl fld="1" item="21"/>
          <tpl fld="0" item="9"/>
        </tpls>
      </m>
      <m>
        <tpls c="7">
          <tpl fld="2" item="0"/>
          <tpl hier="29" item="1"/>
          <tpl hier="34" item="3"/>
          <tpl hier="36" item="2"/>
          <tpl hier="37" item="0"/>
          <tpl fld="1" item="19"/>
          <tpl fld="0" item="8"/>
        </tpls>
      </m>
      <n v="1878">
        <tpls c="7">
          <tpl fld="2" item="0"/>
          <tpl hier="29" item="1"/>
          <tpl hier="34" item="3"/>
          <tpl hier="36" item="2"/>
          <tpl hier="37" item="0"/>
          <tpl fld="1" item="6"/>
          <tpl fld="0" item="14"/>
        </tpls>
      </n>
      <n v="6935">
        <tpls c="7">
          <tpl fld="2" item="0"/>
          <tpl hier="29" item="1"/>
          <tpl hier="34" item="3"/>
          <tpl hier="36" item="2"/>
          <tpl hier="37" item="0"/>
          <tpl fld="1" item="2"/>
          <tpl fld="0" item="18"/>
        </tpls>
      </n>
      <m>
        <tpls c="7">
          <tpl fld="2" item="0"/>
          <tpl hier="29" item="1"/>
          <tpl hier="34" item="3"/>
          <tpl hier="36" item="2"/>
          <tpl hier="37" item="0"/>
          <tpl fld="1" item="11"/>
          <tpl fld="0" item="1"/>
        </tpls>
      </m>
      <m>
        <tpls c="7">
          <tpl fld="2" item="0"/>
          <tpl hier="29" item="1"/>
          <tpl hier="34" item="3"/>
          <tpl hier="36" item="2"/>
          <tpl hier="37" item="0"/>
          <tpl fld="1" item="7"/>
          <tpl fld="0" item="13"/>
        </tpls>
      </m>
      <n v="369">
        <tpls c="7">
          <tpl fld="2" item="0"/>
          <tpl hier="29" item="1"/>
          <tpl hier="34" item="3"/>
          <tpl hier="36" item="2"/>
          <tpl hier="37" item="0"/>
          <tpl fld="1" item="15"/>
          <tpl fld="0" item="12"/>
        </tpls>
      </n>
      <m>
        <tpls c="7">
          <tpl fld="2" item="0"/>
          <tpl hier="29" item="1"/>
          <tpl hier="34" item="3"/>
          <tpl hier="36" item="2"/>
          <tpl hier="37" item="0"/>
          <tpl fld="1" item="24"/>
          <tpl fld="0" item="5"/>
        </tpls>
      </m>
      <m>
        <tpls c="7">
          <tpl fld="2" item="0"/>
          <tpl hier="29" item="1"/>
          <tpl hier="34" item="3"/>
          <tpl hier="36" item="2"/>
          <tpl hier="37" item="0"/>
          <tpl fld="1" item="8"/>
          <tpl fld="0" item="13"/>
        </tpls>
      </m>
      <m>
        <tpls c="7">
          <tpl fld="2" item="0"/>
          <tpl hier="29" item="1"/>
          <tpl hier="34" item="3"/>
          <tpl hier="36" item="2"/>
          <tpl hier="37" item="0"/>
          <tpl fld="1" item="21"/>
          <tpl fld="0" item="12"/>
        </tpls>
      </m>
      <m>
        <tpls c="7">
          <tpl fld="2" item="0"/>
          <tpl hier="29" item="1"/>
          <tpl hier="34" item="3"/>
          <tpl hier="36" item="2"/>
          <tpl hier="37" item="0"/>
          <tpl fld="1" item="22"/>
          <tpl fld="0" item="18"/>
        </tpls>
      </m>
      <n v="3049">
        <tpls c="7">
          <tpl fld="2" item="0"/>
          <tpl hier="29" item="1"/>
          <tpl hier="34" item="3"/>
          <tpl hier="36" item="2"/>
          <tpl hier="37" item="0"/>
          <tpl fld="1" item="12"/>
          <tpl fld="0" item="1"/>
        </tpls>
      </n>
      <n v="406">
        <tpls c="7">
          <tpl fld="2" item="0"/>
          <tpl hier="29" item="1"/>
          <tpl hier="34" item="3"/>
          <tpl hier="36" item="2"/>
          <tpl hier="37" item="0"/>
          <tpl fld="1" item="10"/>
          <tpl fld="0" item="5"/>
        </tpls>
      </n>
      <n v="325">
        <tpls c="7">
          <tpl fld="2" item="0"/>
          <tpl hier="29" item="1"/>
          <tpl hier="34" item="3"/>
          <tpl hier="36" item="2"/>
          <tpl hier="37" item="0"/>
          <tpl fld="1" item="23"/>
          <tpl fld="0" item="16"/>
        </tpls>
      </n>
      <n v="1878">
        <tpls c="7">
          <tpl fld="2" item="0"/>
          <tpl hier="29" item="1"/>
          <tpl hier="34" item="3"/>
          <tpl hier="36" item="2"/>
          <tpl hier="37" item="0"/>
          <tpl fld="1" item="5"/>
          <tpl fld="0" item="14"/>
        </tpls>
      </n>
      <m>
        <tpls c="7">
          <tpl fld="2" item="0"/>
          <tpl hier="29" item="1"/>
          <tpl hier="34" item="3"/>
          <tpl hier="36" item="2"/>
          <tpl hier="37" item="0"/>
          <tpl fld="1" item="15"/>
          <tpl fld="0" item="17"/>
        </tpls>
      </m>
      <n v="3545">
        <tpls c="7">
          <tpl fld="2" item="0"/>
          <tpl hier="29" item="1"/>
          <tpl hier="34" item="3"/>
          <tpl hier="36" item="2"/>
          <tpl hier="37" item="0"/>
          <tpl fld="1" item="10"/>
          <tpl fld="0" item="4"/>
        </tpls>
      </n>
      <n v="1283">
        <tpls c="7">
          <tpl fld="2" item="0"/>
          <tpl hier="29" item="1"/>
          <tpl hier="34" item="3"/>
          <tpl hier="36" item="2"/>
          <tpl hier="37" item="0"/>
          <tpl fld="1" item="17"/>
          <tpl fld="0" item="2"/>
        </tpls>
      </n>
      <n v="3572">
        <tpls c="7">
          <tpl fld="2" item="0"/>
          <tpl hier="29" item="1"/>
          <tpl hier="34" item="3"/>
          <tpl hier="36" item="2"/>
          <tpl hier="37" item="0"/>
          <tpl fld="1" item="23"/>
          <tpl fld="0" item="0"/>
        </tpls>
      </n>
      <n v="1283">
        <tpls c="7">
          <tpl fld="2" item="0"/>
          <tpl hier="29" item="1"/>
          <tpl hier="34" item="3"/>
          <tpl hier="36" item="2"/>
          <tpl hier="37" item="0"/>
          <tpl fld="1" item="22"/>
          <tpl fld="0" item="2"/>
        </tpls>
      </n>
      <n v="1042">
        <tpls c="7">
          <tpl fld="2" item="0"/>
          <tpl hier="29" item="1"/>
          <tpl hier="34" item="3"/>
          <tpl hier="36" item="2"/>
          <tpl hier="37" item="0"/>
          <tpl fld="1" item="15"/>
          <tpl fld="0" item="3"/>
        </tpls>
      </n>
      <n v="875">
        <tpls c="7">
          <tpl fld="2" item="0"/>
          <tpl hier="29" item="1"/>
          <tpl hier="34" item="3"/>
          <tpl hier="36" item="2"/>
          <tpl hier="37" item="0"/>
          <tpl fld="1" item="10"/>
          <tpl fld="0" item="9"/>
        </tpls>
      </n>
      <m>
        <tpls c="7">
          <tpl fld="2" item="0"/>
          <tpl hier="29" item="1"/>
          <tpl hier="34" item="3"/>
          <tpl hier="36" item="2"/>
          <tpl hier="37" item="0"/>
          <tpl fld="1" item="19"/>
          <tpl fld="0" item="11"/>
        </tpls>
      </m>
      <n v="1042">
        <tpls c="7">
          <tpl fld="2" item="0"/>
          <tpl hier="29" item="1"/>
          <tpl hier="34" item="3"/>
          <tpl hier="36" item="2"/>
          <tpl hier="37" item="0"/>
          <tpl fld="1" item="17"/>
          <tpl fld="0" item="3"/>
        </tpls>
      </n>
      <m>
        <tpls c="7">
          <tpl fld="2" item="0"/>
          <tpl hier="29" item="1"/>
          <tpl hier="34" item="3"/>
          <tpl hier="36" item="2"/>
          <tpl hier="37" item="0"/>
          <tpl fld="1" item="19"/>
          <tpl fld="0" item="5"/>
        </tpls>
      </m>
      <m>
        <tpls c="7">
          <tpl fld="2" item="0"/>
          <tpl hier="29" item="1"/>
          <tpl hier="34" item="3"/>
          <tpl hier="36" item="2"/>
          <tpl hier="37" item="0"/>
          <tpl fld="1" item="8"/>
          <tpl fld="0" item="5"/>
        </tpls>
      </m>
      <m>
        <tpls c="7">
          <tpl fld="2" item="0"/>
          <tpl hier="29" item="1"/>
          <tpl hier="34" item="3"/>
          <tpl hier="36" item="2"/>
          <tpl hier="37" item="0"/>
          <tpl fld="1" item="0"/>
          <tpl fld="0" item="4"/>
        </tpls>
      </m>
      <m>
        <tpls c="7">
          <tpl fld="2" item="0"/>
          <tpl hier="29" item="1"/>
          <tpl hier="34" item="3"/>
          <tpl hier="36" item="2"/>
          <tpl hier="37" item="0"/>
          <tpl fld="1" item="5"/>
          <tpl fld="0" item="5"/>
        </tpls>
      </m>
      <m>
        <tpls c="7">
          <tpl fld="2" item="0"/>
          <tpl hier="29" item="1"/>
          <tpl hier="34" item="3"/>
          <tpl hier="36" item="2"/>
          <tpl hier="37" item="0"/>
          <tpl fld="1" item="17"/>
          <tpl fld="0" item="1"/>
        </tpls>
      </m>
      <n v="625">
        <tpls c="7">
          <tpl fld="2" item="0"/>
          <tpl hier="29" item="1"/>
          <tpl hier="34" item="3"/>
          <tpl hier="36" item="2"/>
          <tpl hier="37" item="0"/>
          <tpl fld="1" item="6"/>
          <tpl fld="0" item="20"/>
        </tpls>
      </n>
      <n v="875">
        <tpls c="7">
          <tpl fld="2" item="0"/>
          <tpl hier="29" item="1"/>
          <tpl hier="34" item="3"/>
          <tpl hier="36" item="2"/>
          <tpl hier="37" item="0"/>
          <tpl fld="1" item="3"/>
          <tpl fld="0" item="9"/>
        </tpls>
      </n>
      <n v="3572">
        <tpls c="7">
          <tpl fld="2" item="0"/>
          <tpl hier="29" item="1"/>
          <tpl hier="34" item="3"/>
          <tpl hier="36" item="2"/>
          <tpl hier="37" item="0"/>
          <tpl fld="1" item="6"/>
          <tpl fld="0" item="0"/>
        </tpls>
      </n>
      <m>
        <tpls c="7">
          <tpl fld="2" item="0"/>
          <tpl hier="29" item="1"/>
          <tpl hier="34" item="3"/>
          <tpl hier="36" item="2"/>
          <tpl hier="37" item="0"/>
          <tpl fld="1" item="11"/>
          <tpl fld="0" item="5"/>
        </tpls>
      </m>
      <n v="369">
        <tpls c="7">
          <tpl fld="2" item="0"/>
          <tpl hier="29" item="1"/>
          <tpl hier="34" item="3"/>
          <tpl hier="36" item="2"/>
          <tpl hier="37" item="0"/>
          <tpl fld="1" item="2"/>
          <tpl fld="0" item="12"/>
        </tpls>
      </n>
      <m>
        <tpls c="7">
          <tpl fld="2" item="0"/>
          <tpl hier="29" item="1"/>
          <tpl hier="34" item="3"/>
          <tpl hier="36" item="2"/>
          <tpl hier="37" item="0"/>
          <tpl fld="1" item="13"/>
          <tpl fld="0" item="17"/>
        </tpls>
      </m>
      <n v="369">
        <tpls c="7">
          <tpl fld="2" item="0"/>
          <tpl hier="29" item="1"/>
          <tpl hier="34" item="3"/>
          <tpl hier="36" item="2"/>
          <tpl hier="37" item="0"/>
          <tpl fld="1" item="6"/>
          <tpl fld="0" item="12"/>
        </tpls>
      </n>
      <m>
        <tpls c="7">
          <tpl fld="2" item="0"/>
          <tpl hier="29" item="1"/>
          <tpl hier="34" item="3"/>
          <tpl hier="36" item="2"/>
          <tpl hier="37" item="0"/>
          <tpl fld="1" item="1"/>
          <tpl fld="0" item="12"/>
        </tpls>
      </m>
      <n v="1042">
        <tpls c="7">
          <tpl fld="2" item="0"/>
          <tpl hier="29" item="1"/>
          <tpl hier="34" item="3"/>
          <tpl hier="36" item="2"/>
          <tpl hier="37" item="0"/>
          <tpl fld="1" item="5"/>
          <tpl fld="0" item="3"/>
        </tpls>
      </n>
      <m>
        <tpls c="7">
          <tpl fld="2" item="0"/>
          <tpl hier="29" item="1"/>
          <tpl hier="34" item="3"/>
          <tpl hier="36" item="2"/>
          <tpl hier="37" item="0"/>
          <tpl fld="1" item="24"/>
          <tpl fld="0" item="1"/>
        </tpls>
      </m>
      <m>
        <tpls c="7">
          <tpl fld="2" item="0"/>
          <tpl hier="29" item="1"/>
          <tpl hier="34" item="3"/>
          <tpl hier="36" item="2"/>
          <tpl hier="37" item="0"/>
          <tpl fld="1" item="13"/>
          <tpl fld="0" item="6"/>
        </tpls>
      </m>
      <m>
        <tpls c="7">
          <tpl fld="2" item="0"/>
          <tpl hier="29" item="1"/>
          <tpl hier="34" item="3"/>
          <tpl hier="36" item="2"/>
          <tpl hier="37" item="0"/>
          <tpl fld="1" item="13"/>
          <tpl fld="0" item="18"/>
        </tpls>
      </m>
      <m>
        <tpls c="7">
          <tpl fld="2" item="0"/>
          <tpl hier="29" item="1"/>
          <tpl hier="34" item="3"/>
          <tpl hier="36" item="2"/>
          <tpl hier="37" item="0"/>
          <tpl fld="1" item="9"/>
          <tpl fld="0" item="4"/>
        </tpls>
      </m>
      <n v="4255">
        <tpls c="7">
          <tpl fld="2" item="0"/>
          <tpl hier="29" item="1"/>
          <tpl hier="34" item="3"/>
          <tpl hier="36" item="2"/>
          <tpl hier="37" item="0"/>
          <tpl fld="1" item="17"/>
          <tpl fld="0" item="7"/>
        </tpls>
      </n>
      <m>
        <tpls c="7">
          <tpl fld="2" item="0"/>
          <tpl hier="29" item="1"/>
          <tpl hier="34" item="3"/>
          <tpl hier="36" item="2"/>
          <tpl hier="37" item="0"/>
          <tpl fld="1" item="21"/>
          <tpl fld="0" item="20"/>
        </tpls>
      </m>
      <n v="625">
        <tpls c="7">
          <tpl fld="2" item="0"/>
          <tpl hier="29" item="1"/>
          <tpl hier="34" item="3"/>
          <tpl hier="36" item="2"/>
          <tpl hier="37" item="0"/>
          <tpl fld="1" item="11"/>
          <tpl fld="0" item="20"/>
        </tpls>
      </n>
      <n v="625">
        <tpls c="7">
          <tpl fld="2" item="0"/>
          <tpl hier="29" item="1"/>
          <tpl hier="34" item="3"/>
          <tpl hier="36" item="2"/>
          <tpl hier="37" item="0"/>
          <tpl fld="1" item="22"/>
          <tpl fld="0" item="20"/>
        </tpls>
      </n>
      <n v="1878">
        <tpls c="7">
          <tpl fld="2" item="0"/>
          <tpl hier="29" item="1"/>
          <tpl hier="34" item="3"/>
          <tpl hier="36" item="2"/>
          <tpl hier="37" item="0"/>
          <tpl fld="1" item="17"/>
          <tpl fld="0" item="14"/>
        </tpls>
      </n>
      <m>
        <tpls c="7">
          <tpl fld="2" item="0"/>
          <tpl hier="29" item="1"/>
          <tpl hier="34" item="3"/>
          <tpl hier="36" item="2"/>
          <tpl hier="37" item="0"/>
          <tpl fld="1" item="16"/>
          <tpl fld="0" item="5"/>
        </tpls>
      </m>
      <n v="3572">
        <tpls c="7">
          <tpl fld="2" item="0"/>
          <tpl hier="29" item="1"/>
          <tpl hier="34" item="3"/>
          <tpl hier="36" item="2"/>
          <tpl hier="37" item="0"/>
          <tpl fld="1" item="10"/>
          <tpl fld="0" item="0"/>
        </tpls>
      </n>
      <m>
        <tpls c="7">
          <tpl fld="2" item="0"/>
          <tpl hier="29" item="1"/>
          <tpl hier="34" item="3"/>
          <tpl hier="36" item="2"/>
          <tpl hier="37" item="0"/>
          <tpl fld="1" item="11"/>
          <tpl fld="0" item="6"/>
        </tpls>
      </m>
      <m>
        <tpls c="7">
          <tpl fld="2" item="0"/>
          <tpl hier="29" item="1"/>
          <tpl hier="34" item="3"/>
          <tpl hier="36" item="2"/>
          <tpl hier="37" item="0"/>
          <tpl fld="1" item="9"/>
          <tpl fld="0" item="18"/>
        </tpls>
      </m>
      <m>
        <tpls c="7">
          <tpl fld="2" item="0"/>
          <tpl hier="29" item="1"/>
          <tpl hier="34" item="3"/>
          <tpl hier="36" item="2"/>
          <tpl hier="37" item="0"/>
          <tpl fld="1" item="18"/>
          <tpl fld="0" item="2"/>
        </tpls>
      </m>
      <m>
        <tpls c="7">
          <tpl fld="2" item="0"/>
          <tpl hier="29" item="1"/>
          <tpl hier="34" item="3"/>
          <tpl hier="36" item="2"/>
          <tpl hier="37" item="0"/>
          <tpl fld="1" item="16"/>
          <tpl fld="0" item="17"/>
        </tpls>
      </m>
      <n v="4255">
        <tpls c="7">
          <tpl fld="2" item="0"/>
          <tpl hier="29" item="1"/>
          <tpl hier="34" item="3"/>
          <tpl hier="36" item="2"/>
          <tpl hier="37" item="0"/>
          <tpl fld="1" item="11"/>
          <tpl fld="0" item="7"/>
        </tpls>
      </n>
      <n v="3149">
        <tpls c="7">
          <tpl fld="2" item="0"/>
          <tpl hier="29" item="1"/>
          <tpl hier="34" item="3"/>
          <tpl hier="36" item="2"/>
          <tpl hier="37" item="0"/>
          <tpl fld="1" item="20"/>
          <tpl fld="0" item="8"/>
        </tpls>
      </n>
      <n v="361">
        <tpls c="7">
          <tpl fld="2" item="0"/>
          <tpl hier="29" item="1"/>
          <tpl hier="34" item="3"/>
          <tpl hier="36" item="2"/>
          <tpl hier="37" item="0"/>
          <tpl fld="1" item="17"/>
          <tpl fld="0" item="11"/>
        </tpls>
      </n>
      <m>
        <tpls c="7">
          <tpl fld="2" item="0"/>
          <tpl hier="29" item="1"/>
          <tpl hier="34" item="3"/>
          <tpl hier="36" item="2"/>
          <tpl hier="37" item="0"/>
          <tpl fld="1" item="21"/>
          <tpl fld="0" item="10"/>
        </tpls>
      </m>
      <m>
        <tpls c="7">
          <tpl fld="2" item="0"/>
          <tpl hier="29" item="1"/>
          <tpl hier="34" item="3"/>
          <tpl hier="36" item="2"/>
          <tpl hier="37" item="0"/>
          <tpl fld="1" item="21"/>
          <tpl fld="0" item="6"/>
        </tpls>
      </m>
      <n v="1250">
        <tpls c="7">
          <tpl fld="2" item="0"/>
          <tpl hier="29" item="1"/>
          <tpl hier="34" item="3"/>
          <tpl hier="36" item="2"/>
          <tpl hier="37" item="0"/>
          <tpl fld="1" item="22"/>
          <tpl fld="0" item="15"/>
        </tpls>
      </n>
      <n v="625">
        <tpls c="7">
          <tpl fld="2" item="0"/>
          <tpl hier="29" item="1"/>
          <tpl hier="34" item="3"/>
          <tpl hier="36" item="2"/>
          <tpl hier="37" item="0"/>
          <tpl fld="1" item="5"/>
          <tpl fld="0" item="20"/>
        </tpls>
      </n>
      <m>
        <tpls c="7">
          <tpl fld="2" item="0"/>
          <tpl hier="29" item="1"/>
          <tpl hier="34" item="3"/>
          <tpl hier="36" item="2"/>
          <tpl hier="37" item="0"/>
          <tpl fld="1" item="5"/>
          <tpl fld="0" item="0"/>
        </tpls>
      </m>
      <m>
        <tpls c="7">
          <tpl fld="2" item="0"/>
          <tpl hier="29" item="1"/>
          <tpl hier="34" item="3"/>
          <tpl hier="36" item="2"/>
          <tpl hier="37" item="0"/>
          <tpl fld="1" item="8"/>
          <tpl fld="0" item="6"/>
        </tpls>
      </m>
      <m>
        <tpls c="7">
          <tpl fld="2" item="0"/>
          <tpl hier="29" item="1"/>
          <tpl hier="34" item="3"/>
          <tpl hier="36" item="2"/>
          <tpl hier="37" item="0"/>
          <tpl fld="1" item="11"/>
          <tpl fld="0" item="18"/>
        </tpls>
      </m>
      <n v="875">
        <tpls c="7">
          <tpl fld="2" item="0"/>
          <tpl hier="29" item="1"/>
          <tpl hier="34" item="3"/>
          <tpl hier="36" item="2"/>
          <tpl hier="37" item="0"/>
          <tpl fld="1" item="15"/>
          <tpl fld="0" item="9"/>
        </tpls>
      </n>
      <n v="1250">
        <tpls c="7">
          <tpl fld="2" item="0"/>
          <tpl hier="29" item="1"/>
          <tpl hier="34" item="3"/>
          <tpl hier="36" item="2"/>
          <tpl hier="37" item="0"/>
          <tpl fld="1" item="11"/>
          <tpl fld="0" item="15"/>
        </tpls>
      </n>
      <m>
        <tpls c="7">
          <tpl fld="2" item="0"/>
          <tpl hier="29" item="1"/>
          <tpl hier="34" item="3"/>
          <tpl hier="36" item="2"/>
          <tpl hier="37" item="0"/>
          <tpl fld="1" item="1"/>
          <tpl fld="0" item="6"/>
        </tpls>
      </m>
      <n v="3545">
        <tpls c="7">
          <tpl fld="2" item="0"/>
          <tpl hier="29" item="1"/>
          <tpl hier="34" item="3"/>
          <tpl hier="36" item="2"/>
          <tpl hier="37" item="0"/>
          <tpl fld="1" item="11"/>
          <tpl fld="0" item="4"/>
        </tpls>
      </n>
      <n v="3868.95">
        <tpls c="7">
          <tpl fld="2" item="0"/>
          <tpl hier="29" item="1"/>
          <tpl hier="34" item="3"/>
          <tpl hier="36" item="2"/>
          <tpl hier="37" item="0"/>
          <tpl fld="1" item="11"/>
          <tpl fld="0" item="13"/>
        </tpls>
      </n>
      <m>
        <tpls c="7">
          <tpl fld="2" item="0"/>
          <tpl hier="29" item="1"/>
          <tpl hier="34" item="3"/>
          <tpl hier="36" item="2"/>
          <tpl hier="37" item="0"/>
          <tpl fld="1" item="7"/>
          <tpl fld="0" item="12"/>
        </tpls>
      </m>
      <n v="1283">
        <tpls c="7">
          <tpl fld="2" item="0"/>
          <tpl hier="29" item="1"/>
          <tpl hier="34" item="3"/>
          <tpl hier="36" item="2"/>
          <tpl hier="37" item="0"/>
          <tpl fld="1" item="3"/>
          <tpl fld="0" item="2"/>
        </tpls>
      </n>
      <m>
        <tpls c="7">
          <tpl fld="2" item="0"/>
          <tpl hier="29" item="1"/>
          <tpl hier="34" item="3"/>
          <tpl hier="36" item="2"/>
          <tpl hier="37" item="0"/>
          <tpl fld="1" item="19"/>
          <tpl fld="0" item="6"/>
        </tpls>
      </m>
      <n v="1250">
        <tpls c="7">
          <tpl fld="2" item="0"/>
          <tpl hier="29" item="1"/>
          <tpl hier="34" item="3"/>
          <tpl hier="36" item="2"/>
          <tpl hier="37" item="0"/>
          <tpl fld="1" item="20"/>
          <tpl fld="0" item="10"/>
        </tpls>
      </n>
      <m>
        <tpls c="7">
          <tpl fld="2" item="0"/>
          <tpl hier="29" item="1"/>
          <tpl hier="34" item="3"/>
          <tpl hier="36" item="2"/>
          <tpl hier="37" item="0"/>
          <tpl fld="1" item="10"/>
          <tpl fld="0" item="1"/>
        </tpls>
      </m>
      <m>
        <tpls c="7">
          <tpl fld="2" item="0"/>
          <tpl hier="29" item="1"/>
          <tpl hier="34" item="3"/>
          <tpl hier="36" item="2"/>
          <tpl hier="37" item="0"/>
          <tpl fld="1" item="17"/>
          <tpl fld="0" item="8"/>
        </tpls>
      </m>
      <n v="321.95000000000005">
        <tpls c="7">
          <tpl fld="2" item="0"/>
          <tpl hier="29" item="1"/>
          <tpl hier="34" item="3"/>
          <tpl hier="36" item="2"/>
          <tpl hier="37" item="0"/>
          <tpl fld="1" item="3"/>
          <tpl fld="0" item="13"/>
        </tpls>
      </n>
      <m>
        <tpls c="7">
          <tpl fld="2" item="0"/>
          <tpl hier="29" item="1"/>
          <tpl hier="34" item="3"/>
          <tpl hier="36" item="2"/>
          <tpl hier="37" item="0"/>
          <tpl fld="1" item="13"/>
          <tpl fld="0" item="10"/>
        </tpls>
      </m>
      <m>
        <tpls c="7">
          <tpl fld="2" item="0"/>
          <tpl hier="29" item="1"/>
          <tpl hier="34" item="3"/>
          <tpl hier="36" item="2"/>
          <tpl hier="37" item="0"/>
          <tpl fld="1" item="6"/>
          <tpl fld="0" item="6"/>
        </tpls>
      </m>
      <m>
        <tpls c="7">
          <tpl fld="2" item="0"/>
          <tpl hier="29" item="1"/>
          <tpl hier="34" item="3"/>
          <tpl hier="36" item="2"/>
          <tpl hier="37" item="0"/>
          <tpl fld="1" item="18"/>
          <tpl fld="0" item="10"/>
        </tpls>
      </m>
      <m>
        <tpls c="7">
          <tpl fld="2" item="0"/>
          <tpl hier="29" item="1"/>
          <tpl hier="34" item="3"/>
          <tpl hier="36" item="2"/>
          <tpl hier="37" item="0"/>
          <tpl fld="1" item="1"/>
          <tpl fld="0" item="1"/>
        </tpls>
      </m>
      <n v="1250">
        <tpls c="7">
          <tpl fld="2" item="0"/>
          <tpl hier="29" item="1"/>
          <tpl hier="34" item="3"/>
          <tpl hier="36" item="2"/>
          <tpl hier="37" item="0"/>
          <tpl fld="1" item="11"/>
          <tpl fld="0" item="10"/>
        </tpls>
      </n>
      <m>
        <tpls c="7">
          <tpl fld="2" item="0"/>
          <tpl hier="29" item="1"/>
          <tpl hier="34" item="3"/>
          <tpl hier="36" item="2"/>
          <tpl hier="37" item="0"/>
          <tpl fld="1" item="7"/>
          <tpl fld="0" item="19"/>
        </tpls>
      </m>
      <n v="361">
        <tpls c="7">
          <tpl fld="2" item="0"/>
          <tpl hier="29" item="1"/>
          <tpl hier="34" item="3"/>
          <tpl hier="36" item="2"/>
          <tpl hier="37" item="0"/>
          <tpl fld="1" item="6"/>
          <tpl fld="0" item="11"/>
        </tpls>
      </n>
      <m>
        <tpls c="7">
          <tpl fld="2" item="0"/>
          <tpl hier="29" item="1"/>
          <tpl hier="34" item="3"/>
          <tpl hier="36" item="2"/>
          <tpl hier="37" item="0"/>
          <tpl fld="1" item="21"/>
          <tpl fld="0" item="14"/>
        </tpls>
      </m>
      <m>
        <tpls c="7">
          <tpl fld="2" item="0"/>
          <tpl hier="29" item="1"/>
          <tpl hier="34" item="3"/>
          <tpl hier="36" item="2"/>
          <tpl hier="37" item="0"/>
          <tpl fld="1" item="15"/>
          <tpl fld="0" item="1"/>
        </tpls>
      </m>
      <n v="625">
        <tpls c="7">
          <tpl fld="2" item="0"/>
          <tpl hier="29" item="1"/>
          <tpl hier="34" item="3"/>
          <tpl hier="36" item="2"/>
          <tpl hier="37" item="0"/>
          <tpl fld="1" item="7"/>
          <tpl fld="0" item="20"/>
        </tpls>
      </n>
      <m>
        <tpls c="7">
          <tpl fld="2" item="0"/>
          <tpl hier="29" item="1"/>
          <tpl hier="34" item="3"/>
          <tpl hier="36" item="2"/>
          <tpl hier="37" item="0"/>
          <tpl fld="1" item="23"/>
          <tpl fld="0" item="17"/>
        </tpls>
      </m>
      <n v="4255">
        <tpls c="7">
          <tpl fld="2" item="0"/>
          <tpl hier="29" item="1"/>
          <tpl hier="34" item="3"/>
          <tpl hier="36" item="2"/>
          <tpl hier="37" item="0"/>
          <tpl fld="1" item="15"/>
          <tpl fld="0" item="7"/>
        </tpls>
      </n>
      <m>
        <tpls c="7">
          <tpl fld="2" item="0"/>
          <tpl hier="29" item="1"/>
          <tpl hier="34" item="3"/>
          <tpl hier="36" item="2"/>
          <tpl hier="37" item="0"/>
          <tpl fld="1" item="0"/>
          <tpl fld="0" item="9"/>
        </tpls>
      </m>
      <m>
        <tpls c="7">
          <tpl fld="2" item="0"/>
          <tpl hier="29" item="1"/>
          <tpl hier="34" item="3"/>
          <tpl hier="36" item="2"/>
          <tpl hier="37" item="0"/>
          <tpl fld="1" item="24"/>
          <tpl fld="0" item="17"/>
        </tpls>
      </m>
      <m>
        <tpls c="7">
          <tpl fld="2" item="0"/>
          <tpl hier="29" item="1"/>
          <tpl hier="34" item="3"/>
          <tpl hier="36" item="2"/>
          <tpl hier="37" item="0"/>
          <tpl fld="1" item="15"/>
          <tpl fld="0" item="6"/>
        </tpls>
      </m>
      <n v="1283">
        <tpls c="7">
          <tpl fld="2" item="0"/>
          <tpl hier="29" item="1"/>
          <tpl hier="34" item="3"/>
          <tpl hier="36" item="2"/>
          <tpl hier="37" item="0"/>
          <tpl fld="1" item="7"/>
          <tpl fld="0" item="2"/>
        </tpls>
      </n>
      <n v="3149">
        <tpls c="7">
          <tpl fld="2" item="0"/>
          <tpl hier="29" item="1"/>
          <tpl hier="34" item="3"/>
          <tpl hier="36" item="2"/>
          <tpl hier="37" item="0"/>
          <tpl fld="1" item="12"/>
          <tpl fld="0" item="8"/>
        </tpls>
      </n>
      <n v="3415">
        <tpls c="7">
          <tpl fld="2" item="0"/>
          <tpl hier="29" item="1"/>
          <tpl hier="34" item="3"/>
          <tpl hier="36" item="2"/>
          <tpl hier="37" item="0"/>
          <tpl fld="1" item="2"/>
          <tpl fld="0" item="6"/>
        </tpls>
      </n>
      <n v="1042">
        <tpls c="7">
          <tpl fld="2" item="0"/>
          <tpl hier="29" item="1"/>
          <tpl hier="34" item="3"/>
          <tpl hier="36" item="2"/>
          <tpl hier="37" item="0"/>
          <tpl fld="1" item="23"/>
          <tpl fld="0" item="3"/>
        </tpls>
      </n>
      <m>
        <tpls c="7">
          <tpl fld="2" item="0"/>
          <tpl hier="29" item="1"/>
          <tpl hier="34" item="3"/>
          <tpl hier="36" item="2"/>
          <tpl hier="37" item="0"/>
          <tpl fld="1" item="6"/>
          <tpl fld="0" item="1"/>
        </tpls>
      </m>
      <m>
        <tpls c="7">
          <tpl fld="2" item="0"/>
          <tpl hier="29" item="1"/>
          <tpl hier="34" item="3"/>
          <tpl hier="36" item="2"/>
          <tpl hier="37" item="0"/>
          <tpl fld="1" item="13"/>
          <tpl fld="0" item="5"/>
        </tpls>
      </m>
      <m>
        <tpls c="7">
          <tpl fld="2" item="0"/>
          <tpl hier="29" item="1"/>
          <tpl hier="34" item="3"/>
          <tpl hier="36" item="2"/>
          <tpl hier="37" item="0"/>
          <tpl fld="1" item="5"/>
          <tpl fld="0" item="18"/>
        </tpls>
      </m>
      <n v="625">
        <tpls c="7">
          <tpl fld="2" item="0"/>
          <tpl hier="29" item="1"/>
          <tpl hier="34" item="3"/>
          <tpl hier="36" item="2"/>
          <tpl hier="37" item="0"/>
          <tpl fld="1" item="12"/>
          <tpl fld="0" item="20"/>
        </tpls>
      </n>
      <n v="4255">
        <tpls c="7">
          <tpl fld="2" item="0"/>
          <tpl hier="29" item="1"/>
          <tpl hier="34" item="3"/>
          <tpl hier="36" item="2"/>
          <tpl hier="37" item="0"/>
          <tpl fld="1" item="20"/>
          <tpl fld="0" item="7"/>
        </tpls>
      </n>
      <m>
        <tpls c="7">
          <tpl fld="2" item="0"/>
          <tpl hier="29" item="1"/>
          <tpl hier="34" item="3"/>
          <tpl hier="36" item="2"/>
          <tpl hier="37" item="0"/>
          <tpl fld="1" item="13"/>
          <tpl fld="0" item="12"/>
        </tpls>
      </m>
      <n v="3415">
        <tpls c="7">
          <tpl fld="2" item="0"/>
          <tpl hier="29" item="1"/>
          <tpl hier="34" item="3"/>
          <tpl hier="36" item="2"/>
          <tpl hier="37" item="0"/>
          <tpl fld="1" item="20"/>
          <tpl fld="0" item="6"/>
        </tpls>
      </n>
      <n v="361">
        <tpls c="7">
          <tpl fld="2" item="0"/>
          <tpl hier="29" item="1"/>
          <tpl hier="34" item="3"/>
          <tpl hier="36" item="2"/>
          <tpl hier="37" item="0"/>
          <tpl fld="1" item="12"/>
          <tpl fld="0" item="11"/>
        </tpls>
      </n>
      <n v="1878">
        <tpls c="7">
          <tpl fld="2" item="0"/>
          <tpl hier="29" item="1"/>
          <tpl hier="34" item="3"/>
          <tpl hier="36" item="2"/>
          <tpl hier="37" item="0"/>
          <tpl fld="1" item="16"/>
          <tpl fld="0" item="14"/>
        </tpls>
      </n>
      <m>
        <tpls c="7">
          <tpl fld="2" item="0"/>
          <tpl hier="29" item="1"/>
          <tpl hier="34" item="3"/>
          <tpl hier="36" item="2"/>
          <tpl hier="37" item="0"/>
          <tpl fld="1" item="24"/>
          <tpl fld="0" item="10"/>
        </tpls>
      </m>
      <n v="1283">
        <tpls c="7">
          <tpl fld="2" item="0"/>
          <tpl hier="29" item="1"/>
          <tpl hier="34" item="3"/>
          <tpl hier="36" item="2"/>
          <tpl hier="37" item="0"/>
          <tpl fld="1" item="5"/>
          <tpl fld="0" item="2"/>
        </tpls>
      </n>
      <m>
        <tpls c="7">
          <tpl fld="2" item="0"/>
          <tpl hier="29" item="1"/>
          <tpl hier="34" item="3"/>
          <tpl hier="36" item="2"/>
          <tpl hier="37" item="0"/>
          <tpl fld="1" item="25"/>
          <tpl fld="0" item="1"/>
        </tpls>
      </m>
      <n v="5783">
        <tpls c="7">
          <tpl fld="2" item="0"/>
          <tpl hier="29" item="1"/>
          <tpl hier="34" item="3"/>
          <tpl hier="36" item="2"/>
          <tpl hier="37" item="0"/>
          <tpl fld="1" item="10"/>
          <tpl fld="0" item="17"/>
        </tpls>
      </n>
      <n v="625">
        <tpls c="7">
          <tpl fld="2" item="0"/>
          <tpl hier="29" item="1"/>
          <tpl hier="34" item="3"/>
          <tpl hier="36" item="2"/>
          <tpl hier="37" item="0"/>
          <tpl fld="1" item="16"/>
          <tpl fld="0" item="20"/>
        </tpls>
      </n>
      <m>
        <tpls c="7">
          <tpl fld="2" item="0"/>
          <tpl hier="29" item="1"/>
          <tpl hier="34" item="3"/>
          <tpl hier="36" item="2"/>
          <tpl hier="37" item="0"/>
          <tpl fld="1" item="25"/>
          <tpl fld="0" item="7"/>
        </tpls>
      </m>
      <n v="1250">
        <tpls c="7">
          <tpl fld="2" item="0"/>
          <tpl hier="29" item="1"/>
          <tpl hier="34" item="3"/>
          <tpl hier="36" item="2"/>
          <tpl hier="37" item="0"/>
          <tpl fld="1" item="17"/>
          <tpl fld="0" item="10"/>
        </tpls>
      </n>
      <m>
        <tpls c="7">
          <tpl fld="2" item="0"/>
          <tpl hier="29" item="1"/>
          <tpl hier="34" item="3"/>
          <tpl hier="36" item="2"/>
          <tpl hier="37" item="0"/>
          <tpl fld="1" item="0"/>
          <tpl fld="0" item="5"/>
        </tpls>
      </m>
      <m>
        <tpls c="7">
          <tpl fld="2" item="0"/>
          <tpl hier="29" item="1"/>
          <tpl hier="34" item="3"/>
          <tpl hier="36" item="2"/>
          <tpl hier="37" item="0"/>
          <tpl fld="1" item="21"/>
          <tpl fld="0" item="5"/>
        </tpls>
      </m>
      <m>
        <tpls c="7">
          <tpl fld="2" item="0"/>
          <tpl hier="29" item="1"/>
          <tpl hier="34" item="3"/>
          <tpl hier="36" item="2"/>
          <tpl hier="37" item="0"/>
          <tpl fld="1" item="19"/>
          <tpl fld="0" item="16"/>
        </tpls>
      </m>
      <n v="369">
        <tpls c="7">
          <tpl fld="2" item="0"/>
          <tpl hier="29" item="1"/>
          <tpl hier="34" item="3"/>
          <tpl hier="36" item="2"/>
          <tpl hier="37" item="0"/>
          <tpl fld="1" item="5"/>
          <tpl fld="0" item="12"/>
        </tpls>
      </n>
      <m>
        <tpls c="7">
          <tpl fld="2" item="0"/>
          <tpl hier="29" item="1"/>
          <tpl hier="34" item="3"/>
          <tpl hier="36" item="2"/>
          <tpl hier="37" item="0"/>
          <tpl fld="1" item="13"/>
          <tpl fld="0" item="2"/>
        </tpls>
      </m>
      <n v="1042">
        <tpls c="7">
          <tpl fld="2" item="0"/>
          <tpl hier="29" item="1"/>
          <tpl hier="34" item="3"/>
          <tpl hier="36" item="2"/>
          <tpl hier="37" item="0"/>
          <tpl fld="1" item="8"/>
          <tpl fld="0" item="3"/>
        </tpls>
      </n>
      <m>
        <tpls c="7">
          <tpl fld="2" item="0"/>
          <tpl hier="29" item="1"/>
          <tpl hier="34" item="3"/>
          <tpl hier="36" item="2"/>
          <tpl hier="37" item="0"/>
          <tpl fld="1" item="3"/>
          <tpl fld="0" item="1"/>
        </tpls>
      </m>
      <m>
        <tpls c="7">
          <tpl fld="2" item="0"/>
          <tpl hier="29" item="1"/>
          <tpl hier="34" item="3"/>
          <tpl hier="36" item="2"/>
          <tpl hier="37" item="0"/>
          <tpl fld="1" item="22"/>
          <tpl fld="0" item="7"/>
        </tpls>
      </m>
      <n v="5387">
        <tpls c="7">
          <tpl fld="2" item="0"/>
          <tpl hier="29" item="1"/>
          <tpl hier="34" item="3"/>
          <tpl hier="36" item="2"/>
          <tpl hier="37" item="0"/>
          <tpl fld="1" item="2"/>
          <tpl fld="0" item="16"/>
        </tpls>
      </n>
      <n v="625">
        <tpls c="7">
          <tpl fld="2" item="0"/>
          <tpl hier="29" item="1"/>
          <tpl hier="34" item="3"/>
          <tpl hier="36" item="2"/>
          <tpl hier="37" item="0"/>
          <tpl fld="1" item="10"/>
          <tpl fld="0" item="20"/>
        </tpls>
      </n>
      <n v="625">
        <tpls c="7">
          <tpl fld="2" item="0"/>
          <tpl hier="29" item="1"/>
          <tpl hier="34" item="3"/>
          <tpl hier="36" item="2"/>
          <tpl hier="37" item="0"/>
          <tpl fld="1" item="15"/>
          <tpl fld="0" item="20"/>
        </tpls>
      </n>
      <n v="1042">
        <tpls c="7">
          <tpl fld="2" item="0"/>
          <tpl hier="29" item="1"/>
          <tpl hier="34" item="3"/>
          <tpl hier="36" item="2"/>
          <tpl hier="37" item="0"/>
          <tpl fld="1" item="9"/>
          <tpl fld="0" item="3"/>
        </tpls>
      </n>
      <m>
        <tpls c="7">
          <tpl fld="2" item="0"/>
          <tpl hier="29" item="1"/>
          <tpl hier="34" item="3"/>
          <tpl hier="36" item="2"/>
          <tpl hier="37" item="0"/>
          <tpl fld="1" item="22"/>
          <tpl fld="0" item="19"/>
        </tpls>
      </m>
      <n v="625">
        <tpls c="7">
          <tpl fld="2" item="0"/>
          <tpl hier="29" item="1"/>
          <tpl hier="34" item="3"/>
          <tpl hier="36" item="2"/>
          <tpl hier="37" item="0"/>
          <tpl fld="1" item="3"/>
          <tpl fld="0" item="20"/>
        </tpls>
      </n>
      <m>
        <tpls c="7">
          <tpl fld="2" item="0"/>
          <tpl hier="29" item="1"/>
          <tpl hier="34" item="3"/>
          <tpl hier="36" item="2"/>
          <tpl hier="37" item="0"/>
          <tpl fld="1" item="19"/>
          <tpl fld="0" item="15"/>
        </tpls>
      </m>
      <n v="369">
        <tpls c="7">
          <tpl fld="2" item="0"/>
          <tpl hier="29" item="1"/>
          <tpl hier="34" item="3"/>
          <tpl hier="36" item="2"/>
          <tpl hier="37" item="0"/>
          <tpl fld="1" item="25"/>
          <tpl fld="0" item="12"/>
        </tpls>
      </n>
      <n v="1042">
        <tpls c="7">
          <tpl fld="2" item="0"/>
          <tpl hier="29" item="1"/>
          <tpl hier="34" item="3"/>
          <tpl hier="36" item="2"/>
          <tpl hier="37" item="0"/>
          <tpl fld="1" item="14"/>
          <tpl fld="0" item="3"/>
        </tpls>
      </n>
      <n v="1878">
        <tpls c="7">
          <tpl fld="2" item="0"/>
          <tpl hier="29" item="1"/>
          <tpl hier="34" item="3"/>
          <tpl hier="36" item="2"/>
          <tpl hier="37" item="0"/>
          <tpl fld="1" item="25"/>
          <tpl fld="0" item="14"/>
        </tpls>
      </n>
      <n v="1042">
        <tpls c="7">
          <tpl fld="2" item="0"/>
          <tpl hier="29" item="1"/>
          <tpl hier="34" item="3"/>
          <tpl hier="36" item="2"/>
          <tpl hier="37" item="0"/>
          <tpl fld="1" item="19"/>
          <tpl fld="0" item="3"/>
        </tpls>
      </n>
      <m>
        <tpls c="7">
          <tpl fld="2" item="0"/>
          <tpl hier="29" item="1"/>
          <tpl hier="34" item="3"/>
          <tpl hier="36" item="2"/>
          <tpl hier="37" item="0"/>
          <tpl fld="1" item="5"/>
          <tpl fld="0" item="7"/>
        </tpls>
      </m>
      <n v="1250">
        <tpls c="7">
          <tpl fld="2" item="0"/>
          <tpl hier="29" item="1"/>
          <tpl hier="34" item="3"/>
          <tpl hier="36" item="2"/>
          <tpl hier="37" item="0"/>
          <tpl fld="1" item="17"/>
          <tpl fld="0" item="15"/>
        </tpls>
      </n>
      <n v="875">
        <tpls c="7">
          <tpl fld="2" item="0"/>
          <tpl hier="29" item="1"/>
          <tpl hier="34" item="3"/>
          <tpl hier="36" item="2"/>
          <tpl hier="37" item="0"/>
          <tpl fld="1" item="2"/>
          <tpl fld="0" item="9"/>
        </tpls>
      </n>
      <n v="3572">
        <tpls c="7">
          <tpl fld="2" item="0"/>
          <tpl hier="29" item="1"/>
          <tpl hier="34" item="3"/>
          <tpl hier="36" item="2"/>
          <tpl hier="37" item="0"/>
          <tpl fld="1" item="4"/>
          <tpl fld="0" item="0"/>
        </tpls>
      </n>
      <n v="3049">
        <tpls c="7">
          <tpl fld="2" item="0"/>
          <tpl hier="29" item="1"/>
          <tpl hier="34" item="3"/>
          <tpl hier="36" item="2"/>
          <tpl hier="37" item="0"/>
          <tpl fld="1" item="2"/>
          <tpl fld="0" item="1"/>
        </tpls>
      </n>
      <n v="1283">
        <tpls c="7">
          <tpl fld="2" item="0"/>
          <tpl hier="29" item="1"/>
          <tpl hier="34" item="3"/>
          <tpl hier="36" item="2"/>
          <tpl hier="37" item="0"/>
          <tpl fld="1" item="2"/>
          <tpl fld="0" item="2"/>
        </tpls>
      </n>
      <m>
        <tpls c="7">
          <tpl fld="2" item="0"/>
          <tpl hier="29" item="1"/>
          <tpl hier="34" item="3"/>
          <tpl hier="36" item="2"/>
          <tpl hier="37" item="0"/>
          <tpl fld="1" item="18"/>
          <tpl fld="0" item="18"/>
        </tpls>
      </m>
      <n v="1250">
        <tpls c="7">
          <tpl fld="2" item="0"/>
          <tpl hier="29" item="1"/>
          <tpl hier="34" item="3"/>
          <tpl hier="36" item="2"/>
          <tpl hier="37" item="0"/>
          <tpl fld="1" item="2"/>
          <tpl fld="0" item="10"/>
        </tpls>
      </n>
      <n v="361">
        <tpls c="7">
          <tpl fld="2" item="0"/>
          <tpl hier="29" item="1"/>
          <tpl hier="34" item="3"/>
          <tpl hier="36" item="2"/>
          <tpl hier="37" item="0"/>
          <tpl fld="1" item="5"/>
          <tpl fld="0" item="11"/>
        </tpls>
      </n>
      <n v="875">
        <tpls c="7">
          <tpl fld="2" item="0"/>
          <tpl hier="29" item="1"/>
          <tpl hier="34" item="3"/>
          <tpl hier="36" item="2"/>
          <tpl hier="37" item="0"/>
          <tpl fld="1" item="17"/>
          <tpl fld="0" item="9"/>
        </tpls>
      </n>
      <n v="1878">
        <tpls c="7">
          <tpl fld="2" item="0"/>
          <tpl hier="29" item="1"/>
          <tpl hier="34" item="3"/>
          <tpl hier="36" item="2"/>
          <tpl hier="37" item="0"/>
          <tpl fld="1" item="12"/>
          <tpl fld="0" item="14"/>
        </tpls>
      </n>
      <m>
        <tpls c="7">
          <tpl fld="2" item="0"/>
          <tpl hier="29" item="1"/>
          <tpl hier="34" item="3"/>
          <tpl hier="36" item="2"/>
          <tpl hier="37" item="0"/>
          <tpl fld="1" item="4"/>
          <tpl fld="0" item="18"/>
        </tpls>
      </m>
      <m>
        <tpls c="7">
          <tpl fld="2" item="0"/>
          <tpl hier="29" item="1"/>
          <tpl hier="34" item="3"/>
          <tpl hier="36" item="2"/>
          <tpl hier="37" item="0"/>
          <tpl fld="1" item="23"/>
          <tpl fld="0" item="18"/>
        </tpls>
      </m>
      <m>
        <tpls c="7">
          <tpl fld="2" item="0"/>
          <tpl hier="29" item="1"/>
          <tpl hier="34" item="3"/>
          <tpl hier="36" item="2"/>
          <tpl hier="37" item="0"/>
          <tpl fld="1" item="18"/>
          <tpl fld="0" item="0"/>
        </tpls>
      </m>
      <n v="361">
        <tpls c="7">
          <tpl fld="2" item="0"/>
          <tpl hier="29" item="1"/>
          <tpl hier="34" item="3"/>
          <tpl hier="36" item="2"/>
          <tpl hier="37" item="0"/>
          <tpl fld="1" item="3"/>
          <tpl fld="0" item="11"/>
        </tpls>
      </n>
      <n v="361">
        <tpls c="7">
          <tpl fld="2" item="0"/>
          <tpl hier="29" item="1"/>
          <tpl hier="34" item="3"/>
          <tpl hier="36" item="2"/>
          <tpl hier="37" item="0"/>
          <tpl fld="1" item="18"/>
          <tpl fld="0" item="11"/>
        </tpls>
      </n>
      <m>
        <tpls c="7">
          <tpl fld="2" item="0"/>
          <tpl hier="29" item="1"/>
          <tpl hier="34" item="3"/>
          <tpl hier="36" item="2"/>
          <tpl hier="37" item="0"/>
          <tpl fld="1" item="5"/>
          <tpl fld="0" item="8"/>
        </tpls>
      </m>
      <n v="5783">
        <tpls c="7">
          <tpl fld="2" item="0"/>
          <tpl hier="29" item="1"/>
          <tpl hier="34" item="3"/>
          <tpl hier="36" item="2"/>
          <tpl hier="37" item="0"/>
          <tpl fld="1" item="14"/>
          <tpl fld="0" item="17"/>
        </tpls>
      </n>
      <m>
        <tpls c="7">
          <tpl fld="2" item="0"/>
          <tpl hier="29" item="1"/>
          <tpl hier="34" item="3"/>
          <tpl hier="36" item="2"/>
          <tpl hier="37" item="0"/>
          <tpl fld="1" item="22"/>
          <tpl fld="0" item="4"/>
        </tpls>
      </m>
      <m>
        <tpls c="7">
          <tpl fld="2" item="0"/>
          <tpl hier="29" item="1"/>
          <tpl hier="34" item="3"/>
          <tpl hier="36" item="2"/>
          <tpl hier="37" item="0"/>
          <tpl fld="1" item="8"/>
          <tpl fld="0" item="8"/>
        </tpls>
      </m>
      <m>
        <tpls c="7">
          <tpl fld="2" item="0"/>
          <tpl hier="29" item="1"/>
          <tpl hier="34" item="3"/>
          <tpl hier="36" item="2"/>
          <tpl hier="37" item="0"/>
          <tpl fld="1" item="9"/>
          <tpl fld="0" item="20"/>
        </tpls>
      </m>
      <m>
        <tpls c="7">
          <tpl fld="2" item="0"/>
          <tpl hier="29" item="1"/>
          <tpl hier="34" item="3"/>
          <tpl hier="36" item="2"/>
          <tpl hier="37" item="0"/>
          <tpl fld="1" item="0"/>
          <tpl fld="0" item="8"/>
        </tpls>
      </m>
      <n v="1042">
        <tpls c="7">
          <tpl fld="2" item="0"/>
          <tpl hier="29" item="1"/>
          <tpl hier="34" item="3"/>
          <tpl hier="36" item="2"/>
          <tpl hier="37" item="0"/>
          <tpl fld="1" item="4"/>
          <tpl fld="0" item="3"/>
        </tpls>
      </n>
      <m>
        <tpls c="7">
          <tpl fld="2" item="0"/>
          <tpl hier="29" item="1"/>
          <tpl hier="34" item="3"/>
          <tpl hier="36" item="2"/>
          <tpl hier="37" item="0"/>
          <tpl fld="1" item="19"/>
          <tpl fld="0" item="0"/>
        </tpls>
      </m>
      <n v="6935">
        <tpls c="7">
          <tpl fld="2" item="0"/>
          <tpl hier="29" item="1"/>
          <tpl hier="34" item="3"/>
          <tpl hier="36" item="2"/>
          <tpl hier="37" item="0"/>
          <tpl fld="1" item="20"/>
          <tpl fld="0" item="18"/>
        </tpls>
      </n>
      <n v="361">
        <tpls c="7">
          <tpl fld="2" item="0"/>
          <tpl hier="29" item="1"/>
          <tpl hier="34" item="3"/>
          <tpl hier="36" item="2"/>
          <tpl hier="37" item="0"/>
          <tpl fld="1" item="23"/>
          <tpl fld="0" item="11"/>
        </tpls>
      </n>
      <n v="1037">
        <tpls c="7">
          <tpl fld="2" item="0"/>
          <tpl hier="29" item="1"/>
          <tpl hier="34" item="3"/>
          <tpl hier="36" item="2"/>
          <tpl hier="37" item="0"/>
          <tpl fld="1" item="12"/>
          <tpl fld="0" item="6"/>
        </tpls>
      </n>
      <n v="361">
        <tpls c="7">
          <tpl fld="2" item="0"/>
          <tpl hier="29" item="1"/>
          <tpl hier="34" item="3"/>
          <tpl hier="36" item="2"/>
          <tpl hier="37" item="0"/>
          <tpl fld="1" item="14"/>
          <tpl fld="0" item="11"/>
        </tpls>
      </n>
      <m>
        <tpls c="7">
          <tpl fld="2" item="0"/>
          <tpl hier="29" item="1"/>
          <tpl hier="34" item="3"/>
          <tpl hier="36" item="2"/>
          <tpl hier="37" item="0"/>
          <tpl fld="1" item="21"/>
          <tpl fld="0" item="13"/>
        </tpls>
      </m>
      <n v="625">
        <tpls c="7">
          <tpl fld="2" item="0"/>
          <tpl hier="29" item="1"/>
          <tpl hier="34" item="3"/>
          <tpl hier="36" item="2"/>
          <tpl hier="37" item="0"/>
          <tpl fld="1" item="17"/>
          <tpl fld="0" item="20"/>
        </tpls>
      </n>
      <m>
        <tpls c="7">
          <tpl fld="2" item="0"/>
          <tpl hier="29" item="1"/>
          <tpl hier="34" item="3"/>
          <tpl hier="36" item="2"/>
          <tpl hier="37" item="0"/>
          <tpl fld="1" item="3"/>
          <tpl fld="0" item="5"/>
        </tpls>
      </m>
      <n v="1283">
        <tpls c="7">
          <tpl fld="2" item="0"/>
          <tpl hier="29" item="1"/>
          <tpl hier="34" item="3"/>
          <tpl hier="36" item="2"/>
          <tpl hier="37" item="0"/>
          <tpl fld="1" item="14"/>
          <tpl fld="0" item="2"/>
        </tpls>
      </n>
      <m>
        <tpls c="7">
          <tpl fld="2" item="0"/>
          <tpl hier="29" item="1"/>
          <tpl hier="34" item="3"/>
          <tpl hier="36" item="2"/>
          <tpl hier="37" item="0"/>
          <tpl fld="1" item="9"/>
          <tpl fld="0" item="17"/>
        </tpls>
      </m>
      <m>
        <tpls c="7">
          <tpl fld="2" item="0"/>
          <tpl hier="29" item="1"/>
          <tpl hier="34" item="3"/>
          <tpl hier="36" item="2"/>
          <tpl hier="37" item="0"/>
          <tpl fld="1" item="15"/>
          <tpl fld="0" item="5"/>
        </tpls>
      </m>
      <m>
        <tpls c="7">
          <tpl fld="2" item="0"/>
          <tpl hier="29" item="1"/>
          <tpl hier="34" item="3"/>
          <tpl hier="36" item="2"/>
          <tpl hier="37" item="0"/>
          <tpl fld="1" item="24"/>
          <tpl fld="0" item="6"/>
        </tpls>
      </m>
      <m>
        <tpls c="7">
          <tpl fld="2" item="0"/>
          <tpl hier="29" item="1"/>
          <tpl hier="34" item="3"/>
          <tpl hier="36" item="2"/>
          <tpl hier="37" item="0"/>
          <tpl fld="1" item="19"/>
          <tpl fld="0" item="19"/>
        </tpls>
      </m>
      <m>
        <tpls c="7">
          <tpl fld="2" item="0"/>
          <tpl hier="29" item="1"/>
          <tpl hier="34" item="3"/>
          <tpl hier="36" item="2"/>
          <tpl hier="37" item="0"/>
          <tpl fld="1" item="17"/>
          <tpl fld="0" item="16"/>
        </tpls>
      </m>
      <m>
        <tpls c="7">
          <tpl fld="2" item="0"/>
          <tpl hier="29" item="1"/>
          <tpl hier="34" item="3"/>
          <tpl hier="36" item="2"/>
          <tpl hier="37" item="0"/>
          <tpl fld="1" item="8"/>
          <tpl fld="0" item="17"/>
        </tpls>
      </m>
      <m>
        <tpls c="7">
          <tpl fld="2" item="0"/>
          <tpl hier="29" item="1"/>
          <tpl hier="34" item="3"/>
          <tpl hier="36" item="2"/>
          <tpl hier="37" item="0"/>
          <tpl fld="1" item="1"/>
          <tpl fld="0" item="4"/>
        </tpls>
      </m>
      <n v="875">
        <tpls c="7">
          <tpl fld="2" item="0"/>
          <tpl hier="29" item="1"/>
          <tpl hier="34" item="3"/>
          <tpl hier="36" item="2"/>
          <tpl hier="37" item="0"/>
          <tpl fld="1" item="25"/>
          <tpl fld="0" item="9"/>
        </tpls>
      </n>
      <m>
        <tpls c="7">
          <tpl fld="2" item="0"/>
          <tpl hier="29" item="1"/>
          <tpl hier="34" item="3"/>
          <tpl hier="36" item="2"/>
          <tpl hier="37" item="0"/>
          <tpl fld="1" item="25"/>
          <tpl fld="0" item="10"/>
        </tpls>
      </m>
      <m>
        <tpls c="7">
          <tpl fld="2" item="0"/>
          <tpl hier="29" item="1"/>
          <tpl hier="34" item="3"/>
          <tpl hier="36" item="2"/>
          <tpl hier="37" item="0"/>
          <tpl fld="1" item="9"/>
          <tpl fld="0" item="6"/>
        </tpls>
      </m>
      <m>
        <tpls c="7">
          <tpl fld="2" item="0"/>
          <tpl hier="29" item="1"/>
          <tpl hier="34" item="3"/>
          <tpl hier="36" item="2"/>
          <tpl hier="37" item="0"/>
          <tpl fld="1" item="7"/>
          <tpl fld="0" item="18"/>
        </tpls>
      </m>
      <n v="3572">
        <tpls c="7">
          <tpl fld="2" item="0"/>
          <tpl hier="29" item="1"/>
          <tpl hier="34" item="3"/>
          <tpl hier="36" item="2"/>
          <tpl hier="37" item="0"/>
          <tpl fld="1" item="16"/>
          <tpl fld="0" item="0"/>
        </tpls>
      </n>
      <n v="5783">
        <tpls c="7">
          <tpl fld="2" item="0"/>
          <tpl hier="29" item="1"/>
          <tpl hier="34" item="3"/>
          <tpl hier="36" item="2"/>
          <tpl hier="37" item="0"/>
          <tpl fld="1" item="4"/>
          <tpl fld="0" item="17"/>
        </tpls>
      </n>
      <m>
        <tpls c="7">
          <tpl fld="2" item="0"/>
          <tpl hier="29" item="1"/>
          <tpl hier="34" item="3"/>
          <tpl hier="36" item="2"/>
          <tpl hier="37" item="0"/>
          <tpl fld="1" item="9"/>
          <tpl fld="0" item="0"/>
        </tpls>
      </m>
      <m>
        <tpls c="7">
          <tpl fld="2" item="0"/>
          <tpl hier="29" item="1"/>
          <tpl hier="34" item="3"/>
          <tpl hier="36" item="2"/>
          <tpl hier="37" item="0"/>
          <tpl fld="1" item="3"/>
          <tpl fld="0" item="18"/>
        </tpls>
      </m>
      <n v="8598">
        <tpls c="7">
          <tpl fld="2" item="0"/>
          <tpl hier="29" item="1"/>
          <tpl hier="34" item="3"/>
          <tpl hier="36" item="2"/>
          <tpl hier="37" item="0"/>
          <tpl fld="1" item="14"/>
          <tpl fld="0" item="19"/>
        </tpls>
      </n>
      <n v="3545">
        <tpls c="7">
          <tpl fld="2" item="0"/>
          <tpl hier="29" item="1"/>
          <tpl hier="34" item="3"/>
          <tpl hier="36" item="2"/>
          <tpl hier="37" item="0"/>
          <tpl fld="1" item="15"/>
          <tpl fld="0" item="4"/>
        </tpls>
      </n>
      <n v="875">
        <tpls c="7">
          <tpl fld="2" item="0"/>
          <tpl hier="29" item="1"/>
          <tpl hier="34" item="3"/>
          <tpl hier="36" item="2"/>
          <tpl hier="37" item="0"/>
          <tpl fld="1" item="1"/>
          <tpl fld="0" item="9"/>
        </tpls>
      </n>
      <m>
        <tpls c="7">
          <tpl fld="2" item="0"/>
          <tpl hier="29" item="1"/>
          <tpl hier="34" item="3"/>
          <tpl hier="36" item="2"/>
          <tpl hier="37" item="0"/>
          <tpl fld="1" item="10"/>
          <tpl fld="0" item="6"/>
        </tpls>
      </m>
      <m>
        <tpls c="7">
          <tpl fld="2" item="0"/>
          <tpl hier="29" item="1"/>
          <tpl hier="34" item="3"/>
          <tpl hier="36" item="2"/>
          <tpl hier="37" item="0"/>
          <tpl fld="1" item="22"/>
          <tpl fld="0" item="12"/>
        </tpls>
      </m>
      <n v="1283">
        <tpls c="7">
          <tpl fld="2" item="0"/>
          <tpl hier="29" item="1"/>
          <tpl hier="34" item="3"/>
          <tpl hier="36" item="2"/>
          <tpl hier="37" item="0"/>
          <tpl fld="1" item="4"/>
          <tpl fld="0" item="2"/>
        </tpls>
      </n>
      <m>
        <tpls c="7">
          <tpl fld="2" item="0"/>
          <tpl hier="29" item="1"/>
          <tpl hier="34" item="3"/>
          <tpl hier="36" item="2"/>
          <tpl hier="37" item="0"/>
          <tpl fld="1" item="21"/>
          <tpl fld="0" item="1"/>
        </tpls>
      </m>
      <m>
        <tpls c="7">
          <tpl fld="2" item="0"/>
          <tpl hier="29" item="1"/>
          <tpl hier="34" item="3"/>
          <tpl hier="36" item="2"/>
          <tpl hier="37" item="0"/>
          <tpl fld="1" item="24"/>
          <tpl fld="0" item="8"/>
        </tpls>
      </m>
      <n v="3149">
        <tpls c="7">
          <tpl fld="2" item="0"/>
          <tpl hier="29" item="1"/>
          <tpl hier="34" item="3"/>
          <tpl hier="36" item="2"/>
          <tpl hier="37" item="0"/>
          <tpl fld="1" item="23"/>
          <tpl fld="0" item="8"/>
        </tpls>
      </n>
      <m>
        <tpls c="7">
          <tpl fld="2" item="0"/>
          <tpl hier="29" item="1"/>
          <tpl hier="34" item="3"/>
          <tpl hier="36" item="2"/>
          <tpl hier="37" item="0"/>
          <tpl fld="1" item="18"/>
          <tpl fld="0" item="12"/>
        </tpls>
      </m>
      <m>
        <tpls c="7">
          <tpl fld="2" item="0"/>
          <tpl hier="29" item="1"/>
          <tpl hier="34" item="3"/>
          <tpl hier="36" item="2"/>
          <tpl hier="37" item="0"/>
          <tpl fld="1" item="22"/>
          <tpl fld="0" item="10"/>
        </tpls>
      </m>
      <n v="361">
        <tpls c="7">
          <tpl fld="2" item="0"/>
          <tpl hier="29" item="1"/>
          <tpl hier="34" item="3"/>
          <tpl hier="36" item="2"/>
          <tpl hier="37" item="0"/>
          <tpl fld="1" item="16"/>
          <tpl fld="0" item="11"/>
        </tpls>
      </n>
      <m>
        <tpls c="7">
          <tpl fld="2" item="0"/>
          <tpl hier="29" item="1"/>
          <tpl hier="34" item="3"/>
          <tpl hier="36" item="2"/>
          <tpl hier="37" item="0"/>
          <tpl fld="1" item="19"/>
          <tpl fld="0" item="13"/>
        </tpls>
      </m>
      <m>
        <tpls c="7">
          <tpl fld="2" item="0"/>
          <tpl hier="29" item="1"/>
          <tpl hier="34" item="3"/>
          <tpl hier="36" item="2"/>
          <tpl hier="37" item="0"/>
          <tpl fld="1" item="7"/>
          <tpl fld="0" item="4"/>
        </tpls>
      </m>
      <n v="3868.95">
        <tpls c="7">
          <tpl fld="2" item="0"/>
          <tpl hier="29" item="1"/>
          <tpl hier="34" item="3"/>
          <tpl hier="36" item="2"/>
          <tpl hier="37" item="0"/>
          <tpl fld="1" item="10"/>
          <tpl fld="0" item="13"/>
        </tpls>
      </n>
      <m>
        <tpls c="7">
          <tpl fld="2" item="0"/>
          <tpl hier="29" item="1"/>
          <tpl hier="34" item="3"/>
          <tpl hier="36" item="2"/>
          <tpl hier="37" item="0"/>
          <tpl fld="1" item="24"/>
          <tpl fld="0" item="14"/>
        </tpls>
      </m>
      <m>
        <tpls c="7">
          <tpl fld="2" item="0"/>
          <tpl hier="29" item="1"/>
          <tpl hier="34" item="3"/>
          <tpl hier="36" item="2"/>
          <tpl hier="37" item="0"/>
          <tpl fld="1" item="19"/>
          <tpl fld="0" item="1"/>
        </tpls>
      </m>
      <n v="875">
        <tpls c="7">
          <tpl fld="2" item="0"/>
          <tpl hier="29" item="1"/>
          <tpl hier="34" item="3"/>
          <tpl hier="36" item="2"/>
          <tpl hier="37" item="0"/>
          <tpl fld="1" item="6"/>
          <tpl fld="0" item="9"/>
        </tpls>
      </n>
      <n v="3868.95">
        <tpls c="7">
          <tpl fld="2" item="0"/>
          <tpl hier="29" item="1"/>
          <tpl hier="34" item="3"/>
          <tpl hier="36" item="2"/>
          <tpl hier="37" item="0"/>
          <tpl fld="1" item="20"/>
          <tpl fld="0" item="13"/>
        </tpls>
      </n>
      <m>
        <tpls c="7">
          <tpl fld="2" item="0"/>
          <tpl hier="29" item="1"/>
          <tpl hier="34" item="3"/>
          <tpl hier="36" item="2"/>
          <tpl hier="37" item="0"/>
          <tpl fld="1" item="8"/>
          <tpl fld="0" item="12"/>
        </tpls>
      </m>
      <m>
        <tpls c="7">
          <tpl fld="2" item="0"/>
          <tpl hier="29" item="1"/>
          <tpl hier="34" item="3"/>
          <tpl hier="36" item="2"/>
          <tpl hier="37" item="0"/>
          <tpl fld="1" item="24"/>
          <tpl fld="0" item="19"/>
        </tpls>
      </m>
      <n v="2737">
        <tpls c="7">
          <tpl fld="2" item="0"/>
          <tpl hier="29" item="1"/>
          <tpl hier="34" item="3"/>
          <tpl hier="36" item="2"/>
          <tpl hier="37" item="0"/>
          <tpl fld="1" item="12"/>
          <tpl fld="0" item="5"/>
        </tpls>
      </n>
      <n v="875">
        <tpls c="7">
          <tpl fld="2" item="0"/>
          <tpl hier="29" item="1"/>
          <tpl hier="34" item="3"/>
          <tpl hier="36" item="2"/>
          <tpl hier="37" item="0"/>
          <tpl fld="1" item="14"/>
          <tpl fld="0" item="9"/>
        </tpls>
      </n>
      <m>
        <tpls c="7">
          <tpl fld="2" item="0"/>
          <tpl hier="29" item="1"/>
          <tpl hier="34" item="3"/>
          <tpl hier="36" item="2"/>
          <tpl hier="37" item="0"/>
          <tpl fld="1" item="0"/>
          <tpl fld="0" item="17"/>
        </tpls>
      </m>
      <n v="1042">
        <tpls c="7">
          <tpl fld="2" item="0"/>
          <tpl hier="29" item="1"/>
          <tpl hier="34" item="3"/>
          <tpl hier="36" item="2"/>
          <tpl hier="37" item="0"/>
          <tpl fld="1" item="20"/>
          <tpl fld="0" item="3"/>
        </tpls>
      </n>
      <m>
        <tpls c="7">
          <tpl fld="2" item="0"/>
          <tpl hier="29" item="1"/>
          <tpl hier="34" item="3"/>
          <tpl hier="36" item="2"/>
          <tpl hier="37" item="0"/>
          <tpl fld="1" item="25"/>
          <tpl fld="0" item="0"/>
        </tpls>
      </m>
      <n v="1878">
        <tpls c="7">
          <tpl fld="2" item="0"/>
          <tpl hier="29" item="1"/>
          <tpl hier="34" item="3"/>
          <tpl hier="36" item="2"/>
          <tpl hier="37" item="0"/>
          <tpl fld="1" item="11"/>
          <tpl fld="0" item="14"/>
        </tpls>
      </n>
      <m>
        <tpls c="7">
          <tpl fld="2" item="0"/>
          <tpl hier="29" item="1"/>
          <tpl hier="34" item="3"/>
          <tpl hier="36" item="2"/>
          <tpl hier="37" item="0"/>
          <tpl fld="1" item="8"/>
          <tpl fld="0" item="18"/>
        </tpls>
      </m>
      <n v="625">
        <tpls c="7">
          <tpl fld="2" item="0"/>
          <tpl hier="29" item="1"/>
          <tpl hier="34" item="3"/>
          <tpl hier="36" item="2"/>
          <tpl hier="37" item="0"/>
          <tpl fld="1" item="23"/>
          <tpl fld="0" item="20"/>
        </tpls>
      </n>
      <n v="3149">
        <tpls c="7">
          <tpl fld="2" item="0"/>
          <tpl hier="29" item="1"/>
          <tpl hier="34" item="3"/>
          <tpl hier="36" item="2"/>
          <tpl hier="37" item="0"/>
          <tpl fld="1" item="4"/>
          <tpl fld="0" item="8"/>
        </tpls>
      </n>
      <m>
        <tpls c="7">
          <tpl fld="2" item="0"/>
          <tpl hier="29" item="1"/>
          <tpl hier="34" item="3"/>
          <tpl hier="36" item="2"/>
          <tpl hier="37" item="0"/>
          <tpl fld="1" item="0"/>
          <tpl fld="0" item="12"/>
        </tpls>
      </m>
      <m>
        <tpls c="7">
          <tpl fld="2" item="0"/>
          <tpl hier="29" item="1"/>
          <tpl hier="34" item="3"/>
          <tpl hier="36" item="2"/>
          <tpl hier="37" item="0"/>
          <tpl fld="1" item="18"/>
          <tpl fld="0" item="13"/>
        </tpls>
      </m>
      <m>
        <tpls c="7">
          <tpl fld="2" item="0"/>
          <tpl hier="29" item="1"/>
          <tpl hier="34" item="3"/>
          <tpl hier="36" item="2"/>
          <tpl hier="37" item="0"/>
          <tpl fld="1" item="19"/>
          <tpl fld="0" item="4"/>
        </tpls>
      </m>
      <m>
        <tpls c="7">
          <tpl fld="2" item="0"/>
          <tpl hier="29" item="1"/>
          <tpl hier="34" item="3"/>
          <tpl hier="36" item="2"/>
          <tpl hier="37" item="0"/>
          <tpl fld="1" item="0"/>
          <tpl fld="0" item="20"/>
        </tpls>
      </m>
      <n v="369">
        <tpls c="7">
          <tpl fld="2" item="0"/>
          <tpl hier="29" item="1"/>
          <tpl hier="34" item="3"/>
          <tpl hier="36" item="2"/>
          <tpl hier="37" item="0"/>
          <tpl fld="1" item="14"/>
          <tpl fld="0" item="12"/>
        </tpls>
      </n>
      <m>
        <tpls c="7">
          <tpl fld="2" item="0"/>
          <tpl hier="29" item="1"/>
          <tpl hier="34" item="3"/>
          <tpl hier="36" item="2"/>
          <tpl hier="37" item="0"/>
          <tpl fld="1" item="9"/>
          <tpl fld="0" item="12"/>
        </tpls>
      </m>
      <m>
        <tpls c="7">
          <tpl fld="2" item="0"/>
          <tpl hier="29" item="1"/>
          <tpl hier="34" item="3"/>
          <tpl hier="36" item="2"/>
          <tpl hier="37" item="0"/>
          <tpl fld="1" item="22"/>
          <tpl fld="0" item="1"/>
        </tpls>
      </m>
      <n v="1878">
        <tpls c="7">
          <tpl fld="2" item="0"/>
          <tpl hier="29" item="1"/>
          <tpl hier="34" item="3"/>
          <tpl hier="36" item="2"/>
          <tpl hier="37" item="0"/>
          <tpl fld="1" item="10"/>
          <tpl fld="0" item="14"/>
        </tpls>
      </n>
      <m>
        <tpls c="7">
          <tpl fld="2" item="0"/>
          <tpl hier="29" item="1"/>
          <tpl hier="34" item="3"/>
          <tpl hier="36" item="2"/>
          <tpl hier="37" item="0"/>
          <tpl fld="1" item="8"/>
          <tpl fld="0" item="11"/>
        </tpls>
      </m>
      <n v="3868.95">
        <tpls c="7">
          <tpl fld="2" item="0"/>
          <tpl hier="29" item="1"/>
          <tpl hier="34" item="3"/>
          <tpl hier="36" item="2"/>
          <tpl hier="37" item="0"/>
          <tpl fld="1" item="14"/>
          <tpl fld="0" item="13"/>
        </tpls>
      </n>
      <m>
        <tpls c="7">
          <tpl fld="2" item="0"/>
          <tpl hier="29" item="1"/>
          <tpl hier="34" item="3"/>
          <tpl hier="36" item="2"/>
          <tpl hier="37" item="0"/>
          <tpl fld="1" item="1"/>
          <tpl fld="0" item="8"/>
        </tpls>
      </m>
      <n v="5387">
        <tpls c="7">
          <tpl fld="2" item="0"/>
          <tpl hier="29" item="1"/>
          <tpl hier="34" item="3"/>
          <tpl hier="36" item="2"/>
          <tpl hier="37" item="0"/>
          <tpl fld="1" item="14"/>
          <tpl fld="0" item="16"/>
        </tpls>
      </n>
      <m>
        <tpls c="7">
          <tpl fld="2" item="0"/>
          <tpl hier="29" item="1"/>
          <tpl hier="34" item="3"/>
          <tpl hier="36" item="2"/>
          <tpl hier="37" item="0"/>
          <tpl fld="1" item="16"/>
          <tpl fld="0" item="4"/>
        </tpls>
      </m>
      <m>
        <tpls c="7">
          <tpl fld="2" item="0"/>
          <tpl hier="29" item="1"/>
          <tpl hier="34" item="3"/>
          <tpl hier="36" item="2"/>
          <tpl hier="37" item="0"/>
          <tpl fld="1" item="18"/>
          <tpl fld="0" item="1"/>
        </tpls>
      </m>
      <m>
        <tpls c="7">
          <tpl fld="2" item="0"/>
          <tpl hier="29" item="1"/>
          <tpl hier="34" item="3"/>
          <tpl hier="36" item="2"/>
          <tpl hier="37" item="0"/>
          <tpl fld="1" item="13"/>
          <tpl fld="0" item="16"/>
        </tpls>
      </m>
      <m>
        <tpls c="7">
          <tpl fld="2" item="0"/>
          <tpl hier="29" item="1"/>
          <tpl hier="34" item="3"/>
          <tpl hier="36" item="2"/>
          <tpl hier="37" item="0"/>
          <tpl fld="1" item="18"/>
          <tpl fld="0" item="19"/>
        </tpls>
      </m>
      <m>
        <tpls c="7">
          <tpl fld="2" item="0"/>
          <tpl hier="29" item="1"/>
          <tpl hier="34" item="3"/>
          <tpl hier="36" item="2"/>
          <tpl hier="37" item="0"/>
          <tpl fld="1" item="13"/>
          <tpl fld="0" item="4"/>
        </tpls>
      </m>
      <m>
        <tpls c="7">
          <tpl fld="2" item="0"/>
          <tpl hier="29" item="1"/>
          <tpl hier="34" item="3"/>
          <tpl hier="36" item="2"/>
          <tpl hier="37" item="0"/>
          <tpl fld="1" item="21"/>
          <tpl fld="0" item="4"/>
        </tpls>
      </m>
      <m>
        <tpls c="7">
          <tpl fld="2" item="0"/>
          <tpl hier="29" item="1"/>
          <tpl hier="34" item="3"/>
          <tpl hier="36" item="2"/>
          <tpl hier="37" item="0"/>
          <tpl fld="1" item="9"/>
          <tpl fld="0" item="19"/>
        </tpls>
      </m>
      <n v="625">
        <tpls c="7">
          <tpl fld="2" item="0"/>
          <tpl hier="29" item="1"/>
          <tpl hier="34" item="3"/>
          <tpl hier="36" item="2"/>
          <tpl hier="37" item="0"/>
          <tpl fld="1" item="2"/>
          <tpl fld="0" item="20"/>
        </tpls>
      </n>
      <m>
        <tpls c="7">
          <tpl fld="2" item="0"/>
          <tpl hier="29" item="1"/>
          <tpl hier="34" item="3"/>
          <tpl hier="36" item="2"/>
          <tpl hier="37" item="0"/>
          <tpl fld="1" item="8"/>
          <tpl fld="0" item="19"/>
        </tpls>
      </m>
      <n v="8598">
        <tpls c="7">
          <tpl fld="2" item="0"/>
          <tpl hier="29" item="1"/>
          <tpl hier="34" item="3"/>
          <tpl hier="36" item="2"/>
          <tpl hier="37" item="0"/>
          <tpl fld="1" item="12"/>
          <tpl fld="0" item="19"/>
        </tpls>
      </n>
      <m>
        <tpls c="7">
          <tpl fld="2" item="1"/>
          <tpl hier="29" item="1"/>
          <tpl hier="34" item="3"/>
          <tpl hier="36" item="2"/>
          <tpl hier="37" item="0"/>
          <tpl fld="1" item="21"/>
          <tpl fld="0" item="18"/>
        </tpls>
      </m>
      <m>
        <tpls c="7">
          <tpl fld="2" item="1"/>
          <tpl hier="29" item="1"/>
          <tpl hier="34" item="3"/>
          <tpl hier="36" item="2"/>
          <tpl hier="37" item="0"/>
          <tpl fld="1" item="21"/>
          <tpl fld="0" item="13"/>
        </tpls>
      </m>
      <m>
        <tpls c="7">
          <tpl fld="2" item="1"/>
          <tpl hier="29" item="1"/>
          <tpl hier="34" item="3"/>
          <tpl hier="36" item="2"/>
          <tpl hier="37" item="0"/>
          <tpl fld="1" item="8"/>
          <tpl fld="0" item="16"/>
        </tpls>
      </m>
      <m>
        <tpls c="7">
          <tpl fld="2" item="1"/>
          <tpl hier="29" item="1"/>
          <tpl hier="34" item="3"/>
          <tpl hier="36" item="2"/>
          <tpl hier="37" item="0"/>
          <tpl fld="1" item="18"/>
          <tpl fld="0" item="10"/>
        </tpls>
      </m>
      <n v="2" in="0">
        <tpls c="7">
          <tpl fld="2" item="1"/>
          <tpl hier="29" item="1"/>
          <tpl hier="34" item="3"/>
          <tpl hier="36" item="2"/>
          <tpl hier="37" item="0"/>
          <tpl fld="1" item="4"/>
          <tpl fld="0" item="2"/>
        </tpls>
      </n>
      <m>
        <tpls c="7">
          <tpl fld="2" item="1"/>
          <tpl hier="29" item="1"/>
          <tpl hier="34" item="3"/>
          <tpl hier="36" item="2"/>
          <tpl hier="37" item="0"/>
          <tpl fld="1" item="19"/>
          <tpl fld="0" item="2"/>
        </tpls>
      </m>
      <n v="5" in="0">
        <tpls c="7">
          <tpl fld="2" item="1"/>
          <tpl hier="29" item="1"/>
          <tpl hier="34" item="3"/>
          <tpl hier="36" item="2"/>
          <tpl hier="37" item="0"/>
          <tpl fld="1" item="11"/>
          <tpl fld="0" item="8"/>
        </tpls>
      </n>
      <m>
        <tpls c="7">
          <tpl fld="2" item="1"/>
          <tpl hier="29" item="1"/>
          <tpl hier="34" item="3"/>
          <tpl hier="36" item="2"/>
          <tpl hier="37" item="0"/>
          <tpl fld="1" item="5"/>
          <tpl fld="0" item="7"/>
        </tpls>
      </m>
      <m>
        <tpls c="7">
          <tpl fld="2" item="1"/>
          <tpl hier="29" item="1"/>
          <tpl hier="34" item="3"/>
          <tpl hier="36" item="2"/>
          <tpl hier="37" item="0"/>
          <tpl fld="1" item="22"/>
          <tpl fld="0" item="19"/>
        </tpls>
      </m>
      <n v="1" in="0">
        <tpls c="7">
          <tpl fld="2" item="1"/>
          <tpl hier="29" item="1"/>
          <tpl hier="34" item="3"/>
          <tpl hier="36" item="2"/>
          <tpl hier="37" item="0"/>
          <tpl fld="1" item="23"/>
          <tpl fld="0" item="3"/>
        </tpls>
      </n>
      <m>
        <tpls c="7">
          <tpl fld="2" item="1"/>
          <tpl hier="29" item="1"/>
          <tpl hier="34" item="3"/>
          <tpl hier="36" item="2"/>
          <tpl hier="37" item="0"/>
          <tpl fld="1" item="19"/>
          <tpl fld="0" item="17"/>
        </tpls>
      </m>
      <m>
        <tpls c="7">
          <tpl fld="2" item="1"/>
          <tpl hier="29" item="1"/>
          <tpl hier="34" item="3"/>
          <tpl hier="36" item="2"/>
          <tpl hier="37" item="0"/>
          <tpl fld="1" item="7"/>
          <tpl fld="0" item="8"/>
        </tpls>
      </m>
      <n v="13" in="0">
        <tpls c="7">
          <tpl fld="2" item="1"/>
          <tpl hier="29" item="1"/>
          <tpl hier="34" item="3"/>
          <tpl hier="36" item="2"/>
          <tpl hier="37" item="0"/>
          <tpl fld="1" item="2"/>
          <tpl fld="0" item="19"/>
        </tpls>
      </n>
      <n v="8" in="0">
        <tpls c="7">
          <tpl fld="2" item="1"/>
          <tpl hier="29" item="1"/>
          <tpl hier="34" item="3"/>
          <tpl hier="36" item="2"/>
          <tpl hier="37" item="0"/>
          <tpl fld="1" item="12"/>
          <tpl fld="0" item="13"/>
        </tpls>
      </n>
      <n v="1" in="0">
        <tpls c="7">
          <tpl fld="2" item="1"/>
          <tpl hier="29" item="1"/>
          <tpl hier="34" item="3"/>
          <tpl hier="36" item="2"/>
          <tpl hier="37" item="0"/>
          <tpl fld="1" item="8"/>
          <tpl fld="0" item="3"/>
        </tpls>
      </n>
      <n v="5" in="0">
        <tpls c="7">
          <tpl fld="2" item="1"/>
          <tpl hier="29" item="1"/>
          <tpl hier="34" item="3"/>
          <tpl hier="36" item="2"/>
          <tpl hier="37" item="0"/>
          <tpl fld="1" item="23"/>
          <tpl fld="0" item="8"/>
        </tpls>
      </n>
      <m>
        <tpls c="7">
          <tpl fld="2" item="1"/>
          <tpl hier="29" item="1"/>
          <tpl hier="34" item="3"/>
          <tpl hier="36" item="2"/>
          <tpl hier="37" item="0"/>
          <tpl fld="1" item="6"/>
          <tpl fld="0" item="7"/>
        </tpls>
      </m>
      <m>
        <tpls c="7">
          <tpl fld="2" item="1"/>
          <tpl hier="29" item="1"/>
          <tpl hier="34" item="3"/>
          <tpl hier="36" item="2"/>
          <tpl hier="37" item="0"/>
          <tpl fld="1" item="19"/>
          <tpl fld="0" item="7"/>
        </tpls>
      </m>
      <m>
        <tpls c="7">
          <tpl fld="2" item="1"/>
          <tpl hier="29" item="1"/>
          <tpl hier="34" item="3"/>
          <tpl hier="36" item="2"/>
          <tpl hier="37" item="0"/>
          <tpl fld="1" item="7"/>
          <tpl fld="0" item="18"/>
        </tpls>
      </m>
      <n v="2" in="0">
        <tpls c="7">
          <tpl fld="2" item="1"/>
          <tpl hier="29" item="1"/>
          <tpl hier="34" item="3"/>
          <tpl hier="36" item="2"/>
          <tpl hier="37" item="0"/>
          <tpl fld="1" item="12"/>
          <tpl fld="0" item="2"/>
        </tpls>
      </n>
      <m>
        <tpls c="7">
          <tpl fld="2" item="1"/>
          <tpl hier="29" item="1"/>
          <tpl hier="34" item="3"/>
          <tpl hier="36" item="2"/>
          <tpl hier="37" item="0"/>
          <tpl fld="1" item="19"/>
          <tpl fld="0" item="9"/>
        </tpls>
      </m>
      <n v="1" in="0">
        <tpls c="7">
          <tpl fld="2" item="1"/>
          <tpl hier="29" item="1"/>
          <tpl hier="34" item="3"/>
          <tpl hier="36" item="2"/>
          <tpl hier="37" item="0"/>
          <tpl fld="1" item="17"/>
          <tpl fld="0" item="15"/>
        </tpls>
      </n>
      <n v="6" in="0">
        <tpls c="7">
          <tpl fld="2" item="1"/>
          <tpl hier="29" item="1"/>
          <tpl hier="34" item="3"/>
          <tpl hier="36" item="2"/>
          <tpl hier="37" item="0"/>
          <tpl fld="1" item="10"/>
          <tpl fld="0" item="7"/>
        </tpls>
      </n>
      <m>
        <tpls c="7">
          <tpl fld="2" item="1"/>
          <tpl hier="29" item="1"/>
          <tpl hier="34" item="3"/>
          <tpl hier="36" item="2"/>
          <tpl hier="37" item="0"/>
          <tpl fld="1" item="22"/>
          <tpl fld="0" item="1"/>
        </tpls>
      </m>
      <n v="1" in="0">
        <tpls c="7">
          <tpl fld="2" item="1"/>
          <tpl hier="29" item="1"/>
          <tpl hier="34" item="3"/>
          <tpl hier="36" item="2"/>
          <tpl hier="37" item="0"/>
          <tpl fld="1" item="4"/>
          <tpl fld="0" item="15"/>
        </tpls>
      </n>
      <n v="11" in="0">
        <tpls c="7">
          <tpl fld="2" item="1"/>
          <tpl hier="29" item="1"/>
          <tpl hier="34" item="3"/>
          <tpl hier="36" item="2"/>
          <tpl hier="37" item="0"/>
          <tpl fld="1" item="12"/>
          <tpl fld="0" item="18"/>
        </tpls>
      </n>
      <n v="1" in="0">
        <tpls c="7">
          <tpl fld="2" item="1"/>
          <tpl hier="29" item="1"/>
          <tpl hier="34" item="3"/>
          <tpl hier="36" item="2"/>
          <tpl hier="37" item="0"/>
          <tpl fld="1" item="16"/>
          <tpl fld="0" item="20"/>
        </tpls>
      </n>
      <n v="3" in="0">
        <tpls c="7">
          <tpl fld="2" item="1"/>
          <tpl hier="29" item="1"/>
          <tpl hier="34" item="3"/>
          <tpl hier="36" item="2"/>
          <tpl hier="37" item="0"/>
          <tpl fld="1" item="20"/>
          <tpl fld="0" item="14"/>
        </tpls>
      </n>
      <n v="2" in="0">
        <tpls c="7">
          <tpl fld="2" item="1"/>
          <tpl hier="29" item="1"/>
          <tpl hier="34" item="3"/>
          <tpl hier="36" item="2"/>
          <tpl hier="37" item="0"/>
          <tpl fld="1" item="6"/>
          <tpl fld="0" item="2"/>
        </tpls>
      </n>
      <n v="1" in="0">
        <tpls c="7">
          <tpl fld="2" item="1"/>
          <tpl hier="29" item="1"/>
          <tpl hier="34" item="3"/>
          <tpl hier="36" item="2"/>
          <tpl hier="37" item="0"/>
          <tpl fld="1" item="11"/>
          <tpl fld="0" item="15"/>
        </tpls>
      </n>
      <n v="6" in="0">
        <tpls c="7">
          <tpl fld="2" item="1"/>
          <tpl hier="29" item="1"/>
          <tpl hier="34" item="3"/>
          <tpl hier="36" item="2"/>
          <tpl hier="37" item="0"/>
          <tpl fld="1" item="12"/>
          <tpl fld="0" item="7"/>
        </tpls>
      </n>
      <n v="2" in="0">
        <tpls c="7">
          <tpl fld="2" item="1"/>
          <tpl hier="29" item="1"/>
          <tpl hier="34" item="3"/>
          <tpl hier="36" item="2"/>
          <tpl hier="37" item="0"/>
          <tpl fld="1" item="7"/>
          <tpl fld="0" item="2"/>
        </tpls>
      </n>
      <m>
        <tpls c="7">
          <tpl fld="2" item="1"/>
          <tpl hier="29" item="1"/>
          <tpl hier="34" item="3"/>
          <tpl hier="36" item="2"/>
          <tpl hier="37" item="0"/>
          <tpl fld="1" item="8"/>
          <tpl fld="0" item="14"/>
        </tpls>
      </m>
      <n v="8" in="0">
        <tpls c="7">
          <tpl fld="2" item="1"/>
          <tpl hier="29" item="1"/>
          <tpl hier="34" item="3"/>
          <tpl hier="36" item="2"/>
          <tpl hier="37" item="0"/>
          <tpl fld="1" item="2"/>
          <tpl fld="0" item="13"/>
        </tpls>
      </n>
      <n v="1" in="0">
        <tpls c="7">
          <tpl fld="2" item="1"/>
          <tpl hier="29" item="1"/>
          <tpl hier="34" item="3"/>
          <tpl hier="36" item="2"/>
          <tpl hier="37" item="0"/>
          <tpl fld="1" item="18"/>
          <tpl fld="0" item="9"/>
        </tpls>
      </n>
      <n v="1" in="0">
        <tpls c="7">
          <tpl fld="2" item="1"/>
          <tpl hier="29" item="1"/>
          <tpl hier="34" item="3"/>
          <tpl hier="36" item="2"/>
          <tpl hier="37" item="0"/>
          <tpl fld="1" item="20"/>
          <tpl fld="0" item="12"/>
        </tpls>
      </n>
      <m>
        <tpls c="7">
          <tpl fld="2" item="1"/>
          <tpl hier="29" item="1"/>
          <tpl hier="34" item="3"/>
          <tpl hier="36" item="2"/>
          <tpl hier="37" item="0"/>
          <tpl fld="1" item="3"/>
          <tpl fld="0" item="18"/>
        </tpls>
      </m>
      <n v="1" in="0">
        <tpls c="7">
          <tpl fld="2" item="1"/>
          <tpl hier="29" item="1"/>
          <tpl hier="34" item="3"/>
          <tpl hier="36" item="2"/>
          <tpl hier="37" item="0"/>
          <tpl fld="1" item="14"/>
          <tpl fld="0" item="15"/>
        </tpls>
      </n>
      <n v="2" in="0">
        <tpls c="7">
          <tpl fld="2" item="1"/>
          <tpl hier="29" item="1"/>
          <tpl hier="34" item="3"/>
          <tpl hier="36" item="2"/>
          <tpl hier="37" item="0"/>
          <tpl fld="1" item="17"/>
          <tpl fld="0" item="2"/>
        </tpls>
      </n>
      <n v="1" in="0">
        <tpls c="7">
          <tpl fld="2" item="1"/>
          <tpl hier="29" item="1"/>
          <tpl hier="34" item="3"/>
          <tpl hier="36" item="2"/>
          <tpl hier="37" item="0"/>
          <tpl fld="1" item="14"/>
          <tpl fld="0" item="9"/>
        </tpls>
      </n>
      <m>
        <tpls c="7">
          <tpl fld="2" item="1"/>
          <tpl hier="29" item="1"/>
          <tpl hier="34" item="3"/>
          <tpl hier="36" item="2"/>
          <tpl hier="37" item="0"/>
          <tpl fld="1" item="1"/>
          <tpl fld="0" item="10"/>
        </tpls>
      </m>
      <m>
        <tpls c="7">
          <tpl fld="2" item="1"/>
          <tpl hier="29" item="1"/>
          <tpl hier="34" item="3"/>
          <tpl hier="36" item="2"/>
          <tpl hier="37" item="0"/>
          <tpl fld="1" item="19"/>
          <tpl fld="0" item="10"/>
        </tpls>
      </m>
      <m>
        <tpls c="7">
          <tpl fld="2" item="1"/>
          <tpl hier="29" item="1"/>
          <tpl hier="34" item="3"/>
          <tpl hier="36" item="2"/>
          <tpl hier="37" item="0"/>
          <tpl fld="1" item="6"/>
          <tpl fld="0" item="1"/>
        </tpls>
      </m>
      <n v="5" in="0">
        <tpls c="7">
          <tpl fld="2" item="1"/>
          <tpl hier="29" item="1"/>
          <tpl hier="34" item="3"/>
          <tpl hier="36" item="2"/>
          <tpl hier="37" item="0"/>
          <tpl fld="1" item="14"/>
          <tpl fld="0" item="8"/>
        </tpls>
      </n>
      <m>
        <tpls c="7">
          <tpl fld="2" item="1"/>
          <tpl hier="29" item="1"/>
          <tpl hier="34" item="3"/>
          <tpl hier="36" item="2"/>
          <tpl hier="37" item="0"/>
          <tpl fld="1" item="1"/>
          <tpl fld="0" item="13"/>
        </tpls>
      </m>
      <n v="1" in="0">
        <tpls c="7">
          <tpl fld="2" item="1"/>
          <tpl hier="29" item="1"/>
          <tpl hier="34" item="3"/>
          <tpl hier="36" item="2"/>
          <tpl hier="37" item="0"/>
          <tpl fld="1" item="20"/>
          <tpl fld="0" item="10"/>
        </tpls>
      </n>
      <m>
        <tpls c="7">
          <tpl fld="2" item="1"/>
          <tpl hier="29" item="1"/>
          <tpl hier="34" item="3"/>
          <tpl hier="36" item="2"/>
          <tpl hier="37" item="0"/>
          <tpl fld="1" item="0"/>
          <tpl fld="0" item="6"/>
        </tpls>
      </m>
      <m>
        <tpls c="7">
          <tpl fld="2" item="1"/>
          <tpl hier="29" item="1"/>
          <tpl hier="34" item="3"/>
          <tpl hier="36" item="2"/>
          <tpl hier="37" item="0"/>
          <tpl fld="1" item="7"/>
          <tpl fld="0" item="1"/>
        </tpls>
      </m>
      <n v="6" in="0">
        <tpls c="7">
          <tpl fld="2" item="1"/>
          <tpl hier="29" item="1"/>
          <tpl hier="34" item="3"/>
          <tpl hier="36" item="2"/>
          <tpl hier="37" item="0"/>
          <tpl fld="1" item="2"/>
          <tpl fld="0" item="6"/>
        </tpls>
      </n>
      <m>
        <tpls c="7">
          <tpl fld="2" item="1"/>
          <tpl hier="29" item="1"/>
          <tpl hier="34" item="3"/>
          <tpl hier="36" item="2"/>
          <tpl hier="37" item="0"/>
          <tpl fld="1" item="17"/>
          <tpl fld="0" item="6"/>
        </tpls>
      </m>
      <m>
        <tpls c="7">
          <tpl fld="2" item="1"/>
          <tpl hier="29" item="1"/>
          <tpl hier="34" item="3"/>
          <tpl hier="36" item="2"/>
          <tpl hier="37" item="0"/>
          <tpl fld="1" item="0"/>
          <tpl fld="0" item="7"/>
        </tpls>
      </m>
      <m>
        <tpls c="7">
          <tpl fld="2" item="1"/>
          <tpl hier="29" item="1"/>
          <tpl hier="34" item="3"/>
          <tpl hier="36" item="2"/>
          <tpl hier="37" item="0"/>
          <tpl fld="1" item="9"/>
          <tpl fld="0" item="19"/>
        </tpls>
      </m>
      <m>
        <tpls c="7">
          <tpl fld="2" item="1"/>
          <tpl hier="29" item="1"/>
          <tpl hier="34" item="3"/>
          <tpl hier="36" item="2"/>
          <tpl hier="37" item="0"/>
          <tpl fld="1" item="5"/>
          <tpl fld="0" item="13"/>
        </tpls>
      </m>
      <n v="1" in="0">
        <tpls c="7">
          <tpl fld="2" item="1"/>
          <tpl hier="29" item="1"/>
          <tpl hier="34" item="3"/>
          <tpl hier="36" item="2"/>
          <tpl hier="37" item="0"/>
          <tpl fld="1" item="6"/>
          <tpl fld="0" item="15"/>
        </tpls>
      </n>
      <m>
        <tpls c="7">
          <tpl fld="2" item="1"/>
          <tpl hier="29" item="1"/>
          <tpl hier="34" item="3"/>
          <tpl hier="36" item="2"/>
          <tpl hier="37" item="0"/>
          <tpl fld="1" item="6"/>
          <tpl fld="0" item="6"/>
        </tpls>
      </m>
      <m>
        <tpls c="7">
          <tpl fld="2" item="1"/>
          <tpl hier="29" item="1"/>
          <tpl hier="34" item="3"/>
          <tpl hier="36" item="2"/>
          <tpl hier="37" item="0"/>
          <tpl fld="1" item="21"/>
          <tpl fld="0" item="15"/>
        </tpls>
      </m>
      <n v="1" in="0">
        <tpls c="7">
          <tpl fld="2" item="1"/>
          <tpl hier="29" item="1"/>
          <tpl hier="34" item="3"/>
          <tpl hier="36" item="2"/>
          <tpl hier="37" item="0"/>
          <tpl fld="1" item="17"/>
          <tpl fld="0" item="9"/>
        </tpls>
      </n>
      <n v="5" in="0">
        <tpls c="7">
          <tpl fld="2" item="1"/>
          <tpl hier="29" item="1"/>
          <tpl hier="34" item="3"/>
          <tpl hier="36" item="2"/>
          <tpl hier="37" item="0"/>
          <tpl fld="1" item="10"/>
          <tpl fld="0" item="0"/>
        </tpls>
      </n>
      <m>
        <tpls c="7">
          <tpl fld="2" item="1"/>
          <tpl hier="29" item="1"/>
          <tpl hier="34" item="3"/>
          <tpl hier="36" item="2"/>
          <tpl hier="37" item="0"/>
          <tpl fld="1" item="9"/>
          <tpl fld="0" item="11"/>
        </tpls>
      </m>
      <n v="5" in="0">
        <tpls c="7">
          <tpl fld="2" item="1"/>
          <tpl hier="29" item="1"/>
          <tpl hier="34" item="3"/>
          <tpl hier="36" item="2"/>
          <tpl hier="37" item="0"/>
          <tpl fld="1" item="2"/>
          <tpl fld="0" item="0"/>
        </tpls>
      </n>
      <m>
        <tpls c="7">
          <tpl fld="2" item="1"/>
          <tpl hier="29" item="1"/>
          <tpl hier="34" item="3"/>
          <tpl hier="36" item="2"/>
          <tpl hier="37" item="0"/>
          <tpl fld="1" item="25"/>
          <tpl fld="0" item="16"/>
        </tpls>
      </m>
      <m>
        <tpls c="7">
          <tpl fld="2" item="1"/>
          <tpl hier="29" item="1"/>
          <tpl hier="34" item="3"/>
          <tpl hier="36" item="2"/>
          <tpl hier="37" item="0"/>
          <tpl fld="1" item="17"/>
          <tpl fld="0" item="16"/>
        </tpls>
      </m>
      <n v="5" in="0">
        <tpls c="7">
          <tpl fld="2" item="1"/>
          <tpl hier="29" item="1"/>
          <tpl hier="34" item="3"/>
          <tpl hier="36" item="2"/>
          <tpl hier="37" item="0"/>
          <tpl fld="1" item="16"/>
          <tpl fld="0" item="0"/>
        </tpls>
      </n>
      <n v="1" in="0">
        <tpls c="7">
          <tpl fld="2" item="1"/>
          <tpl hier="29" item="1"/>
          <tpl hier="34" item="3"/>
          <tpl hier="36" item="2"/>
          <tpl hier="37" item="0"/>
          <tpl fld="1" item="19"/>
          <tpl fld="0" item="3"/>
        </tpls>
      </n>
      <n v="1" in="0">
        <tpls c="7">
          <tpl fld="2" item="1"/>
          <tpl hier="29" item="1"/>
          <tpl hier="34" item="3"/>
          <tpl hier="36" item="2"/>
          <tpl hier="37" item="0"/>
          <tpl fld="1" item="23"/>
          <tpl fld="0" item="16"/>
        </tpls>
      </n>
      <m>
        <tpls c="7">
          <tpl fld="2" item="1"/>
          <tpl hier="29" item="1"/>
          <tpl hier="34" item="3"/>
          <tpl hier="36" item="2"/>
          <tpl hier="37" item="0"/>
          <tpl fld="1" item="17"/>
          <tpl fld="0" item="1"/>
        </tpls>
      </m>
      <n v="1" in="0">
        <tpls c="7">
          <tpl fld="2" item="1"/>
          <tpl hier="29" item="1"/>
          <tpl hier="34" item="3"/>
          <tpl hier="36" item="2"/>
          <tpl hier="37" item="0"/>
          <tpl fld="1" item="11"/>
          <tpl fld="0" item="10"/>
        </tpls>
      </n>
      <m>
        <tpls c="7">
          <tpl fld="2" item="1"/>
          <tpl hier="29" item="1"/>
          <tpl hier="34" item="3"/>
          <tpl hier="36" item="2"/>
          <tpl hier="37" item="0"/>
          <tpl fld="1" item="24"/>
          <tpl fld="0" item="10"/>
        </tpls>
      </m>
      <m>
        <tpls c="7">
          <tpl fld="2" item="1"/>
          <tpl hier="29" item="1"/>
          <tpl hier="34" item="3"/>
          <tpl hier="36" item="2"/>
          <tpl hier="37" item="0"/>
          <tpl fld="1" item="19"/>
          <tpl fld="0" item="13"/>
        </tpls>
      </m>
      <m>
        <tpls c="7">
          <tpl fld="2" item="1"/>
          <tpl hier="29" item="1"/>
          <tpl hier="34" item="3"/>
          <tpl hier="36" item="2"/>
          <tpl hier="37" item="0"/>
          <tpl fld="1" item="16"/>
          <tpl fld="0" item="19"/>
        </tpls>
      </m>
      <m>
        <tpls c="7">
          <tpl fld="2" item="1"/>
          <tpl hier="29" item="1"/>
          <tpl hier="34" item="3"/>
          <tpl hier="36" item="2"/>
          <tpl hier="37" item="0"/>
          <tpl fld="1" item="24"/>
          <tpl fld="0" item="15"/>
        </tpls>
      </m>
      <n v="1" in="0">
        <tpls c="7">
          <tpl fld="2" item="1"/>
          <tpl hier="29" item="1"/>
          <tpl hier="34" item="3"/>
          <tpl hier="36" item="2"/>
          <tpl hier="37" item="0"/>
          <tpl fld="1" item="11"/>
          <tpl fld="0" item="9"/>
        </tpls>
      </n>
      <n v="6" in="0">
        <tpls c="7">
          <tpl fld="2" item="1"/>
          <tpl hier="29" item="1"/>
          <tpl hier="34" item="3"/>
          <tpl hier="36" item="2"/>
          <tpl hier="37" item="0"/>
          <tpl fld="1" item="2"/>
          <tpl fld="0" item="7"/>
        </tpls>
      </n>
      <n v="1" in="0">
        <tpls c="7">
          <tpl fld="2" item="1"/>
          <tpl hier="29" item="1"/>
          <tpl hier="34" item="3"/>
          <tpl hier="36" item="2"/>
          <tpl hier="37" item="0"/>
          <tpl fld="1" item="10"/>
          <tpl fld="0" item="10"/>
        </tpls>
      </n>
      <n v="8" in="0">
        <tpls c="7">
          <tpl fld="2" item="1"/>
          <tpl hier="29" item="1"/>
          <tpl hier="34" item="3"/>
          <tpl hier="36" item="2"/>
          <tpl hier="37" item="0"/>
          <tpl fld="1" item="10"/>
          <tpl fld="0" item="17"/>
        </tpls>
      </n>
      <m>
        <tpls c="7">
          <tpl fld="2" item="1"/>
          <tpl hier="29" item="1"/>
          <tpl hier="34" item="3"/>
          <tpl hier="36" item="2"/>
          <tpl hier="37" item="0"/>
          <tpl fld="1" item="1"/>
          <tpl fld="0" item="17"/>
        </tpls>
      </m>
      <n v="5" in="0">
        <tpls c="7">
          <tpl fld="2" item="1"/>
          <tpl hier="29" item="1"/>
          <tpl hier="34" item="3"/>
          <tpl hier="36" item="2"/>
          <tpl hier="37" item="0"/>
          <tpl fld="1" item="3"/>
          <tpl fld="0" item="0"/>
        </tpls>
      </n>
      <n v="1" in="0">
        <tpls c="7">
          <tpl fld="2" item="1"/>
          <tpl hier="29" item="1"/>
          <tpl hier="34" item="3"/>
          <tpl hier="36" item="2"/>
          <tpl hier="37" item="0"/>
          <tpl fld="1" item="12"/>
          <tpl fld="0" item="3"/>
        </tpls>
      </n>
      <n v="1" in="0">
        <tpls c="7">
          <tpl fld="2" item="1"/>
          <tpl hier="29" item="1"/>
          <tpl hier="34" item="3"/>
          <tpl hier="36" item="2"/>
          <tpl hier="37" item="0"/>
          <tpl fld="1" item="3"/>
          <tpl fld="0" item="12"/>
        </tpls>
      </n>
      <n v="2" in="0">
        <tpls c="7">
          <tpl fld="2" item="1"/>
          <tpl hier="29" item="1"/>
          <tpl hier="34" item="3"/>
          <tpl hier="36" item="2"/>
          <tpl hier="37" item="0"/>
          <tpl fld="1" item="25"/>
          <tpl fld="0" item="2"/>
        </tpls>
      </n>
      <n v="1" in="0">
        <tpls c="7">
          <tpl fld="2" item="1"/>
          <tpl hier="29" item="1"/>
          <tpl hier="34" item="3"/>
          <tpl hier="36" item="2"/>
          <tpl hier="37" item="0"/>
          <tpl fld="1" item="16"/>
          <tpl fld="0" item="3"/>
        </tpls>
      </n>
      <m>
        <tpls c="7">
          <tpl fld="2" item="1"/>
          <tpl hier="29" item="1"/>
          <tpl hier="34" item="3"/>
          <tpl hier="36" item="2"/>
          <tpl hier="37" item="0"/>
          <tpl fld="1" item="16"/>
          <tpl fld="0" item="8"/>
        </tpls>
      </m>
      <n v="1" in="0">
        <tpls c="7">
          <tpl fld="2" item="1"/>
          <tpl hier="29" item="1"/>
          <tpl hier="34" item="3"/>
          <tpl hier="36" item="2"/>
          <tpl hier="37" item="0"/>
          <tpl fld="1" item="17"/>
          <tpl fld="0" item="11"/>
        </tpls>
      </n>
      <m>
        <tpls c="7">
          <tpl fld="2" item="1"/>
          <tpl hier="29" item="1"/>
          <tpl hier="34" item="3"/>
          <tpl hier="36" item="2"/>
          <tpl hier="37" item="0"/>
          <tpl fld="1" item="24"/>
          <tpl fld="0" item="1"/>
        </tpls>
      </m>
      <m>
        <tpls c="7">
          <tpl fld="2" item="1"/>
          <tpl hier="29" item="1"/>
          <tpl hier="34" item="3"/>
          <tpl hier="36" item="2"/>
          <tpl hier="37" item="0"/>
          <tpl fld="1" item="7"/>
          <tpl fld="0" item="0"/>
        </tpls>
      </m>
      <n v="1" in="0">
        <tpls c="7">
          <tpl fld="2" item="1"/>
          <tpl hier="29" item="1"/>
          <tpl hier="34" item="3"/>
          <tpl hier="36" item="2"/>
          <tpl hier="37" item="0"/>
          <tpl fld="1" item="3"/>
          <tpl fld="0" item="20"/>
        </tpls>
      </n>
      <m>
        <tpls c="7">
          <tpl fld="2" item="1"/>
          <tpl hier="29" item="1"/>
          <tpl hier="34" item="3"/>
          <tpl hier="36" item="2"/>
          <tpl hier="37" item="0"/>
          <tpl fld="1" item="0"/>
          <tpl fld="0" item="4"/>
        </tpls>
      </m>
      <n v="1" in="0">
        <tpls c="7">
          <tpl fld="2" item="1"/>
          <tpl hier="29" item="1"/>
          <tpl hier="34" item="3"/>
          <tpl hier="36" item="2"/>
          <tpl hier="37" item="0"/>
          <tpl fld="1" item="18"/>
          <tpl fld="0" item="3"/>
        </tpls>
      </n>
      <n v="5" in="0">
        <tpls c="7">
          <tpl fld="2" item="1"/>
          <tpl hier="29" item="1"/>
          <tpl hier="34" item="3"/>
          <tpl hier="36" item="2"/>
          <tpl hier="37" item="0"/>
          <tpl fld="1" item="14"/>
          <tpl fld="0" item="5"/>
        </tpls>
      </n>
      <m>
        <tpls c="7">
          <tpl fld="2" item="1"/>
          <tpl hier="29" item="1"/>
          <tpl hier="34" item="3"/>
          <tpl hier="36" item="2"/>
          <tpl hier="37" item="0"/>
          <tpl fld="1" item="16"/>
          <tpl fld="0" item="16"/>
        </tpls>
      </m>
      <n v="8" in="0">
        <tpls c="7">
          <tpl fld="2" item="1"/>
          <tpl hier="29" item="1"/>
          <tpl hier="34" item="3"/>
          <tpl hier="36" item="2"/>
          <tpl hier="37" item="0"/>
          <tpl fld="1" item="14"/>
          <tpl fld="0" item="16"/>
        </tpls>
      </n>
      <n v="1" in="0">
        <tpls c="7">
          <tpl fld="2" item="1"/>
          <tpl hier="29" item="1"/>
          <tpl hier="34" item="3"/>
          <tpl hier="36" item="2"/>
          <tpl hier="37" item="0"/>
          <tpl fld="1" item="3"/>
          <tpl fld="0" item="13"/>
        </tpls>
      </n>
      <n v="1" in="0">
        <tpls c="7">
          <tpl fld="2" item="1"/>
          <tpl hier="29" item="1"/>
          <tpl hier="34" item="3"/>
          <tpl hier="36" item="2"/>
          <tpl hier="37" item="0"/>
          <tpl fld="1" item="25"/>
          <tpl fld="0" item="3"/>
        </tpls>
      </n>
      <m>
        <tpls c="7">
          <tpl fld="2" item="1"/>
          <tpl hier="29" item="1"/>
          <tpl hier="34" item="3"/>
          <tpl hier="36" item="2"/>
          <tpl hier="37" item="0"/>
          <tpl fld="1" item="14"/>
          <tpl fld="0" item="18"/>
        </tpls>
      </m>
      <m>
        <tpls c="7">
          <tpl fld="2" item="1"/>
          <tpl hier="29" item="1"/>
          <tpl hier="34" item="3"/>
          <tpl hier="36" item="2"/>
          <tpl hier="37" item="0"/>
          <tpl fld="1" item="24"/>
          <tpl fld="0" item="14"/>
        </tpls>
      </m>
      <n v="13" in="0">
        <tpls c="7">
          <tpl fld="2" item="1"/>
          <tpl hier="29" item="1"/>
          <tpl hier="34" item="3"/>
          <tpl hier="36" item="2"/>
          <tpl hier="37" item="0"/>
          <tpl fld="1" item="14"/>
          <tpl fld="0" item="19"/>
        </tpls>
      </n>
      <n v="1" in="0">
        <tpls c="7">
          <tpl fld="2" item="1"/>
          <tpl hier="29" item="1"/>
          <tpl hier="34" item="3"/>
          <tpl hier="36" item="2"/>
          <tpl hier="37" item="0"/>
          <tpl fld="1" item="3"/>
          <tpl fld="0" item="11"/>
        </tpls>
      </n>
      <m>
        <tpls c="7">
          <tpl fld="2" item="1"/>
          <tpl hier="29" item="1"/>
          <tpl hier="34" item="3"/>
          <tpl hier="36" item="2"/>
          <tpl hier="37" item="0"/>
          <tpl fld="1" item="8"/>
          <tpl fld="0" item="12"/>
        </tpls>
      </m>
      <n v="5" in="0">
        <tpls c="7">
          <tpl fld="2" item="1"/>
          <tpl hier="29" item="1"/>
          <tpl hier="34" item="3"/>
          <tpl hier="36" item="2"/>
          <tpl hier="37" item="0"/>
          <tpl fld="1" item="4"/>
          <tpl fld="0" item="4"/>
        </tpls>
      </n>
      <n v="1" in="0">
        <tpls c="7">
          <tpl fld="2" item="1"/>
          <tpl hier="29" item="1"/>
          <tpl hier="34" item="3"/>
          <tpl hier="36" item="2"/>
          <tpl hier="37" item="0"/>
          <tpl fld="1" item="3"/>
          <tpl fld="0" item="10"/>
        </tpls>
      </n>
      <m>
        <tpls c="7">
          <tpl fld="2" item="1"/>
          <tpl hier="29" item="1"/>
          <tpl hier="34" item="3"/>
          <tpl hier="36" item="2"/>
          <tpl hier="37" item="0"/>
          <tpl fld="1" item="21"/>
          <tpl fld="0" item="4"/>
        </tpls>
      </m>
      <m>
        <tpls c="7">
          <tpl fld="2" item="1"/>
          <tpl hier="29" item="1"/>
          <tpl hier="34" item="3"/>
          <tpl hier="36" item="2"/>
          <tpl hier="37" item="0"/>
          <tpl fld="1" item="11"/>
          <tpl fld="0" item="17"/>
        </tpls>
      </m>
      <m>
        <tpls c="7">
          <tpl fld="2" item="1"/>
          <tpl hier="29" item="1"/>
          <tpl hier="34" item="3"/>
          <tpl hier="36" item="2"/>
          <tpl hier="37" item="0"/>
          <tpl fld="1" item="6"/>
          <tpl fld="0" item="19"/>
        </tpls>
      </m>
      <n v="1" in="0">
        <tpls c="7">
          <tpl fld="2" item="1"/>
          <tpl hier="29" item="1"/>
          <tpl hier="34" item="3"/>
          <tpl hier="36" item="2"/>
          <tpl hier="37" item="0"/>
          <tpl fld="1" item="20"/>
          <tpl fld="0" item="11"/>
        </tpls>
      </n>
      <n v="1" in="0">
        <tpls c="7">
          <tpl fld="2" item="1"/>
          <tpl hier="29" item="1"/>
          <tpl hier="34" item="3"/>
          <tpl hier="36" item="2"/>
          <tpl hier="37" item="0"/>
          <tpl fld="1" item="12"/>
          <tpl fld="0" item="11"/>
        </tpls>
      </n>
      <m>
        <tpls c="7">
          <tpl fld="2" item="1"/>
          <tpl hier="29" item="1"/>
          <tpl hier="34" item="3"/>
          <tpl hier="36" item="2"/>
          <tpl hier="37" item="0"/>
          <tpl fld="1" item="0"/>
          <tpl fld="0" item="13"/>
        </tpls>
      </m>
      <m>
        <tpls c="7">
          <tpl fld="2" item="1"/>
          <tpl hier="29" item="1"/>
          <tpl hier="34" item="3"/>
          <tpl hier="36" item="2"/>
          <tpl hier="37" item="0"/>
          <tpl fld="1" item="8"/>
          <tpl fld="0" item="11"/>
        </tpls>
      </m>
      <n v="5" in="0">
        <tpls c="7">
          <tpl fld="2" item="1"/>
          <tpl hier="29" item="1"/>
          <tpl hier="34" item="3"/>
          <tpl hier="36" item="2"/>
          <tpl hier="37" item="0"/>
          <tpl fld="1" item="3"/>
          <tpl fld="0" item="4"/>
        </tpls>
      </n>
      <m>
        <tpls c="7">
          <tpl fld="2" item="1"/>
          <tpl hier="29" item="1"/>
          <tpl hier="34" item="3"/>
          <tpl hier="36" item="2"/>
          <tpl hier="37" item="0"/>
          <tpl fld="1" item="25"/>
          <tpl fld="0" item="1"/>
        </tpls>
      </m>
      <n v="1" in="0">
        <tpls c="7">
          <tpl fld="2" item="1"/>
          <tpl hier="29" item="1"/>
          <tpl hier="34" item="3"/>
          <tpl hier="36" item="2"/>
          <tpl hier="37" item="0"/>
          <tpl fld="1" item="2"/>
          <tpl fld="0" item="11"/>
        </tpls>
      </n>
      <n v="3" in="0">
        <tpls c="7">
          <tpl fld="2" item="1"/>
          <tpl hier="29" item="1"/>
          <tpl hier="34" item="3"/>
          <tpl hier="36" item="2"/>
          <tpl hier="37" item="0"/>
          <tpl fld="1" item="15"/>
          <tpl fld="0" item="14"/>
        </tpls>
      </n>
      <n v="1" in="0">
        <tpls c="7">
          <tpl fld="2" item="1"/>
          <tpl hier="29" item="1"/>
          <tpl hier="34" item="3"/>
          <tpl hier="36" item="2"/>
          <tpl hier="37" item="0"/>
          <tpl fld="1" item="15"/>
          <tpl fld="0" item="20"/>
        </tpls>
      </n>
      <n v="11" in="0">
        <tpls c="7">
          <tpl fld="2" item="1"/>
          <tpl hier="29" item="1"/>
          <tpl hier="34" item="3"/>
          <tpl hier="36" item="2"/>
          <tpl hier="37" item="0"/>
          <tpl fld="1" item="2"/>
          <tpl fld="0" item="18"/>
        </tpls>
      </n>
      <n v="8" in="0">
        <tpls c="7">
          <tpl fld="2" item="1"/>
          <tpl hier="29" item="1"/>
          <tpl hier="34" item="3"/>
          <tpl hier="36" item="2"/>
          <tpl hier="37" item="0"/>
          <tpl fld="1" item="20"/>
          <tpl fld="0" item="16"/>
        </tpls>
      </n>
      <n v="8" in="0">
        <tpls c="7">
          <tpl fld="2" item="1"/>
          <tpl hier="29" item="1"/>
          <tpl hier="34" item="3"/>
          <tpl hier="36" item="2"/>
          <tpl hier="37" item="0"/>
          <tpl fld="1" item="11"/>
          <tpl fld="0" item="13"/>
        </tpls>
      </n>
      <m>
        <tpls c="7">
          <tpl fld="2" item="1"/>
          <tpl hier="29" item="1"/>
          <tpl hier="34" item="3"/>
          <tpl hier="36" item="2"/>
          <tpl hier="37" item="0"/>
          <tpl fld="1" item="21"/>
          <tpl fld="0" item="1"/>
        </tpls>
      </m>
      <n v="5" in="0">
        <tpls c="7">
          <tpl fld="2" item="1"/>
          <tpl hier="29" item="1"/>
          <tpl hier="34" item="3"/>
          <tpl hier="36" item="2"/>
          <tpl hier="37" item="0"/>
          <tpl fld="1" item="15"/>
          <tpl fld="0" item="4"/>
        </tpls>
      </n>
      <m>
        <tpls c="7">
          <tpl fld="2" item="1"/>
          <tpl hier="29" item="1"/>
          <tpl hier="34" item="3"/>
          <tpl hier="36" item="2"/>
          <tpl hier="37" item="0"/>
          <tpl fld="1" item="8"/>
          <tpl fld="0" item="19"/>
        </tpls>
      </m>
      <m>
        <tpls c="7">
          <tpl fld="2" item="1"/>
          <tpl hier="29" item="1"/>
          <tpl hier="34" item="3"/>
          <tpl hier="36" item="2"/>
          <tpl hier="37" item="0"/>
          <tpl fld="1" item="21"/>
          <tpl fld="0" item="8"/>
        </tpls>
      </m>
      <m>
        <tpls c="7">
          <tpl fld="2" item="1"/>
          <tpl hier="29" item="1"/>
          <tpl hier="34" item="3"/>
          <tpl hier="36" item="2"/>
          <tpl hier="37" item="0"/>
          <tpl fld="1" item="11"/>
          <tpl fld="0" item="18"/>
        </tpls>
      </m>
      <n v="5" in="0">
        <tpls c="7">
          <tpl fld="2" item="1"/>
          <tpl hier="29" item="1"/>
          <tpl hier="34" item="3"/>
          <tpl hier="36" item="2"/>
          <tpl hier="37" item="0"/>
          <tpl fld="1" item="20"/>
          <tpl fld="0" item="8"/>
        </tpls>
      </n>
      <m>
        <tpls c="7">
          <tpl fld="2" item="1"/>
          <tpl hier="29" item="1"/>
          <tpl hier="34" item="3"/>
          <tpl hier="36" item="2"/>
          <tpl hier="37" item="0"/>
          <tpl fld="1" item="13"/>
          <tpl fld="0" item="18"/>
        </tpls>
      </m>
      <m>
        <tpls c="7">
          <tpl fld="2" item="1"/>
          <tpl hier="29" item="1"/>
          <tpl hier="34" item="3"/>
          <tpl hier="36" item="2"/>
          <tpl hier="37" item="0"/>
          <tpl fld="1" item="16"/>
          <tpl fld="0" item="17"/>
        </tpls>
      </m>
      <m>
        <tpls c="7">
          <tpl fld="2" item="1"/>
          <tpl hier="29" item="1"/>
          <tpl hier="34" item="3"/>
          <tpl hier="36" item="2"/>
          <tpl hier="37" item="0"/>
          <tpl fld="1" item="1"/>
          <tpl fld="0" item="4"/>
        </tpls>
      </m>
      <n v="2" in="0">
        <tpls c="7">
          <tpl fld="2" item="1"/>
          <tpl hier="29" item="1"/>
          <tpl hier="34" item="3"/>
          <tpl hier="36" item="2"/>
          <tpl hier="37" item="0"/>
          <tpl fld="1" item="2"/>
          <tpl fld="0" item="2"/>
        </tpls>
      </n>
      <n v="5" in="0">
        <tpls c="7">
          <tpl fld="2" item="1"/>
          <tpl hier="29" item="1"/>
          <tpl hier="34" item="3"/>
          <tpl hier="36" item="2"/>
          <tpl hier="37" item="0"/>
          <tpl fld="1" item="20"/>
          <tpl fld="0" item="4"/>
        </tpls>
      </n>
      <m>
        <tpls c="7">
          <tpl fld="2" item="1"/>
          <tpl hier="29" item="1"/>
          <tpl hier="34" item="3"/>
          <tpl hier="36" item="2"/>
          <tpl hier="37" item="0"/>
          <tpl fld="1" item="13"/>
          <tpl fld="0" item="0"/>
        </tpls>
      </m>
      <m>
        <tpls c="7">
          <tpl fld="2" item="1"/>
          <tpl hier="29" item="1"/>
          <tpl hier="34" item="3"/>
          <tpl hier="36" item="2"/>
          <tpl hier="37" item="0"/>
          <tpl fld="1" item="21"/>
          <tpl fld="0" item="17"/>
        </tpls>
      </m>
      <n v="1" in="0">
        <tpls c="7">
          <tpl fld="2" item="1"/>
          <tpl hier="29" item="1"/>
          <tpl hier="34" item="3"/>
          <tpl hier="36" item="2"/>
          <tpl hier="37" item="0"/>
          <tpl fld="1" item="24"/>
          <tpl fld="0" item="3"/>
        </tpls>
      </n>
      <m>
        <tpls c="7">
          <tpl fld="2" item="1"/>
          <tpl hier="29" item="1"/>
          <tpl hier="34" item="3"/>
          <tpl hier="36" item="2"/>
          <tpl hier="37" item="0"/>
          <tpl fld="1" item="16"/>
          <tpl fld="0" item="18"/>
        </tpls>
      </m>
      <m>
        <tpls c="7">
          <tpl fld="2" item="1"/>
          <tpl hier="29" item="1"/>
          <tpl hier="34" item="3"/>
          <tpl hier="36" item="2"/>
          <tpl hier="37" item="0"/>
          <tpl fld="1" item="13"/>
          <tpl fld="0" item="4"/>
        </tpls>
      </m>
      <m>
        <tpls c="7">
          <tpl fld="2" item="1"/>
          <tpl hier="29" item="1"/>
          <tpl hier="34" item="3"/>
          <tpl hier="36" item="2"/>
          <tpl hier="37" item="0"/>
          <tpl fld="1" item="22"/>
          <tpl fld="0" item="6"/>
        </tpls>
      </m>
      <m>
        <tpls c="7">
          <tpl fld="2" item="1"/>
          <tpl hier="29" item="1"/>
          <tpl hier="34" item="3"/>
          <tpl hier="36" item="2"/>
          <tpl hier="37" item="0"/>
          <tpl fld="1" item="19"/>
          <tpl fld="0" item="1"/>
        </tpls>
      </m>
      <m>
        <tpls c="7">
          <tpl fld="2" item="1"/>
          <tpl hier="29" item="1"/>
          <tpl hier="34" item="3"/>
          <tpl hier="36" item="2"/>
          <tpl hier="37" item="0"/>
          <tpl fld="1" item="18"/>
          <tpl fld="0" item="2"/>
        </tpls>
      </m>
      <m>
        <tpls c="7">
          <tpl fld="2" item="1"/>
          <tpl hier="29" item="1"/>
          <tpl hier="34" item="3"/>
          <tpl hier="36" item="2"/>
          <tpl hier="37" item="0"/>
          <tpl fld="1" item="22"/>
          <tpl fld="0" item="4"/>
        </tpls>
      </m>
      <m>
        <tpls c="7">
          <tpl fld="2" item="1"/>
          <tpl hier="29" item="1"/>
          <tpl hier="34" item="3"/>
          <tpl hier="36" item="2"/>
          <tpl hier="37" item="0"/>
          <tpl fld="1" item="22"/>
          <tpl fld="0" item="13"/>
        </tpls>
      </m>
      <n v="13" in="0">
        <tpls c="7">
          <tpl fld="2" item="1"/>
          <tpl hier="29" item="1"/>
          <tpl hier="34" item="3"/>
          <tpl hier="36" item="2"/>
          <tpl hier="37" item="0"/>
          <tpl fld="1" item="10"/>
          <tpl fld="0" item="19"/>
        </tpls>
      </n>
      <m>
        <tpls c="7">
          <tpl fld="2" item="1"/>
          <tpl hier="29" item="1"/>
          <tpl hier="34" item="3"/>
          <tpl hier="36" item="2"/>
          <tpl hier="37" item="0"/>
          <tpl fld="1" item="7"/>
          <tpl fld="0" item="12"/>
        </tpls>
      </m>
      <n v="1" in="0">
        <tpls c="7">
          <tpl fld="2" item="1"/>
          <tpl hier="29" item="1"/>
          <tpl hier="34" item="3"/>
          <tpl hier="36" item="2"/>
          <tpl hier="37" item="0"/>
          <tpl fld="1" item="14"/>
          <tpl fld="0" item="12"/>
        </tpls>
      </n>
      <m>
        <tpls c="7">
          <tpl fld="2" item="1"/>
          <tpl hier="29" item="1"/>
          <tpl hier="34" item="3"/>
          <tpl hier="36" item="2"/>
          <tpl hier="37" item="0"/>
          <tpl fld="1" item="24"/>
          <tpl fld="0" item="6"/>
        </tpls>
      </m>
      <n v="8" in="0">
        <tpls c="7">
          <tpl fld="2" item="1"/>
          <tpl hier="29" item="1"/>
          <tpl hier="34" item="3"/>
          <tpl hier="36" item="2"/>
          <tpl hier="37" item="0"/>
          <tpl fld="1" item="20"/>
          <tpl fld="0" item="17"/>
        </tpls>
      </n>
      <m>
        <tpls c="7">
          <tpl fld="2" item="1"/>
          <tpl hier="29" item="1"/>
          <tpl hier="34" item="3"/>
          <tpl hier="36" item="2"/>
          <tpl hier="37" item="0"/>
          <tpl fld="1" item="18"/>
          <tpl fld="0" item="14"/>
        </tpls>
      </m>
      <m>
        <tpls c="7">
          <tpl fld="2" item="1"/>
          <tpl hier="29" item="1"/>
          <tpl hier="34" item="3"/>
          <tpl hier="36" item="2"/>
          <tpl hier="37" item="0"/>
          <tpl fld="1" item="24"/>
          <tpl fld="0" item="16"/>
        </tpls>
      </m>
      <m>
        <tpls c="7">
          <tpl fld="2" item="1"/>
          <tpl hier="29" item="1"/>
          <tpl hier="34" item="3"/>
          <tpl hier="36" item="2"/>
          <tpl hier="37" item="0"/>
          <tpl fld="1" item="13"/>
          <tpl fld="0" item="13"/>
        </tpls>
      </m>
      <m>
        <tpls c="7">
          <tpl fld="2" item="1"/>
          <tpl hier="29" item="1"/>
          <tpl hier="34" item="3"/>
          <tpl hier="36" item="2"/>
          <tpl hier="37" item="0"/>
          <tpl fld="1" item="14"/>
          <tpl fld="0" item="6"/>
        </tpls>
      </m>
      <m>
        <tpls c="7">
          <tpl fld="2" item="1"/>
          <tpl hier="29" item="1"/>
          <tpl hier="34" item="3"/>
          <tpl hier="36" item="2"/>
          <tpl hier="37" item="0"/>
          <tpl fld="1" item="7"/>
          <tpl fld="0" item="17"/>
        </tpls>
      </m>
      <m>
        <tpls c="7">
          <tpl fld="2" item="1"/>
          <tpl hier="29" item="1"/>
          <tpl hier="34" item="3"/>
          <tpl hier="36" item="2"/>
          <tpl hier="37" item="0"/>
          <tpl fld="1" item="13"/>
          <tpl fld="0" item="7"/>
        </tpls>
      </m>
      <n v="1" in="0">
        <tpls c="7">
          <tpl fld="2" item="1"/>
          <tpl hier="29" item="1"/>
          <tpl hier="34" item="3"/>
          <tpl hier="36" item="2"/>
          <tpl hier="37" item="0"/>
          <tpl fld="1" item="7"/>
          <tpl fld="0" item="11"/>
        </tpls>
      </n>
      <m>
        <tpls c="7">
          <tpl fld="2" item="1"/>
          <tpl hier="29" item="1"/>
          <tpl hier="34" item="3"/>
          <tpl hier="36" item="2"/>
          <tpl hier="37" item="0"/>
          <tpl fld="1" item="13"/>
          <tpl fld="0" item="6"/>
        </tpls>
      </m>
      <m>
        <tpls c="7">
          <tpl fld="2" item="1"/>
          <tpl hier="29" item="1"/>
          <tpl hier="34" item="3"/>
          <tpl hier="36" item="2"/>
          <tpl hier="37" item="0"/>
          <tpl fld="1" item="24"/>
          <tpl fld="0" item="4"/>
        </tpls>
      </m>
      <n v="1" in="0">
        <tpls c="7">
          <tpl fld="2" item="1"/>
          <tpl hier="29" item="1"/>
          <tpl hier="34" item="3"/>
          <tpl hier="36" item="2"/>
          <tpl hier="37" item="0"/>
          <tpl fld="1" item="10"/>
          <tpl fld="0" item="3"/>
        </tpls>
      </n>
      <m>
        <tpls c="7">
          <tpl fld="2" item="1"/>
          <tpl hier="29" item="1"/>
          <tpl hier="34" item="3"/>
          <tpl hier="36" item="2"/>
          <tpl hier="37" item="0"/>
          <tpl fld="1" item="22"/>
          <tpl fld="0" item="0"/>
        </tpls>
      </m>
      <m>
        <tpls c="7">
          <tpl fld="2" item="1"/>
          <tpl hier="29" item="1"/>
          <tpl hier="34" item="3"/>
          <tpl hier="36" item="2"/>
          <tpl hier="37" item="0"/>
          <tpl fld="1" item="8"/>
          <tpl fld="0" item="13"/>
        </tpls>
      </m>
      <m>
        <tpls c="7">
          <tpl fld="2" item="1"/>
          <tpl hier="29" item="1"/>
          <tpl hier="34" item="3"/>
          <tpl hier="36" item="2"/>
          <tpl hier="37" item="0"/>
          <tpl fld="1" item="18"/>
          <tpl fld="0" item="12"/>
        </tpls>
      </m>
      <n v="5" in="0">
        <tpls c="7">
          <tpl fld="2" item="1"/>
          <tpl hier="29" item="1"/>
          <tpl hier="34" item="3"/>
          <tpl hier="36" item="2"/>
          <tpl hier="37" item="0"/>
          <tpl fld="1" item="10"/>
          <tpl fld="0" item="4"/>
        </tpls>
      </n>
      <m>
        <tpls c="7">
          <tpl fld="2" item="1"/>
          <tpl hier="29" item="1"/>
          <tpl hier="34" item="3"/>
          <tpl hier="36" item="2"/>
          <tpl hier="37" item="0"/>
          <tpl fld="1" item="0"/>
          <tpl fld="0" item="19"/>
        </tpls>
      </m>
      <m>
        <tpls c="7">
          <tpl fld="2" item="1"/>
          <tpl hier="29" item="1"/>
          <tpl hier="34" item="3"/>
          <tpl hier="36" item="2"/>
          <tpl hier="37" item="0"/>
          <tpl fld="1" item="9"/>
          <tpl fld="0" item="9"/>
        </tpls>
      </m>
      <m>
        <tpls c="7">
          <tpl fld="2" item="1"/>
          <tpl hier="29" item="1"/>
          <tpl hier="34" item="3"/>
          <tpl hier="36" item="2"/>
          <tpl hier="37" item="0"/>
          <tpl fld="1" item="13"/>
          <tpl fld="0" item="14"/>
        </tpls>
      </m>
      <m>
        <tpls c="7">
          <tpl fld="2" item="1"/>
          <tpl hier="29" item="1"/>
          <tpl hier="34" item="3"/>
          <tpl hier="36" item="2"/>
          <tpl hier="37" item="0"/>
          <tpl fld="1" item="8"/>
          <tpl fld="0" item="0"/>
        </tpls>
      </m>
      <n v="5" in="0">
        <tpls c="7">
          <tpl fld="2" item="1"/>
          <tpl hier="29" item="1"/>
          <tpl hier="34" item="3"/>
          <tpl hier="36" item="2"/>
          <tpl hier="37" item="0"/>
          <tpl fld="1" item="12"/>
          <tpl fld="0" item="8"/>
        </tpls>
      </n>
      <n v="5" in="0">
        <tpls c="7">
          <tpl fld="2" item="1"/>
          <tpl hier="29" item="1"/>
          <tpl hier="34" item="3"/>
          <tpl hier="36" item="2"/>
          <tpl hier="37" item="0"/>
          <tpl fld="1" item="17"/>
          <tpl fld="0" item="0"/>
        </tpls>
      </n>
      <m>
        <tpls c="7">
          <tpl fld="2" item="1"/>
          <tpl hier="29" item="1"/>
          <tpl hier="34" item="3"/>
          <tpl hier="36" item="2"/>
          <tpl hier="37" item="0"/>
          <tpl fld="1" item="0"/>
          <tpl fld="0" item="12"/>
        </tpls>
      </m>
      <m>
        <tpls c="7">
          <tpl fld="2" item="1"/>
          <tpl hier="29" item="1"/>
          <tpl hier="34" item="3"/>
          <tpl hier="36" item="2"/>
          <tpl hier="37" item="0"/>
          <tpl fld="1" item="8"/>
          <tpl fld="0" item="18"/>
        </tpls>
      </m>
      <n v="1" in="0">
        <tpls c="7">
          <tpl fld="2" item="1"/>
          <tpl hier="29" item="1"/>
          <tpl hier="34" item="3"/>
          <tpl hier="36" item="2"/>
          <tpl hier="37" item="0"/>
          <tpl fld="1" item="20"/>
          <tpl fld="0" item="15"/>
        </tpls>
      </n>
      <n v="1" in="0">
        <tpls c="7">
          <tpl fld="2" item="1"/>
          <tpl hier="29" item="1"/>
          <tpl hier="34" item="3"/>
          <tpl hier="36" item="2"/>
          <tpl hier="37" item="0"/>
          <tpl fld="1" item="2"/>
          <tpl fld="0" item="12"/>
        </tpls>
      </n>
      <n v="1" in="0">
        <tpls c="7">
          <tpl fld="2" item="1"/>
          <tpl hier="29" item="1"/>
          <tpl hier="34" item="3"/>
          <tpl hier="36" item="2"/>
          <tpl hier="37" item="0"/>
          <tpl fld="1" item="11"/>
          <tpl fld="0" item="3"/>
        </tpls>
      </n>
      <n v="1" in="0">
        <tpls c="7">
          <tpl fld="2" item="1"/>
          <tpl hier="29" item="1"/>
          <tpl hier="34" item="3"/>
          <tpl hier="36" item="2"/>
          <tpl hier="37" item="0"/>
          <tpl fld="1" item="17"/>
          <tpl fld="0" item="20"/>
        </tpls>
      </n>
      <m>
        <tpls c="7">
          <tpl fld="2" item="1"/>
          <tpl hier="29" item="1"/>
          <tpl hier="34" item="3"/>
          <tpl hier="36" item="2"/>
          <tpl hier="37" item="0"/>
          <tpl fld="1" item="24"/>
          <tpl fld="0" item="0"/>
        </tpls>
      </m>
      <m>
        <tpls c="7">
          <tpl fld="2" item="1"/>
          <tpl hier="29" item="1"/>
          <tpl hier="34" item="3"/>
          <tpl hier="36" item="2"/>
          <tpl hier="37" item="0"/>
          <tpl fld="1" item="23"/>
          <tpl fld="0" item="19"/>
        </tpls>
      </m>
      <m>
        <tpls c="7">
          <tpl fld="2" item="1"/>
          <tpl hier="29" item="1"/>
          <tpl hier="34" item="3"/>
          <tpl hier="36" item="2"/>
          <tpl hier="37" item="0"/>
          <tpl fld="1" item="22"/>
          <tpl fld="0" item="10"/>
        </tpls>
      </m>
      <n v="5" in="0">
        <tpls c="7">
          <tpl fld="2" item="1"/>
          <tpl hier="29" item="1"/>
          <tpl hier="34" item="3"/>
          <tpl hier="36" item="2"/>
          <tpl hier="37" item="0"/>
          <tpl fld="1" item="12"/>
          <tpl fld="0" item="0"/>
        </tpls>
      </n>
      <m>
        <tpls c="7">
          <tpl fld="2" item="1"/>
          <tpl hier="29" item="1"/>
          <tpl hier="34" item="3"/>
          <tpl hier="36" item="2"/>
          <tpl hier="37" item="0"/>
          <tpl fld="1" item="22"/>
          <tpl fld="0" item="16"/>
        </tpls>
      </m>
      <n v="6" in="0">
        <tpls c="7">
          <tpl fld="2" item="1"/>
          <tpl hier="29" item="1"/>
          <tpl hier="34" item="3"/>
          <tpl hier="36" item="2"/>
          <tpl hier="37" item="0"/>
          <tpl fld="1" item="12"/>
          <tpl fld="0" item="1"/>
        </tpls>
      </n>
      <m>
        <tpls c="7">
          <tpl fld="2" item="1"/>
          <tpl hier="29" item="1"/>
          <tpl hier="34" item="3"/>
          <tpl hier="36" item="2"/>
          <tpl hier="37" item="0"/>
          <tpl fld="1" item="18"/>
          <tpl fld="0" item="13"/>
        </tpls>
      </m>
      <n v="8" in="0">
        <tpls c="7">
          <tpl fld="2" item="1"/>
          <tpl hier="29" item="1"/>
          <tpl hier="34" item="3"/>
          <tpl hier="36" item="2"/>
          <tpl hier="37" item="0"/>
          <tpl fld="1" item="15"/>
          <tpl fld="0" item="13"/>
        </tpls>
      </n>
      <m>
        <tpls c="7">
          <tpl fld="2" item="1"/>
          <tpl hier="29" item="1"/>
          <tpl hier="34" item="3"/>
          <tpl hier="36" item="2"/>
          <tpl hier="37" item="0"/>
          <tpl fld="1" item="21"/>
          <tpl fld="0" item="0"/>
        </tpls>
      </m>
      <n v="5" in="0">
        <tpls c="7">
          <tpl fld="2" item="1"/>
          <tpl hier="29" item="1"/>
          <tpl hier="34" item="3"/>
          <tpl hier="36" item="2"/>
          <tpl hier="37" item="0"/>
          <tpl fld="1" item="15"/>
          <tpl fld="0" item="0"/>
        </tpls>
      </n>
      <m>
        <tpls c="7">
          <tpl fld="2" item="1"/>
          <tpl hier="29" item="1"/>
          <tpl hier="34" item="3"/>
          <tpl hier="36" item="2"/>
          <tpl hier="37" item="0"/>
          <tpl fld="1" item="3"/>
          <tpl fld="0" item="19"/>
        </tpls>
      </m>
      <n v="1" in="0">
        <tpls c="7">
          <tpl fld="2" item="1"/>
          <tpl hier="29" item="1"/>
          <tpl hier="34" item="3"/>
          <tpl hier="36" item="2"/>
          <tpl hier="37" item="0"/>
          <tpl fld="1" item="15"/>
          <tpl fld="0" item="12"/>
        </tpls>
      </n>
      <m>
        <tpls c="7">
          <tpl fld="2" item="1"/>
          <tpl hier="29" item="1"/>
          <tpl hier="34" item="3"/>
          <tpl hier="36" item="2"/>
          <tpl hier="37" item="0"/>
          <tpl fld="1" item="0"/>
          <tpl fld="0" item="16"/>
        </tpls>
      </m>
      <n v="6" in="0">
        <tpls c="7">
          <tpl fld="2" item="1"/>
          <tpl hier="29" item="1"/>
          <tpl hier="34" item="3"/>
          <tpl hier="36" item="2"/>
          <tpl hier="37" item="0"/>
          <tpl fld="1" item="16"/>
          <tpl fld="0" item="7"/>
        </tpls>
      </n>
      <m>
        <tpls c="7">
          <tpl fld="2" item="1"/>
          <tpl hier="29" item="1"/>
          <tpl hier="34" item="3"/>
          <tpl hier="36" item="2"/>
          <tpl hier="37" item="0"/>
          <tpl fld="1" item="0"/>
          <tpl fld="0" item="9"/>
        </tpls>
      </m>
      <m>
        <tpls c="7">
          <tpl fld="2" item="1"/>
          <tpl hier="29" item="1"/>
          <tpl hier="34" item="3"/>
          <tpl hier="36" item="2"/>
          <tpl hier="37" item="0"/>
          <tpl fld="1" item="3"/>
          <tpl fld="0" item="5"/>
        </tpls>
      </m>
      <n v="1" in="0">
        <tpls c="7">
          <tpl fld="2" item="1"/>
          <tpl hier="29" item="1"/>
          <tpl hier="34" item="3"/>
          <tpl hier="36" item="2"/>
          <tpl hier="37" item="0"/>
          <tpl fld="1" item="10"/>
          <tpl fld="0" item="12"/>
        </tpls>
      </n>
      <n v="6" in="0">
        <tpls c="7">
          <tpl fld="2" item="1"/>
          <tpl hier="29" item="1"/>
          <tpl hier="34" item="3"/>
          <tpl hier="36" item="2"/>
          <tpl hier="37" item="0"/>
          <tpl fld="1" item="14"/>
          <tpl fld="0" item="1"/>
        </tpls>
      </n>
      <m>
        <tpls c="7">
          <tpl fld="2" item="1"/>
          <tpl hier="29" item="1"/>
          <tpl hier="34" item="3"/>
          <tpl hier="36" item="2"/>
          <tpl hier="37" item="0"/>
          <tpl fld="1" item="1"/>
          <tpl fld="0" item="19"/>
        </tpls>
      </m>
      <m>
        <tpls c="7">
          <tpl fld="2" item="1"/>
          <tpl hier="29" item="1"/>
          <tpl hier="34" item="3"/>
          <tpl hier="36" item="2"/>
          <tpl hier="37" item="0"/>
          <tpl fld="1" item="21"/>
          <tpl fld="0" item="2"/>
        </tpls>
      </m>
      <m>
        <tpls c="7">
          <tpl fld="2" item="1"/>
          <tpl hier="29" item="1"/>
          <tpl hier="34" item="3"/>
          <tpl hier="36" item="2"/>
          <tpl hier="37" item="0"/>
          <tpl fld="1" item="1"/>
          <tpl fld="0" item="8"/>
        </tpls>
      </m>
      <m>
        <tpls c="7">
          <tpl fld="2" item="1"/>
          <tpl hier="29" item="1"/>
          <tpl hier="34" item="3"/>
          <tpl hier="36" item="2"/>
          <tpl hier="37" item="0"/>
          <tpl fld="1" item="19"/>
          <tpl fld="0" item="6"/>
        </tpls>
      </m>
      <n v="1" in="0">
        <tpls c="7">
          <tpl fld="2" item="1"/>
          <tpl hier="29" item="1"/>
          <tpl hier="34" item="3"/>
          <tpl hier="36" item="2"/>
          <tpl hier="37" item="0"/>
          <tpl fld="1" item="17"/>
          <tpl fld="0" item="3"/>
        </tpls>
      </n>
      <n v="1" in="0">
        <tpls c="7">
          <tpl fld="2" item="1"/>
          <tpl hier="29" item="1"/>
          <tpl hier="34" item="3"/>
          <tpl hier="36" item="2"/>
          <tpl hier="37" item="0"/>
          <tpl fld="1" item="23"/>
          <tpl fld="0" item="11"/>
        </tpls>
      </n>
      <n v="1" in="0">
        <tpls c="7">
          <tpl fld="2" item="1"/>
          <tpl hier="29" item="1"/>
          <tpl hier="34" item="3"/>
          <tpl hier="36" item="2"/>
          <tpl hier="37" item="0"/>
          <tpl fld="1" item="7"/>
          <tpl fld="0" item="20"/>
        </tpls>
      </n>
      <m>
        <tpls c="7">
          <tpl fld="2" item="1"/>
          <tpl hier="29" item="1"/>
          <tpl hier="34" item="3"/>
          <tpl hier="36" item="2"/>
          <tpl hier="37" item="0"/>
          <tpl fld="1" item="22"/>
          <tpl fld="0" item="18"/>
        </tpls>
      </m>
      <m>
        <tpls c="7">
          <tpl fld="2" item="1"/>
          <tpl hier="29" item="1"/>
          <tpl hier="34" item="3"/>
          <tpl hier="36" item="2"/>
          <tpl hier="37" item="0"/>
          <tpl fld="1" item="18"/>
          <tpl fld="0" item="6"/>
        </tpls>
      </m>
      <m>
        <tpls c="7">
          <tpl fld="2" item="1"/>
          <tpl hier="29" item="1"/>
          <tpl hier="34" item="3"/>
          <tpl hier="36" item="2"/>
          <tpl hier="37" item="0"/>
          <tpl fld="1" item="19"/>
          <tpl fld="0" item="19"/>
        </tpls>
      </m>
      <m>
        <tpls c="7">
          <tpl fld="2" item="1"/>
          <tpl hier="29" item="1"/>
          <tpl hier="34" item="3"/>
          <tpl hier="36" item="2"/>
          <tpl hier="37" item="0"/>
          <tpl fld="1" item="15"/>
          <tpl fld="0" item="6"/>
        </tpls>
      </m>
      <m>
        <tpls c="7">
          <tpl fld="2" item="1"/>
          <tpl hier="29" item="1"/>
          <tpl hier="34" item="3"/>
          <tpl hier="36" item="2"/>
          <tpl hier="37" item="0"/>
          <tpl fld="1" item="7"/>
          <tpl fld="0" item="16"/>
        </tpls>
      </m>
      <m>
        <tpls c="7">
          <tpl fld="2" item="1"/>
          <tpl hier="29" item="1"/>
          <tpl hier="34" item="3"/>
          <tpl hier="36" item="2"/>
          <tpl hier="37" item="0"/>
          <tpl fld="1" item="1"/>
          <tpl fld="0" item="18"/>
        </tpls>
      </m>
      <n v="3" in="0">
        <tpls c="7">
          <tpl fld="2" item="1"/>
          <tpl hier="29" item="1"/>
          <tpl hier="34" item="3"/>
          <tpl hier="36" item="2"/>
          <tpl hier="37" item="0"/>
          <tpl fld="1" item="14"/>
          <tpl fld="0" item="14"/>
        </tpls>
      </n>
      <n v="1" in="0">
        <tpls c="7">
          <tpl fld="2" item="1"/>
          <tpl hier="29" item="1"/>
          <tpl hier="34" item="3"/>
          <tpl hier="36" item="2"/>
          <tpl hier="37" item="0"/>
          <tpl fld="1" item="2"/>
          <tpl fld="0" item="20"/>
        </tpls>
      </n>
      <m>
        <tpls c="7">
          <tpl fld="2" item="1"/>
          <tpl hier="29" item="1"/>
          <tpl hier="34" item="3"/>
          <tpl hier="36" item="2"/>
          <tpl hier="37" item="0"/>
          <tpl fld="1" item="9"/>
          <tpl fld="0" item="13"/>
        </tpls>
      </m>
      <m>
        <tpls c="7">
          <tpl fld="2" item="1"/>
          <tpl hier="29" item="1"/>
          <tpl hier="34" item="3"/>
          <tpl hier="36" item="2"/>
          <tpl hier="37" item="0"/>
          <tpl fld="1" item="25"/>
          <tpl fld="0" item="17"/>
        </tpls>
      </m>
      <n v="3" in="0">
        <tpls c="7">
          <tpl fld="2" item="1"/>
          <tpl hier="29" item="1"/>
          <tpl hier="34" item="3"/>
          <tpl hier="36" item="2"/>
          <tpl hier="37" item="0"/>
          <tpl fld="1" item="16"/>
          <tpl fld="0" item="14"/>
        </tpls>
      </n>
      <m>
        <tpls c="7">
          <tpl fld="2" item="1"/>
          <tpl hier="29" item="1"/>
          <tpl hier="34" item="3"/>
          <tpl hier="36" item="2"/>
          <tpl hier="37" item="0"/>
          <tpl fld="1" item="24"/>
          <tpl fld="0" item="9"/>
        </tpls>
      </m>
      <n v="6" in="0">
        <tpls c="7">
          <tpl fld="2" item="1"/>
          <tpl hier="29" item="1"/>
          <tpl hier="34" item="3"/>
          <tpl hier="36" item="2"/>
          <tpl hier="37" item="0"/>
          <tpl fld="1" item="2"/>
          <tpl fld="0" item="1"/>
        </tpls>
      </n>
      <n v="1" in="0">
        <tpls c="7">
          <tpl fld="2" item="1"/>
          <tpl hier="29" item="1"/>
          <tpl hier="34" item="3"/>
          <tpl hier="36" item="2"/>
          <tpl hier="37" item="0"/>
          <tpl fld="1" item="14"/>
          <tpl fld="0" item="20"/>
        </tpls>
      </n>
      <m>
        <tpls c="7">
          <tpl fld="2" item="1"/>
          <tpl hier="29" item="1"/>
          <tpl hier="34" item="3"/>
          <tpl hier="36" item="2"/>
          <tpl hier="37" item="0"/>
          <tpl fld="1" item="13"/>
          <tpl fld="0" item="12"/>
        </tpls>
      </m>
      <n v="1" in="0">
        <tpls c="7">
          <tpl fld="2" item="1"/>
          <tpl hier="29" item="1"/>
          <tpl hier="34" item="3"/>
          <tpl hier="36" item="2"/>
          <tpl hier="37" item="0"/>
          <tpl fld="1" item="13"/>
          <tpl fld="0" item="3"/>
        </tpls>
      </n>
      <m>
        <tpls c="7">
          <tpl fld="2" item="1"/>
          <tpl hier="29" item="1"/>
          <tpl hier="34" item="3"/>
          <tpl hier="36" item="2"/>
          <tpl hier="37" item="0"/>
          <tpl fld="1" item="17"/>
          <tpl fld="0" item="18"/>
        </tpls>
      </m>
      <m>
        <tpls c="7">
          <tpl fld="2" item="1"/>
          <tpl hier="29" item="1"/>
          <tpl hier="34" item="3"/>
          <tpl hier="36" item="2"/>
          <tpl hier="37" item="0"/>
          <tpl fld="1" item="21"/>
          <tpl fld="0" item="19"/>
        </tpls>
      </m>
      <n v="1" in="0">
        <tpls c="7">
          <tpl fld="2" item="1"/>
          <tpl hier="29" item="1"/>
          <tpl hier="34" item="3"/>
          <tpl hier="36" item="2"/>
          <tpl hier="37" item="0"/>
          <tpl fld="1" item="16"/>
          <tpl fld="0" item="15"/>
        </tpls>
      </n>
      <m>
        <tpls c="7">
          <tpl fld="2" item="1"/>
          <tpl hier="29" item="1"/>
          <tpl hier="34" item="3"/>
          <tpl hier="36" item="2"/>
          <tpl hier="37" item="0"/>
          <tpl fld="1" item="8"/>
          <tpl fld="0" item="17"/>
        </tpls>
      </m>
      <m>
        <tpls c="7">
          <tpl fld="2" item="1"/>
          <tpl hier="29" item="1"/>
          <tpl hier="34" item="3"/>
          <tpl hier="36" item="2"/>
          <tpl hier="37" item="0"/>
          <tpl fld="1" item="24"/>
          <tpl fld="0" item="11"/>
        </tpls>
      </m>
      <n v="3" in="0">
        <tpls c="7">
          <tpl fld="2" item="1"/>
          <tpl hier="29" item="1"/>
          <tpl hier="34" item="3"/>
          <tpl hier="36" item="2"/>
          <tpl hier="37" item="0"/>
          <tpl fld="1" item="3"/>
          <tpl fld="0" item="14"/>
        </tpls>
      </n>
      <n v="1" in="0">
        <tpls c="7">
          <tpl fld="2" item="1"/>
          <tpl hier="29" item="1"/>
          <tpl hier="34" item="3"/>
          <tpl hier="36" item="2"/>
          <tpl hier="37" item="0"/>
          <tpl fld="1" item="23"/>
          <tpl fld="0" item="20"/>
        </tpls>
      </n>
      <n v="1" in="0">
        <tpls c="7">
          <tpl fld="2" item="1"/>
          <tpl hier="29" item="1"/>
          <tpl hier="34" item="3"/>
          <tpl hier="36" item="2"/>
          <tpl hier="37" item="0"/>
          <tpl fld="1" item="25"/>
          <tpl fld="0" item="12"/>
        </tpls>
      </n>
      <n v="8" in="0">
        <tpls c="7">
          <tpl fld="2" item="1"/>
          <tpl hier="29" item="1"/>
          <tpl hier="34" item="3"/>
          <tpl hier="36" item="2"/>
          <tpl hier="37" item="0"/>
          <tpl fld="1" item="4"/>
          <tpl fld="0" item="13"/>
        </tpls>
      </n>
      <m>
        <tpls c="7">
          <tpl fld="2" item="1"/>
          <tpl hier="29" item="1"/>
          <tpl hier="34" item="3"/>
          <tpl hier="36" item="2"/>
          <tpl hier="37" item="0"/>
          <tpl fld="1" item="0"/>
          <tpl fld="0" item="5"/>
        </tpls>
      </m>
      <m>
        <tpls c="7">
          <tpl fld="2" item="1"/>
          <tpl hier="29" item="1"/>
          <tpl hier="34" item="3"/>
          <tpl hier="36" item="2"/>
          <tpl hier="37" item="0"/>
          <tpl fld="1" item="7"/>
          <tpl fld="0" item="15"/>
        </tpls>
      </m>
      <m>
        <tpls c="7">
          <tpl fld="2" item="1"/>
          <tpl hier="29" item="1"/>
          <tpl hier="34" item="3"/>
          <tpl hier="36" item="2"/>
          <tpl hier="37" item="0"/>
          <tpl fld="1" item="15"/>
          <tpl fld="0" item="5"/>
        </tpls>
      </m>
      <n v="2" in="0">
        <tpls c="7">
          <tpl fld="2" item="1"/>
          <tpl hier="29" item="1"/>
          <tpl hier="34" item="3"/>
          <tpl hier="36" item="2"/>
          <tpl hier="37" item="0"/>
          <tpl fld="1" item="1"/>
          <tpl fld="0" item="2"/>
        </tpls>
      </n>
      <n v="1" in="0">
        <tpls c="7">
          <tpl fld="2" item="1"/>
          <tpl hier="29" item="1"/>
          <tpl hier="34" item="3"/>
          <tpl hier="36" item="2"/>
          <tpl hier="37" item="0"/>
          <tpl fld="1" item="23"/>
          <tpl fld="0" item="9"/>
        </tpls>
      </n>
      <n v="1" in="0">
        <tpls c="7">
          <tpl fld="2" item="1"/>
          <tpl hier="29" item="1"/>
          <tpl hier="34" item="3"/>
          <tpl hier="36" item="2"/>
          <tpl hier="37" item="0"/>
          <tpl fld="1" item="20"/>
          <tpl fld="0" item="20"/>
        </tpls>
      </n>
      <n v="8" in="0">
        <tpls c="7">
          <tpl fld="2" item="1"/>
          <tpl hier="29" item="1"/>
          <tpl hier="34" item="3"/>
          <tpl hier="36" item="2"/>
          <tpl hier="37" item="0"/>
          <tpl fld="1" item="12"/>
          <tpl fld="0" item="16"/>
        </tpls>
      </n>
      <n v="1" in="0">
        <tpls c="7">
          <tpl fld="2" item="1"/>
          <tpl hier="29" item="1"/>
          <tpl hier="34" item="3"/>
          <tpl hier="36" item="2"/>
          <tpl hier="37" item="0"/>
          <tpl fld="1" item="12"/>
          <tpl fld="0" item="20"/>
        </tpls>
      </n>
      <m>
        <tpls c="7">
          <tpl fld="2" item="1"/>
          <tpl hier="29" item="1"/>
          <tpl hier="34" item="3"/>
          <tpl hier="36" item="2"/>
          <tpl hier="37" item="0"/>
          <tpl fld="1" item="8"/>
          <tpl fld="0" item="10"/>
        </tpls>
      </m>
      <m>
        <tpls c="7">
          <tpl fld="2" item="1"/>
          <tpl hier="29" item="1"/>
          <tpl hier="34" item="3"/>
          <tpl hier="36" item="2"/>
          <tpl hier="37" item="0"/>
          <tpl fld="1" item="23"/>
          <tpl fld="0" item="18"/>
        </tpls>
      </m>
      <n v="6" in="0">
        <tpls c="7">
          <tpl fld="2" item="1"/>
          <tpl hier="29" item="1"/>
          <tpl hier="34" item="3"/>
          <tpl hier="36" item="2"/>
          <tpl hier="37" item="0"/>
          <tpl fld="1" item="3"/>
          <tpl fld="0" item="7"/>
        </tpls>
      </n>
      <n v="1" in="0">
        <tpls c="7">
          <tpl fld="2" item="1"/>
          <tpl hier="29" item="1"/>
          <tpl hier="34" item="3"/>
          <tpl hier="36" item="2"/>
          <tpl hier="37" item="0"/>
          <tpl fld="1" item="5"/>
          <tpl fld="0" item="15"/>
        </tpls>
      </n>
      <m>
        <tpls c="7">
          <tpl fld="2" item="1"/>
          <tpl hier="29" item="1"/>
          <tpl hier="34" item="3"/>
          <tpl hier="36" item="2"/>
          <tpl hier="37" item="0"/>
          <tpl fld="1" item="5"/>
          <tpl fld="0" item="16"/>
        </tpls>
      </m>
      <m>
        <tpls c="7">
          <tpl fld="2" item="1"/>
          <tpl hier="29" item="1"/>
          <tpl hier="34" item="3"/>
          <tpl hier="36" item="2"/>
          <tpl hier="37" item="0"/>
          <tpl fld="1" item="7"/>
          <tpl fld="0" item="7"/>
        </tpls>
      </m>
      <n v="3" in="0">
        <tpls c="7">
          <tpl fld="2" item="1"/>
          <tpl hier="29" item="1"/>
          <tpl hier="34" item="3"/>
          <tpl hier="36" item="2"/>
          <tpl hier="37" item="0"/>
          <tpl fld="1" item="7"/>
          <tpl fld="0" item="14"/>
        </tpls>
      </n>
      <n v="1" in="0">
        <tpls c="7">
          <tpl fld="2" item="1"/>
          <tpl hier="29" item="1"/>
          <tpl hier="34" item="3"/>
          <tpl hier="36" item="2"/>
          <tpl hier="37" item="0"/>
          <tpl fld="1" item="14"/>
          <tpl fld="0" item="10"/>
        </tpls>
      </n>
      <n v="2" in="0">
        <tpls c="7">
          <tpl fld="2" item="1"/>
          <tpl hier="29" item="1"/>
          <tpl hier="34" item="3"/>
          <tpl hier="36" item="2"/>
          <tpl hier="37" item="0"/>
          <tpl fld="1" item="3"/>
          <tpl fld="0" item="2"/>
        </tpls>
      </n>
      <m>
        <tpls c="7">
          <tpl fld="2" item="1"/>
          <tpl hier="29" item="1"/>
          <tpl hier="34" item="3"/>
          <tpl hier="36" item="2"/>
          <tpl hier="37" item="0"/>
          <tpl fld="1" item="11"/>
          <tpl fld="0" item="19"/>
        </tpls>
      </m>
      <m>
        <tpls c="7">
          <tpl fld="2" item="1"/>
          <tpl hier="29" item="1"/>
          <tpl hier="34" item="3"/>
          <tpl hier="36" item="2"/>
          <tpl hier="37" item="0"/>
          <tpl fld="1" item="7"/>
          <tpl fld="0" item="6"/>
        </tpls>
      </m>
      <m>
        <tpls c="7">
          <tpl fld="2" item="1"/>
          <tpl hier="29" item="1"/>
          <tpl hier="34" item="3"/>
          <tpl hier="36" item="2"/>
          <tpl hier="37" item="0"/>
          <tpl fld="1" item="13"/>
          <tpl fld="0" item="10"/>
        </tpls>
      </m>
      <m>
        <tpls c="7">
          <tpl fld="2" item="1"/>
          <tpl hier="29" item="1"/>
          <tpl hier="34" item="3"/>
          <tpl hier="36" item="2"/>
          <tpl hier="37" item="0"/>
          <tpl fld="1" item="5"/>
          <tpl fld="0" item="6"/>
        </tpls>
      </m>
      <m>
        <tpls c="7">
          <tpl fld="2" item="1"/>
          <tpl hier="29" item="1"/>
          <tpl hier="34" item="3"/>
          <tpl hier="36" item="2"/>
          <tpl hier="37" item="0"/>
          <tpl fld="1" item="7"/>
          <tpl fld="0" item="19"/>
        </tpls>
      </m>
      <n v="1" in="0">
        <tpls c="7">
          <tpl fld="2" item="1"/>
          <tpl hier="29" item="1"/>
          <tpl hier="34" item="3"/>
          <tpl hier="36" item="2"/>
          <tpl hier="37" item="0"/>
          <tpl fld="1" item="10"/>
          <tpl fld="0" item="11"/>
        </tpls>
      </n>
      <m>
        <tpls c="7">
          <tpl fld="2" item="1"/>
          <tpl hier="29" item="1"/>
          <tpl hier="34" item="3"/>
          <tpl hier="36" item="2"/>
          <tpl hier="37" item="0"/>
          <tpl fld="1" item="1"/>
          <tpl fld="0" item="0"/>
        </tpls>
      </m>
      <m>
        <tpls c="7">
          <tpl fld="2" item="1"/>
          <tpl hier="29" item="1"/>
          <tpl hier="34" item="3"/>
          <tpl hier="36" item="2"/>
          <tpl hier="37" item="0"/>
          <tpl fld="1" item="9"/>
          <tpl fld="0" item="12"/>
        </tpls>
      </m>
      <n v="2" in="0">
        <tpls c="7">
          <tpl fld="2" item="1"/>
          <tpl hier="29" item="1"/>
          <tpl hier="34" item="3"/>
          <tpl hier="36" item="2"/>
          <tpl hier="37" item="0"/>
          <tpl fld="1" item="23"/>
          <tpl fld="0" item="2"/>
        </tpls>
      </n>
      <n v="5" in="0">
        <tpls c="7">
          <tpl fld="2" item="1"/>
          <tpl hier="29" item="1"/>
          <tpl hier="34" item="3"/>
          <tpl hier="36" item="2"/>
          <tpl hier="37" item="0"/>
          <tpl fld="1" item="20"/>
          <tpl fld="0" item="0"/>
        </tpls>
      </n>
      <n v="2" in="0">
        <tpls c="7">
          <tpl fld="2" item="1"/>
          <tpl hier="29" item="1"/>
          <tpl hier="34" item="3"/>
          <tpl hier="36" item="2"/>
          <tpl hier="37" item="0"/>
          <tpl fld="1" item="11"/>
          <tpl fld="0" item="2"/>
        </tpls>
      </n>
      <n v="1" in="0">
        <tpls c="7">
          <tpl fld="2" item="1"/>
          <tpl hier="29" item="1"/>
          <tpl hier="34" item="3"/>
          <tpl hier="36" item="2"/>
          <tpl hier="37" item="0"/>
          <tpl fld="1" item="10"/>
          <tpl fld="0" item="9"/>
        </tpls>
      </n>
      <m>
        <tpls c="7">
          <tpl fld="2" item="1"/>
          <tpl hier="29" item="1"/>
          <tpl hier="34" item="3"/>
          <tpl hier="36" item="2"/>
          <tpl hier="37" item="0"/>
          <tpl fld="1" item="8"/>
          <tpl fld="0" item="5"/>
        </tpls>
      </m>
      <m>
        <tpls c="7">
          <tpl fld="2" item="1"/>
          <tpl hier="29" item="1"/>
          <tpl hier="34" item="3"/>
          <tpl hier="36" item="2"/>
          <tpl hier="37" item="0"/>
          <tpl fld="1" item="13"/>
          <tpl fld="0" item="2"/>
        </tpls>
      </m>
      <m>
        <tpls c="7">
          <tpl fld="2" item="1"/>
          <tpl hier="29" item="1"/>
          <tpl hier="34" item="3"/>
          <tpl hier="36" item="2"/>
          <tpl hier="37" item="0"/>
          <tpl fld="1" item="18"/>
          <tpl fld="0" item="15"/>
        </tpls>
      </m>
      <n v="5" in="0">
        <tpls c="7">
          <tpl fld="2" item="1"/>
          <tpl hier="29" item="1"/>
          <tpl hier="34" item="3"/>
          <tpl hier="36" item="2"/>
          <tpl hier="37" item="0"/>
          <tpl fld="1" item="11"/>
          <tpl fld="0" item="0"/>
        </tpls>
      </n>
      <m>
        <tpls c="7">
          <tpl fld="2" item="1"/>
          <tpl hier="29" item="1"/>
          <tpl hier="34" item="3"/>
          <tpl hier="36" item="2"/>
          <tpl hier="37" item="0"/>
          <tpl fld="1" item="19"/>
          <tpl fld="0" item="5"/>
        </tpls>
      </m>
      <m>
        <tpls c="7">
          <tpl fld="2" item="1"/>
          <tpl hier="29" item="1"/>
          <tpl hier="34" item="3"/>
          <tpl hier="36" item="2"/>
          <tpl hier="37" item="0"/>
          <tpl fld="1" item="9"/>
          <tpl fld="0" item="20"/>
        </tpls>
      </m>
      <m>
        <tpls c="7">
          <tpl fld="2" item="1"/>
          <tpl hier="29" item="1"/>
          <tpl hier="34" item="3"/>
          <tpl hier="36" item="2"/>
          <tpl hier="37" item="0"/>
          <tpl fld="1" item="3"/>
          <tpl fld="0" item="16"/>
        </tpls>
      </m>
      <n v="1" in="0">
        <tpls c="7">
          <tpl fld="2" item="1"/>
          <tpl hier="29" item="1"/>
          <tpl hier="34" item="3"/>
          <tpl hier="36" item="2"/>
          <tpl hier="37" item="0"/>
          <tpl fld="1" item="16"/>
          <tpl fld="0" item="11"/>
        </tpls>
      </n>
      <m>
        <tpls c="7">
          <tpl fld="2" item="1"/>
          <tpl hier="29" item="1"/>
          <tpl hier="34" item="3"/>
          <tpl hier="36" item="2"/>
          <tpl hier="37" item="0"/>
          <tpl fld="1" item="25"/>
          <tpl fld="0" item="4"/>
        </tpls>
      </m>
      <n v="1" in="0">
        <tpls c="7">
          <tpl fld="2" item="1"/>
          <tpl hier="29" item="1"/>
          <tpl hier="34" item="3"/>
          <tpl hier="36" item="2"/>
          <tpl hier="37" item="0"/>
          <tpl fld="1" item="15"/>
          <tpl fld="0" item="11"/>
        </tpls>
      </n>
      <m>
        <tpls c="7">
          <tpl fld="2" item="1"/>
          <tpl hier="29" item="1"/>
          <tpl hier="34" item="3"/>
          <tpl hier="36" item="2"/>
          <tpl hier="37" item="0"/>
          <tpl fld="1" item="19"/>
          <tpl fld="0" item="0"/>
        </tpls>
      </m>
      <m>
        <tpls c="7">
          <tpl fld="2" item="1"/>
          <tpl hier="29" item="1"/>
          <tpl hier="34" item="3"/>
          <tpl hier="36" item="2"/>
          <tpl hier="37" item="0"/>
          <tpl fld="1" item="6"/>
          <tpl fld="0" item="4"/>
        </tpls>
      </m>
      <m>
        <tpls c="7">
          <tpl fld="2" item="1"/>
          <tpl hier="29" item="1"/>
          <tpl hier="34" item="3"/>
          <tpl hier="36" item="2"/>
          <tpl hier="37" item="0"/>
          <tpl fld="1" item="7"/>
          <tpl fld="0" item="4"/>
        </tpls>
      </m>
      <m>
        <tpls c="7">
          <tpl fld="2" item="1"/>
          <tpl hier="29" item="1"/>
          <tpl hier="34" item="3"/>
          <tpl hier="36" item="2"/>
          <tpl hier="37" item="0"/>
          <tpl fld="1" item="21"/>
          <tpl fld="0" item="6"/>
        </tpls>
      </m>
      <m>
        <tpls c="7">
          <tpl fld="2" item="1"/>
          <tpl hier="29" item="1"/>
          <tpl hier="34" item="3"/>
          <tpl hier="36" item="2"/>
          <tpl hier="37" item="0"/>
          <tpl fld="1" item="19"/>
          <tpl fld="0" item="20"/>
        </tpls>
      </m>
      <n v="1" in="0">
        <tpls c="7">
          <tpl fld="2" item="1"/>
          <tpl hier="29" item="1"/>
          <tpl hier="34" item="3"/>
          <tpl hier="36" item="2"/>
          <tpl hier="37" item="0"/>
          <tpl fld="1" item="5"/>
          <tpl fld="0" item="12"/>
        </tpls>
      </n>
      <n v="6" in="0">
        <tpls c="7">
          <tpl fld="2" item="1"/>
          <tpl hier="29" item="1"/>
          <tpl hier="34" item="3"/>
          <tpl hier="36" item="2"/>
          <tpl hier="37" item="0"/>
          <tpl fld="1" item="23"/>
          <tpl fld="0" item="7"/>
        </tpls>
      </n>
      <m>
        <tpls c="7">
          <tpl fld="2" item="1"/>
          <tpl hier="29" item="1"/>
          <tpl hier="34" item="3"/>
          <tpl hier="36" item="2"/>
          <tpl hier="37" item="0"/>
          <tpl fld="1" item="8"/>
          <tpl fld="0" item="4"/>
        </tpls>
      </m>
      <n v="13" in="0">
        <tpls c="7">
          <tpl fld="2" item="1"/>
          <tpl hier="29" item="1"/>
          <tpl hier="34" item="3"/>
          <tpl hier="36" item="2"/>
          <tpl hier="37" item="0"/>
          <tpl fld="1" item="12"/>
          <tpl fld="0" item="19"/>
        </tpls>
      </n>
      <m>
        <tpls c="7">
          <tpl fld="2" item="1"/>
          <tpl hier="29" item="1"/>
          <tpl hier="34" item="3"/>
          <tpl hier="36" item="2"/>
          <tpl hier="37" item="0"/>
          <tpl fld="1" item="9"/>
          <tpl fld="0" item="8"/>
        </tpls>
      </m>
      <n v="1" in="0">
        <tpls c="7">
          <tpl fld="2" item="1"/>
          <tpl hier="29" item="1"/>
          <tpl hier="34" item="3"/>
          <tpl hier="36" item="2"/>
          <tpl hier="37" item="0"/>
          <tpl fld="1" item="25"/>
          <tpl fld="0" item="9"/>
        </tpls>
      </n>
      <n v="5" in="0">
        <tpls c="7">
          <tpl fld="2" item="1"/>
          <tpl hier="29" item="1"/>
          <tpl hier="34" item="3"/>
          <tpl hier="36" item="2"/>
          <tpl hier="37" item="0"/>
          <tpl fld="1" item="2"/>
          <tpl fld="0" item="8"/>
        </tpls>
      </n>
      <m>
        <tpls c="7">
          <tpl fld="2" item="1"/>
          <tpl hier="29" item="1"/>
          <tpl hier="34" item="3"/>
          <tpl hier="36" item="2"/>
          <tpl hier="37" item="0"/>
          <tpl fld="1" item="1"/>
          <tpl fld="0" item="15"/>
        </tpls>
      </m>
      <n v="1" in="0">
        <tpls c="7">
          <tpl fld="2" item="1"/>
          <tpl hier="29" item="1"/>
          <tpl hier="34" item="3"/>
          <tpl hier="36" item="2"/>
          <tpl hier="37" item="0"/>
          <tpl fld="1" item="13"/>
          <tpl fld="0" item="9"/>
        </tpls>
      </n>
      <n v="1" in="0">
        <tpls c="7">
          <tpl fld="2" item="1"/>
          <tpl hier="29" item="1"/>
          <tpl hier="34" item="3"/>
          <tpl hier="36" item="2"/>
          <tpl hier="37" item="0"/>
          <tpl fld="1" item="5"/>
          <tpl fld="0" item="3"/>
        </tpls>
      </n>
      <n v="1" in="0">
        <tpls c="7">
          <tpl fld="2" item="1"/>
          <tpl hier="29" item="1"/>
          <tpl hier="34" item="3"/>
          <tpl hier="36" item="2"/>
          <tpl hier="37" item="0"/>
          <tpl fld="1" item="16"/>
          <tpl fld="0" item="9"/>
        </tpls>
      </n>
      <m>
        <tpls c="7">
          <tpl fld="2" item="1"/>
          <tpl hier="29" item="1"/>
          <tpl hier="34" item="3"/>
          <tpl hier="36" item="2"/>
          <tpl hier="37" item="0"/>
          <tpl fld="1" item="6"/>
          <tpl fld="0" item="13"/>
        </tpls>
      </m>
      <m>
        <tpls c="7">
          <tpl fld="2" item="1"/>
          <tpl hier="29" item="1"/>
          <tpl hier="34" item="3"/>
          <tpl hier="36" item="2"/>
          <tpl hier="37" item="0"/>
          <tpl fld="1" item="0"/>
          <tpl fld="0" item="1"/>
        </tpls>
      </m>
      <m>
        <tpls c="7">
          <tpl fld="2" item="1"/>
          <tpl hier="29" item="1"/>
          <tpl hier="34" item="3"/>
          <tpl hier="36" item="2"/>
          <tpl hier="37" item="0"/>
          <tpl fld="1" item="13"/>
          <tpl fld="0" item="5"/>
        </tpls>
      </m>
      <n v="1" in="0">
        <tpls c="7">
          <tpl fld="2" item="1"/>
          <tpl hier="29" item="1"/>
          <tpl hier="34" item="3"/>
          <tpl hier="36" item="2"/>
          <tpl hier="37" item="0"/>
          <tpl fld="1" item="10"/>
          <tpl fld="0" item="15"/>
        </tpls>
      </n>
      <m>
        <tpls c="7">
          <tpl fld="2" item="1"/>
          <tpl hier="29" item="1"/>
          <tpl hier="34" item="3"/>
          <tpl hier="36" item="2"/>
          <tpl hier="37" item="0"/>
          <tpl fld="1" item="15"/>
          <tpl fld="0" item="18"/>
        </tpls>
      </m>
      <m>
        <tpls c="7">
          <tpl fld="2" item="1"/>
          <tpl hier="29" item="1"/>
          <tpl hier="34" item="3"/>
          <tpl hier="36" item="2"/>
          <tpl hier="37" item="0"/>
          <tpl fld="1" item="13"/>
          <tpl fld="0" item="17"/>
        </tpls>
      </m>
      <m>
        <tpls c="7">
          <tpl fld="2" item="1"/>
          <tpl hier="29" item="1"/>
          <tpl hier="34" item="3"/>
          <tpl hier="36" item="2"/>
          <tpl hier="37" item="0"/>
          <tpl fld="1" item="1"/>
          <tpl fld="0" item="6"/>
        </tpls>
      </m>
      <n v="8" in="0">
        <tpls c="7">
          <tpl fld="2" item="1"/>
          <tpl hier="29" item="1"/>
          <tpl hier="34" item="3"/>
          <tpl hier="36" item="2"/>
          <tpl hier="37" item="0"/>
          <tpl fld="1" item="14"/>
          <tpl fld="0" item="13"/>
        </tpls>
      </n>
      <m>
        <tpls c="7">
          <tpl fld="2" item="1"/>
          <tpl hier="29" item="1"/>
          <tpl hier="34" item="3"/>
          <tpl hier="36" item="2"/>
          <tpl hier="37" item="0"/>
          <tpl fld="1" item="3"/>
          <tpl fld="0" item="6"/>
        </tpls>
      </m>
      <m>
        <tpls c="7">
          <tpl fld="2" item="1"/>
          <tpl hier="29" item="1"/>
          <tpl hier="34" item="3"/>
          <tpl hier="36" item="2"/>
          <tpl hier="37" item="0"/>
          <tpl fld="1" item="0"/>
          <tpl fld="0" item="17"/>
        </tpls>
      </m>
      <m>
        <tpls c="7">
          <tpl fld="2" item="1"/>
          <tpl hier="29" item="1"/>
          <tpl hier="34" item="3"/>
          <tpl hier="36" item="2"/>
          <tpl hier="37" item="0"/>
          <tpl fld="1" item="25"/>
          <tpl fld="0" item="19"/>
        </tpls>
      </m>
      <m>
        <tpls c="7">
          <tpl fld="2" item="1"/>
          <tpl hier="29" item="1"/>
          <tpl hier="34" item="3"/>
          <tpl hier="36" item="2"/>
          <tpl hier="37" item="0"/>
          <tpl fld="1" item="5"/>
          <tpl fld="0" item="17"/>
        </tpls>
      </m>
      <m>
        <tpls c="7">
          <tpl fld="2" item="1"/>
          <tpl hier="29" item="1"/>
          <tpl hier="34" item="3"/>
          <tpl hier="36" item="2"/>
          <tpl hier="37" item="0"/>
          <tpl fld="1" item="22"/>
          <tpl fld="0" item="17"/>
        </tpls>
      </m>
      <n v="1" in="0">
        <tpls c="7">
          <tpl fld="2" item="1"/>
          <tpl hier="29" item="1"/>
          <tpl hier="34" item="3"/>
          <tpl hier="36" item="2"/>
          <tpl hier="37" item="0"/>
          <tpl fld="1" item="1"/>
          <tpl fld="0" item="11"/>
        </tpls>
      </n>
      <m>
        <tpls c="7">
          <tpl fld="2" item="1"/>
          <tpl hier="29" item="1"/>
          <tpl hier="34" item="3"/>
          <tpl hier="36" item="2"/>
          <tpl hier="37" item="0"/>
          <tpl fld="1" item="23"/>
          <tpl fld="0" item="6"/>
        </tpls>
      </m>
      <n v="1" in="0">
        <tpls c="7">
          <tpl fld="2" item="1"/>
          <tpl hier="29" item="1"/>
          <tpl hier="34" item="3"/>
          <tpl hier="36" item="2"/>
          <tpl hier="37" item="0"/>
          <tpl fld="1" item="11"/>
          <tpl fld="0" item="12"/>
        </tpls>
      </n>
      <n v="1" in="0">
        <tpls c="7">
          <tpl fld="2" item="1"/>
          <tpl hier="29" item="1"/>
          <tpl hier="34" item="3"/>
          <tpl hier="36" item="2"/>
          <tpl hier="37" item="0"/>
          <tpl fld="1" item="14"/>
          <tpl fld="0" item="11"/>
        </tpls>
      </n>
      <m>
        <tpls c="7">
          <tpl fld="2" item="1"/>
          <tpl hier="29" item="1"/>
          <tpl hier="34" item="3"/>
          <tpl hier="36" item="2"/>
          <tpl hier="37" item="0"/>
          <tpl fld="1" item="3"/>
          <tpl fld="0" item="8"/>
        </tpls>
      </m>
      <n v="6" in="0">
        <tpls c="7">
          <tpl fld="2" item="1"/>
          <tpl hier="29" item="1"/>
          <tpl hier="34" item="3"/>
          <tpl hier="36" item="2"/>
          <tpl hier="37" item="0"/>
          <tpl fld="1" item="20"/>
          <tpl fld="0" item="7"/>
        </tpls>
      </n>
      <n v="8" in="0">
        <tpls c="7">
          <tpl fld="2" item="1"/>
          <tpl hier="29" item="1"/>
          <tpl hier="34" item="3"/>
          <tpl hier="36" item="2"/>
          <tpl hier="37" item="0"/>
          <tpl fld="1" item="14"/>
          <tpl fld="0" item="17"/>
        </tpls>
      </n>
      <m>
        <tpls c="7">
          <tpl fld="2" item="1"/>
          <tpl hier="29" item="1"/>
          <tpl hier="34" item="3"/>
          <tpl hier="36" item="2"/>
          <tpl hier="37" item="0"/>
          <tpl fld="1" item="3"/>
          <tpl fld="0" item="17"/>
        </tpls>
      </m>
      <n v="1042">
        <tpls c="7">
          <tpl fld="2" item="0"/>
          <tpl hier="29" item="1"/>
          <tpl hier="34" item="3"/>
          <tpl hier="36" item="2"/>
          <tpl hier="37" item="0"/>
          <tpl fld="1" item="1"/>
          <tpl fld="0" item="3"/>
        </tpls>
      </n>
      <m>
        <tpls c="7">
          <tpl fld="2" item="0"/>
          <tpl hier="29" item="1"/>
          <tpl hier="34" item="3"/>
          <tpl hier="36" item="2"/>
          <tpl hier="37" item="0"/>
          <tpl fld="1" item="1"/>
          <tpl fld="0" item="16"/>
        </tpls>
      </m>
      <m>
        <tpls c="7">
          <tpl fld="2" item="0"/>
          <tpl hier="29" item="1"/>
          <tpl hier="34" item="3"/>
          <tpl hier="36" item="2"/>
          <tpl hier="37" item="0"/>
          <tpl fld="1" item="21"/>
          <tpl fld="0" item="18"/>
        </tpls>
      </m>
      <n v="1042">
        <tpls c="7">
          <tpl fld="2" item="0"/>
          <tpl hier="29" item="1"/>
          <tpl hier="34" item="3"/>
          <tpl hier="36" item="2"/>
          <tpl hier="37" item="0"/>
          <tpl fld="1" item="21"/>
          <tpl fld="0" item="3"/>
        </tpls>
      </n>
      <m>
        <tpls c="7">
          <tpl fld="2" item="0"/>
          <tpl hier="29" item="1"/>
          <tpl hier="34" item="3"/>
          <tpl hier="36" item="2"/>
          <tpl hier="37" item="0"/>
          <tpl fld="1" item="21"/>
          <tpl fld="0" item="8"/>
        </tpls>
      </m>
      <m>
        <tpls c="7">
          <tpl fld="2" item="0"/>
          <tpl hier="29" item="1"/>
          <tpl hier="34" item="3"/>
          <tpl hier="36" item="2"/>
          <tpl hier="37" item="0"/>
          <tpl fld="1" item="21"/>
          <tpl fld="0" item="0"/>
        </tpls>
      </m>
      <m>
        <tpls c="7">
          <tpl fld="2" item="1"/>
          <tpl hier="29" item="1"/>
          <tpl hier="34" item="3"/>
          <tpl hier="36" item="2"/>
          <tpl hier="37" item="0"/>
          <tpl fld="1" item="10"/>
          <tpl fld="0" item="18"/>
        </tpls>
      </m>
      <n v="11" in="0">
        <tpls c="7">
          <tpl fld="2" item="1"/>
          <tpl hier="29" item="1"/>
          <tpl hier="34" item="3"/>
          <tpl hier="36" item="2"/>
          <tpl hier="37" item="0"/>
          <tpl fld="1" item="20"/>
          <tpl fld="0" item="18"/>
        </tpls>
      </n>
      <m>
        <tpls c="7">
          <tpl fld="2" item="0"/>
          <tpl hier="29" item="1"/>
          <tpl hier="34" item="3"/>
          <tpl hier="36" item="2"/>
          <tpl hier="37" item="0"/>
          <tpl fld="1" item="18"/>
          <tpl fld="0" item="4"/>
        </tpls>
      </m>
      <m>
        <tpls c="7">
          <tpl fld="2" item="0"/>
          <tpl hier="29" item="1"/>
          <tpl hier="34" item="3"/>
          <tpl hier="36" item="2"/>
          <tpl hier="37" item="0"/>
          <tpl fld="1" item="18"/>
          <tpl fld="0" item="6"/>
        </tpls>
      </m>
      <n v="1" in="0">
        <tpls c="7">
          <tpl fld="2" item="1"/>
          <tpl hier="29" item="1"/>
          <tpl hier="34" item="3"/>
          <tpl hier="36" item="2"/>
          <tpl hier="37" item="0"/>
          <tpl fld="1" item="11"/>
          <tpl fld="0" item="20"/>
        </tpls>
      </n>
      <m>
        <tpls c="7">
          <tpl fld="2" item="1"/>
          <tpl hier="29" item="1"/>
          <tpl hier="34" item="3"/>
          <tpl hier="36" item="2"/>
          <tpl hier="37" item="0"/>
          <tpl fld="1" item="0"/>
          <tpl fld="0" item="20"/>
        </tpls>
      </m>
      <n v="1" in="0">
        <tpls c="7">
          <tpl fld="2" item="1"/>
          <tpl hier="29" item="1"/>
          <tpl hier="34" item="3"/>
          <tpl hier="36" item="2"/>
          <tpl hier="37" item="0"/>
          <tpl fld="1" item="22"/>
          <tpl fld="0" item="20"/>
        </tpls>
      </n>
      <n v="1" in="0">
        <tpls c="7">
          <tpl fld="2" item="1"/>
          <tpl hier="29" item="1"/>
          <tpl hier="34" item="3"/>
          <tpl hier="36" item="2"/>
          <tpl hier="37" item="0"/>
          <tpl fld="1" item="10"/>
          <tpl fld="0" item="20"/>
        </tpls>
      </n>
      <n v="1" in="0">
        <tpls c="7">
          <tpl fld="2" item="1"/>
          <tpl hier="29" item="1"/>
          <tpl hier="34" item="3"/>
          <tpl hier="36" item="2"/>
          <tpl hier="37" item="0"/>
          <tpl fld="1" item="8"/>
          <tpl fld="0" item="20"/>
        </tpls>
      </n>
      <n v="625">
        <tpls c="7">
          <tpl fld="2" item="0"/>
          <tpl hier="29" item="1"/>
          <tpl hier="34" item="3"/>
          <tpl hier="36" item="2"/>
          <tpl hier="37" item="0"/>
          <tpl fld="1" item="18"/>
          <tpl fld="0" item="20"/>
        </tpls>
      </n>
      <n v="625">
        <tpls c="7">
          <tpl fld="2" item="0"/>
          <tpl hier="29" item="1"/>
          <tpl hier="34" item="3"/>
          <tpl hier="36" item="2"/>
          <tpl hier="37" item="0"/>
          <tpl fld="1" item="14"/>
          <tpl fld="0" item="20"/>
        </tpls>
      </n>
      <n v="625">
        <tpls c="7">
          <tpl fld="2" item="0"/>
          <tpl hier="29" item="1"/>
          <tpl hier="34" item="3"/>
          <tpl hier="36" item="2"/>
          <tpl hier="37" item="0"/>
          <tpl fld="1" item="25"/>
          <tpl fld="0" item="20"/>
        </tpls>
      </n>
      <m>
        <tpls c="7">
          <tpl fld="2" item="1"/>
          <tpl hier="29" item="1"/>
          <tpl hier="34" item="3"/>
          <tpl hier="36" item="2"/>
          <tpl hier="37" item="0"/>
          <tpl fld="1" item="9"/>
          <tpl fld="0" item="4"/>
        </tpls>
      </m>
      <n v="5" in="0">
        <tpls c="7">
          <tpl fld="2" item="1"/>
          <tpl hier="29" item="1"/>
          <tpl hier="34" item="3"/>
          <tpl hier="36" item="2"/>
          <tpl hier="37" item="0"/>
          <tpl fld="1" item="2"/>
          <tpl fld="0" item="4"/>
        </tpls>
      </n>
      <m>
        <tpls c="7">
          <tpl fld="2" item="1"/>
          <tpl hier="29" item="1"/>
          <tpl hier="34" item="3"/>
          <tpl hier="36" item="2"/>
          <tpl hier="37" item="0"/>
          <tpl fld="1" item="5"/>
          <tpl fld="0" item="4"/>
        </tpls>
      </m>
      <m>
        <tpls c="7">
          <tpl fld="2" item="1"/>
          <tpl hier="29" item="1"/>
          <tpl hier="34" item="3"/>
          <tpl hier="36" item="2"/>
          <tpl hier="37" item="0"/>
          <tpl fld="1" item="25"/>
          <tpl fld="0" item="8"/>
        </tpls>
      </m>
      <m>
        <tpls c="7">
          <tpl fld="2" item="1"/>
          <tpl hier="29" item="1"/>
          <tpl hier="34" item="3"/>
          <tpl hier="36" item="2"/>
          <tpl hier="37" item="0"/>
          <tpl fld="1" item="25"/>
          <tpl fld="0" item="6"/>
        </tpls>
      </m>
      <n v="1" in="0">
        <tpls c="7">
          <tpl fld="2" item="1"/>
          <tpl hier="29" item="1"/>
          <tpl hier="34" item="3"/>
          <tpl hier="36" item="2"/>
          <tpl hier="37" item="0"/>
          <tpl fld="1" item="16"/>
          <tpl fld="0" item="10"/>
        </tpls>
      </n>
      <n v="1" in="0">
        <tpls c="7">
          <tpl fld="2" item="1"/>
          <tpl hier="29" item="1"/>
          <tpl hier="34" item="3"/>
          <tpl hier="36" item="2"/>
          <tpl hier="37" item="0"/>
          <tpl fld="1" item="1"/>
          <tpl fld="0" item="9"/>
        </tpls>
      </n>
      <m>
        <tpls c="7">
          <tpl fld="2" item="0"/>
          <tpl hier="29" item="1"/>
          <tpl hier="34" item="3"/>
          <tpl hier="36" item="2"/>
          <tpl hier="37" item="0"/>
          <tpl fld="1" item="18"/>
          <tpl fld="0" item="8"/>
        </tpls>
      </m>
      <n v="1">
        <tpls c="3">
          <tpl fld="2" item="4"/>
          <tpl fld="4" item="91"/>
          <tpl hier="52" item="4"/>
        </tpls>
      </n>
      <n v="6">
        <tpls c="3">
          <tpl fld="2" item="4"/>
          <tpl fld="4" item="83"/>
          <tpl hier="52" item="4"/>
        </tpls>
      </n>
      <n v="10">
        <tpls c="3">
          <tpl fld="2" item="4"/>
          <tpl fld="4" item="75"/>
          <tpl hier="52" item="4"/>
        </tpls>
      </n>
      <n v="15">
        <tpls c="3">
          <tpl fld="2" item="4"/>
          <tpl fld="4" item="67"/>
          <tpl hier="52" item="4"/>
        </tpls>
      </n>
      <n v="25">
        <tpls c="3">
          <tpl fld="2" item="4"/>
          <tpl fld="4" item="59"/>
          <tpl hier="52" item="4"/>
        </tpls>
      </n>
      <n v="36">
        <tpls c="3">
          <tpl fld="2" item="4"/>
          <tpl fld="4" item="51"/>
          <tpl hier="52" item="4"/>
        </tpls>
      </n>
      <n v="55">
        <tpls c="3">
          <tpl fld="2" item="4"/>
          <tpl fld="4" item="43"/>
          <tpl hier="52" item="4"/>
        </tpls>
      </n>
      <n v="69">
        <tpls c="3">
          <tpl fld="2" item="4"/>
          <tpl fld="4" item="35"/>
          <tpl hier="52" item="4"/>
        </tpls>
      </n>
      <n v="116">
        <tpls c="3">
          <tpl fld="2" item="4"/>
          <tpl fld="4" item="27"/>
          <tpl hier="52" item="4"/>
        </tpls>
      </n>
      <n v="146">
        <tpls c="3">
          <tpl fld="2" item="4"/>
          <tpl fld="4" item="19"/>
          <tpl hier="52" item="4"/>
        </tpls>
      </n>
      <n v="240">
        <tpls c="3">
          <tpl fld="2" item="4"/>
          <tpl fld="4" item="11"/>
          <tpl hier="52" item="4"/>
        </tpls>
      </n>
      <n v="393">
        <tpls c="3">
          <tpl fld="2" item="4"/>
          <tpl fld="4" item="3"/>
          <tpl hier="52" item="4"/>
        </tpls>
      </n>
      <n v="31">
        <tpls c="3">
          <tpl fld="2" item="3"/>
          <tpl fld="4" item="40"/>
          <tpl hier="52" item="4"/>
        </tpls>
      </n>
      <n v="77">
        <tpls c="3">
          <tpl fld="2" item="3"/>
          <tpl fld="4" item="8"/>
          <tpl hier="52" item="4"/>
        </tpls>
      </n>
      <m>
        <tpls c="3">
          <tpl fld="2" item="4"/>
          <tpl fld="4" item="96"/>
          <tpl hier="52" item="4"/>
        </tpls>
      </m>
      <m>
        <tpls c="3">
          <tpl fld="2" item="3"/>
          <tpl fld="4" item="91"/>
          <tpl hier="52" item="4"/>
        </tpls>
      </m>
      <n v="2">
        <tpls c="3">
          <tpl fld="2" item="4"/>
          <tpl fld="4" item="88"/>
          <tpl hier="52" item="4"/>
        </tpls>
      </n>
      <n v="10">
        <tpls c="3">
          <tpl fld="2" item="3"/>
          <tpl fld="4" item="83"/>
          <tpl hier="52" item="4"/>
        </tpls>
      </n>
      <n v="6">
        <tpls c="3">
          <tpl fld="2" item="4"/>
          <tpl fld="4" item="80"/>
          <tpl hier="52" item="4"/>
        </tpls>
      </n>
      <n v="3">
        <tpls c="3">
          <tpl fld="2" item="3"/>
          <tpl fld="4" item="75"/>
          <tpl hier="52" item="4"/>
        </tpls>
      </n>
      <n v="12">
        <tpls c="3">
          <tpl fld="2" item="4"/>
          <tpl fld="4" item="72"/>
          <tpl hier="52" item="4"/>
        </tpls>
      </n>
      <n v="12">
        <tpls c="3">
          <tpl fld="2" item="3"/>
          <tpl fld="4" item="67"/>
          <tpl hier="52" item="4"/>
        </tpls>
      </n>
      <n v="21">
        <tpls c="3">
          <tpl fld="2" item="4"/>
          <tpl fld="4" item="64"/>
          <tpl hier="52" item="4"/>
        </tpls>
      </n>
      <n v="18">
        <tpls c="3">
          <tpl fld="2" item="3"/>
          <tpl fld="4" item="59"/>
          <tpl hier="52" item="4"/>
        </tpls>
      </n>
      <n v="30">
        <tpls c="3">
          <tpl fld="2" item="4"/>
          <tpl fld="4" item="56"/>
          <tpl hier="52" item="4"/>
        </tpls>
      </n>
      <n v="42">
        <tpls c="3">
          <tpl fld="2" item="3"/>
          <tpl fld="4" item="51"/>
          <tpl hier="52" item="4"/>
        </tpls>
      </n>
      <n v="42">
        <tpls c="3">
          <tpl fld="2" item="4"/>
          <tpl fld="4" item="48"/>
          <tpl hier="52" item="4"/>
        </tpls>
      </n>
      <n v="18">
        <tpls c="3">
          <tpl fld="2" item="3"/>
          <tpl fld="4" item="43"/>
          <tpl hier="52" item="4"/>
        </tpls>
      </n>
      <n v="59">
        <tpls c="3">
          <tpl fld="2" item="4"/>
          <tpl fld="4" item="40"/>
          <tpl hier="52" item="4"/>
        </tpls>
      </n>
      <n v="24">
        <tpls c="3">
          <tpl fld="2" item="3"/>
          <tpl fld="4" item="35"/>
          <tpl hier="52" item="4"/>
        </tpls>
      </n>
      <n v="76">
        <tpls c="3">
          <tpl fld="2" item="4"/>
          <tpl fld="4" item="32"/>
          <tpl hier="52" item="4"/>
        </tpls>
      </n>
      <n v="59">
        <tpls c="3">
          <tpl fld="2" item="3"/>
          <tpl fld="4" item="27"/>
          <tpl hier="52" item="4"/>
        </tpls>
      </n>
      <n v="121">
        <tpls c="3">
          <tpl fld="2" item="4"/>
          <tpl fld="4" item="24"/>
          <tpl hier="52" item="4"/>
        </tpls>
      </n>
      <n v="22">
        <tpls c="3">
          <tpl fld="2" item="3"/>
          <tpl fld="4" item="19"/>
          <tpl hier="52" item="4"/>
        </tpls>
      </n>
      <n v="162">
        <tpls c="3">
          <tpl fld="2" item="4"/>
          <tpl fld="4" item="16"/>
          <tpl hier="52" item="4"/>
        </tpls>
      </n>
      <n v="58">
        <tpls c="3">
          <tpl fld="2" item="3"/>
          <tpl fld="4" item="11"/>
          <tpl hier="52" item="4"/>
        </tpls>
      </n>
      <n v="298">
        <tpls c="3">
          <tpl fld="2" item="4"/>
          <tpl fld="4" item="8"/>
          <tpl hier="52" item="4"/>
        </tpls>
      </n>
      <n v="97">
        <tpls c="3">
          <tpl fld="2" item="3"/>
          <tpl fld="4" item="3"/>
          <tpl hier="52" item="4"/>
        </tpls>
      </n>
      <n v="521">
        <tpls c="3">
          <tpl fld="2" item="4"/>
          <tpl fld="4" item="0"/>
          <tpl hier="52" item="4"/>
        </tpls>
      </n>
      <n v="2784">
        <tpls c="3">
          <tpl fld="2" item="3"/>
          <tpl hier="28" item="4294967295"/>
          <tpl hier="52" item="4"/>
        </tpls>
      </n>
      <n v="8744">
        <tpls c="3">
          <tpl fld="2" item="4"/>
          <tpl hier="28" item="4294967295"/>
          <tpl hier="52" item="4"/>
        </tpls>
      </n>
      <m>
        <tpls c="3">
          <tpl fld="2" item="3"/>
          <tpl fld="4" item="90"/>
          <tpl hier="52" item="4"/>
        </tpls>
      </m>
      <n v="1">
        <tpls c="3">
          <tpl fld="2" item="4"/>
          <tpl fld="4" item="90"/>
          <tpl hier="52" item="4"/>
        </tpls>
      </n>
      <m>
        <tpls c="3">
          <tpl fld="2" item="3"/>
          <tpl fld="4" item="82"/>
          <tpl hier="52" item="4"/>
        </tpls>
      </m>
      <n v="6">
        <tpls c="3">
          <tpl fld="2" item="4"/>
          <tpl fld="4" item="82"/>
          <tpl hier="52" item="4"/>
        </tpls>
      </n>
      <n v="3">
        <tpls c="3">
          <tpl fld="2" item="3"/>
          <tpl fld="4" item="74"/>
          <tpl hier="52" item="4"/>
        </tpls>
      </n>
      <n v="11">
        <tpls c="3">
          <tpl fld="2" item="4"/>
          <tpl fld="4" item="74"/>
          <tpl hier="52" item="4"/>
        </tpls>
      </n>
      <n v="1">
        <tpls c="3">
          <tpl fld="2" item="3"/>
          <tpl fld="4" item="66"/>
          <tpl hier="52" item="4"/>
        </tpls>
      </n>
      <n v="18">
        <tpls c="3">
          <tpl fld="2" item="4"/>
          <tpl fld="4" item="66"/>
          <tpl hier="52" item="4"/>
        </tpls>
      </n>
      <n v="2">
        <tpls c="3">
          <tpl fld="2" item="3"/>
          <tpl fld="4" item="58"/>
          <tpl hier="52" item="4"/>
        </tpls>
      </n>
      <n v="25">
        <tpls c="3">
          <tpl fld="2" item="4"/>
          <tpl fld="4" item="58"/>
          <tpl hier="52" item="4"/>
        </tpls>
      </n>
      <n v="19">
        <tpls c="3">
          <tpl fld="2" item="3"/>
          <tpl fld="4" item="50"/>
          <tpl hier="52" item="4"/>
        </tpls>
      </n>
      <n v="39">
        <tpls c="3">
          <tpl fld="2" item="4"/>
          <tpl fld="4" item="50"/>
          <tpl hier="52" item="4"/>
        </tpls>
      </n>
      <n v="19">
        <tpls c="3">
          <tpl fld="2" item="3"/>
          <tpl fld="4" item="42"/>
          <tpl hier="52" item="4"/>
        </tpls>
      </n>
      <n v="55">
        <tpls c="3">
          <tpl fld="2" item="4"/>
          <tpl fld="4" item="42"/>
          <tpl hier="52" item="4"/>
        </tpls>
      </n>
      <n v="22">
        <tpls c="3">
          <tpl fld="2" item="3"/>
          <tpl fld="4" item="34"/>
          <tpl hier="52" item="4"/>
        </tpls>
      </n>
      <n v="71">
        <tpls c="3">
          <tpl fld="2" item="4"/>
          <tpl fld="4" item="34"/>
          <tpl hier="52" item="4"/>
        </tpls>
      </n>
      <n v="27">
        <tpls c="3">
          <tpl fld="2" item="3"/>
          <tpl fld="4" item="26"/>
          <tpl hier="52" item="4"/>
        </tpls>
      </n>
      <n v="119">
        <tpls c="3">
          <tpl fld="2" item="4"/>
          <tpl fld="4" item="26"/>
          <tpl hier="52" item="4"/>
        </tpls>
      </n>
      <n v="35">
        <tpls c="3">
          <tpl fld="2" item="3"/>
          <tpl fld="4" item="18"/>
          <tpl hier="52" item="4"/>
        </tpls>
      </n>
      <n v="147">
        <tpls c="3">
          <tpl fld="2" item="4"/>
          <tpl fld="4" item="18"/>
          <tpl hier="52" item="4"/>
        </tpls>
      </n>
      <n v="78">
        <tpls c="3">
          <tpl fld="2" item="3"/>
          <tpl fld="4" item="10"/>
          <tpl hier="52" item="4"/>
        </tpls>
      </n>
      <n v="251">
        <tpls c="3">
          <tpl fld="2" item="4"/>
          <tpl fld="4" item="10"/>
          <tpl hier="52" item="4"/>
        </tpls>
      </n>
      <n v="164">
        <tpls c="3">
          <tpl fld="2" item="3"/>
          <tpl fld="4" item="2"/>
          <tpl hier="52" item="4"/>
        </tpls>
      </n>
      <n v="396">
        <tpls c="3">
          <tpl fld="2" item="4"/>
          <tpl fld="4" item="2"/>
          <tpl hier="52" item="4"/>
        </tpls>
      </n>
      <n v="3">
        <tpls c="3">
          <tpl fld="2" item="3"/>
          <tpl fld="4" item="80"/>
          <tpl hier="52" item="4"/>
        </tpls>
      </n>
      <n v="15">
        <tpls c="3">
          <tpl fld="2" item="2"/>
          <tpl fld="4" item="80"/>
          <tpl hier="52" item="4"/>
        </tpls>
      </n>
      <n v="6">
        <tpls c="3">
          <tpl fld="2" item="3"/>
          <tpl fld="4" item="72"/>
          <tpl hier="52" item="4"/>
        </tpls>
      </n>
      <n v="5">
        <tpls c="3">
          <tpl fld="2" item="2"/>
          <tpl fld="4" item="72"/>
          <tpl hier="52" item="4"/>
        </tpls>
      </n>
      <n v="18">
        <tpls c="3">
          <tpl fld="2" item="3"/>
          <tpl fld="4" item="32"/>
          <tpl hier="52" item="4"/>
        </tpls>
      </n>
      <n v="15">
        <tpls c="3">
          <tpl fld="2" item="2"/>
          <tpl fld="4" item="32"/>
          <tpl hier="52" item="4"/>
        </tpls>
      </n>
      <n v="28">
        <tpls c="3">
          <tpl fld="2" item="3"/>
          <tpl fld="4" item="24"/>
          <tpl hier="52" item="4"/>
        </tpls>
      </n>
      <n v="10">
        <tpls c="3">
          <tpl fld="2" item="2"/>
          <tpl fld="4" item="24"/>
          <tpl hier="52" item="4"/>
        </tpls>
      </n>
      <n v="39">
        <tpls c="3">
          <tpl fld="2" item="3"/>
          <tpl fld="4" item="16"/>
          <tpl hier="52" item="4"/>
        </tpls>
      </n>
      <n v="25">
        <tpls c="3">
          <tpl fld="2" item="2"/>
          <tpl fld="4" item="16"/>
          <tpl hier="52" item="4"/>
        </tpls>
      </n>
      <n v="20">
        <tpls c="3">
          <tpl fld="2" item="3"/>
          <tpl fld="4" item="36"/>
          <tpl hier="52" item="4"/>
        </tpls>
      </n>
      <n v="68">
        <tpls c="3">
          <tpl fld="2" item="4"/>
          <tpl fld="4" item="36"/>
          <tpl hier="52" item="4"/>
        </tpls>
      </n>
      <n v="5">
        <tpls c="3">
          <tpl fld="2" item="2"/>
          <tpl fld="4" item="95"/>
          <tpl hier="52" item="4"/>
        </tpls>
      </n>
      <m>
        <tpls c="3">
          <tpl fld="2" item="3"/>
          <tpl fld="4" item="95"/>
          <tpl hier="52" item="4"/>
        </tpls>
      </m>
      <m>
        <tpls c="3">
          <tpl fld="2" item="4"/>
          <tpl fld="4" item="95"/>
          <tpl hier="52" item="4"/>
        </tpls>
      </m>
      <n v="5">
        <tpls c="3">
          <tpl fld="2" item="2"/>
          <tpl fld="4" item="87"/>
          <tpl hier="52" item="4"/>
        </tpls>
      </n>
      <m>
        <tpls c="3">
          <tpl fld="2" item="3"/>
          <tpl fld="4" item="87"/>
          <tpl hier="52" item="4"/>
        </tpls>
      </m>
      <n v="3">
        <tpls c="3">
          <tpl fld="2" item="4"/>
          <tpl fld="4" item="87"/>
          <tpl hier="52" item="4"/>
        </tpls>
      </n>
      <n v="15">
        <tpls c="3">
          <tpl fld="2" item="2"/>
          <tpl fld="4" item="79"/>
          <tpl hier="52" item="4"/>
        </tpls>
      </n>
      <n v="1">
        <tpls c="3">
          <tpl fld="2" item="3"/>
          <tpl fld="4" item="79"/>
          <tpl hier="52" item="4"/>
        </tpls>
      </n>
      <n v="7">
        <tpls c="3">
          <tpl fld="2" item="4"/>
          <tpl fld="4" item="79"/>
          <tpl hier="52" item="4"/>
        </tpls>
      </n>
      <n v="10">
        <tpls c="3">
          <tpl fld="2" item="2"/>
          <tpl fld="4" item="71"/>
          <tpl hier="52" item="4"/>
        </tpls>
      </n>
      <n v="7">
        <tpls c="3">
          <tpl fld="2" item="3"/>
          <tpl fld="4" item="71"/>
          <tpl hier="52" item="4"/>
        </tpls>
      </n>
      <n v="12">
        <tpls c="3">
          <tpl fld="2" item="4"/>
          <tpl fld="4" item="71"/>
          <tpl hier="52" item="4"/>
        </tpls>
      </n>
      <n v="5">
        <tpls c="3">
          <tpl fld="2" item="2"/>
          <tpl fld="4" item="63"/>
          <tpl hier="52" item="4"/>
        </tpls>
      </n>
      <n v="6">
        <tpls c="3">
          <tpl fld="2" item="3"/>
          <tpl fld="4" item="63"/>
          <tpl hier="52" item="4"/>
        </tpls>
      </n>
      <n v="21">
        <tpls c="3">
          <tpl fld="2" item="4"/>
          <tpl fld="4" item="63"/>
          <tpl hier="52" item="4"/>
        </tpls>
      </n>
      <n v="30">
        <tpls c="3">
          <tpl fld="2" item="2"/>
          <tpl fld="4" item="55"/>
          <tpl hier="52" item="4"/>
        </tpls>
      </n>
      <n v="5">
        <tpls c="3">
          <tpl fld="2" item="3"/>
          <tpl fld="4" item="55"/>
          <tpl hier="52" item="4"/>
        </tpls>
      </n>
      <n v="30">
        <tpls c="3">
          <tpl fld="2" item="4"/>
          <tpl fld="4" item="55"/>
          <tpl hier="52" item="4"/>
        </tpls>
      </n>
      <n v="10">
        <tpls c="3">
          <tpl fld="2" item="2"/>
          <tpl fld="4" item="47"/>
          <tpl hier="52" item="4"/>
        </tpls>
      </n>
      <n v="17">
        <tpls c="3">
          <tpl fld="2" item="3"/>
          <tpl fld="4" item="47"/>
          <tpl hier="52" item="4"/>
        </tpls>
      </n>
      <n v="45">
        <tpls c="3">
          <tpl fld="2" item="4"/>
          <tpl fld="4" item="47"/>
          <tpl hier="52" item="4"/>
        </tpls>
      </n>
      <n v="5">
        <tpls c="3">
          <tpl fld="2" item="2"/>
          <tpl fld="4" item="39"/>
          <tpl hier="52" item="4"/>
        </tpls>
      </n>
      <n v="9">
        <tpls c="3">
          <tpl fld="2" item="3"/>
          <tpl fld="4" item="39"/>
          <tpl hier="52" item="4"/>
        </tpls>
      </n>
      <n v="59">
        <tpls c="3">
          <tpl fld="2" item="4"/>
          <tpl fld="4" item="39"/>
          <tpl hier="52" item="4"/>
        </tpls>
      </n>
      <n v="10">
        <tpls c="3">
          <tpl fld="2" item="2"/>
          <tpl fld="4" item="31"/>
          <tpl hier="52" item="4"/>
        </tpls>
      </n>
      <n v="46">
        <tpls c="3">
          <tpl fld="2" item="3"/>
          <tpl fld="4" item="31"/>
          <tpl hier="52" item="4"/>
        </tpls>
      </n>
      <n v="79">
        <tpls c="3">
          <tpl fld="2" item="4"/>
          <tpl fld="4" item="31"/>
          <tpl hier="52" item="4"/>
        </tpls>
      </n>
      <n v="5">
        <tpls c="3">
          <tpl fld="2" item="2"/>
          <tpl fld="4" item="23"/>
          <tpl hier="52" item="4"/>
        </tpls>
      </n>
      <n v="35">
        <tpls c="3">
          <tpl fld="2" item="3"/>
          <tpl fld="4" item="23"/>
          <tpl hier="52" item="4"/>
        </tpls>
      </n>
      <n v="129">
        <tpls c="3">
          <tpl fld="2" item="4"/>
          <tpl fld="4" item="23"/>
          <tpl hier="52" item="4"/>
        </tpls>
      </n>
      <n v="10">
        <tpls c="3">
          <tpl fld="2" item="2"/>
          <tpl fld="4" item="15"/>
          <tpl hier="52" item="4"/>
        </tpls>
      </n>
      <n v="60">
        <tpls c="3">
          <tpl fld="2" item="3"/>
          <tpl fld="4" item="15"/>
          <tpl hier="52" item="4"/>
        </tpls>
      </n>
      <n v="184">
        <tpls c="3">
          <tpl fld="2" item="4"/>
          <tpl fld="4" item="15"/>
          <tpl hier="52" item="4"/>
        </tpls>
      </n>
      <n v="10">
        <tpls c="3">
          <tpl fld="2" item="2"/>
          <tpl fld="4" item="7"/>
          <tpl hier="52" item="4"/>
        </tpls>
      </n>
      <n v="122">
        <tpls c="3">
          <tpl fld="2" item="3"/>
          <tpl fld="4" item="7"/>
          <tpl hier="52" item="4"/>
        </tpls>
      </n>
      <n v="328">
        <tpls c="3">
          <tpl fld="2" item="4"/>
          <tpl fld="4" item="7"/>
          <tpl hier="52" item="4"/>
        </tpls>
      </n>
      <n v="408">
        <tpls c="3">
          <tpl fld="2" item="4"/>
          <tpl fld="4" item="1"/>
          <tpl hier="52" item="4"/>
        </tpls>
      </n>
      <n v="272">
        <tpls c="3">
          <tpl fld="2" item="4"/>
          <tpl fld="4" item="9"/>
          <tpl hier="52" item="4"/>
        </tpls>
      </n>
      <n v="157">
        <tpls c="3">
          <tpl fld="2" item="4"/>
          <tpl fld="4" item="17"/>
          <tpl hier="52" item="4"/>
        </tpls>
      </n>
      <n v="120">
        <tpls c="3">
          <tpl fld="2" item="4"/>
          <tpl fld="4" item="25"/>
          <tpl hier="52" item="4"/>
        </tpls>
      </n>
      <n v="74">
        <tpls c="3">
          <tpl fld="2" item="4"/>
          <tpl fld="4" item="33"/>
          <tpl hier="52" item="4"/>
        </tpls>
      </n>
      <n v="57">
        <tpls c="3">
          <tpl fld="2" item="4"/>
          <tpl fld="4" item="41"/>
          <tpl hier="52" item="4"/>
        </tpls>
      </n>
      <n v="40">
        <tpls c="3">
          <tpl fld="2" item="4"/>
          <tpl fld="4" item="49"/>
          <tpl hier="52" item="4"/>
        </tpls>
      </n>
      <n v="28">
        <tpls c="3">
          <tpl fld="2" item="4"/>
          <tpl fld="4" item="57"/>
          <tpl hier="52" item="4"/>
        </tpls>
      </n>
      <n v="19">
        <tpls c="3">
          <tpl fld="2" item="4"/>
          <tpl fld="4" item="65"/>
          <tpl hier="52" item="4"/>
        </tpls>
      </n>
      <n v="12">
        <tpls c="3">
          <tpl fld="2" item="4"/>
          <tpl fld="4" item="73"/>
          <tpl hier="52" item="4"/>
        </tpls>
      </n>
      <n v="6">
        <tpls c="3">
          <tpl fld="2" item="4"/>
          <tpl fld="4" item="81"/>
          <tpl hier="52" item="4"/>
        </tpls>
      </n>
      <n v="1">
        <tpls c="3">
          <tpl fld="2" item="4"/>
          <tpl fld="4" item="89"/>
          <tpl hier="52" item="4"/>
        </tpls>
      </n>
      <m>
        <tpls c="3">
          <tpl fld="2" item="4"/>
          <tpl fld="4" item="97"/>
          <tpl hier="52" item="4"/>
        </tpls>
      </m>
      <n v="367">
        <tpls c="3">
          <tpl fld="2" item="4"/>
          <tpl fld="4" item="4"/>
          <tpl hier="52" item="4"/>
        </tpls>
      </n>
      <n v="51">
        <tpls c="3">
          <tpl fld="2" item="4"/>
          <tpl fld="4" item="44"/>
          <tpl hier="52" item="4"/>
        </tpls>
      </n>
      <n v="9">
        <tpls c="3">
          <tpl fld="2" item="4"/>
          <tpl fld="4" item="76"/>
          <tpl hier="52" item="4"/>
        </tpls>
      </n>
      <n v="111">
        <tpls c="3">
          <tpl fld="2" item="4"/>
          <tpl fld="4" item="28"/>
          <tpl hier="52" item="4"/>
        </tpls>
      </n>
      <n v="14">
        <tpls c="3">
          <tpl fld="2" item="4"/>
          <tpl fld="4" item="68"/>
          <tpl hier="52" item="4"/>
        </tpls>
      </n>
      <n v="1">
        <tpls c="3">
          <tpl fld="2" item="4"/>
          <tpl fld="4" item="92"/>
          <tpl hier="52" item="4"/>
        </tpls>
      </n>
      <n v="5">
        <tpls c="3">
          <tpl fld="2" item="2"/>
          <tpl fld="4" item="60"/>
          <tpl hier="52" item="4"/>
        </tpls>
      </n>
      <n v="12">
        <tpls c="3">
          <tpl fld="2" item="3"/>
          <tpl fld="4" item="60"/>
          <tpl hier="52" item="4"/>
        </tpls>
      </n>
      <n v="24">
        <tpls c="3">
          <tpl fld="2" item="4"/>
          <tpl fld="4" item="60"/>
          <tpl hier="52" item="4"/>
        </tpls>
      </n>
      <n v="5">
        <tpls c="3">
          <tpl fld="2" item="2"/>
          <tpl fld="4" item="20"/>
          <tpl hier="52" item="4"/>
        </tpls>
      </n>
      <n v="32">
        <tpls c="3">
          <tpl fld="2" item="3"/>
          <tpl fld="4" item="20"/>
          <tpl hier="52" item="4"/>
        </tpls>
      </n>
      <n v="136">
        <tpls c="3">
          <tpl fld="2" item="4"/>
          <tpl fld="4" item="20"/>
          <tpl hier="52" item="4"/>
        </tpls>
      </n>
      <m>
        <tpls c="3">
          <tpl fld="2" item="3"/>
          <tpl fld="4" item="94"/>
          <tpl hier="52" item="4"/>
        </tpls>
      </m>
      <m>
        <tpls c="3">
          <tpl fld="2" item="4"/>
          <tpl fld="4" item="94"/>
          <tpl hier="52" item="4"/>
        </tpls>
      </m>
      <n v="2">
        <tpls c="3">
          <tpl fld="2" item="3"/>
          <tpl fld="4" item="86"/>
          <tpl hier="52" item="4"/>
        </tpls>
      </n>
      <n v="3">
        <tpls c="3">
          <tpl fld="2" item="4"/>
          <tpl fld="4" item="86"/>
          <tpl hier="52" item="4"/>
        </tpls>
      </n>
      <m>
        <tpls c="3">
          <tpl fld="2" item="3"/>
          <tpl fld="4" item="78"/>
          <tpl hier="52" item="4"/>
        </tpls>
      </m>
      <n v="7">
        <tpls c="3">
          <tpl fld="2" item="4"/>
          <tpl fld="4" item="78"/>
          <tpl hier="52" item="4"/>
        </tpls>
      </n>
      <n v="1">
        <tpls c="3">
          <tpl fld="2" item="3"/>
          <tpl fld="4" item="70"/>
          <tpl hier="52" item="4"/>
        </tpls>
      </n>
      <n v="13">
        <tpls c="3">
          <tpl fld="2" item="4"/>
          <tpl fld="4" item="70"/>
          <tpl hier="52" item="4"/>
        </tpls>
      </n>
      <n v="5">
        <tpls c="3">
          <tpl fld="2" item="3"/>
          <tpl fld="4" item="62"/>
          <tpl hier="52" item="4"/>
        </tpls>
      </n>
      <n v="23">
        <tpls c="3">
          <tpl fld="2" item="4"/>
          <tpl fld="4" item="62"/>
          <tpl hier="52" item="4"/>
        </tpls>
      </n>
      <n v="10">
        <tpls c="3">
          <tpl fld="2" item="3"/>
          <tpl fld="4" item="54"/>
          <tpl hier="52" item="4"/>
        </tpls>
      </n>
      <n v="34">
        <tpls c="3">
          <tpl fld="2" item="4"/>
          <tpl fld="4" item="54"/>
          <tpl hier="52" item="4"/>
        </tpls>
      </n>
      <n v="7">
        <tpls c="3">
          <tpl fld="2" item="3"/>
          <tpl fld="4" item="46"/>
          <tpl hier="52" item="4"/>
        </tpls>
      </n>
      <n v="48">
        <tpls c="3">
          <tpl fld="2" item="4"/>
          <tpl fld="4" item="46"/>
          <tpl hier="52" item="4"/>
        </tpls>
      </n>
      <n v="19">
        <tpls c="3">
          <tpl fld="2" item="3"/>
          <tpl fld="4" item="38"/>
          <tpl hier="52" item="4"/>
        </tpls>
      </n>
      <n v="64">
        <tpls c="3">
          <tpl fld="2" item="4"/>
          <tpl fld="4" item="38"/>
          <tpl hier="52" item="4"/>
        </tpls>
      </n>
      <n v="25">
        <tpls c="3">
          <tpl fld="2" item="3"/>
          <tpl fld="4" item="30"/>
          <tpl hier="52" item="4"/>
        </tpls>
      </n>
      <n v="85">
        <tpls c="3">
          <tpl fld="2" item="4"/>
          <tpl fld="4" item="30"/>
          <tpl hier="52" item="4"/>
        </tpls>
      </n>
      <n v="29">
        <tpls c="3">
          <tpl fld="2" item="3"/>
          <tpl fld="4" item="22"/>
          <tpl hier="52" item="4"/>
        </tpls>
      </n>
      <n v="130">
        <tpls c="3">
          <tpl fld="2" item="4"/>
          <tpl fld="4" item="22"/>
          <tpl hier="52" item="4"/>
        </tpls>
      </n>
      <n v="70">
        <tpls c="3">
          <tpl fld="2" item="3"/>
          <tpl fld="4" item="14"/>
          <tpl hier="52" item="4"/>
        </tpls>
      </n>
      <n v="223">
        <tpls c="3">
          <tpl fld="2" item="4"/>
          <tpl fld="4" item="14"/>
          <tpl hier="52" item="4"/>
        </tpls>
      </n>
      <n v="101">
        <tpls c="3">
          <tpl fld="2" item="3"/>
          <tpl fld="4" item="6"/>
          <tpl hier="52" item="4"/>
        </tpls>
      </n>
      <n v="350">
        <tpls c="3">
          <tpl fld="2" item="4"/>
          <tpl fld="4" item="6"/>
          <tpl hier="52" item="4"/>
        </tpls>
      </n>
      <n v="6">
        <tpls c="3">
          <tpl fld="2" item="3"/>
          <tpl fld="4" item="56"/>
          <tpl hier="52" item="4"/>
        </tpls>
      </n>
      <m>
        <tpls c="3">
          <tpl fld="2" item="3"/>
          <tpl fld="4" item="96"/>
          <tpl hier="52" item="4"/>
        </tpls>
      </m>
      <n v="153">
        <tpls c="3">
          <tpl fld="2" item="3"/>
          <tpl fld="4" item="1"/>
          <tpl hier="52" item="4"/>
        </tpls>
      </n>
      <n v="87">
        <tpls c="3">
          <tpl fld="2" item="3"/>
          <tpl fld="4" item="9"/>
          <tpl hier="52" item="4"/>
        </tpls>
      </n>
      <n v="49">
        <tpls c="3">
          <tpl fld="2" item="3"/>
          <tpl fld="4" item="17"/>
          <tpl hier="52" item="4"/>
        </tpls>
      </n>
      <n v="16">
        <tpls c="3">
          <tpl fld="2" item="3"/>
          <tpl fld="4" item="25"/>
          <tpl hier="52" item="4"/>
        </tpls>
      </n>
      <n v="20">
        <tpls c="3">
          <tpl fld="2" item="3"/>
          <tpl fld="4" item="33"/>
          <tpl hier="52" item="4"/>
        </tpls>
      </n>
      <n v="30">
        <tpls c="3">
          <tpl fld="2" item="3"/>
          <tpl fld="4" item="41"/>
          <tpl hier="52" item="4"/>
        </tpls>
      </n>
      <n v="11">
        <tpls c="3">
          <tpl fld="2" item="3"/>
          <tpl fld="4" item="49"/>
          <tpl hier="52" item="4"/>
        </tpls>
      </n>
      <n v="12">
        <tpls c="3">
          <tpl fld="2" item="3"/>
          <tpl fld="4" item="57"/>
          <tpl hier="52" item="4"/>
        </tpls>
      </n>
      <n v="6">
        <tpls c="3">
          <tpl fld="2" item="3"/>
          <tpl fld="4" item="65"/>
          <tpl hier="52" item="4"/>
        </tpls>
      </n>
      <m>
        <tpls c="3">
          <tpl fld="2" item="3"/>
          <tpl fld="4" item="73"/>
          <tpl hier="52" item="4"/>
        </tpls>
      </m>
      <n v="1">
        <tpls c="3">
          <tpl fld="2" item="3"/>
          <tpl fld="4" item="81"/>
          <tpl hier="52" item="4"/>
        </tpls>
      </n>
      <n v="1">
        <tpls c="3">
          <tpl fld="2" item="3"/>
          <tpl fld="4" item="89"/>
          <tpl hier="52" item="4"/>
        </tpls>
      </n>
      <m>
        <tpls c="3">
          <tpl fld="2" item="3"/>
          <tpl fld="4" item="97"/>
          <tpl hier="52" item="4"/>
        </tpls>
      </m>
      <n v="153">
        <tpls c="3">
          <tpl fld="2" item="3"/>
          <tpl fld="4" item="0"/>
          <tpl hier="52" item="4"/>
        </tpls>
      </n>
      <n v="45">
        <tpls c="3">
          <tpl fld="2" item="3"/>
          <tpl fld="4" item="48"/>
          <tpl hier="52" item="4"/>
        </tpls>
      </n>
      <n v="2">
        <tpls c="3">
          <tpl fld="2" item="3"/>
          <tpl fld="4" item="64"/>
          <tpl hier="52" item="4"/>
        </tpls>
      </n>
      <m>
        <tpls c="3">
          <tpl fld="2" item="3"/>
          <tpl fld="4" item="88"/>
          <tpl hier="52" item="4"/>
        </tpls>
      </m>
      <n v="132">
        <tpls c="3">
          <tpl fld="2" item="3"/>
          <tpl fld="4" item="4"/>
          <tpl hier="52" item="4"/>
        </tpls>
      </n>
      <n v="43">
        <tpls c="3">
          <tpl fld="2" item="3"/>
          <tpl fld="4" item="28"/>
          <tpl hier="52" item="4"/>
        </tpls>
      </n>
      <n v="20">
        <tpls c="3">
          <tpl fld="2" item="3"/>
          <tpl fld="4" item="44"/>
          <tpl hier="52" item="4"/>
        </tpls>
      </n>
      <n v="3">
        <tpls c="3">
          <tpl fld="2" item="3"/>
          <tpl fld="4" item="68"/>
          <tpl hier="52" item="4"/>
        </tpls>
      </n>
      <n v="3">
        <tpls c="3">
          <tpl fld="2" item="3"/>
          <tpl fld="4" item="76"/>
          <tpl hier="52" item="4"/>
        </tpls>
      </n>
      <m>
        <tpls c="3">
          <tpl fld="2" item="3"/>
          <tpl fld="4" item="92"/>
          <tpl hier="52" item="4"/>
        </tpls>
      </m>
      <n v="5">
        <tpls c="3">
          <tpl fld="2" item="2"/>
          <tpl fld="4" item="84"/>
          <tpl hier="52" item="4"/>
        </tpls>
      </n>
      <m>
        <tpls c="3">
          <tpl fld="2" item="3"/>
          <tpl fld="4" item="84"/>
          <tpl hier="52" item="4"/>
        </tpls>
      </m>
      <n v="5">
        <tpls c="3">
          <tpl fld="2" item="4"/>
          <tpl fld="4" item="84"/>
          <tpl hier="52" item="4"/>
        </tpls>
      </n>
      <n v="5">
        <tpls c="3">
          <tpl fld="2" item="2"/>
          <tpl fld="4" item="52"/>
          <tpl hier="52" item="4"/>
        </tpls>
      </n>
      <n v="19">
        <tpls c="3">
          <tpl fld="2" item="3"/>
          <tpl fld="4" item="52"/>
          <tpl hier="52" item="4"/>
        </tpls>
      </n>
      <n v="36">
        <tpls c="3">
          <tpl fld="2" item="4"/>
          <tpl fld="4" item="52"/>
          <tpl hier="52" item="4"/>
        </tpls>
      </n>
      <n v="35">
        <tpls c="3">
          <tpl fld="2" item="2"/>
          <tpl fld="4" item="12"/>
          <tpl hier="52" item="4"/>
        </tpls>
      </n>
      <n v="85">
        <tpls c="3">
          <tpl fld="2" item="3"/>
          <tpl fld="4" item="12"/>
          <tpl hier="52" item="4"/>
        </tpls>
      </n>
      <n v="229">
        <tpls c="3">
          <tpl fld="2" item="4"/>
          <tpl fld="4" item="12"/>
          <tpl hier="52" item="4"/>
        </tpls>
      </n>
      <m>
        <tpls c="3">
          <tpl fld="2" item="4"/>
          <tpl fld="4" item="93"/>
          <tpl hier="52" item="4"/>
        </tpls>
      </m>
      <n v="5">
        <tpls c="3">
          <tpl fld="2" item="2"/>
          <tpl fld="4" item="93"/>
          <tpl hier="52" item="4"/>
        </tpls>
      </n>
      <m>
        <tpls c="3">
          <tpl fld="2" item="3"/>
          <tpl fld="4" item="93"/>
          <tpl hier="52" item="4"/>
        </tpls>
      </m>
      <n v="4">
        <tpls c="3">
          <tpl fld="2" item="4"/>
          <tpl fld="4" item="85"/>
          <tpl hier="52" item="4"/>
        </tpls>
      </n>
      <n v="15">
        <tpls c="3">
          <tpl fld="2" item="2"/>
          <tpl fld="4" item="85"/>
          <tpl hier="52" item="4"/>
        </tpls>
      </n>
      <m>
        <tpls c="3">
          <tpl fld="2" item="3"/>
          <tpl fld="4" item="85"/>
          <tpl hier="52" item="4"/>
        </tpls>
      </m>
      <n v="8">
        <tpls c="3">
          <tpl fld="2" item="4"/>
          <tpl fld="4" item="77"/>
          <tpl hier="52" item="4"/>
        </tpls>
      </n>
      <n v="10">
        <tpls c="3">
          <tpl fld="2" item="2"/>
          <tpl fld="4" item="77"/>
          <tpl hier="52" item="4"/>
        </tpls>
      </n>
      <m>
        <tpls c="3">
          <tpl fld="2" item="3"/>
          <tpl fld="4" item="77"/>
          <tpl hier="52" item="4"/>
        </tpls>
      </m>
      <n v="14">
        <tpls c="3">
          <tpl fld="2" item="4"/>
          <tpl fld="4" item="69"/>
          <tpl hier="52" item="4"/>
        </tpls>
      </n>
      <n v="5">
        <tpls c="3">
          <tpl fld="2" item="2"/>
          <tpl fld="4" item="69"/>
          <tpl hier="52" item="4"/>
        </tpls>
      </n>
      <n v="2">
        <tpls c="3">
          <tpl fld="2" item="3"/>
          <tpl fld="4" item="69"/>
          <tpl hier="52" item="4"/>
        </tpls>
      </n>
      <n v="24">
        <tpls c="3">
          <tpl fld="2" item="4"/>
          <tpl fld="4" item="61"/>
          <tpl hier="52" item="4"/>
        </tpls>
      </n>
      <n v="25">
        <tpls c="3">
          <tpl fld="2" item="2"/>
          <tpl fld="4" item="61"/>
          <tpl hier="52" item="4"/>
        </tpls>
      </n>
      <n v="6">
        <tpls c="3">
          <tpl fld="2" item="3"/>
          <tpl fld="4" item="61"/>
          <tpl hier="52" item="4"/>
        </tpls>
      </n>
      <n v="35">
        <tpls c="3">
          <tpl fld="2" item="4"/>
          <tpl fld="4" item="53"/>
          <tpl hier="52" item="4"/>
        </tpls>
      </n>
      <n v="5">
        <tpls c="3">
          <tpl fld="2" item="2"/>
          <tpl fld="4" item="53"/>
          <tpl hier="52" item="4"/>
        </tpls>
      </n>
      <n v="8">
        <tpls c="3">
          <tpl fld="2" item="3"/>
          <tpl fld="4" item="53"/>
          <tpl hier="52" item="4"/>
        </tpls>
      </n>
      <n v="15">
        <tpls c="3">
          <tpl fld="2" item="2"/>
          <tpl fld="4" item="45"/>
          <tpl hier="52" item="4"/>
        </tpls>
      </n>
      <n v="50">
        <tpls c="3">
          <tpl fld="2" item="4"/>
          <tpl fld="4" item="45"/>
          <tpl hier="52" item="4"/>
        </tpls>
      </n>
      <n v="22">
        <tpls c="3">
          <tpl fld="2" item="3"/>
          <tpl fld="4" item="45"/>
          <tpl hier="52" item="4"/>
        </tpls>
      </n>
      <n v="66">
        <tpls c="3">
          <tpl fld="2" item="4"/>
          <tpl fld="4" item="37"/>
          <tpl hier="52" item="4"/>
        </tpls>
      </n>
      <n v="10">
        <tpls c="3">
          <tpl fld="2" item="2"/>
          <tpl fld="4" item="37"/>
          <tpl hier="52" item="4"/>
        </tpls>
      </n>
      <n v="20">
        <tpls c="3">
          <tpl fld="2" item="3"/>
          <tpl fld="4" item="37"/>
          <tpl hier="52" item="4"/>
        </tpls>
      </n>
      <n v="106">
        <tpls c="3">
          <tpl fld="2" item="4"/>
          <tpl fld="4" item="29"/>
          <tpl hier="52" item="4"/>
        </tpls>
      </n>
      <n v="15">
        <tpls c="3">
          <tpl fld="2" item="2"/>
          <tpl fld="4" item="29"/>
          <tpl hier="52" item="4"/>
        </tpls>
      </n>
      <n v="22">
        <tpls c="3">
          <tpl fld="2" item="3"/>
          <tpl fld="4" item="29"/>
          <tpl hier="52" item="4"/>
        </tpls>
      </n>
      <n v="133">
        <tpls c="3">
          <tpl fld="2" item="4"/>
          <tpl fld="4" item="21"/>
          <tpl hier="52" item="4"/>
        </tpls>
      </n>
      <n v="15">
        <tpls c="3">
          <tpl fld="2" item="2"/>
          <tpl fld="4" item="21"/>
          <tpl hier="52" item="4"/>
        </tpls>
      </n>
      <n v="37">
        <tpls c="3">
          <tpl fld="2" item="3"/>
          <tpl fld="4" item="21"/>
          <tpl hier="52" item="4"/>
        </tpls>
      </n>
      <n v="229">
        <tpls c="3">
          <tpl fld="2" item="4"/>
          <tpl fld="4" item="13"/>
          <tpl hier="52" item="4"/>
        </tpls>
      </n>
      <m>
        <tpls c="3">
          <tpl fld="2" item="2"/>
          <tpl fld="4" item="13"/>
          <tpl hier="52" item="4"/>
        </tpls>
      </m>
      <n v="76">
        <tpls c="3">
          <tpl fld="2" item="3"/>
          <tpl fld="4" item="13"/>
          <tpl hier="52" item="4"/>
        </tpls>
      </n>
      <n v="352">
        <tpls c="3">
          <tpl fld="2" item="4"/>
          <tpl fld="4" item="5"/>
          <tpl hier="52" item="4"/>
        </tpls>
      </n>
      <n v="25">
        <tpls c="3">
          <tpl fld="2" item="2"/>
          <tpl fld="4" item="5"/>
          <tpl hier="52" item="4"/>
        </tpls>
      </n>
      <n v="118">
        <tpls c="3">
          <tpl fld="2" item="3"/>
          <tpl fld="4" item="5"/>
          <tpl hier="52" item="4"/>
        </tpls>
      </n>
      <n v="25">
        <tpls c="3">
          <tpl fld="2" item="2"/>
          <tpl fld="4" item="6"/>
          <tpl hier="52" item="4"/>
        </tpls>
      </n>
      <n v="10">
        <tpls c="3">
          <tpl fld="2" item="2"/>
          <tpl fld="4" item="14"/>
          <tpl hier="52" item="4"/>
        </tpls>
      </n>
      <n v="10">
        <tpls c="3">
          <tpl fld="2" item="2"/>
          <tpl fld="4" item="22"/>
          <tpl hier="52" item="4"/>
        </tpls>
      </n>
      <n v="25">
        <tpls c="3">
          <tpl fld="2" item="2"/>
          <tpl fld="4" item="30"/>
          <tpl hier="52" item="4"/>
        </tpls>
      </n>
      <n v="10">
        <tpls c="3">
          <tpl fld="2" item="2"/>
          <tpl fld="4" item="38"/>
          <tpl hier="52" item="4"/>
        </tpls>
      </n>
      <n v="5">
        <tpls c="3">
          <tpl fld="2" item="2"/>
          <tpl fld="4" item="46"/>
          <tpl hier="52" item="4"/>
        </tpls>
      </n>
      <n v="10">
        <tpls c="3">
          <tpl fld="2" item="2"/>
          <tpl fld="4" item="54"/>
          <tpl hier="52" item="4"/>
        </tpls>
      </n>
      <n v="5">
        <tpls c="3">
          <tpl fld="2" item="2"/>
          <tpl fld="4" item="62"/>
          <tpl hier="52" item="4"/>
        </tpls>
      </n>
      <n v="5">
        <tpls c="3">
          <tpl fld="2" item="2"/>
          <tpl fld="4" item="70"/>
          <tpl hier="52" item="4"/>
        </tpls>
      </n>
      <n v="5">
        <tpls c="3">
          <tpl fld="2" item="2"/>
          <tpl fld="4" item="78"/>
          <tpl hier="52" item="4"/>
        </tpls>
      </n>
      <n v="5">
        <tpls c="3">
          <tpl fld="2" item="2"/>
          <tpl fld="4" item="86"/>
          <tpl hier="52" item="4"/>
        </tpls>
      </n>
      <n v="5">
        <tpls c="3">
          <tpl fld="2" item="2"/>
          <tpl fld="4" item="94"/>
          <tpl hier="52" item="4"/>
        </tpls>
      </n>
      <n v="10">
        <tpls c="3">
          <tpl fld="2" item="2"/>
          <tpl fld="4" item="19"/>
          <tpl hier="52" item="4"/>
        </tpls>
      </n>
      <n v="15">
        <tpls c="3">
          <tpl fld="2" item="2"/>
          <tpl fld="4" item="27"/>
          <tpl hier="52" item="4"/>
        </tpls>
      </n>
      <n v="5">
        <tpls c="3">
          <tpl fld="2" item="2"/>
          <tpl fld="4" item="51"/>
          <tpl hier="52" item="4"/>
        </tpls>
      </n>
      <n v="25">
        <tpls c="3">
          <tpl fld="2" item="2"/>
          <tpl fld="4" item="59"/>
          <tpl hier="52" item="4"/>
        </tpls>
      </n>
      <n v="25">
        <tpls c="3">
          <tpl fld="2" item="2"/>
          <tpl fld="4" item="1"/>
          <tpl hier="52" item="4"/>
        </tpls>
      </n>
      <n v="5">
        <tpls c="3">
          <tpl fld="2" item="2"/>
          <tpl fld="4" item="9"/>
          <tpl hier="52" item="4"/>
        </tpls>
      </n>
      <n v="25">
        <tpls c="3">
          <tpl fld="2" item="2"/>
          <tpl fld="4" item="17"/>
          <tpl hier="52" item="4"/>
        </tpls>
      </n>
      <n v="10">
        <tpls c="3">
          <tpl fld="2" item="2"/>
          <tpl fld="4" item="25"/>
          <tpl hier="52" item="4"/>
        </tpls>
      </n>
      <n v="10">
        <tpls c="3">
          <tpl fld="2" item="2"/>
          <tpl fld="4" item="33"/>
          <tpl hier="52" item="4"/>
        </tpls>
      </n>
      <n v="5">
        <tpls c="3">
          <tpl fld="2" item="2"/>
          <tpl fld="4" item="41"/>
          <tpl hier="52" item="4"/>
        </tpls>
      </n>
      <n v="5">
        <tpls c="3">
          <tpl fld="2" item="2"/>
          <tpl fld="4" item="49"/>
          <tpl hier="52" item="4"/>
        </tpls>
      </n>
      <n v="25">
        <tpls c="3">
          <tpl fld="2" item="2"/>
          <tpl fld="4" item="57"/>
          <tpl hier="52" item="4"/>
        </tpls>
      </n>
      <n v="15">
        <tpls c="3">
          <tpl fld="2" item="2"/>
          <tpl fld="4" item="65"/>
          <tpl hier="52" item="4"/>
        </tpls>
      </n>
      <m>
        <tpls c="3">
          <tpl fld="2" item="2"/>
          <tpl fld="4" item="73"/>
          <tpl hier="52" item="4"/>
        </tpls>
      </m>
      <n v="10">
        <tpls c="3">
          <tpl fld="2" item="2"/>
          <tpl fld="4" item="81"/>
          <tpl hier="52" item="4"/>
        </tpls>
      </n>
      <n v="5">
        <tpls c="3">
          <tpl fld="2" item="2"/>
          <tpl fld="4" item="89"/>
          <tpl hier="52" item="4"/>
        </tpls>
      </n>
      <n v="5">
        <tpls c="3">
          <tpl fld="2" item="2"/>
          <tpl fld="4" item="97"/>
          <tpl hier="52" item="4"/>
        </tpls>
      </n>
      <n v="10">
        <tpls c="3">
          <tpl fld="2" item="2"/>
          <tpl fld="4" item="3"/>
          <tpl hier="52" item="4"/>
        </tpls>
      </n>
      <n v="5">
        <tpls c="3">
          <tpl fld="2" item="2"/>
          <tpl fld="4" item="35"/>
          <tpl hier="52" item="4"/>
        </tpls>
      </n>
      <n v="15">
        <tpls c="3">
          <tpl fld="2" item="2"/>
          <tpl fld="4" item="75"/>
          <tpl hier="52" item="4"/>
        </tpls>
      </n>
      <n v="25">
        <tpls c="3">
          <tpl fld="2" item="2"/>
          <tpl fld="4" item="4"/>
          <tpl hier="52" item="4"/>
        </tpls>
      </n>
      <n v="10">
        <tpls c="3">
          <tpl fld="2" item="2"/>
          <tpl fld="4" item="28"/>
          <tpl hier="52" item="4"/>
        </tpls>
      </n>
      <n v="25">
        <tpls c="3">
          <tpl fld="2" item="2"/>
          <tpl fld="4" item="36"/>
          <tpl hier="52" item="4"/>
        </tpls>
      </n>
      <m>
        <tpls c="3">
          <tpl fld="2" item="2"/>
          <tpl fld="4" item="44"/>
          <tpl hier="52" item="4"/>
        </tpls>
      </m>
      <n v="5">
        <tpls c="3">
          <tpl fld="2" item="2"/>
          <tpl fld="4" item="68"/>
          <tpl hier="52" item="4"/>
        </tpls>
      </n>
      <n v="5">
        <tpls c="3">
          <tpl fld="2" item="2"/>
          <tpl fld="4" item="76"/>
          <tpl hier="52" item="4"/>
        </tpls>
      </n>
      <m>
        <tpls c="3">
          <tpl fld="2" item="2"/>
          <tpl fld="4" item="92"/>
          <tpl hier="52" item="4"/>
        </tpls>
      </m>
      <m>
        <tpls c="3">
          <tpl fld="2" item="2"/>
          <tpl fld="4" item="0"/>
          <tpl hier="52" item="4"/>
        </tpls>
      </m>
      <m>
        <tpls c="3">
          <tpl fld="2" item="2"/>
          <tpl fld="4" item="8"/>
          <tpl hier="52" item="4"/>
        </tpls>
      </m>
      <n v="10">
        <tpls c="3">
          <tpl fld="2" item="2"/>
          <tpl fld="4" item="40"/>
          <tpl hier="52" item="4"/>
        </tpls>
      </n>
      <n v="10">
        <tpls c="3">
          <tpl fld="2" item="2"/>
          <tpl fld="4" item="48"/>
          <tpl hier="52" item="4"/>
        </tpls>
      </n>
      <n v="5">
        <tpls c="3">
          <tpl fld="2" item="2"/>
          <tpl fld="4" item="56"/>
          <tpl hier="52" item="4"/>
        </tpls>
      </n>
      <n v="5">
        <tpls c="3">
          <tpl fld="2" item="2"/>
          <tpl fld="4" item="64"/>
          <tpl hier="52" item="4"/>
        </tpls>
      </n>
      <n v="5">
        <tpls c="3">
          <tpl fld="2" item="2"/>
          <tpl fld="4" item="88"/>
          <tpl hier="52" item="4"/>
        </tpls>
      </n>
      <n v="5">
        <tpls c="3">
          <tpl fld="2" item="2"/>
          <tpl fld="4" item="96"/>
          <tpl hier="52" item="4"/>
        </tpls>
      </n>
      <n v="15">
        <tpls c="3">
          <tpl fld="2" item="2"/>
          <tpl fld="4" item="11"/>
          <tpl hier="52" item="4"/>
        </tpls>
      </n>
      <n v="5">
        <tpls c="3">
          <tpl fld="2" item="2"/>
          <tpl fld="4" item="2"/>
          <tpl hier="52" item="4"/>
        </tpls>
      </n>
      <n v="10">
        <tpls c="3">
          <tpl fld="2" item="2"/>
          <tpl fld="4" item="10"/>
          <tpl hier="52" item="4"/>
        </tpls>
      </n>
      <n v="5">
        <tpls c="3">
          <tpl fld="2" item="2"/>
          <tpl fld="4" item="18"/>
          <tpl hier="52" item="4"/>
        </tpls>
      </n>
      <n v="10">
        <tpls c="3">
          <tpl fld="2" item="2"/>
          <tpl fld="4" item="26"/>
          <tpl hier="52" item="4"/>
        </tpls>
      </n>
      <n v="10">
        <tpls c="3">
          <tpl fld="2" item="2"/>
          <tpl fld="4" item="34"/>
          <tpl hier="52" item="4"/>
        </tpls>
      </n>
      <n v="5">
        <tpls c="3">
          <tpl fld="2" item="2"/>
          <tpl fld="4" item="42"/>
          <tpl hier="52" item="4"/>
        </tpls>
      </n>
      <n v="15">
        <tpls c="3">
          <tpl fld="2" item="2"/>
          <tpl fld="4" item="50"/>
          <tpl hier="52" item="4"/>
        </tpls>
      </n>
      <n v="10">
        <tpls c="3">
          <tpl fld="2" item="2"/>
          <tpl fld="4" item="58"/>
          <tpl hier="52" item="4"/>
        </tpls>
      </n>
      <n v="10">
        <tpls c="3">
          <tpl fld="2" item="2"/>
          <tpl fld="4" item="66"/>
          <tpl hier="52" item="4"/>
        </tpls>
      </n>
      <n v="10">
        <tpls c="3">
          <tpl fld="2" item="2"/>
          <tpl fld="4" item="74"/>
          <tpl hier="52" item="4"/>
        </tpls>
      </n>
      <n v="25">
        <tpls c="3">
          <tpl fld="2" item="2"/>
          <tpl fld="4" item="82"/>
          <tpl hier="52" item="4"/>
        </tpls>
      </n>
      <n v="10">
        <tpls c="3">
          <tpl fld="2" item="2"/>
          <tpl fld="4" item="90"/>
          <tpl hier="52" item="4"/>
        </tpls>
      </n>
      <n v="1030">
        <tpls c="3">
          <tpl fld="2" item="2"/>
          <tpl hier="28" item="4294967295"/>
          <tpl hier="52" item="4"/>
        </tpls>
      </n>
      <n v="25">
        <tpls c="3">
          <tpl fld="2" item="2"/>
          <tpl fld="4" item="43"/>
          <tpl hier="52" item="4"/>
        </tpls>
      </n>
      <n v="5">
        <tpls c="3">
          <tpl fld="2" item="2"/>
          <tpl fld="4" item="91"/>
          <tpl hier="52" item="4"/>
        </tpls>
      </n>
      <n v="5">
        <tpls c="3">
          <tpl fld="2" item="2"/>
          <tpl fld="4" item="67"/>
          <tpl hier="52" item="4"/>
        </tpls>
      </n>
      <n v="5">
        <tpls c="3">
          <tpl fld="2" item="2"/>
          <tpl fld="4" item="83"/>
          <tpl hier="52" item="4"/>
        </tpls>
      </n>
    </entries>
    <sets count="5">
      <set count="1" maxRank="1" setDefinition="{[zh_flatfile].[is_sso_set_up].[All]}">
        <tpls c="1">
          <tpl hier="37" item="4294967295"/>
        </tpls>
      </set>
      <set count="1" maxRank="1" setDefinition="{[zh_flatfile].[max_editors].[All]}">
        <tpls c="1">
          <tpl hier="29" item="4294967295"/>
        </tpls>
      </set>
      <set count="1" maxRank="1" setDefinition="{[zh_flatfile].[nb_custom_domains].[All]}">
        <tpls c="1">
          <tpl hier="36" item="4294967295"/>
        </tpls>
      </set>
      <set count="1" maxRank="1" setDefinition="{[zh_flatfile].[nb_styleguides].[All]}">
        <tpls c="1">
          <tpl hier="34" item="4294967295"/>
        </tpls>
      </set>
      <set count="1" maxRank="1" setDefinition="{[zh_flatfile].[year_month].&amp;[2021-06]}">
        <tpls c="1">
          <tpl fld="3" item="0"/>
        </tpls>
      </set>
    </sets>
    <queryCache count="151">
      <query mdx="[zh_flatfile].[cohort_year_month].&amp;[2020-06]">
        <tpls c="1">
          <tpl fld="0" item="0"/>
        </tpls>
      </query>
      <query mdx="[zh_flatfile].[count].&amp;[23]">
        <tpls c="1">
          <tpl fld="1" item="0"/>
        </tpls>
      </query>
      <query mdx="[zh_flatfile].[cohort_year_month].&amp;[2021-03]">
        <tpls c="1">
          <tpl fld="0" item="1"/>
        </tpls>
      </query>
      <query mdx="[zh_flatfile].[cohort_year_month].&amp;[2020-01]">
        <tpls c="1">
          <tpl fld="0" item="2"/>
        </tpls>
      </query>
      <query mdx="[zh_flatfile].[count].&amp;[17]">
        <tpls c="1">
          <tpl fld="1" item="1"/>
        </tpls>
      </query>
      <query mdx="[zh_flatfile].[count].&amp;[1]">
        <tpls c="1">
          <tpl fld="1" item="2"/>
        </tpls>
      </query>
      <query mdx="[zh_flatfile].[count].&amp;[10]">
        <tpls c="1">
          <tpl fld="1" item="3"/>
        </tpls>
      </query>
      <query mdx="[zh_flatfile].[cohort_year_month].&amp;[2019-05]">
        <tpls c="1">
          <tpl fld="0" item="3"/>
        </tpls>
      </query>
      <query mdx="[zh_flatfile].[cohort_year_month].&amp;[2020-08]">
        <tpls c="1">
          <tpl fld="0" item="4"/>
        </tpls>
      </query>
      <query mdx="[zh_flatfile].[count].&amp;[4]">
        <tpls c="1">
          <tpl fld="1" item="4"/>
        </tpls>
      </query>
      <query mdx="[zh_flatfile].[count].&amp;[13]">
        <tpls c="1">
          <tpl fld="1" item="5"/>
        </tpls>
      </query>
      <query mdx="[zh_flatfile].[cohort_year_month].&amp;[2021-02]">
        <tpls c="1">
          <tpl fld="0" item="5"/>
        </tpls>
      </query>
      <query mdx="[zh_flatfile].[count].&amp;[12]">
        <tpls c="1">
          <tpl fld="1" item="6"/>
        </tpls>
      </query>
      <query mdx="[zh_flatfile].[count].&amp;[16]">
        <tpls c="1">
          <tpl fld="1" item="7"/>
        </tpls>
      </query>
      <query mdx="[zh_flatfile].[count].&amp;[19]">
        <tpls c="1">
          <tpl fld="1" item="8"/>
        </tpls>
      </query>
      <query mdx="[zh_flatfile].[cohort_year_month].&amp;[2021-05]">
        <tpls c="1">
          <tpl fld="0" item="6"/>
        </tpls>
      </query>
      <query mdx="[zh_flatfile].[cohort_year_month].&amp;[2020-07]">
        <tpls c="1">
          <tpl fld="0" item="7"/>
        </tpls>
      </query>
      <query mdx="[zh_flatfile].[count].&amp;[22]">
        <tpls c="1">
          <tpl fld="1" item="9"/>
        </tpls>
      </query>
      <query mdx="[zh_flatfile].[cohort_year_month].&amp;[2020-10]">
        <tpls c="1">
          <tpl fld="0" item="8"/>
        </tpls>
      </query>
      <query mdx="[zh_flatfile].[count].&amp;[5]">
        <tpls c="1">
          <tpl fld="1" item="10"/>
        </tpls>
      </query>
      <query mdx="[zh_flatfile].[cohort_year_month].&amp;[2019-10]">
        <tpls c="1">
          <tpl fld="0" item="9"/>
        </tpls>
      </query>
      <query mdx="[zh_flatfile].[cohort_year_month].&amp;[2020-05]">
        <tpls c="1">
          <tpl fld="0" item="10"/>
        </tpls>
      </query>
      <query mdx="[zh_flatfile].[count].&amp;[7]">
        <tpls c="1">
          <tpl fld="1" item="11"/>
        </tpls>
      </query>
      <query mdx="[zh_flatfile].[count].&amp;[2]">
        <tpls c="1">
          <tpl fld="1" item="12"/>
        </tpls>
      </query>
      <query mdx="[zh_flatfile].[cohort_year_month].&amp;[2019-12]">
        <tpls c="1">
          <tpl fld="0" item="11"/>
        </tpls>
      </query>
      <query mdx="[zh_flatfile].[count].&amp;[20]">
        <tpls c="1">
          <tpl fld="1" item="13"/>
        </tpls>
      </query>
      <query mdx="[zh_flatfile].[count].&amp;[3]">
        <tpls c="1">
          <tpl fld="1" item="14"/>
        </tpls>
      </query>
      <query mdx="[zh_flatfile].[count].&amp;[6]">
        <tpls c="1">
          <tpl fld="1" item="15"/>
        </tpls>
      </query>
      <query mdx="[zh_flatfile].[count].&amp;[11]">
        <tpls c="1">
          <tpl fld="1" item="16"/>
        </tpls>
      </query>
      <query mdx="[zh_flatfile].[count].&amp;[9]">
        <tpls c="1">
          <tpl fld="1" item="17"/>
        </tpls>
      </query>
      <query mdx="[zh_flatfile].[cohort_year_month].&amp;[2020-04]">
        <tpls c="1">
          <tpl fld="0" item="12"/>
        </tpls>
      </query>
      <query mdx="[zh_flatfile].[cohort_year_month].&amp;[2020-09]">
        <tpls c="1">
          <tpl fld="0" item="13"/>
        </tpls>
      </query>
      <query mdx="[zh_flatfile].[count].&amp;[18]">
        <tpls c="1">
          <tpl fld="1" item="18"/>
        </tpls>
      </query>
      <query mdx="[zh_flatfile].[cohort_year_month].&amp;[2020-02]">
        <tpls c="1">
          <tpl fld="0" item="14"/>
        </tpls>
      </query>
      <query mdx="[zh_flatfile].[count].&amp;[25]">
        <tpls c="1">
          <tpl fld="1" item="19"/>
        </tpls>
      </query>
      <query mdx="[zh_flatfile].[count].&amp;[0]">
        <tpls c="1">
          <tpl fld="1" item="20"/>
        </tpls>
      </query>
      <query mdx="[zh_flatfile].[count].&amp;[24]">
        <tpls c="1">
          <tpl fld="1" item="21"/>
        </tpls>
      </query>
      <query mdx="[zh_flatfile].[cohort_year_month].&amp;[2020-03]">
        <tpls c="1">
          <tpl fld="0" item="15"/>
        </tpls>
      </query>
      <query mdx="[zh_flatfile].[count].&amp;[15]">
        <tpls c="1">
          <tpl fld="1" item="22"/>
        </tpls>
      </query>
      <query mdx="[zh_flatfile].[cohort_year_month].&amp;[2020-11]">
        <tpls c="1">
          <tpl fld="0" item="16"/>
        </tpls>
      </query>
      <query mdx="[zh_flatfile].[count].&amp;[8]">
        <tpls c="1">
          <tpl fld="1" item="23"/>
        </tpls>
      </query>
      <query mdx="[zh_flatfile].[count].&amp;[21]">
        <tpls c="1">
          <tpl fld="1" item="24"/>
        </tpls>
      </query>
      <query mdx="[zh_flatfile].[cohort_year_month].&amp;[2021-01]">
        <tpls c="1">
          <tpl fld="0" item="17"/>
        </tpls>
      </query>
      <query mdx="[zh_flatfile].[cohort_year_month].&amp;[2021-04]">
        <tpls c="1">
          <tpl fld="0" item="18"/>
        </tpls>
      </query>
      <query mdx="[zh_flatfile].[cohort_year_month].&amp;[2020-12]">
        <tpls c="1">
          <tpl fld="0" item="19"/>
        </tpls>
      </query>
      <query mdx="[Measures].[Sum of mrr]">
        <tpls c="1">
          <tpl fld="2" item="0"/>
        </tpls>
      </query>
      <query mdx="[Measures].[No. Customers]">
        <tpls c="1">
          <tpl fld="2" item="1"/>
        </tpls>
      </query>
      <query mdx="[zh_flatfile].[count].&amp;[14]">
        <tpls c="1">
          <tpl fld="1" item="25"/>
        </tpls>
      </query>
      <query mdx="[zh_flatfile].[cohort_year_month].&amp;[2019-09]">
        <tpls c="1">
          <tpl fld="0" item="20"/>
        </tpls>
      </query>
      <query mdx="[Measures].[Sum of max_editors]">
        <tpls c="1">
          <tpl fld="2" item="2"/>
        </tpls>
      </query>
      <query mdx="[Measures].[Sum of last_week_viewers]">
        <tpls c="1">
          <tpl fld="2" item="3"/>
        </tpls>
      </query>
      <query mdx="[Measures].[Sum of last_month_viewers]">
        <tpls c="1">
          <tpl fld="2" item="4"/>
        </tpls>
      </query>
      <query mdx="[zh_flatfile].[team_name].&amp;[TEAM086]">
        <tpls c="1">
          <tpl fld="4" item="0"/>
        </tpls>
      </query>
      <query mdx="[zh_flatfile].[team_name].&amp;[TEAM052]">
        <tpls c="1">
          <tpl fld="4" item="1"/>
        </tpls>
      </query>
      <query mdx="[zh_flatfile].[team_name].&amp;[TEAM097]">
        <tpls c="1">
          <tpl fld="4" item="2"/>
        </tpls>
      </query>
      <query mdx="[zh_flatfile].[team_name].&amp;[TEAM048]">
        <tpls c="1">
          <tpl fld="4" item="3"/>
        </tpls>
      </query>
      <query mdx="[zh_flatfile].[team_name].&amp;[TEAM013]">
        <tpls c="1">
          <tpl fld="4" item="4"/>
        </tpls>
      </query>
      <query mdx="[zh_flatfile].[team_name].&amp;[TEAM089]">
        <tpls c="1">
          <tpl fld="4" item="5"/>
        </tpls>
      </query>
      <query mdx="[zh_flatfile].[team_name].&amp;[TEAM030]">
        <tpls c="1">
          <tpl fld="4" item="6"/>
        </tpls>
      </query>
      <query mdx="[zh_flatfile].[team_name].&amp;[TEAM084]">
        <tpls c="1">
          <tpl fld="4" item="7"/>
        </tpls>
      </query>
      <query mdx="[zh_flatfile].[team_name].&amp;[TEAM028]">
        <tpls c="1">
          <tpl fld="4" item="8"/>
        </tpls>
      </query>
      <query mdx="[zh_flatfile].[team_name].&amp;[TEAM070]">
        <tpls c="1">
          <tpl fld="4" item="9"/>
        </tpls>
      </query>
      <query mdx="[zh_flatfile].[team_name].&amp;[TEAM090]">
        <tpls c="1">
          <tpl fld="4" item="10"/>
        </tpls>
      </query>
      <query mdx="[zh_flatfile].[team_name].&amp;[TEAM022]">
        <tpls c="1">
          <tpl fld="4" item="11"/>
        </tpls>
      </query>
      <query mdx="[zh_flatfile].[team_name].&amp;[TEAM006]">
        <tpls c="1">
          <tpl fld="4" item="12"/>
        </tpls>
      </query>
      <query mdx="[zh_flatfile].[team_name].&amp;[TEAM055]">
        <tpls c="1">
          <tpl fld="4" item="13"/>
        </tpls>
      </query>
      <query mdx="[zh_flatfile].[team_name].&amp;[TEAM015]">
        <tpls c="1">
          <tpl fld="4" item="14"/>
        </tpls>
      </query>
      <query mdx="[zh_flatfile].[team_name].&amp;[TEAM050]">
        <tpls c="1">
          <tpl fld="4" item="15"/>
        </tpls>
      </query>
      <query mdx="[zh_flatfile].[team_name].&amp;[TEAM047]">
        <tpls c="1">
          <tpl fld="4" item="16"/>
        </tpls>
      </query>
      <query mdx="[zh_flatfile].[team_name].&amp;[TEAM007]">
        <tpls c="1">
          <tpl fld="4" item="17"/>
        </tpls>
      </query>
      <query mdx="[zh_flatfile].[team_name].&amp;[TEAM033]">
        <tpls c="1">
          <tpl fld="4" item="18"/>
        </tpls>
      </query>
      <query mdx="[zh_flatfile].[team_name].&amp;[TEAM037]">
        <tpls c="1">
          <tpl fld="4" item="19"/>
        </tpls>
      </query>
      <query mdx="[zh_flatfile].[team_name].&amp;[TEAM038]">
        <tpls c="1">
          <tpl fld="4" item="20"/>
        </tpls>
      </query>
      <query mdx="[zh_flatfile].[team_name].&amp;[TEAM079]">
        <tpls c="1">
          <tpl fld="4" item="21"/>
        </tpls>
      </query>
      <query mdx="[zh_flatfile].[team_name].&amp;[TEAM080]">
        <tpls c="1">
          <tpl fld="4" item="22"/>
        </tpls>
      </query>
      <query mdx="[zh_flatfile].[team_name].&amp;[TEAM098]">
        <tpls c="1">
          <tpl fld="4" item="23"/>
        </tpls>
      </query>
      <query mdx="[zh_flatfile].[team_name].&amp;[TEAM071]">
        <tpls c="1">
          <tpl fld="4" item="24"/>
        </tpls>
      </query>
      <query mdx="[zh_flatfile].[team_name].&amp;[TEAM032]">
        <tpls c="1">
          <tpl fld="4" item="25"/>
        </tpls>
      </query>
      <query mdx="[zh_flatfile].[team_name].&amp;[TEAM044]">
        <tpls c="1">
          <tpl fld="4" item="26"/>
        </tpls>
      </query>
      <query mdx="[zh_flatfile].[team_name].&amp;[TEAM095]">
        <tpls c="1">
          <tpl fld="4" item="27"/>
        </tpls>
      </query>
      <query mdx="[zh_flatfile].[team_name].&amp;[TEAM082]">
        <tpls c="1">
          <tpl fld="4" item="28"/>
        </tpls>
      </query>
      <query mdx="[zh_flatfile].[team_name].&amp;[TEAM092]">
        <tpls c="1">
          <tpl fld="4" item="29"/>
        </tpls>
      </query>
      <query mdx="[zh_flatfile].[team_name].&amp;[TEAM066]">
        <tpls c="1">
          <tpl fld="4" item="30"/>
        </tpls>
      </query>
      <query mdx="[zh_flatfile].[team_name].&amp;[TEAM026]">
        <tpls c="1">
          <tpl fld="4" item="31"/>
        </tpls>
      </query>
      <query mdx="[zh_flatfile].[team_name].&amp;[TEAM093]">
        <tpls c="1">
          <tpl fld="4" item="32"/>
        </tpls>
      </query>
      <query mdx="[zh_flatfile].[team_name].&amp;[TEAM017]">
        <tpls c="1">
          <tpl fld="4" item="33"/>
        </tpls>
      </query>
      <query mdx="[zh_flatfile].[team_name].&amp;[TEAM008]">
        <tpls c="1">
          <tpl fld="4" item="34"/>
        </tpls>
      </query>
      <query mdx="[zh_flatfile].[team_name].&amp;[TEAM058]">
        <tpls c="1">
          <tpl fld="4" item="35"/>
        </tpls>
      </query>
      <query mdx="[zh_flatfile].[team_name].&amp;[TEAM057]">
        <tpls c="1">
          <tpl fld="4" item="36"/>
        </tpls>
      </query>
      <query mdx="[zh_flatfile].[team_name].&amp;[TEAM046]">
        <tpls c="1">
          <tpl fld="4" item="37"/>
        </tpls>
      </query>
      <query mdx="[zh_flatfile].[team_name].&amp;[TEAM085]">
        <tpls c="1">
          <tpl fld="4" item="38"/>
        </tpls>
      </query>
      <query mdx="[zh_flatfile].[team_name].&amp;[TEAM078]">
        <tpls c="1">
          <tpl fld="4" item="39"/>
        </tpls>
      </query>
      <query mdx="[zh_flatfile].[team_name].&amp;[TEAM001]">
        <tpls c="1">
          <tpl fld="4" item="40"/>
        </tpls>
      </query>
      <query mdx="[zh_flatfile].[team_name].&amp;[TEAM064]">
        <tpls c="1">
          <tpl fld="4" item="41"/>
        </tpls>
      </query>
      <query mdx="[zh_flatfile].[team_name].&amp;[TEAM014]">
        <tpls c="1">
          <tpl fld="4" item="42"/>
        </tpls>
      </query>
      <query mdx="[zh_flatfile].[team_name].&amp;[TEAM077]">
        <tpls c="1">
          <tpl fld="4" item="43"/>
        </tpls>
      </query>
      <query mdx="[zh_flatfile].[team_name].&amp;[TEAM100]">
        <tpls c="1">
          <tpl fld="4" item="44"/>
        </tpls>
      </query>
      <query mdx="[zh_flatfile].[team_name].&amp;[TEAM056]">
        <tpls c="1">
          <tpl fld="4" item="45"/>
        </tpls>
      </query>
      <query mdx="[zh_flatfile].[team_name].&amp;[TEAM009]">
        <tpls c="1">
          <tpl fld="4" item="46"/>
        </tpls>
      </query>
      <query mdx="[zh_flatfile].[team_name].&amp;[TEAM075]">
        <tpls c="1">
          <tpl fld="4" item="47"/>
        </tpls>
      </query>
      <query mdx="[zh_flatfile].[team_name].&amp;[TEAM027]">
        <tpls c="1">
          <tpl fld="4" item="48"/>
        </tpls>
      </query>
      <query mdx="[zh_flatfile].[team_name].&amp;[TEAM049]">
        <tpls c="1">
          <tpl fld="4" item="49"/>
        </tpls>
      </query>
      <query mdx="[zh_flatfile].[team_name].&amp;[TEAM045]">
        <tpls c="1">
          <tpl fld="4" item="50"/>
        </tpls>
      </query>
      <query mdx="[zh_flatfile].[team_name].&amp;[TEAM051]">
        <tpls c="1">
          <tpl fld="4" item="51"/>
        </tpls>
      </query>
      <query mdx="[zh_flatfile].[team_name].&amp;[TEAM034]">
        <tpls c="1">
          <tpl fld="4" item="52"/>
        </tpls>
      </query>
      <query mdx="[zh_flatfile].[team_name].&amp;[TEAM068]">
        <tpls c="1">
          <tpl fld="4" item="53"/>
        </tpls>
      </query>
      <query mdx="[zh_flatfile].[team_name].&amp;[TEAM076]">
        <tpls c="1">
          <tpl fld="4" item="54"/>
        </tpls>
      </query>
      <query mdx="[zh_flatfile].[team_name].&amp;[TEAM091]">
        <tpls c="1">
          <tpl fld="4" item="55"/>
        </tpls>
      </query>
      <query mdx="[zh_flatfile].[team_name].&amp;[TEAM054]">
        <tpls c="1">
          <tpl fld="4" item="56"/>
        </tpls>
      </query>
      <query mdx="[zh_flatfile].[team_name].&amp;[TEAM074]">
        <tpls c="1">
          <tpl fld="4" item="57"/>
        </tpls>
      </query>
      <query mdx="[zh_flatfile].[team_name].&amp;[TEAM003]">
        <tpls c="1">
          <tpl fld="4" item="58"/>
        </tpls>
      </query>
      <query mdx="[zh_flatfile].[team_name].&amp;[TEAM016]">
        <tpls c="1">
          <tpl fld="4" item="59"/>
        </tpls>
      </query>
      <query mdx="[zh_flatfile].[team_name].&amp;[TEAM010]">
        <tpls c="1">
          <tpl fld="4" item="60"/>
        </tpls>
      </query>
      <query mdx="[zh_flatfile].[team_name].&amp;[TEAM002]">
        <tpls c="1">
          <tpl fld="4" item="61"/>
        </tpls>
      </query>
      <query mdx="[zh_flatfile].[team_name].&amp;[TEAM043]">
        <tpls c="1">
          <tpl fld="4" item="62"/>
        </tpls>
      </query>
      <query mdx="[zh_flatfile].[team_name].&amp;[TEAM088]">
        <tpls c="1">
          <tpl fld="4" item="63"/>
        </tpls>
      </query>
      <query mdx="[zh_flatfile].[team_name].&amp;[TEAM040]">
        <tpls c="1">
          <tpl fld="4" item="64"/>
        </tpls>
      </query>
      <query mdx="[zh_flatfile].[team_name].&amp;[TEAM029]">
        <tpls c="1">
          <tpl fld="4" item="65"/>
        </tpls>
      </query>
      <query mdx="[zh_flatfile].[team_name].&amp;[TEAM004]">
        <tpls c="1">
          <tpl fld="4" item="66"/>
        </tpls>
      </query>
      <query mdx="[zh_flatfile].[team_name].&amp;[TEAM041]">
        <tpls c="1">
          <tpl fld="4" item="67"/>
        </tpls>
      </query>
      <query mdx="[zh_flatfile].[team_name].&amp;[TEAM081]">
        <tpls c="1">
          <tpl fld="4" item="68"/>
        </tpls>
      </query>
      <query mdx="[zh_flatfile].[team_name].&amp;[TEAM099]">
        <tpls c="1">
          <tpl fld="4" item="69"/>
        </tpls>
      </query>
      <query mdx="[zh_flatfile].[team_name].&amp;[TEAM067]">
        <tpls c="1">
          <tpl fld="4" item="70"/>
        </tpls>
      </query>
      <query mdx="[zh_flatfile].[team_name].&amp;[TEAM005]">
        <tpls c="1">
          <tpl fld="4" item="71"/>
        </tpls>
      </query>
      <query mdx="[zh_flatfile].[team_name].&amp;[TEAM060]">
        <tpls c="1">
          <tpl fld="4" item="72"/>
        </tpls>
      </query>
      <query mdx="[zh_flatfile].[team_name].&amp;[TEAM059]">
        <tpls c="1">
          <tpl fld="4" item="73"/>
        </tpls>
      </query>
      <query mdx="[zh_flatfile].[team_name].&amp;[TEAM023]">
        <tpls c="1">
          <tpl fld="4" item="74"/>
        </tpls>
      </query>
      <query mdx="[zh_flatfile].[team_name].&amp;[TEAM069]">
        <tpls c="1">
          <tpl fld="4" item="75"/>
        </tpls>
      </query>
      <query mdx="[zh_flatfile].[team_name].&amp;[TEAM063]">
        <tpls c="1">
          <tpl fld="4" item="76"/>
        </tpls>
      </query>
      <query mdx="[zh_flatfile].[team_name].&amp;[TEAM025]">
        <tpls c="1">
          <tpl fld="4" item="77"/>
        </tpls>
      </query>
      <query mdx="[zh_flatfile].[team_name].&amp;[TEAM018]">
        <tpls c="1">
          <tpl fld="4" item="78"/>
        </tpls>
      </query>
      <query mdx="[zh_flatfile].[team_name].&amp;[TEAM087]">
        <tpls c="1">
          <tpl fld="4" item="79"/>
        </tpls>
      </query>
      <query mdx="[zh_flatfile].[team_name].&amp;[TEAM094]">
        <tpls c="1">
          <tpl fld="4" item="80"/>
        </tpls>
      </query>
      <query mdx="[zh_flatfile].[team_name].&amp;[TEAM061]">
        <tpls c="1">
          <tpl fld="4" item="81"/>
        </tpls>
      </query>
      <query mdx="[zh_flatfile].[team_name].&amp;[TEAM042]">
        <tpls c="1">
          <tpl fld="4" item="82"/>
        </tpls>
      </query>
      <query mdx="[zh_flatfile].[team_name].&amp;[TEAM039]">
        <tpls c="1">
          <tpl fld="4" item="83"/>
        </tpls>
      </query>
      <query mdx="[zh_flatfile].[team_name].&amp;[TEAM065]">
        <tpls c="1">
          <tpl fld="4" item="84"/>
        </tpls>
      </query>
      <query mdx="[zh_flatfile].[team_name].&amp;[TEAM020]">
        <tpls c="1">
          <tpl fld="4" item="85"/>
        </tpls>
      </query>
      <query mdx="[zh_flatfile].[team_name].&amp;[TEAM073]">
        <tpls c="1">
          <tpl fld="4" item="86"/>
        </tpls>
      </query>
      <query mdx="[zh_flatfile].[team_name].&amp;[TEAM083]">
        <tpls c="1">
          <tpl fld="4" item="87"/>
        </tpls>
      </query>
      <query mdx="[zh_flatfile].[team_name].&amp;[TEAM011]">
        <tpls c="1">
          <tpl fld="4" item="88"/>
        </tpls>
      </query>
      <query mdx="[zh_flatfile].[team_name].&amp;[TEAM021]">
        <tpls c="1">
          <tpl fld="4" item="89"/>
        </tpls>
      </query>
      <query mdx="[zh_flatfile].[team_name].&amp;[TEAM053]">
        <tpls c="1">
          <tpl fld="4" item="90"/>
        </tpls>
      </query>
      <query mdx="[zh_flatfile].[team_name].&amp;[TEAM072]">
        <tpls c="1">
          <tpl fld="4" item="91"/>
        </tpls>
      </query>
      <query mdx="[zh_flatfile].[team_name].&amp;[TEAM019]">
        <tpls c="1">
          <tpl fld="4" item="92"/>
        </tpls>
      </query>
      <query mdx="[zh_flatfile].[team_name].&amp;[TEAM031]">
        <tpls c="1">
          <tpl fld="4" item="93"/>
        </tpls>
      </query>
      <query mdx="[zh_flatfile].[team_name].&amp;[TEAM096]">
        <tpls c="1">
          <tpl fld="4" item="94"/>
        </tpls>
      </query>
      <query mdx="[zh_flatfile].[team_name].&amp;[TEAM036]">
        <tpls c="1">
          <tpl fld="4" item="95"/>
        </tpls>
      </query>
      <query mdx="[zh_flatfile].[team_name].&amp;[TEAM012]">
        <tpls c="1">
          <tpl fld="4" item="96"/>
        </tpls>
      </query>
      <query mdx="[zh_flatfile].[team_name].&amp;[TEAM035]">
        <tpls c="1">
          <tpl fld="4" item="97"/>
        </tpls>
      </query>
      <query mdx="[zh_flatfile].[team_name].[All]">
        <tpls c="1">
          <tpl hier="28" item="429496729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7.591406712963" backgroundQuery="1" createdVersion="6" refreshedVersion="6" minRefreshableVersion="3" recordCount="0" supportSubquery="1" supportAdvancedDrill="1" xr:uid="{F719841D-4FBC-4DB6-9BFC-1DF76C264473}">
  <cacheSource type="external" connectionId="6"/>
  <cacheFields count="1">
    <cacheField name="[zh_flatfile].[year_month].[year_month]" caption="year_month" numFmtId="0" hierarchy="51" level="1">
      <sharedItems containsSemiMixedTypes="0" containsNonDate="0" containsString="0"/>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C838-2B09-4E09-8912-9899781C3674}" name="PivotTable6" cacheId="92" applyNumberFormats="0" applyBorderFormats="0" applyFontFormats="0" applyPatternFormats="0" applyAlignmentFormats="0" applyWidthHeightFormats="1" dataCaption="Values" tag="9ec36c3b-d43a-49f8-92e8-534083cd5f23" updatedVersion="6" minRefreshableVersion="3" useAutoFormatting="1" subtotalHiddenItems="1" itemPrintTitles="1" createdVersion="6" indent="0" outline="1" outlineData="1" multipleFieldFilters="0" chartFormat="6">
  <location ref="B41:D71" firstHeaderRow="0" firstDataRow="1" firstDataCol="1" rowPageCount="1" colPageCount="1"/>
  <pivotFields count="5">
    <pivotField axis="axisPage"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4"/>
  </rowFields>
  <rowItems count="30">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t="grand">
      <x/>
    </i>
  </rowItems>
  <colFields count="1">
    <field x="-2"/>
  </colFields>
  <colItems count="2">
    <i>
      <x/>
    </i>
    <i i="1">
      <x v="1"/>
    </i>
  </colItems>
  <pageFields count="1">
    <pageField fld="0" hier="51" name="[zh_flatfile].[year_month].&amp;[2019-05]" cap="2019-05"/>
  </pageFields>
  <dataFields count="2">
    <dataField fld="1" subtotal="count" baseField="0" baseItem="0" numFmtId="164"/>
    <dataField name="Sum of max_editors" fld="3" baseField="0" baseItem="0" numFmtId="164"/>
  </dataFields>
  <formats count="2">
    <format dxfId="32">
      <pivotArea field="0" type="button" dataOnly="0" labelOnly="1" outline="0" axis="axisPage" fieldPosition="0"/>
    </format>
    <format dxfId="31">
      <pivotArea dataOnly="0" labelOnly="1" outline="0" fieldPosition="0">
        <references count="1">
          <reference field="4294967294" count="1">
            <x v="0"/>
          </reference>
        </references>
      </pivotArea>
    </format>
  </formats>
  <chartFormats count="4">
    <chartFormat chart="5" format="1"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9104D-F53D-47EC-91FB-CB3B710E9C22}" name="PivotTable1" cacheId="93" applyNumberFormats="0" applyBorderFormats="0" applyFontFormats="0" applyPatternFormats="0" applyAlignmentFormats="0" applyWidthHeightFormats="1" dataCaption="Values" tag="6036d55c-2e37-43b6-9025-59bd3c402ae8" updatedVersion="6" minRefreshableVersion="3" useAutoFormatting="1" subtotalHiddenItems="1" itemPrintTitles="1" createdVersion="6" indent="0" outline="1" outlineData="1" multipleFieldFilters="0" chartFormat="5">
  <location ref="B5:E32" firstHeaderRow="0" firstDataRow="1" firstDataCol="1"/>
  <pivotFields count="4">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mrr" fld="0" baseField="0" baseItem="0" numFmtId="164"/>
    <dataField fld="2" subtotal="count" baseField="0" baseItem="0" numFmtId="164"/>
    <dataField name="Sum of max_editors" fld="3" baseField="0" baseItem="0" numFmtId="164"/>
  </dataFields>
  <formats count="4">
    <format dxfId="34">
      <pivotArea field="1" type="button" dataOnly="0" labelOnly="1" outline="0" axis="axisRow" fieldPosition="0"/>
    </format>
    <format dxfId="33">
      <pivotArea dataOnly="0" labelOnly="1" outline="0" fieldPosition="0">
        <references count="1">
          <reference field="4294967294" count="3">
            <x v="0"/>
            <x v="1"/>
            <x v="2"/>
          </reference>
        </references>
      </pivotArea>
    </format>
    <format dxfId="1">
      <pivotArea grandRow="1" outline="0" collapsedLevelsAreSubtotals="1" fieldPosition="0"/>
    </format>
    <format dxfId="0">
      <pivotArea dataOnly="0" labelOnly="1" grandRow="1" outline="0"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7901A-4ACA-4BFC-AA0C-3D58B41803B9}" name="PivotTable2" cacheId="94" applyNumberFormats="0" applyBorderFormats="0" applyFontFormats="0" applyPatternFormats="0" applyAlignmentFormats="0" applyWidthHeightFormats="1" dataCaption="Values" tag="27c66684-ef44-49b3-a938-a60ffbc049ab" updatedVersion="6" minRefreshableVersion="3" useAutoFormatting="1" colGrandTotals="0" itemPrintTitles="1" createdVersion="6" indent="0" outline="1" outlineData="1" multipleFieldFilters="0" chartFormat="1">
  <location ref="B78:E10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x v="2"/>
    </i>
  </colItems>
  <dataFields count="1">
    <dataField name="Sum of mrr" fld="2" baseField="0" baseItem="0" numFmtId="164"/>
  </dataFields>
  <chartFormats count="6">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C75AA-1F34-433B-A1E7-E41F4E0FAB2D}" name="PivotTable4" cacheId="95" applyNumberFormats="0" applyBorderFormats="0" applyFontFormats="0" applyPatternFormats="0" applyAlignmentFormats="0" applyWidthHeightFormats="1" dataCaption="Values" tag="49d5e145-5d89-44cf-8899-b78f34ad5a65" updatedVersion="6" minRefreshableVersion="3" useAutoFormatting="1" subtotalHiddenItems="1" colGrandTotals="0" itemPrintTitles="1" createdVersion="6" indent="0" outline="1" outlineData="1" multipleFieldFilters="0" chartFormat="7">
  <location ref="B40:H68" firstHeaderRow="1" firstDataRow="2" firstDataCol="1"/>
  <pivotFields count="3">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x v="5"/>
    </i>
  </colItems>
  <dataFields count="1">
    <dataField name="Sum of mrr" fld="2" baseField="0" baseItem="0" numFmtId="164"/>
  </dataFields>
  <chartFormats count="18">
    <chartFormat chart="5" format="6" series="1">
      <pivotArea type="data" outline="0" fieldPosition="0">
        <references count="1">
          <reference field="1" count="1" selected="0">
            <x v="0"/>
          </reference>
        </references>
      </pivotArea>
    </chartFormat>
    <chartFormat chart="5" format="7" series="1">
      <pivotArea type="data" outline="0" fieldPosition="0">
        <references count="1">
          <reference field="1" count="1" selected="0">
            <x v="1"/>
          </reference>
        </references>
      </pivotArea>
    </chartFormat>
    <chartFormat chart="5" format="8" series="1">
      <pivotArea type="data" outline="0" fieldPosition="0">
        <references count="1">
          <reference field="1" count="1" selected="0">
            <x v="2"/>
          </reference>
        </references>
      </pivotArea>
    </chartFormat>
    <chartFormat chart="5" format="9" series="1">
      <pivotArea type="data" outline="0" fieldPosition="0">
        <references count="1">
          <reference field="1" count="1" selected="0">
            <x v="3"/>
          </reference>
        </references>
      </pivotArea>
    </chartFormat>
    <chartFormat chart="5" format="10" series="1">
      <pivotArea type="data" outline="0" fieldPosition="0">
        <references count="1">
          <reference field="1" count="1" selected="0">
            <x v="4"/>
          </reference>
        </references>
      </pivotArea>
    </chartFormat>
    <chartFormat chart="5" format="11" series="1">
      <pivotArea type="data" outline="0" fieldPosition="0">
        <references count="1">
          <reference field="1" count="1" selected="0">
            <x v="5"/>
          </reference>
        </references>
      </pivotArea>
    </chartFormat>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1">
          <reference field="1" count="1" selected="0">
            <x v="2"/>
          </reference>
        </references>
      </pivotArea>
    </chartFormat>
    <chartFormat chart="6" format="27" series="1">
      <pivotArea type="data" outline="0" fieldPosition="0">
        <references count="1">
          <reference field="1" count="1" selected="0">
            <x v="3"/>
          </reference>
        </references>
      </pivotArea>
    </chartFormat>
    <chartFormat chart="6" format="28" series="1">
      <pivotArea type="data" outline="0" fieldPosition="0">
        <references count="1">
          <reference field="1" count="1" selected="0">
            <x v="4"/>
          </reference>
        </references>
      </pivotArea>
    </chartFormat>
    <chartFormat chart="6" format="29" series="1">
      <pivotArea type="data" outline="0" fieldPosition="0">
        <references count="1">
          <reference field="1" count="1" selected="0">
            <x v="5"/>
          </reference>
        </references>
      </pivotArea>
    </chartFormat>
    <chartFormat chart="6" format="30" series="1">
      <pivotArea type="data" outline="0" fieldPosition="0">
        <references count="2">
          <reference field="4294967294" count="1" selected="0">
            <x v="0"/>
          </reference>
          <reference field="1" count="1" selected="0">
            <x v="0"/>
          </reference>
        </references>
      </pivotArea>
    </chartFormat>
    <chartFormat chart="6" format="31" series="1">
      <pivotArea type="data" outline="0" fieldPosition="0">
        <references count="2">
          <reference field="4294967294" count="1" selected="0">
            <x v="0"/>
          </reference>
          <reference field="1" count="1" selected="0">
            <x v="1"/>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3"/>
          </reference>
        </references>
      </pivotArea>
    </chartFormat>
    <chartFormat chart="6" format="34" series="1">
      <pivotArea type="data" outline="0" fieldPosition="0">
        <references count="2">
          <reference field="4294967294" count="1" selected="0">
            <x v="0"/>
          </reference>
          <reference field="1" count="1" selected="0">
            <x v="4"/>
          </reference>
        </references>
      </pivotArea>
    </chartFormat>
    <chartFormat chart="6" format="35" series="1">
      <pivotArea type="data" outline="0" fieldPosition="0">
        <references count="2">
          <reference field="4294967294" count="1" selected="0">
            <x v="0"/>
          </reference>
          <reference field="1" count="1" selected="0">
            <x v="5"/>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BC63B-7839-48FE-84C5-E768660ACF70}" name="PivotTable3" cacheId="96" applyNumberFormats="0" applyBorderFormats="0" applyFontFormats="0" applyPatternFormats="0" applyAlignmentFormats="0" applyWidthHeightFormats="1" dataCaption="Values" tag="4858306b-b9c1-4bbf-b12d-a96818c4fa21" updatedVersion="6" minRefreshableVersion="3" useAutoFormatting="1" subtotalHiddenItems="1" colGrandTotals="0" itemPrintTitles="1" createdVersion="6" indent="0" outline="1" outlineData="1" multipleFieldFilters="0" chartFormat="14">
  <location ref="B6:D34" firstHeaderRow="1" firstDataRow="2" firstDataCol="1"/>
  <pivotFields count="3">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
        <item x="0"/>
        <item x="1"/>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x v="1"/>
    </i>
  </colItems>
  <dataFields count="1">
    <dataField name="Sum of mrr" fld="0" baseField="0" baseItem="0" numFmtId="164"/>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53469-E066-492A-9089-4EA5C58C24CA}" name="PivotTable5" cacheId="12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U7" firstHeaderRow="0" firstDataRow="0" firstDataCol="0" rowPageCount="1" colPageCount="1"/>
  <pivotFields count="1">
    <pivotField axis="axisPage" allDrilled="1" subtotalTop="0" showAll="0" dataSourceSort="1" defaultSubtotal="0" defaultAttributeDrillState="1"/>
  </pivotFields>
  <pageFields count="1">
    <pageField fld="0" hier="51" name="[zh_flatfile].[year_month].&amp;[2021-06]" cap="2021-06"/>
  </page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x_editors"/>
    <pivotHierarchy dragToData="1"/>
    <pivotHierarchy dragToData="1"/>
    <pivotHierarchy dragToData="1"/>
    <pivotHierarchy dragToData="1"/>
    <pivotHierarchy dragToData="1" caption="last_month_viewers"/>
    <pivotHierarchy dragToData="1" caption="last_week_view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2FAB07-E68A-445F-8185-9E81A7961B15}" name="PivotTable3" cacheId="98" applyNumberFormats="0" applyBorderFormats="0" applyFontFormats="0" applyPatternFormats="0" applyAlignmentFormats="0" applyWidthHeightFormats="1" dataCaption="Values" tag="fa87bd77-3a53-48e1-a456-ea664815655b" updatedVersion="6" minRefreshableVersion="3" useAutoFormatting="1" itemPrintTitles="1" createdVersion="6" indent="0" outline="1" outlineData="1" multipleFieldFilters="0">
  <location ref="B5:F105" firstHeaderRow="1" firstDataRow="2" firstDataCol="1"/>
  <pivotFields count="3">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sortType="ascending" defaultSubtotal="0" defaultAttributeDrillState="1">
      <items count="3">
        <item x="0"/>
        <item x="1"/>
        <item x="2"/>
      </items>
    </pivotField>
  </pivotFields>
  <rowFields count="1">
    <field x="0"/>
  </rowFields>
  <rowItems count="99">
    <i>
      <x v="76"/>
    </i>
    <i>
      <x v="83"/>
    </i>
    <i>
      <x v="57"/>
    </i>
    <i>
      <x v="89"/>
    </i>
    <i>
      <x v="72"/>
    </i>
    <i>
      <x v="54"/>
    </i>
    <i>
      <x v="93"/>
    </i>
    <i>
      <x v="5"/>
    </i>
    <i>
      <x v="64"/>
    </i>
    <i>
      <x v="6"/>
    </i>
    <i>
      <x v="81"/>
    </i>
    <i>
      <x v="7"/>
    </i>
    <i>
      <x v="50"/>
    </i>
    <i>
      <x v="8"/>
    </i>
    <i>
      <x v="60"/>
    </i>
    <i>
      <x v="9"/>
    </i>
    <i>
      <x v="68"/>
    </i>
    <i>
      <x v="10"/>
    </i>
    <i>
      <x v="77"/>
    </i>
    <i>
      <x v="11"/>
    </i>
    <i>
      <x v="4"/>
    </i>
    <i>
      <x v="85"/>
    </i>
    <i>
      <x v="12"/>
    </i>
    <i>
      <x v="97"/>
    </i>
    <i>
      <x v="13"/>
    </i>
    <i>
      <x v="52"/>
    </i>
    <i>
      <x v="14"/>
    </i>
    <i>
      <x v="3"/>
    </i>
    <i>
      <x v="15"/>
    </i>
    <i>
      <x v="62"/>
    </i>
    <i>
      <x v="16"/>
    </i>
    <i>
      <x v="66"/>
    </i>
    <i>
      <x v="17"/>
    </i>
    <i>
      <x v="70"/>
    </i>
    <i>
      <x v="18"/>
    </i>
    <i>
      <x v="74"/>
    </i>
    <i>
      <x v="19"/>
    </i>
    <i>
      <x v="79"/>
    </i>
    <i>
      <x v="20"/>
    </i>
    <i>
      <x v="2"/>
    </i>
    <i>
      <x v="21"/>
    </i>
    <i>
      <x v="87"/>
    </i>
    <i>
      <x v="22"/>
    </i>
    <i>
      <x v="91"/>
    </i>
    <i>
      <x v="23"/>
    </i>
    <i>
      <x v="95"/>
    </i>
    <i>
      <x v="24"/>
    </i>
    <i>
      <x v="49"/>
    </i>
    <i>
      <x v="25"/>
    </i>
    <i>
      <x v="51"/>
    </i>
    <i>
      <x v="26"/>
    </i>
    <i>
      <x v="53"/>
    </i>
    <i>
      <x v="27"/>
    </i>
    <i>
      <x v="55"/>
    </i>
    <i>
      <x v="56"/>
    </i>
    <i>
      <x v="58"/>
    </i>
    <i>
      <x v="28"/>
    </i>
    <i>
      <x v="59"/>
    </i>
    <i>
      <x v="29"/>
    </i>
    <i>
      <x v="61"/>
    </i>
    <i>
      <x v="30"/>
    </i>
    <i>
      <x v="63"/>
    </i>
    <i>
      <x v="31"/>
    </i>
    <i>
      <x v="65"/>
    </i>
    <i>
      <x v="32"/>
    </i>
    <i>
      <x v="67"/>
    </i>
    <i>
      <x v="33"/>
    </i>
    <i>
      <x v="69"/>
    </i>
    <i>
      <x v="34"/>
    </i>
    <i>
      <x v="71"/>
    </i>
    <i>
      <x v="35"/>
    </i>
    <i>
      <x v="73"/>
    </i>
    <i>
      <x v="36"/>
    </i>
    <i>
      <x v="1"/>
    </i>
    <i>
      <x v="75"/>
    </i>
    <i>
      <x v="37"/>
    </i>
    <i>
      <x v="78"/>
    </i>
    <i>
      <x v="38"/>
    </i>
    <i>
      <x v="80"/>
    </i>
    <i>
      <x v="39"/>
    </i>
    <i>
      <x v="82"/>
    </i>
    <i>
      <x v="40"/>
    </i>
    <i>
      <x v="84"/>
    </i>
    <i>
      <x v="41"/>
    </i>
    <i>
      <x v="86"/>
    </i>
    <i>
      <x v="42"/>
    </i>
    <i>
      <x v="88"/>
    </i>
    <i>
      <x v="43"/>
    </i>
    <i>
      <x v="90"/>
    </i>
    <i>
      <x v="44"/>
    </i>
    <i>
      <x v="92"/>
    </i>
    <i>
      <x v="45"/>
    </i>
    <i>
      <x v="94"/>
    </i>
    <i>
      <x v="46"/>
    </i>
    <i>
      <x v="96"/>
    </i>
    <i>
      <x v="47"/>
    </i>
    <i>
      <x/>
    </i>
    <i>
      <x v="48"/>
    </i>
    <i t="grand">
      <x/>
    </i>
  </rowItems>
  <colFields count="1">
    <field x="2"/>
  </colFields>
  <colItems count="4">
    <i>
      <x/>
    </i>
    <i>
      <x v="1"/>
    </i>
    <i>
      <x v="2"/>
    </i>
    <i t="grand">
      <x/>
    </i>
  </colItems>
  <dataFields count="1">
    <dataField name="Sum of mrr" fld="1" showDataAs="percentOfCol" baseField="0" baseItem="76" numFmtId="166"/>
  </dataFields>
  <formats count="2">
    <format dxfId="30">
      <pivotArea outline="0" collapsedLevelsAreSubtotals="1" fieldPosition="0"/>
    </format>
    <format dxfId="29">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09E450-995B-41C9-80D9-124D84D1B07D}" name="PivotTable4" cacheId="99" applyNumberFormats="0" applyBorderFormats="0" applyFontFormats="0" applyPatternFormats="0" applyAlignmentFormats="0" applyWidthHeightFormats="1" dataCaption="Values" tag="ab0ca035-8f85-4542-977a-725d857081d1" updatedVersion="6" minRefreshableVersion="3" useAutoFormatting="1" colGrandTotals="0" itemPrintTitles="1" createdVersion="6" indent="0" outline="1" outlineData="1" multipleFieldFilters="0">
  <location ref="B4:I10"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7">
    <i>
      <x/>
    </i>
    <i>
      <x v="1"/>
    </i>
    <i>
      <x v="2"/>
    </i>
    <i>
      <x v="3"/>
    </i>
    <i>
      <x v="4"/>
    </i>
    <i>
      <x v="5"/>
    </i>
    <i>
      <x v="6"/>
    </i>
  </colItems>
  <dataFields count="1">
    <dataField name="Sum of Value" fld="2" baseField="0" baseItem="0" numFmtId="164"/>
  </dataFields>
  <formats count="1">
    <format dxfId="28">
      <pivotArea outline="0" collapsedLevelsAreSubtotals="1" fieldPosition="0">
        <references count="1">
          <reference field="0" count="1" selected="0">
            <x v="6"/>
          </reference>
        </references>
      </pivotArea>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653BD0F-0DEE-4C6A-BE72-DFAFC89BB44C}" autoFormatId="16" applyNumberFormats="0" applyBorderFormats="0" applyFontFormats="0" applyPatternFormats="0" applyAlignmentFormats="0" applyWidthHeightFormats="0">
  <queryTableRefresh nextId="13">
    <queryTableFields count="12">
      <queryTableField id="1" name="team_name" tableColumnId="1"/>
      <queryTableField id="2" name="max_editors" tableColumnId="2"/>
      <queryTableField id="3" name="subscription_start" tableColumnId="3"/>
      <queryTableField id="4" name="renewal_date" tableColumnId="4"/>
      <queryTableField id="5" name="billing_frequency" tableColumnId="5"/>
      <queryTableField id="6" name="mrr" tableColumnId="6"/>
      <queryTableField id="7" name="nb_styleguides" tableColumnId="7"/>
      <queryTableField id="8" name="last_styleguide_update" tableColumnId="8"/>
      <queryTableField id="9" name="nb_custom_domains" tableColumnId="9"/>
      <queryTableField id="10" name="is_sso_set_up" tableColumnId="10"/>
      <queryTableField id="11" name="last_week_viewers" tableColumnId="11"/>
      <queryTableField id="12" name="last_month_viewer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7D9090F-41CC-4885-ADFD-60B8A307A756}" autoFormatId="16" applyNumberFormats="0" applyBorderFormats="0" applyFontFormats="0" applyPatternFormats="0" applyAlignmentFormats="0" applyWidthHeightFormats="0">
  <queryTableRefresh nextId="38">
    <queryTableFields count="37">
      <queryTableField id="1" name="Column1" tableColumnId="1"/>
      <queryTableField id="2" name="team_name" tableColumnId="2"/>
      <queryTableField id="3" name="max_editors" tableColumnId="3"/>
      <queryTableField id="4" name="subscription_start" tableColumnId="4"/>
      <queryTableField id="5" name="renewal_date" tableColumnId="5"/>
      <queryTableField id="6" name="billing_frequency" tableColumnId="6"/>
      <queryTableField id="7" name="mrr" tableColumnId="7"/>
      <queryTableField id="8" name="nb_styleguides" tableColumnId="8"/>
      <queryTableField id="9" name="last_styleguide_update" tableColumnId="9"/>
      <queryTableField id="10" name="nb_custom_domains" tableColumnId="10"/>
      <queryTableField id="11" name="is_sso_set_up" tableColumnId="11"/>
      <queryTableField id="12" name="last_week_viewers" tableColumnId="12"/>
      <queryTableField id="13" name="last_month_viewers" tableColumnId="13"/>
      <queryTableField id="14" name="currency" tableColumnId="14"/>
      <queryTableField id="15" name="end_date" tableColumnId="15"/>
      <queryTableField id="16" name="days_between_renewaldate_enddate" tableColumnId="16"/>
      <queryTableField id="17" name="cohort_year" tableColumnId="17"/>
      <queryTableField id="18" name="cohort_month" tableColumnId="18"/>
      <queryTableField id="19" name="diff_months" tableColumnId="19"/>
      <queryTableField id="20" name="max_editors_group" tableColumnId="20"/>
      <queryTableField id="21" name="diff_months_int" tableColumnId="21"/>
      <queryTableField id="22" name="count" tableColumnId="22"/>
      <queryTableField id="23" name="limit" tableColumnId="23"/>
      <queryTableField id="24" name="month" tableColumnId="24"/>
      <queryTableField id="25" name="year" tableColumnId="25"/>
      <queryTableField id="26" name="year_month" tableColumnId="26"/>
      <queryTableField id="27" name="cohort_year_month" tableColumnId="27"/>
      <queryTableField id="28" name="renewal_date (Year)" tableColumnId="28"/>
      <queryTableField id="29" name="renewal_date (Quarter)" tableColumnId="29"/>
      <queryTableField id="30" name="renewal_date (Month Index)" tableColumnId="30"/>
      <queryTableField id="31" name="renewal_date (Month)" tableColumnId="31"/>
      <queryTableField id="32" name="last_styleguide_update (Month Index)" tableColumnId="32"/>
      <queryTableField id="33" name="last_styleguide_update (Month)" tableColumnId="33"/>
      <queryTableField id="34" name="subscription_start (Year)" tableColumnId="34"/>
      <queryTableField id="35" name="subscription_start (Quarter)" tableColumnId="35"/>
      <queryTableField id="36" name="subscription_start (Month Index)" tableColumnId="36"/>
      <queryTableField id="37" name="subscription_start (Month)" tableColumnId="37"/>
    </queryTableFields>
  </queryTableRefresh>
  <extLst>
    <ext xmlns:x15="http://schemas.microsoft.com/office/spreadsheetml/2010/11/main" uri="{883FBD77-0823-4a55-B5E3-86C4891E6966}">
      <x15:queryTable sourceDataName="Query - zh_flatfi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D135CD-9134-4042-AF27-326A7B1D16E8}" autoFormatId="16" applyNumberFormats="0" applyBorderFormats="0" applyFontFormats="0" applyPatternFormats="0" applyAlignmentFormats="0" applyWidthHeightFormats="0">
  <queryTableRefresh nextId="15">
    <queryTableFields count="14">
      <queryTableField id="1" name="aggregate customer units" tableColumnId="1"/>
      <queryTableField id="2" name="aggregate product unit" tableColumnId="2"/>
      <queryTableField id="3" name="aggregate additional dimensions" tableColumnId="3"/>
      <queryTableField id="4" name="Analysis Flag" tableColumnId="4"/>
      <queryTableField id="5" name="Period" tableColumnId="5"/>
      <queryTableField id="6" name="Name" tableColumnId="6"/>
      <queryTableField id="7" name="Value" tableColumnId="7"/>
      <queryTableField id="8" name="product" tableColumnId="8"/>
      <queryTableField id="9" name="team_name" tableColumnId="9"/>
      <queryTableField id="10" name="MRR_plan" tableColumnId="10"/>
      <queryTableField id="11" name="is_sso_set_up" tableColumnId="11"/>
      <queryTableField id="12" name="styleguide_group" tableColumnId="12"/>
      <queryTableField id="13" name="x_editors_group" tableColumnId="13"/>
      <queryTableField id="14" name="Period_id" tableColumnId="14"/>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 xr10:uid="{CE9FCF3E-5E14-40FA-9C80-765F837F0A98}" sourceName="[Sheet1].[is_sso_set_up]">
  <pivotTables>
    <pivotTable tabId="18" name="PivotTable4"/>
  </pivotTables>
  <data>
    <olap pivotCacheId="1834799476">
      <levels count="2">
        <level uniqueName="[Sheet1].[is_sso_set_up].[(All)]" sourceCaption="(All)" count="0"/>
        <level uniqueName="[Sheet1].[is_sso_set_up].[is_sso_set_up]" sourceCaption="is_sso_set_up" count="2">
          <ranges>
            <range startItem="0">
              <i n="[Sheet1].[is_sso_set_up].&amp;[False]" c="False"/>
              <i n="[Sheet1].[is_sso_set_up].&amp;[True]" c="True"/>
            </range>
          </ranges>
        </level>
      </levels>
      <selections count="1">
        <selection n="[Sheet1].[is_sso_set_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1" xr10:uid="{8312EE32-A676-42C9-90C1-6D1AE0F35CDF}" sourceName="[zh_flatfile].[is_sso_set_up]">
  <data>
    <olap pivotCacheId="32503321">
      <levels count="2">
        <level uniqueName="[zh_flatfile].[is_sso_set_up].[(All)]" sourceCaption="(All)" count="0"/>
        <level uniqueName="[zh_flatfile].[is_sso_set_up].[is_sso_set_up]" sourceCaption="is_sso_set_up" count="2">
          <ranges>
            <range startItem="0">
              <i n="[zh_flatfile].[is_sso_set_up].&amp;[False]" c="FALSE"/>
              <i n="[zh_flatfile].[is_sso_set_up].&amp;[True]" c="TRUE"/>
            </range>
          </ranges>
        </level>
      </levels>
      <selections count="1">
        <selection n="[zh_flatfile].[is_sso_set_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editors" xr10:uid="{1CB9F7F7-A240-4420-948C-24D7157B53E4}" sourceName="[zh_flatfile].[max_editors]">
  <data>
    <olap pivotCacheId="32503321">
      <levels count="2">
        <level uniqueName="[zh_flatfile].[max_editors].[(All)]" sourceCaption="(All)" count="0"/>
        <level uniqueName="[zh_flatfile].[max_editors].[max_editors]" sourceCaption="max_editors" count="7">
          <ranges>
            <range startItem="0">
              <i n="[zh_flatfile].[max_editors].&amp;" c="(blank)"/>
              <i n="[zh_flatfile].[max_editors].&amp;[5]" c="5"/>
              <i n="[zh_flatfile].[max_editors].&amp;[10]" c="10"/>
              <i n="[zh_flatfile].[max_editors].&amp;[15]" c="15"/>
              <i n="[zh_flatfile].[max_editors].&amp;[25]" c="25"/>
              <i n="[zh_flatfile].[max_editors].&amp;[30]" c="30"/>
              <i n="[zh_flatfile].[max_editors].&amp;[35]" c="35"/>
            </range>
          </ranges>
        </level>
      </levels>
      <selections count="1">
        <selection n="[zh_flatfile].[max_edito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custom_domains" xr10:uid="{906D5006-9356-4FEE-947A-22FC0CFCF9DF}" sourceName="[zh_flatfile].[nb_custom_domains]">
  <data>
    <olap pivotCacheId="32503321">
      <levels count="2">
        <level uniqueName="[zh_flatfile].[nb_custom_domains].[(All)]" sourceCaption="(All)" count="0"/>
        <level uniqueName="[zh_flatfile].[nb_custom_domains].[nb_custom_domains]" sourceCaption="nb_custom_domains" count="6">
          <ranges>
            <range startItem="0">
              <i n="[zh_flatfile].[nb_custom_domains].&amp;[0]" c="0"/>
              <i n="[zh_flatfile].[nb_custom_domains].&amp;[1]" c="1"/>
              <i n="[zh_flatfile].[nb_custom_domains].&amp;[2]" c="2"/>
              <i n="[zh_flatfile].[nb_custom_domains].&amp;[3]" c="3"/>
              <i n="[zh_flatfile].[nb_custom_domains].&amp;[5]" c="5"/>
              <i n="[zh_flatfile].[nb_custom_domains].&amp;[25]" c="25"/>
            </range>
          </ranges>
        </level>
      </levels>
      <selections count="1">
        <selection n="[zh_flatfile].[nb_custom_domain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styleguides" xr10:uid="{C9814E2C-9BC9-4544-9550-790CCA6A798B}" sourceName="[zh_flatfile].[nb_styleguides]">
  <data>
    <olap pivotCacheId="32503321">
      <levels count="2">
        <level uniqueName="[zh_flatfile].[nb_styleguides].[(All)]" sourceCaption="(All)" count="0"/>
        <level uniqueName="[zh_flatfile].[nb_styleguides].[nb_styleguides]" sourceCaption="nb_styleguides" count="18">
          <ranges>
            <range startItem="0">
              <i n="[zh_flatfile].[nb_styleguides].&amp;[1]" c="1"/>
              <i n="[zh_flatfile].[nb_styleguides].&amp;[2]" c="2"/>
              <i n="[zh_flatfile].[nb_styleguides].&amp;[3]" c="3"/>
              <i n="[zh_flatfile].[nb_styleguides].&amp;[4]" c="4"/>
              <i n="[zh_flatfile].[nb_styleguides].&amp;[5]" c="5"/>
              <i n="[zh_flatfile].[nb_styleguides].&amp;[6]" c="6"/>
              <i n="[zh_flatfile].[nb_styleguides].&amp;[7]" c="7"/>
              <i n="[zh_flatfile].[nb_styleguides].&amp;[8]" c="8"/>
              <i n="[zh_flatfile].[nb_styleguides].&amp;[9]" c="9"/>
              <i n="[zh_flatfile].[nb_styleguides].&amp;[10]" c="10"/>
              <i n="[zh_flatfile].[nb_styleguides].&amp;[11]" c="11"/>
              <i n="[zh_flatfile].[nb_styleguides].&amp;[12]" c="12"/>
              <i n="[zh_flatfile].[nb_styleguides].&amp;[13]" c="13"/>
              <i n="[zh_flatfile].[nb_styleguides].&amp;[14]" c="14"/>
              <i n="[zh_flatfile].[nb_styleguides].&amp;[18]" c="18"/>
              <i n="[zh_flatfile].[nb_styleguides].&amp;[24]" c="24"/>
              <i n="[zh_flatfile].[nb_styleguides].&amp;[34]" c="34"/>
              <i n="[zh_flatfile].[nb_styleguides].&amp;[42]" c="42"/>
            </range>
          </ranges>
        </level>
      </levels>
      <selections count="1">
        <selection n="[zh_flatfile].[nb_stylegui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xr10:uid="{DD639F88-AAF9-41A9-859F-4EAEC42AF664}" cache="Slicer_is_sso_set_up" caption="is_sso_set_up"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2" xr10:uid="{2AC3CC8F-79A8-4D2D-ADDB-3C40D8293346}" cache="Slicer_is_sso_set_up1" caption="is_sso_set_up" level="1" rowHeight="209550"/>
  <slicer name="max_editors 1" xr10:uid="{B39A2D69-49AE-487C-BE51-F7673CD8762D}" cache="Slicer_max_editors" caption="max_editors" level="1" rowHeight="209550"/>
  <slicer name="nb_custom_domains 1" xr10:uid="{96D0E1E8-8D4B-4536-AF44-CD4BB65E7FCE}" cache="Slicer_nb_custom_domains" caption="nb_custom_domains" level="1" rowHeight="209550"/>
  <slicer name="nb_styleguides 1" xr10:uid="{644BC110-BBD2-4F34-B550-E1F663F214B2}" cache="Slicer_nb_styleguides" caption="nb_styleguides"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1" xr10:uid="{4BD5CBC0-C65D-4ACB-B3CB-380769BD16E6}" cache="Slicer_is_sso_set_up1" caption="is_sso_set_up" level="1" rowHeight="209550"/>
  <slicer name="max_editors" xr10:uid="{CC4B5E4F-FA9F-4C94-9E52-494A084AF071}" cache="Slicer_max_editors" caption="max_editors" level="1" rowHeight="209550"/>
  <slicer name="nb_custom_domains" xr10:uid="{0FD1DF0A-3A9D-46E4-88F4-CCC03C13A6ED}" cache="Slicer_nb_custom_domains" caption="nb_custom_domains" level="1" rowHeight="209550"/>
  <slicer name="nb_styleguides" xr10:uid="{82DF9A11-71FF-47FC-BEB8-4C00B2392722}" cache="Slicer_nb_styleguides" caption="nb_styleguides"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7A5C4-A86E-4F92-8D9E-30CF32F95834}" name="zh_data" displayName="zh_data" ref="A1:L101" tableType="queryTable" totalsRowShown="0">
  <autoFilter ref="A1:L101" xr:uid="{F87678B6-0E92-4F8B-AB32-25293DBB5827}"/>
  <tableColumns count="12">
    <tableColumn id="1" xr3:uid="{2827267C-BE96-4842-96ED-2668C2D87375}" uniqueName="1" name="team_name" queryTableFieldId="1" dataDxfId="27"/>
    <tableColumn id="2" xr3:uid="{9F081646-D87B-4C2C-ACD8-07710FEC96EA}" uniqueName="2" name="max_editors" queryTableFieldId="2"/>
    <tableColumn id="3" xr3:uid="{0C36D643-1FA0-4904-9199-2FC422ADBAB9}" uniqueName="3" name="subscription_start" queryTableFieldId="3" dataDxfId="26"/>
    <tableColumn id="4" xr3:uid="{DD4D2B85-CA6C-4619-AF03-DACEE707F31C}" uniqueName="4" name="renewal_date" queryTableFieldId="4" dataDxfId="25"/>
    <tableColumn id="5" xr3:uid="{62164659-CBB4-4BAE-87BB-7EB6E199613F}" uniqueName="5" name="billing_frequency" queryTableFieldId="5" dataDxfId="24"/>
    <tableColumn id="6" xr3:uid="{F15C7B4E-8028-47F0-BE60-4824B48CF3E5}" uniqueName="6" name="mrr" queryTableFieldId="6" dataDxfId="23"/>
    <tableColumn id="7" xr3:uid="{7F282D3F-0CE4-4F6F-BEB4-20DD9DE26CD4}" uniqueName="7" name="nb_styleguides" queryTableFieldId="7"/>
    <tableColumn id="8" xr3:uid="{25529E4F-7D53-4D80-813B-9699CC656DE7}" uniqueName="8" name="last_styleguide_update" queryTableFieldId="8" dataDxfId="22"/>
    <tableColumn id="9" xr3:uid="{4124FCFB-68C1-4E34-BEF3-FDF132C786DD}" uniqueName="9" name="nb_custom_domains" queryTableFieldId="9"/>
    <tableColumn id="10" xr3:uid="{D21A2EB1-4724-4EB6-A24D-B985F15A0BD8}" uniqueName="10" name="is_sso_set_up" queryTableFieldId="10"/>
    <tableColumn id="11" xr3:uid="{398BBE59-1FC4-4806-A79F-7E22C0EDEE42}" uniqueName="11" name="last_week_viewers" queryTableFieldId="11"/>
    <tableColumn id="12" xr3:uid="{402E5C63-6C09-48DE-AF0C-203C143C256A}" uniqueName="12" name="last_month_viewer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C458E9-5634-4582-97CD-2CCD04341447}" name="zh_flatfile" displayName="zh_flatfile" ref="A1:AK840" tableType="queryTable" totalsRowShown="0">
  <autoFilter ref="A1:AK840" xr:uid="{91F9FC5E-FF2E-4807-8314-374669616D04}">
    <filterColumn colId="4">
      <filters>
        <dateGroupItem year="2021" month="6" dateTimeGrouping="month"/>
      </filters>
    </filterColumn>
  </autoFilter>
  <tableColumns count="37">
    <tableColumn id="1" xr3:uid="{BAF2F16E-C7CD-4E60-A151-095B87AC2036}" uniqueName="1" name="Column1" queryTableFieldId="1"/>
    <tableColumn id="2" xr3:uid="{66D9FB84-132A-4379-AF9F-D4F361953844}" uniqueName="2" name="team_name" queryTableFieldId="2" dataDxfId="21"/>
    <tableColumn id="3" xr3:uid="{3DC059AD-768A-413B-ABFF-A4321E121628}" uniqueName="3" name="max_editors" queryTableFieldId="3"/>
    <tableColumn id="4" xr3:uid="{AA2E1F7C-7639-41CA-9A9A-6348E68FB7CE}" uniqueName="4" name="subscription_start" queryTableFieldId="4" dataDxfId="20"/>
    <tableColumn id="5" xr3:uid="{F7683008-A899-472C-B9A7-A181E1887D5C}" uniqueName="5" name="renewal_date" queryTableFieldId="5" dataDxfId="19"/>
    <tableColumn id="6" xr3:uid="{3E9BAED5-8885-4EC3-8C8C-254C70FAC00A}" uniqueName="6" name="billing_frequency" queryTableFieldId="6" dataDxfId="18"/>
    <tableColumn id="7" xr3:uid="{44B44871-4AF5-4F93-BFA1-46828C958766}" uniqueName="7" name="mrr" queryTableFieldId="7"/>
    <tableColumn id="8" xr3:uid="{EBD48C75-B337-4FE2-9D10-0CE904E9B32F}" uniqueName="8" name="nb_styleguides" queryTableFieldId="8"/>
    <tableColumn id="9" xr3:uid="{3AC4DC94-7A2F-4D59-A57C-185A298778E4}" uniqueName="9" name="last_styleguide_update" queryTableFieldId="9" dataDxfId="17"/>
    <tableColumn id="10" xr3:uid="{A2D19070-701C-4BCB-A0DB-37F8E543929A}" uniqueName="10" name="nb_custom_domains" queryTableFieldId="10"/>
    <tableColumn id="11" xr3:uid="{53A311B9-C509-4C5F-9318-099B7A8F7679}" uniqueName="11" name="is_sso_set_up" queryTableFieldId="11"/>
    <tableColumn id="12" xr3:uid="{B52A405C-F46C-4ED0-87AF-66CD84DEDCC9}" uniqueName="12" name="last_week_viewers" queryTableFieldId="12"/>
    <tableColumn id="13" xr3:uid="{DAD68C56-D2C1-4AD5-A766-864387A3557C}" uniqueName="13" name="last_month_viewers" queryTableFieldId="13"/>
    <tableColumn id="14" xr3:uid="{AB04C9D3-E51D-4916-A53F-F33ADAB8C7F7}" uniqueName="14" name="currency" queryTableFieldId="14" dataDxfId="16"/>
    <tableColumn id="15" xr3:uid="{C2CFFECD-EEE6-471F-9D39-84AA2B4A760E}" uniqueName="15" name="end_date" queryTableFieldId="15" dataDxfId="15"/>
    <tableColumn id="16" xr3:uid="{B82978C3-2C35-4DBE-8E26-F63334902C75}" uniqueName="16" name="days_between_renewaldate_enddate" queryTableFieldId="16" dataDxfId="14"/>
    <tableColumn id="17" xr3:uid="{39D081C0-D113-4229-9E38-B96DCFFDBFFD}" uniqueName="17" name="cohort_year" queryTableFieldId="17"/>
    <tableColumn id="18" xr3:uid="{6A8E296C-35D6-47D3-B518-7054289A04DF}" uniqueName="18" name="cohort_month" queryTableFieldId="18"/>
    <tableColumn id="19" xr3:uid="{D4E55249-AD7D-4414-B882-E95D443B6EC8}" uniqueName="19" name="diff_months" queryTableFieldId="19"/>
    <tableColumn id="20" xr3:uid="{8E15F9AE-AF11-4695-8DF3-F5232EFADDC9}" uniqueName="20" name="max_editors_group" queryTableFieldId="20" dataDxfId="13"/>
    <tableColumn id="21" xr3:uid="{64C2CA81-B383-488D-B6C8-02DE70D8FECB}" uniqueName="21" name="diff_months_int" queryTableFieldId="21"/>
    <tableColumn id="22" xr3:uid="{E9949639-9037-47AB-92DC-9DFC6E44FEFF}" uniqueName="22" name="count" queryTableFieldId="22"/>
    <tableColumn id="23" xr3:uid="{D5C9757A-1C42-40BD-B59A-C6E890732132}" uniqueName="23" name="limit" queryTableFieldId="23"/>
    <tableColumn id="24" xr3:uid="{8C1ADA06-F8CE-4D0E-8F94-BA71FF13B98A}" uniqueName="24" name="month" queryTableFieldId="24"/>
    <tableColumn id="25" xr3:uid="{959EE61B-9D51-4B09-A946-9B167FD4C154}" uniqueName="25" name="year" queryTableFieldId="25"/>
    <tableColumn id="26" xr3:uid="{DEA5FD3A-B2F3-40EC-BBD7-14D598006400}" uniqueName="26" name="year_month" queryTableFieldId="26" dataDxfId="12"/>
    <tableColumn id="27" xr3:uid="{B1974255-EC43-40C2-9A8B-0C75A6F2BDB8}" uniqueName="27" name="cohort_year_month" queryTableFieldId="27" dataDxfId="11"/>
    <tableColumn id="28" xr3:uid="{ED8FD34A-E34F-426F-A1F5-21698210B6FA}" uniqueName="28" name="renewal_date (Year)" queryTableFieldId="28"/>
    <tableColumn id="29" xr3:uid="{23398097-6E96-4DB4-8275-52ECA7E00BC8}" uniqueName="29" name="renewal_date (Quarter)" queryTableFieldId="29"/>
    <tableColumn id="30" xr3:uid="{CA5A85B2-EC15-45B5-A089-41AC25028EA7}" uniqueName="30" name="renewal_date (Month Index)" queryTableFieldId="30"/>
    <tableColumn id="31" xr3:uid="{64A9CF28-E963-4661-BAE1-9E612DC83ABE}" uniqueName="31" name="renewal_date (Month)" queryTableFieldId="31"/>
    <tableColumn id="32" xr3:uid="{78C12AAB-DC3B-4842-94DF-93A1BD4A574D}" uniqueName="32" name="last_styleguide_update (Month Index)" queryTableFieldId="32"/>
    <tableColumn id="33" xr3:uid="{05D12454-7006-4065-BD75-2B139C1340DC}" uniqueName="33" name="last_styleguide_update (Month)" queryTableFieldId="33"/>
    <tableColumn id="34" xr3:uid="{8A4A2BD1-B6CF-4671-B497-E110CBA89606}" uniqueName="34" name="subscription_start (Year)" queryTableFieldId="34"/>
    <tableColumn id="35" xr3:uid="{6187CB2C-A942-49BB-9E7D-4A82F5BE00A5}" uniqueName="35" name="subscription_start (Quarter)" queryTableFieldId="35"/>
    <tableColumn id="36" xr3:uid="{E6D2484B-FEE9-477E-854D-FFF1F5C129B9}" uniqueName="36" name="subscription_start (Month Index)" queryTableFieldId="36"/>
    <tableColumn id="37" xr3:uid="{9E2B3574-3CBC-40A6-888F-F547F05DDE0A}" uniqueName="37" name="subscription_start (Month)"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5BA6C3-A649-4215-B6ED-ABEEEAE05720}" name="Sheet1" displayName="Sheet1" ref="A1:N413" tableType="queryTable" totalsRowShown="0">
  <autoFilter ref="A1:N413" xr:uid="{81E83CE0-459F-49DA-89FA-902C7121710D}"/>
  <tableColumns count="14">
    <tableColumn id="1" xr3:uid="{A11EF460-14A1-4E03-A6B7-9D88318CC998}" uniqueName="1" name="aggregate customer units" queryTableFieldId="1" dataDxfId="10"/>
    <tableColumn id="2" xr3:uid="{D4CA0687-7033-4A0B-9E5A-4EB8CE1255F3}" uniqueName="2" name="aggregate product unit" queryTableFieldId="2" dataDxfId="9"/>
    <tableColumn id="3" xr3:uid="{B1CC7CF8-02B0-4C6D-B213-DF8B3A7AA3B7}" uniqueName="3" name="aggregate additional dimensions" queryTableFieldId="3" dataDxfId="8"/>
    <tableColumn id="4" xr3:uid="{90CEFC24-03E2-416F-8930-118DC4000A43}" uniqueName="4" name="Analysis Flag" queryTableFieldId="4" dataDxfId="7"/>
    <tableColumn id="5" xr3:uid="{6729D671-DA70-4AF0-93CE-CF8A07C5839B}" uniqueName="5" name="Period" queryTableFieldId="5" dataDxfId="6"/>
    <tableColumn id="6" xr3:uid="{531CC937-2F6D-4CB7-9998-21B54BA680E5}" uniqueName="6" name="Name" queryTableFieldId="6" dataDxfId="5"/>
    <tableColumn id="7" xr3:uid="{582FF3C5-444D-4A02-9542-B480BD5338E2}" uniqueName="7" name="Value" queryTableFieldId="7"/>
    <tableColumn id="8" xr3:uid="{B32181A1-DC09-4F97-A4E4-259C09962EE0}" uniqueName="8" name="product" queryTableFieldId="8"/>
    <tableColumn id="9" xr3:uid="{02669322-7411-4124-B1D5-410E0DE96620}" uniqueName="9" name="team_name" queryTableFieldId="9" dataDxfId="4"/>
    <tableColumn id="10" xr3:uid="{878F39E8-7E79-4659-BE24-C324D97AC540}" uniqueName="10" name="MRR_plan" queryTableFieldId="10"/>
    <tableColumn id="11" xr3:uid="{052BBB82-2AF9-4650-94F7-8AC933755D4C}" uniqueName="11" name="is_sso_set_up" queryTableFieldId="11" dataDxfId="3"/>
    <tableColumn id="12" xr3:uid="{755A63BA-3A56-4EB8-BFC1-F7156068E80A}" uniqueName="12" name="styleguide_group" queryTableFieldId="12"/>
    <tableColumn id="13" xr3:uid="{1BE756A5-C328-4BDF-976A-6672FE360765}" uniqueName="13" name="x_editors_group" queryTableFieldId="13" dataDxfId="2"/>
    <tableColumn id="14" xr3:uid="{58514594-0ED8-4968-A856-E357BAA24C3A}" uniqueName="14" name="Period_id" queryTableFieldId="14"/>
  </tableColumns>
  <tableStyleInfo name="TableStyleMedium7" showFirstColumn="0" showLastColumn="0" showRowStripes="1" showColumnStripes="0"/>
</table>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58E1-3F54-4867-ACE1-E928BC0F4AE1}">
  <sheetPr>
    <pageSetUpPr fitToPage="1"/>
  </sheetPr>
  <dimension ref="D2:R38"/>
  <sheetViews>
    <sheetView showGridLines="0" tabSelected="1" zoomScaleNormal="100" zoomScalePageLayoutView="70" workbookViewId="0">
      <selection activeCell="D11" sqref="D11"/>
    </sheetView>
  </sheetViews>
  <sheetFormatPr defaultRowHeight="12" customHeight="1" x14ac:dyDescent="0.2"/>
  <cols>
    <col min="1" max="1" width="2" customWidth="1"/>
    <col min="3" max="3" width="4.28515625" customWidth="1"/>
    <col min="4" max="4" width="8.7109375" customWidth="1"/>
    <col min="5" max="5" width="5.5703125" customWidth="1"/>
    <col min="6" max="6" width="8.7109375" customWidth="1"/>
  </cols>
  <sheetData>
    <row r="2" spans="4:5" ht="20.25" x14ac:dyDescent="0.3">
      <c r="D2" s="72"/>
      <c r="E2" s="73"/>
    </row>
    <row r="4" spans="4:5" ht="40.5" x14ac:dyDescent="0.55000000000000004">
      <c r="D4" s="74" t="s">
        <v>478</v>
      </c>
      <c r="E4" s="75"/>
    </row>
    <row r="5" spans="4:5" ht="40.5" x14ac:dyDescent="0.55000000000000004">
      <c r="D5" s="74" t="s">
        <v>352</v>
      </c>
      <c r="E5" s="75"/>
    </row>
    <row r="10" spans="4:5" ht="12" customHeight="1" x14ac:dyDescent="0.2">
      <c r="D10" s="108" t="s">
        <v>479</v>
      </c>
    </row>
    <row r="11" spans="4:5" ht="23.25" x14ac:dyDescent="0.35">
      <c r="D11" s="72"/>
      <c r="E11" s="76"/>
    </row>
    <row r="38" spans="18:18" ht="12.75" x14ac:dyDescent="0.2">
      <c r="R38" s="77" t="s">
        <v>351</v>
      </c>
    </row>
  </sheetData>
  <pageMargins left="0.6" right="0.6" top="1" bottom="0" header="0.5" footer="0"/>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7E6-5DB8-4649-988A-5BB1971FDBEE}">
  <sheetPr>
    <pageSetUpPr fitToPage="1"/>
  </sheetPr>
  <dimension ref="A1:AI74"/>
  <sheetViews>
    <sheetView showGridLines="0" workbookViewId="0"/>
  </sheetViews>
  <sheetFormatPr defaultRowHeight="12" outlineLevelRow="1" x14ac:dyDescent="0.2"/>
  <cols>
    <col min="1" max="1" width="31" style="24" customWidth="1"/>
    <col min="2" max="2" width="14.85546875" bestFit="1" customWidth="1"/>
    <col min="3"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38" t="s">
        <v>266</v>
      </c>
      <c r="B1" s="3" t="s">
        <v>338</v>
      </c>
    </row>
    <row r="2" spans="1:28" hidden="1" outlineLevel="1" x14ac:dyDescent="0.2">
      <c r="B2" t="str" vm="596">
        <f>CUBEMEMBER("ThisWorkbookDataModel","[Measures].[No. Customers]")</f>
        <v>No. Customers</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704">
        <f>CUBEVALUE("ThisWorkbookDataModel",$B$2,$B4,C$3,Slicer_is_sso_set_up1,Slicer_max_editors,Slicer_nb_custom_domains,Slicer_nb_styleguides)</f>
        <v>1</v>
      </c>
      <c r="D4" vm="714">
        <f>CUBEVALUE("ThisWorkbookDataModel",$B$2,$B4,D$3,Slicer_is_sso_set_up1,Slicer_max_editors,Slicer_nb_custom_domains,Slicer_nb_styleguides)</f>
        <v>1</v>
      </c>
      <c r="E4" vm="598">
        <f>CUBEVALUE("ThisWorkbookDataModel",$B$2,$B4,E$3,Slicer_is_sso_set_up1,Slicer_max_editors,Slicer_nb_custom_domains,Slicer_nb_styleguides)</f>
        <v>1</v>
      </c>
      <c r="F4" vm="630">
        <f>CUBEVALUE("ThisWorkbookDataModel",$B$2,$B4,F$3,Slicer_is_sso_set_up1,Slicer_max_editors,Slicer_nb_custom_domains,Slicer_nb_styleguides)</f>
        <v>1</v>
      </c>
      <c r="G4" vm="610">
        <f>CUBEVALUE("ThisWorkbookDataModel",$B$2,$B4,G$3,Slicer_is_sso_set_up1,Slicer_max_editors,Slicer_nb_custom_domains,Slicer_nb_styleguides)</f>
        <v>1</v>
      </c>
      <c r="H4" vm="638">
        <f>CUBEVALUE("ThisWorkbookDataModel",$B$2,$B4,H$3,Slicer_is_sso_set_up1,Slicer_max_editors,Slicer_nb_custom_domains,Slicer_nb_styleguides)</f>
        <v>1</v>
      </c>
      <c r="I4" vm="663">
        <f>CUBEVALUE("ThisWorkbookDataModel",$B$2,$B4,I$3,Slicer_is_sso_set_up1,Slicer_max_editors,Slicer_nb_custom_domains,Slicer_nb_styleguides)</f>
        <v>1</v>
      </c>
      <c r="J4" vm="685">
        <f>CUBEVALUE("ThisWorkbookDataModel",$B$2,$B4,J$3,Slicer_is_sso_set_up1,Slicer_max_editors,Slicer_nb_custom_domains,Slicer_nb_styleguides)</f>
        <v>1</v>
      </c>
      <c r="K4" vm="681">
        <f>CUBEVALUE("ThisWorkbookDataModel",$B$2,$B4,K$3,Slicer_is_sso_set_up1,Slicer_max_editors,Slicer_nb_custom_domains,Slicer_nb_styleguides)</f>
        <v>1</v>
      </c>
      <c r="L4" vm="715">
        <f>CUBEVALUE("ThisWorkbookDataModel",$B$2,$B4,L$3,Slicer_is_sso_set_up1,Slicer_max_editors,Slicer_nb_custom_domains,Slicer_nb_styleguides)</f>
        <v>1</v>
      </c>
      <c r="M4" vm="658">
        <f>CUBEVALUE("ThisWorkbookDataModel",$B$2,$B4,M$3,Slicer_is_sso_set_up1,Slicer_max_editors,Slicer_nb_custom_domains,Slicer_nb_styleguides)</f>
        <v>1</v>
      </c>
      <c r="N4" vm="629">
        <f>CUBEVALUE("ThisWorkbookDataModel",$B$2,$B4,N$3,Slicer_is_sso_set_up1,Slicer_max_editors,Slicer_nb_custom_domains,Slicer_nb_styleguides)</f>
        <v>1</v>
      </c>
      <c r="O4" vm="609">
        <f>CUBEVALUE("ThisWorkbookDataModel",$B$2,$B4,O$3,Slicer_is_sso_set_up1,Slicer_max_editors,Slicer_nb_custom_domains,Slicer_nb_styleguides)</f>
        <v>1</v>
      </c>
      <c r="P4" vm="639">
        <f>CUBEVALUE("ThisWorkbookDataModel",$B$2,$B4,P$3,Slicer_is_sso_set_up1,Slicer_max_editors,Slicer_nb_custom_domains,Slicer_nb_styleguides)</f>
        <v>1</v>
      </c>
      <c r="Q4" vm="664">
        <f>CUBEVALUE("ThisWorkbookDataModel",$B$2,$B4,Q$3,Slicer_is_sso_set_up1,Slicer_max_editors,Slicer_nb_custom_domains,Slicer_nb_styleguides)</f>
        <v>1</v>
      </c>
      <c r="R4" vm="686">
        <f>CUBEVALUE("ThisWorkbookDataModel",$B$2,$B4,R$3,Slicer_is_sso_set_up1,Slicer_max_editors,Slicer_nb_custom_domains,Slicer_nb_styleguides)</f>
        <v>1</v>
      </c>
      <c r="S4" vm="637">
        <f>CUBEVALUE("ThisWorkbookDataModel",$B$2,$B4,S$3,Slicer_is_sso_set_up1,Slicer_max_editors,Slicer_nb_custom_domains,Slicer_nb_styleguides)</f>
        <v>1</v>
      </c>
      <c r="T4" vm="716">
        <f>CUBEVALUE("ThisWorkbookDataModel",$B$2,$B4,T$3,Slicer_is_sso_set_up1,Slicer_max_editors,Slicer_nb_custom_domains,Slicer_nb_styleguides)</f>
        <v>1</v>
      </c>
      <c r="U4" vm="635">
        <f>CUBEVALUE("ThisWorkbookDataModel",$B$2,$B4,U$3,Slicer_is_sso_set_up1,Slicer_max_editors,Slicer_nb_custom_domains,Slicer_nb_styleguides)</f>
        <v>1</v>
      </c>
      <c r="V4" vm="628">
        <f>CUBEVALUE("ThisWorkbookDataModel",$B$2,$B4,V$3,Slicer_is_sso_set_up1,Slicer_max_editors,Slicer_nb_custom_domains,Slicer_nb_styleguides)</f>
        <v>1</v>
      </c>
      <c r="W4" vm="608">
        <f>CUBEVALUE("ThisWorkbookDataModel",$B$2,$B4,W$3,Slicer_is_sso_set_up1,Slicer_max_editors,Slicer_nb_custom_domains,Slicer_nb_styleguides)</f>
        <v>1</v>
      </c>
      <c r="X4" vm="640">
        <f>CUBEVALUE("ThisWorkbookDataModel",$B$2,$B4,X$3,Slicer_is_sso_set_up1,Slicer_max_editors,Slicer_nb_custom_domains,Slicer_nb_styleguides)</f>
        <v>1</v>
      </c>
      <c r="Y4" vm="665">
        <f>CUBEVALUE("ThisWorkbookDataModel",$B$2,$B4,Y$3,Slicer_is_sso_set_up1,Slicer_max_editors,Slicer_nb_custom_domains,Slicer_nb_styleguides)</f>
        <v>1</v>
      </c>
      <c r="Z4" vm="687">
        <f>CUBEVALUE("ThisWorkbookDataModel",$B$2,$B4,Z$3,Slicer_is_sso_set_up1,Slicer_max_editors,Slicer_nb_custom_domains,Slicer_nb_styleguides)</f>
        <v>1</v>
      </c>
      <c r="AA4" vm="614">
        <f>CUBEVALUE("ThisWorkbookDataModel",$B$2,$B4,AA$3,Slicer_is_sso_set_up1,Slicer_max_editors,Slicer_nb_custom_domains,Slicer_nb_styleguides)</f>
        <v>1</v>
      </c>
      <c r="AB4" vm="717">
        <f>CUBEVALUE("ThisWorkbookDataModel",$B$2,$B4,AB$3,Slicer_is_sso_set_up1,Slicer_max_editors,Slicer_nb_custom_domains,Slicer_nb_styleguides)</f>
        <v>1</v>
      </c>
    </row>
    <row r="5" spans="1:28" hidden="1" outlineLevel="1" x14ac:dyDescent="0.2">
      <c r="B5" s="12" t="str" vm="19">
        <f>CUBEMEMBER("ThisWorkbookDataModel","[zh_flatfile].[cohort_year_month].&amp;[2019-09]")</f>
        <v>2019-09</v>
      </c>
      <c r="C5" vm="627">
        <f>CUBEVALUE("ThisWorkbookDataModel",$B$2,$B5,C$3,Slicer_is_sso_set_up1,Slicer_max_editors,Slicer_nb_custom_domains,Slicer_nb_styleguides)</f>
        <v>1</v>
      </c>
      <c r="D5" vm="607">
        <f>CUBEVALUE("ThisWorkbookDataModel",$B$2,$B5,D$3,Slicer_is_sso_set_up1,Slicer_max_editors,Slicer_nb_custom_domains,Slicer_nb_styleguides)</f>
        <v>1</v>
      </c>
      <c r="E5" vm="641">
        <f>CUBEVALUE("ThisWorkbookDataModel",$B$2,$B5,E$3,Slicer_is_sso_set_up1,Slicer_max_editors,Slicer_nb_custom_domains,Slicer_nb_styleguides)</f>
        <v>1</v>
      </c>
      <c r="F5" vm="666">
        <f>CUBEVALUE("ThisWorkbookDataModel",$B$2,$B5,F$3,Slicer_is_sso_set_up1,Slicer_max_editors,Slicer_nb_custom_domains,Slicer_nb_styleguides)</f>
        <v>1</v>
      </c>
      <c r="G5" vm="688">
        <f>CUBEVALUE("ThisWorkbookDataModel",$B$2,$B5,G$3,Slicer_is_sso_set_up1,Slicer_max_editors,Slicer_nb_custom_domains,Slicer_nb_styleguides)</f>
        <v>1</v>
      </c>
      <c r="H5" vm="656">
        <f>CUBEVALUE("ThisWorkbookDataModel",$B$2,$B5,H$3,Slicer_is_sso_set_up1,Slicer_max_editors,Slicer_nb_custom_domains,Slicer_nb_styleguides)</f>
        <v>1</v>
      </c>
      <c r="I5" vm="718">
        <f>CUBEVALUE("ThisWorkbookDataModel",$B$2,$B5,I$3,Slicer_is_sso_set_up1,Slicer_max_editors,Slicer_nb_custom_domains,Slicer_nb_styleguides)</f>
        <v>1</v>
      </c>
      <c r="J5" vm="597">
        <f>CUBEVALUE("ThisWorkbookDataModel",$B$2,$B5,J$3,Slicer_is_sso_set_up1,Slicer_max_editors,Slicer_nb_custom_domains,Slicer_nb_styleguides)</f>
        <v>1</v>
      </c>
      <c r="K5" vm="626">
        <f>CUBEVALUE("ThisWorkbookDataModel",$B$2,$B5,K$3,Slicer_is_sso_set_up1,Slicer_max_editors,Slicer_nb_custom_domains,Slicer_nb_styleguides)</f>
        <v>1</v>
      </c>
      <c r="L5" vm="606">
        <f>CUBEVALUE("ThisWorkbookDataModel",$B$2,$B5,L$3,Slicer_is_sso_set_up1,Slicer_max_editors,Slicer_nb_custom_domains,Slicer_nb_styleguides)</f>
        <v>1</v>
      </c>
      <c r="M5" vm="642">
        <f>CUBEVALUE("ThisWorkbookDataModel",$B$2,$B5,M$3,Slicer_is_sso_set_up1,Slicer_max_editors,Slicer_nb_custom_domains,Slicer_nb_styleguides)</f>
        <v>1</v>
      </c>
      <c r="N5" vm="667">
        <f>CUBEVALUE("ThisWorkbookDataModel",$B$2,$B5,N$3,Slicer_is_sso_set_up1,Slicer_max_editors,Slicer_nb_custom_domains,Slicer_nb_styleguides)</f>
        <v>1</v>
      </c>
      <c r="O5" vm="689">
        <f>CUBEVALUE("ThisWorkbookDataModel",$B$2,$B5,O$3,Slicer_is_sso_set_up1,Slicer_max_editors,Slicer_nb_custom_domains,Slicer_nb_styleguides)</f>
        <v>1</v>
      </c>
      <c r="P5" vm="599">
        <f>CUBEVALUE("ThisWorkbookDataModel",$B$2,$B5,P$3,Slicer_is_sso_set_up1,Slicer_max_editors,Slicer_nb_custom_domains,Slicer_nb_styleguides)</f>
        <v>1</v>
      </c>
      <c r="Q5" vm="719">
        <f>CUBEVALUE("ThisWorkbookDataModel",$B$2,$B5,Q$3,Slicer_is_sso_set_up1,Slicer_max_editors,Slicer_nb_custom_domains,Slicer_nb_styleguides)</f>
        <v>1</v>
      </c>
      <c r="R5" vm="659">
        <f>CUBEVALUE("ThisWorkbookDataModel",$B$2,$B5,R$3,Slicer_is_sso_set_up1,Slicer_max_editors,Slicer_nb_custom_domains,Slicer_nb_styleguides)</f>
        <v>1</v>
      </c>
      <c r="S5" vm="625">
        <f>CUBEVALUE("ThisWorkbookDataModel",$B$2,$B5,S$3,Slicer_is_sso_set_up1,Slicer_max_editors,Slicer_nb_custom_domains,Slicer_nb_styleguides)</f>
        <v>1</v>
      </c>
      <c r="T5" vm="605">
        <f>CUBEVALUE("ThisWorkbookDataModel",$B$2,$B5,T$3,Slicer_is_sso_set_up1,Slicer_max_editors,Slicer_nb_custom_domains,Slicer_nb_styleguides)</f>
        <v>1</v>
      </c>
      <c r="U5" vm="643">
        <f>CUBEVALUE("ThisWorkbookDataModel",$B$2,$B5,U$3,Slicer_is_sso_set_up1,Slicer_max_editors,Slicer_nb_custom_domains,Slicer_nb_styleguides)</f>
        <v>1</v>
      </c>
      <c r="V5" vm="668">
        <f>CUBEVALUE("ThisWorkbookDataModel",$B$2,$B5,V$3,Slicer_is_sso_set_up1,Slicer_max_editors,Slicer_nb_custom_domains,Slicer_nb_styleguides)</f>
        <v>1</v>
      </c>
      <c r="W5" vm="690">
        <f>CUBEVALUE("ThisWorkbookDataModel",$B$2,$B5,W$3,Slicer_is_sso_set_up1,Slicer_max_editors,Slicer_nb_custom_domains,Slicer_nb_styleguides)</f>
        <v>1</v>
      </c>
      <c r="X5" vm="705">
        <f>CUBEVALUE("ThisWorkbookDataModel",$B$2,$B5,X$3,Slicer_is_sso_set_up1,Slicer_max_editors,Slicer_nb_custom_domains,Slicer_nb_styleguides)</f>
        <v>1</v>
      </c>
      <c r="Y5" t="str" vm="720">
        <f>CUBEVALUE("ThisWorkbookDataModel",$B$2,$B5,Y$3,Slicer_is_sso_set_up1,Slicer_max_editors,Slicer_nb_custom_domains,Slicer_nb_styleguides)</f>
        <v/>
      </c>
      <c r="Z5" t="str" vm="612">
        <f>CUBEVALUE("ThisWorkbookDataModel",$B$2,$B5,Z$3,Slicer_is_sso_set_up1,Slicer_max_editors,Slicer_nb_custom_domains,Slicer_nb_styleguides)</f>
        <v/>
      </c>
      <c r="AA5" t="str" vm="624">
        <f>CUBEVALUE("ThisWorkbookDataModel",$B$2,$B5,AA$3,Slicer_is_sso_set_up1,Slicer_max_editors,Slicer_nb_custom_domains,Slicer_nb_styleguides)</f>
        <v/>
      </c>
      <c r="AB5" t="str" vm="604">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669">
        <f>CUBEVALUE("ThisWorkbookDataModel",$B$2,$B6,C$3,Slicer_is_sso_set_up1,Slicer_max_editors,Slicer_nb_custom_domains,Slicer_nb_styleguides)</f>
        <v>1</v>
      </c>
      <c r="D6" vm="691">
        <f>CUBEVALUE("ThisWorkbookDataModel",$B$2,$B6,D$3,Slicer_is_sso_set_up1,Slicer_max_editors,Slicer_nb_custom_domains,Slicer_nb_styleguides)</f>
        <v>1</v>
      </c>
      <c r="E6" vm="682">
        <f>CUBEVALUE("ThisWorkbookDataModel",$B$2,$B6,E$3,Slicer_is_sso_set_up1,Slicer_max_editors,Slicer_nb_custom_domains,Slicer_nb_styleguides)</f>
        <v>1</v>
      </c>
      <c r="F6" vm="721">
        <f>CUBEVALUE("ThisWorkbookDataModel",$B$2,$B6,F$3,Slicer_is_sso_set_up1,Slicer_max_editors,Slicer_nb_custom_domains,Slicer_nb_styleguides)</f>
        <v>1</v>
      </c>
      <c r="G6" vm="634">
        <f>CUBEVALUE("ThisWorkbookDataModel",$B$2,$B6,G$3,Slicer_is_sso_set_up1,Slicer_max_editors,Slicer_nb_custom_domains,Slicer_nb_styleguides)</f>
        <v>1</v>
      </c>
      <c r="H6" vm="623">
        <f>CUBEVALUE("ThisWorkbookDataModel",$B$2,$B6,H$3,Slicer_is_sso_set_up1,Slicer_max_editors,Slicer_nb_custom_domains,Slicer_nb_styleguides)</f>
        <v>1</v>
      </c>
      <c r="I6" vm="1142">
        <f>CUBEVALUE("ThisWorkbookDataModel",$B$2,$B6,I$3,Slicer_is_sso_set_up1,Slicer_max_editors,Slicer_nb_custom_domains,Slicer_nb_styleguides)</f>
        <v>1</v>
      </c>
      <c r="J6" vm="644">
        <f>CUBEVALUE("ThisWorkbookDataModel",$B$2,$B6,J$3,Slicer_is_sso_set_up1,Slicer_max_editors,Slicer_nb_custom_domains,Slicer_nb_styleguides)</f>
        <v>1</v>
      </c>
      <c r="K6" vm="670">
        <f>CUBEVALUE("ThisWorkbookDataModel",$B$2,$B6,K$3,Slicer_is_sso_set_up1,Slicer_max_editors,Slicer_nb_custom_domains,Slicer_nb_styleguides)</f>
        <v>1</v>
      </c>
      <c r="L6" vm="692">
        <f>CUBEVALUE("ThisWorkbookDataModel",$B$2,$B6,L$3,Slicer_is_sso_set_up1,Slicer_max_editors,Slicer_nb_custom_domains,Slicer_nb_styleguides)</f>
        <v>1</v>
      </c>
      <c r="M6" vm="657">
        <f>CUBEVALUE("ThisWorkbookDataModel",$B$2,$B6,M$3,Slicer_is_sso_set_up1,Slicer_max_editors,Slicer_nb_custom_domains,Slicer_nb_styleguides)</f>
        <v>1</v>
      </c>
      <c r="N6" vm="722">
        <f>CUBEVALUE("ThisWorkbookDataModel",$B$2,$B6,N$3,Slicer_is_sso_set_up1,Slicer_max_editors,Slicer_nb_custom_domains,Slicer_nb_styleguides)</f>
        <v>1</v>
      </c>
      <c r="O6" vm="660">
        <f>CUBEVALUE("ThisWorkbookDataModel",$B$2,$B6,O$3,Slicer_is_sso_set_up1,Slicer_max_editors,Slicer_nb_custom_domains,Slicer_nb_styleguides)</f>
        <v>1</v>
      </c>
      <c r="P6" vm="622">
        <f>CUBEVALUE("ThisWorkbookDataModel",$B$2,$B6,P$3,Slicer_is_sso_set_up1,Slicer_max_editors,Slicer_nb_custom_domains,Slicer_nb_styleguides)</f>
        <v>1</v>
      </c>
      <c r="Q6" vm="1141">
        <f>CUBEVALUE("ThisWorkbookDataModel",$B$2,$B6,Q$3,Slicer_is_sso_set_up1,Slicer_max_editors,Slicer_nb_custom_domains,Slicer_nb_styleguides)</f>
        <v>1</v>
      </c>
      <c r="R6" vm="645">
        <f>CUBEVALUE("ThisWorkbookDataModel",$B$2,$B6,R$3,Slicer_is_sso_set_up1,Slicer_max_editors,Slicer_nb_custom_domains,Slicer_nb_styleguides)</f>
        <v>1</v>
      </c>
      <c r="S6" vm="671">
        <f>CUBEVALUE("ThisWorkbookDataModel",$B$2,$B6,S$3,Slicer_is_sso_set_up1,Slicer_max_editors,Slicer_nb_custom_domains,Slicer_nb_styleguides)</f>
        <v>1</v>
      </c>
      <c r="T6" vm="693">
        <f>CUBEVALUE("ThisWorkbookDataModel",$B$2,$B6,T$3,Slicer_is_sso_set_up1,Slicer_max_editors,Slicer_nb_custom_domains,Slicer_nb_styleguides)</f>
        <v>1</v>
      </c>
      <c r="U6" vm="706">
        <f>CUBEVALUE("ThisWorkbookDataModel",$B$2,$B6,U$3,Slicer_is_sso_set_up1,Slicer_max_editors,Slicer_nb_custom_domains,Slicer_nb_styleguides)</f>
        <v>1</v>
      </c>
      <c r="V6" vm="723">
        <f>CUBEVALUE("ThisWorkbookDataModel",$B$2,$B6,V$3,Slicer_is_sso_set_up1,Slicer_max_editors,Slicer_nb_custom_domains,Slicer_nb_styleguides)</f>
        <v>1</v>
      </c>
      <c r="W6" vm="611">
        <f>CUBEVALUE("ThisWorkbookDataModel",$B$2,$B6,W$3,Slicer_is_sso_set_up1,Slicer_max_editors,Slicer_nb_custom_domains,Slicer_nb_styleguides)</f>
        <v>1</v>
      </c>
      <c r="X6" t="str" vm="621">
        <f>CUBEVALUE("ThisWorkbookDataModel",$B$2,$B6,X$3,Slicer_is_sso_set_up1,Slicer_max_editors,Slicer_nb_custom_domains,Slicer_nb_styleguides)</f>
        <v/>
      </c>
      <c r="Y6" t="str" vm="1138">
        <f>CUBEVALUE("ThisWorkbookDataModel",$B$2,$B6,Y$3,Slicer_is_sso_set_up1,Slicer_max_editors,Slicer_nb_custom_domains,Slicer_nb_styleguides)</f>
        <v/>
      </c>
      <c r="Z6" t="str" vm="646">
        <f>CUBEVALUE("ThisWorkbookDataModel",$B$2,$B6,Z$3,Slicer_is_sso_set_up1,Slicer_max_editors,Slicer_nb_custom_domains,Slicer_nb_styleguides)</f>
        <v/>
      </c>
      <c r="AA6" t="str" vm="672">
        <f>CUBEVALUE("ThisWorkbookDataModel",$B$2,$B6,AA$3,Slicer_is_sso_set_up1,Slicer_max_editors,Slicer_nb_custom_domains,Slicer_nb_styleguides)</f>
        <v/>
      </c>
      <c r="AB6" t="str" vm="694">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724">
        <f>CUBEVALUE("ThisWorkbookDataModel",$B$2,$B7,C$3,Slicer_is_sso_set_up1,Slicer_max_editors,Slicer_nb_custom_domains,Slicer_nb_styleguides)</f>
        <v>1</v>
      </c>
      <c r="D7" vm="683">
        <f>CUBEVALUE("ThisWorkbookDataModel",$B$2,$B7,D$3,Slicer_is_sso_set_up1,Slicer_max_editors,Slicer_nb_custom_domains,Slicer_nb_styleguides)</f>
        <v>1</v>
      </c>
      <c r="E7" vm="620">
        <f>CUBEVALUE("ThisWorkbookDataModel",$B$2,$B7,E$3,Slicer_is_sso_set_up1,Slicer_max_editors,Slicer_nb_custom_domains,Slicer_nb_styleguides)</f>
        <v>1</v>
      </c>
      <c r="F7" vm="1129">
        <f>CUBEVALUE("ThisWorkbookDataModel",$B$2,$B7,F$3,Slicer_is_sso_set_up1,Slicer_max_editors,Slicer_nb_custom_domains,Slicer_nb_styleguides)</f>
        <v>1</v>
      </c>
      <c r="G7" vm="647">
        <f>CUBEVALUE("ThisWorkbookDataModel",$B$2,$B7,G$3,Slicer_is_sso_set_up1,Slicer_max_editors,Slicer_nb_custom_domains,Slicer_nb_styleguides)</f>
        <v>1</v>
      </c>
      <c r="H7" vm="673">
        <f>CUBEVALUE("ThisWorkbookDataModel",$B$2,$B7,H$3,Slicer_is_sso_set_up1,Slicer_max_editors,Slicer_nb_custom_domains,Slicer_nb_styleguides)</f>
        <v>1</v>
      </c>
      <c r="I7" vm="695">
        <f>CUBEVALUE("ThisWorkbookDataModel",$B$2,$B7,I$3,Slicer_is_sso_set_up1,Slicer_max_editors,Slicer_nb_custom_domains,Slicer_nb_styleguides)</f>
        <v>1</v>
      </c>
      <c r="J7" vm="636">
        <f>CUBEVALUE("ThisWorkbookDataModel",$B$2,$B7,J$3,Slicer_is_sso_set_up1,Slicer_max_editors,Slicer_nb_custom_domains,Slicer_nb_styleguides)</f>
        <v>1</v>
      </c>
      <c r="K7" vm="725">
        <f>CUBEVALUE("ThisWorkbookDataModel",$B$2,$B7,K$3,Slicer_is_sso_set_up1,Slicer_max_editors,Slicer_nb_custom_domains,Slicer_nb_styleguides)</f>
        <v>1</v>
      </c>
      <c r="L7" vm="1128">
        <f>CUBEVALUE("ThisWorkbookDataModel",$B$2,$B7,L$3,Slicer_is_sso_set_up1,Slicer_max_editors,Slicer_nb_custom_domains,Slicer_nb_styleguides)</f>
        <v>1</v>
      </c>
      <c r="M7" vm="619">
        <f>CUBEVALUE("ThisWorkbookDataModel",$B$2,$B7,M$3,Slicer_is_sso_set_up1,Slicer_max_editors,Slicer_nb_custom_domains,Slicer_nb_styleguides)</f>
        <v>1</v>
      </c>
      <c r="N7" vm="603">
        <f>CUBEVALUE("ThisWorkbookDataModel",$B$2,$B7,N$3,Slicer_is_sso_set_up1,Slicer_max_editors,Slicer_nb_custom_domains,Slicer_nb_styleguides)</f>
        <v>1</v>
      </c>
      <c r="O7" vm="648">
        <f>CUBEVALUE("ThisWorkbookDataModel",$B$2,$B7,O$3,Slicer_is_sso_set_up1,Slicer_max_editors,Slicer_nb_custom_domains,Slicer_nb_styleguides)</f>
        <v>1</v>
      </c>
      <c r="P7" vm="674">
        <f>CUBEVALUE("ThisWorkbookDataModel",$B$2,$B7,P$3,Slicer_is_sso_set_up1,Slicer_max_editors,Slicer_nb_custom_domains,Slicer_nb_styleguides)</f>
        <v>1</v>
      </c>
      <c r="Q7" vm="696">
        <f>CUBEVALUE("ThisWorkbookDataModel",$B$2,$B7,Q$3,Slicer_is_sso_set_up1,Slicer_max_editors,Slicer_nb_custom_domains,Slicer_nb_styleguides)</f>
        <v>1</v>
      </c>
      <c r="R7" vm="613">
        <f>CUBEVALUE("ThisWorkbookDataModel",$B$2,$B7,R$3,Slicer_is_sso_set_up1,Slicer_max_editors,Slicer_nb_custom_domains,Slicer_nb_styleguides)</f>
        <v>1</v>
      </c>
      <c r="S7" vm="726">
        <f>CUBEVALUE("ThisWorkbookDataModel",$B$2,$B7,S$3,Slicer_is_sso_set_up1,Slicer_max_editors,Slicer_nb_custom_domains,Slicer_nb_styleguides)</f>
        <v>1</v>
      </c>
      <c r="T7" vm="633">
        <f>CUBEVALUE("ThisWorkbookDataModel",$B$2,$B7,T$3,Slicer_is_sso_set_up1,Slicer_max_editors,Slicer_nb_custom_domains,Slicer_nb_styleguides)</f>
        <v>1</v>
      </c>
      <c r="U7" vm="618">
        <f>CUBEVALUE("ThisWorkbookDataModel",$B$2,$B7,U$3,Slicer_is_sso_set_up1,Slicer_max_editors,Slicer_nb_custom_domains,Slicer_nb_styleguides)</f>
        <v>1</v>
      </c>
      <c r="V7" t="str" vm="602">
        <f>CUBEVALUE("ThisWorkbookDataModel",$B$2,$B7,V$3,Slicer_is_sso_set_up1,Slicer_max_editors,Slicer_nb_custom_domains,Slicer_nb_styleguides)</f>
        <v/>
      </c>
      <c r="W7" t="str" vm="649">
        <f>CUBEVALUE("ThisWorkbookDataModel",$B$2,$B7,W$3,Slicer_is_sso_set_up1,Slicer_max_editors,Slicer_nb_custom_domains,Slicer_nb_styleguides)</f>
        <v/>
      </c>
      <c r="X7" t="str" vm="675">
        <f>CUBEVALUE("ThisWorkbookDataModel",$B$2,$B7,X$3,Slicer_is_sso_set_up1,Slicer_max_editors,Slicer_nb_custom_domains,Slicer_nb_styleguides)</f>
        <v/>
      </c>
      <c r="Y7" t="str" vm="697">
        <f>CUBEVALUE("ThisWorkbookDataModel",$B$2,$B7,Y$3,Slicer_is_sso_set_up1,Slicer_max_editors,Slicer_nb_custom_domains,Slicer_nb_styleguides)</f>
        <v/>
      </c>
      <c r="Z7" t="str" vm="707">
        <f>CUBEVALUE("ThisWorkbookDataModel",$B$2,$B7,Z$3,Slicer_is_sso_set_up1,Slicer_max_editors,Slicer_nb_custom_domains,Slicer_nb_styleguides)</f>
        <v/>
      </c>
      <c r="AA7" t="str" vm="727">
        <f>CUBEVALUE("ThisWorkbookDataModel",$B$2,$B7,AA$3,Slicer_is_sso_set_up1,Slicer_max_editors,Slicer_nb_custom_domains,Slicer_nb_styleguides)</f>
        <v/>
      </c>
      <c r="AB7" t="str" vm="661">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133">
        <f>CUBEVALUE("ThisWorkbookDataModel",$B$2,$B8,C$3,Slicer_is_sso_set_up1,Slicer_max_editors,Slicer_nb_custom_domains,Slicer_nb_styleguides)</f>
        <v>2</v>
      </c>
      <c r="D8" vm="650">
        <f>CUBEVALUE("ThisWorkbookDataModel",$B$2,$B8,D$3,Slicer_is_sso_set_up1,Slicer_max_editors,Slicer_nb_custom_domains,Slicer_nb_styleguides)</f>
        <v>2</v>
      </c>
      <c r="E8" vm="676">
        <f>CUBEVALUE("ThisWorkbookDataModel",$B$2,$B8,E$3,Slicer_is_sso_set_up1,Slicer_max_editors,Slicer_nb_custom_domains,Slicer_nb_styleguides)</f>
        <v>2</v>
      </c>
      <c r="F8" vm="698">
        <f>CUBEVALUE("ThisWorkbookDataModel",$B$2,$B8,F$3,Slicer_is_sso_set_up1,Slicer_max_editors,Slicer_nb_custom_domains,Slicer_nb_styleguides)</f>
        <v>2</v>
      </c>
      <c r="G8" vm="708">
        <f>CUBEVALUE("ThisWorkbookDataModel",$B$2,$B8,G$3,Slicer_is_sso_set_up1,Slicer_max_editors,Slicer_nb_custom_domains,Slicer_nb_styleguides)</f>
        <v>2</v>
      </c>
      <c r="H8" vm="728">
        <f>CUBEVALUE("ThisWorkbookDataModel",$B$2,$B8,H$3,Slicer_is_sso_set_up1,Slicer_max_editors,Slicer_nb_custom_domains,Slicer_nb_styleguides)</f>
        <v>2</v>
      </c>
      <c r="I8" vm="632">
        <f>CUBEVALUE("ThisWorkbookDataModel",$B$2,$B8,I$3,Slicer_is_sso_set_up1,Slicer_max_editors,Slicer_nb_custom_domains,Slicer_nb_styleguides)</f>
        <v>2</v>
      </c>
      <c r="J8" vm="1130">
        <f>CUBEVALUE("ThisWorkbookDataModel",$B$2,$B8,J$3,Slicer_is_sso_set_up1,Slicer_max_editors,Slicer_nb_custom_domains,Slicer_nb_styleguides)</f>
        <v>2</v>
      </c>
      <c r="K8" vm="1134">
        <f>CUBEVALUE("ThisWorkbookDataModel",$B$2,$B8,K$3,Slicer_is_sso_set_up1,Slicer_max_editors,Slicer_nb_custom_domains,Slicer_nb_styleguides)</f>
        <v>2</v>
      </c>
      <c r="L8" vm="651">
        <f>CUBEVALUE("ThisWorkbookDataModel",$B$2,$B8,L$3,Slicer_is_sso_set_up1,Slicer_max_editors,Slicer_nb_custom_domains,Slicer_nb_styleguides)</f>
        <v>2</v>
      </c>
      <c r="M8" vm="677">
        <f>CUBEVALUE("ThisWorkbookDataModel",$B$2,$B8,M$3,Slicer_is_sso_set_up1,Slicer_max_editors,Slicer_nb_custom_domains,Slicer_nb_styleguides)</f>
        <v>2</v>
      </c>
      <c r="N8" vm="699">
        <f>CUBEVALUE("ThisWorkbookDataModel",$B$2,$B8,N$3,Slicer_is_sso_set_up1,Slicer_max_editors,Slicer_nb_custom_domains,Slicer_nb_styleguides)</f>
        <v>2</v>
      </c>
      <c r="O8" vm="709">
        <f>CUBEVALUE("ThisWorkbookDataModel",$B$2,$B8,O$3,Slicer_is_sso_set_up1,Slicer_max_editors,Slicer_nb_custom_domains,Slicer_nb_styleguides)</f>
        <v>2</v>
      </c>
      <c r="P8" vm="729">
        <f>CUBEVALUE("ThisWorkbookDataModel",$B$2,$B8,P$3,Slicer_is_sso_set_up1,Slicer_max_editors,Slicer_nb_custom_domains,Slicer_nb_styleguides)</f>
        <v>2</v>
      </c>
      <c r="Q8" vm="631">
        <f>CUBEVALUE("ThisWorkbookDataModel",$B$2,$B8,Q$3,Slicer_is_sso_set_up1,Slicer_max_editors,Slicer_nb_custom_domains,Slicer_nb_styleguides)</f>
        <v>2</v>
      </c>
      <c r="R8" vm="1131">
        <f>CUBEVALUE("ThisWorkbookDataModel",$B$2,$B8,R$3,Slicer_is_sso_set_up1,Slicer_max_editors,Slicer_nb_custom_domains,Slicer_nb_styleguides)</f>
        <v>2</v>
      </c>
      <c r="S8" vm="1135">
        <f>CUBEVALUE("ThisWorkbookDataModel",$B$2,$B8,S$3,Slicer_is_sso_set_up1,Slicer_max_editors,Slicer_nb_custom_domains,Slicer_nb_styleguides)</f>
        <v>2</v>
      </c>
      <c r="T8" vm="652">
        <f>CUBEVALUE("ThisWorkbookDataModel",$B$2,$B8,T$3,Slicer_is_sso_set_up1,Slicer_max_editors,Slicer_nb_custom_domains,Slicer_nb_styleguides)</f>
        <v>2</v>
      </c>
      <c r="U8" t="str" vm="678">
        <f>CUBEVALUE("ThisWorkbookDataModel",$B$2,$B8,U$3,Slicer_is_sso_set_up1,Slicer_max_editors,Slicer_nb_custom_domains,Slicer_nb_styleguides)</f>
        <v/>
      </c>
      <c r="V8" t="str" vm="700">
        <f>CUBEVALUE("ThisWorkbookDataModel",$B$2,$B8,V$3,Slicer_is_sso_set_up1,Slicer_max_editors,Slicer_nb_custom_domains,Slicer_nb_styleguides)</f>
        <v/>
      </c>
      <c r="W8" t="str" vm="710">
        <f>CUBEVALUE("ThisWorkbookDataModel",$B$2,$B8,W$3,Slicer_is_sso_set_up1,Slicer_max_editors,Slicer_nb_custom_domains,Slicer_nb_styleguides)</f>
        <v/>
      </c>
      <c r="X8" t="str" vm="730">
        <f>CUBEVALUE("ThisWorkbookDataModel",$B$2,$B8,X$3,Slicer_is_sso_set_up1,Slicer_max_editors,Slicer_nb_custom_domains,Slicer_nb_styleguides)</f>
        <v/>
      </c>
      <c r="Y8" t="str" vm="1137">
        <f>CUBEVALUE("ThisWorkbookDataModel",$B$2,$B8,Y$3,Slicer_is_sso_set_up1,Slicer_max_editors,Slicer_nb_custom_domains,Slicer_nb_styleguides)</f>
        <v/>
      </c>
      <c r="Z8" t="str" vm="1132">
        <f>CUBEVALUE("ThisWorkbookDataModel",$B$2,$B8,Z$3,Slicer_is_sso_set_up1,Slicer_max_editors,Slicer_nb_custom_domains,Slicer_nb_styleguides)</f>
        <v/>
      </c>
      <c r="AA8" t="str" vm="1136">
        <f>CUBEVALUE("ThisWorkbookDataModel",$B$2,$B8,AA$3,Slicer_is_sso_set_up1,Slicer_max_editors,Slicer_nb_custom_domains,Slicer_nb_styleguides)</f>
        <v/>
      </c>
      <c r="AB8" t="str" vm="653">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701">
        <f>CUBEVALUE("ThisWorkbookDataModel",$B$2,$B9,C$3,Slicer_is_sso_set_up1,Slicer_max_editors,Slicer_nb_custom_domains,Slicer_nb_styleguides)</f>
        <v>3</v>
      </c>
      <c r="D9" vm="711">
        <f>CUBEVALUE("ThisWorkbookDataModel",$B$2,$B9,D$3,Slicer_is_sso_set_up1,Slicer_max_editors,Slicer_nb_custom_domains,Slicer_nb_styleguides)</f>
        <v>3</v>
      </c>
      <c r="E9" vm="731">
        <f>CUBEVALUE("ThisWorkbookDataModel",$B$2,$B9,E$3,Slicer_is_sso_set_up1,Slicer_max_editors,Slicer_nb_custom_domains,Slicer_nb_styleguides)</f>
        <v>3</v>
      </c>
      <c r="F9" vm="662">
        <f>CUBEVALUE("ThisWorkbookDataModel",$B$2,$B9,F$3,Slicer_is_sso_set_up1,Slicer_max_editors,Slicer_nb_custom_domains,Slicer_nb_styleguides)</f>
        <v>3</v>
      </c>
      <c r="G9" vm="617">
        <f>CUBEVALUE("ThisWorkbookDataModel",$B$2,$B9,G$3,Slicer_is_sso_set_up1,Slicer_max_editors,Slicer_nb_custom_domains,Slicer_nb_styleguides)</f>
        <v>3</v>
      </c>
      <c r="H9" vm="601">
        <f>CUBEVALUE("ThisWorkbookDataModel",$B$2,$B9,H$3,Slicer_is_sso_set_up1,Slicer_max_editors,Slicer_nb_custom_domains,Slicer_nb_styleguides)</f>
        <v>3</v>
      </c>
      <c r="I9" vm="654">
        <f>CUBEVALUE("ThisWorkbookDataModel",$B$2,$B9,I$3,Slicer_is_sso_set_up1,Slicer_max_editors,Slicer_nb_custom_domains,Slicer_nb_styleguides)</f>
        <v>3</v>
      </c>
      <c r="J9" vm="679">
        <f>CUBEVALUE("ThisWorkbookDataModel",$B$2,$B9,J$3,Slicer_is_sso_set_up1,Slicer_max_editors,Slicer_nb_custom_domains,Slicer_nb_styleguides)</f>
        <v>3</v>
      </c>
      <c r="K9" vm="702">
        <f>CUBEVALUE("ThisWorkbookDataModel",$B$2,$B9,K$3,Slicer_is_sso_set_up1,Slicer_max_editors,Slicer_nb_custom_domains,Slicer_nb_styleguides)</f>
        <v>3</v>
      </c>
      <c r="L9" vm="712">
        <f>CUBEVALUE("ThisWorkbookDataModel",$B$2,$B9,L$3,Slicer_is_sso_set_up1,Slicer_max_editors,Slicer_nb_custom_domains,Slicer_nb_styleguides)</f>
        <v>3</v>
      </c>
      <c r="M9" vm="885">
        <f>CUBEVALUE("ThisWorkbookDataModel",$B$2,$B9,M$3,Slicer_is_sso_set_up1,Slicer_max_editors,Slicer_nb_custom_domains,Slicer_nb_styleguides)</f>
        <v>3</v>
      </c>
      <c r="N9" vm="936">
        <f>CUBEVALUE("ThisWorkbookDataModel",$B$2,$B9,N$3,Slicer_is_sso_set_up1,Slicer_max_editors,Slicer_nb_custom_domains,Slicer_nb_styleguides)</f>
        <v>3</v>
      </c>
      <c r="O9" vm="732">
        <f>CUBEVALUE("ThisWorkbookDataModel",$B$2,$B9,O$3,Slicer_is_sso_set_up1,Slicer_max_editors,Slicer_nb_custom_domains,Slicer_nb_styleguides)</f>
        <v>3</v>
      </c>
      <c r="P9" vm="1032">
        <f>CUBEVALUE("ThisWorkbookDataModel",$B$2,$B9,P$3,Slicer_is_sso_set_up1,Slicer_max_editors,Slicer_nb_custom_domains,Slicer_nb_styleguides)</f>
        <v>3</v>
      </c>
      <c r="Q9" vm="1140">
        <f>CUBEVALUE("ThisWorkbookDataModel",$B$2,$B9,Q$3,Slicer_is_sso_set_up1,Slicer_max_editors,Slicer_nb_custom_domains,Slicer_nb_styleguides)</f>
        <v>3</v>
      </c>
      <c r="R9" vm="734">
        <f>CUBEVALUE("ThisWorkbookDataModel",$B$2,$B9,R$3,Slicer_is_sso_set_up1,Slicer_max_editors,Slicer_nb_custom_domains,Slicer_nb_styleguides)</f>
        <v>3</v>
      </c>
      <c r="S9" vm="785">
        <f>CUBEVALUE("ThisWorkbookDataModel",$B$2,$B9,S$3,Slicer_is_sso_set_up1,Slicer_max_editors,Slicer_nb_custom_domains,Slicer_nb_styleguides)</f>
        <v>3</v>
      </c>
      <c r="T9" t="str" vm="835">
        <f>CUBEVALUE("ThisWorkbookDataModel",$B$2,$B9,T$3,Slicer_is_sso_set_up1,Slicer_max_editors,Slicer_nb_custom_domains,Slicer_nb_styleguides)</f>
        <v/>
      </c>
      <c r="U9" t="str" vm="886">
        <f>CUBEVALUE("ThisWorkbookDataModel",$B$2,$B9,U$3,Slicer_is_sso_set_up1,Slicer_max_editors,Slicer_nb_custom_domains,Slicer_nb_styleguides)</f>
        <v/>
      </c>
      <c r="V9" t="str" vm="937">
        <f>CUBEVALUE("ThisWorkbookDataModel",$B$2,$B9,V$3,Slicer_is_sso_set_up1,Slicer_max_editors,Slicer_nb_custom_domains,Slicer_nb_styleguides)</f>
        <v/>
      </c>
      <c r="W9" t="str" vm="616">
        <f>CUBEVALUE("ThisWorkbookDataModel",$B$2,$B9,W$3,Slicer_is_sso_set_up1,Slicer_max_editors,Slicer_nb_custom_domains,Slicer_nb_styleguides)</f>
        <v/>
      </c>
      <c r="X9" t="str" vm="1033">
        <f>CUBEVALUE("ThisWorkbookDataModel",$B$2,$B9,X$3,Slicer_is_sso_set_up1,Slicer_max_editors,Slicer_nb_custom_domains,Slicer_nb_styleguides)</f>
        <v/>
      </c>
      <c r="Y9" t="str" vm="1139">
        <f>CUBEVALUE("ThisWorkbookDataModel",$B$2,$B9,Y$3,Slicer_is_sso_set_up1,Slicer_max_editors,Slicer_nb_custom_domains,Slicer_nb_styleguides)</f>
        <v/>
      </c>
      <c r="Z9" t="str" vm="735">
        <f>CUBEVALUE("ThisWorkbookDataModel",$B$2,$B9,Z$3,Slicer_is_sso_set_up1,Slicer_max_editors,Slicer_nb_custom_domains,Slicer_nb_styleguides)</f>
        <v/>
      </c>
      <c r="AA9" t="str" vm="786">
        <f>CUBEVALUE("ThisWorkbookDataModel",$B$2,$B9,AA$3,Slicer_is_sso_set_up1,Slicer_max_editors,Slicer_nb_custom_domains,Slicer_nb_styleguides)</f>
        <v/>
      </c>
      <c r="AB9" t="str" vm="836">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938">
        <f>CUBEVALUE("ThisWorkbookDataModel",$B$2,$B10,C$3,Slicer_is_sso_set_up1,Slicer_max_editors,Slicer_nb_custom_domains,Slicer_nb_styleguides)</f>
        <v>1</v>
      </c>
      <c r="D10" vm="655">
        <f>CUBEVALUE("ThisWorkbookDataModel",$B$2,$B10,D$3,Slicer_is_sso_set_up1,Slicer_max_editors,Slicer_nb_custom_domains,Slicer_nb_styleguides)</f>
        <v>1</v>
      </c>
      <c r="E10" vm="1034">
        <f>CUBEVALUE("ThisWorkbookDataModel",$B$2,$B10,E$3,Slicer_is_sso_set_up1,Slicer_max_editors,Slicer_nb_custom_domains,Slicer_nb_styleguides)</f>
        <v>1</v>
      </c>
      <c r="F10" vm="680">
        <f>CUBEVALUE("ThisWorkbookDataModel",$B$2,$B10,F$3,Slicer_is_sso_set_up1,Slicer_max_editors,Slicer_nb_custom_domains,Slicer_nb_styleguides)</f>
        <v>1</v>
      </c>
      <c r="G10" vm="736">
        <f>CUBEVALUE("ThisWorkbookDataModel",$B$2,$B10,G$3,Slicer_is_sso_set_up1,Slicer_max_editors,Slicer_nb_custom_domains,Slicer_nb_styleguides)</f>
        <v>1</v>
      </c>
      <c r="H10" vm="787">
        <f>CUBEVALUE("ThisWorkbookDataModel",$B$2,$B10,H$3,Slicer_is_sso_set_up1,Slicer_max_editors,Slicer_nb_custom_domains,Slicer_nb_styleguides)</f>
        <v>1</v>
      </c>
      <c r="I10" vm="837">
        <f>CUBEVALUE("ThisWorkbookDataModel",$B$2,$B10,I$3,Slicer_is_sso_set_up1,Slicer_max_editors,Slicer_nb_custom_domains,Slicer_nb_styleguides)</f>
        <v>1</v>
      </c>
      <c r="J10" vm="887">
        <f>CUBEVALUE("ThisWorkbookDataModel",$B$2,$B10,J$3,Slicer_is_sso_set_up1,Slicer_max_editors,Slicer_nb_custom_domains,Slicer_nb_styleguides)</f>
        <v>1</v>
      </c>
      <c r="K10" vm="939">
        <f>CUBEVALUE("ThisWorkbookDataModel",$B$2,$B10,K$3,Slicer_is_sso_set_up1,Slicer_max_editors,Slicer_nb_custom_domains,Slicer_nb_styleguides)</f>
        <v>1</v>
      </c>
      <c r="L10" vm="703">
        <f>CUBEVALUE("ThisWorkbookDataModel",$B$2,$B10,L$3,Slicer_is_sso_set_up1,Slicer_max_editors,Slicer_nb_custom_domains,Slicer_nb_styleguides)</f>
        <v>1</v>
      </c>
      <c r="M10" vm="1035">
        <f>CUBEVALUE("ThisWorkbookDataModel",$B$2,$B10,M$3,Slicer_is_sso_set_up1,Slicer_max_editors,Slicer_nb_custom_domains,Slicer_nb_styleguides)</f>
        <v>1</v>
      </c>
      <c r="N10" vm="713">
        <f>CUBEVALUE("ThisWorkbookDataModel",$B$2,$B10,N$3,Slicer_is_sso_set_up1,Slicer_max_editors,Slicer_nb_custom_domains,Slicer_nb_styleguides)</f>
        <v>1</v>
      </c>
      <c r="O10" vm="737">
        <f>CUBEVALUE("ThisWorkbookDataModel",$B$2,$B10,O$3,Slicer_is_sso_set_up1,Slicer_max_editors,Slicer_nb_custom_domains,Slicer_nb_styleguides)</f>
        <v>1</v>
      </c>
      <c r="P10" vm="788">
        <f>CUBEVALUE("ThisWorkbookDataModel",$B$2,$B10,P$3,Slicer_is_sso_set_up1,Slicer_max_editors,Slicer_nb_custom_domains,Slicer_nb_styleguides)</f>
        <v>1</v>
      </c>
      <c r="Q10" vm="838">
        <f>CUBEVALUE("ThisWorkbookDataModel",$B$2,$B10,Q$3,Slicer_is_sso_set_up1,Slicer_max_editors,Slicer_nb_custom_domains,Slicer_nb_styleguides)</f>
        <v>1</v>
      </c>
      <c r="R10" vm="888">
        <f>CUBEVALUE("ThisWorkbookDataModel",$B$2,$B10,R$3,Slicer_is_sso_set_up1,Slicer_max_editors,Slicer_nb_custom_domains,Slicer_nb_styleguides)</f>
        <v>1</v>
      </c>
      <c r="S10" t="str" vm="940">
        <f>CUBEVALUE("ThisWorkbookDataModel",$B$2,$B10,S$3,Slicer_is_sso_set_up1,Slicer_max_editors,Slicer_nb_custom_domains,Slicer_nb_styleguides)</f>
        <v/>
      </c>
      <c r="T10" t="str" vm="733">
        <f>CUBEVALUE("ThisWorkbookDataModel",$B$2,$B10,T$3,Slicer_is_sso_set_up1,Slicer_max_editors,Slicer_nb_custom_domains,Slicer_nb_styleguides)</f>
        <v/>
      </c>
      <c r="U10" t="str" vm="1036">
        <f>CUBEVALUE("ThisWorkbookDataModel",$B$2,$B10,U$3,Slicer_is_sso_set_up1,Slicer_max_editors,Slicer_nb_custom_domains,Slicer_nb_styleguides)</f>
        <v/>
      </c>
      <c r="V10" t="str" vm="684">
        <f>CUBEVALUE("ThisWorkbookDataModel",$B$2,$B10,V$3,Slicer_is_sso_set_up1,Slicer_max_editors,Slicer_nb_custom_domains,Slicer_nb_styleguides)</f>
        <v/>
      </c>
      <c r="W10" t="str" vm="738">
        <f>CUBEVALUE("ThisWorkbookDataModel",$B$2,$B10,W$3,Slicer_is_sso_set_up1,Slicer_max_editors,Slicer_nb_custom_domains,Slicer_nb_styleguides)</f>
        <v/>
      </c>
      <c r="X10" t="str" vm="789">
        <f>CUBEVALUE("ThisWorkbookDataModel",$B$2,$B10,X$3,Slicer_is_sso_set_up1,Slicer_max_editors,Slicer_nb_custom_domains,Slicer_nb_styleguides)</f>
        <v/>
      </c>
      <c r="Y10" t="str" vm="839">
        <f>CUBEVALUE("ThisWorkbookDataModel",$B$2,$B10,Y$3,Slicer_is_sso_set_up1,Slicer_max_editors,Slicer_nb_custom_domains,Slicer_nb_styleguides)</f>
        <v/>
      </c>
      <c r="Z10" t="str" vm="889">
        <f>CUBEVALUE("ThisWorkbookDataModel",$B$2,$B10,Z$3,Slicer_is_sso_set_up1,Slicer_max_editors,Slicer_nb_custom_domains,Slicer_nb_styleguides)</f>
        <v/>
      </c>
      <c r="AA10" t="str" vm="941">
        <f>CUBEVALUE("ThisWorkbookDataModel",$B$2,$B10,AA$3,Slicer_is_sso_set_up1,Slicer_max_editors,Slicer_nb_custom_domains,Slicer_nb_styleguides)</f>
        <v/>
      </c>
      <c r="AB10" t="str" vm="615">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600">
        <f>CUBEVALUE("ThisWorkbookDataModel",$B$2,$B11,C$3,Slicer_is_sso_set_up1,Slicer_max_editors,Slicer_nb_custom_domains,Slicer_nb_styleguides)</f>
        <v>1</v>
      </c>
      <c r="D11" vm="739">
        <f>CUBEVALUE("ThisWorkbookDataModel",$B$2,$B11,D$3,Slicer_is_sso_set_up1,Slicer_max_editors,Slicer_nb_custom_domains,Slicer_nb_styleguides)</f>
        <v>1</v>
      </c>
      <c r="E11" vm="790">
        <f>CUBEVALUE("ThisWorkbookDataModel",$B$2,$B11,E$3,Slicer_is_sso_set_up1,Slicer_max_editors,Slicer_nb_custom_domains,Slicer_nb_styleguides)</f>
        <v>1</v>
      </c>
      <c r="F11" vm="840">
        <f>CUBEVALUE("ThisWorkbookDataModel",$B$2,$B11,F$3,Slicer_is_sso_set_up1,Slicer_max_editors,Slicer_nb_custom_domains,Slicer_nb_styleguides)</f>
        <v>1</v>
      </c>
      <c r="G11" vm="890">
        <f>CUBEVALUE("ThisWorkbookDataModel",$B$2,$B11,G$3,Slicer_is_sso_set_up1,Slicer_max_editors,Slicer_nb_custom_domains,Slicer_nb_styleguides)</f>
        <v>1</v>
      </c>
      <c r="H11" vm="942">
        <f>CUBEVALUE("ThisWorkbookDataModel",$B$2,$B11,H$3,Slicer_is_sso_set_up1,Slicer_max_editors,Slicer_nb_custom_domains,Slicer_nb_styleguides)</f>
        <v>1</v>
      </c>
      <c r="I11" vm="987">
        <f>CUBEVALUE("ThisWorkbookDataModel",$B$2,$B11,I$3,Slicer_is_sso_set_up1,Slicer_max_editors,Slicer_nb_custom_domains,Slicer_nb_styleguides)</f>
        <v>1</v>
      </c>
      <c r="J11" vm="1037">
        <f>CUBEVALUE("ThisWorkbookDataModel",$B$2,$B11,J$3,Slicer_is_sso_set_up1,Slicer_max_editors,Slicer_nb_custom_domains,Slicer_nb_styleguides)</f>
        <v>1</v>
      </c>
      <c r="K11" vm="1083">
        <f>CUBEVALUE("ThisWorkbookDataModel",$B$2,$B11,K$3,Slicer_is_sso_set_up1,Slicer_max_editors,Slicer_nb_custom_domains,Slicer_nb_styleguides)</f>
        <v>1</v>
      </c>
      <c r="L11" vm="740">
        <f>CUBEVALUE("ThisWorkbookDataModel",$B$2,$B11,L$3,Slicer_is_sso_set_up1,Slicer_max_editors,Slicer_nb_custom_domains,Slicer_nb_styleguides)</f>
        <v>1</v>
      </c>
      <c r="M11" vm="791">
        <f>CUBEVALUE("ThisWorkbookDataModel",$B$2,$B11,M$3,Slicer_is_sso_set_up1,Slicer_max_editors,Slicer_nb_custom_domains,Slicer_nb_styleguides)</f>
        <v>1</v>
      </c>
      <c r="N11" vm="841">
        <f>CUBEVALUE("ThisWorkbookDataModel",$B$2,$B11,N$3,Slicer_is_sso_set_up1,Slicer_max_editors,Slicer_nb_custom_domains,Slicer_nb_styleguides)</f>
        <v>1</v>
      </c>
      <c r="O11" vm="891">
        <f>CUBEVALUE("ThisWorkbookDataModel",$B$2,$B11,O$3,Slicer_is_sso_set_up1,Slicer_max_editors,Slicer_nb_custom_domains,Slicer_nb_styleguides)</f>
        <v>1</v>
      </c>
      <c r="P11" vm="943">
        <f>CUBEVALUE("ThisWorkbookDataModel",$B$2,$B11,P$3,Slicer_is_sso_set_up1,Slicer_max_editors,Slicer_nb_custom_domains,Slicer_nb_styleguides)</f>
        <v>1</v>
      </c>
      <c r="Q11" vm="988">
        <f>CUBEVALUE("ThisWorkbookDataModel",$B$2,$B11,Q$3,Slicer_is_sso_set_up1,Slicer_max_editors,Slicer_nb_custom_domains,Slicer_nb_styleguides)</f>
        <v>1</v>
      </c>
      <c r="R11" t="str" vm="1038">
        <f>CUBEVALUE("ThisWorkbookDataModel",$B$2,$B11,R$3,Slicer_is_sso_set_up1,Slicer_max_editors,Slicer_nb_custom_domains,Slicer_nb_styleguides)</f>
        <v/>
      </c>
      <c r="S11" t="str" vm="1084">
        <f>CUBEVALUE("ThisWorkbookDataModel",$B$2,$B11,S$3,Slicer_is_sso_set_up1,Slicer_max_editors,Slicer_nb_custom_domains,Slicer_nb_styleguides)</f>
        <v/>
      </c>
      <c r="T11" t="str" vm="741">
        <f>CUBEVALUE("ThisWorkbookDataModel",$B$2,$B11,T$3,Slicer_is_sso_set_up1,Slicer_max_editors,Slicer_nb_custom_domains,Slicer_nb_styleguides)</f>
        <v/>
      </c>
      <c r="U11" t="str" vm="792">
        <f>CUBEVALUE("ThisWorkbookDataModel",$B$2,$B11,U$3,Slicer_is_sso_set_up1,Slicer_max_editors,Slicer_nb_custom_domains,Slicer_nb_styleguides)</f>
        <v/>
      </c>
      <c r="V11" t="str" vm="842">
        <f>CUBEVALUE("ThisWorkbookDataModel",$B$2,$B11,V$3,Slicer_is_sso_set_up1,Slicer_max_editors,Slicer_nb_custom_domains,Slicer_nb_styleguides)</f>
        <v/>
      </c>
      <c r="W11" t="str" vm="892">
        <f>CUBEVALUE("ThisWorkbookDataModel",$B$2,$B11,W$3,Slicer_is_sso_set_up1,Slicer_max_editors,Slicer_nb_custom_domains,Slicer_nb_styleguides)</f>
        <v/>
      </c>
      <c r="X11" t="str" vm="944">
        <f>CUBEVALUE("ThisWorkbookDataModel",$B$2,$B11,X$3,Slicer_is_sso_set_up1,Slicer_max_editors,Slicer_nb_custom_domains,Slicer_nb_styleguides)</f>
        <v/>
      </c>
      <c r="Y11" t="str" vm="989">
        <f>CUBEVALUE("ThisWorkbookDataModel",$B$2,$B11,Y$3,Slicer_is_sso_set_up1,Slicer_max_editors,Slicer_nb_custom_domains,Slicer_nb_styleguides)</f>
        <v/>
      </c>
      <c r="Z11" t="str" vm="1039">
        <f>CUBEVALUE("ThisWorkbookDataModel",$B$2,$B11,Z$3,Slicer_is_sso_set_up1,Slicer_max_editors,Slicer_nb_custom_domains,Slicer_nb_styleguides)</f>
        <v/>
      </c>
      <c r="AA11" t="str" vm="1085">
        <f>CUBEVALUE("ThisWorkbookDataModel",$B$2,$B11,AA$3,Slicer_is_sso_set_up1,Slicer_max_editors,Slicer_nb_custom_domains,Slicer_nb_styleguides)</f>
        <v/>
      </c>
      <c r="AB11" t="str" vm="742">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843">
        <f>CUBEVALUE("ThisWorkbookDataModel",$B$2,$B12,C$3,Slicer_is_sso_set_up1,Slicer_max_editors,Slicer_nb_custom_domains,Slicer_nb_styleguides)</f>
        <v>1</v>
      </c>
      <c r="D12" vm="893">
        <f>CUBEVALUE("ThisWorkbookDataModel",$B$2,$B12,D$3,Slicer_is_sso_set_up1,Slicer_max_editors,Slicer_nb_custom_domains,Slicer_nb_styleguides)</f>
        <v>1</v>
      </c>
      <c r="E12" vm="945">
        <f>CUBEVALUE("ThisWorkbookDataModel",$B$2,$B12,E$3,Slicer_is_sso_set_up1,Slicer_max_editors,Slicer_nb_custom_domains,Slicer_nb_styleguides)</f>
        <v>1</v>
      </c>
      <c r="F12" vm="990">
        <f>CUBEVALUE("ThisWorkbookDataModel",$B$2,$B12,F$3,Slicer_is_sso_set_up1,Slicer_max_editors,Slicer_nb_custom_domains,Slicer_nb_styleguides)</f>
        <v>1</v>
      </c>
      <c r="G12" vm="1040">
        <f>CUBEVALUE("ThisWorkbookDataModel",$B$2,$B12,G$3,Slicer_is_sso_set_up1,Slicer_max_editors,Slicer_nb_custom_domains,Slicer_nb_styleguides)</f>
        <v>1</v>
      </c>
      <c r="H12" vm="1086">
        <f>CUBEVALUE("ThisWorkbookDataModel",$B$2,$B12,H$3,Slicer_is_sso_set_up1,Slicer_max_editors,Slicer_nb_custom_domains,Slicer_nb_styleguides)</f>
        <v>1</v>
      </c>
      <c r="I12" vm="743">
        <f>CUBEVALUE("ThisWorkbookDataModel",$B$2,$B12,I$3,Slicer_is_sso_set_up1,Slicer_max_editors,Slicer_nb_custom_domains,Slicer_nb_styleguides)</f>
        <v>1</v>
      </c>
      <c r="J12" vm="793">
        <f>CUBEVALUE("ThisWorkbookDataModel",$B$2,$B12,J$3,Slicer_is_sso_set_up1,Slicer_max_editors,Slicer_nb_custom_domains,Slicer_nb_styleguides)</f>
        <v>1</v>
      </c>
      <c r="K12" vm="844">
        <f>CUBEVALUE("ThisWorkbookDataModel",$B$2,$B12,K$3,Slicer_is_sso_set_up1,Slicer_max_editors,Slicer_nb_custom_domains,Slicer_nb_styleguides)</f>
        <v>1</v>
      </c>
      <c r="L12" vm="894">
        <f>CUBEVALUE("ThisWorkbookDataModel",$B$2,$B12,L$3,Slicer_is_sso_set_up1,Slicer_max_editors,Slicer_nb_custom_domains,Slicer_nb_styleguides)</f>
        <v>1</v>
      </c>
      <c r="M12" vm="946">
        <f>CUBEVALUE("ThisWorkbookDataModel",$B$2,$B12,M$3,Slicer_is_sso_set_up1,Slicer_max_editors,Slicer_nb_custom_domains,Slicer_nb_styleguides)</f>
        <v>1</v>
      </c>
      <c r="N12" vm="991">
        <f>CUBEVALUE("ThisWorkbookDataModel",$B$2,$B12,N$3,Slicer_is_sso_set_up1,Slicer_max_editors,Slicer_nb_custom_domains,Slicer_nb_styleguides)</f>
        <v>1</v>
      </c>
      <c r="O12" vm="1041">
        <f>CUBEVALUE("ThisWorkbookDataModel",$B$2,$B12,O$3,Slicer_is_sso_set_up1,Slicer_max_editors,Slicer_nb_custom_domains,Slicer_nb_styleguides)</f>
        <v>1</v>
      </c>
      <c r="P12" vm="1087">
        <f>CUBEVALUE("ThisWorkbookDataModel",$B$2,$B12,P$3,Slicer_is_sso_set_up1,Slicer_max_editors,Slicer_nb_custom_domains,Slicer_nb_styleguides)</f>
        <v>1</v>
      </c>
      <c r="Q12" t="str" vm="744">
        <f>CUBEVALUE("ThisWorkbookDataModel",$B$2,$B12,Q$3,Slicer_is_sso_set_up1,Slicer_max_editors,Slicer_nb_custom_domains,Slicer_nb_styleguides)</f>
        <v/>
      </c>
      <c r="R12" t="str" vm="794">
        <f>CUBEVALUE("ThisWorkbookDataModel",$B$2,$B12,R$3,Slicer_is_sso_set_up1,Slicer_max_editors,Slicer_nb_custom_domains,Slicer_nb_styleguides)</f>
        <v/>
      </c>
      <c r="S12" t="str" vm="845">
        <f>CUBEVALUE("ThisWorkbookDataModel",$B$2,$B12,S$3,Slicer_is_sso_set_up1,Slicer_max_editors,Slicer_nb_custom_domains,Slicer_nb_styleguides)</f>
        <v/>
      </c>
      <c r="T12" t="str" vm="895">
        <f>CUBEVALUE("ThisWorkbookDataModel",$B$2,$B12,T$3,Slicer_is_sso_set_up1,Slicer_max_editors,Slicer_nb_custom_domains,Slicer_nb_styleguides)</f>
        <v/>
      </c>
      <c r="U12" t="str" vm="947">
        <f>CUBEVALUE("ThisWorkbookDataModel",$B$2,$B12,U$3,Slicer_is_sso_set_up1,Slicer_max_editors,Slicer_nb_custom_domains,Slicer_nb_styleguides)</f>
        <v/>
      </c>
      <c r="V12" t="str" vm="992">
        <f>CUBEVALUE("ThisWorkbookDataModel",$B$2,$B12,V$3,Slicer_is_sso_set_up1,Slicer_max_editors,Slicer_nb_custom_domains,Slicer_nb_styleguides)</f>
        <v/>
      </c>
      <c r="W12" t="str" vm="1042">
        <f>CUBEVALUE("ThisWorkbookDataModel",$B$2,$B12,W$3,Slicer_is_sso_set_up1,Slicer_max_editors,Slicer_nb_custom_domains,Slicer_nb_styleguides)</f>
        <v/>
      </c>
      <c r="X12" t="str" vm="1088">
        <f>CUBEVALUE("ThisWorkbookDataModel",$B$2,$B12,X$3,Slicer_is_sso_set_up1,Slicer_max_editors,Slicer_nb_custom_domains,Slicer_nb_styleguides)</f>
        <v/>
      </c>
      <c r="Y12" t="str" vm="745">
        <f>CUBEVALUE("ThisWorkbookDataModel",$B$2,$B12,Y$3,Slicer_is_sso_set_up1,Slicer_max_editors,Slicer_nb_custom_domains,Slicer_nb_styleguides)</f>
        <v/>
      </c>
      <c r="Z12" t="str" vm="795">
        <f>CUBEVALUE("ThisWorkbookDataModel",$B$2,$B12,Z$3,Slicer_is_sso_set_up1,Slicer_max_editors,Slicer_nb_custom_domains,Slicer_nb_styleguides)</f>
        <v/>
      </c>
      <c r="AA12" t="str" vm="846">
        <f>CUBEVALUE("ThisWorkbookDataModel",$B$2,$B12,AA$3,Slicer_is_sso_set_up1,Slicer_max_editors,Slicer_nb_custom_domains,Slicer_nb_styleguides)</f>
        <v/>
      </c>
      <c r="AB12" t="str" vm="896">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993">
        <f>CUBEVALUE("ThisWorkbookDataModel",$B$2,$B13,C$3,Slicer_is_sso_set_up1,Slicer_max_editors,Slicer_nb_custom_domains,Slicer_nb_styleguides)</f>
        <v>5</v>
      </c>
      <c r="D13" vm="1043">
        <f>CUBEVALUE("ThisWorkbookDataModel",$B$2,$B13,D$3,Slicer_is_sso_set_up1,Slicer_max_editors,Slicer_nb_custom_domains,Slicer_nb_styleguides)</f>
        <v>5</v>
      </c>
      <c r="E13" vm="1089">
        <f>CUBEVALUE("ThisWorkbookDataModel",$B$2,$B13,E$3,Slicer_is_sso_set_up1,Slicer_max_editors,Slicer_nb_custom_domains,Slicer_nb_styleguides)</f>
        <v>5</v>
      </c>
      <c r="F13" vm="746">
        <f>CUBEVALUE("ThisWorkbookDataModel",$B$2,$B13,F$3,Slicer_is_sso_set_up1,Slicer_max_editors,Slicer_nb_custom_domains,Slicer_nb_styleguides)</f>
        <v>5</v>
      </c>
      <c r="G13" vm="796">
        <f>CUBEVALUE("ThisWorkbookDataModel",$B$2,$B13,G$3,Slicer_is_sso_set_up1,Slicer_max_editors,Slicer_nb_custom_domains,Slicer_nb_styleguides)</f>
        <v>5</v>
      </c>
      <c r="H13" vm="847">
        <f>CUBEVALUE("ThisWorkbookDataModel",$B$2,$B13,H$3,Slicer_is_sso_set_up1,Slicer_max_editors,Slicer_nb_custom_domains,Slicer_nb_styleguides)</f>
        <v>5</v>
      </c>
      <c r="I13" vm="897">
        <f>CUBEVALUE("ThisWorkbookDataModel",$B$2,$B13,I$3,Slicer_is_sso_set_up1,Slicer_max_editors,Slicer_nb_custom_domains,Slicer_nb_styleguides)</f>
        <v>5</v>
      </c>
      <c r="J13" vm="948">
        <f>CUBEVALUE("ThisWorkbookDataModel",$B$2,$B13,J$3,Slicer_is_sso_set_up1,Slicer_max_editors,Slicer_nb_custom_domains,Slicer_nb_styleguides)</f>
        <v>5</v>
      </c>
      <c r="K13" vm="994">
        <f>CUBEVALUE("ThisWorkbookDataModel",$B$2,$B13,K$3,Slicer_is_sso_set_up1,Slicer_max_editors,Slicer_nb_custom_domains,Slicer_nb_styleguides)</f>
        <v>5</v>
      </c>
      <c r="L13" vm="1044">
        <f>CUBEVALUE("ThisWorkbookDataModel",$B$2,$B13,L$3,Slicer_is_sso_set_up1,Slicer_max_editors,Slicer_nb_custom_domains,Slicer_nb_styleguides)</f>
        <v>5</v>
      </c>
      <c r="M13" vm="1090">
        <f>CUBEVALUE("ThisWorkbookDataModel",$B$2,$B13,M$3,Slicer_is_sso_set_up1,Slicer_max_editors,Slicer_nb_custom_domains,Slicer_nb_styleguides)</f>
        <v>5</v>
      </c>
      <c r="N13" vm="747">
        <f>CUBEVALUE("ThisWorkbookDataModel",$B$2,$B13,N$3,Slicer_is_sso_set_up1,Slicer_max_editors,Slicer_nb_custom_domains,Slicer_nb_styleguides)</f>
        <v>5</v>
      </c>
      <c r="O13" vm="797">
        <f>CUBEVALUE("ThisWorkbookDataModel",$B$2,$B13,O$3,Slicer_is_sso_set_up1,Slicer_max_editors,Slicer_nb_custom_domains,Slicer_nb_styleguides)</f>
        <v>5</v>
      </c>
      <c r="P13" t="str" vm="848">
        <f>CUBEVALUE("ThisWorkbookDataModel",$B$2,$B13,P$3,Slicer_is_sso_set_up1,Slicer_max_editors,Slicer_nb_custom_domains,Slicer_nb_styleguides)</f>
        <v/>
      </c>
      <c r="Q13" t="str" vm="898">
        <f>CUBEVALUE("ThisWorkbookDataModel",$B$2,$B13,Q$3,Slicer_is_sso_set_up1,Slicer_max_editors,Slicer_nb_custom_domains,Slicer_nb_styleguides)</f>
        <v/>
      </c>
      <c r="R13" t="str" vm="949">
        <f>CUBEVALUE("ThisWorkbookDataModel",$B$2,$B13,R$3,Slicer_is_sso_set_up1,Slicer_max_editors,Slicer_nb_custom_domains,Slicer_nb_styleguides)</f>
        <v/>
      </c>
      <c r="S13" t="str" vm="995">
        <f>CUBEVALUE("ThisWorkbookDataModel",$B$2,$B13,S$3,Slicer_is_sso_set_up1,Slicer_max_editors,Slicer_nb_custom_domains,Slicer_nb_styleguides)</f>
        <v/>
      </c>
      <c r="T13" t="str" vm="1045">
        <f>CUBEVALUE("ThisWorkbookDataModel",$B$2,$B13,T$3,Slicer_is_sso_set_up1,Slicer_max_editors,Slicer_nb_custom_domains,Slicer_nb_styleguides)</f>
        <v/>
      </c>
      <c r="U13" t="str" vm="1091">
        <f>CUBEVALUE("ThisWorkbookDataModel",$B$2,$B13,U$3,Slicer_is_sso_set_up1,Slicer_max_editors,Slicer_nb_custom_domains,Slicer_nb_styleguides)</f>
        <v/>
      </c>
      <c r="V13" t="str" vm="748">
        <f>CUBEVALUE("ThisWorkbookDataModel",$B$2,$B13,V$3,Slicer_is_sso_set_up1,Slicer_max_editors,Slicer_nb_custom_domains,Slicer_nb_styleguides)</f>
        <v/>
      </c>
      <c r="W13" t="str" vm="798">
        <f>CUBEVALUE("ThisWorkbookDataModel",$B$2,$B13,W$3,Slicer_is_sso_set_up1,Slicer_max_editors,Slicer_nb_custom_domains,Slicer_nb_styleguides)</f>
        <v/>
      </c>
      <c r="X13" t="str" vm="849">
        <f>CUBEVALUE("ThisWorkbookDataModel",$B$2,$B13,X$3,Slicer_is_sso_set_up1,Slicer_max_editors,Slicer_nb_custom_domains,Slicer_nb_styleguides)</f>
        <v/>
      </c>
      <c r="Y13" t="str" vm="899">
        <f>CUBEVALUE("ThisWorkbookDataModel",$B$2,$B13,Y$3,Slicer_is_sso_set_up1,Slicer_max_editors,Slicer_nb_custom_domains,Slicer_nb_styleguides)</f>
        <v/>
      </c>
      <c r="Z13" t="str" vm="950">
        <f>CUBEVALUE("ThisWorkbookDataModel",$B$2,$B13,Z$3,Slicer_is_sso_set_up1,Slicer_max_editors,Slicer_nb_custom_domains,Slicer_nb_styleguides)</f>
        <v/>
      </c>
      <c r="AA13" t="str" vm="996">
        <f>CUBEVALUE("ThisWorkbookDataModel",$B$2,$B13,AA$3,Slicer_is_sso_set_up1,Slicer_max_editors,Slicer_nb_custom_domains,Slicer_nb_styleguides)</f>
        <v/>
      </c>
      <c r="AB13" t="str" vm="1046">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749">
        <f>CUBEVALUE("ThisWorkbookDataModel",$B$2,$B14,C$3,Slicer_is_sso_set_up1,Slicer_max_editors,Slicer_nb_custom_domains,Slicer_nb_styleguides)</f>
        <v>6</v>
      </c>
      <c r="D14" vm="799">
        <f>CUBEVALUE("ThisWorkbookDataModel",$B$2,$B14,D$3,Slicer_is_sso_set_up1,Slicer_max_editors,Slicer_nb_custom_domains,Slicer_nb_styleguides)</f>
        <v>6</v>
      </c>
      <c r="E14" vm="850">
        <f>CUBEVALUE("ThisWorkbookDataModel",$B$2,$B14,E$3,Slicer_is_sso_set_up1,Slicer_max_editors,Slicer_nb_custom_domains,Slicer_nb_styleguides)</f>
        <v>6</v>
      </c>
      <c r="F14" vm="900">
        <f>CUBEVALUE("ThisWorkbookDataModel",$B$2,$B14,F$3,Slicer_is_sso_set_up1,Slicer_max_editors,Slicer_nb_custom_domains,Slicer_nb_styleguides)</f>
        <v>6</v>
      </c>
      <c r="G14" vm="951">
        <f>CUBEVALUE("ThisWorkbookDataModel",$B$2,$B14,G$3,Slicer_is_sso_set_up1,Slicer_max_editors,Slicer_nb_custom_domains,Slicer_nb_styleguides)</f>
        <v>6</v>
      </c>
      <c r="H14" vm="997">
        <f>CUBEVALUE("ThisWorkbookDataModel",$B$2,$B14,H$3,Slicer_is_sso_set_up1,Slicer_max_editors,Slicer_nb_custom_domains,Slicer_nb_styleguides)</f>
        <v>6</v>
      </c>
      <c r="I14" vm="1047">
        <f>CUBEVALUE("ThisWorkbookDataModel",$B$2,$B14,I$3,Slicer_is_sso_set_up1,Slicer_max_editors,Slicer_nb_custom_domains,Slicer_nb_styleguides)</f>
        <v>6</v>
      </c>
      <c r="J14" vm="1092">
        <f>CUBEVALUE("ThisWorkbookDataModel",$B$2,$B14,J$3,Slicer_is_sso_set_up1,Slicer_max_editors,Slicer_nb_custom_domains,Slicer_nb_styleguides)</f>
        <v>6</v>
      </c>
      <c r="K14" vm="750">
        <f>CUBEVALUE("ThisWorkbookDataModel",$B$2,$B14,K$3,Slicer_is_sso_set_up1,Slicer_max_editors,Slicer_nb_custom_domains,Slicer_nb_styleguides)</f>
        <v>6</v>
      </c>
      <c r="L14" vm="800">
        <f>CUBEVALUE("ThisWorkbookDataModel",$B$2,$B14,L$3,Slicer_is_sso_set_up1,Slicer_max_editors,Slicer_nb_custom_domains,Slicer_nb_styleguides)</f>
        <v>6</v>
      </c>
      <c r="M14" vm="851">
        <f>CUBEVALUE("ThisWorkbookDataModel",$B$2,$B14,M$3,Slicer_is_sso_set_up1,Slicer_max_editors,Slicer_nb_custom_domains,Slicer_nb_styleguides)</f>
        <v>6</v>
      </c>
      <c r="N14" vm="901">
        <f>CUBEVALUE("ThisWorkbookDataModel",$B$2,$B14,N$3,Slicer_is_sso_set_up1,Slicer_max_editors,Slicer_nb_custom_domains,Slicer_nb_styleguides)</f>
        <v>6</v>
      </c>
      <c r="O14" t="str" vm="952">
        <f>CUBEVALUE("ThisWorkbookDataModel",$B$2,$B14,O$3,Slicer_is_sso_set_up1,Slicer_max_editors,Slicer_nb_custom_domains,Slicer_nb_styleguides)</f>
        <v/>
      </c>
      <c r="P14" t="str" vm="998">
        <f>CUBEVALUE("ThisWorkbookDataModel",$B$2,$B14,P$3,Slicer_is_sso_set_up1,Slicer_max_editors,Slicer_nb_custom_domains,Slicer_nb_styleguides)</f>
        <v/>
      </c>
      <c r="Q14" t="str" vm="1048">
        <f>CUBEVALUE("ThisWorkbookDataModel",$B$2,$B14,Q$3,Slicer_is_sso_set_up1,Slicer_max_editors,Slicer_nb_custom_domains,Slicer_nb_styleguides)</f>
        <v/>
      </c>
      <c r="R14" t="str" vm="1093">
        <f>CUBEVALUE("ThisWorkbookDataModel",$B$2,$B14,R$3,Slicer_is_sso_set_up1,Slicer_max_editors,Slicer_nb_custom_domains,Slicer_nb_styleguides)</f>
        <v/>
      </c>
      <c r="S14" t="str" vm="751">
        <f>CUBEVALUE("ThisWorkbookDataModel",$B$2,$B14,S$3,Slicer_is_sso_set_up1,Slicer_max_editors,Slicer_nb_custom_domains,Slicer_nb_styleguides)</f>
        <v/>
      </c>
      <c r="T14" t="str" vm="801">
        <f>CUBEVALUE("ThisWorkbookDataModel",$B$2,$B14,T$3,Slicer_is_sso_set_up1,Slicer_max_editors,Slicer_nb_custom_domains,Slicer_nb_styleguides)</f>
        <v/>
      </c>
      <c r="U14" t="str" vm="852">
        <f>CUBEVALUE("ThisWorkbookDataModel",$B$2,$B14,U$3,Slicer_is_sso_set_up1,Slicer_max_editors,Slicer_nb_custom_domains,Slicer_nb_styleguides)</f>
        <v/>
      </c>
      <c r="V14" t="str" vm="902">
        <f>CUBEVALUE("ThisWorkbookDataModel",$B$2,$B14,V$3,Slicer_is_sso_set_up1,Slicer_max_editors,Slicer_nb_custom_domains,Slicer_nb_styleguides)</f>
        <v/>
      </c>
      <c r="W14" t="str" vm="953">
        <f>CUBEVALUE("ThisWorkbookDataModel",$B$2,$B14,W$3,Slicer_is_sso_set_up1,Slicer_max_editors,Slicer_nb_custom_domains,Slicer_nb_styleguides)</f>
        <v/>
      </c>
      <c r="X14" t="str" vm="999">
        <f>CUBEVALUE("ThisWorkbookDataModel",$B$2,$B14,X$3,Slicer_is_sso_set_up1,Slicer_max_editors,Slicer_nb_custom_domains,Slicer_nb_styleguides)</f>
        <v/>
      </c>
      <c r="Y14" t="str" vm="1049">
        <f>CUBEVALUE("ThisWorkbookDataModel",$B$2,$B14,Y$3,Slicer_is_sso_set_up1,Slicer_max_editors,Slicer_nb_custom_domains,Slicer_nb_styleguides)</f>
        <v/>
      </c>
      <c r="Z14" t="str" vm="1094">
        <f>CUBEVALUE("ThisWorkbookDataModel",$B$2,$B14,Z$3,Slicer_is_sso_set_up1,Slicer_max_editors,Slicer_nb_custom_domains,Slicer_nb_styleguides)</f>
        <v/>
      </c>
      <c r="AA14" t="str" vm="752">
        <f>CUBEVALUE("ThisWorkbookDataModel",$B$2,$B14,AA$3,Slicer_is_sso_set_up1,Slicer_max_editors,Slicer_nb_custom_domains,Slicer_nb_styleguides)</f>
        <v/>
      </c>
      <c r="AB14" t="str" vm="802">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903">
        <f>CUBEVALUE("ThisWorkbookDataModel",$B$2,$B15,C$3,Slicer_is_sso_set_up1,Slicer_max_editors,Slicer_nb_custom_domains,Slicer_nb_styleguides)</f>
        <v>5</v>
      </c>
      <c r="D15" vm="954">
        <f>CUBEVALUE("ThisWorkbookDataModel",$B$2,$B15,D$3,Slicer_is_sso_set_up1,Slicer_max_editors,Slicer_nb_custom_domains,Slicer_nb_styleguides)</f>
        <v>5</v>
      </c>
      <c r="E15" vm="1000">
        <f>CUBEVALUE("ThisWorkbookDataModel",$B$2,$B15,E$3,Slicer_is_sso_set_up1,Slicer_max_editors,Slicer_nb_custom_domains,Slicer_nb_styleguides)</f>
        <v>5</v>
      </c>
      <c r="F15" vm="1050">
        <f>CUBEVALUE("ThisWorkbookDataModel",$B$2,$B15,F$3,Slicer_is_sso_set_up1,Slicer_max_editors,Slicer_nb_custom_domains,Slicer_nb_styleguides)</f>
        <v>5</v>
      </c>
      <c r="G15" vm="1095">
        <f>CUBEVALUE("ThisWorkbookDataModel",$B$2,$B15,G$3,Slicer_is_sso_set_up1,Slicer_max_editors,Slicer_nb_custom_domains,Slicer_nb_styleguides)</f>
        <v>5</v>
      </c>
      <c r="H15" vm="753">
        <f>CUBEVALUE("ThisWorkbookDataModel",$B$2,$B15,H$3,Slicer_is_sso_set_up1,Slicer_max_editors,Slicer_nb_custom_domains,Slicer_nb_styleguides)</f>
        <v>5</v>
      </c>
      <c r="I15" vm="803">
        <f>CUBEVALUE("ThisWorkbookDataModel",$B$2,$B15,I$3,Slicer_is_sso_set_up1,Slicer_max_editors,Slicer_nb_custom_domains,Slicer_nb_styleguides)</f>
        <v>5</v>
      </c>
      <c r="J15" vm="853">
        <f>CUBEVALUE("ThisWorkbookDataModel",$B$2,$B15,J$3,Slicer_is_sso_set_up1,Slicer_max_editors,Slicer_nb_custom_domains,Slicer_nb_styleguides)</f>
        <v>5</v>
      </c>
      <c r="K15" vm="904">
        <f>CUBEVALUE("ThisWorkbookDataModel",$B$2,$B15,K$3,Slicer_is_sso_set_up1,Slicer_max_editors,Slicer_nb_custom_domains,Slicer_nb_styleguides)</f>
        <v>5</v>
      </c>
      <c r="L15" vm="955">
        <f>CUBEVALUE("ThisWorkbookDataModel",$B$2,$B15,L$3,Slicer_is_sso_set_up1,Slicer_max_editors,Slicer_nb_custom_domains,Slicer_nb_styleguides)</f>
        <v>5</v>
      </c>
      <c r="M15" vm="1001">
        <f>CUBEVALUE("ThisWorkbookDataModel",$B$2,$B15,M$3,Slicer_is_sso_set_up1,Slicer_max_editors,Slicer_nb_custom_domains,Slicer_nb_styleguides)</f>
        <v>5</v>
      </c>
      <c r="N15" t="str" vm="1051">
        <f>CUBEVALUE("ThisWorkbookDataModel",$B$2,$B15,N$3,Slicer_is_sso_set_up1,Slicer_max_editors,Slicer_nb_custom_domains,Slicer_nb_styleguides)</f>
        <v/>
      </c>
      <c r="O15" t="str" vm="1096">
        <f>CUBEVALUE("ThisWorkbookDataModel",$B$2,$B15,O$3,Slicer_is_sso_set_up1,Slicer_max_editors,Slicer_nb_custom_domains,Slicer_nb_styleguides)</f>
        <v/>
      </c>
      <c r="P15" t="str" vm="754">
        <f>CUBEVALUE("ThisWorkbookDataModel",$B$2,$B15,P$3,Slicer_is_sso_set_up1,Slicer_max_editors,Slicer_nb_custom_domains,Slicer_nb_styleguides)</f>
        <v/>
      </c>
      <c r="Q15" t="str" vm="804">
        <f>CUBEVALUE("ThisWorkbookDataModel",$B$2,$B15,Q$3,Slicer_is_sso_set_up1,Slicer_max_editors,Slicer_nb_custom_domains,Slicer_nb_styleguides)</f>
        <v/>
      </c>
      <c r="R15" t="str" vm="854">
        <f>CUBEVALUE("ThisWorkbookDataModel",$B$2,$B15,R$3,Slicer_is_sso_set_up1,Slicer_max_editors,Slicer_nb_custom_domains,Slicer_nb_styleguides)</f>
        <v/>
      </c>
      <c r="S15" t="str" vm="905">
        <f>CUBEVALUE("ThisWorkbookDataModel",$B$2,$B15,S$3,Slicer_is_sso_set_up1,Slicer_max_editors,Slicer_nb_custom_domains,Slicer_nb_styleguides)</f>
        <v/>
      </c>
      <c r="T15" t="str" vm="956">
        <f>CUBEVALUE("ThisWorkbookDataModel",$B$2,$B15,T$3,Slicer_is_sso_set_up1,Slicer_max_editors,Slicer_nb_custom_domains,Slicer_nb_styleguides)</f>
        <v/>
      </c>
      <c r="U15" t="str" vm="1002">
        <f>CUBEVALUE("ThisWorkbookDataModel",$B$2,$B15,U$3,Slicer_is_sso_set_up1,Slicer_max_editors,Slicer_nb_custom_domains,Slicer_nb_styleguides)</f>
        <v/>
      </c>
      <c r="V15" t="str" vm="1052">
        <f>CUBEVALUE("ThisWorkbookDataModel",$B$2,$B15,V$3,Slicer_is_sso_set_up1,Slicer_max_editors,Slicer_nb_custom_domains,Slicer_nb_styleguides)</f>
        <v/>
      </c>
      <c r="W15" t="str" vm="1097">
        <f>CUBEVALUE("ThisWorkbookDataModel",$B$2,$B15,W$3,Slicer_is_sso_set_up1,Slicer_max_editors,Slicer_nb_custom_domains,Slicer_nb_styleguides)</f>
        <v/>
      </c>
      <c r="X15" t="str" vm="755">
        <f>CUBEVALUE("ThisWorkbookDataModel",$B$2,$B15,X$3,Slicer_is_sso_set_up1,Slicer_max_editors,Slicer_nb_custom_domains,Slicer_nb_styleguides)</f>
        <v/>
      </c>
      <c r="Y15" t="str" vm="805">
        <f>CUBEVALUE("ThisWorkbookDataModel",$B$2,$B15,Y$3,Slicer_is_sso_set_up1,Slicer_max_editors,Slicer_nb_custom_domains,Slicer_nb_styleguides)</f>
        <v/>
      </c>
      <c r="Z15" t="str" vm="855">
        <f>CUBEVALUE("ThisWorkbookDataModel",$B$2,$B15,Z$3,Slicer_is_sso_set_up1,Slicer_max_editors,Slicer_nb_custom_domains,Slicer_nb_styleguides)</f>
        <v/>
      </c>
      <c r="AA15" t="str" vm="906">
        <f>CUBEVALUE("ThisWorkbookDataModel",$B$2,$B15,AA$3,Slicer_is_sso_set_up1,Slicer_max_editors,Slicer_nb_custom_domains,Slicer_nb_styleguides)</f>
        <v/>
      </c>
      <c r="AB15" t="str" vm="957">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053">
        <f>CUBEVALUE("ThisWorkbookDataModel",$B$2,$B16,C$3,Slicer_is_sso_set_up1,Slicer_max_editors,Slicer_nb_custom_domains,Slicer_nb_styleguides)</f>
        <v>8</v>
      </c>
      <c r="D16" vm="1098">
        <f>CUBEVALUE("ThisWorkbookDataModel",$B$2,$B16,D$3,Slicer_is_sso_set_up1,Slicer_max_editors,Slicer_nb_custom_domains,Slicer_nb_styleguides)</f>
        <v>8</v>
      </c>
      <c r="E16" vm="756">
        <f>CUBEVALUE("ThisWorkbookDataModel",$B$2,$B16,E$3,Slicer_is_sso_set_up1,Slicer_max_editors,Slicer_nb_custom_domains,Slicer_nb_styleguides)</f>
        <v>8</v>
      </c>
      <c r="F16" vm="806">
        <f>CUBEVALUE("ThisWorkbookDataModel",$B$2,$B16,F$3,Slicer_is_sso_set_up1,Slicer_max_editors,Slicer_nb_custom_domains,Slicer_nb_styleguides)</f>
        <v>8</v>
      </c>
      <c r="G16" vm="856">
        <f>CUBEVALUE("ThisWorkbookDataModel",$B$2,$B16,G$3,Slicer_is_sso_set_up1,Slicer_max_editors,Slicer_nb_custom_domains,Slicer_nb_styleguides)</f>
        <v>8</v>
      </c>
      <c r="H16" vm="907">
        <f>CUBEVALUE("ThisWorkbookDataModel",$B$2,$B16,H$3,Slicer_is_sso_set_up1,Slicer_max_editors,Slicer_nb_custom_domains,Slicer_nb_styleguides)</f>
        <v>8</v>
      </c>
      <c r="I16" vm="958">
        <f>CUBEVALUE("ThisWorkbookDataModel",$B$2,$B16,I$3,Slicer_is_sso_set_up1,Slicer_max_editors,Slicer_nb_custom_domains,Slicer_nb_styleguides)</f>
        <v>8</v>
      </c>
      <c r="J16" vm="1003">
        <f>CUBEVALUE("ThisWorkbookDataModel",$B$2,$B16,J$3,Slicer_is_sso_set_up1,Slicer_max_editors,Slicer_nb_custom_domains,Slicer_nb_styleguides)</f>
        <v>8</v>
      </c>
      <c r="K16" vm="1054">
        <f>CUBEVALUE("ThisWorkbookDataModel",$B$2,$B16,K$3,Slicer_is_sso_set_up1,Slicer_max_editors,Slicer_nb_custom_domains,Slicer_nb_styleguides)</f>
        <v>8</v>
      </c>
      <c r="L16" vm="1099">
        <f>CUBEVALUE("ThisWorkbookDataModel",$B$2,$B16,L$3,Slicer_is_sso_set_up1,Slicer_max_editors,Slicer_nb_custom_domains,Slicer_nb_styleguides)</f>
        <v>8</v>
      </c>
      <c r="M16" vm="757">
        <f>CUBEVALUE("ThisWorkbookDataModel",$B$2,$B16,M$3,Slicer_is_sso_set_up1,Slicer_max_editors,Slicer_nb_custom_domains,Slicer_nb_styleguides)</f>
        <v>1</v>
      </c>
      <c r="N16" t="str" vm="807">
        <f>CUBEVALUE("ThisWorkbookDataModel",$B$2,$B16,N$3,Slicer_is_sso_set_up1,Slicer_max_editors,Slicer_nb_custom_domains,Slicer_nb_styleguides)</f>
        <v/>
      </c>
      <c r="O16" t="str" vm="857">
        <f>CUBEVALUE("ThisWorkbookDataModel",$B$2,$B16,O$3,Slicer_is_sso_set_up1,Slicer_max_editors,Slicer_nb_custom_domains,Slicer_nb_styleguides)</f>
        <v/>
      </c>
      <c r="P16" t="str" vm="908">
        <f>CUBEVALUE("ThisWorkbookDataModel",$B$2,$B16,P$3,Slicer_is_sso_set_up1,Slicer_max_editors,Slicer_nb_custom_domains,Slicer_nb_styleguides)</f>
        <v/>
      </c>
      <c r="Q16" t="str" vm="959">
        <f>CUBEVALUE("ThisWorkbookDataModel",$B$2,$B16,Q$3,Slicer_is_sso_set_up1,Slicer_max_editors,Slicer_nb_custom_domains,Slicer_nb_styleguides)</f>
        <v/>
      </c>
      <c r="R16" t="str" vm="1004">
        <f>CUBEVALUE("ThisWorkbookDataModel",$B$2,$B16,R$3,Slicer_is_sso_set_up1,Slicer_max_editors,Slicer_nb_custom_domains,Slicer_nb_styleguides)</f>
        <v/>
      </c>
      <c r="S16" t="str" vm="1055">
        <f>CUBEVALUE("ThisWorkbookDataModel",$B$2,$B16,S$3,Slicer_is_sso_set_up1,Slicer_max_editors,Slicer_nb_custom_domains,Slicer_nb_styleguides)</f>
        <v/>
      </c>
      <c r="T16" t="str" vm="1100">
        <f>CUBEVALUE("ThisWorkbookDataModel",$B$2,$B16,T$3,Slicer_is_sso_set_up1,Slicer_max_editors,Slicer_nb_custom_domains,Slicer_nb_styleguides)</f>
        <v/>
      </c>
      <c r="U16" t="str" vm="758">
        <f>CUBEVALUE("ThisWorkbookDataModel",$B$2,$B16,U$3,Slicer_is_sso_set_up1,Slicer_max_editors,Slicer_nb_custom_domains,Slicer_nb_styleguides)</f>
        <v/>
      </c>
      <c r="V16" t="str" vm="808">
        <f>CUBEVALUE("ThisWorkbookDataModel",$B$2,$B16,V$3,Slicer_is_sso_set_up1,Slicer_max_editors,Slicer_nb_custom_domains,Slicer_nb_styleguides)</f>
        <v/>
      </c>
      <c r="W16" t="str" vm="858">
        <f>CUBEVALUE("ThisWorkbookDataModel",$B$2,$B16,W$3,Slicer_is_sso_set_up1,Slicer_max_editors,Slicer_nb_custom_domains,Slicer_nb_styleguides)</f>
        <v/>
      </c>
      <c r="X16" t="str" vm="909">
        <f>CUBEVALUE("ThisWorkbookDataModel",$B$2,$B16,X$3,Slicer_is_sso_set_up1,Slicer_max_editors,Slicer_nb_custom_domains,Slicer_nb_styleguides)</f>
        <v/>
      </c>
      <c r="Y16" t="str" vm="960">
        <f>CUBEVALUE("ThisWorkbookDataModel",$B$2,$B16,Y$3,Slicer_is_sso_set_up1,Slicer_max_editors,Slicer_nb_custom_domains,Slicer_nb_styleguides)</f>
        <v/>
      </c>
      <c r="Z16" t="str" vm="1005">
        <f>CUBEVALUE("ThisWorkbookDataModel",$B$2,$B16,Z$3,Slicer_is_sso_set_up1,Slicer_max_editors,Slicer_nb_custom_domains,Slicer_nb_styleguides)</f>
        <v/>
      </c>
      <c r="AA16" t="str" vm="1056">
        <f>CUBEVALUE("ThisWorkbookDataModel",$B$2,$B16,AA$3,Slicer_is_sso_set_up1,Slicer_max_editors,Slicer_nb_custom_domains,Slicer_nb_styleguides)</f>
        <v/>
      </c>
      <c r="AB16" t="str" vm="1101">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809">
        <f>CUBEVALUE("ThisWorkbookDataModel",$B$2,$B17,C$3,Slicer_is_sso_set_up1,Slicer_max_editors,Slicer_nb_custom_domains,Slicer_nb_styleguides)</f>
        <v>5</v>
      </c>
      <c r="D17" vm="859">
        <f>CUBEVALUE("ThisWorkbookDataModel",$B$2,$B17,D$3,Slicer_is_sso_set_up1,Slicer_max_editors,Slicer_nb_custom_domains,Slicer_nb_styleguides)</f>
        <v>5</v>
      </c>
      <c r="E17" vm="910">
        <f>CUBEVALUE("ThisWorkbookDataModel",$B$2,$B17,E$3,Slicer_is_sso_set_up1,Slicer_max_editors,Slicer_nb_custom_domains,Slicer_nb_styleguides)</f>
        <v>5</v>
      </c>
      <c r="F17" vm="961">
        <f>CUBEVALUE("ThisWorkbookDataModel",$B$2,$B17,F$3,Slicer_is_sso_set_up1,Slicer_max_editors,Slicer_nb_custom_domains,Slicer_nb_styleguides)</f>
        <v>5</v>
      </c>
      <c r="G17" vm="1006">
        <f>CUBEVALUE("ThisWorkbookDataModel",$B$2,$B17,G$3,Slicer_is_sso_set_up1,Slicer_max_editors,Slicer_nb_custom_domains,Slicer_nb_styleguides)</f>
        <v>5</v>
      </c>
      <c r="H17" vm="1057">
        <f>CUBEVALUE("ThisWorkbookDataModel",$B$2,$B17,H$3,Slicer_is_sso_set_up1,Slicer_max_editors,Slicer_nb_custom_domains,Slicer_nb_styleguides)</f>
        <v>5</v>
      </c>
      <c r="I17" vm="1102">
        <f>CUBEVALUE("ThisWorkbookDataModel",$B$2,$B17,I$3,Slicer_is_sso_set_up1,Slicer_max_editors,Slicer_nb_custom_domains,Slicer_nb_styleguides)</f>
        <v>5</v>
      </c>
      <c r="J17" vm="759">
        <f>CUBEVALUE("ThisWorkbookDataModel",$B$2,$B17,J$3,Slicer_is_sso_set_up1,Slicer_max_editors,Slicer_nb_custom_domains,Slicer_nb_styleguides)</f>
        <v>5</v>
      </c>
      <c r="K17" vm="810">
        <f>CUBEVALUE("ThisWorkbookDataModel",$B$2,$B17,K$3,Slicer_is_sso_set_up1,Slicer_max_editors,Slicer_nb_custom_domains,Slicer_nb_styleguides)</f>
        <v>5</v>
      </c>
      <c r="L17" t="str" vm="860">
        <f>CUBEVALUE("ThisWorkbookDataModel",$B$2,$B17,L$3,Slicer_is_sso_set_up1,Slicer_max_editors,Slicer_nb_custom_domains,Slicer_nb_styleguides)</f>
        <v/>
      </c>
      <c r="M17" t="str" vm="911">
        <f>CUBEVALUE("ThisWorkbookDataModel",$B$2,$B17,M$3,Slicer_is_sso_set_up1,Slicer_max_editors,Slicer_nb_custom_domains,Slicer_nb_styleguides)</f>
        <v/>
      </c>
      <c r="N17" t="str" vm="962">
        <f>CUBEVALUE("ThisWorkbookDataModel",$B$2,$B17,N$3,Slicer_is_sso_set_up1,Slicer_max_editors,Slicer_nb_custom_domains,Slicer_nb_styleguides)</f>
        <v/>
      </c>
      <c r="O17" t="str" vm="1007">
        <f>CUBEVALUE("ThisWorkbookDataModel",$B$2,$B17,O$3,Slicer_is_sso_set_up1,Slicer_max_editors,Slicer_nb_custom_domains,Slicer_nb_styleguides)</f>
        <v/>
      </c>
      <c r="P17" t="str" vm="1058">
        <f>CUBEVALUE("ThisWorkbookDataModel",$B$2,$B17,P$3,Slicer_is_sso_set_up1,Slicer_max_editors,Slicer_nb_custom_domains,Slicer_nb_styleguides)</f>
        <v/>
      </c>
      <c r="Q17" t="str" vm="1103">
        <f>CUBEVALUE("ThisWorkbookDataModel",$B$2,$B17,Q$3,Slicer_is_sso_set_up1,Slicer_max_editors,Slicer_nb_custom_domains,Slicer_nb_styleguides)</f>
        <v/>
      </c>
      <c r="R17" t="str" vm="760">
        <f>CUBEVALUE("ThisWorkbookDataModel",$B$2,$B17,R$3,Slicer_is_sso_set_up1,Slicer_max_editors,Slicer_nb_custom_domains,Slicer_nb_styleguides)</f>
        <v/>
      </c>
      <c r="S17" t="str" vm="811">
        <f>CUBEVALUE("ThisWorkbookDataModel",$B$2,$B17,S$3,Slicer_is_sso_set_up1,Slicer_max_editors,Slicer_nb_custom_domains,Slicer_nb_styleguides)</f>
        <v/>
      </c>
      <c r="T17" t="str" vm="861">
        <f>CUBEVALUE("ThisWorkbookDataModel",$B$2,$B17,T$3,Slicer_is_sso_set_up1,Slicer_max_editors,Slicer_nb_custom_domains,Slicer_nb_styleguides)</f>
        <v/>
      </c>
      <c r="U17" t="str" vm="912">
        <f>CUBEVALUE("ThisWorkbookDataModel",$B$2,$B17,U$3,Slicer_is_sso_set_up1,Slicer_max_editors,Slicer_nb_custom_domains,Slicer_nb_styleguides)</f>
        <v/>
      </c>
      <c r="V17" t="str" vm="963">
        <f>CUBEVALUE("ThisWorkbookDataModel",$B$2,$B17,V$3,Slicer_is_sso_set_up1,Slicer_max_editors,Slicer_nb_custom_domains,Slicer_nb_styleguides)</f>
        <v/>
      </c>
      <c r="W17" t="str" vm="1008">
        <f>CUBEVALUE("ThisWorkbookDataModel",$B$2,$B17,W$3,Slicer_is_sso_set_up1,Slicer_max_editors,Slicer_nb_custom_domains,Slicer_nb_styleguides)</f>
        <v/>
      </c>
      <c r="X17" t="str" vm="1059">
        <f>CUBEVALUE("ThisWorkbookDataModel",$B$2,$B17,X$3,Slicer_is_sso_set_up1,Slicer_max_editors,Slicer_nb_custom_domains,Slicer_nb_styleguides)</f>
        <v/>
      </c>
      <c r="Y17" t="str" vm="1104">
        <f>CUBEVALUE("ThisWorkbookDataModel",$B$2,$B17,Y$3,Slicer_is_sso_set_up1,Slicer_max_editors,Slicer_nb_custom_domains,Slicer_nb_styleguides)</f>
        <v/>
      </c>
      <c r="Z17" t="str" vm="761">
        <f>CUBEVALUE("ThisWorkbookDataModel",$B$2,$B17,Z$3,Slicer_is_sso_set_up1,Slicer_max_editors,Slicer_nb_custom_domains,Slicer_nb_styleguides)</f>
        <v/>
      </c>
      <c r="AA17" t="str" vm="812">
        <f>CUBEVALUE("ThisWorkbookDataModel",$B$2,$B17,AA$3,Slicer_is_sso_set_up1,Slicer_max_editors,Slicer_nb_custom_domains,Slicer_nb_styleguides)</f>
        <v/>
      </c>
      <c r="AB17" t="str" vm="862">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964">
        <f>CUBEVALUE("ThisWorkbookDataModel",$B$2,$B18,C$3,Slicer_is_sso_set_up1,Slicer_max_editors,Slicer_nb_custom_domains,Slicer_nb_styleguides)</f>
        <v>8</v>
      </c>
      <c r="D18" vm="1009">
        <f>CUBEVALUE("ThisWorkbookDataModel",$B$2,$B18,D$3,Slicer_is_sso_set_up1,Slicer_max_editors,Slicer_nb_custom_domains,Slicer_nb_styleguides)</f>
        <v>8</v>
      </c>
      <c r="E18" vm="1060">
        <f>CUBEVALUE("ThisWorkbookDataModel",$B$2,$B18,E$3,Slicer_is_sso_set_up1,Slicer_max_editors,Slicer_nb_custom_domains,Slicer_nb_styleguides)</f>
        <v>8</v>
      </c>
      <c r="F18" vm="1105">
        <f>CUBEVALUE("ThisWorkbookDataModel",$B$2,$B18,F$3,Slicer_is_sso_set_up1,Slicer_max_editors,Slicer_nb_custom_domains,Slicer_nb_styleguides)</f>
        <v>8</v>
      </c>
      <c r="G18" vm="762">
        <f>CUBEVALUE("ThisWorkbookDataModel",$B$2,$B18,G$3,Slicer_is_sso_set_up1,Slicer_max_editors,Slicer_nb_custom_domains,Slicer_nb_styleguides)</f>
        <v>8</v>
      </c>
      <c r="H18" vm="813">
        <f>CUBEVALUE("ThisWorkbookDataModel",$B$2,$B18,H$3,Slicer_is_sso_set_up1,Slicer_max_editors,Slicer_nb_custom_domains,Slicer_nb_styleguides)</f>
        <v>8</v>
      </c>
      <c r="I18" vm="863">
        <f>CUBEVALUE("ThisWorkbookDataModel",$B$2,$B18,I$3,Slicer_is_sso_set_up1,Slicer_max_editors,Slicer_nb_custom_domains,Slicer_nb_styleguides)</f>
        <v>8</v>
      </c>
      <c r="J18" vm="913">
        <f>CUBEVALUE("ThisWorkbookDataModel",$B$2,$B18,J$3,Slicer_is_sso_set_up1,Slicer_max_editors,Slicer_nb_custom_domains,Slicer_nb_styleguides)</f>
        <v>8</v>
      </c>
      <c r="K18" vm="965">
        <f>CUBEVALUE("ThisWorkbookDataModel",$B$2,$B18,K$3,Slicer_is_sso_set_up1,Slicer_max_editors,Slicer_nb_custom_domains,Slicer_nb_styleguides)</f>
        <v>1</v>
      </c>
      <c r="L18" t="str" vm="1010">
        <f>CUBEVALUE("ThisWorkbookDataModel",$B$2,$B18,L$3,Slicer_is_sso_set_up1,Slicer_max_editors,Slicer_nb_custom_domains,Slicer_nb_styleguides)</f>
        <v/>
      </c>
      <c r="M18" t="str" vm="1061">
        <f>CUBEVALUE("ThisWorkbookDataModel",$B$2,$B18,M$3,Slicer_is_sso_set_up1,Slicer_max_editors,Slicer_nb_custom_domains,Slicer_nb_styleguides)</f>
        <v/>
      </c>
      <c r="N18" t="str" vm="1106">
        <f>CUBEVALUE("ThisWorkbookDataModel",$B$2,$B18,N$3,Slicer_is_sso_set_up1,Slicer_max_editors,Slicer_nb_custom_domains,Slicer_nb_styleguides)</f>
        <v/>
      </c>
      <c r="O18" t="str" vm="763">
        <f>CUBEVALUE("ThisWorkbookDataModel",$B$2,$B18,O$3,Slicer_is_sso_set_up1,Slicer_max_editors,Slicer_nb_custom_domains,Slicer_nb_styleguides)</f>
        <v/>
      </c>
      <c r="P18" t="str" vm="814">
        <f>CUBEVALUE("ThisWorkbookDataModel",$B$2,$B18,P$3,Slicer_is_sso_set_up1,Slicer_max_editors,Slicer_nb_custom_domains,Slicer_nb_styleguides)</f>
        <v/>
      </c>
      <c r="Q18" t="str" vm="864">
        <f>CUBEVALUE("ThisWorkbookDataModel",$B$2,$B18,Q$3,Slicer_is_sso_set_up1,Slicer_max_editors,Slicer_nb_custom_domains,Slicer_nb_styleguides)</f>
        <v/>
      </c>
      <c r="R18" t="str" vm="914">
        <f>CUBEVALUE("ThisWorkbookDataModel",$B$2,$B18,R$3,Slicer_is_sso_set_up1,Slicer_max_editors,Slicer_nb_custom_domains,Slicer_nb_styleguides)</f>
        <v/>
      </c>
      <c r="S18" t="str" vm="966">
        <f>CUBEVALUE("ThisWorkbookDataModel",$B$2,$B18,S$3,Slicer_is_sso_set_up1,Slicer_max_editors,Slicer_nb_custom_domains,Slicer_nb_styleguides)</f>
        <v/>
      </c>
      <c r="T18" t="str" vm="1011">
        <f>CUBEVALUE("ThisWorkbookDataModel",$B$2,$B18,T$3,Slicer_is_sso_set_up1,Slicer_max_editors,Slicer_nb_custom_domains,Slicer_nb_styleguides)</f>
        <v/>
      </c>
      <c r="U18" t="str" vm="1062">
        <f>CUBEVALUE("ThisWorkbookDataModel",$B$2,$B18,U$3,Slicer_is_sso_set_up1,Slicer_max_editors,Slicer_nb_custom_domains,Slicer_nb_styleguides)</f>
        <v/>
      </c>
      <c r="V18" t="str" vm="1107">
        <f>CUBEVALUE("ThisWorkbookDataModel",$B$2,$B18,V$3,Slicer_is_sso_set_up1,Slicer_max_editors,Slicer_nb_custom_domains,Slicer_nb_styleguides)</f>
        <v/>
      </c>
      <c r="W18" t="str" vm="764">
        <f>CUBEVALUE("ThisWorkbookDataModel",$B$2,$B18,W$3,Slicer_is_sso_set_up1,Slicer_max_editors,Slicer_nb_custom_domains,Slicer_nb_styleguides)</f>
        <v/>
      </c>
      <c r="X18" t="str" vm="815">
        <f>CUBEVALUE("ThisWorkbookDataModel",$B$2,$B18,X$3,Slicer_is_sso_set_up1,Slicer_max_editors,Slicer_nb_custom_domains,Slicer_nb_styleguides)</f>
        <v/>
      </c>
      <c r="Y18" t="str" vm="865">
        <f>CUBEVALUE("ThisWorkbookDataModel",$B$2,$B18,Y$3,Slicer_is_sso_set_up1,Slicer_max_editors,Slicer_nb_custom_domains,Slicer_nb_styleguides)</f>
        <v/>
      </c>
      <c r="Z18" t="str" vm="915">
        <f>CUBEVALUE("ThisWorkbookDataModel",$B$2,$B18,Z$3,Slicer_is_sso_set_up1,Slicer_max_editors,Slicer_nb_custom_domains,Slicer_nb_styleguides)</f>
        <v/>
      </c>
      <c r="AA18" t="str" vm="967">
        <f>CUBEVALUE("ThisWorkbookDataModel",$B$2,$B18,AA$3,Slicer_is_sso_set_up1,Slicer_max_editors,Slicer_nb_custom_domains,Slicer_nb_styleguides)</f>
        <v/>
      </c>
      <c r="AB18" t="str" vm="1012">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1108">
        <f>CUBEVALUE("ThisWorkbookDataModel",$B$2,$B19,C$3,Slicer_is_sso_set_up1,Slicer_max_editors,Slicer_nb_custom_domains,Slicer_nb_styleguides)</f>
        <v>13</v>
      </c>
      <c r="D19" vm="765">
        <f>CUBEVALUE("ThisWorkbookDataModel",$B$2,$B19,D$3,Slicer_is_sso_set_up1,Slicer_max_editors,Slicer_nb_custom_domains,Slicer_nb_styleguides)</f>
        <v>13</v>
      </c>
      <c r="E19" vm="816">
        <f>CUBEVALUE("ThisWorkbookDataModel",$B$2,$B19,E$3,Slicer_is_sso_set_up1,Slicer_max_editors,Slicer_nb_custom_domains,Slicer_nb_styleguides)</f>
        <v>13</v>
      </c>
      <c r="F19" vm="866">
        <f>CUBEVALUE("ThisWorkbookDataModel",$B$2,$B19,F$3,Slicer_is_sso_set_up1,Slicer_max_editors,Slicer_nb_custom_domains,Slicer_nb_styleguides)</f>
        <v>13</v>
      </c>
      <c r="G19" vm="916">
        <f>CUBEVALUE("ThisWorkbookDataModel",$B$2,$B19,G$3,Slicer_is_sso_set_up1,Slicer_max_editors,Slicer_nb_custom_domains,Slicer_nb_styleguides)</f>
        <v>13</v>
      </c>
      <c r="H19" vm="968">
        <f>CUBEVALUE("ThisWorkbookDataModel",$B$2,$B19,H$3,Slicer_is_sso_set_up1,Slicer_max_editors,Slicer_nb_custom_domains,Slicer_nb_styleguides)</f>
        <v>13</v>
      </c>
      <c r="I19" vm="1013">
        <f>CUBEVALUE("ThisWorkbookDataModel",$B$2,$B19,I$3,Slicer_is_sso_set_up1,Slicer_max_editors,Slicer_nb_custom_domains,Slicer_nb_styleguides)</f>
        <v>13</v>
      </c>
      <c r="J19" t="str" vm="1063">
        <f>CUBEVALUE("ThisWorkbookDataModel",$B$2,$B19,J$3,Slicer_is_sso_set_up1,Slicer_max_editors,Slicer_nb_custom_domains,Slicer_nb_styleguides)</f>
        <v/>
      </c>
      <c r="K19" t="str" vm="1109">
        <f>CUBEVALUE("ThisWorkbookDataModel",$B$2,$B19,K$3,Slicer_is_sso_set_up1,Slicer_max_editors,Slicer_nb_custom_domains,Slicer_nb_styleguides)</f>
        <v/>
      </c>
      <c r="L19" t="str" vm="766">
        <f>CUBEVALUE("ThisWorkbookDataModel",$B$2,$B19,L$3,Slicer_is_sso_set_up1,Slicer_max_editors,Slicer_nb_custom_domains,Slicer_nb_styleguides)</f>
        <v/>
      </c>
      <c r="M19" t="str" vm="817">
        <f>CUBEVALUE("ThisWorkbookDataModel",$B$2,$B19,M$3,Slicer_is_sso_set_up1,Slicer_max_editors,Slicer_nb_custom_domains,Slicer_nb_styleguides)</f>
        <v/>
      </c>
      <c r="N19" t="str" vm="867">
        <f>CUBEVALUE("ThisWorkbookDataModel",$B$2,$B19,N$3,Slicer_is_sso_set_up1,Slicer_max_editors,Slicer_nb_custom_domains,Slicer_nb_styleguides)</f>
        <v/>
      </c>
      <c r="O19" t="str" vm="917">
        <f>CUBEVALUE("ThisWorkbookDataModel",$B$2,$B19,O$3,Slicer_is_sso_set_up1,Slicer_max_editors,Slicer_nb_custom_domains,Slicer_nb_styleguides)</f>
        <v/>
      </c>
      <c r="P19" t="str" vm="969">
        <f>CUBEVALUE("ThisWorkbookDataModel",$B$2,$B19,P$3,Slicer_is_sso_set_up1,Slicer_max_editors,Slicer_nb_custom_domains,Slicer_nb_styleguides)</f>
        <v/>
      </c>
      <c r="Q19" t="str" vm="1014">
        <f>CUBEVALUE("ThisWorkbookDataModel",$B$2,$B19,Q$3,Slicer_is_sso_set_up1,Slicer_max_editors,Slicer_nb_custom_domains,Slicer_nb_styleguides)</f>
        <v/>
      </c>
      <c r="R19" t="str" vm="1064">
        <f>CUBEVALUE("ThisWorkbookDataModel",$B$2,$B19,R$3,Slicer_is_sso_set_up1,Slicer_max_editors,Slicer_nb_custom_domains,Slicer_nb_styleguides)</f>
        <v/>
      </c>
      <c r="S19" t="str" vm="1110">
        <f>CUBEVALUE("ThisWorkbookDataModel",$B$2,$B19,S$3,Slicer_is_sso_set_up1,Slicer_max_editors,Slicer_nb_custom_domains,Slicer_nb_styleguides)</f>
        <v/>
      </c>
      <c r="T19" t="str" vm="767">
        <f>CUBEVALUE("ThisWorkbookDataModel",$B$2,$B19,T$3,Slicer_is_sso_set_up1,Slicer_max_editors,Slicer_nb_custom_domains,Slicer_nb_styleguides)</f>
        <v/>
      </c>
      <c r="U19" t="str" vm="818">
        <f>CUBEVALUE("ThisWorkbookDataModel",$B$2,$B19,U$3,Slicer_is_sso_set_up1,Slicer_max_editors,Slicer_nb_custom_domains,Slicer_nb_styleguides)</f>
        <v/>
      </c>
      <c r="V19" t="str" vm="868">
        <f>CUBEVALUE("ThisWorkbookDataModel",$B$2,$B19,V$3,Slicer_is_sso_set_up1,Slicer_max_editors,Slicer_nb_custom_domains,Slicer_nb_styleguides)</f>
        <v/>
      </c>
      <c r="W19" t="str" vm="918">
        <f>CUBEVALUE("ThisWorkbookDataModel",$B$2,$B19,W$3,Slicer_is_sso_set_up1,Slicer_max_editors,Slicer_nb_custom_domains,Slicer_nb_styleguides)</f>
        <v/>
      </c>
      <c r="X19" t="str" vm="970">
        <f>CUBEVALUE("ThisWorkbookDataModel",$B$2,$B19,X$3,Slicer_is_sso_set_up1,Slicer_max_editors,Slicer_nb_custom_domains,Slicer_nb_styleguides)</f>
        <v/>
      </c>
      <c r="Y19" t="str" vm="1015">
        <f>CUBEVALUE("ThisWorkbookDataModel",$B$2,$B19,Y$3,Slicer_is_sso_set_up1,Slicer_max_editors,Slicer_nb_custom_domains,Slicer_nb_styleguides)</f>
        <v/>
      </c>
      <c r="Z19" t="str" vm="1065">
        <f>CUBEVALUE("ThisWorkbookDataModel",$B$2,$B19,Z$3,Slicer_is_sso_set_up1,Slicer_max_editors,Slicer_nb_custom_domains,Slicer_nb_styleguides)</f>
        <v/>
      </c>
      <c r="AA19" t="str" vm="1111">
        <f>CUBEVALUE("ThisWorkbookDataModel",$B$2,$B19,AA$3,Slicer_is_sso_set_up1,Slicer_max_editors,Slicer_nb_custom_domains,Slicer_nb_styleguides)</f>
        <v/>
      </c>
      <c r="AB19" t="str" vm="768">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869">
        <f>CUBEVALUE("ThisWorkbookDataModel",$B$2,$B20,C$3,Slicer_is_sso_set_up1,Slicer_max_editors,Slicer_nb_custom_domains,Slicer_nb_styleguides)</f>
        <v>8</v>
      </c>
      <c r="D20" vm="919">
        <f>CUBEVALUE("ThisWorkbookDataModel",$B$2,$B20,D$3,Slicer_is_sso_set_up1,Slicer_max_editors,Slicer_nb_custom_domains,Slicer_nb_styleguides)</f>
        <v>8</v>
      </c>
      <c r="E20" vm="971">
        <f>CUBEVALUE("ThisWorkbookDataModel",$B$2,$B20,E$3,Slicer_is_sso_set_up1,Slicer_max_editors,Slicer_nb_custom_domains,Slicer_nb_styleguides)</f>
        <v>8</v>
      </c>
      <c r="F20" vm="1016">
        <f>CUBEVALUE("ThisWorkbookDataModel",$B$2,$B20,F$3,Slicer_is_sso_set_up1,Slicer_max_editors,Slicer_nb_custom_domains,Slicer_nb_styleguides)</f>
        <v>8</v>
      </c>
      <c r="G20" vm="1066">
        <f>CUBEVALUE("ThisWorkbookDataModel",$B$2,$B20,G$3,Slicer_is_sso_set_up1,Slicer_max_editors,Slicer_nb_custom_domains,Slicer_nb_styleguides)</f>
        <v>8</v>
      </c>
      <c r="H20" vm="1112">
        <f>CUBEVALUE("ThisWorkbookDataModel",$B$2,$B20,H$3,Slicer_is_sso_set_up1,Slicer_max_editors,Slicer_nb_custom_domains,Slicer_nb_styleguides)</f>
        <v>8</v>
      </c>
      <c r="I20" t="str" vm="769">
        <f>CUBEVALUE("ThisWorkbookDataModel",$B$2,$B20,I$3,Slicer_is_sso_set_up1,Slicer_max_editors,Slicer_nb_custom_domains,Slicer_nb_styleguides)</f>
        <v/>
      </c>
      <c r="J20" t="str" vm="819">
        <f>CUBEVALUE("ThisWorkbookDataModel",$B$2,$B20,J$3,Slicer_is_sso_set_up1,Slicer_max_editors,Slicer_nb_custom_domains,Slicer_nb_styleguides)</f>
        <v/>
      </c>
      <c r="K20" t="str" vm="870">
        <f>CUBEVALUE("ThisWorkbookDataModel",$B$2,$B20,K$3,Slicer_is_sso_set_up1,Slicer_max_editors,Slicer_nb_custom_domains,Slicer_nb_styleguides)</f>
        <v/>
      </c>
      <c r="L20" t="str" vm="920">
        <f>CUBEVALUE("ThisWorkbookDataModel",$B$2,$B20,L$3,Slicer_is_sso_set_up1,Slicer_max_editors,Slicer_nb_custom_domains,Slicer_nb_styleguides)</f>
        <v/>
      </c>
      <c r="M20" t="str" vm="972">
        <f>CUBEVALUE("ThisWorkbookDataModel",$B$2,$B20,M$3,Slicer_is_sso_set_up1,Slicer_max_editors,Slicer_nb_custom_domains,Slicer_nb_styleguides)</f>
        <v/>
      </c>
      <c r="N20" t="str" vm="1017">
        <f>CUBEVALUE("ThisWorkbookDataModel",$B$2,$B20,N$3,Slicer_is_sso_set_up1,Slicer_max_editors,Slicer_nb_custom_domains,Slicer_nb_styleguides)</f>
        <v/>
      </c>
      <c r="O20" t="str" vm="1067">
        <f>CUBEVALUE("ThisWorkbookDataModel",$B$2,$B20,O$3,Slicer_is_sso_set_up1,Slicer_max_editors,Slicer_nb_custom_domains,Slicer_nb_styleguides)</f>
        <v/>
      </c>
      <c r="P20" t="str" vm="1113">
        <f>CUBEVALUE("ThisWorkbookDataModel",$B$2,$B20,P$3,Slicer_is_sso_set_up1,Slicer_max_editors,Slicer_nb_custom_domains,Slicer_nb_styleguides)</f>
        <v/>
      </c>
      <c r="Q20" t="str" vm="770">
        <f>CUBEVALUE("ThisWorkbookDataModel",$B$2,$B20,Q$3,Slicer_is_sso_set_up1,Slicer_max_editors,Slicer_nb_custom_domains,Slicer_nb_styleguides)</f>
        <v/>
      </c>
      <c r="R20" t="str" vm="820">
        <f>CUBEVALUE("ThisWorkbookDataModel",$B$2,$B20,R$3,Slicer_is_sso_set_up1,Slicer_max_editors,Slicer_nb_custom_domains,Slicer_nb_styleguides)</f>
        <v/>
      </c>
      <c r="S20" t="str" vm="871">
        <f>CUBEVALUE("ThisWorkbookDataModel",$B$2,$B20,S$3,Slicer_is_sso_set_up1,Slicer_max_editors,Slicer_nb_custom_domains,Slicer_nb_styleguides)</f>
        <v/>
      </c>
      <c r="T20" t="str" vm="921">
        <f>CUBEVALUE("ThisWorkbookDataModel",$B$2,$B20,T$3,Slicer_is_sso_set_up1,Slicer_max_editors,Slicer_nb_custom_domains,Slicer_nb_styleguides)</f>
        <v/>
      </c>
      <c r="U20" t="str" vm="973">
        <f>CUBEVALUE("ThisWorkbookDataModel",$B$2,$B20,U$3,Slicer_is_sso_set_up1,Slicer_max_editors,Slicer_nb_custom_domains,Slicer_nb_styleguides)</f>
        <v/>
      </c>
      <c r="V20" t="str" vm="1018">
        <f>CUBEVALUE("ThisWorkbookDataModel",$B$2,$B20,V$3,Slicer_is_sso_set_up1,Slicer_max_editors,Slicer_nb_custom_domains,Slicer_nb_styleguides)</f>
        <v/>
      </c>
      <c r="W20" t="str" vm="1068">
        <f>CUBEVALUE("ThisWorkbookDataModel",$B$2,$B20,W$3,Slicer_is_sso_set_up1,Slicer_max_editors,Slicer_nb_custom_domains,Slicer_nb_styleguides)</f>
        <v/>
      </c>
      <c r="X20" t="str" vm="1114">
        <f>CUBEVALUE("ThisWorkbookDataModel",$B$2,$B20,X$3,Slicer_is_sso_set_up1,Slicer_max_editors,Slicer_nb_custom_domains,Slicer_nb_styleguides)</f>
        <v/>
      </c>
      <c r="Y20" t="str" vm="771">
        <f>CUBEVALUE("ThisWorkbookDataModel",$B$2,$B20,Y$3,Slicer_is_sso_set_up1,Slicer_max_editors,Slicer_nb_custom_domains,Slicer_nb_styleguides)</f>
        <v/>
      </c>
      <c r="Z20" t="str" vm="821">
        <f>CUBEVALUE("ThisWorkbookDataModel",$B$2,$B20,Z$3,Slicer_is_sso_set_up1,Slicer_max_editors,Slicer_nb_custom_domains,Slicer_nb_styleguides)</f>
        <v/>
      </c>
      <c r="AA20" t="str" vm="872">
        <f>CUBEVALUE("ThisWorkbookDataModel",$B$2,$B20,AA$3,Slicer_is_sso_set_up1,Slicer_max_editors,Slicer_nb_custom_domains,Slicer_nb_styleguides)</f>
        <v/>
      </c>
      <c r="AB20" t="str" vm="922">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1019">
        <f>CUBEVALUE("ThisWorkbookDataModel",$B$2,$B21,C$3,Slicer_is_sso_set_up1,Slicer_max_editors,Slicer_nb_custom_domains,Slicer_nb_styleguides)</f>
        <v>5</v>
      </c>
      <c r="D21" vm="1069">
        <f>CUBEVALUE("ThisWorkbookDataModel",$B$2,$B21,D$3,Slicer_is_sso_set_up1,Slicer_max_editors,Slicer_nb_custom_domains,Slicer_nb_styleguides)</f>
        <v>5</v>
      </c>
      <c r="E21" vm="1115">
        <f>CUBEVALUE("ThisWorkbookDataModel",$B$2,$B21,E$3,Slicer_is_sso_set_up1,Slicer_max_editors,Slicer_nb_custom_domains,Slicer_nb_styleguides)</f>
        <v>5</v>
      </c>
      <c r="F21" vm="772">
        <f>CUBEVALUE("ThisWorkbookDataModel",$B$2,$B21,F$3,Slicer_is_sso_set_up1,Slicer_max_editors,Slicer_nb_custom_domains,Slicer_nb_styleguides)</f>
        <v>5</v>
      </c>
      <c r="G21" vm="822">
        <f>CUBEVALUE("ThisWorkbookDataModel",$B$2,$B21,G$3,Slicer_is_sso_set_up1,Slicer_max_editors,Slicer_nb_custom_domains,Slicer_nb_styleguides)</f>
        <v>5</v>
      </c>
      <c r="H21" vm="873">
        <f>CUBEVALUE("ThisWorkbookDataModel",$B$2,$B21,H$3,Slicer_is_sso_set_up1,Slicer_max_editors,Slicer_nb_custom_domains,Slicer_nb_styleguides)</f>
        <v>1</v>
      </c>
      <c r="I21" t="str" vm="923">
        <f>CUBEVALUE("ThisWorkbookDataModel",$B$2,$B21,I$3,Slicer_is_sso_set_up1,Slicer_max_editors,Slicer_nb_custom_domains,Slicer_nb_styleguides)</f>
        <v/>
      </c>
      <c r="J21" t="str" vm="974">
        <f>CUBEVALUE("ThisWorkbookDataModel",$B$2,$B21,J$3,Slicer_is_sso_set_up1,Slicer_max_editors,Slicer_nb_custom_domains,Slicer_nb_styleguides)</f>
        <v/>
      </c>
      <c r="K21" t="str" vm="1020">
        <f>CUBEVALUE("ThisWorkbookDataModel",$B$2,$B21,K$3,Slicer_is_sso_set_up1,Slicer_max_editors,Slicer_nb_custom_domains,Slicer_nb_styleguides)</f>
        <v/>
      </c>
      <c r="L21" t="str" vm="1070">
        <f>CUBEVALUE("ThisWorkbookDataModel",$B$2,$B21,L$3,Slicer_is_sso_set_up1,Slicer_max_editors,Slicer_nb_custom_domains,Slicer_nb_styleguides)</f>
        <v/>
      </c>
      <c r="M21" t="str" vm="1116">
        <f>CUBEVALUE("ThisWorkbookDataModel",$B$2,$B21,M$3,Slicer_is_sso_set_up1,Slicer_max_editors,Slicer_nb_custom_domains,Slicer_nb_styleguides)</f>
        <v/>
      </c>
      <c r="N21" t="str" vm="773">
        <f>CUBEVALUE("ThisWorkbookDataModel",$B$2,$B21,N$3,Slicer_is_sso_set_up1,Slicer_max_editors,Slicer_nb_custom_domains,Slicer_nb_styleguides)</f>
        <v/>
      </c>
      <c r="O21" t="str" vm="823">
        <f>CUBEVALUE("ThisWorkbookDataModel",$B$2,$B21,O$3,Slicer_is_sso_set_up1,Slicer_max_editors,Slicer_nb_custom_domains,Slicer_nb_styleguides)</f>
        <v/>
      </c>
      <c r="P21" t="str" vm="874">
        <f>CUBEVALUE("ThisWorkbookDataModel",$B$2,$B21,P$3,Slicer_is_sso_set_up1,Slicer_max_editors,Slicer_nb_custom_domains,Slicer_nb_styleguides)</f>
        <v/>
      </c>
      <c r="Q21" t="str" vm="924">
        <f>CUBEVALUE("ThisWorkbookDataModel",$B$2,$B21,Q$3,Slicer_is_sso_set_up1,Slicer_max_editors,Slicer_nb_custom_domains,Slicer_nb_styleguides)</f>
        <v/>
      </c>
      <c r="R21" t="str" vm="975">
        <f>CUBEVALUE("ThisWorkbookDataModel",$B$2,$B21,R$3,Slicer_is_sso_set_up1,Slicer_max_editors,Slicer_nb_custom_domains,Slicer_nb_styleguides)</f>
        <v/>
      </c>
      <c r="S21" t="str" vm="1021">
        <f>CUBEVALUE("ThisWorkbookDataModel",$B$2,$B21,S$3,Slicer_is_sso_set_up1,Slicer_max_editors,Slicer_nb_custom_domains,Slicer_nb_styleguides)</f>
        <v/>
      </c>
      <c r="T21" t="str" vm="1071">
        <f>CUBEVALUE("ThisWorkbookDataModel",$B$2,$B21,T$3,Slicer_is_sso_set_up1,Slicer_max_editors,Slicer_nb_custom_domains,Slicer_nb_styleguides)</f>
        <v/>
      </c>
      <c r="U21" t="str" vm="1117">
        <f>CUBEVALUE("ThisWorkbookDataModel",$B$2,$B21,U$3,Slicer_is_sso_set_up1,Slicer_max_editors,Slicer_nb_custom_domains,Slicer_nb_styleguides)</f>
        <v/>
      </c>
      <c r="V21" t="str" vm="774">
        <f>CUBEVALUE("ThisWorkbookDataModel",$B$2,$B21,V$3,Slicer_is_sso_set_up1,Slicer_max_editors,Slicer_nb_custom_domains,Slicer_nb_styleguides)</f>
        <v/>
      </c>
      <c r="W21" t="str" vm="824">
        <f>CUBEVALUE("ThisWorkbookDataModel",$B$2,$B21,W$3,Slicer_is_sso_set_up1,Slicer_max_editors,Slicer_nb_custom_domains,Slicer_nb_styleguides)</f>
        <v/>
      </c>
      <c r="X21" t="str" vm="875">
        <f>CUBEVALUE("ThisWorkbookDataModel",$B$2,$B21,X$3,Slicer_is_sso_set_up1,Slicer_max_editors,Slicer_nb_custom_domains,Slicer_nb_styleguides)</f>
        <v/>
      </c>
      <c r="Y21" t="str" vm="925">
        <f>CUBEVALUE("ThisWorkbookDataModel",$B$2,$B21,Y$3,Slicer_is_sso_set_up1,Slicer_max_editors,Slicer_nb_custom_domains,Slicer_nb_styleguides)</f>
        <v/>
      </c>
      <c r="Z21" t="str" vm="976">
        <f>CUBEVALUE("ThisWorkbookDataModel",$B$2,$B21,Z$3,Slicer_is_sso_set_up1,Slicer_max_editors,Slicer_nb_custom_domains,Slicer_nb_styleguides)</f>
        <v/>
      </c>
      <c r="AA21" t="str" vm="1022">
        <f>CUBEVALUE("ThisWorkbookDataModel",$B$2,$B21,AA$3,Slicer_is_sso_set_up1,Slicer_max_editors,Slicer_nb_custom_domains,Slicer_nb_styleguides)</f>
        <v/>
      </c>
      <c r="AB21" t="str" vm="1072">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775">
        <f>CUBEVALUE("ThisWorkbookDataModel",$B$2,$B22,C$3,Slicer_is_sso_set_up1,Slicer_max_editors,Slicer_nb_custom_domains,Slicer_nb_styleguides)</f>
        <v>6</v>
      </c>
      <c r="D22" vm="825">
        <f>CUBEVALUE("ThisWorkbookDataModel",$B$2,$B22,D$3,Slicer_is_sso_set_up1,Slicer_max_editors,Slicer_nb_custom_domains,Slicer_nb_styleguides)</f>
        <v>6</v>
      </c>
      <c r="E22" vm="876">
        <f>CUBEVALUE("ThisWorkbookDataModel",$B$2,$B22,E$3,Slicer_is_sso_set_up1,Slicer_max_editors,Slicer_nb_custom_domains,Slicer_nb_styleguides)</f>
        <v>6</v>
      </c>
      <c r="F22" vm="926">
        <f>CUBEVALUE("ThisWorkbookDataModel",$B$2,$B22,F$3,Slicer_is_sso_set_up1,Slicer_max_editors,Slicer_nb_custom_domains,Slicer_nb_styleguides)</f>
        <v>6</v>
      </c>
      <c r="G22" t="str" vm="977">
        <f>CUBEVALUE("ThisWorkbookDataModel",$B$2,$B22,G$3,Slicer_is_sso_set_up1,Slicer_max_editors,Slicer_nb_custom_domains,Slicer_nb_styleguides)</f>
        <v/>
      </c>
      <c r="H22" t="str" vm="1023">
        <f>CUBEVALUE("ThisWorkbookDataModel",$B$2,$B22,H$3,Slicer_is_sso_set_up1,Slicer_max_editors,Slicer_nb_custom_domains,Slicer_nb_styleguides)</f>
        <v/>
      </c>
      <c r="I22" t="str" vm="1073">
        <f>CUBEVALUE("ThisWorkbookDataModel",$B$2,$B22,I$3,Slicer_is_sso_set_up1,Slicer_max_editors,Slicer_nb_custom_domains,Slicer_nb_styleguides)</f>
        <v/>
      </c>
      <c r="J22" t="str" vm="1118">
        <f>CUBEVALUE("ThisWorkbookDataModel",$B$2,$B22,J$3,Slicer_is_sso_set_up1,Slicer_max_editors,Slicer_nb_custom_domains,Slicer_nb_styleguides)</f>
        <v/>
      </c>
      <c r="K22" t="str" vm="776">
        <f>CUBEVALUE("ThisWorkbookDataModel",$B$2,$B22,K$3,Slicer_is_sso_set_up1,Slicer_max_editors,Slicer_nb_custom_domains,Slicer_nb_styleguides)</f>
        <v/>
      </c>
      <c r="L22" t="str" vm="826">
        <f>CUBEVALUE("ThisWorkbookDataModel",$B$2,$B22,L$3,Slicer_is_sso_set_up1,Slicer_max_editors,Slicer_nb_custom_domains,Slicer_nb_styleguides)</f>
        <v/>
      </c>
      <c r="M22" t="str" vm="877">
        <f>CUBEVALUE("ThisWorkbookDataModel",$B$2,$B22,M$3,Slicer_is_sso_set_up1,Slicer_max_editors,Slicer_nb_custom_domains,Slicer_nb_styleguides)</f>
        <v/>
      </c>
      <c r="N22" t="str" vm="927">
        <f>CUBEVALUE("ThisWorkbookDataModel",$B$2,$B22,N$3,Slicer_is_sso_set_up1,Slicer_max_editors,Slicer_nb_custom_domains,Slicer_nb_styleguides)</f>
        <v/>
      </c>
      <c r="O22" t="str" vm="978">
        <f>CUBEVALUE("ThisWorkbookDataModel",$B$2,$B22,O$3,Slicer_is_sso_set_up1,Slicer_max_editors,Slicer_nb_custom_domains,Slicer_nb_styleguides)</f>
        <v/>
      </c>
      <c r="P22" t="str" vm="1024">
        <f>CUBEVALUE("ThisWorkbookDataModel",$B$2,$B22,P$3,Slicer_is_sso_set_up1,Slicer_max_editors,Slicer_nb_custom_domains,Slicer_nb_styleguides)</f>
        <v/>
      </c>
      <c r="Q22" t="str" vm="1074">
        <f>CUBEVALUE("ThisWorkbookDataModel",$B$2,$B22,Q$3,Slicer_is_sso_set_up1,Slicer_max_editors,Slicer_nb_custom_domains,Slicer_nb_styleguides)</f>
        <v/>
      </c>
      <c r="R22" t="str" vm="1119">
        <f>CUBEVALUE("ThisWorkbookDataModel",$B$2,$B22,R$3,Slicer_is_sso_set_up1,Slicer_max_editors,Slicer_nb_custom_domains,Slicer_nb_styleguides)</f>
        <v/>
      </c>
      <c r="S22" t="str" vm="777">
        <f>CUBEVALUE("ThisWorkbookDataModel",$B$2,$B22,S$3,Slicer_is_sso_set_up1,Slicer_max_editors,Slicer_nb_custom_domains,Slicer_nb_styleguides)</f>
        <v/>
      </c>
      <c r="T22" t="str" vm="827">
        <f>CUBEVALUE("ThisWorkbookDataModel",$B$2,$B22,T$3,Slicer_is_sso_set_up1,Slicer_max_editors,Slicer_nb_custom_domains,Slicer_nb_styleguides)</f>
        <v/>
      </c>
      <c r="U22" t="str" vm="878">
        <f>CUBEVALUE("ThisWorkbookDataModel",$B$2,$B22,U$3,Slicer_is_sso_set_up1,Slicer_max_editors,Slicer_nb_custom_domains,Slicer_nb_styleguides)</f>
        <v/>
      </c>
      <c r="V22" t="str" vm="928">
        <f>CUBEVALUE("ThisWorkbookDataModel",$B$2,$B22,V$3,Slicer_is_sso_set_up1,Slicer_max_editors,Slicer_nb_custom_domains,Slicer_nb_styleguides)</f>
        <v/>
      </c>
      <c r="W22" t="str" vm="979">
        <f>CUBEVALUE("ThisWorkbookDataModel",$B$2,$B22,W$3,Slicer_is_sso_set_up1,Slicer_max_editors,Slicer_nb_custom_domains,Slicer_nb_styleguides)</f>
        <v/>
      </c>
      <c r="X22" t="str" vm="1025">
        <f>CUBEVALUE("ThisWorkbookDataModel",$B$2,$B22,X$3,Slicer_is_sso_set_up1,Slicer_max_editors,Slicer_nb_custom_domains,Slicer_nb_styleguides)</f>
        <v/>
      </c>
      <c r="Y22" t="str" vm="1075">
        <f>CUBEVALUE("ThisWorkbookDataModel",$B$2,$B22,Y$3,Slicer_is_sso_set_up1,Slicer_max_editors,Slicer_nb_custom_domains,Slicer_nb_styleguides)</f>
        <v/>
      </c>
      <c r="Z22" t="str" vm="1120">
        <f>CUBEVALUE("ThisWorkbookDataModel",$B$2,$B22,Z$3,Slicer_is_sso_set_up1,Slicer_max_editors,Slicer_nb_custom_domains,Slicer_nb_styleguides)</f>
        <v/>
      </c>
      <c r="AA22" t="str" vm="778">
        <f>CUBEVALUE("ThisWorkbookDataModel",$B$2,$B22,AA$3,Slicer_is_sso_set_up1,Slicer_max_editors,Slicer_nb_custom_domains,Slicer_nb_styleguides)</f>
        <v/>
      </c>
      <c r="AB22" t="str" vm="82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929">
        <f>CUBEVALUE("ThisWorkbookDataModel",$B$2,$B23,C$3,Slicer_is_sso_set_up1,Slicer_max_editors,Slicer_nb_custom_domains,Slicer_nb_styleguides)</f>
        <v>11</v>
      </c>
      <c r="D23" vm="980">
        <f>CUBEVALUE("ThisWorkbookDataModel",$B$2,$B23,D$3,Slicer_is_sso_set_up1,Slicer_max_editors,Slicer_nb_custom_domains,Slicer_nb_styleguides)</f>
        <v>11</v>
      </c>
      <c r="E23" vm="1026">
        <f>CUBEVALUE("ThisWorkbookDataModel",$B$2,$B23,E$3,Slicer_is_sso_set_up1,Slicer_max_editors,Slicer_nb_custom_domains,Slicer_nb_styleguides)</f>
        <v>11</v>
      </c>
      <c r="F23" t="str" vm="1076">
        <f>CUBEVALUE("ThisWorkbookDataModel",$B$2,$B23,F$3,Slicer_is_sso_set_up1,Slicer_max_editors,Slicer_nb_custom_domains,Slicer_nb_styleguides)</f>
        <v/>
      </c>
      <c r="G23" t="str" vm="1121">
        <f>CUBEVALUE("ThisWorkbookDataModel",$B$2,$B23,G$3,Slicer_is_sso_set_up1,Slicer_max_editors,Slicer_nb_custom_domains,Slicer_nb_styleguides)</f>
        <v/>
      </c>
      <c r="H23" t="str" vm="779">
        <f>CUBEVALUE("ThisWorkbookDataModel",$B$2,$B23,H$3,Slicer_is_sso_set_up1,Slicer_max_editors,Slicer_nb_custom_domains,Slicer_nb_styleguides)</f>
        <v/>
      </c>
      <c r="I23" t="str" vm="829">
        <f>CUBEVALUE("ThisWorkbookDataModel",$B$2,$B23,I$3,Slicer_is_sso_set_up1,Slicer_max_editors,Slicer_nb_custom_domains,Slicer_nb_styleguides)</f>
        <v/>
      </c>
      <c r="J23" t="str" vm="879">
        <f>CUBEVALUE("ThisWorkbookDataModel",$B$2,$B23,J$3,Slicer_is_sso_set_up1,Slicer_max_editors,Slicer_nb_custom_domains,Slicer_nb_styleguides)</f>
        <v/>
      </c>
      <c r="K23" t="str" vm="930">
        <f>CUBEVALUE("ThisWorkbookDataModel",$B$2,$B23,K$3,Slicer_is_sso_set_up1,Slicer_max_editors,Slicer_nb_custom_domains,Slicer_nb_styleguides)</f>
        <v/>
      </c>
      <c r="L23" t="str" vm="981">
        <f>CUBEVALUE("ThisWorkbookDataModel",$B$2,$B23,L$3,Slicer_is_sso_set_up1,Slicer_max_editors,Slicer_nb_custom_domains,Slicer_nb_styleguides)</f>
        <v/>
      </c>
      <c r="M23" t="str" vm="1027">
        <f>CUBEVALUE("ThisWorkbookDataModel",$B$2,$B23,M$3,Slicer_is_sso_set_up1,Slicer_max_editors,Slicer_nb_custom_domains,Slicer_nb_styleguides)</f>
        <v/>
      </c>
      <c r="N23" t="str" vm="1077">
        <f>CUBEVALUE("ThisWorkbookDataModel",$B$2,$B23,N$3,Slicer_is_sso_set_up1,Slicer_max_editors,Slicer_nb_custom_domains,Slicer_nb_styleguides)</f>
        <v/>
      </c>
      <c r="O23" t="str" vm="1122">
        <f>CUBEVALUE("ThisWorkbookDataModel",$B$2,$B23,O$3,Slicer_is_sso_set_up1,Slicer_max_editors,Slicer_nb_custom_domains,Slicer_nb_styleguides)</f>
        <v/>
      </c>
      <c r="P23" t="str" vm="780">
        <f>CUBEVALUE("ThisWorkbookDataModel",$B$2,$B23,P$3,Slicer_is_sso_set_up1,Slicer_max_editors,Slicer_nb_custom_domains,Slicer_nb_styleguides)</f>
        <v/>
      </c>
      <c r="Q23" t="str" vm="830">
        <f>CUBEVALUE("ThisWorkbookDataModel",$B$2,$B23,Q$3,Slicer_is_sso_set_up1,Slicer_max_editors,Slicer_nb_custom_domains,Slicer_nb_styleguides)</f>
        <v/>
      </c>
      <c r="R23" t="str" vm="880">
        <f>CUBEVALUE("ThisWorkbookDataModel",$B$2,$B23,R$3,Slicer_is_sso_set_up1,Slicer_max_editors,Slicer_nb_custom_domains,Slicer_nb_styleguides)</f>
        <v/>
      </c>
      <c r="S23" t="str" vm="931">
        <f>CUBEVALUE("ThisWorkbookDataModel",$B$2,$B23,S$3,Slicer_is_sso_set_up1,Slicer_max_editors,Slicer_nb_custom_domains,Slicer_nb_styleguides)</f>
        <v/>
      </c>
      <c r="T23" t="str" vm="982">
        <f>CUBEVALUE("ThisWorkbookDataModel",$B$2,$B23,T$3,Slicer_is_sso_set_up1,Slicer_max_editors,Slicer_nb_custom_domains,Slicer_nb_styleguides)</f>
        <v/>
      </c>
      <c r="U23" t="str" vm="1028">
        <f>CUBEVALUE("ThisWorkbookDataModel",$B$2,$B23,U$3,Slicer_is_sso_set_up1,Slicer_max_editors,Slicer_nb_custom_domains,Slicer_nb_styleguides)</f>
        <v/>
      </c>
      <c r="V23" t="str" vm="1078">
        <f>CUBEVALUE("ThisWorkbookDataModel",$B$2,$B23,V$3,Slicer_is_sso_set_up1,Slicer_max_editors,Slicer_nb_custom_domains,Slicer_nb_styleguides)</f>
        <v/>
      </c>
      <c r="W23" t="str" vm="1123">
        <f>CUBEVALUE("ThisWorkbookDataModel",$B$2,$B23,W$3,Slicer_is_sso_set_up1,Slicer_max_editors,Slicer_nb_custom_domains,Slicer_nb_styleguides)</f>
        <v/>
      </c>
      <c r="X23" t="str" vm="781">
        <f>CUBEVALUE("ThisWorkbookDataModel",$B$2,$B23,X$3,Slicer_is_sso_set_up1,Slicer_max_editors,Slicer_nb_custom_domains,Slicer_nb_styleguides)</f>
        <v/>
      </c>
      <c r="Y23" t="str" vm="831">
        <f>CUBEVALUE("ThisWorkbookDataModel",$B$2,$B23,Y$3,Slicer_is_sso_set_up1,Slicer_max_editors,Slicer_nb_custom_domains,Slicer_nb_styleguides)</f>
        <v/>
      </c>
      <c r="Z23" t="str" vm="881">
        <f>CUBEVALUE("ThisWorkbookDataModel",$B$2,$B23,Z$3,Slicer_is_sso_set_up1,Slicer_max_editors,Slicer_nb_custom_domains,Slicer_nb_styleguides)</f>
        <v/>
      </c>
      <c r="AA23" t="str" vm="932">
        <f>CUBEVALUE("ThisWorkbookDataModel",$B$2,$B23,AA$3,Slicer_is_sso_set_up1,Slicer_max_editors,Slicer_nb_custom_domains,Slicer_nb_styleguides)</f>
        <v/>
      </c>
      <c r="AB23" t="str" vm="983">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1079">
        <f>CUBEVALUE("ThisWorkbookDataModel",$B$2,$B24,C$3,Slicer_is_sso_set_up1,Slicer_max_editors,Slicer_nb_custom_domains,Slicer_nb_styleguides)</f>
        <v>6</v>
      </c>
      <c r="D24" vm="1124">
        <f>CUBEVALUE("ThisWorkbookDataModel",$B$2,$B24,D$3,Slicer_is_sso_set_up1,Slicer_max_editors,Slicer_nb_custom_domains,Slicer_nb_styleguides)</f>
        <v>6</v>
      </c>
      <c r="E24" vm="782">
        <f>CUBEVALUE("ThisWorkbookDataModel",$B$2,$B24,E$3,Slicer_is_sso_set_up1,Slicer_max_editors,Slicer_nb_custom_domains,Slicer_nb_styleguides)</f>
        <v>2</v>
      </c>
      <c r="F24" t="str" vm="832">
        <f>CUBEVALUE("ThisWorkbookDataModel",$B$2,$B24,F$3,Slicer_is_sso_set_up1,Slicer_max_editors,Slicer_nb_custom_domains,Slicer_nb_styleguides)</f>
        <v/>
      </c>
      <c r="G24" t="str" vm="882">
        <f>CUBEVALUE("ThisWorkbookDataModel",$B$2,$B24,G$3,Slicer_is_sso_set_up1,Slicer_max_editors,Slicer_nb_custom_domains,Slicer_nb_styleguides)</f>
        <v/>
      </c>
      <c r="H24" t="str" vm="933">
        <f>CUBEVALUE("ThisWorkbookDataModel",$B$2,$B24,H$3,Slicer_is_sso_set_up1,Slicer_max_editors,Slicer_nb_custom_domains,Slicer_nb_styleguides)</f>
        <v/>
      </c>
      <c r="I24" t="str" vm="984">
        <f>CUBEVALUE("ThisWorkbookDataModel",$B$2,$B24,I$3,Slicer_is_sso_set_up1,Slicer_max_editors,Slicer_nb_custom_domains,Slicer_nb_styleguides)</f>
        <v/>
      </c>
      <c r="J24" t="str" vm="1029">
        <f>CUBEVALUE("ThisWorkbookDataModel",$B$2,$B24,J$3,Slicer_is_sso_set_up1,Slicer_max_editors,Slicer_nb_custom_domains,Slicer_nb_styleguides)</f>
        <v/>
      </c>
      <c r="K24" t="str" vm="1080">
        <f>CUBEVALUE("ThisWorkbookDataModel",$B$2,$B24,K$3,Slicer_is_sso_set_up1,Slicer_max_editors,Slicer_nb_custom_domains,Slicer_nb_styleguides)</f>
        <v/>
      </c>
      <c r="L24" t="str" vm="1125">
        <f>CUBEVALUE("ThisWorkbookDataModel",$B$2,$B24,L$3,Slicer_is_sso_set_up1,Slicer_max_editors,Slicer_nb_custom_domains,Slicer_nb_styleguides)</f>
        <v/>
      </c>
      <c r="M24" t="str" vm="783">
        <f>CUBEVALUE("ThisWorkbookDataModel",$B$2,$B24,M$3,Slicer_is_sso_set_up1,Slicer_max_editors,Slicer_nb_custom_domains,Slicer_nb_styleguides)</f>
        <v/>
      </c>
      <c r="N24" t="str" vm="833">
        <f>CUBEVALUE("ThisWorkbookDataModel",$B$2,$B24,N$3,Slicer_is_sso_set_up1,Slicer_max_editors,Slicer_nb_custom_domains,Slicer_nb_styleguides)</f>
        <v/>
      </c>
      <c r="O24" t="str" vm="883">
        <f>CUBEVALUE("ThisWorkbookDataModel",$B$2,$B24,O$3,Slicer_is_sso_set_up1,Slicer_max_editors,Slicer_nb_custom_domains,Slicer_nb_styleguides)</f>
        <v/>
      </c>
      <c r="P24" t="str" vm="934">
        <f>CUBEVALUE("ThisWorkbookDataModel",$B$2,$B24,P$3,Slicer_is_sso_set_up1,Slicer_max_editors,Slicer_nb_custom_domains,Slicer_nb_styleguides)</f>
        <v/>
      </c>
      <c r="Q24" t="str" vm="985">
        <f>CUBEVALUE("ThisWorkbookDataModel",$B$2,$B24,Q$3,Slicer_is_sso_set_up1,Slicer_max_editors,Slicer_nb_custom_domains,Slicer_nb_styleguides)</f>
        <v/>
      </c>
      <c r="R24" t="str" vm="1030">
        <f>CUBEVALUE("ThisWorkbookDataModel",$B$2,$B24,R$3,Slicer_is_sso_set_up1,Slicer_max_editors,Slicer_nb_custom_domains,Slicer_nb_styleguides)</f>
        <v/>
      </c>
      <c r="S24" t="str" vm="1081">
        <f>CUBEVALUE("ThisWorkbookDataModel",$B$2,$B24,S$3,Slicer_is_sso_set_up1,Slicer_max_editors,Slicer_nb_custom_domains,Slicer_nb_styleguides)</f>
        <v/>
      </c>
      <c r="T24" t="str" vm="1126">
        <f>CUBEVALUE("ThisWorkbookDataModel",$B$2,$B24,T$3,Slicer_is_sso_set_up1,Slicer_max_editors,Slicer_nb_custom_domains,Slicer_nb_styleguides)</f>
        <v/>
      </c>
      <c r="U24" t="str" vm="784">
        <f>CUBEVALUE("ThisWorkbookDataModel",$B$2,$B24,U$3,Slicer_is_sso_set_up1,Slicer_max_editors,Slicer_nb_custom_domains,Slicer_nb_styleguides)</f>
        <v/>
      </c>
      <c r="V24" t="str" vm="834">
        <f>CUBEVALUE("ThisWorkbookDataModel",$B$2,$B24,V$3,Slicer_is_sso_set_up1,Slicer_max_editors,Slicer_nb_custom_domains,Slicer_nb_styleguides)</f>
        <v/>
      </c>
      <c r="W24" t="str" vm="884">
        <f>CUBEVALUE("ThisWorkbookDataModel",$B$2,$B24,W$3,Slicer_is_sso_set_up1,Slicer_max_editors,Slicer_nb_custom_domains,Slicer_nb_styleguides)</f>
        <v/>
      </c>
      <c r="X24" t="str" vm="935">
        <f>CUBEVALUE("ThisWorkbookDataModel",$B$2,$B24,X$3,Slicer_is_sso_set_up1,Slicer_max_editors,Slicer_nb_custom_domains,Slicer_nb_styleguides)</f>
        <v/>
      </c>
      <c r="Y24" t="str" vm="986">
        <f>CUBEVALUE("ThisWorkbookDataModel",$B$2,$B24,Y$3,Slicer_is_sso_set_up1,Slicer_max_editors,Slicer_nb_custom_domains,Slicer_nb_styleguides)</f>
        <v/>
      </c>
      <c r="Z24" t="str" vm="1031">
        <f>CUBEVALUE("ThisWorkbookDataModel",$B$2,$B24,Z$3,Slicer_is_sso_set_up1,Slicer_max_editors,Slicer_nb_custom_domains,Slicer_nb_styleguides)</f>
        <v/>
      </c>
      <c r="AA24" t="str" vm="1082">
        <f>CUBEVALUE("ThisWorkbookDataModel",$B$2,$B24,AA$3,Slicer_is_sso_set_up1,Slicer_max_editors,Slicer_nb_custom_domains,Slicer_nb_styleguides)</f>
        <v/>
      </c>
      <c r="AB24" t="str" vm="1127">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s="57" vm="704">
        <f t="shared" ref="C28:V41" si="1">IF(ISBLANK(C4),"",C4)</f>
        <v>1</v>
      </c>
      <c r="D28" s="57" vm="714">
        <f t="shared" si="1"/>
        <v>1</v>
      </c>
      <c r="E28" s="57" vm="598">
        <f t="shared" si="1"/>
        <v>1</v>
      </c>
      <c r="F28" s="57" vm="630">
        <f t="shared" si="1"/>
        <v>1</v>
      </c>
      <c r="G28" s="57" vm="610">
        <f t="shared" si="1"/>
        <v>1</v>
      </c>
      <c r="H28" s="57" vm="638">
        <f t="shared" si="1"/>
        <v>1</v>
      </c>
      <c r="I28" s="57" vm="663">
        <f t="shared" si="1"/>
        <v>1</v>
      </c>
      <c r="J28" s="57" vm="685">
        <f t="shared" si="1"/>
        <v>1</v>
      </c>
      <c r="K28" s="57" vm="681">
        <f t="shared" si="1"/>
        <v>1</v>
      </c>
      <c r="L28" s="57" vm="715">
        <f t="shared" si="1"/>
        <v>1</v>
      </c>
      <c r="M28" s="57" vm="658">
        <f t="shared" si="1"/>
        <v>1</v>
      </c>
      <c r="N28" s="57" vm="629">
        <f t="shared" si="1"/>
        <v>1</v>
      </c>
      <c r="O28" s="57" vm="609">
        <f t="shared" si="1"/>
        <v>1</v>
      </c>
      <c r="P28" s="57" vm="639">
        <f t="shared" si="1"/>
        <v>1</v>
      </c>
      <c r="Q28" s="57" vm="664">
        <f t="shared" si="1"/>
        <v>1</v>
      </c>
      <c r="R28" s="57" vm="686">
        <f t="shared" si="1"/>
        <v>1</v>
      </c>
      <c r="S28" s="57" vm="637">
        <f t="shared" si="1"/>
        <v>1</v>
      </c>
      <c r="T28" s="57" vm="716">
        <f t="shared" si="1"/>
        <v>1</v>
      </c>
      <c r="U28" s="57" vm="635">
        <f t="shared" si="1"/>
        <v>1</v>
      </c>
      <c r="V28" s="57" vm="628">
        <f t="shared" si="1"/>
        <v>1</v>
      </c>
      <c r="Z28" s="61"/>
      <c r="AA28" s="61"/>
      <c r="AB28" s="61"/>
      <c r="AC28" s="61"/>
      <c r="AD28" s="61"/>
      <c r="AE28" s="61"/>
      <c r="AF28" s="61"/>
      <c r="AG28" s="61"/>
      <c r="AH28" s="61"/>
      <c r="AI28" s="61"/>
    </row>
    <row r="29" spans="2:35" x14ac:dyDescent="0.2">
      <c r="B29" t="str" vm="19">
        <f t="shared" ref="B29:Q44" si="2">IF(ISBLANK(B5),"",B5)</f>
        <v>2019-09</v>
      </c>
      <c r="C29" s="57" vm="627">
        <f t="shared" si="2"/>
        <v>1</v>
      </c>
      <c r="D29" s="57" vm="607">
        <f t="shared" si="2"/>
        <v>1</v>
      </c>
      <c r="E29" s="57" vm="641">
        <f t="shared" si="2"/>
        <v>1</v>
      </c>
      <c r="F29" s="57" vm="666">
        <f t="shared" si="2"/>
        <v>1</v>
      </c>
      <c r="G29" s="57" vm="688">
        <f t="shared" si="2"/>
        <v>1</v>
      </c>
      <c r="H29" s="57" vm="656">
        <f t="shared" si="2"/>
        <v>1</v>
      </c>
      <c r="I29" s="57" vm="718">
        <f t="shared" si="2"/>
        <v>1</v>
      </c>
      <c r="J29" s="57" vm="597">
        <f t="shared" si="2"/>
        <v>1</v>
      </c>
      <c r="K29" s="57" vm="626">
        <f t="shared" si="2"/>
        <v>1</v>
      </c>
      <c r="L29" s="57" vm="606">
        <f t="shared" si="2"/>
        <v>1</v>
      </c>
      <c r="M29" s="57" vm="642">
        <f t="shared" si="2"/>
        <v>1</v>
      </c>
      <c r="N29" s="57" vm="667">
        <f t="shared" si="2"/>
        <v>1</v>
      </c>
      <c r="O29" s="57" vm="689">
        <f t="shared" si="2"/>
        <v>1</v>
      </c>
      <c r="P29" s="57" vm="599">
        <f t="shared" si="2"/>
        <v>1</v>
      </c>
      <c r="Q29" s="57" vm="719">
        <f t="shared" si="2"/>
        <v>1</v>
      </c>
      <c r="R29" s="57" vm="659">
        <f t="shared" si="1"/>
        <v>1</v>
      </c>
      <c r="S29" s="57" vm="625">
        <f t="shared" si="1"/>
        <v>1</v>
      </c>
      <c r="T29" s="57" vm="605">
        <f t="shared" si="1"/>
        <v>1</v>
      </c>
      <c r="U29" s="57" vm="643">
        <f t="shared" si="1"/>
        <v>1</v>
      </c>
      <c r="V29" s="57" vm="668">
        <f t="shared" si="1"/>
        <v>1</v>
      </c>
      <c r="Z29" s="61"/>
      <c r="AA29" s="61"/>
      <c r="AB29" s="61"/>
      <c r="AC29" s="61"/>
      <c r="AD29" s="61"/>
      <c r="AE29" s="61"/>
      <c r="AF29" s="61"/>
      <c r="AG29" s="61"/>
      <c r="AH29" s="61"/>
      <c r="AI29" s="61"/>
    </row>
    <row r="30" spans="2:35" x14ac:dyDescent="0.2">
      <c r="B30" t="str" vm="23">
        <f t="shared" si="2"/>
        <v>2019-10</v>
      </c>
      <c r="C30" s="57" vm="669">
        <f t="shared" si="1"/>
        <v>1</v>
      </c>
      <c r="D30" s="57" vm="691">
        <f t="shared" si="1"/>
        <v>1</v>
      </c>
      <c r="E30" s="57" vm="682">
        <f t="shared" si="1"/>
        <v>1</v>
      </c>
      <c r="F30" s="57" vm="721">
        <f t="shared" si="1"/>
        <v>1</v>
      </c>
      <c r="G30" s="57" vm="634">
        <f t="shared" si="1"/>
        <v>1</v>
      </c>
      <c r="H30" s="57" vm="623">
        <f t="shared" si="1"/>
        <v>1</v>
      </c>
      <c r="I30" s="57" vm="1142">
        <f t="shared" si="1"/>
        <v>1</v>
      </c>
      <c r="J30" s="57" vm="644">
        <f t="shared" si="1"/>
        <v>1</v>
      </c>
      <c r="K30" s="57" vm="670">
        <f t="shared" si="1"/>
        <v>1</v>
      </c>
      <c r="L30" s="57" vm="692">
        <f t="shared" si="1"/>
        <v>1</v>
      </c>
      <c r="M30" s="57" vm="657">
        <f t="shared" si="1"/>
        <v>1</v>
      </c>
      <c r="N30" s="57" vm="722">
        <f t="shared" si="1"/>
        <v>1</v>
      </c>
      <c r="O30" s="57" vm="660">
        <f t="shared" si="1"/>
        <v>1</v>
      </c>
      <c r="P30" s="57" vm="622">
        <f t="shared" si="1"/>
        <v>1</v>
      </c>
      <c r="Q30" s="57" vm="1141">
        <f t="shared" si="1"/>
        <v>1</v>
      </c>
      <c r="R30" s="57" vm="645">
        <f t="shared" si="1"/>
        <v>1</v>
      </c>
      <c r="S30" s="57" vm="671">
        <f t="shared" si="1"/>
        <v>1</v>
      </c>
      <c r="T30" s="57" vm="693">
        <f t="shared" si="1"/>
        <v>1</v>
      </c>
      <c r="U30" s="57" vm="706">
        <f t="shared" si="1"/>
        <v>1</v>
      </c>
      <c r="V30" s="57" vm="723">
        <f t="shared" si="1"/>
        <v>1</v>
      </c>
    </row>
    <row r="31" spans="2:35" x14ac:dyDescent="0.2">
      <c r="B31" t="str" vm="15">
        <f t="shared" si="2"/>
        <v>2019-12</v>
      </c>
      <c r="C31" s="57" vm="724">
        <f t="shared" si="1"/>
        <v>1</v>
      </c>
      <c r="D31" s="57" vm="683">
        <f t="shared" si="1"/>
        <v>1</v>
      </c>
      <c r="E31" s="57" vm="620">
        <f t="shared" si="1"/>
        <v>1</v>
      </c>
      <c r="F31" s="57" vm="1129">
        <f t="shared" si="1"/>
        <v>1</v>
      </c>
      <c r="G31" s="57" vm="647">
        <f t="shared" si="1"/>
        <v>1</v>
      </c>
      <c r="H31" s="57" vm="673">
        <f t="shared" si="1"/>
        <v>1</v>
      </c>
      <c r="I31" s="57" vm="695">
        <f t="shared" si="1"/>
        <v>1</v>
      </c>
      <c r="J31" s="57" vm="636">
        <f t="shared" si="1"/>
        <v>1</v>
      </c>
      <c r="K31" s="57" vm="725">
        <f t="shared" si="1"/>
        <v>1</v>
      </c>
      <c r="L31" s="57" vm="1128">
        <f t="shared" si="1"/>
        <v>1</v>
      </c>
      <c r="M31" s="57" vm="619">
        <f t="shared" si="1"/>
        <v>1</v>
      </c>
      <c r="N31" s="57" vm="603">
        <f t="shared" si="1"/>
        <v>1</v>
      </c>
      <c r="O31" s="57" vm="648">
        <f t="shared" si="1"/>
        <v>1</v>
      </c>
      <c r="P31" s="57" vm="674">
        <f t="shared" si="1"/>
        <v>1</v>
      </c>
      <c r="Q31" s="57" vm="696">
        <f t="shared" si="1"/>
        <v>1</v>
      </c>
      <c r="R31" s="57" vm="613">
        <f t="shared" si="1"/>
        <v>1</v>
      </c>
      <c r="S31" s="57" vm="726">
        <f t="shared" si="1"/>
        <v>1</v>
      </c>
      <c r="T31" s="57" vm="633">
        <f t="shared" si="1"/>
        <v>1</v>
      </c>
      <c r="U31" s="57" vm="618">
        <f t="shared" si="1"/>
        <v>1</v>
      </c>
      <c r="V31" s="57" t="str" vm="602">
        <f t="shared" si="1"/>
        <v/>
      </c>
    </row>
    <row r="32" spans="2:35" x14ac:dyDescent="0.2">
      <c r="B32" t="str" vm="36">
        <f t="shared" si="2"/>
        <v>2020-01</v>
      </c>
      <c r="C32" s="57" vm="1133">
        <f t="shared" si="1"/>
        <v>2</v>
      </c>
      <c r="D32" s="57" vm="650">
        <f t="shared" si="1"/>
        <v>2</v>
      </c>
      <c r="E32" s="57" vm="676">
        <f t="shared" si="1"/>
        <v>2</v>
      </c>
      <c r="F32" s="57" vm="698">
        <f t="shared" si="1"/>
        <v>2</v>
      </c>
      <c r="G32" s="57" vm="708">
        <f t="shared" si="1"/>
        <v>2</v>
      </c>
      <c r="H32" s="57" vm="728">
        <f t="shared" si="1"/>
        <v>2</v>
      </c>
      <c r="I32" s="57" vm="632">
        <f t="shared" si="1"/>
        <v>2</v>
      </c>
      <c r="J32" s="57" vm="1130">
        <f t="shared" si="1"/>
        <v>2</v>
      </c>
      <c r="K32" s="57" vm="1134">
        <f t="shared" si="1"/>
        <v>2</v>
      </c>
      <c r="L32" s="57" vm="651">
        <f t="shared" si="1"/>
        <v>2</v>
      </c>
      <c r="M32" s="57" vm="677">
        <f t="shared" si="1"/>
        <v>2</v>
      </c>
      <c r="N32" s="57" vm="699">
        <f t="shared" si="1"/>
        <v>2</v>
      </c>
      <c r="O32" s="57" vm="709">
        <f t="shared" si="1"/>
        <v>2</v>
      </c>
      <c r="P32" s="57" vm="729">
        <f t="shared" si="1"/>
        <v>2</v>
      </c>
      <c r="Q32" s="57" vm="631">
        <f t="shared" si="1"/>
        <v>2</v>
      </c>
      <c r="R32" s="57" vm="1131">
        <f t="shared" si="1"/>
        <v>2</v>
      </c>
      <c r="S32" s="57" vm="1135">
        <f t="shared" si="1"/>
        <v>2</v>
      </c>
      <c r="T32" s="57" vm="652">
        <f t="shared" si="1"/>
        <v>2</v>
      </c>
      <c r="U32" s="57" t="str" vm="678">
        <f t="shared" si="1"/>
        <v/>
      </c>
      <c r="V32" s="57" t="str" vm="700">
        <f t="shared" si="1"/>
        <v/>
      </c>
    </row>
    <row r="33" spans="2:29" x14ac:dyDescent="0.2">
      <c r="B33" t="str" vm="9">
        <f t="shared" si="2"/>
        <v>2020-02</v>
      </c>
      <c r="C33" s="57" vm="701">
        <f t="shared" si="1"/>
        <v>3</v>
      </c>
      <c r="D33" s="57" vm="711">
        <f t="shared" si="1"/>
        <v>3</v>
      </c>
      <c r="E33" s="57" vm="731">
        <f t="shared" si="1"/>
        <v>3</v>
      </c>
      <c r="F33" s="57" vm="662">
        <f t="shared" si="1"/>
        <v>3</v>
      </c>
      <c r="G33" s="57" vm="617">
        <f t="shared" si="1"/>
        <v>3</v>
      </c>
      <c r="H33" s="57" vm="601">
        <f t="shared" si="1"/>
        <v>3</v>
      </c>
      <c r="I33" s="57" vm="654">
        <f t="shared" si="1"/>
        <v>3</v>
      </c>
      <c r="J33" s="57" vm="679">
        <f t="shared" si="1"/>
        <v>3</v>
      </c>
      <c r="K33" s="57" vm="702">
        <f t="shared" si="1"/>
        <v>3</v>
      </c>
      <c r="L33" s="57" vm="712">
        <f t="shared" si="1"/>
        <v>3</v>
      </c>
      <c r="M33" s="57" vm="885">
        <f t="shared" si="1"/>
        <v>3</v>
      </c>
      <c r="N33" s="57" vm="936">
        <f t="shared" si="1"/>
        <v>3</v>
      </c>
      <c r="O33" s="57" vm="732">
        <f t="shared" si="1"/>
        <v>3</v>
      </c>
      <c r="P33" s="57" vm="1032">
        <f t="shared" si="1"/>
        <v>3</v>
      </c>
      <c r="Q33" s="57" vm="1140">
        <f t="shared" si="1"/>
        <v>3</v>
      </c>
      <c r="R33" s="57" vm="734">
        <f t="shared" si="1"/>
        <v>3</v>
      </c>
      <c r="S33" s="57" vm="785">
        <f t="shared" si="1"/>
        <v>3</v>
      </c>
      <c r="T33" s="57" t="str" vm="835">
        <f t="shared" si="1"/>
        <v/>
      </c>
      <c r="U33" s="57" t="str" vm="886">
        <f t="shared" si="1"/>
        <v/>
      </c>
      <c r="V33" s="57" t="str" vm="937">
        <f t="shared" si="1"/>
        <v/>
      </c>
    </row>
    <row r="34" spans="2:29" x14ac:dyDescent="0.2">
      <c r="B34" t="str" vm="3">
        <f t="shared" si="2"/>
        <v>2020-03</v>
      </c>
      <c r="C34" s="57" vm="938">
        <f t="shared" si="1"/>
        <v>1</v>
      </c>
      <c r="D34" s="57" vm="655">
        <f t="shared" si="1"/>
        <v>1</v>
      </c>
      <c r="E34" s="57" vm="1034">
        <f t="shared" si="1"/>
        <v>1</v>
      </c>
      <c r="F34" s="57" vm="680">
        <f t="shared" si="1"/>
        <v>1</v>
      </c>
      <c r="G34" s="57" vm="736">
        <f t="shared" si="1"/>
        <v>1</v>
      </c>
      <c r="H34" s="57" vm="787">
        <f t="shared" si="1"/>
        <v>1</v>
      </c>
      <c r="I34" s="57" vm="837">
        <f t="shared" si="1"/>
        <v>1</v>
      </c>
      <c r="J34" s="57" vm="887">
        <f t="shared" si="1"/>
        <v>1</v>
      </c>
      <c r="K34" s="57" vm="939">
        <f t="shared" si="1"/>
        <v>1</v>
      </c>
      <c r="L34" s="57" vm="703">
        <f t="shared" si="1"/>
        <v>1</v>
      </c>
      <c r="M34" s="57" vm="1035">
        <f t="shared" si="1"/>
        <v>1</v>
      </c>
      <c r="N34" s="57" vm="713">
        <f t="shared" si="1"/>
        <v>1</v>
      </c>
      <c r="O34" s="57" vm="737">
        <f t="shared" si="1"/>
        <v>1</v>
      </c>
      <c r="P34" s="57" vm="788">
        <f t="shared" si="1"/>
        <v>1</v>
      </c>
      <c r="Q34" s="57" vm="838">
        <f t="shared" si="1"/>
        <v>1</v>
      </c>
      <c r="R34" s="57" vm="888">
        <f t="shared" si="1"/>
        <v>1</v>
      </c>
      <c r="S34" s="57" t="str" vm="940">
        <f t="shared" si="1"/>
        <v/>
      </c>
      <c r="T34" s="57" t="str" vm="733">
        <f t="shared" si="1"/>
        <v/>
      </c>
      <c r="U34" s="57" t="str" vm="1036">
        <f t="shared" si="1"/>
        <v/>
      </c>
      <c r="V34" s="57" t="str" vm="684">
        <f t="shared" si="1"/>
        <v/>
      </c>
    </row>
    <row r="35" spans="2:29" x14ac:dyDescent="0.2">
      <c r="B35" t="str" vm="33">
        <f t="shared" si="2"/>
        <v>2020-04</v>
      </c>
      <c r="C35" s="57" vm="600">
        <f t="shared" si="1"/>
        <v>1</v>
      </c>
      <c r="D35" s="57" vm="739">
        <f t="shared" si="1"/>
        <v>1</v>
      </c>
      <c r="E35" s="57" vm="790">
        <f t="shared" si="1"/>
        <v>1</v>
      </c>
      <c r="F35" s="57" vm="840">
        <f t="shared" si="1"/>
        <v>1</v>
      </c>
      <c r="G35" s="57" vm="890">
        <f t="shared" si="1"/>
        <v>1</v>
      </c>
      <c r="H35" s="57" vm="942">
        <f t="shared" si="1"/>
        <v>1</v>
      </c>
      <c r="I35" s="57" vm="987">
        <f t="shared" si="1"/>
        <v>1</v>
      </c>
      <c r="J35" s="57" vm="1037">
        <f t="shared" si="1"/>
        <v>1</v>
      </c>
      <c r="K35" s="57" vm="1083">
        <f t="shared" si="1"/>
        <v>1</v>
      </c>
      <c r="L35" s="57" vm="740">
        <f t="shared" si="1"/>
        <v>1</v>
      </c>
      <c r="M35" s="57" vm="791">
        <f t="shared" si="1"/>
        <v>1</v>
      </c>
      <c r="N35" s="57" vm="841">
        <f t="shared" si="1"/>
        <v>1</v>
      </c>
      <c r="O35" s="57" vm="891">
        <f t="shared" si="1"/>
        <v>1</v>
      </c>
      <c r="P35" s="57" vm="943">
        <f t="shared" si="1"/>
        <v>1</v>
      </c>
      <c r="Q35" s="57" vm="988">
        <f t="shared" si="1"/>
        <v>1</v>
      </c>
      <c r="R35" s="57" t="str" vm="1038">
        <f t="shared" si="1"/>
        <v/>
      </c>
      <c r="S35" s="57" t="str" vm="1084">
        <f t="shared" si="1"/>
        <v/>
      </c>
      <c r="T35" s="57" t="str" vm="741">
        <f t="shared" si="1"/>
        <v/>
      </c>
      <c r="U35" s="57" t="str" vm="792">
        <f t="shared" si="1"/>
        <v/>
      </c>
      <c r="V35" s="57" t="str" vm="842">
        <f t="shared" si="1"/>
        <v/>
      </c>
    </row>
    <row r="36" spans="2:29" x14ac:dyDescent="0.2">
      <c r="B36" t="str" vm="32">
        <f t="shared" si="2"/>
        <v>2020-05</v>
      </c>
      <c r="C36" s="57" vm="843">
        <f t="shared" si="1"/>
        <v>1</v>
      </c>
      <c r="D36" s="57" vm="893">
        <f t="shared" si="1"/>
        <v>1</v>
      </c>
      <c r="E36" s="57" vm="945">
        <f t="shared" si="1"/>
        <v>1</v>
      </c>
      <c r="F36" s="57" vm="990">
        <f t="shared" si="1"/>
        <v>1</v>
      </c>
      <c r="G36" s="57" vm="1040">
        <f t="shared" si="1"/>
        <v>1</v>
      </c>
      <c r="H36" s="57" vm="1086">
        <f t="shared" si="1"/>
        <v>1</v>
      </c>
      <c r="I36" s="57" vm="743">
        <f t="shared" si="1"/>
        <v>1</v>
      </c>
      <c r="J36" s="57" vm="793">
        <f t="shared" si="1"/>
        <v>1</v>
      </c>
      <c r="K36" s="57" vm="844">
        <f t="shared" si="1"/>
        <v>1</v>
      </c>
      <c r="L36" s="57" vm="894">
        <f t="shared" si="1"/>
        <v>1</v>
      </c>
      <c r="M36" s="57" vm="946">
        <f t="shared" si="1"/>
        <v>1</v>
      </c>
      <c r="N36" s="57" vm="991">
        <f t="shared" si="1"/>
        <v>1</v>
      </c>
      <c r="O36" s="57" vm="1041">
        <f t="shared" si="1"/>
        <v>1</v>
      </c>
      <c r="P36" s="57" vm="1087">
        <f t="shared" si="1"/>
        <v>1</v>
      </c>
      <c r="Q36" s="57" t="str" vm="744">
        <f t="shared" si="1"/>
        <v/>
      </c>
      <c r="R36" s="57" t="str" vm="794">
        <f t="shared" si="1"/>
        <v/>
      </c>
      <c r="S36" s="57" t="str" vm="845">
        <f t="shared" si="1"/>
        <v/>
      </c>
      <c r="T36" s="57" t="str" vm="895">
        <f t="shared" si="1"/>
        <v/>
      </c>
      <c r="U36" s="57" t="str" vm="947">
        <f t="shared" si="1"/>
        <v/>
      </c>
      <c r="V36" s="57" t="str" vm="992">
        <f t="shared" si="1"/>
        <v/>
      </c>
    </row>
    <row r="37" spans="2:29" x14ac:dyDescent="0.2">
      <c r="B37" t="str" vm="30">
        <f t="shared" si="2"/>
        <v>2020-06</v>
      </c>
      <c r="C37" s="57" vm="993">
        <f t="shared" si="1"/>
        <v>5</v>
      </c>
      <c r="D37" s="57" vm="1043">
        <f t="shared" si="1"/>
        <v>5</v>
      </c>
      <c r="E37" s="57" vm="1089">
        <f t="shared" si="1"/>
        <v>5</v>
      </c>
      <c r="F37" s="57" vm="746">
        <f t="shared" si="1"/>
        <v>5</v>
      </c>
      <c r="G37" s="57" vm="796">
        <f t="shared" si="1"/>
        <v>5</v>
      </c>
      <c r="H37" s="57" vm="847">
        <f t="shared" si="1"/>
        <v>5</v>
      </c>
      <c r="I37" s="57" vm="897">
        <f t="shared" si="1"/>
        <v>5</v>
      </c>
      <c r="J37" s="57" vm="948">
        <f t="shared" si="1"/>
        <v>5</v>
      </c>
      <c r="K37" s="57" vm="994">
        <f t="shared" si="1"/>
        <v>5</v>
      </c>
      <c r="L37" s="57" vm="1044">
        <f t="shared" si="1"/>
        <v>5</v>
      </c>
      <c r="M37" s="57" vm="1090">
        <f t="shared" si="1"/>
        <v>5</v>
      </c>
      <c r="N37" s="57" vm="747">
        <f t="shared" si="1"/>
        <v>5</v>
      </c>
      <c r="O37" s="57" vm="797">
        <f t="shared" si="1"/>
        <v>5</v>
      </c>
      <c r="P37" s="57" t="str" vm="848">
        <f t="shared" si="1"/>
        <v/>
      </c>
      <c r="Q37" s="57" t="str" vm="898">
        <f t="shared" si="1"/>
        <v/>
      </c>
      <c r="R37" s="57" t="str" vm="949">
        <f t="shared" si="1"/>
        <v/>
      </c>
      <c r="S37" s="57" t="str" vm="995">
        <f t="shared" si="1"/>
        <v/>
      </c>
      <c r="T37" s="57" t="str" vm="1045">
        <f t="shared" si="1"/>
        <v/>
      </c>
      <c r="U37" s="57" t="str" vm="1091">
        <f t="shared" si="1"/>
        <v/>
      </c>
      <c r="V37" s="57" t="str" vm="748">
        <f t="shared" si="1"/>
        <v/>
      </c>
    </row>
    <row r="38" spans="2:29" x14ac:dyDescent="0.2">
      <c r="B38" t="str" vm="48">
        <f t="shared" si="2"/>
        <v>2020-07</v>
      </c>
      <c r="C38" s="57" vm="749">
        <f t="shared" si="1"/>
        <v>6</v>
      </c>
      <c r="D38" s="57" vm="799">
        <f t="shared" si="1"/>
        <v>6</v>
      </c>
      <c r="E38" s="57" vm="850">
        <f t="shared" si="1"/>
        <v>6</v>
      </c>
      <c r="F38" s="57" vm="900">
        <f t="shared" si="1"/>
        <v>6</v>
      </c>
      <c r="G38" s="57" vm="951">
        <f t="shared" si="1"/>
        <v>6</v>
      </c>
      <c r="H38" s="57" vm="997">
        <f t="shared" si="1"/>
        <v>6</v>
      </c>
      <c r="I38" s="57" vm="1047">
        <f t="shared" si="1"/>
        <v>6</v>
      </c>
      <c r="J38" s="57" vm="1092">
        <f t="shared" si="1"/>
        <v>6</v>
      </c>
      <c r="K38" s="57" vm="750">
        <f t="shared" si="1"/>
        <v>6</v>
      </c>
      <c r="L38" s="57" vm="800">
        <f t="shared" si="1"/>
        <v>6</v>
      </c>
      <c r="M38" s="57" vm="851">
        <f t="shared" si="1"/>
        <v>6</v>
      </c>
      <c r="N38" s="57" vm="901">
        <f t="shared" si="1"/>
        <v>6</v>
      </c>
      <c r="O38" s="57" t="str" vm="952">
        <f t="shared" si="1"/>
        <v/>
      </c>
      <c r="P38" s="57" t="str" vm="998">
        <f t="shared" si="1"/>
        <v/>
      </c>
      <c r="Q38" s="57" t="str" vm="1048">
        <f t="shared" si="1"/>
        <v/>
      </c>
      <c r="R38" s="57" t="str" vm="1093">
        <f t="shared" si="1"/>
        <v/>
      </c>
      <c r="S38" s="57" t="str" vm="751">
        <f t="shared" si="1"/>
        <v/>
      </c>
      <c r="T38" s="57" t="str" vm="801">
        <f t="shared" si="1"/>
        <v/>
      </c>
      <c r="U38" s="57" t="str" vm="852">
        <f t="shared" si="1"/>
        <v/>
      </c>
      <c r="V38" s="57" t="str" vm="902">
        <f t="shared" si="1"/>
        <v/>
      </c>
    </row>
    <row r="39" spans="2:29" x14ac:dyDescent="0.2">
      <c r="B39" t="str" vm="18">
        <f t="shared" si="2"/>
        <v>2020-08</v>
      </c>
      <c r="C39" s="57" vm="903">
        <f t="shared" si="1"/>
        <v>5</v>
      </c>
      <c r="D39" s="57" vm="954">
        <f t="shared" si="1"/>
        <v>5</v>
      </c>
      <c r="E39" s="57" vm="1000">
        <f t="shared" si="1"/>
        <v>5</v>
      </c>
      <c r="F39" s="57" vm="1050">
        <f t="shared" si="1"/>
        <v>5</v>
      </c>
      <c r="G39" s="57" vm="1095">
        <f t="shared" si="1"/>
        <v>5</v>
      </c>
      <c r="H39" s="57" vm="753">
        <f t="shared" si="1"/>
        <v>5</v>
      </c>
      <c r="I39" s="57" vm="803">
        <f t="shared" si="1"/>
        <v>5</v>
      </c>
      <c r="J39" s="57" vm="853">
        <f t="shared" si="1"/>
        <v>5</v>
      </c>
      <c r="K39" s="57" vm="904">
        <f t="shared" si="1"/>
        <v>5</v>
      </c>
      <c r="L39" s="57" vm="955">
        <f t="shared" si="1"/>
        <v>5</v>
      </c>
      <c r="M39" s="57" vm="1001">
        <f t="shared" si="1"/>
        <v>5</v>
      </c>
      <c r="N39" s="57" t="str" vm="1051">
        <f t="shared" si="1"/>
        <v/>
      </c>
      <c r="O39" s="57" t="str" vm="1096">
        <f t="shared" si="1"/>
        <v/>
      </c>
      <c r="P39" s="57" t="str" vm="754">
        <f t="shared" si="1"/>
        <v/>
      </c>
      <c r="Q39" s="57" t="str" vm="804">
        <f t="shared" si="1"/>
        <v/>
      </c>
      <c r="R39" s="57" t="str" vm="854">
        <f t="shared" si="1"/>
        <v/>
      </c>
      <c r="S39" s="57" t="str" vm="905">
        <f t="shared" si="1"/>
        <v/>
      </c>
      <c r="T39" s="57" t="str" vm="956">
        <f t="shared" si="1"/>
        <v/>
      </c>
      <c r="U39" s="57" t="str" vm="1002">
        <f t="shared" si="1"/>
        <v/>
      </c>
      <c r="V39" s="57" t="str" vm="1052">
        <f t="shared" si="1"/>
        <v/>
      </c>
    </row>
    <row r="40" spans="2:29" x14ac:dyDescent="0.2">
      <c r="B40" t="str" vm="26">
        <f t="shared" si="2"/>
        <v>2020-09</v>
      </c>
      <c r="C40" s="57" vm="1053">
        <f t="shared" si="1"/>
        <v>8</v>
      </c>
      <c r="D40" s="57" vm="1098">
        <f t="shared" si="1"/>
        <v>8</v>
      </c>
      <c r="E40" s="57" vm="756">
        <f t="shared" si="1"/>
        <v>8</v>
      </c>
      <c r="F40" s="57" vm="806">
        <f t="shared" si="1"/>
        <v>8</v>
      </c>
      <c r="G40" s="57" vm="856">
        <f t="shared" si="1"/>
        <v>8</v>
      </c>
      <c r="H40" s="57" vm="907">
        <f t="shared" si="1"/>
        <v>8</v>
      </c>
      <c r="I40" s="57" vm="958">
        <f t="shared" si="1"/>
        <v>8</v>
      </c>
      <c r="J40" s="57" vm="1003">
        <f t="shared" si="1"/>
        <v>8</v>
      </c>
      <c r="K40" s="57" vm="1054">
        <f t="shared" si="1"/>
        <v>8</v>
      </c>
      <c r="L40" s="57" vm="1099">
        <f t="shared" si="1"/>
        <v>8</v>
      </c>
      <c r="M40" s="57"/>
      <c r="N40" s="57" t="str" vm="807">
        <f t="shared" si="1"/>
        <v/>
      </c>
      <c r="O40" s="57" t="str" vm="857">
        <f t="shared" si="1"/>
        <v/>
      </c>
      <c r="P40" s="57" t="str" vm="908">
        <f t="shared" si="1"/>
        <v/>
      </c>
      <c r="Q40" s="57" t="str" vm="959">
        <f t="shared" si="1"/>
        <v/>
      </c>
      <c r="R40" s="57" t="str" vm="1004">
        <f t="shared" si="1"/>
        <v/>
      </c>
      <c r="S40" s="57" t="str" vm="1055">
        <f t="shared" si="1"/>
        <v/>
      </c>
      <c r="T40" s="57" t="str" vm="1100">
        <f t="shared" si="1"/>
        <v/>
      </c>
      <c r="U40" s="57" t="str" vm="758">
        <f t="shared" si="1"/>
        <v/>
      </c>
      <c r="V40" s="57" t="str" vm="808">
        <f t="shared" si="1"/>
        <v/>
      </c>
      <c r="AC40" s="14"/>
    </row>
    <row r="41" spans="2:29" x14ac:dyDescent="0.2">
      <c r="B41" t="str" vm="8">
        <f t="shared" si="2"/>
        <v>2020-10</v>
      </c>
      <c r="C41" s="57" vm="809">
        <f t="shared" si="1"/>
        <v>5</v>
      </c>
      <c r="D41" s="57" vm="859">
        <f t="shared" si="1"/>
        <v>5</v>
      </c>
      <c r="E41" s="57" vm="910">
        <f t="shared" si="1"/>
        <v>5</v>
      </c>
      <c r="F41" s="57" vm="961">
        <f t="shared" si="1"/>
        <v>5</v>
      </c>
      <c r="G41" s="57" vm="1006">
        <f t="shared" si="1"/>
        <v>5</v>
      </c>
      <c r="H41" s="57" vm="1057">
        <f t="shared" si="1"/>
        <v>5</v>
      </c>
      <c r="I41" s="57" vm="1102">
        <f t="shared" si="1"/>
        <v>5</v>
      </c>
      <c r="J41" s="57" vm="759">
        <f t="shared" si="1"/>
        <v>5</v>
      </c>
      <c r="K41" s="57" vm="810">
        <f t="shared" si="1"/>
        <v>5</v>
      </c>
      <c r="L41" s="57" t="str" vm="860">
        <f t="shared" si="1"/>
        <v/>
      </c>
      <c r="M41" s="57" t="str" vm="911">
        <f t="shared" si="1"/>
        <v/>
      </c>
      <c r="N41" s="57" t="str" vm="962">
        <f t="shared" ref="C41:V48" si="3">IF(ISBLANK(N17),"",N17)</f>
        <v/>
      </c>
      <c r="O41" s="57" t="str" vm="1007">
        <f t="shared" si="3"/>
        <v/>
      </c>
      <c r="P41" s="57" t="str" vm="1058">
        <f t="shared" si="3"/>
        <v/>
      </c>
      <c r="Q41" s="57" t="str" vm="1103">
        <f t="shared" si="3"/>
        <v/>
      </c>
      <c r="R41" s="57" t="str" vm="760">
        <f t="shared" si="3"/>
        <v/>
      </c>
      <c r="S41" s="57" t="str" vm="811">
        <f t="shared" si="3"/>
        <v/>
      </c>
      <c r="T41" s="57" t="str" vm="861">
        <f t="shared" si="3"/>
        <v/>
      </c>
      <c r="U41" s="57" t="str" vm="912">
        <f t="shared" si="3"/>
        <v/>
      </c>
      <c r="V41" s="57" t="str" vm="963">
        <f t="shared" si="3"/>
        <v/>
      </c>
      <c r="AC41" s="14"/>
    </row>
    <row r="42" spans="2:29" x14ac:dyDescent="0.2">
      <c r="B42" t="str" vm="2">
        <f t="shared" si="2"/>
        <v>2020-11</v>
      </c>
      <c r="C42" s="57" vm="964">
        <f t="shared" si="3"/>
        <v>8</v>
      </c>
      <c r="D42" s="57" vm="1009">
        <f t="shared" si="3"/>
        <v>8</v>
      </c>
      <c r="E42" s="57" vm="1060">
        <f t="shared" si="3"/>
        <v>8</v>
      </c>
      <c r="F42" s="57" vm="1105">
        <f t="shared" si="3"/>
        <v>8</v>
      </c>
      <c r="G42" s="57" vm="762">
        <f t="shared" si="3"/>
        <v>8</v>
      </c>
      <c r="H42" s="57" vm="813">
        <f t="shared" si="3"/>
        <v>8</v>
      </c>
      <c r="I42" s="57" vm="863">
        <f t="shared" si="3"/>
        <v>8</v>
      </c>
      <c r="J42" s="57" vm="913">
        <f t="shared" si="3"/>
        <v>8</v>
      </c>
      <c r="K42" s="57"/>
      <c r="L42" s="57" t="str" vm="1010">
        <f t="shared" si="3"/>
        <v/>
      </c>
      <c r="M42" s="57" t="str" vm="1061">
        <f t="shared" si="3"/>
        <v/>
      </c>
      <c r="N42" s="57" t="str" vm="1106">
        <f t="shared" si="3"/>
        <v/>
      </c>
      <c r="O42" s="57" t="str" vm="763">
        <f t="shared" si="3"/>
        <v/>
      </c>
      <c r="P42" s="57" t="str" vm="814">
        <f t="shared" si="3"/>
        <v/>
      </c>
      <c r="Q42" s="57" t="str" vm="864">
        <f t="shared" si="3"/>
        <v/>
      </c>
      <c r="R42" s="57" t="str" vm="914">
        <f t="shared" si="3"/>
        <v/>
      </c>
      <c r="S42" s="57" t="str" vm="966">
        <f t="shared" si="3"/>
        <v/>
      </c>
      <c r="T42" s="57" t="str" vm="1011">
        <f t="shared" si="3"/>
        <v/>
      </c>
      <c r="U42" s="57" t="str" vm="1062">
        <f t="shared" si="3"/>
        <v/>
      </c>
      <c r="V42" s="57" t="str" vm="1107">
        <f t="shared" si="3"/>
        <v/>
      </c>
      <c r="AC42" s="14"/>
    </row>
    <row r="43" spans="2:29" x14ac:dyDescent="0.2">
      <c r="B43" t="str" vm="14">
        <f t="shared" si="2"/>
        <v>2020-12</v>
      </c>
      <c r="C43" s="57" vm="1108">
        <f t="shared" si="3"/>
        <v>13</v>
      </c>
      <c r="D43" s="57" vm="765">
        <f t="shared" si="3"/>
        <v>13</v>
      </c>
      <c r="E43" s="57" vm="816">
        <f t="shared" si="3"/>
        <v>13</v>
      </c>
      <c r="F43" s="57" vm="866">
        <f t="shared" si="3"/>
        <v>13</v>
      </c>
      <c r="G43" s="57" vm="916">
        <f t="shared" si="3"/>
        <v>13</v>
      </c>
      <c r="H43" s="57" vm="968">
        <f t="shared" si="3"/>
        <v>13</v>
      </c>
      <c r="I43" s="57" vm="1013">
        <f t="shared" si="3"/>
        <v>13</v>
      </c>
      <c r="J43" s="57" t="str" vm="1063">
        <f t="shared" si="3"/>
        <v/>
      </c>
      <c r="K43" s="57" t="str" vm="1109">
        <f t="shared" si="3"/>
        <v/>
      </c>
      <c r="L43" s="57" t="str" vm="766">
        <f t="shared" si="3"/>
        <v/>
      </c>
      <c r="M43" s="57" t="str" vm="817">
        <f t="shared" si="3"/>
        <v/>
      </c>
      <c r="N43" s="57" t="str" vm="867">
        <f t="shared" si="3"/>
        <v/>
      </c>
      <c r="O43" s="57" t="str" vm="917">
        <f t="shared" si="3"/>
        <v/>
      </c>
      <c r="P43" s="57" t="str" vm="969">
        <f t="shared" si="3"/>
        <v/>
      </c>
      <c r="Q43" s="57" t="str" vm="1014">
        <f t="shared" si="3"/>
        <v/>
      </c>
      <c r="R43" s="57" t="str" vm="1064">
        <f t="shared" si="3"/>
        <v/>
      </c>
      <c r="S43" s="57" t="str" vm="1110">
        <f t="shared" si="3"/>
        <v/>
      </c>
      <c r="T43" s="57" t="str" vm="767">
        <f t="shared" si="3"/>
        <v/>
      </c>
      <c r="U43" s="57" t="str" vm="818">
        <f t="shared" si="3"/>
        <v/>
      </c>
      <c r="V43" s="57" t="str" vm="868">
        <f t="shared" si="3"/>
        <v/>
      </c>
      <c r="AC43" s="14"/>
    </row>
    <row r="44" spans="2:29" x14ac:dyDescent="0.2">
      <c r="B44" t="str" vm="45">
        <f t="shared" si="2"/>
        <v>2021-01</v>
      </c>
      <c r="C44" s="57" vm="869">
        <f t="shared" si="3"/>
        <v>8</v>
      </c>
      <c r="D44" s="57" vm="919">
        <f t="shared" si="3"/>
        <v>8</v>
      </c>
      <c r="E44" s="57" vm="971">
        <f t="shared" si="3"/>
        <v>8</v>
      </c>
      <c r="F44" s="57" vm="1016">
        <f t="shared" si="3"/>
        <v>8</v>
      </c>
      <c r="G44" s="57" vm="1066">
        <f t="shared" si="3"/>
        <v>8</v>
      </c>
      <c r="H44" s="57" vm="1112">
        <f t="shared" si="3"/>
        <v>8</v>
      </c>
      <c r="I44" s="57" t="str" vm="769">
        <f t="shared" si="3"/>
        <v/>
      </c>
      <c r="J44" s="57" t="str" vm="819">
        <f t="shared" si="3"/>
        <v/>
      </c>
      <c r="K44" s="57" t="str" vm="870">
        <f t="shared" si="3"/>
        <v/>
      </c>
      <c r="L44" s="57" t="str" vm="920">
        <f t="shared" si="3"/>
        <v/>
      </c>
      <c r="M44" s="57" t="str" vm="972">
        <f t="shared" si="3"/>
        <v/>
      </c>
      <c r="N44" s="57" t="str" vm="1017">
        <f t="shared" si="3"/>
        <v/>
      </c>
      <c r="O44" s="57" t="str" vm="1067">
        <f t="shared" si="3"/>
        <v/>
      </c>
      <c r="P44" s="57" t="str" vm="1113">
        <f t="shared" si="3"/>
        <v/>
      </c>
      <c r="Q44" s="57" t="str" vm="770">
        <f t="shared" si="3"/>
        <v/>
      </c>
      <c r="R44" s="57" t="str" vm="820">
        <f t="shared" si="3"/>
        <v/>
      </c>
      <c r="S44" s="57" t="str" vm="871">
        <f t="shared" si="3"/>
        <v/>
      </c>
      <c r="T44" s="57" t="str" vm="921">
        <f t="shared" si="3"/>
        <v/>
      </c>
      <c r="U44" s="57" t="str" vm="973">
        <f t="shared" si="3"/>
        <v/>
      </c>
      <c r="V44" s="57" t="str" vm="1018">
        <f t="shared" si="3"/>
        <v/>
      </c>
      <c r="AC44" s="14"/>
    </row>
    <row r="45" spans="2:29" x14ac:dyDescent="0.2">
      <c r="B45" t="str" vm="22">
        <f t="shared" ref="B45:B48" si="4">IF(ISBLANK(B21),"",B21)</f>
        <v>2021-02</v>
      </c>
      <c r="C45" s="57" vm="1019">
        <f t="shared" si="3"/>
        <v>5</v>
      </c>
      <c r="D45" s="57" vm="1069">
        <f t="shared" si="3"/>
        <v>5</v>
      </c>
      <c r="E45" s="57" vm="1115">
        <f t="shared" si="3"/>
        <v>5</v>
      </c>
      <c r="F45" s="57" vm="772">
        <f t="shared" si="3"/>
        <v>5</v>
      </c>
      <c r="G45" s="57" vm="822">
        <f t="shared" si="3"/>
        <v>5</v>
      </c>
      <c r="H45" s="57"/>
      <c r="I45" s="57" t="str" vm="923">
        <f t="shared" si="3"/>
        <v/>
      </c>
      <c r="J45" s="57" t="str" vm="974">
        <f t="shared" si="3"/>
        <v/>
      </c>
      <c r="K45" s="57" t="str" vm="1020">
        <f t="shared" si="3"/>
        <v/>
      </c>
      <c r="L45" s="57" t="str" vm="1070">
        <f t="shared" si="3"/>
        <v/>
      </c>
      <c r="M45" s="57" t="str" vm="1116">
        <f t="shared" si="3"/>
        <v/>
      </c>
      <c r="N45" s="57" t="str" vm="773">
        <f t="shared" si="3"/>
        <v/>
      </c>
      <c r="O45" s="57" t="str" vm="823">
        <f t="shared" si="3"/>
        <v/>
      </c>
      <c r="P45" s="57" t="str" vm="874">
        <f t="shared" si="3"/>
        <v/>
      </c>
      <c r="Q45" s="57" t="str" vm="924">
        <f t="shared" si="3"/>
        <v/>
      </c>
      <c r="R45" s="57" t="str" vm="975">
        <f t="shared" si="3"/>
        <v/>
      </c>
      <c r="S45" s="57" t="str" vm="1021">
        <f t="shared" si="3"/>
        <v/>
      </c>
      <c r="T45" s="57" t="str" vm="1071">
        <f t="shared" si="3"/>
        <v/>
      </c>
      <c r="U45" s="57" t="str" vm="1117">
        <f t="shared" si="3"/>
        <v/>
      </c>
      <c r="V45" s="57" t="str" vm="774">
        <f t="shared" si="3"/>
        <v/>
      </c>
      <c r="AC45" s="14"/>
    </row>
    <row r="46" spans="2:29" x14ac:dyDescent="0.2">
      <c r="B46" t="str" vm="41">
        <f t="shared" si="4"/>
        <v>2021-03</v>
      </c>
      <c r="C46" s="57" vm="775">
        <f t="shared" si="3"/>
        <v>6</v>
      </c>
      <c r="D46" s="57" vm="825">
        <f t="shared" si="3"/>
        <v>6</v>
      </c>
      <c r="E46" s="57" vm="876">
        <f t="shared" si="3"/>
        <v>6</v>
      </c>
      <c r="F46" s="57" vm="926">
        <f t="shared" si="3"/>
        <v>6</v>
      </c>
      <c r="G46" s="57" t="str" vm="977">
        <f t="shared" si="3"/>
        <v/>
      </c>
      <c r="H46" s="57" t="str" vm="1023">
        <f t="shared" si="3"/>
        <v/>
      </c>
      <c r="I46" s="57" t="str" vm="1073">
        <f t="shared" si="3"/>
        <v/>
      </c>
      <c r="J46" s="57" t="str" vm="1118">
        <f t="shared" si="3"/>
        <v/>
      </c>
      <c r="K46" s="57" t="str" vm="776">
        <f t="shared" si="3"/>
        <v/>
      </c>
      <c r="L46" s="57" t="str" vm="826">
        <f t="shared" si="3"/>
        <v/>
      </c>
      <c r="M46" s="57" t="str" vm="877">
        <f t="shared" si="3"/>
        <v/>
      </c>
      <c r="N46" s="57" t="str" vm="927">
        <f t="shared" si="3"/>
        <v/>
      </c>
      <c r="O46" s="57" t="str" vm="978">
        <f t="shared" si="3"/>
        <v/>
      </c>
      <c r="P46" s="57" t="str" vm="1024">
        <f t="shared" si="3"/>
        <v/>
      </c>
      <c r="Q46" s="57" t="str" vm="1074">
        <f t="shared" si="3"/>
        <v/>
      </c>
      <c r="R46" s="57" t="str" vm="1119">
        <f t="shared" si="3"/>
        <v/>
      </c>
      <c r="S46" s="57" t="str" vm="777">
        <f t="shared" si="3"/>
        <v/>
      </c>
      <c r="T46" s="57" t="str" vm="827">
        <f t="shared" si="3"/>
        <v/>
      </c>
      <c r="U46" s="57" t="str" vm="878">
        <f t="shared" si="3"/>
        <v/>
      </c>
      <c r="V46" s="57" t="str" vm="928">
        <f t="shared" si="3"/>
        <v/>
      </c>
      <c r="AC46" s="14"/>
    </row>
    <row r="47" spans="2:29" x14ac:dyDescent="0.2">
      <c r="B47" t="str" vm="38">
        <f t="shared" si="4"/>
        <v>2021-04</v>
      </c>
      <c r="C47" s="57" vm="929">
        <f t="shared" si="3"/>
        <v>11</v>
      </c>
      <c r="D47" s="57" vm="980">
        <f t="shared" si="3"/>
        <v>11</v>
      </c>
      <c r="E47" s="57" vm="1026">
        <f t="shared" si="3"/>
        <v>11</v>
      </c>
      <c r="F47" s="57" t="str" vm="1076">
        <f t="shared" si="3"/>
        <v/>
      </c>
      <c r="G47" s="57" t="str" vm="1121">
        <f t="shared" si="3"/>
        <v/>
      </c>
      <c r="H47" s="57" t="str" vm="779">
        <f t="shared" si="3"/>
        <v/>
      </c>
      <c r="I47" s="57" t="str" vm="829">
        <f t="shared" si="3"/>
        <v/>
      </c>
      <c r="J47" s="57" t="str" vm="879">
        <f t="shared" si="3"/>
        <v/>
      </c>
      <c r="K47" s="57" t="str" vm="930">
        <f t="shared" si="3"/>
        <v/>
      </c>
      <c r="L47" s="57" t="str" vm="981">
        <f t="shared" si="3"/>
        <v/>
      </c>
      <c r="M47" s="57" t="str" vm="1027">
        <f t="shared" si="3"/>
        <v/>
      </c>
      <c r="N47" s="57" t="str" vm="1077">
        <f t="shared" si="3"/>
        <v/>
      </c>
      <c r="O47" s="57" t="str" vm="1122">
        <f t="shared" si="3"/>
        <v/>
      </c>
      <c r="P47" s="57" t="str" vm="780">
        <f t="shared" si="3"/>
        <v/>
      </c>
      <c r="Q47" s="57" t="str" vm="830">
        <f t="shared" si="3"/>
        <v/>
      </c>
      <c r="R47" s="57" t="str" vm="880">
        <f t="shared" si="3"/>
        <v/>
      </c>
      <c r="S47" s="57" t="str" vm="931">
        <f t="shared" si="3"/>
        <v/>
      </c>
      <c r="T47" s="57" t="str" vm="982">
        <f t="shared" si="3"/>
        <v/>
      </c>
      <c r="U47" s="57" t="str" vm="1028">
        <f t="shared" si="3"/>
        <v/>
      </c>
      <c r="V47" s="57" t="str" vm="1078">
        <f t="shared" si="3"/>
        <v/>
      </c>
      <c r="AC47" s="14"/>
    </row>
    <row r="48" spans="2:29" x14ac:dyDescent="0.2">
      <c r="B48" t="str" vm="35">
        <f t="shared" si="4"/>
        <v>2021-05</v>
      </c>
      <c r="C48" s="57" vm="1079">
        <f t="shared" si="3"/>
        <v>6</v>
      </c>
      <c r="D48" s="57" vm="1124">
        <f t="shared" si="3"/>
        <v>6</v>
      </c>
      <c r="E48" s="57"/>
      <c r="F48" s="57" t="str" vm="832">
        <f t="shared" si="3"/>
        <v/>
      </c>
      <c r="G48" s="57" t="str" vm="882">
        <f t="shared" si="3"/>
        <v/>
      </c>
      <c r="H48" s="57" t="str" vm="933">
        <f t="shared" si="3"/>
        <v/>
      </c>
      <c r="I48" s="57" t="str" vm="984">
        <f t="shared" si="3"/>
        <v/>
      </c>
      <c r="J48" s="57" t="str" vm="1029">
        <f t="shared" si="3"/>
        <v/>
      </c>
      <c r="K48" s="57" t="str" vm="1080">
        <f t="shared" si="3"/>
        <v/>
      </c>
      <c r="L48" s="57" t="str" vm="1125">
        <f t="shared" si="3"/>
        <v/>
      </c>
      <c r="M48" s="57" t="str" vm="783">
        <f t="shared" si="3"/>
        <v/>
      </c>
      <c r="N48" s="57" t="str" vm="833">
        <f t="shared" si="3"/>
        <v/>
      </c>
      <c r="O48" s="57" t="str" vm="883">
        <f t="shared" si="3"/>
        <v/>
      </c>
      <c r="P48" s="57" t="str" vm="934">
        <f t="shared" si="3"/>
        <v/>
      </c>
      <c r="Q48" s="57" t="str" vm="985">
        <f t="shared" si="3"/>
        <v/>
      </c>
      <c r="R48" s="57" t="str" vm="1030">
        <f t="shared" si="3"/>
        <v/>
      </c>
      <c r="S48" s="57" t="str" vm="1081">
        <f t="shared" si="3"/>
        <v/>
      </c>
      <c r="T48" s="57" t="str" vm="1126">
        <f t="shared" si="3"/>
        <v/>
      </c>
      <c r="U48" s="57" t="str" vm="784">
        <f t="shared" si="3"/>
        <v/>
      </c>
      <c r="V48" s="57" t="str" vm="834">
        <f t="shared" si="3"/>
        <v/>
      </c>
      <c r="AC48" s="14"/>
    </row>
    <row r="49" spans="2:25" ht="12.75" thickBot="1" x14ac:dyDescent="0.25">
      <c r="B49" s="41" t="s">
        <v>339</v>
      </c>
      <c r="C49" s="41">
        <f>SUM(C28:C48)</f>
        <v>98</v>
      </c>
      <c r="D49" s="41">
        <f>SUM(D28:D48)</f>
        <v>98</v>
      </c>
      <c r="E49" s="41">
        <f t="shared" ref="E49:V49" si="5">SUM(E28:E48)</f>
        <v>92</v>
      </c>
      <c r="F49" s="41">
        <f t="shared" si="5"/>
        <v>81</v>
      </c>
      <c r="G49" s="41">
        <f t="shared" si="5"/>
        <v>75</v>
      </c>
      <c r="H49" s="41">
        <f t="shared" si="5"/>
        <v>70</v>
      </c>
      <c r="I49" s="41">
        <f t="shared" si="5"/>
        <v>62</v>
      </c>
      <c r="J49" s="41">
        <f t="shared" si="5"/>
        <v>49</v>
      </c>
      <c r="K49" s="41">
        <f t="shared" si="5"/>
        <v>41</v>
      </c>
      <c r="L49" s="41">
        <f t="shared" si="5"/>
        <v>36</v>
      </c>
      <c r="M49" s="41">
        <f t="shared" si="5"/>
        <v>28</v>
      </c>
      <c r="N49" s="41">
        <f t="shared" si="5"/>
        <v>23</v>
      </c>
      <c r="O49" s="41">
        <f t="shared" si="5"/>
        <v>17</v>
      </c>
      <c r="P49" s="41">
        <f t="shared" si="5"/>
        <v>12</v>
      </c>
      <c r="Q49" s="41">
        <f t="shared" si="5"/>
        <v>11</v>
      </c>
      <c r="R49" s="41">
        <f t="shared" si="5"/>
        <v>10</v>
      </c>
      <c r="S49" s="41">
        <f t="shared" si="5"/>
        <v>9</v>
      </c>
      <c r="T49" s="41">
        <f t="shared" si="5"/>
        <v>6</v>
      </c>
      <c r="U49" s="41">
        <f t="shared" si="5"/>
        <v>4</v>
      </c>
      <c r="V49" s="41">
        <f t="shared" si="5"/>
        <v>3</v>
      </c>
    </row>
    <row r="52" spans="2:25" ht="12.75" thickBot="1" x14ac:dyDescent="0.25">
      <c r="B52" s="20" t="str">
        <f>B27</f>
        <v>Cohort period</v>
      </c>
      <c r="C52" s="20" t="str" vm="7">
        <f t="shared" ref="C52:V52" si="6">C27</f>
        <v>0</v>
      </c>
      <c r="D52" s="20" t="str" vm="25">
        <f t="shared" si="6"/>
        <v>1</v>
      </c>
      <c r="E52" s="20" t="str" vm="29">
        <f t="shared" si="6"/>
        <v>2</v>
      </c>
      <c r="F52" s="20" t="str" vm="47">
        <f t="shared" si="6"/>
        <v>3</v>
      </c>
      <c r="G52" s="20" t="str" vm="43">
        <f t="shared" si="6"/>
        <v>4</v>
      </c>
      <c r="H52" s="20" t="str" vm="21">
        <f t="shared" si="6"/>
        <v>5</v>
      </c>
      <c r="I52" s="20" t="str" vm="40">
        <f t="shared" si="6"/>
        <v>6</v>
      </c>
      <c r="J52" s="20" t="str" vm="12">
        <f t="shared" si="6"/>
        <v>7</v>
      </c>
      <c r="K52" s="20" t="str" vm="6">
        <f t="shared" si="6"/>
        <v>8</v>
      </c>
      <c r="L52" s="20" t="str" vm="17">
        <f t="shared" si="6"/>
        <v>9</v>
      </c>
      <c r="M52" s="20" t="str" vm="37">
        <f t="shared" si="6"/>
        <v>10</v>
      </c>
      <c r="N52" s="20" t="str" vm="28">
        <f t="shared" si="6"/>
        <v>11</v>
      </c>
      <c r="O52" s="20" t="str" vm="34">
        <f t="shared" si="6"/>
        <v>12</v>
      </c>
      <c r="P52" s="20" t="str" vm="24">
        <f t="shared" si="6"/>
        <v>13</v>
      </c>
      <c r="Q52" s="20" t="str" vm="44">
        <f t="shared" si="6"/>
        <v>14</v>
      </c>
      <c r="R52" s="20" t="str" vm="11">
        <f t="shared" si="6"/>
        <v>15</v>
      </c>
      <c r="S52" s="20" t="str" vm="5">
        <f t="shared" si="6"/>
        <v>16</v>
      </c>
      <c r="T52" s="20" t="str" vm="20">
        <f t="shared" si="6"/>
        <v>17</v>
      </c>
      <c r="U52" s="20" t="str" vm="31">
        <f t="shared" si="6"/>
        <v>18</v>
      </c>
      <c r="V52" s="20" t="str" vm="16">
        <f t="shared" si="6"/>
        <v>19</v>
      </c>
    </row>
    <row r="53" spans="2:25" x14ac:dyDescent="0.2">
      <c r="B53" t="str" vm="39">
        <f t="shared" ref="B53:B73" si="7">B4</f>
        <v>2019-05</v>
      </c>
      <c r="C53" s="14">
        <f>IFERROR(IF(ISBLANK(C4),"",C4/C4),"")</f>
        <v>1</v>
      </c>
      <c r="D53" s="14">
        <f>IFERROR(IF(ISBLANK(D4),"",D4/C4),"")</f>
        <v>1</v>
      </c>
      <c r="E53" s="14">
        <f t="shared" ref="E53:V68" si="8">IFERROR(IF(ISBLANK(E4),"",E4/D4),"")</f>
        <v>1</v>
      </c>
      <c r="F53" s="14">
        <f t="shared" si="8"/>
        <v>1</v>
      </c>
      <c r="G53" s="14">
        <f t="shared" si="8"/>
        <v>1</v>
      </c>
      <c r="H53" s="14">
        <f t="shared" si="8"/>
        <v>1</v>
      </c>
      <c r="I53" s="14">
        <f t="shared" si="8"/>
        <v>1</v>
      </c>
      <c r="J53" s="14">
        <f t="shared" si="8"/>
        <v>1</v>
      </c>
      <c r="K53" s="14">
        <f t="shared" si="8"/>
        <v>1</v>
      </c>
      <c r="L53" s="14">
        <f t="shared" si="8"/>
        <v>1</v>
      </c>
      <c r="M53" s="14">
        <f t="shared" si="8"/>
        <v>1</v>
      </c>
      <c r="N53" s="14">
        <f t="shared" si="8"/>
        <v>1</v>
      </c>
      <c r="O53" s="14">
        <f t="shared" si="8"/>
        <v>1</v>
      </c>
      <c r="P53" s="14">
        <f t="shared" si="8"/>
        <v>1</v>
      </c>
      <c r="Q53" s="14">
        <f t="shared" si="8"/>
        <v>1</v>
      </c>
      <c r="R53" s="14">
        <f t="shared" si="8"/>
        <v>1</v>
      </c>
      <c r="S53" s="14">
        <f t="shared" si="8"/>
        <v>1</v>
      </c>
      <c r="T53" s="14">
        <f t="shared" si="8"/>
        <v>1</v>
      </c>
      <c r="U53" s="14">
        <f t="shared" si="8"/>
        <v>1</v>
      </c>
      <c r="V53" s="14">
        <f t="shared" si="8"/>
        <v>1</v>
      </c>
      <c r="W53" s="14"/>
      <c r="X53" s="61"/>
      <c r="Y53" s="61"/>
    </row>
    <row r="54" spans="2:25" x14ac:dyDescent="0.2">
      <c r="B54" t="str" vm="19">
        <f t="shared" si="7"/>
        <v>2019-09</v>
      </c>
      <c r="C54" s="14">
        <f t="shared" ref="C54:C73" si="9">IFERROR(IF(ISBLANK(C5),"",C5/C5),"")</f>
        <v>1</v>
      </c>
      <c r="D54" s="14">
        <f t="shared" ref="D54:S69" si="10">IFERROR(IF(ISBLANK(D5),"",D5/C5),"")</f>
        <v>1</v>
      </c>
      <c r="E54" s="14">
        <f t="shared" si="10"/>
        <v>1</v>
      </c>
      <c r="F54" s="14">
        <f t="shared" si="10"/>
        <v>1</v>
      </c>
      <c r="G54" s="14">
        <f t="shared" si="10"/>
        <v>1</v>
      </c>
      <c r="H54" s="14">
        <f t="shared" si="10"/>
        <v>1</v>
      </c>
      <c r="I54" s="14">
        <f t="shared" si="10"/>
        <v>1</v>
      </c>
      <c r="J54" s="14">
        <f t="shared" si="10"/>
        <v>1</v>
      </c>
      <c r="K54" s="14">
        <f t="shared" si="10"/>
        <v>1</v>
      </c>
      <c r="L54" s="14">
        <f t="shared" si="10"/>
        <v>1</v>
      </c>
      <c r="M54" s="14">
        <f t="shared" si="10"/>
        <v>1</v>
      </c>
      <c r="N54" s="14">
        <f t="shared" si="10"/>
        <v>1</v>
      </c>
      <c r="O54" s="14">
        <f t="shared" si="10"/>
        <v>1</v>
      </c>
      <c r="P54" s="14">
        <f t="shared" si="10"/>
        <v>1</v>
      </c>
      <c r="Q54" s="14">
        <f t="shared" si="10"/>
        <v>1</v>
      </c>
      <c r="R54" s="14">
        <f t="shared" si="10"/>
        <v>1</v>
      </c>
      <c r="S54" s="14">
        <f t="shared" si="10"/>
        <v>1</v>
      </c>
      <c r="T54" s="14">
        <f t="shared" si="8"/>
        <v>1</v>
      </c>
      <c r="U54" s="14">
        <f t="shared" si="8"/>
        <v>1</v>
      </c>
      <c r="V54" s="14">
        <f t="shared" si="8"/>
        <v>1</v>
      </c>
      <c r="W54" s="14"/>
      <c r="X54" s="61"/>
      <c r="Y54" s="61"/>
    </row>
    <row r="55" spans="2:25" x14ac:dyDescent="0.2">
      <c r="B55" t="str" vm="23">
        <f t="shared" si="7"/>
        <v>2019-10</v>
      </c>
      <c r="C55" s="14">
        <f t="shared" si="9"/>
        <v>1</v>
      </c>
      <c r="D55" s="14">
        <f t="shared" si="10"/>
        <v>1</v>
      </c>
      <c r="E55" s="14">
        <f t="shared" si="8"/>
        <v>1</v>
      </c>
      <c r="F55" s="14">
        <f t="shared" si="8"/>
        <v>1</v>
      </c>
      <c r="G55" s="14">
        <f t="shared" si="8"/>
        <v>1</v>
      </c>
      <c r="H55" s="14">
        <f t="shared" si="8"/>
        <v>1</v>
      </c>
      <c r="I55" s="14">
        <f t="shared" si="8"/>
        <v>1</v>
      </c>
      <c r="J55" s="14">
        <f t="shared" si="8"/>
        <v>1</v>
      </c>
      <c r="K55" s="14">
        <f t="shared" si="8"/>
        <v>1</v>
      </c>
      <c r="L55" s="14">
        <f t="shared" si="8"/>
        <v>1</v>
      </c>
      <c r="M55" s="14">
        <f t="shared" si="8"/>
        <v>1</v>
      </c>
      <c r="N55" s="14">
        <f t="shared" si="8"/>
        <v>1</v>
      </c>
      <c r="O55" s="14">
        <f t="shared" si="8"/>
        <v>1</v>
      </c>
      <c r="P55" s="14">
        <f t="shared" si="8"/>
        <v>1</v>
      </c>
      <c r="Q55" s="14">
        <f t="shared" si="8"/>
        <v>1</v>
      </c>
      <c r="R55" s="14">
        <f t="shared" si="8"/>
        <v>1</v>
      </c>
      <c r="S55" s="14">
        <f t="shared" si="8"/>
        <v>1</v>
      </c>
      <c r="T55" s="14">
        <f t="shared" si="8"/>
        <v>1</v>
      </c>
      <c r="U55" s="14">
        <f t="shared" si="8"/>
        <v>1</v>
      </c>
      <c r="V55" s="14">
        <f t="shared" si="8"/>
        <v>1</v>
      </c>
      <c r="W55" s="14"/>
      <c r="X55" s="61"/>
      <c r="Y55" s="61"/>
    </row>
    <row r="56" spans="2:25" x14ac:dyDescent="0.2">
      <c r="B56" t="str" vm="15">
        <f t="shared" si="7"/>
        <v>2019-12</v>
      </c>
      <c r="C56" s="14">
        <f t="shared" si="9"/>
        <v>1</v>
      </c>
      <c r="D56" s="14">
        <f t="shared" si="10"/>
        <v>1</v>
      </c>
      <c r="E56" s="14">
        <f t="shared" si="8"/>
        <v>1</v>
      </c>
      <c r="F56" s="14">
        <f t="shared" si="8"/>
        <v>1</v>
      </c>
      <c r="G56" s="14">
        <f t="shared" si="8"/>
        <v>1</v>
      </c>
      <c r="H56" s="14">
        <f t="shared" si="8"/>
        <v>1</v>
      </c>
      <c r="I56" s="14">
        <f t="shared" si="8"/>
        <v>1</v>
      </c>
      <c r="J56" s="14">
        <f t="shared" si="8"/>
        <v>1</v>
      </c>
      <c r="K56" s="14">
        <f t="shared" si="8"/>
        <v>1</v>
      </c>
      <c r="L56" s="14">
        <f t="shared" si="8"/>
        <v>1</v>
      </c>
      <c r="M56" s="14">
        <f t="shared" si="8"/>
        <v>1</v>
      </c>
      <c r="N56" s="14">
        <f t="shared" si="8"/>
        <v>1</v>
      </c>
      <c r="O56" s="14">
        <f t="shared" si="8"/>
        <v>1</v>
      </c>
      <c r="P56" s="14">
        <f t="shared" si="8"/>
        <v>1</v>
      </c>
      <c r="Q56" s="14">
        <f t="shared" si="8"/>
        <v>1</v>
      </c>
      <c r="R56" s="14">
        <f t="shared" si="8"/>
        <v>1</v>
      </c>
      <c r="S56" s="14">
        <f t="shared" si="8"/>
        <v>1</v>
      </c>
      <c r="T56" s="14">
        <f t="shared" si="8"/>
        <v>1</v>
      </c>
      <c r="U56" s="14">
        <f t="shared" si="8"/>
        <v>1</v>
      </c>
      <c r="V56" s="14" t="str">
        <f t="shared" si="8"/>
        <v/>
      </c>
      <c r="W56" s="14"/>
      <c r="X56" s="61"/>
      <c r="Y56" s="61"/>
    </row>
    <row r="57" spans="2:25" x14ac:dyDescent="0.2">
      <c r="B57" t="str" vm="36">
        <f t="shared" si="7"/>
        <v>2020-01</v>
      </c>
      <c r="C57" s="14">
        <f t="shared" si="9"/>
        <v>1</v>
      </c>
      <c r="D57" s="14">
        <f t="shared" si="10"/>
        <v>1</v>
      </c>
      <c r="E57" s="14">
        <f t="shared" si="8"/>
        <v>1</v>
      </c>
      <c r="F57" s="14">
        <f t="shared" si="8"/>
        <v>1</v>
      </c>
      <c r="G57" s="14">
        <f t="shared" si="8"/>
        <v>1</v>
      </c>
      <c r="H57" s="14">
        <f t="shared" si="8"/>
        <v>1</v>
      </c>
      <c r="I57" s="14">
        <f t="shared" si="8"/>
        <v>1</v>
      </c>
      <c r="J57" s="14">
        <f t="shared" si="8"/>
        <v>1</v>
      </c>
      <c r="K57" s="14">
        <f t="shared" si="8"/>
        <v>1</v>
      </c>
      <c r="L57" s="14">
        <f t="shared" si="8"/>
        <v>1</v>
      </c>
      <c r="M57" s="14">
        <f t="shared" si="8"/>
        <v>1</v>
      </c>
      <c r="N57" s="14">
        <f t="shared" si="8"/>
        <v>1</v>
      </c>
      <c r="O57" s="14">
        <f t="shared" si="8"/>
        <v>1</v>
      </c>
      <c r="P57" s="14">
        <f t="shared" si="8"/>
        <v>1</v>
      </c>
      <c r="Q57" s="14">
        <f t="shared" si="8"/>
        <v>1</v>
      </c>
      <c r="R57" s="14">
        <f t="shared" si="8"/>
        <v>1</v>
      </c>
      <c r="S57" s="14">
        <f t="shared" si="8"/>
        <v>1</v>
      </c>
      <c r="T57" s="14">
        <f t="shared" si="8"/>
        <v>1</v>
      </c>
      <c r="U57" s="14" t="str">
        <f t="shared" si="8"/>
        <v/>
      </c>
      <c r="V57" s="14" t="str">
        <f t="shared" si="8"/>
        <v/>
      </c>
      <c r="W57" s="14"/>
      <c r="X57" s="61"/>
      <c r="Y57" s="61"/>
    </row>
    <row r="58" spans="2:25" x14ac:dyDescent="0.2">
      <c r="B58" t="str" vm="9">
        <f t="shared" si="7"/>
        <v>2020-02</v>
      </c>
      <c r="C58" s="14">
        <f t="shared" si="9"/>
        <v>1</v>
      </c>
      <c r="D58" s="14">
        <f t="shared" si="10"/>
        <v>1</v>
      </c>
      <c r="E58" s="14">
        <f t="shared" si="8"/>
        <v>1</v>
      </c>
      <c r="F58" s="14">
        <f t="shared" si="8"/>
        <v>1</v>
      </c>
      <c r="G58" s="14">
        <f t="shared" si="8"/>
        <v>1</v>
      </c>
      <c r="H58" s="14">
        <f t="shared" si="8"/>
        <v>1</v>
      </c>
      <c r="I58" s="14">
        <f t="shared" si="8"/>
        <v>1</v>
      </c>
      <c r="J58" s="14">
        <f t="shared" si="8"/>
        <v>1</v>
      </c>
      <c r="K58" s="14">
        <f t="shared" si="8"/>
        <v>1</v>
      </c>
      <c r="L58" s="14">
        <f t="shared" si="8"/>
        <v>1</v>
      </c>
      <c r="M58" s="14">
        <f t="shared" si="8"/>
        <v>1</v>
      </c>
      <c r="N58" s="14">
        <f t="shared" si="8"/>
        <v>1</v>
      </c>
      <c r="O58" s="14">
        <f t="shared" si="8"/>
        <v>1</v>
      </c>
      <c r="P58" s="14">
        <f t="shared" si="8"/>
        <v>1</v>
      </c>
      <c r="Q58" s="14">
        <f t="shared" si="8"/>
        <v>1</v>
      </c>
      <c r="R58" s="14">
        <f t="shared" si="8"/>
        <v>1</v>
      </c>
      <c r="S58" s="14">
        <f t="shared" si="8"/>
        <v>1</v>
      </c>
      <c r="T58" s="14" t="str">
        <f t="shared" si="8"/>
        <v/>
      </c>
      <c r="U58" s="14" t="str">
        <f t="shared" si="8"/>
        <v/>
      </c>
      <c r="V58" s="14" t="str">
        <f t="shared" si="8"/>
        <v/>
      </c>
      <c r="W58" s="14"/>
      <c r="X58" s="61"/>
      <c r="Y58" s="61"/>
    </row>
    <row r="59" spans="2:25" x14ac:dyDescent="0.2">
      <c r="B59" t="str" vm="3">
        <f t="shared" si="7"/>
        <v>2020-03</v>
      </c>
      <c r="C59" s="14">
        <f t="shared" si="9"/>
        <v>1</v>
      </c>
      <c r="D59" s="14">
        <f t="shared" si="10"/>
        <v>1</v>
      </c>
      <c r="E59" s="14">
        <f t="shared" si="8"/>
        <v>1</v>
      </c>
      <c r="F59" s="14">
        <f t="shared" si="8"/>
        <v>1</v>
      </c>
      <c r="G59" s="14">
        <f t="shared" si="8"/>
        <v>1</v>
      </c>
      <c r="H59" s="14">
        <f t="shared" si="8"/>
        <v>1</v>
      </c>
      <c r="I59" s="14">
        <f t="shared" si="8"/>
        <v>1</v>
      </c>
      <c r="J59" s="14">
        <f t="shared" si="8"/>
        <v>1</v>
      </c>
      <c r="K59" s="14">
        <f t="shared" si="8"/>
        <v>1</v>
      </c>
      <c r="L59" s="14">
        <f t="shared" si="8"/>
        <v>1</v>
      </c>
      <c r="M59" s="14">
        <f t="shared" si="8"/>
        <v>1</v>
      </c>
      <c r="N59" s="14">
        <f t="shared" si="8"/>
        <v>1</v>
      </c>
      <c r="O59" s="14">
        <f t="shared" si="8"/>
        <v>1</v>
      </c>
      <c r="P59" s="14">
        <f t="shared" si="8"/>
        <v>1</v>
      </c>
      <c r="Q59" s="14">
        <f t="shared" si="8"/>
        <v>1</v>
      </c>
      <c r="R59" s="14">
        <f t="shared" si="8"/>
        <v>1</v>
      </c>
      <c r="S59" s="14" t="str">
        <f t="shared" si="8"/>
        <v/>
      </c>
      <c r="T59" s="14" t="str">
        <f t="shared" si="8"/>
        <v/>
      </c>
      <c r="U59" s="14" t="str">
        <f t="shared" si="8"/>
        <v/>
      </c>
      <c r="V59" s="14" t="str">
        <f t="shared" si="8"/>
        <v/>
      </c>
      <c r="W59" s="14"/>
      <c r="X59" s="61"/>
      <c r="Y59" s="61"/>
    </row>
    <row r="60" spans="2:25" x14ac:dyDescent="0.2">
      <c r="B60" t="str" vm="33">
        <f t="shared" si="7"/>
        <v>2020-04</v>
      </c>
      <c r="C60" s="14">
        <f t="shared" si="9"/>
        <v>1</v>
      </c>
      <c r="D60" s="14">
        <f t="shared" si="10"/>
        <v>1</v>
      </c>
      <c r="E60" s="14">
        <f t="shared" si="8"/>
        <v>1</v>
      </c>
      <c r="F60" s="14">
        <f t="shared" si="8"/>
        <v>1</v>
      </c>
      <c r="G60" s="14">
        <f t="shared" si="8"/>
        <v>1</v>
      </c>
      <c r="H60" s="14">
        <f t="shared" si="8"/>
        <v>1</v>
      </c>
      <c r="I60" s="14">
        <f t="shared" si="8"/>
        <v>1</v>
      </c>
      <c r="J60" s="14">
        <f t="shared" si="8"/>
        <v>1</v>
      </c>
      <c r="K60" s="14">
        <f t="shared" si="8"/>
        <v>1</v>
      </c>
      <c r="L60" s="14">
        <f t="shared" si="8"/>
        <v>1</v>
      </c>
      <c r="M60" s="14">
        <f t="shared" si="8"/>
        <v>1</v>
      </c>
      <c r="N60" s="14">
        <f t="shared" si="8"/>
        <v>1</v>
      </c>
      <c r="O60" s="14">
        <f t="shared" si="8"/>
        <v>1</v>
      </c>
      <c r="P60" s="14">
        <f t="shared" si="8"/>
        <v>1</v>
      </c>
      <c r="Q60" s="14">
        <f t="shared" si="8"/>
        <v>1</v>
      </c>
      <c r="R60" s="14" t="str">
        <f t="shared" si="8"/>
        <v/>
      </c>
      <c r="S60" s="14" t="str">
        <f t="shared" si="8"/>
        <v/>
      </c>
      <c r="T60" s="14" t="str">
        <f t="shared" si="8"/>
        <v/>
      </c>
      <c r="U60" s="14" t="str">
        <f t="shared" si="8"/>
        <v/>
      </c>
      <c r="V60" s="14" t="str">
        <f t="shared" si="8"/>
        <v/>
      </c>
      <c r="W60" s="14"/>
      <c r="X60" s="61"/>
      <c r="Y60" s="61"/>
    </row>
    <row r="61" spans="2:25" x14ac:dyDescent="0.2">
      <c r="B61" t="str" vm="32">
        <f t="shared" si="7"/>
        <v>2020-05</v>
      </c>
      <c r="C61" s="14">
        <f t="shared" si="9"/>
        <v>1</v>
      </c>
      <c r="D61" s="14">
        <f t="shared" si="10"/>
        <v>1</v>
      </c>
      <c r="E61" s="14">
        <f t="shared" si="8"/>
        <v>1</v>
      </c>
      <c r="F61" s="14">
        <f t="shared" si="8"/>
        <v>1</v>
      </c>
      <c r="G61" s="14">
        <f t="shared" si="8"/>
        <v>1</v>
      </c>
      <c r="H61" s="14">
        <f t="shared" si="8"/>
        <v>1</v>
      </c>
      <c r="I61" s="14">
        <f t="shared" si="8"/>
        <v>1</v>
      </c>
      <c r="J61" s="14">
        <f t="shared" si="8"/>
        <v>1</v>
      </c>
      <c r="K61" s="14">
        <f t="shared" si="8"/>
        <v>1</v>
      </c>
      <c r="L61" s="14">
        <f t="shared" si="8"/>
        <v>1</v>
      </c>
      <c r="M61" s="14">
        <f t="shared" si="8"/>
        <v>1</v>
      </c>
      <c r="N61" s="14">
        <f t="shared" si="8"/>
        <v>1</v>
      </c>
      <c r="O61" s="14">
        <f t="shared" si="8"/>
        <v>1</v>
      </c>
      <c r="P61" s="14">
        <f t="shared" si="8"/>
        <v>1</v>
      </c>
      <c r="Q61" s="14" t="str">
        <f t="shared" si="8"/>
        <v/>
      </c>
      <c r="R61" s="14" t="str">
        <f t="shared" si="8"/>
        <v/>
      </c>
      <c r="S61" s="14" t="str">
        <f t="shared" si="8"/>
        <v/>
      </c>
      <c r="T61" s="14" t="str">
        <f t="shared" si="8"/>
        <v/>
      </c>
      <c r="U61" s="14" t="str">
        <f t="shared" si="8"/>
        <v/>
      </c>
      <c r="V61" s="14" t="str">
        <f t="shared" si="8"/>
        <v/>
      </c>
      <c r="W61" s="14"/>
      <c r="X61" s="61"/>
      <c r="Y61" s="61"/>
    </row>
    <row r="62" spans="2:25" x14ac:dyDescent="0.2">
      <c r="B62" t="str" vm="30">
        <f t="shared" si="7"/>
        <v>2020-06</v>
      </c>
      <c r="C62" s="14">
        <f t="shared" si="9"/>
        <v>1</v>
      </c>
      <c r="D62" s="14">
        <f t="shared" si="10"/>
        <v>1</v>
      </c>
      <c r="E62" s="14">
        <f t="shared" si="8"/>
        <v>1</v>
      </c>
      <c r="F62" s="14">
        <f t="shared" si="8"/>
        <v>1</v>
      </c>
      <c r="G62" s="14">
        <f t="shared" si="8"/>
        <v>1</v>
      </c>
      <c r="H62" s="14">
        <f t="shared" si="8"/>
        <v>1</v>
      </c>
      <c r="I62" s="14">
        <f t="shared" si="8"/>
        <v>1</v>
      </c>
      <c r="J62" s="14">
        <f t="shared" si="8"/>
        <v>1</v>
      </c>
      <c r="K62" s="14">
        <f t="shared" si="8"/>
        <v>1</v>
      </c>
      <c r="L62" s="14">
        <f t="shared" si="8"/>
        <v>1</v>
      </c>
      <c r="M62" s="14">
        <f t="shared" si="8"/>
        <v>1</v>
      </c>
      <c r="N62" s="14">
        <f t="shared" si="8"/>
        <v>1</v>
      </c>
      <c r="O62" s="14">
        <f t="shared" si="8"/>
        <v>1</v>
      </c>
      <c r="P62" s="14" t="str">
        <f t="shared" si="8"/>
        <v/>
      </c>
      <c r="Q62" s="14" t="str">
        <f t="shared" si="8"/>
        <v/>
      </c>
      <c r="R62" s="14" t="str">
        <f t="shared" si="8"/>
        <v/>
      </c>
      <c r="S62" s="14" t="str">
        <f t="shared" si="8"/>
        <v/>
      </c>
      <c r="T62" s="14" t="str">
        <f t="shared" si="8"/>
        <v/>
      </c>
      <c r="U62" s="14" t="str">
        <f t="shared" si="8"/>
        <v/>
      </c>
      <c r="V62" s="14" t="str">
        <f t="shared" si="8"/>
        <v/>
      </c>
      <c r="W62" s="14" t="str">
        <f t="shared" ref="U62:Z74" si="11">IFERROR(IF(ISBLANK(W13),"",W13/V13),"")</f>
        <v/>
      </c>
      <c r="X62" s="14" t="str">
        <f t="shared" si="11"/>
        <v/>
      </c>
      <c r="Y62" s="14" t="str">
        <f t="shared" si="11"/>
        <v/>
      </c>
    </row>
    <row r="63" spans="2:25" x14ac:dyDescent="0.2">
      <c r="B63" t="str" vm="48">
        <f t="shared" si="7"/>
        <v>2020-07</v>
      </c>
      <c r="C63" s="14">
        <f t="shared" si="9"/>
        <v>1</v>
      </c>
      <c r="D63" s="14">
        <f t="shared" si="10"/>
        <v>1</v>
      </c>
      <c r="E63" s="14">
        <f t="shared" si="8"/>
        <v>1</v>
      </c>
      <c r="F63" s="14">
        <f t="shared" si="8"/>
        <v>1</v>
      </c>
      <c r="G63" s="14">
        <f t="shared" si="8"/>
        <v>1</v>
      </c>
      <c r="H63" s="14">
        <f t="shared" si="8"/>
        <v>1</v>
      </c>
      <c r="I63" s="14">
        <f t="shared" si="8"/>
        <v>1</v>
      </c>
      <c r="J63" s="14">
        <f t="shared" si="8"/>
        <v>1</v>
      </c>
      <c r="K63" s="14">
        <f t="shared" si="8"/>
        <v>1</v>
      </c>
      <c r="L63" s="14">
        <f t="shared" si="8"/>
        <v>1</v>
      </c>
      <c r="M63" s="14">
        <f t="shared" si="8"/>
        <v>1</v>
      </c>
      <c r="N63" s="14">
        <f t="shared" si="8"/>
        <v>1</v>
      </c>
      <c r="O63" s="14" t="str">
        <f t="shared" si="8"/>
        <v/>
      </c>
      <c r="P63" s="14" t="str">
        <f t="shared" si="8"/>
        <v/>
      </c>
      <c r="Q63" s="14" t="str">
        <f t="shared" si="8"/>
        <v/>
      </c>
      <c r="R63" s="14" t="str">
        <f t="shared" si="8"/>
        <v/>
      </c>
      <c r="S63" s="14" t="str">
        <f t="shared" si="8"/>
        <v/>
      </c>
      <c r="T63" s="14" t="str">
        <f t="shared" si="8"/>
        <v/>
      </c>
      <c r="U63" s="14" t="str">
        <f t="shared" si="8"/>
        <v/>
      </c>
      <c r="V63" s="14" t="str">
        <f t="shared" si="8"/>
        <v/>
      </c>
      <c r="W63" s="14" t="str">
        <f t="shared" si="11"/>
        <v/>
      </c>
      <c r="X63" s="14" t="str">
        <f t="shared" si="11"/>
        <v/>
      </c>
      <c r="Y63" s="14" t="str">
        <f t="shared" si="11"/>
        <v/>
      </c>
    </row>
    <row r="64" spans="2:25" x14ac:dyDescent="0.2">
      <c r="B64" t="str" vm="18">
        <f t="shared" si="7"/>
        <v>2020-08</v>
      </c>
      <c r="C64" s="14">
        <f t="shared" si="9"/>
        <v>1</v>
      </c>
      <c r="D64" s="14">
        <f t="shared" si="10"/>
        <v>1</v>
      </c>
      <c r="E64" s="14">
        <f t="shared" si="8"/>
        <v>1</v>
      </c>
      <c r="F64" s="14">
        <f t="shared" si="8"/>
        <v>1</v>
      </c>
      <c r="G64" s="14">
        <f t="shared" si="8"/>
        <v>1</v>
      </c>
      <c r="H64" s="14">
        <f t="shared" si="8"/>
        <v>1</v>
      </c>
      <c r="I64" s="14">
        <f t="shared" si="8"/>
        <v>1</v>
      </c>
      <c r="J64" s="14">
        <f t="shared" si="8"/>
        <v>1</v>
      </c>
      <c r="K64" s="14">
        <f t="shared" si="8"/>
        <v>1</v>
      </c>
      <c r="L64" s="14">
        <f t="shared" si="8"/>
        <v>1</v>
      </c>
      <c r="M64" s="14">
        <f t="shared" si="8"/>
        <v>1</v>
      </c>
      <c r="N64" s="14" t="str">
        <f t="shared" si="8"/>
        <v/>
      </c>
      <c r="O64" s="14" t="str">
        <f t="shared" si="8"/>
        <v/>
      </c>
      <c r="P64" s="14" t="str">
        <f t="shared" si="8"/>
        <v/>
      </c>
      <c r="Q64" s="14" t="str">
        <f t="shared" si="8"/>
        <v/>
      </c>
      <c r="R64" s="14" t="str">
        <f t="shared" si="8"/>
        <v/>
      </c>
      <c r="S64" s="14" t="str">
        <f t="shared" si="8"/>
        <v/>
      </c>
      <c r="T64" s="14" t="str">
        <f t="shared" si="8"/>
        <v/>
      </c>
      <c r="U64" s="14" t="str">
        <f t="shared" si="11"/>
        <v/>
      </c>
      <c r="V64" s="14" t="str">
        <f t="shared" si="11"/>
        <v/>
      </c>
      <c r="W64" s="14" t="str">
        <f t="shared" si="11"/>
        <v/>
      </c>
      <c r="X64" s="14" t="str">
        <f t="shared" si="11"/>
        <v/>
      </c>
      <c r="Y64" s="14" t="str">
        <f t="shared" si="11"/>
        <v/>
      </c>
    </row>
    <row r="65" spans="2:26" x14ac:dyDescent="0.2">
      <c r="B65" t="str" vm="26">
        <f t="shared" si="7"/>
        <v>2020-09</v>
      </c>
      <c r="C65" s="14">
        <f t="shared" si="9"/>
        <v>1</v>
      </c>
      <c r="D65" s="14">
        <f t="shared" si="10"/>
        <v>1</v>
      </c>
      <c r="E65" s="14">
        <f t="shared" si="8"/>
        <v>1</v>
      </c>
      <c r="F65" s="14">
        <f t="shared" si="8"/>
        <v>1</v>
      </c>
      <c r="G65" s="14">
        <f t="shared" si="8"/>
        <v>1</v>
      </c>
      <c r="H65" s="14">
        <f t="shared" si="8"/>
        <v>1</v>
      </c>
      <c r="I65" s="14">
        <f t="shared" si="8"/>
        <v>1</v>
      </c>
      <c r="J65" s="14">
        <f t="shared" si="8"/>
        <v>1</v>
      </c>
      <c r="K65" s="14">
        <f t="shared" si="8"/>
        <v>1</v>
      </c>
      <c r="L65" s="14">
        <f t="shared" si="8"/>
        <v>1</v>
      </c>
      <c r="M65" s="14"/>
      <c r="N65" s="14" t="str">
        <f t="shared" si="8"/>
        <v/>
      </c>
      <c r="O65" s="14" t="str">
        <f t="shared" si="8"/>
        <v/>
      </c>
      <c r="P65" s="14" t="str">
        <f t="shared" si="8"/>
        <v/>
      </c>
      <c r="Q65" s="14" t="str">
        <f t="shared" si="8"/>
        <v/>
      </c>
      <c r="R65" s="14" t="str">
        <f t="shared" si="8"/>
        <v/>
      </c>
      <c r="S65" s="14" t="str">
        <f t="shared" si="8"/>
        <v/>
      </c>
      <c r="T65" s="14" t="str">
        <f t="shared" si="8"/>
        <v/>
      </c>
      <c r="U65" s="14" t="str">
        <f t="shared" si="11"/>
        <v/>
      </c>
      <c r="V65" s="14" t="str">
        <f t="shared" si="11"/>
        <v/>
      </c>
      <c r="W65" s="14" t="str">
        <f t="shared" si="11"/>
        <v/>
      </c>
      <c r="X65" s="14" t="str">
        <f t="shared" si="11"/>
        <v/>
      </c>
      <c r="Y65" s="14" t="str">
        <f t="shared" si="11"/>
        <v/>
      </c>
    </row>
    <row r="66" spans="2:26" x14ac:dyDescent="0.2">
      <c r="B66" t="str" vm="8">
        <f t="shared" si="7"/>
        <v>2020-10</v>
      </c>
      <c r="C66" s="14">
        <f t="shared" si="9"/>
        <v>1</v>
      </c>
      <c r="D66" s="14">
        <f t="shared" si="10"/>
        <v>1</v>
      </c>
      <c r="E66" s="14">
        <f t="shared" si="8"/>
        <v>1</v>
      </c>
      <c r="F66" s="14">
        <f t="shared" si="8"/>
        <v>1</v>
      </c>
      <c r="G66" s="14">
        <f t="shared" si="8"/>
        <v>1</v>
      </c>
      <c r="H66" s="14">
        <f t="shared" si="8"/>
        <v>1</v>
      </c>
      <c r="I66" s="14">
        <f t="shared" si="8"/>
        <v>1</v>
      </c>
      <c r="J66" s="14">
        <f t="shared" si="8"/>
        <v>1</v>
      </c>
      <c r="K66" s="14">
        <f t="shared" si="8"/>
        <v>1</v>
      </c>
      <c r="L66" s="14" t="str">
        <f t="shared" si="8"/>
        <v/>
      </c>
      <c r="M66" s="14" t="str">
        <f t="shared" si="8"/>
        <v/>
      </c>
      <c r="N66" s="14" t="str">
        <f t="shared" si="8"/>
        <v/>
      </c>
      <c r="O66" s="14" t="str">
        <f t="shared" si="8"/>
        <v/>
      </c>
      <c r="P66" s="14" t="str">
        <f t="shared" si="8"/>
        <v/>
      </c>
      <c r="Q66" s="14" t="str">
        <f t="shared" si="8"/>
        <v/>
      </c>
      <c r="R66" s="14" t="str">
        <f t="shared" si="8"/>
        <v/>
      </c>
      <c r="S66" s="14" t="str">
        <f t="shared" si="8"/>
        <v/>
      </c>
      <c r="T66" s="14" t="str">
        <f t="shared" si="8"/>
        <v/>
      </c>
      <c r="U66" s="14" t="str">
        <f t="shared" si="11"/>
        <v/>
      </c>
      <c r="V66" s="14" t="str">
        <f t="shared" si="11"/>
        <v/>
      </c>
      <c r="W66" s="14" t="str">
        <f t="shared" si="11"/>
        <v/>
      </c>
      <c r="X66" s="14" t="str">
        <f t="shared" si="11"/>
        <v/>
      </c>
      <c r="Y66" s="14" t="str">
        <f t="shared" si="11"/>
        <v/>
      </c>
    </row>
    <row r="67" spans="2:26" x14ac:dyDescent="0.2">
      <c r="B67" t="str" vm="2">
        <f t="shared" si="7"/>
        <v>2020-11</v>
      </c>
      <c r="C67" s="14">
        <f t="shared" si="9"/>
        <v>1</v>
      </c>
      <c r="D67" s="14">
        <f t="shared" si="10"/>
        <v>1</v>
      </c>
      <c r="E67" s="14">
        <f t="shared" si="8"/>
        <v>1</v>
      </c>
      <c r="F67" s="14">
        <f t="shared" si="8"/>
        <v>1</v>
      </c>
      <c r="G67" s="14">
        <f t="shared" si="8"/>
        <v>1</v>
      </c>
      <c r="H67" s="14">
        <f t="shared" si="8"/>
        <v>1</v>
      </c>
      <c r="I67" s="14">
        <f t="shared" si="8"/>
        <v>1</v>
      </c>
      <c r="J67" s="14">
        <f t="shared" si="8"/>
        <v>1</v>
      </c>
      <c r="K67" s="14"/>
      <c r="L67" s="14" t="str">
        <f t="shared" si="8"/>
        <v/>
      </c>
      <c r="M67" s="14" t="str">
        <f t="shared" si="8"/>
        <v/>
      </c>
      <c r="N67" s="14" t="str">
        <f t="shared" si="8"/>
        <v/>
      </c>
      <c r="O67" s="14" t="str">
        <f t="shared" si="8"/>
        <v/>
      </c>
      <c r="P67" s="14" t="str">
        <f t="shared" si="8"/>
        <v/>
      </c>
      <c r="Q67" s="14" t="str">
        <f t="shared" si="8"/>
        <v/>
      </c>
      <c r="R67" s="14" t="str">
        <f t="shared" si="8"/>
        <v/>
      </c>
      <c r="S67" s="14" t="str">
        <f t="shared" si="8"/>
        <v/>
      </c>
      <c r="T67" s="14" t="str">
        <f t="shared" si="8"/>
        <v/>
      </c>
      <c r="U67" s="14" t="str">
        <f t="shared" si="11"/>
        <v/>
      </c>
      <c r="V67" s="14" t="str">
        <f t="shared" si="11"/>
        <v/>
      </c>
      <c r="W67" s="14" t="str">
        <f t="shared" si="11"/>
        <v/>
      </c>
      <c r="X67" s="14" t="str">
        <f t="shared" si="11"/>
        <v/>
      </c>
      <c r="Y67" s="14" t="str">
        <f t="shared" si="11"/>
        <v/>
      </c>
    </row>
    <row r="68" spans="2:26" x14ac:dyDescent="0.2">
      <c r="B68" t="str" vm="14">
        <f t="shared" si="7"/>
        <v>2020-12</v>
      </c>
      <c r="C68" s="14">
        <f t="shared" si="9"/>
        <v>1</v>
      </c>
      <c r="D68" s="14">
        <f t="shared" si="10"/>
        <v>1</v>
      </c>
      <c r="E68" s="14">
        <f t="shared" si="8"/>
        <v>1</v>
      </c>
      <c r="F68" s="14">
        <f t="shared" si="8"/>
        <v>1</v>
      </c>
      <c r="G68" s="14">
        <f t="shared" si="8"/>
        <v>1</v>
      </c>
      <c r="H68" s="14">
        <f t="shared" si="8"/>
        <v>1</v>
      </c>
      <c r="I68" s="14">
        <f t="shared" si="8"/>
        <v>1</v>
      </c>
      <c r="J68" s="14" t="str">
        <f t="shared" si="8"/>
        <v/>
      </c>
      <c r="K68" s="14" t="str">
        <f t="shared" si="8"/>
        <v/>
      </c>
      <c r="L68" s="14" t="str">
        <f t="shared" si="8"/>
        <v/>
      </c>
      <c r="M68" s="14" t="str">
        <f t="shared" si="8"/>
        <v/>
      </c>
      <c r="N68" s="14" t="str">
        <f t="shared" si="8"/>
        <v/>
      </c>
      <c r="O68" s="14" t="str">
        <f t="shared" ref="E68:T72" si="12">IFERROR(IF(ISBLANK(O19),"",O19/N19),"")</f>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7"/>
        <v>2021-01</v>
      </c>
      <c r="C69" s="14">
        <f t="shared" si="9"/>
        <v>1</v>
      </c>
      <c r="D69" s="14">
        <f t="shared" si="10"/>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7"/>
        <v>2021-02</v>
      </c>
      <c r="C70" s="14">
        <f t="shared" si="9"/>
        <v>1</v>
      </c>
      <c r="D70" s="14">
        <f t="shared" ref="D70:D72" si="13">IFERROR(IF(ISBLANK(D21),"",D21/C21),"")</f>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7"/>
        <v>2021-03</v>
      </c>
      <c r="C71" s="14">
        <f t="shared" si="9"/>
        <v>1</v>
      </c>
      <c r="D71" s="14">
        <f t="shared" si="13"/>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si="11"/>
        <v/>
      </c>
    </row>
    <row r="72" spans="2:26" x14ac:dyDescent="0.2">
      <c r="B72" t="str" vm="38">
        <f t="shared" si="7"/>
        <v>2021-04</v>
      </c>
      <c r="C72" s="14">
        <f t="shared" si="9"/>
        <v>1</v>
      </c>
      <c r="D72" s="14">
        <f t="shared" si="13"/>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7"/>
        <v>2021-05</v>
      </c>
      <c r="C73" s="14">
        <f t="shared" si="9"/>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53BC6DC5-FA8A-4B35-95AC-2582E205D0E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74"/>
  <sheetViews>
    <sheetView showGridLines="0" workbookViewId="0"/>
  </sheetViews>
  <sheetFormatPr defaultRowHeight="12" outlineLevelRow="1" x14ac:dyDescent="0.2"/>
  <cols>
    <col min="1" max="1" width="31" style="24" customWidth="1"/>
    <col min="2" max="2" width="13.28515625" bestFit="1" customWidth="1"/>
    <col min="3" max="3" width="12.5703125" customWidth="1"/>
    <col min="4"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62" t="s">
        <v>266</v>
      </c>
      <c r="B1" s="3" t="s">
        <v>338</v>
      </c>
    </row>
    <row r="2" spans="1:28" hidden="1" outlineLevel="1" x14ac:dyDescent="0.2">
      <c r="B2" t="str" vm="13">
        <f>CUBEMEMBER("ThisWorkbookDataModel","[Measures].[Sum of mrr]")</f>
        <v>Sum of mrr</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149">
        <f>CUBEVALUE("ThisWorkbookDataModel",$B$2,$B4,C$3,Slicer_is_sso_set_up1,Slicer_max_editors,Slicer_nb_custom_domains,Slicer_nb_styleguides)</f>
        <v>1042</v>
      </c>
      <c r="D4" vm="218">
        <f>CUBEVALUE("ThisWorkbookDataModel",$B$2,$B4,D$3,Slicer_is_sso_set_up1,Slicer_max_editors,Slicer_nb_custom_domains,Slicer_nb_styleguides)</f>
        <v>1042</v>
      </c>
      <c r="E4" vm="501">
        <f>CUBEVALUE("ThisWorkbookDataModel",$B$2,$B4,E$3,Slicer_is_sso_set_up1,Slicer_max_editors,Slicer_nb_custom_domains,Slicer_nb_styleguides)</f>
        <v>1042</v>
      </c>
      <c r="F4" vm="494">
        <f>CUBEVALUE("ThisWorkbookDataModel",$B$2,$B4,F$3,Slicer_is_sso_set_up1,Slicer_max_editors,Slicer_nb_custom_domains,Slicer_nb_styleguides)</f>
        <v>1042</v>
      </c>
      <c r="G4" vm="504">
        <f>CUBEVALUE("ThisWorkbookDataModel",$B$2,$B4,G$3,Slicer_is_sso_set_up1,Slicer_max_editors,Slicer_nb_custom_domains,Slicer_nb_styleguides)</f>
        <v>1042</v>
      </c>
      <c r="H4" vm="148">
        <f>CUBEVALUE("ThisWorkbookDataModel",$B$2,$B4,H$3,Slicer_is_sso_set_up1,Slicer_max_editors,Slicer_nb_custom_domains,Slicer_nb_styleguides)</f>
        <v>1042</v>
      </c>
      <c r="I4" vm="497">
        <f>CUBEVALUE("ThisWorkbookDataModel",$B$2,$B4,I$3,Slicer_is_sso_set_up1,Slicer_max_editors,Slicer_nb_custom_domains,Slicer_nb_styleguides)</f>
        <v>1042</v>
      </c>
      <c r="J4" vm="147">
        <f>CUBEVALUE("ThisWorkbookDataModel",$B$2,$B4,J$3,Slicer_is_sso_set_up1,Slicer_max_editors,Slicer_nb_custom_domains,Slicer_nb_styleguides)</f>
        <v>1042</v>
      </c>
      <c r="K4" vm="150">
        <f>CUBEVALUE("ThisWorkbookDataModel",$B$2,$B4,K$3,Slicer_is_sso_set_up1,Slicer_max_editors,Slicer_nb_custom_domains,Slicer_nb_styleguides)</f>
        <v>1042</v>
      </c>
      <c r="L4" vm="219">
        <f>CUBEVALUE("ThisWorkbookDataModel",$B$2,$B4,L$3,Slicer_is_sso_set_up1,Slicer_max_editors,Slicer_nb_custom_domains,Slicer_nb_styleguides)</f>
        <v>1042</v>
      </c>
      <c r="M4" vm="499">
        <f>CUBEVALUE("ThisWorkbookDataModel",$B$2,$B4,M$3,Slicer_is_sso_set_up1,Slicer_max_editors,Slicer_nb_custom_domains,Slicer_nb_styleguides)</f>
        <v>1042</v>
      </c>
      <c r="N4" vm="496">
        <f>CUBEVALUE("ThisWorkbookDataModel",$B$2,$B4,N$3,Slicer_is_sso_set_up1,Slicer_max_editors,Slicer_nb_custom_domains,Slicer_nb_styleguides)</f>
        <v>1042</v>
      </c>
      <c r="O4" vm="502">
        <f>CUBEVALUE("ThisWorkbookDataModel",$B$2,$B4,O$3,Slicer_is_sso_set_up1,Slicer_max_editors,Slicer_nb_custom_domains,Slicer_nb_styleguides)</f>
        <v>1042</v>
      </c>
      <c r="P4" vm="139">
        <f>CUBEVALUE("ThisWorkbookDataModel",$B$2,$B4,P$3,Slicer_is_sso_set_up1,Slicer_max_editors,Slicer_nb_custom_domains,Slicer_nb_styleguides)</f>
        <v>1042</v>
      </c>
      <c r="Q4" vm="505">
        <f>CUBEVALUE("ThisWorkbookDataModel",$B$2,$B4,Q$3,Slicer_is_sso_set_up1,Slicer_max_editors,Slicer_nb_custom_domains,Slicer_nb_styleguides)</f>
        <v>1042</v>
      </c>
      <c r="R4" vm="124">
        <f>CUBEVALUE("ThisWorkbookDataModel",$B$2,$B4,R$3,Slicer_is_sso_set_up1,Slicer_max_editors,Slicer_nb_custom_domains,Slicer_nb_styleguides)</f>
        <v>1042</v>
      </c>
      <c r="S4" vm="151">
        <f>CUBEVALUE("ThisWorkbookDataModel",$B$2,$B4,S$3,Slicer_is_sso_set_up1,Slicer_max_editors,Slicer_nb_custom_domains,Slicer_nb_styleguides)</f>
        <v>1042</v>
      </c>
      <c r="T4" vm="220">
        <f>CUBEVALUE("ThisWorkbookDataModel",$B$2,$B4,T$3,Slicer_is_sso_set_up1,Slicer_max_editors,Slicer_nb_custom_domains,Slicer_nb_styleguides)</f>
        <v>1042</v>
      </c>
      <c r="U4" vm="492">
        <f>CUBEVALUE("ThisWorkbookDataModel",$B$2,$B4,U$3,Slicer_is_sso_set_up1,Slicer_max_editors,Slicer_nb_custom_domains,Slicer_nb_styleguides)</f>
        <v>1042</v>
      </c>
      <c r="V4" vm="493">
        <f>CUBEVALUE("ThisWorkbookDataModel",$B$2,$B4,V$3,Slicer_is_sso_set_up1,Slicer_max_editors,Slicer_nb_custom_domains,Slicer_nb_styleguides)</f>
        <v>1042</v>
      </c>
      <c r="W4" vm="498">
        <f>CUBEVALUE("ThisWorkbookDataModel",$B$2,$B4,W$3,Slicer_is_sso_set_up1,Slicer_max_editors,Slicer_nb_custom_domains,Slicer_nb_styleguides)</f>
        <v>1042</v>
      </c>
      <c r="X4" vm="495">
        <f>CUBEVALUE("ThisWorkbookDataModel",$B$2,$B4,X$3,Slicer_is_sso_set_up1,Slicer_max_editors,Slicer_nb_custom_domains,Slicer_nb_styleguides)</f>
        <v>1042</v>
      </c>
      <c r="Y4" vm="503">
        <f>CUBEVALUE("ThisWorkbookDataModel",$B$2,$B4,Y$3,Slicer_is_sso_set_up1,Slicer_max_editors,Slicer_nb_custom_domains,Slicer_nb_styleguides)</f>
        <v>1042</v>
      </c>
      <c r="Z4" vm="500">
        <f>CUBEVALUE("ThisWorkbookDataModel",$B$2,$B4,Z$3,Slicer_is_sso_set_up1,Slicer_max_editors,Slicer_nb_custom_domains,Slicer_nb_styleguides)</f>
        <v>1042</v>
      </c>
      <c r="AA4" vm="152">
        <f>CUBEVALUE("ThisWorkbookDataModel",$B$2,$B4,AA$3,Slicer_is_sso_set_up1,Slicer_max_editors,Slicer_nb_custom_domains,Slicer_nb_styleguides)</f>
        <v>1042</v>
      </c>
      <c r="AB4" vm="221">
        <f>CUBEVALUE("ThisWorkbookDataModel",$B$2,$B4,AB$3,Slicer_is_sso_set_up1,Slicer_max_editors,Slicer_nb_custom_domains,Slicer_nb_styleguides)</f>
        <v>1042</v>
      </c>
    </row>
    <row r="5" spans="1:28" hidden="1" outlineLevel="1" x14ac:dyDescent="0.2">
      <c r="B5" s="12" t="str" vm="19">
        <f>CUBEMEMBER("ThisWorkbookDataModel","[zh_flatfile].[cohort_year_month].&amp;[2019-09]")</f>
        <v>2019-09</v>
      </c>
      <c r="C5" vm="323">
        <f>CUBEVALUE("ThisWorkbookDataModel",$B$2,$B5,C$3,Slicer_is_sso_set_up1,Slicer_max_editors,Slicer_nb_custom_domains,Slicer_nb_styleguides)</f>
        <v>625</v>
      </c>
      <c r="D5" vm="104">
        <f>CUBEVALUE("ThisWorkbookDataModel",$B$2,$B5,D$3,Slicer_is_sso_set_up1,Slicer_max_editors,Slicer_nb_custom_domains,Slicer_nb_styleguides)</f>
        <v>625</v>
      </c>
      <c r="E5" vm="80">
        <f>CUBEVALUE("ThisWorkbookDataModel",$B$2,$B5,E$3,Slicer_is_sso_set_up1,Slicer_max_editors,Slicer_nb_custom_domains,Slicer_nb_styleguides)</f>
        <v>625</v>
      </c>
      <c r="F5" vm="565">
        <f>CUBEVALUE("ThisWorkbookDataModel",$B$2,$B5,F$3,Slicer_is_sso_set_up1,Slicer_max_editors,Slicer_nb_custom_domains,Slicer_nb_styleguides)</f>
        <v>625</v>
      </c>
      <c r="G5" vm="138">
        <f>CUBEVALUE("ThisWorkbookDataModel",$B$2,$B5,G$3,Slicer_is_sso_set_up1,Slicer_max_editors,Slicer_nb_custom_domains,Slicer_nb_styleguides)</f>
        <v>625</v>
      </c>
      <c r="H5" vm="123">
        <f>CUBEVALUE("ThisWorkbookDataModel",$B$2,$B5,H$3,Slicer_is_sso_set_up1,Slicer_max_editors,Slicer_nb_custom_domains,Slicer_nb_styleguides)</f>
        <v>625</v>
      </c>
      <c r="I5" vm="153">
        <f>CUBEVALUE("ThisWorkbookDataModel",$B$2,$B5,I$3,Slicer_is_sso_set_up1,Slicer_max_editors,Slicer_nb_custom_domains,Slicer_nb_styleguides)</f>
        <v>625</v>
      </c>
      <c r="J5" vm="222">
        <f>CUBEVALUE("ThisWorkbookDataModel",$B$2,$B5,J$3,Slicer_is_sso_set_up1,Slicer_max_editors,Slicer_nb_custom_domains,Slicer_nb_styleguides)</f>
        <v>625</v>
      </c>
      <c r="K5" vm="321">
        <f>CUBEVALUE("ThisWorkbookDataModel",$B$2,$B5,K$3,Slicer_is_sso_set_up1,Slicer_max_editors,Slicer_nb_custom_domains,Slicer_nb_styleguides)</f>
        <v>625</v>
      </c>
      <c r="L5" vm="72">
        <f>CUBEVALUE("ThisWorkbookDataModel",$B$2,$B5,L$3,Slicer_is_sso_set_up1,Slicer_max_editors,Slicer_nb_custom_domains,Slicer_nb_styleguides)</f>
        <v>625</v>
      </c>
      <c r="M5" vm="324">
        <f>CUBEVALUE("ThisWorkbookDataModel",$B$2,$B5,M$3,Slicer_is_sso_set_up1,Slicer_max_editors,Slicer_nb_custom_domains,Slicer_nb_styleguides)</f>
        <v>625</v>
      </c>
      <c r="N5" vm="326">
        <f>CUBEVALUE("ThisWorkbookDataModel",$B$2,$B5,N$3,Slicer_is_sso_set_up1,Slicer_max_editors,Slicer_nb_custom_domains,Slicer_nb_styleguides)</f>
        <v>625</v>
      </c>
      <c r="O5" vm="114">
        <f>CUBEVALUE("ThisWorkbookDataModel",$B$2,$B5,O$3,Slicer_is_sso_set_up1,Slicer_max_editors,Slicer_nb_custom_domains,Slicer_nb_styleguides)</f>
        <v>625</v>
      </c>
      <c r="P5" vm="357">
        <f>CUBEVALUE("ThisWorkbookDataModel",$B$2,$B5,P$3,Slicer_is_sso_set_up1,Slicer_max_editors,Slicer_nb_custom_domains,Slicer_nb_styleguides)</f>
        <v>625</v>
      </c>
      <c r="Q5" vm="154">
        <f>CUBEVALUE("ThisWorkbookDataModel",$B$2,$B5,Q$3,Slicer_is_sso_set_up1,Slicer_max_editors,Slicer_nb_custom_domains,Slicer_nb_styleguides)</f>
        <v>625</v>
      </c>
      <c r="R5" vm="223">
        <f>CUBEVALUE("ThisWorkbookDataModel",$B$2,$B5,R$3,Slicer_is_sso_set_up1,Slicer_max_editors,Slicer_nb_custom_domains,Slicer_nb_styleguides)</f>
        <v>625</v>
      </c>
      <c r="S5" vm="103">
        <f>CUBEVALUE("ThisWorkbookDataModel",$B$2,$B5,S$3,Slicer_is_sso_set_up1,Slicer_max_editors,Slicer_nb_custom_domains,Slicer_nb_styleguides)</f>
        <v>625</v>
      </c>
      <c r="T5" vm="328">
        <f>CUBEVALUE("ThisWorkbookDataModel",$B$2,$B5,T$3,Slicer_is_sso_set_up1,Slicer_max_editors,Slicer_nb_custom_domains,Slicer_nb_styleguides)</f>
        <v>625</v>
      </c>
      <c r="U5" vm="322">
        <f>CUBEVALUE("ThisWorkbookDataModel",$B$2,$B5,U$3,Slicer_is_sso_set_up1,Slicer_max_editors,Slicer_nb_custom_domains,Slicer_nb_styleguides)</f>
        <v>625</v>
      </c>
      <c r="V5" vm="94">
        <f>CUBEVALUE("ThisWorkbookDataModel",$B$2,$B5,V$3,Slicer_is_sso_set_up1,Slicer_max_editors,Slicer_nb_custom_domains,Slicer_nb_styleguides)</f>
        <v>625</v>
      </c>
      <c r="W5" vm="325">
        <f>CUBEVALUE("ThisWorkbookDataModel",$B$2,$B5,W$3,Slicer_is_sso_set_up1,Slicer_max_editors,Slicer_nb_custom_domains,Slicer_nb_styleguides)</f>
        <v>625</v>
      </c>
      <c r="X5" vm="327">
        <f>CUBEVALUE("ThisWorkbookDataModel",$B$2,$B5,X$3,Slicer_is_sso_set_up1,Slicer_max_editors,Slicer_nb_custom_domains,Slicer_nb_styleguides)</f>
        <v>625</v>
      </c>
      <c r="Y5" t="str" vm="155">
        <f>CUBEVALUE("ThisWorkbookDataModel",$B$2,$B5,Y$3,Slicer_is_sso_set_up1,Slicer_max_editors,Slicer_nb_custom_domains,Slicer_nb_styleguides)</f>
        <v/>
      </c>
      <c r="Z5" t="str" vm="224">
        <f>CUBEVALUE("ThisWorkbookDataModel",$B$2,$B5,Z$3,Slicer_is_sso_set_up1,Slicer_max_editors,Slicer_nb_custom_domains,Slicer_nb_styleguides)</f>
        <v/>
      </c>
      <c r="AA5" t="str" vm="77">
        <f>CUBEVALUE("ThisWorkbookDataModel",$B$2,$B5,AA$3,Slicer_is_sso_set_up1,Slicer_max_editors,Slicer_nb_custom_domains,Slicer_nb_styleguides)</f>
        <v/>
      </c>
      <c r="AB5" t="str" vm="76">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141">
        <f>CUBEVALUE("ThisWorkbookDataModel",$B$2,$B6,C$3,Slicer_is_sso_set_up1,Slicer_max_editors,Slicer_nb_custom_domains,Slicer_nb_styleguides)</f>
        <v>875</v>
      </c>
      <c r="D6" vm="354">
        <f>CUBEVALUE("ThisWorkbookDataModel",$B$2,$B6,D$3,Slicer_is_sso_set_up1,Slicer_max_editors,Slicer_nb_custom_domains,Slicer_nb_styleguides)</f>
        <v>875</v>
      </c>
      <c r="E6" vm="347">
        <f>CUBEVALUE("ThisWorkbookDataModel",$B$2,$B6,E$3,Slicer_is_sso_set_up1,Slicer_max_editors,Slicer_nb_custom_domains,Slicer_nb_styleguides)</f>
        <v>875</v>
      </c>
      <c r="F6" vm="566">
        <f>CUBEVALUE("ThisWorkbookDataModel",$B$2,$B6,F$3,Slicer_is_sso_set_up1,Slicer_max_editors,Slicer_nb_custom_domains,Slicer_nb_styleguides)</f>
        <v>875</v>
      </c>
      <c r="G6" vm="156">
        <f>CUBEVALUE("ThisWorkbookDataModel",$B$2,$B6,G$3,Slicer_is_sso_set_up1,Slicer_max_editors,Slicer_nb_custom_domains,Slicer_nb_styleguides)</f>
        <v>875</v>
      </c>
      <c r="H6" vm="225">
        <f>CUBEVALUE("ThisWorkbookDataModel",$B$2,$B6,H$3,Slicer_is_sso_set_up1,Slicer_max_editors,Slicer_nb_custom_domains,Slicer_nb_styleguides)</f>
        <v>875</v>
      </c>
      <c r="I6" vm="350">
        <f>CUBEVALUE("ThisWorkbookDataModel",$B$2,$B6,I$3,Slicer_is_sso_set_up1,Slicer_max_editors,Slicer_nb_custom_domains,Slicer_nb_styleguides)</f>
        <v>875</v>
      </c>
      <c r="J6" vm="352">
        <f>CUBEVALUE("ThisWorkbookDataModel",$B$2,$B6,J$3,Slicer_is_sso_set_up1,Slicer_max_editors,Slicer_nb_custom_domains,Slicer_nb_styleguides)</f>
        <v>875</v>
      </c>
      <c r="K6" vm="137">
        <f>CUBEVALUE("ThisWorkbookDataModel",$B$2,$B6,K$3,Slicer_is_sso_set_up1,Slicer_max_editors,Slicer_nb_custom_domains,Slicer_nb_styleguides)</f>
        <v>875</v>
      </c>
      <c r="L6" vm="346">
        <f>CUBEVALUE("ThisWorkbookDataModel",$B$2,$B6,L$3,Slicer_is_sso_set_up1,Slicer_max_editors,Slicer_nb_custom_domains,Slicer_nb_styleguides)</f>
        <v>875</v>
      </c>
      <c r="M6" vm="122">
        <f>CUBEVALUE("ThisWorkbookDataModel",$B$2,$B6,M$3,Slicer_is_sso_set_up1,Slicer_max_editors,Slicer_nb_custom_domains,Slicer_nb_styleguides)</f>
        <v>875</v>
      </c>
      <c r="N6" vm="355">
        <f>CUBEVALUE("ThisWorkbookDataModel",$B$2,$B6,N$3,Slicer_is_sso_set_up1,Slicer_max_editors,Slicer_nb_custom_domains,Slicer_nb_styleguides)</f>
        <v>875</v>
      </c>
      <c r="O6" vm="157">
        <f>CUBEVALUE("ThisWorkbookDataModel",$B$2,$B6,O$3,Slicer_is_sso_set_up1,Slicer_max_editors,Slicer_nb_custom_domains,Slicer_nb_styleguides)</f>
        <v>875</v>
      </c>
      <c r="P6" vm="226">
        <f>CUBEVALUE("ThisWorkbookDataModel",$B$2,$B6,P$3,Slicer_is_sso_set_up1,Slicer_max_editors,Slicer_nb_custom_domains,Slicer_nb_styleguides)</f>
        <v>875</v>
      </c>
      <c r="Q6" vm="348">
        <f>CUBEVALUE("ThisWorkbookDataModel",$B$2,$B6,Q$3,Slicer_is_sso_set_up1,Slicer_max_editors,Slicer_nb_custom_domains,Slicer_nb_styleguides)</f>
        <v>875</v>
      </c>
      <c r="R6" vm="113">
        <f>CUBEVALUE("ThisWorkbookDataModel",$B$2,$B6,R$3,Slicer_is_sso_set_up1,Slicer_max_editors,Slicer_nb_custom_domains,Slicer_nb_styleguides)</f>
        <v>875</v>
      </c>
      <c r="S6" vm="351">
        <f>CUBEVALUE("ThisWorkbookDataModel",$B$2,$B6,S$3,Slicer_is_sso_set_up1,Slicer_max_editors,Slicer_nb_custom_domains,Slicer_nb_styleguides)</f>
        <v>875</v>
      </c>
      <c r="T6" vm="353">
        <f>CUBEVALUE("ThisWorkbookDataModel",$B$2,$B6,T$3,Slicer_is_sso_set_up1,Slicer_max_editors,Slicer_nb_custom_domains,Slicer_nb_styleguides)</f>
        <v>875</v>
      </c>
      <c r="U6" vm="102">
        <f>CUBEVALUE("ThisWorkbookDataModel",$B$2,$B6,U$3,Slicer_is_sso_set_up1,Slicer_max_editors,Slicer_nb_custom_domains,Slicer_nb_styleguides)</f>
        <v>875</v>
      </c>
      <c r="V6" vm="93">
        <f>CUBEVALUE("ThisWorkbookDataModel",$B$2,$B6,V$3,Slicer_is_sso_set_up1,Slicer_max_editors,Slicer_nb_custom_domains,Slicer_nb_styleguides)</f>
        <v>875</v>
      </c>
      <c r="W6" vm="158">
        <f>CUBEVALUE("ThisWorkbookDataModel",$B$2,$B6,W$3,Slicer_is_sso_set_up1,Slicer_max_editors,Slicer_nb_custom_domains,Slicer_nb_styleguides)</f>
        <v>875</v>
      </c>
      <c r="X6" t="str" vm="227">
        <f>CUBEVALUE("ThisWorkbookDataModel",$B$2,$B6,X$3,Slicer_is_sso_set_up1,Slicer_max_editors,Slicer_nb_custom_domains,Slicer_nb_styleguides)</f>
        <v/>
      </c>
      <c r="Y6" t="str" vm="125">
        <f>CUBEVALUE("ThisWorkbookDataModel",$B$2,$B6,Y$3,Slicer_is_sso_set_up1,Slicer_max_editors,Slicer_nb_custom_domains,Slicer_nb_styleguides)</f>
        <v/>
      </c>
      <c r="Z6" t="str" vm="356">
        <f>CUBEVALUE("ThisWorkbookDataModel",$B$2,$B6,Z$3,Slicer_is_sso_set_up1,Slicer_max_editors,Slicer_nb_custom_domains,Slicer_nb_styleguides)</f>
        <v/>
      </c>
      <c r="AA6" t="str" vm="349">
        <f>CUBEVALUE("ThisWorkbookDataModel",$B$2,$B6,AA$3,Slicer_is_sso_set_up1,Slicer_max_editors,Slicer_nb_custom_domains,Slicer_nb_styleguides)</f>
        <v/>
      </c>
      <c r="AB6" t="str" vm="373">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295">
        <f>CUBEVALUE("ThisWorkbookDataModel",$B$2,$B7,C$3,Slicer_is_sso_set_up1,Slicer_max_editors,Slicer_nb_custom_domains,Slicer_nb_styleguides)</f>
        <v>361</v>
      </c>
      <c r="D7" vm="298">
        <f>CUBEVALUE("ThisWorkbookDataModel",$B$2,$B7,D$3,Slicer_is_sso_set_up1,Slicer_max_editors,Slicer_nb_custom_domains,Slicer_nb_styleguides)</f>
        <v>361</v>
      </c>
      <c r="E7" vm="159">
        <f>CUBEVALUE("ThisWorkbookDataModel",$B$2,$B7,E$3,Slicer_is_sso_set_up1,Slicer_max_editors,Slicer_nb_custom_domains,Slicer_nb_styleguides)</f>
        <v>361</v>
      </c>
      <c r="F7" vm="228">
        <f>CUBEVALUE("ThisWorkbookDataModel",$B$2,$B7,F$3,Slicer_is_sso_set_up1,Slicer_max_editors,Slicer_nb_custom_domains,Slicer_nb_styleguides)</f>
        <v>361</v>
      </c>
      <c r="G7" vm="146">
        <f>CUBEVALUE("ThisWorkbookDataModel",$B$2,$B7,G$3,Slicer_is_sso_set_up1,Slicer_max_editors,Slicer_nb_custom_domains,Slicer_nb_styleguides)</f>
        <v>361</v>
      </c>
      <c r="H7" vm="66">
        <f>CUBEVALUE("ThisWorkbookDataModel",$B$2,$B7,H$3,Slicer_is_sso_set_up1,Slicer_max_editors,Slicer_nb_custom_domains,Slicer_nb_styleguides)</f>
        <v>361</v>
      </c>
      <c r="I7" vm="506">
        <f>CUBEVALUE("ThisWorkbookDataModel",$B$2,$B7,I$3,Slicer_is_sso_set_up1,Slicer_max_editors,Slicer_nb_custom_domains,Slicer_nb_styleguides)</f>
        <v>361</v>
      </c>
      <c r="J7" vm="301">
        <f>CUBEVALUE("ThisWorkbookDataModel",$B$2,$B7,J$3,Slicer_is_sso_set_up1,Slicer_max_editors,Slicer_nb_custom_domains,Slicer_nb_styleguides)</f>
        <v>361</v>
      </c>
      <c r="K7" vm="61">
        <f>CUBEVALUE("ThisWorkbookDataModel",$B$2,$B7,K$3,Slicer_is_sso_set_up1,Slicer_max_editors,Slicer_nb_custom_domains,Slicer_nb_styleguides)</f>
        <v>361</v>
      </c>
      <c r="L7" vm="136">
        <f>CUBEVALUE("ThisWorkbookDataModel",$B$2,$B7,L$3,Slicer_is_sso_set_up1,Slicer_max_editors,Slicer_nb_custom_domains,Slicer_nb_styleguides)</f>
        <v>361</v>
      </c>
      <c r="M7" vm="160">
        <f>CUBEVALUE("ThisWorkbookDataModel",$B$2,$B7,M$3,Slicer_is_sso_set_up1,Slicer_max_editors,Slicer_nb_custom_domains,Slicer_nb_styleguides)</f>
        <v>361</v>
      </c>
      <c r="N7" vm="229">
        <f>CUBEVALUE("ThisWorkbookDataModel",$B$2,$B7,N$3,Slicer_is_sso_set_up1,Slicer_max_editors,Slicer_nb_custom_domains,Slicer_nb_styleguides)</f>
        <v>361</v>
      </c>
      <c r="O7" vm="296">
        <f>CUBEVALUE("ThisWorkbookDataModel",$B$2,$B7,O$3,Slicer_is_sso_set_up1,Slicer_max_editors,Slicer_nb_custom_domains,Slicer_nb_styleguides)</f>
        <v>361</v>
      </c>
      <c r="P7" vm="299">
        <f>CUBEVALUE("ThisWorkbookDataModel",$B$2,$B7,P$3,Slicer_is_sso_set_up1,Slicer_max_editors,Slicer_nb_custom_domains,Slicer_nb_styleguides)</f>
        <v>361</v>
      </c>
      <c r="Q7" vm="537">
        <f>CUBEVALUE("ThisWorkbookDataModel",$B$2,$B7,Q$3,Slicer_is_sso_set_up1,Slicer_max_editors,Slicer_nb_custom_domains,Slicer_nb_styleguides)</f>
        <v>361</v>
      </c>
      <c r="R7" vm="112">
        <f>CUBEVALUE("ThisWorkbookDataModel",$B$2,$B7,R$3,Slicer_is_sso_set_up1,Slicer_max_editors,Slicer_nb_custom_domains,Slicer_nb_styleguides)</f>
        <v>361</v>
      </c>
      <c r="S7" vm="101">
        <f>CUBEVALUE("ThisWorkbookDataModel",$B$2,$B7,S$3,Slicer_is_sso_set_up1,Slicer_max_editors,Slicer_nb_custom_domains,Slicer_nb_styleguides)</f>
        <v>361</v>
      </c>
      <c r="T7" vm="302">
        <f>CUBEVALUE("ThisWorkbookDataModel",$B$2,$B7,T$3,Slicer_is_sso_set_up1,Slicer_max_editors,Slicer_nb_custom_domains,Slicer_nb_styleguides)</f>
        <v>361</v>
      </c>
      <c r="U7" vm="161">
        <f>CUBEVALUE("ThisWorkbookDataModel",$B$2,$B7,U$3,Slicer_is_sso_set_up1,Slicer_max_editors,Slicer_nb_custom_domains,Slicer_nb_styleguides)</f>
        <v>361</v>
      </c>
      <c r="V7" t="str" vm="230">
        <f>CUBEVALUE("ThisWorkbookDataModel",$B$2,$B7,V$3,Slicer_is_sso_set_up1,Slicer_max_editors,Slicer_nb_custom_domains,Slicer_nb_styleguides)</f>
        <v/>
      </c>
      <c r="W7" t="str" vm="594">
        <f>CUBEVALUE("ThisWorkbookDataModel",$B$2,$B7,W$3,Slicer_is_sso_set_up1,Slicer_max_editors,Slicer_nb_custom_domains,Slicer_nb_styleguides)</f>
        <v/>
      </c>
      <c r="X7" t="str" vm="561">
        <f>CUBEVALUE("ThisWorkbookDataModel",$B$2,$B7,X$3,Slicer_is_sso_set_up1,Slicer_max_editors,Slicer_nb_custom_domains,Slicer_nb_styleguides)</f>
        <v/>
      </c>
      <c r="Y7" t="str" vm="297">
        <f>CUBEVALUE("ThisWorkbookDataModel",$B$2,$B7,Y$3,Slicer_is_sso_set_up1,Slicer_max_editors,Slicer_nb_custom_domains,Slicer_nb_styleguides)</f>
        <v/>
      </c>
      <c r="Z7" t="str" vm="300">
        <f>CUBEVALUE("ThisWorkbookDataModel",$B$2,$B7,Z$3,Slicer_is_sso_set_up1,Slicer_max_editors,Slicer_nb_custom_domains,Slicer_nb_styleguides)</f>
        <v/>
      </c>
      <c r="AA7" t="str" vm="92">
        <f>CUBEVALUE("ThisWorkbookDataModel",$B$2,$B7,AA$3,Slicer_is_sso_set_up1,Slicer_max_editors,Slicer_nb_custom_domains,Slicer_nb_styleguides)</f>
        <v/>
      </c>
      <c r="AB7" t="str" vm="376">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62">
        <f>CUBEVALUE("ThisWorkbookDataModel",$B$2,$B8,C$3,Slicer_is_sso_set_up1,Slicer_max_editors,Slicer_nb_custom_domains,Slicer_nb_styleguides)</f>
        <v>1283</v>
      </c>
      <c r="D8" vm="231">
        <f>CUBEVALUE("ThisWorkbookDataModel",$B$2,$B8,D$3,Slicer_is_sso_set_up1,Slicer_max_editors,Slicer_nb_custom_domains,Slicer_nb_styleguides)</f>
        <v>1283</v>
      </c>
      <c r="E8" vm="455">
        <f>CUBEVALUE("ThisWorkbookDataModel",$B$2,$B8,E$3,Slicer_is_sso_set_up1,Slicer_max_editors,Slicer_nb_custom_domains,Slicer_nb_styleguides)</f>
        <v>1283</v>
      </c>
      <c r="F8" vm="466">
        <f>CUBEVALUE("ThisWorkbookDataModel",$B$2,$B8,F$3,Slicer_is_sso_set_up1,Slicer_max_editors,Slicer_nb_custom_domains,Slicer_nb_styleguides)</f>
        <v>1283</v>
      </c>
      <c r="G8" vm="460">
        <f>CUBEVALUE("ThisWorkbookDataModel",$B$2,$B8,G$3,Slicer_is_sso_set_up1,Slicer_max_editors,Slicer_nb_custom_domains,Slicer_nb_styleguides)</f>
        <v>1283</v>
      </c>
      <c r="H8" vm="456">
        <f>CUBEVALUE("ThisWorkbookDataModel",$B$2,$B8,H$3,Slicer_is_sso_set_up1,Slicer_max_editors,Slicer_nb_custom_domains,Slicer_nb_styleguides)</f>
        <v>1283</v>
      </c>
      <c r="I8" vm="462">
        <f>CUBEVALUE("ThisWorkbookDataModel",$B$2,$B8,I$3,Slicer_is_sso_set_up1,Slicer_max_editors,Slicer_nb_custom_domains,Slicer_nb_styleguides)</f>
        <v>1283</v>
      </c>
      <c r="J8" vm="464">
        <f>CUBEVALUE("ThisWorkbookDataModel",$B$2,$B8,J$3,Slicer_is_sso_set_up1,Slicer_max_editors,Slicer_nb_custom_domains,Slicer_nb_styleguides)</f>
        <v>1283</v>
      </c>
      <c r="K8" vm="163">
        <f>CUBEVALUE("ThisWorkbookDataModel",$B$2,$B8,K$3,Slicer_is_sso_set_up1,Slicer_max_editors,Slicer_nb_custom_domains,Slicer_nb_styleguides)</f>
        <v>1283</v>
      </c>
      <c r="L8" vm="232">
        <f>CUBEVALUE("ThisWorkbookDataModel",$B$2,$B8,L$3,Slicer_is_sso_set_up1,Slicer_max_editors,Slicer_nb_custom_domains,Slicer_nb_styleguides)</f>
        <v>1283</v>
      </c>
      <c r="M8" vm="457">
        <f>CUBEVALUE("ThisWorkbookDataModel",$B$2,$B8,M$3,Slicer_is_sso_set_up1,Slicer_max_editors,Slicer_nb_custom_domains,Slicer_nb_styleguides)</f>
        <v>1283</v>
      </c>
      <c r="N8" vm="135">
        <f>CUBEVALUE("ThisWorkbookDataModel",$B$2,$B8,N$3,Slicer_is_sso_set_up1,Slicer_max_editors,Slicer_nb_custom_domains,Slicer_nb_styleguides)</f>
        <v>1283</v>
      </c>
      <c r="O8" vm="121">
        <f>CUBEVALUE("ThisWorkbookDataModel",$B$2,$B8,O$3,Slicer_is_sso_set_up1,Slicer_max_editors,Slicer_nb_custom_domains,Slicer_nb_styleguides)</f>
        <v>1283</v>
      </c>
      <c r="P8" vm="467">
        <f>CUBEVALUE("ThisWorkbookDataModel",$B$2,$B8,P$3,Slicer_is_sso_set_up1,Slicer_max_editors,Slicer_nb_custom_domains,Slicer_nb_styleguides)</f>
        <v>1283</v>
      </c>
      <c r="Q8" vm="461">
        <f>CUBEVALUE("ThisWorkbookDataModel",$B$2,$B8,Q$3,Slicer_is_sso_set_up1,Slicer_max_editors,Slicer_nb_custom_domains,Slicer_nb_styleguides)</f>
        <v>1283</v>
      </c>
      <c r="R8" vm="458">
        <f>CUBEVALUE("ThisWorkbookDataModel",$B$2,$B8,R$3,Slicer_is_sso_set_up1,Slicer_max_editors,Slicer_nb_custom_domains,Slicer_nb_styleguides)</f>
        <v>1283</v>
      </c>
      <c r="S8" vm="164">
        <f>CUBEVALUE("ThisWorkbookDataModel",$B$2,$B8,S$3,Slicer_is_sso_set_up1,Slicer_max_editors,Slicer_nb_custom_domains,Slicer_nb_styleguides)</f>
        <v>1283</v>
      </c>
      <c r="T8" vm="233">
        <f>CUBEVALUE("ThisWorkbookDataModel",$B$2,$B8,T$3,Slicer_is_sso_set_up1,Slicer_max_editors,Slicer_nb_custom_domains,Slicer_nb_styleguides)</f>
        <v>1283</v>
      </c>
      <c r="U8" t="str" vm="463">
        <f>CUBEVALUE("ThisWorkbookDataModel",$B$2,$B8,U$3,Slicer_is_sso_set_up1,Slicer_max_editors,Slicer_nb_custom_domains,Slicer_nb_styleguides)</f>
        <v/>
      </c>
      <c r="V8" t="str" vm="465">
        <f>CUBEVALUE("ThisWorkbookDataModel",$B$2,$B8,V$3,Slicer_is_sso_set_up1,Slicer_max_editors,Slicer_nb_custom_domains,Slicer_nb_styleguides)</f>
        <v/>
      </c>
      <c r="W8" t="str" vm="591">
        <f>CUBEVALUE("ThisWorkbookDataModel",$B$2,$B8,W$3,Slicer_is_sso_set_up1,Slicer_max_editors,Slicer_nb_custom_domains,Slicer_nb_styleguides)</f>
        <v/>
      </c>
      <c r="X8" t="str" vm="459">
        <f>CUBEVALUE("ThisWorkbookDataModel",$B$2,$B8,X$3,Slicer_is_sso_set_up1,Slicer_max_editors,Slicer_nb_custom_domains,Slicer_nb_styleguides)</f>
        <v/>
      </c>
      <c r="Y8" t="str" vm="454">
        <f>CUBEVALUE("ThisWorkbookDataModel",$B$2,$B8,Y$3,Slicer_is_sso_set_up1,Slicer_max_editors,Slicer_nb_custom_domains,Slicer_nb_styleguides)</f>
        <v/>
      </c>
      <c r="Z8" t="str" vm="468">
        <f>CUBEVALUE("ThisWorkbookDataModel",$B$2,$B8,Z$3,Slicer_is_sso_set_up1,Slicer_max_editors,Slicer_nb_custom_domains,Slicer_nb_styleguides)</f>
        <v/>
      </c>
      <c r="AA8" t="str" vm="165">
        <f>CUBEVALUE("ThisWorkbookDataModel",$B$2,$B8,AA$3,Slicer_is_sso_set_up1,Slicer_max_editors,Slicer_nb_custom_domains,Slicer_nb_styleguides)</f>
        <v/>
      </c>
      <c r="AB8" t="str" vm="234">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60">
        <f>CUBEVALUE("ThisWorkbookDataModel",$B$2,$B9,C$3,Slicer_is_sso_set_up1,Slicer_max_editors,Slicer_nb_custom_domains,Slicer_nb_styleguides)</f>
        <v>1878</v>
      </c>
      <c r="D9" vm="91">
        <f>CUBEVALUE("ThisWorkbookDataModel",$B$2,$B9,D$3,Slicer_is_sso_set_up1,Slicer_max_editors,Slicer_nb_custom_domains,Slicer_nb_styleguides)</f>
        <v>1878</v>
      </c>
      <c r="E9" vm="385">
        <f>CUBEVALUE("ThisWorkbookDataModel",$B$2,$B9,E$3,Slicer_is_sso_set_up1,Slicer_max_editors,Slicer_nb_custom_domains,Slicer_nb_styleguides)</f>
        <v>1878</v>
      </c>
      <c r="F9" vm="567">
        <f>CUBEVALUE("ThisWorkbookDataModel",$B$2,$B9,F$3,Slicer_is_sso_set_up1,Slicer_max_editors,Slicer_nb_custom_domains,Slicer_nb_styleguides)</f>
        <v>1878</v>
      </c>
      <c r="G9" vm="534">
        <f>CUBEVALUE("ThisWorkbookDataModel",$B$2,$B9,G$3,Slicer_is_sso_set_up1,Slicer_max_editors,Slicer_nb_custom_domains,Slicer_nb_styleguides)</f>
        <v>1878</v>
      </c>
      <c r="H9" vm="75">
        <f>CUBEVALUE("ThisWorkbookDataModel",$B$2,$B9,H$3,Slicer_is_sso_set_up1,Slicer_max_editors,Slicer_nb_custom_domains,Slicer_nb_styleguides)</f>
        <v>1878</v>
      </c>
      <c r="I9" vm="166">
        <f>CUBEVALUE("ThisWorkbookDataModel",$B$2,$B9,I$3,Slicer_is_sso_set_up1,Slicer_max_editors,Slicer_nb_custom_domains,Slicer_nb_styleguides)</f>
        <v>1878</v>
      </c>
      <c r="J9" vm="235">
        <f>CUBEVALUE("ThisWorkbookDataModel",$B$2,$B9,J$3,Slicer_is_sso_set_up1,Slicer_max_editors,Slicer_nb_custom_domains,Slicer_nb_styleguides)</f>
        <v>1878</v>
      </c>
      <c r="K9" vm="73">
        <f>CUBEVALUE("ThisWorkbookDataModel",$B$2,$B9,K$3,Slicer_is_sso_set_up1,Slicer_max_editors,Slicer_nb_custom_domains,Slicer_nb_styleguides)</f>
        <v>1878</v>
      </c>
      <c r="L9" vm="309">
        <f>CUBEVALUE("ThisWorkbookDataModel",$B$2,$B9,L$3,Slicer_is_sso_set_up1,Slicer_max_editors,Slicer_nb_custom_domains,Slicer_nb_styleguides)</f>
        <v>1878</v>
      </c>
      <c r="M9" vm="470">
        <f>CUBEVALUE("ThisWorkbookDataModel",$B$2,$B9,M$3,Slicer_is_sso_set_up1,Slicer_max_editors,Slicer_nb_custom_domains,Slicer_nb_styleguides)</f>
        <v>1878</v>
      </c>
      <c r="N9" vm="381">
        <f>CUBEVALUE("ThisWorkbookDataModel",$B$2,$B9,N$3,Slicer_is_sso_set_up1,Slicer_max_editors,Slicer_nb_custom_domains,Slicer_nb_styleguides)</f>
        <v>1878</v>
      </c>
      <c r="O9" vm="435">
        <f>CUBEVALUE("ThisWorkbookDataModel",$B$2,$B9,O$3,Slicer_is_sso_set_up1,Slicer_max_editors,Slicer_nb_custom_domains,Slicer_nb_styleguides)</f>
        <v>1878</v>
      </c>
      <c r="P9" vm="359">
        <f>CUBEVALUE("ThisWorkbookDataModel",$B$2,$B9,P$3,Slicer_is_sso_set_up1,Slicer_max_editors,Slicer_nb_custom_domains,Slicer_nb_styleguides)</f>
        <v>1878</v>
      </c>
      <c r="Q9" vm="167">
        <f>CUBEVALUE("ThisWorkbookDataModel",$B$2,$B9,Q$3,Slicer_is_sso_set_up1,Slicer_max_editors,Slicer_nb_custom_domains,Slicer_nb_styleguides)</f>
        <v>1878</v>
      </c>
      <c r="R9" vm="236">
        <f>CUBEVALUE("ThisWorkbookDataModel",$B$2,$B9,R$3,Slicer_is_sso_set_up1,Slicer_max_editors,Slicer_nb_custom_domains,Slicer_nb_styleguides)</f>
        <v>1878</v>
      </c>
      <c r="S9" vm="134">
        <f>CUBEVALUE("ThisWorkbookDataModel",$B$2,$B9,S$3,Slicer_is_sso_set_up1,Slicer_max_editors,Slicer_nb_custom_domains,Slicer_nb_styleguides)</f>
        <v>1878</v>
      </c>
      <c r="T9" t="str" vm="65">
        <f>CUBEVALUE("ThisWorkbookDataModel",$B$2,$B9,T$3,Slicer_is_sso_set_up1,Slicer_max_editors,Slicer_nb_custom_domains,Slicer_nb_styleguides)</f>
        <v/>
      </c>
      <c r="U9" t="str" vm="120">
        <f>CUBEVALUE("ThisWorkbookDataModel",$B$2,$B9,U$3,Slicer_is_sso_set_up1,Slicer_max_editors,Slicer_nb_custom_domains,Slicer_nb_styleguides)</f>
        <v/>
      </c>
      <c r="V9" t="str" vm="305">
        <f>CUBEVALUE("ThisWorkbookDataModel",$B$2,$B9,V$3,Slicer_is_sso_set_up1,Slicer_max_editors,Slicer_nb_custom_domains,Slicer_nb_styleguides)</f>
        <v/>
      </c>
      <c r="W9" t="str" vm="595">
        <f>CUBEVALUE("ThisWorkbookDataModel",$B$2,$B9,W$3,Slicer_is_sso_set_up1,Slicer_max_editors,Slicer_nb_custom_domains,Slicer_nb_styleguides)</f>
        <v/>
      </c>
      <c r="X9" t="str" vm="559">
        <f>CUBEVALUE("ThisWorkbookDataModel",$B$2,$B9,X$3,Slicer_is_sso_set_up1,Slicer_max_editors,Slicer_nb_custom_domains,Slicer_nb_styleguides)</f>
        <v/>
      </c>
      <c r="Y9" t="str" vm="168">
        <f>CUBEVALUE("ThisWorkbookDataModel",$B$2,$B9,Y$3,Slicer_is_sso_set_up1,Slicer_max_editors,Slicer_nb_custom_domains,Slicer_nb_styleguides)</f>
        <v/>
      </c>
      <c r="Z9" t="str" vm="237">
        <f>CUBEVALUE("ThisWorkbookDataModel",$B$2,$B9,Z$3,Slicer_is_sso_set_up1,Slicer_max_editors,Slicer_nb_custom_domains,Slicer_nb_styleguides)</f>
        <v/>
      </c>
      <c r="AA9" t="str" vm="55">
        <f>CUBEVALUE("ThisWorkbookDataModel",$B$2,$B9,AA$3,Slicer_is_sso_set_up1,Slicer_max_editors,Slicer_nb_custom_domains,Slicer_nb_styleguides)</f>
        <v/>
      </c>
      <c r="AB9" t="str" vm="377">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100">
        <f>CUBEVALUE("ThisWorkbookDataModel",$B$2,$B10,C$3,Slicer_is_sso_set_up1,Slicer_max_editors,Slicer_nb_custom_domains,Slicer_nb_styleguides)</f>
        <v>1250</v>
      </c>
      <c r="D10" vm="90">
        <f>CUBEVALUE("ThisWorkbookDataModel",$B$2,$B10,D$3,Slicer_is_sso_set_up1,Slicer_max_editors,Slicer_nb_custom_domains,Slicer_nb_styleguides)</f>
        <v>1250</v>
      </c>
      <c r="E10" vm="84">
        <f>CUBEVALUE("ThisWorkbookDataModel",$B$2,$B10,E$3,Slicer_is_sso_set_up1,Slicer_max_editors,Slicer_nb_custom_domains,Slicer_nb_styleguides)</f>
        <v>1250</v>
      </c>
      <c r="F10" vm="569">
        <f>CUBEVALUE("ThisWorkbookDataModel",$B$2,$B10,F$3,Slicer_is_sso_set_up1,Slicer_max_editors,Slicer_nb_custom_domains,Slicer_nb_styleguides)</f>
        <v>1250</v>
      </c>
      <c r="G10" vm="169">
        <f>CUBEVALUE("ThisWorkbookDataModel",$B$2,$B10,G$3,Slicer_is_sso_set_up1,Slicer_max_editors,Slicer_nb_custom_domains,Slicer_nb_styleguides)</f>
        <v>1250</v>
      </c>
      <c r="H10" vm="238">
        <f>CUBEVALUE("ThisWorkbookDataModel",$B$2,$B10,H$3,Slicer_is_sso_set_up1,Slicer_max_editors,Slicer_nb_custom_domains,Slicer_nb_styleguides)</f>
        <v>1250</v>
      </c>
      <c r="I10" vm="508">
        <f>CUBEVALUE("ThisWorkbookDataModel",$B$2,$B10,I$3,Slicer_is_sso_set_up1,Slicer_max_editors,Slicer_nb_custom_domains,Slicer_nb_styleguides)</f>
        <v>1250</v>
      </c>
      <c r="J10" vm="71">
        <f>CUBEVALUE("ThisWorkbookDataModel",$B$2,$B10,J$3,Slicer_is_sso_set_up1,Slicer_max_editors,Slicer_nb_custom_domains,Slicer_nb_styleguides)</f>
        <v>1250</v>
      </c>
      <c r="K10" vm="54">
        <f>CUBEVALUE("ThisWorkbookDataModel",$B$2,$B10,K$3,Slicer_is_sso_set_up1,Slicer_max_editors,Slicer_nb_custom_domains,Slicer_nb_styleguides)</f>
        <v>1250</v>
      </c>
      <c r="L10" vm="307">
        <f>CUBEVALUE("ThisWorkbookDataModel",$B$2,$B10,L$3,Slicer_is_sso_set_up1,Slicer_max_editors,Slicer_nb_custom_domains,Slicer_nb_styleguides)</f>
        <v>1250</v>
      </c>
      <c r="M10" vm="145">
        <f>CUBEVALUE("ThisWorkbookDataModel",$B$2,$B10,M$3,Slicer_is_sso_set_up1,Slicer_max_editors,Slicer_nb_custom_domains,Slicer_nb_styleguides)</f>
        <v>1250</v>
      </c>
      <c r="N10" vm="383">
        <f>CUBEVALUE("ThisWorkbookDataModel",$B$2,$B10,N$3,Slicer_is_sso_set_up1,Slicer_max_editors,Slicer_nb_custom_domains,Slicer_nb_styleguides)</f>
        <v>1250</v>
      </c>
      <c r="O10" vm="170">
        <f>CUBEVALUE("ThisWorkbookDataModel",$B$2,$B10,O$3,Slicer_is_sso_set_up1,Slicer_max_editors,Slicer_nb_custom_domains,Slicer_nb_styleguides)</f>
        <v>1250</v>
      </c>
      <c r="P10" vm="239">
        <f>CUBEVALUE("ThisWorkbookDataModel",$B$2,$B10,P$3,Slicer_is_sso_set_up1,Slicer_max_editors,Slicer_nb_custom_domains,Slicer_nb_styleguides)</f>
        <v>1250</v>
      </c>
      <c r="Q10" vm="140">
        <f>CUBEVALUE("ThisWorkbookDataModel",$B$2,$B10,Q$3,Slicer_is_sso_set_up1,Slicer_max_editors,Slicer_nb_custom_domains,Slicer_nb_styleguides)</f>
        <v>1250</v>
      </c>
      <c r="R10" vm="50">
        <f>CUBEVALUE("ThisWorkbookDataModel",$B$2,$B10,R$3,Slicer_is_sso_set_up1,Slicer_max_editors,Slicer_nb_custom_domains,Slicer_nb_styleguides)</f>
        <v>1250</v>
      </c>
      <c r="S10" t="str" vm="59">
        <f>CUBEVALUE("ThisWorkbookDataModel",$B$2,$B10,S$3,Slicer_is_sso_set_up1,Slicer_max_editors,Slicer_nb_custom_domains,Slicer_nb_styleguides)</f>
        <v/>
      </c>
      <c r="T10" t="str" vm="133">
        <f>CUBEVALUE("ThisWorkbookDataModel",$B$2,$B10,T$3,Slicer_is_sso_set_up1,Slicer_max_editors,Slicer_nb_custom_domains,Slicer_nb_styleguides)</f>
        <v/>
      </c>
      <c r="U10" t="str" vm="401">
        <f>CUBEVALUE("ThisWorkbookDataModel",$B$2,$B10,U$3,Slicer_is_sso_set_up1,Slicer_max_editors,Slicer_nb_custom_domains,Slicer_nb_styleguides)</f>
        <v/>
      </c>
      <c r="V10" t="str" vm="303">
        <f>CUBEVALUE("ThisWorkbookDataModel",$B$2,$B10,V$3,Slicer_is_sso_set_up1,Slicer_max_editors,Slicer_nb_custom_domains,Slicer_nb_styleguides)</f>
        <v/>
      </c>
      <c r="W10" t="str" vm="171">
        <f>CUBEVALUE("ThisWorkbookDataModel",$B$2,$B10,W$3,Slicer_is_sso_set_up1,Slicer_max_editors,Slicer_nb_custom_domains,Slicer_nb_styleguides)</f>
        <v/>
      </c>
      <c r="X10" t="str" vm="240">
        <f>CUBEVALUE("ThisWorkbookDataModel",$B$2,$B10,X$3,Slicer_is_sso_set_up1,Slicer_max_editors,Slicer_nb_custom_domains,Slicer_nb_styleguides)</f>
        <v/>
      </c>
      <c r="Y10" t="str" vm="529">
        <f>CUBEVALUE("ThisWorkbookDataModel",$B$2,$B10,Y$3,Slicer_is_sso_set_up1,Slicer_max_editors,Slicer_nb_custom_domains,Slicer_nb_styleguides)</f>
        <v/>
      </c>
      <c r="Z10" t="str" vm="111">
        <f>CUBEVALUE("ThisWorkbookDataModel",$B$2,$B10,Z$3,Slicer_is_sso_set_up1,Slicer_max_editors,Slicer_nb_custom_domains,Slicer_nb_styleguides)</f>
        <v/>
      </c>
      <c r="AA10" t="str" vm="99">
        <f>CUBEVALUE("ThisWorkbookDataModel",$B$2,$B10,AA$3,Slicer_is_sso_set_up1,Slicer_max_editors,Slicer_nb_custom_domains,Slicer_nb_styleguides)</f>
        <v/>
      </c>
      <c r="AB10" t="str" vm="379">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422">
        <f>CUBEVALUE("ThisWorkbookDataModel",$B$2,$B11,C$3,Slicer_is_sso_set_up1,Slicer_max_editors,Slicer_nb_custom_domains,Slicer_nb_styleguides)</f>
        <v>369</v>
      </c>
      <c r="D11" vm="419">
        <f>CUBEVALUE("ThisWorkbookDataModel",$B$2,$B11,D$3,Slicer_is_sso_set_up1,Slicer_max_editors,Slicer_nb_custom_domains,Slicer_nb_styleguides)</f>
        <v>369</v>
      </c>
      <c r="E11" vm="172">
        <f>CUBEVALUE("ThisWorkbookDataModel",$B$2,$B11,E$3,Slicer_is_sso_set_up1,Slicer_max_editors,Slicer_nb_custom_domains,Slicer_nb_styleguides)</f>
        <v>369</v>
      </c>
      <c r="F11" vm="241">
        <f>CUBEVALUE("ThisWorkbookDataModel",$B$2,$B11,F$3,Slicer_is_sso_set_up1,Slicer_max_editors,Slicer_nb_custom_domains,Slicer_nb_styleguides)</f>
        <v>369</v>
      </c>
      <c r="G11" vm="425">
        <f>CUBEVALUE("ThisWorkbookDataModel",$B$2,$B11,G$3,Slicer_is_sso_set_up1,Slicer_max_editors,Slicer_nb_custom_domains,Slicer_nb_styleguides)</f>
        <v>369</v>
      </c>
      <c r="H11" vm="428">
        <f>CUBEVALUE("ThisWorkbookDataModel",$B$2,$B11,H$3,Slicer_is_sso_set_up1,Slicer_max_editors,Slicer_nb_custom_domains,Slicer_nb_styleguides)</f>
        <v>369</v>
      </c>
      <c r="I11" vm="415">
        <f>CUBEVALUE("ThisWorkbookDataModel",$B$2,$B11,I$3,Slicer_is_sso_set_up1,Slicer_max_editors,Slicer_nb_custom_domains,Slicer_nb_styleguides)</f>
        <v>369</v>
      </c>
      <c r="J11" vm="421">
        <f>CUBEVALUE("ThisWorkbookDataModel",$B$2,$B11,J$3,Slicer_is_sso_set_up1,Slicer_max_editors,Slicer_nb_custom_domains,Slicer_nb_styleguides)</f>
        <v>369</v>
      </c>
      <c r="K11" vm="416">
        <f>CUBEVALUE("ThisWorkbookDataModel",$B$2,$B11,K$3,Slicer_is_sso_set_up1,Slicer_max_editors,Slicer_nb_custom_domains,Slicer_nb_styleguides)</f>
        <v>369</v>
      </c>
      <c r="L11" vm="431">
        <f>CUBEVALUE("ThisWorkbookDataModel",$B$2,$B11,L$3,Slicer_is_sso_set_up1,Slicer_max_editors,Slicer_nb_custom_domains,Slicer_nb_styleguides)</f>
        <v>369</v>
      </c>
      <c r="M11" vm="173">
        <f>CUBEVALUE("ThisWorkbookDataModel",$B$2,$B11,M$3,Slicer_is_sso_set_up1,Slicer_max_editors,Slicer_nb_custom_domains,Slicer_nb_styleguides)</f>
        <v>369</v>
      </c>
      <c r="N11" vm="242">
        <f>CUBEVALUE("ThisWorkbookDataModel",$B$2,$B11,N$3,Slicer_is_sso_set_up1,Slicer_max_editors,Slicer_nb_custom_domains,Slicer_nb_styleguides)</f>
        <v>369</v>
      </c>
      <c r="O11" vm="423">
        <f>CUBEVALUE("ThisWorkbookDataModel",$B$2,$B11,O$3,Slicer_is_sso_set_up1,Slicer_max_editors,Slicer_nb_custom_domains,Slicer_nb_styleguides)</f>
        <v>369</v>
      </c>
      <c r="P11" vm="417">
        <f>CUBEVALUE("ThisWorkbookDataModel",$B$2,$B11,P$3,Slicer_is_sso_set_up1,Slicer_max_editors,Slicer_nb_custom_domains,Slicer_nb_styleguides)</f>
        <v>369</v>
      </c>
      <c r="Q11" vm="426">
        <f>CUBEVALUE("ThisWorkbookDataModel",$B$2,$B11,Q$3,Slicer_is_sso_set_up1,Slicer_max_editors,Slicer_nb_custom_domains,Slicer_nb_styleguides)</f>
        <v>369</v>
      </c>
      <c r="R11" t="str" vm="429">
        <f>CUBEVALUE("ThisWorkbookDataModel",$B$2,$B11,R$3,Slicer_is_sso_set_up1,Slicer_max_editors,Slicer_nb_custom_domains,Slicer_nb_styleguides)</f>
        <v/>
      </c>
      <c r="S11" t="str" vm="418">
        <f>CUBEVALUE("ThisWorkbookDataModel",$B$2,$B11,S$3,Slicer_is_sso_set_up1,Slicer_max_editors,Slicer_nb_custom_domains,Slicer_nb_styleguides)</f>
        <v/>
      </c>
      <c r="T11" t="str" vm="132">
        <f>CUBEVALUE("ThisWorkbookDataModel",$B$2,$B11,T$3,Slicer_is_sso_set_up1,Slicer_max_editors,Slicer_nb_custom_domains,Slicer_nb_styleguides)</f>
        <v/>
      </c>
      <c r="U11" t="str" vm="174">
        <f>CUBEVALUE("ThisWorkbookDataModel",$B$2,$B11,U$3,Slicer_is_sso_set_up1,Slicer_max_editors,Slicer_nb_custom_domains,Slicer_nb_styleguides)</f>
        <v/>
      </c>
      <c r="V11" t="str" vm="243">
        <f>CUBEVALUE("ThisWorkbookDataModel",$B$2,$B11,V$3,Slicer_is_sso_set_up1,Slicer_max_editors,Slicer_nb_custom_domains,Slicer_nb_styleguides)</f>
        <v/>
      </c>
      <c r="W11" t="str" vm="590">
        <f>CUBEVALUE("ThisWorkbookDataModel",$B$2,$B11,W$3,Slicer_is_sso_set_up1,Slicer_max_editors,Slicer_nb_custom_domains,Slicer_nb_styleguides)</f>
        <v/>
      </c>
      <c r="X11" t="str" vm="432">
        <f>CUBEVALUE("ThisWorkbookDataModel",$B$2,$B11,X$3,Slicer_is_sso_set_up1,Slicer_max_editors,Slicer_nb_custom_domains,Slicer_nb_styleguides)</f>
        <v/>
      </c>
      <c r="Y11" t="str" vm="424">
        <f>CUBEVALUE("ThisWorkbookDataModel",$B$2,$B11,Y$3,Slicer_is_sso_set_up1,Slicer_max_editors,Slicer_nb_custom_domains,Slicer_nb_styleguides)</f>
        <v/>
      </c>
      <c r="Z11" t="str" vm="420">
        <f>CUBEVALUE("ThisWorkbookDataModel",$B$2,$B11,Z$3,Slicer_is_sso_set_up1,Slicer_max_editors,Slicer_nb_custom_domains,Slicer_nb_styleguides)</f>
        <v/>
      </c>
      <c r="AA11" t="str" vm="427">
        <f>CUBEVALUE("ThisWorkbookDataModel",$B$2,$B11,AA$3,Slicer_is_sso_set_up1,Slicer_max_editors,Slicer_nb_custom_domains,Slicer_nb_styleguides)</f>
        <v/>
      </c>
      <c r="AB11" t="str" vm="430">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175">
        <f>CUBEVALUE("ThisWorkbookDataModel",$B$2,$B12,C$3,Slicer_is_sso_set_up1,Slicer_max_editors,Slicer_nb_custom_domains,Slicer_nb_styleguides)</f>
        <v>1250</v>
      </c>
      <c r="D12" vm="244">
        <f>CUBEVALUE("ThisWorkbookDataModel",$B$2,$B12,D$3,Slicer_is_sso_set_up1,Slicer_max_editors,Slicer_nb_custom_domains,Slicer_nb_styleguides)</f>
        <v>1250</v>
      </c>
      <c r="E12" vm="110">
        <f>CUBEVALUE("ThisWorkbookDataModel",$B$2,$B12,E$3,Slicer_is_sso_set_up1,Slicer_max_editors,Slicer_nb_custom_domains,Slicer_nb_styleguides)</f>
        <v>1250</v>
      </c>
      <c r="F12" vm="405">
        <f>CUBEVALUE("ThisWorkbookDataModel",$B$2,$B12,F$3,Slicer_is_sso_set_up1,Slicer_max_editors,Slicer_nb_custom_domains,Slicer_nb_styleguides)</f>
        <v>1250</v>
      </c>
      <c r="G12" vm="533">
        <f>CUBEVALUE("ThisWorkbookDataModel",$B$2,$B12,G$3,Slicer_is_sso_set_up1,Slicer_max_editors,Slicer_nb_custom_domains,Slicer_nb_styleguides)</f>
        <v>1250</v>
      </c>
      <c r="H12" vm="413">
        <f>CUBEVALUE("ThisWorkbookDataModel",$B$2,$B12,H$3,Slicer_is_sso_set_up1,Slicer_max_editors,Slicer_nb_custom_domains,Slicer_nb_styleguides)</f>
        <v>1250</v>
      </c>
      <c r="I12" vm="407">
        <f>CUBEVALUE("ThisWorkbookDataModel",$B$2,$B12,I$3,Slicer_is_sso_set_up1,Slicer_max_editors,Slicer_nb_custom_domains,Slicer_nb_styleguides)</f>
        <v>1250</v>
      </c>
      <c r="J12" vm="89">
        <f>CUBEVALUE("ThisWorkbookDataModel",$B$2,$B12,J$3,Slicer_is_sso_set_up1,Slicer_max_editors,Slicer_nb_custom_domains,Slicer_nb_styleguides)</f>
        <v>1250</v>
      </c>
      <c r="K12" vm="176">
        <f>CUBEVALUE("ThisWorkbookDataModel",$B$2,$B12,K$3,Slicer_is_sso_set_up1,Slicer_max_editors,Slicer_nb_custom_domains,Slicer_nb_styleguides)</f>
        <v>1250</v>
      </c>
      <c r="L12" vm="245">
        <f>CUBEVALUE("ThisWorkbookDataModel",$B$2,$B12,L$3,Slicer_is_sso_set_up1,Slicer_max_editors,Slicer_nb_custom_domains,Slicer_nb_styleguides)</f>
        <v>1250</v>
      </c>
      <c r="M12" vm="409">
        <f>CUBEVALUE("ThisWorkbookDataModel",$B$2,$B12,M$3,Slicer_is_sso_set_up1,Slicer_max_editors,Slicer_nb_custom_domains,Slicer_nb_styleguides)</f>
        <v>1250</v>
      </c>
      <c r="N12" vm="411">
        <f>CUBEVALUE("ThisWorkbookDataModel",$B$2,$B12,N$3,Slicer_is_sso_set_up1,Slicer_max_editors,Slicer_nb_custom_domains,Slicer_nb_styleguides)</f>
        <v>1250</v>
      </c>
      <c r="O12" vm="433">
        <f>CUBEVALUE("ThisWorkbookDataModel",$B$2,$B12,O$3,Slicer_is_sso_set_up1,Slicer_max_editors,Slicer_nb_custom_domains,Slicer_nb_styleguides)</f>
        <v>1250</v>
      </c>
      <c r="P12" vm="144">
        <f>CUBEVALUE("ThisWorkbookDataModel",$B$2,$B12,P$3,Slicer_is_sso_set_up1,Slicer_max_editors,Slicer_nb_custom_domains,Slicer_nb_styleguides)</f>
        <v>1250</v>
      </c>
      <c r="Q12" t="str" vm="403">
        <f>CUBEVALUE("ThisWorkbookDataModel",$B$2,$B12,Q$3,Slicer_is_sso_set_up1,Slicer_max_editors,Slicer_nb_custom_domains,Slicer_nb_styleguides)</f>
        <v/>
      </c>
      <c r="R12" t="str" vm="414">
        <f>CUBEVALUE("ThisWorkbookDataModel",$B$2,$B12,R$3,Slicer_is_sso_set_up1,Slicer_max_editors,Slicer_nb_custom_domains,Slicer_nb_styleguides)</f>
        <v/>
      </c>
      <c r="S12" t="str" vm="177">
        <f>CUBEVALUE("ThisWorkbookDataModel",$B$2,$B12,S$3,Slicer_is_sso_set_up1,Slicer_max_editors,Slicer_nb_custom_domains,Slicer_nb_styleguides)</f>
        <v/>
      </c>
      <c r="T12" t="str" vm="246">
        <f>CUBEVALUE("ThisWorkbookDataModel",$B$2,$B12,T$3,Slicer_is_sso_set_up1,Slicer_max_editors,Slicer_nb_custom_domains,Slicer_nb_styleguides)</f>
        <v/>
      </c>
      <c r="U12" t="str" vm="408">
        <f>CUBEVALUE("ThisWorkbookDataModel",$B$2,$B12,U$3,Slicer_is_sso_set_up1,Slicer_max_editors,Slicer_nb_custom_domains,Slicer_nb_styleguides)</f>
        <v/>
      </c>
      <c r="V12" t="str" vm="404">
        <f>CUBEVALUE("ThisWorkbookDataModel",$B$2,$B12,V$3,Slicer_is_sso_set_up1,Slicer_max_editors,Slicer_nb_custom_domains,Slicer_nb_styleguides)</f>
        <v/>
      </c>
      <c r="W12" t="str" vm="410">
        <f>CUBEVALUE("ThisWorkbookDataModel",$B$2,$B12,W$3,Slicer_is_sso_set_up1,Slicer_max_editors,Slicer_nb_custom_domains,Slicer_nb_styleguides)</f>
        <v/>
      </c>
      <c r="X12" t="str" vm="412">
        <f>CUBEVALUE("ThisWorkbookDataModel",$B$2,$B12,X$3,Slicer_is_sso_set_up1,Slicer_max_editors,Slicer_nb_custom_domains,Slicer_nb_styleguides)</f>
        <v/>
      </c>
      <c r="Y12" t="str" vm="131">
        <f>CUBEVALUE("ThisWorkbookDataModel",$B$2,$B12,Y$3,Slicer_is_sso_set_up1,Slicer_max_editors,Slicer_nb_custom_domains,Slicer_nb_styleguides)</f>
        <v/>
      </c>
      <c r="Z12" t="str" vm="406">
        <f>CUBEVALUE("ThisWorkbookDataModel",$B$2,$B12,Z$3,Slicer_is_sso_set_up1,Slicer_max_editors,Slicer_nb_custom_domains,Slicer_nb_styleguides)</f>
        <v/>
      </c>
      <c r="AA12" t="str" vm="178">
        <f>CUBEVALUE("ThisWorkbookDataModel",$B$2,$B12,AA$3,Slicer_is_sso_set_up1,Slicer_max_editors,Slicer_nb_custom_domains,Slicer_nb_styleguides)</f>
        <v/>
      </c>
      <c r="AB12" t="str" vm="247">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119">
        <f>CUBEVALUE("ThisWorkbookDataModel",$B$2,$B13,C$3,Slicer_is_sso_set_up1,Slicer_max_editors,Slicer_nb_custom_domains,Slicer_nb_styleguides)</f>
        <v>3572</v>
      </c>
      <c r="D13" vm="397">
        <f>CUBEVALUE("ThisWorkbookDataModel",$B$2,$B13,D$3,Slicer_is_sso_set_up1,Slicer_max_editors,Slicer_nb_custom_domains,Slicer_nb_styleguides)</f>
        <v>3572</v>
      </c>
      <c r="E13" vm="390">
        <f>CUBEVALUE("ThisWorkbookDataModel",$B$2,$B13,E$3,Slicer_is_sso_set_up1,Slicer_max_editors,Slicer_nb_custom_domains,Slicer_nb_styleguides)</f>
        <v>3572</v>
      </c>
      <c r="F13" vm="563">
        <f>CUBEVALUE("ThisWorkbookDataModel",$B$2,$B13,F$3,Slicer_is_sso_set_up1,Slicer_max_editors,Slicer_nb_custom_domains,Slicer_nb_styleguides)</f>
        <v>3572</v>
      </c>
      <c r="G13" vm="393">
        <f>CUBEVALUE("ThisWorkbookDataModel",$B$2,$B13,G$3,Slicer_is_sso_set_up1,Slicer_max_editors,Slicer_nb_custom_domains,Slicer_nb_styleguides)</f>
        <v>3572</v>
      </c>
      <c r="H13" vm="395">
        <f>CUBEVALUE("ThisWorkbookDataModel",$B$2,$B13,H$3,Slicer_is_sso_set_up1,Slicer_max_editors,Slicer_nb_custom_domains,Slicer_nb_styleguides)</f>
        <v>3572</v>
      </c>
      <c r="I13" vm="179">
        <f>CUBEVALUE("ThisWorkbookDataModel",$B$2,$B13,I$3,Slicer_is_sso_set_up1,Slicer_max_editors,Slicer_nb_custom_domains,Slicer_nb_styleguides)</f>
        <v>3572</v>
      </c>
      <c r="J13" vm="248">
        <f>CUBEVALUE("ThisWorkbookDataModel",$B$2,$B13,J$3,Slicer_is_sso_set_up1,Slicer_max_editors,Slicer_nb_custom_domains,Slicer_nb_styleguides)</f>
        <v>3572</v>
      </c>
      <c r="K13" vm="98">
        <f>CUBEVALUE("ThisWorkbookDataModel",$B$2,$B13,K$3,Slicer_is_sso_set_up1,Slicer_max_editors,Slicer_nb_custom_domains,Slicer_nb_styleguides)</f>
        <v>3572</v>
      </c>
      <c r="L13" vm="88">
        <f>CUBEVALUE("ThisWorkbookDataModel",$B$2,$B13,L$3,Slicer_is_sso_set_up1,Slicer_max_editors,Slicer_nb_custom_domains,Slicer_nb_styleguides)</f>
        <v>3572</v>
      </c>
      <c r="M13" vm="469">
        <f>CUBEVALUE("ThisWorkbookDataModel",$B$2,$B13,M$3,Slicer_is_sso_set_up1,Slicer_max_editors,Slicer_nb_custom_domains,Slicer_nb_styleguides)</f>
        <v>3572</v>
      </c>
      <c r="N13" vm="398">
        <f>CUBEVALUE("ThisWorkbookDataModel",$B$2,$B13,N$3,Slicer_is_sso_set_up1,Slicer_max_editors,Slicer_nb_custom_domains,Slicer_nb_styleguides)</f>
        <v>3572</v>
      </c>
      <c r="O13" vm="391">
        <f>CUBEVALUE("ThisWorkbookDataModel",$B$2,$B13,O$3,Slicer_is_sso_set_up1,Slicer_max_editors,Slicer_nb_custom_domains,Slicer_nb_styleguides)</f>
        <v>3572</v>
      </c>
      <c r="P13" t="str" vm="388">
        <f>CUBEVALUE("ThisWorkbookDataModel",$B$2,$B13,P$3,Slicer_is_sso_set_up1,Slicer_max_editors,Slicer_nb_custom_domains,Slicer_nb_styleguides)</f>
        <v/>
      </c>
      <c r="Q13" t="str" vm="180">
        <f>CUBEVALUE("ThisWorkbookDataModel",$B$2,$B13,Q$3,Slicer_is_sso_set_up1,Slicer_max_editors,Slicer_nb_custom_domains,Slicer_nb_styleguides)</f>
        <v/>
      </c>
      <c r="R13" t="str" vm="249">
        <f>CUBEVALUE("ThisWorkbookDataModel",$B$2,$B13,R$3,Slicer_is_sso_set_up1,Slicer_max_editors,Slicer_nb_custom_domains,Slicer_nb_styleguides)</f>
        <v/>
      </c>
      <c r="S13" t="str" vm="394">
        <f>CUBEVALUE("ThisWorkbookDataModel",$B$2,$B13,S$3,Slicer_is_sso_set_up1,Slicer_max_editors,Slicer_nb_custom_domains,Slicer_nb_styleguides)</f>
        <v/>
      </c>
      <c r="T13" t="str" vm="396">
        <f>CUBEVALUE("ThisWorkbookDataModel",$B$2,$B13,T$3,Slicer_is_sso_set_up1,Slicer_max_editors,Slicer_nb_custom_domains,Slicer_nb_styleguides)</f>
        <v/>
      </c>
      <c r="U13" t="str" vm="400">
        <f>CUBEVALUE("ThisWorkbookDataModel",$B$2,$B13,U$3,Slicer_is_sso_set_up1,Slicer_max_editors,Slicer_nb_custom_domains,Slicer_nb_styleguides)</f>
        <v/>
      </c>
      <c r="V13" t="str" vm="389">
        <f>CUBEVALUE("ThisWorkbookDataModel",$B$2,$B13,V$3,Slicer_is_sso_set_up1,Slicer_max_editors,Slicer_nb_custom_domains,Slicer_nb_styleguides)</f>
        <v/>
      </c>
      <c r="W13" t="str" vm="387">
        <f>CUBEVALUE("ThisWorkbookDataModel",$B$2,$B13,W$3,Slicer_is_sso_set_up1,Slicer_max_editors,Slicer_nb_custom_domains,Slicer_nb_styleguides)</f>
        <v/>
      </c>
      <c r="X13" t="str" vm="399">
        <f>CUBEVALUE("ThisWorkbookDataModel",$B$2,$B13,X$3,Slicer_is_sso_set_up1,Slicer_max_editors,Slicer_nb_custom_domains,Slicer_nb_styleguides)</f>
        <v/>
      </c>
      <c r="Y13" t="str" vm="181">
        <f>CUBEVALUE("ThisWorkbookDataModel",$B$2,$B13,Y$3,Slicer_is_sso_set_up1,Slicer_max_editors,Slicer_nb_custom_domains,Slicer_nb_styleguides)</f>
        <v/>
      </c>
      <c r="Z13" t="str" vm="250">
        <f>CUBEVALUE("ThisWorkbookDataModel",$B$2,$B13,Z$3,Slicer_is_sso_set_up1,Slicer_max_editors,Slicer_nb_custom_domains,Slicer_nb_styleguides)</f>
        <v/>
      </c>
      <c r="AA13" t="str" vm="392">
        <f>CUBEVALUE("ThisWorkbookDataModel",$B$2,$B13,AA$3,Slicer_is_sso_set_up1,Slicer_max_editors,Slicer_nb_custom_domains,Slicer_nb_styleguides)</f>
        <v/>
      </c>
      <c r="AB13" t="str" vm="130">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582">
        <f>CUBEVALUE("ThisWorkbookDataModel",$B$2,$B14,C$3,Slicer_is_sso_set_up1,Slicer_max_editors,Slicer_nb_custom_domains,Slicer_nb_styleguides)</f>
        <v>4255</v>
      </c>
      <c r="D14" vm="585">
        <f>CUBEVALUE("ThisWorkbookDataModel",$B$2,$B14,D$3,Slicer_is_sso_set_up1,Slicer_max_editors,Slicer_nb_custom_domains,Slicer_nb_styleguides)</f>
        <v>4255</v>
      </c>
      <c r="E14" vm="572">
        <f>CUBEVALUE("ThisWorkbookDataModel",$B$2,$B14,E$3,Slicer_is_sso_set_up1,Slicer_max_editors,Slicer_nb_custom_domains,Slicer_nb_styleguides)</f>
        <v>4255</v>
      </c>
      <c r="F14" vm="573">
        <f>CUBEVALUE("ThisWorkbookDataModel",$B$2,$B14,F$3,Slicer_is_sso_set_up1,Slicer_max_editors,Slicer_nb_custom_domains,Slicer_nb_styleguides)</f>
        <v>4255</v>
      </c>
      <c r="G14" vm="182">
        <f>CUBEVALUE("ThisWorkbookDataModel",$B$2,$B14,G$3,Slicer_is_sso_set_up1,Slicer_max_editors,Slicer_nb_custom_domains,Slicer_nb_styleguides)</f>
        <v>4255</v>
      </c>
      <c r="H14" vm="251">
        <f>CUBEVALUE("ThisWorkbookDataModel",$B$2,$B14,H$3,Slicer_is_sso_set_up1,Slicer_max_editors,Slicer_nb_custom_domains,Slicer_nb_styleguides)</f>
        <v>4255</v>
      </c>
      <c r="I14" vm="574">
        <f>CUBEVALUE("ThisWorkbookDataModel",$B$2,$B14,I$3,Slicer_is_sso_set_up1,Slicer_max_editors,Slicer_nb_custom_domains,Slicer_nb_styleguides)</f>
        <v>4255</v>
      </c>
      <c r="J14" vm="588">
        <f>CUBEVALUE("ThisWorkbookDataModel",$B$2,$B14,J$3,Slicer_is_sso_set_up1,Slicer_max_editors,Slicer_nb_custom_domains,Slicer_nb_styleguides)</f>
        <v>4255</v>
      </c>
      <c r="K14" vm="580">
        <f>CUBEVALUE("ThisWorkbookDataModel",$B$2,$B14,K$3,Slicer_is_sso_set_up1,Slicer_max_editors,Slicer_nb_custom_domains,Slicer_nb_styleguides)</f>
        <v>4255</v>
      </c>
      <c r="L14" vm="578">
        <f>CUBEVALUE("ThisWorkbookDataModel",$B$2,$B14,L$3,Slicer_is_sso_set_up1,Slicer_max_editors,Slicer_nb_custom_domains,Slicer_nb_styleguides)</f>
        <v>4255</v>
      </c>
      <c r="M14" vm="583">
        <f>CUBEVALUE("ThisWorkbookDataModel",$B$2,$B14,M$3,Slicer_is_sso_set_up1,Slicer_max_editors,Slicer_nb_custom_domains,Slicer_nb_styleguides)</f>
        <v>4255</v>
      </c>
      <c r="N14" vm="586">
        <f>CUBEVALUE("ThisWorkbookDataModel",$B$2,$B14,N$3,Slicer_is_sso_set_up1,Slicer_max_editors,Slicer_nb_custom_domains,Slicer_nb_styleguides)</f>
        <v>4255</v>
      </c>
      <c r="O14" t="str" vm="183">
        <f>CUBEVALUE("ThisWorkbookDataModel",$B$2,$B14,O$3,Slicer_is_sso_set_up1,Slicer_max_editors,Slicer_nb_custom_domains,Slicer_nb_styleguides)</f>
        <v/>
      </c>
      <c r="P14" t="str" vm="252">
        <f>CUBEVALUE("ThisWorkbookDataModel",$B$2,$B14,P$3,Slicer_is_sso_set_up1,Slicer_max_editors,Slicer_nb_custom_domains,Slicer_nb_styleguides)</f>
        <v/>
      </c>
      <c r="Q14" t="str" vm="575">
        <f>CUBEVALUE("ThisWorkbookDataModel",$B$2,$B14,Q$3,Slicer_is_sso_set_up1,Slicer_max_editors,Slicer_nb_custom_domains,Slicer_nb_styleguides)</f>
        <v/>
      </c>
      <c r="R14" t="str" vm="579">
        <f>CUBEVALUE("ThisWorkbookDataModel",$B$2,$B14,R$3,Slicer_is_sso_set_up1,Slicer_max_editors,Slicer_nb_custom_domains,Slicer_nb_styleguides)</f>
        <v/>
      </c>
      <c r="S14" t="str" vm="576">
        <f>CUBEVALUE("ThisWorkbookDataModel",$B$2,$B14,S$3,Slicer_is_sso_set_up1,Slicer_max_editors,Slicer_nb_custom_domains,Slicer_nb_styleguides)</f>
        <v/>
      </c>
      <c r="T14" t="str" vm="589">
        <f>CUBEVALUE("ThisWorkbookDataModel",$B$2,$B14,T$3,Slicer_is_sso_set_up1,Slicer_max_editors,Slicer_nb_custom_domains,Slicer_nb_styleguides)</f>
        <v/>
      </c>
      <c r="U14" t="str" vm="581">
        <f>CUBEVALUE("ThisWorkbookDataModel",$B$2,$B14,U$3,Slicer_is_sso_set_up1,Slicer_max_editors,Slicer_nb_custom_domains,Slicer_nb_styleguides)</f>
        <v/>
      </c>
      <c r="V14" t="str" vm="143">
        <f>CUBEVALUE("ThisWorkbookDataModel",$B$2,$B14,V$3,Slicer_is_sso_set_up1,Slicer_max_editors,Slicer_nb_custom_domains,Slicer_nb_styleguides)</f>
        <v/>
      </c>
      <c r="W14" t="str" vm="184">
        <f>CUBEVALUE("ThisWorkbookDataModel",$B$2,$B14,W$3,Slicer_is_sso_set_up1,Slicer_max_editors,Slicer_nb_custom_domains,Slicer_nb_styleguides)</f>
        <v/>
      </c>
      <c r="X14" t="str" vm="253">
        <f>CUBEVALUE("ThisWorkbookDataModel",$B$2,$B14,X$3,Slicer_is_sso_set_up1,Slicer_max_editors,Slicer_nb_custom_domains,Slicer_nb_styleguides)</f>
        <v/>
      </c>
      <c r="Y14" t="str" vm="584">
        <f>CUBEVALUE("ThisWorkbookDataModel",$B$2,$B14,Y$3,Slicer_is_sso_set_up1,Slicer_max_editors,Slicer_nb_custom_domains,Slicer_nb_styleguides)</f>
        <v/>
      </c>
      <c r="Z14" t="str" vm="587">
        <f>CUBEVALUE("ThisWorkbookDataModel",$B$2,$B14,Z$3,Slicer_is_sso_set_up1,Slicer_max_editors,Slicer_nb_custom_domains,Slicer_nb_styleguides)</f>
        <v/>
      </c>
      <c r="AA14" t="str" vm="577">
        <f>CUBEVALUE("ThisWorkbookDataModel",$B$2,$B14,AA$3,Slicer_is_sso_set_up1,Slicer_max_editors,Slicer_nb_custom_domains,Slicer_nb_styleguides)</f>
        <v/>
      </c>
      <c r="AB14" t="str" vm="571">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118">
        <f>CUBEVALUE("ThisWorkbookDataModel",$B$2,$B15,C$3,Slicer_is_sso_set_up1,Slicer_max_editors,Slicer_nb_custom_domains,Slicer_nb_styleguides)</f>
        <v>3545</v>
      </c>
      <c r="D15" vm="318">
        <f>CUBEVALUE("ThisWorkbookDataModel",$B$2,$B15,D$3,Slicer_is_sso_set_up1,Slicer_max_editors,Slicer_nb_custom_domains,Slicer_nb_styleguides)</f>
        <v>3545</v>
      </c>
      <c r="E15" vm="185">
        <f>CUBEVALUE("ThisWorkbookDataModel",$B$2,$B15,E$3,Slicer_is_sso_set_up1,Slicer_max_editors,Slicer_nb_custom_domains,Slicer_nb_styleguides)</f>
        <v>3545</v>
      </c>
      <c r="F15" vm="254">
        <f>CUBEVALUE("ThisWorkbookDataModel",$B$2,$B15,F$3,Slicer_is_sso_set_up1,Slicer_max_editors,Slicer_nb_custom_domains,Slicer_nb_styleguides)</f>
        <v>3545</v>
      </c>
      <c r="G15" vm="311">
        <f>CUBEVALUE("ThisWorkbookDataModel",$B$2,$B15,G$3,Slicer_is_sso_set_up1,Slicer_max_editors,Slicer_nb_custom_domains,Slicer_nb_styleguides)</f>
        <v>3545</v>
      </c>
      <c r="H15" vm="70">
        <f>CUBEVALUE("ThisWorkbookDataModel",$B$2,$B15,H$3,Slicer_is_sso_set_up1,Slicer_max_editors,Slicer_nb_custom_domains,Slicer_nb_styleguides)</f>
        <v>3545</v>
      </c>
      <c r="I15" vm="314">
        <f>CUBEVALUE("ThisWorkbookDataModel",$B$2,$B15,I$3,Slicer_is_sso_set_up1,Slicer_max_editors,Slicer_nb_custom_domains,Slicer_nb_styleguides)</f>
        <v>3545</v>
      </c>
      <c r="J15" vm="316">
        <f>CUBEVALUE("ThisWorkbookDataModel",$B$2,$B15,J$3,Slicer_is_sso_set_up1,Slicer_max_editors,Slicer_nb_custom_domains,Slicer_nb_styleguides)</f>
        <v>3545</v>
      </c>
      <c r="K15" vm="109">
        <f>CUBEVALUE("ThisWorkbookDataModel",$B$2,$B15,K$3,Slicer_is_sso_set_up1,Slicer_max_editors,Slicer_nb_custom_domains,Slicer_nb_styleguides)</f>
        <v>3545</v>
      </c>
      <c r="L15" vm="64">
        <f>CUBEVALUE("ThisWorkbookDataModel",$B$2,$B15,L$3,Slicer_is_sso_set_up1,Slicer_max_editors,Slicer_nb_custom_domains,Slicer_nb_styleguides)</f>
        <v>3545</v>
      </c>
      <c r="M15" vm="186">
        <f>CUBEVALUE("ThisWorkbookDataModel",$B$2,$B15,M$3,Slicer_is_sso_set_up1,Slicer_max_editors,Slicer_nb_custom_domains,Slicer_nb_styleguides)</f>
        <v>3545</v>
      </c>
      <c r="N15" t="str" vm="255">
        <f>CUBEVALUE("ThisWorkbookDataModel",$B$2,$B15,N$3,Slicer_is_sso_set_up1,Slicer_max_editors,Slicer_nb_custom_domains,Slicer_nb_styleguides)</f>
        <v/>
      </c>
      <c r="O15" t="str" vm="97">
        <f>CUBEVALUE("ThisWorkbookDataModel",$B$2,$B15,O$3,Slicer_is_sso_set_up1,Slicer_max_editors,Slicer_nb_custom_domains,Slicer_nb_styleguides)</f>
        <v/>
      </c>
      <c r="P15" t="str" vm="319">
        <f>CUBEVALUE("ThisWorkbookDataModel",$B$2,$B15,P$3,Slicer_is_sso_set_up1,Slicer_max_editors,Slicer_nb_custom_domains,Slicer_nb_styleguides)</f>
        <v/>
      </c>
      <c r="Q15" t="str" vm="312">
        <f>CUBEVALUE("ThisWorkbookDataModel",$B$2,$B15,Q$3,Slicer_is_sso_set_up1,Slicer_max_editors,Slicer_nb_custom_domains,Slicer_nb_styleguides)</f>
        <v/>
      </c>
      <c r="R15" t="str" vm="87">
        <f>CUBEVALUE("ThisWorkbookDataModel",$B$2,$B15,R$3,Slicer_is_sso_set_up1,Slicer_max_editors,Slicer_nb_custom_domains,Slicer_nb_styleguides)</f>
        <v/>
      </c>
      <c r="S15" t="str" vm="315">
        <f>CUBEVALUE("ThisWorkbookDataModel",$B$2,$B15,S$3,Slicer_is_sso_set_up1,Slicer_max_editors,Slicer_nb_custom_domains,Slicer_nb_styleguides)</f>
        <v/>
      </c>
      <c r="T15" t="str" vm="317">
        <f>CUBEVALUE("ThisWorkbookDataModel",$B$2,$B15,T$3,Slicer_is_sso_set_up1,Slicer_max_editors,Slicer_nb_custom_domains,Slicer_nb_styleguides)</f>
        <v/>
      </c>
      <c r="U15" t="str" vm="187">
        <f>CUBEVALUE("ThisWorkbookDataModel",$B$2,$B15,U$3,Slicer_is_sso_set_up1,Slicer_max_editors,Slicer_nb_custom_domains,Slicer_nb_styleguides)</f>
        <v/>
      </c>
      <c r="V15" t="str" vm="256">
        <f>CUBEVALUE("ThisWorkbookDataModel",$B$2,$B15,V$3,Slicer_is_sso_set_up1,Slicer_max_editors,Slicer_nb_custom_domains,Slicer_nb_styleguides)</f>
        <v/>
      </c>
      <c r="W15" t="str" vm="593">
        <f>CUBEVALUE("ThisWorkbookDataModel",$B$2,$B15,W$3,Slicer_is_sso_set_up1,Slicer_max_editors,Slicer_nb_custom_domains,Slicer_nb_styleguides)</f>
        <v/>
      </c>
      <c r="X15" t="str" vm="560">
        <f>CUBEVALUE("ThisWorkbookDataModel",$B$2,$B15,X$3,Slicer_is_sso_set_up1,Slicer_max_editors,Slicer_nb_custom_domains,Slicer_nb_styleguides)</f>
        <v/>
      </c>
      <c r="Y15" t="str" vm="531">
        <f>CUBEVALUE("ThisWorkbookDataModel",$B$2,$B15,Y$3,Slicer_is_sso_set_up1,Slicer_max_editors,Slicer_nb_custom_domains,Slicer_nb_styleguides)</f>
        <v/>
      </c>
      <c r="Z15" t="str" vm="320">
        <f>CUBEVALUE("ThisWorkbookDataModel",$B$2,$B15,Z$3,Slicer_is_sso_set_up1,Slicer_max_editors,Slicer_nb_custom_domains,Slicer_nb_styleguides)</f>
        <v/>
      </c>
      <c r="AA15" t="str" vm="313">
        <f>CUBEVALUE("ThisWorkbookDataModel",$B$2,$B15,AA$3,Slicer_is_sso_set_up1,Slicer_max_editors,Slicer_nb_custom_domains,Slicer_nb_styleguides)</f>
        <v/>
      </c>
      <c r="AB15" t="str" vm="374">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88">
        <f>CUBEVALUE("ThisWorkbookDataModel",$B$2,$B16,C$3,Slicer_is_sso_set_up1,Slicer_max_editors,Slicer_nb_custom_domains,Slicer_nb_styleguides)</f>
        <v>3868.95</v>
      </c>
      <c r="D16" vm="257">
        <f>CUBEVALUE("ThisWorkbookDataModel",$B$2,$B16,D$3,Slicer_is_sso_set_up1,Slicer_max_editors,Slicer_nb_custom_domains,Slicer_nb_styleguides)</f>
        <v>3868.95</v>
      </c>
      <c r="E16" vm="365">
        <f>CUBEVALUE("ThisWorkbookDataModel",$B$2,$B16,E$3,Slicer_is_sso_set_up1,Slicer_max_editors,Slicer_nb_custom_domains,Slicer_nb_styleguides)</f>
        <v>3868.95</v>
      </c>
      <c r="F16" vm="368">
        <f>CUBEVALUE("ThisWorkbookDataModel",$B$2,$B16,F$3,Slicer_is_sso_set_up1,Slicer_max_editors,Slicer_nb_custom_domains,Slicer_nb_styleguides)</f>
        <v>3868.95</v>
      </c>
      <c r="G16" vm="129">
        <f>CUBEVALUE("ThisWorkbookDataModel",$B$2,$B16,G$3,Slicer_is_sso_set_up1,Slicer_max_editors,Slicer_nb_custom_domains,Slicer_nb_styleguides)</f>
        <v>3868.95</v>
      </c>
      <c r="H16" vm="362">
        <f>CUBEVALUE("ThisWorkbookDataModel",$B$2,$B16,H$3,Slicer_is_sso_set_up1,Slicer_max_editors,Slicer_nb_custom_domains,Slicer_nb_styleguides)</f>
        <v>3868.95</v>
      </c>
      <c r="I16" vm="117">
        <f>CUBEVALUE("ThisWorkbookDataModel",$B$2,$B16,I$3,Slicer_is_sso_set_up1,Slicer_max_editors,Slicer_nb_custom_domains,Slicer_nb_styleguides)</f>
        <v>3868.95</v>
      </c>
      <c r="J16" vm="371">
        <f>CUBEVALUE("ThisWorkbookDataModel",$B$2,$B16,J$3,Slicer_is_sso_set_up1,Slicer_max_editors,Slicer_nb_custom_domains,Slicer_nb_styleguides)</f>
        <v>3868.95</v>
      </c>
      <c r="K16" vm="189">
        <f>CUBEVALUE("ThisWorkbookDataModel",$B$2,$B16,K$3,Slicer_is_sso_set_up1,Slicer_max_editors,Slicer_nb_custom_domains,Slicer_nb_styleguides)</f>
        <v>3868.95</v>
      </c>
      <c r="L16" vm="258">
        <f>CUBEVALUE("ThisWorkbookDataModel",$B$2,$B16,L$3,Slicer_is_sso_set_up1,Slicer_max_editors,Slicer_nb_custom_domains,Slicer_nb_styleguides)</f>
        <v>3868.95</v>
      </c>
      <c r="M16" vm="363">
        <f>CUBEVALUE("ThisWorkbookDataModel",$B$2,$B16,M$3,Slicer_is_sso_set_up1,Slicer_max_editors,Slicer_nb_custom_domains,Slicer_nb_styleguides)</f>
        <v>321.95000000000005</v>
      </c>
      <c r="N16" t="str" vm="108">
        <f>CUBEVALUE("ThisWorkbookDataModel",$B$2,$B16,N$3,Slicer_is_sso_set_up1,Slicer_max_editors,Slicer_nb_custom_domains,Slicer_nb_styleguides)</f>
        <v/>
      </c>
      <c r="O16" t="str" vm="366">
        <f>CUBEVALUE("ThisWorkbookDataModel",$B$2,$B16,O$3,Slicer_is_sso_set_up1,Slicer_max_editors,Slicer_nb_custom_domains,Slicer_nb_styleguides)</f>
        <v/>
      </c>
      <c r="P16" t="str" vm="369">
        <f>CUBEVALUE("ThisWorkbookDataModel",$B$2,$B16,P$3,Slicer_is_sso_set_up1,Slicer_max_editors,Slicer_nb_custom_domains,Slicer_nb_styleguides)</f>
        <v/>
      </c>
      <c r="Q16" t="str" vm="539">
        <f>CUBEVALUE("ThisWorkbookDataModel",$B$2,$B16,Q$3,Slicer_is_sso_set_up1,Slicer_max_editors,Slicer_nb_custom_domains,Slicer_nb_styleguides)</f>
        <v/>
      </c>
      <c r="R16" t="str" vm="86">
        <f>CUBEVALUE("ThisWorkbookDataModel",$B$2,$B16,R$3,Slicer_is_sso_set_up1,Slicer_max_editors,Slicer_nb_custom_domains,Slicer_nb_styleguides)</f>
        <v/>
      </c>
      <c r="S16" t="str" vm="190">
        <f>CUBEVALUE("ThisWorkbookDataModel",$B$2,$B16,S$3,Slicer_is_sso_set_up1,Slicer_max_editors,Slicer_nb_custom_domains,Slicer_nb_styleguides)</f>
        <v/>
      </c>
      <c r="T16" t="str" vm="259">
        <f>CUBEVALUE("ThisWorkbookDataModel",$B$2,$B16,T$3,Slicer_is_sso_set_up1,Slicer_max_editors,Slicer_nb_custom_domains,Slicer_nb_styleguides)</f>
        <v/>
      </c>
      <c r="U16" t="str" vm="83">
        <f>CUBEVALUE("ThisWorkbookDataModel",$B$2,$B16,U$3,Slicer_is_sso_set_up1,Slicer_max_editors,Slicer_nb_custom_domains,Slicer_nb_styleguides)</f>
        <v/>
      </c>
      <c r="V16" t="str" vm="372">
        <f>CUBEVALUE("ThisWorkbookDataModel",$B$2,$B16,V$3,Slicer_is_sso_set_up1,Slicer_max_editors,Slicer_nb_custom_domains,Slicer_nb_styleguides)</f>
        <v/>
      </c>
      <c r="W16" t="str" vm="364">
        <f>CUBEVALUE("ThisWorkbookDataModel",$B$2,$B16,W$3,Slicer_is_sso_set_up1,Slicer_max_editors,Slicer_nb_custom_domains,Slicer_nb_styleguides)</f>
        <v/>
      </c>
      <c r="X16" t="str" vm="361">
        <f>CUBEVALUE("ThisWorkbookDataModel",$B$2,$B16,X$3,Slicer_is_sso_set_up1,Slicer_max_editors,Slicer_nb_custom_domains,Slicer_nb_styleguides)</f>
        <v/>
      </c>
      <c r="Y16" t="str" vm="367">
        <f>CUBEVALUE("ThisWorkbookDataModel",$B$2,$B16,Y$3,Slicer_is_sso_set_up1,Slicer_max_editors,Slicer_nb_custom_domains,Slicer_nb_styleguides)</f>
        <v/>
      </c>
      <c r="Z16" t="str" vm="370">
        <f>CUBEVALUE("ThisWorkbookDataModel",$B$2,$B16,Z$3,Slicer_is_sso_set_up1,Slicer_max_editors,Slicer_nb_custom_domains,Slicer_nb_styleguides)</f>
        <v/>
      </c>
      <c r="AA16" t="str" vm="191">
        <f>CUBEVALUE("ThisWorkbookDataModel",$B$2,$B16,AA$3,Slicer_is_sso_set_up1,Slicer_max_editors,Slicer_nb_custom_domains,Slicer_nb_styleguides)</f>
        <v/>
      </c>
      <c r="AB16" t="str" vm="260">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79">
        <f>CUBEVALUE("ThisWorkbookDataModel",$B$2,$B17,C$3,Slicer_is_sso_set_up1,Slicer_max_editors,Slicer_nb_custom_domains,Slicer_nb_styleguides)</f>
        <v>3149</v>
      </c>
      <c r="D17" vm="67">
        <f>CUBEVALUE("ThisWorkbookDataModel",$B$2,$B17,D$3,Slicer_is_sso_set_up1,Slicer_max_editors,Slicer_nb_custom_domains,Slicer_nb_styleguides)</f>
        <v>3149</v>
      </c>
      <c r="E17" vm="384">
        <f>CUBEVALUE("ThisWorkbookDataModel",$B$2,$B17,E$3,Slicer_is_sso_set_up1,Slicer_max_editors,Slicer_nb_custom_domains,Slicer_nb_styleguides)</f>
        <v>3149</v>
      </c>
      <c r="F17" vm="570">
        <f>CUBEVALUE("ThisWorkbookDataModel",$B$2,$B17,F$3,Slicer_is_sso_set_up1,Slicer_max_editors,Slicer_nb_custom_domains,Slicer_nb_styleguides)</f>
        <v>3149</v>
      </c>
      <c r="G17" vm="536">
        <f>CUBEVALUE("ThisWorkbookDataModel",$B$2,$B17,G$3,Slicer_is_sso_set_up1,Slicer_max_editors,Slicer_nb_custom_domains,Slicer_nb_styleguides)</f>
        <v>3149</v>
      </c>
      <c r="H17" vm="128">
        <f>CUBEVALUE("ThisWorkbookDataModel",$B$2,$B17,H$3,Slicer_is_sso_set_up1,Slicer_max_editors,Slicer_nb_custom_domains,Slicer_nb_styleguides)</f>
        <v>3149</v>
      </c>
      <c r="I17" vm="192">
        <f>CUBEVALUE("ThisWorkbookDataModel",$B$2,$B17,I$3,Slicer_is_sso_set_up1,Slicer_max_editors,Slicer_nb_custom_domains,Slicer_nb_styleguides)</f>
        <v>3149</v>
      </c>
      <c r="J17" vm="261">
        <f>CUBEVALUE("ThisWorkbookDataModel",$B$2,$B17,J$3,Slicer_is_sso_set_up1,Slicer_max_editors,Slicer_nb_custom_domains,Slicer_nb_styleguides)</f>
        <v>3149</v>
      </c>
      <c r="K17" vm="53">
        <f>CUBEVALUE("ThisWorkbookDataModel",$B$2,$B17,K$3,Slicer_is_sso_set_up1,Slicer_max_editors,Slicer_nb_custom_domains,Slicer_nb_styleguides)</f>
        <v>3149</v>
      </c>
      <c r="L17" t="str" vm="308">
        <f>CUBEVALUE("ThisWorkbookDataModel",$B$2,$B17,L$3,Slicer_is_sso_set_up1,Slicer_max_editors,Slicer_nb_custom_domains,Slicer_nb_styleguides)</f>
        <v/>
      </c>
      <c r="M17" t="str" vm="116">
        <f>CUBEVALUE("ThisWorkbookDataModel",$B$2,$B17,M$3,Slicer_is_sso_set_up1,Slicer_max_editors,Slicer_nb_custom_domains,Slicer_nb_styleguides)</f>
        <v/>
      </c>
      <c r="N17" t="str" vm="107">
        <f>CUBEVALUE("ThisWorkbookDataModel",$B$2,$B17,N$3,Slicer_is_sso_set_up1,Slicer_max_editors,Slicer_nb_custom_domains,Slicer_nb_styleguides)</f>
        <v/>
      </c>
      <c r="O17" t="str" vm="96">
        <f>CUBEVALUE("ThisWorkbookDataModel",$B$2,$B17,O$3,Slicer_is_sso_set_up1,Slicer_max_editors,Slicer_nb_custom_domains,Slicer_nb_styleguides)</f>
        <v/>
      </c>
      <c r="P17" t="str" vm="360">
        <f>CUBEVALUE("ThisWorkbookDataModel",$B$2,$B17,P$3,Slicer_is_sso_set_up1,Slicer_max_editors,Slicer_nb_custom_domains,Slicer_nb_styleguides)</f>
        <v/>
      </c>
      <c r="Q17" t="str" vm="193">
        <f>CUBEVALUE("ThisWorkbookDataModel",$B$2,$B17,Q$3,Slicer_is_sso_set_up1,Slicer_max_editors,Slicer_nb_custom_domains,Slicer_nb_styleguides)</f>
        <v/>
      </c>
      <c r="R17" t="str" vm="262">
        <f>CUBEVALUE("ThisWorkbookDataModel",$B$2,$B17,R$3,Slicer_is_sso_set_up1,Slicer_max_editors,Slicer_nb_custom_domains,Slicer_nb_styleguides)</f>
        <v/>
      </c>
      <c r="S17" t="str" vm="58">
        <f>CUBEVALUE("ThisWorkbookDataModel",$B$2,$B17,S$3,Slicer_is_sso_set_up1,Slicer_max_editors,Slicer_nb_custom_domains,Slicer_nb_styleguides)</f>
        <v/>
      </c>
      <c r="T17" t="str" vm="69">
        <f>CUBEVALUE("ThisWorkbookDataModel",$B$2,$B17,T$3,Slicer_is_sso_set_up1,Slicer_max_editors,Slicer_nb_custom_domains,Slicer_nb_styleguides)</f>
        <v/>
      </c>
      <c r="U17" t="str" vm="402">
        <f>CUBEVALUE("ThisWorkbookDataModel",$B$2,$B17,U$3,Slicer_is_sso_set_up1,Slicer_max_editors,Slicer_nb_custom_domains,Slicer_nb_styleguides)</f>
        <v/>
      </c>
      <c r="V17" t="str" vm="304">
        <f>CUBEVALUE("ThisWorkbookDataModel",$B$2,$B17,V$3,Slicer_is_sso_set_up1,Slicer_max_editors,Slicer_nb_custom_domains,Slicer_nb_styleguides)</f>
        <v/>
      </c>
      <c r="W17" t="str" vm="592">
        <f>CUBEVALUE("ThisWorkbookDataModel",$B$2,$B17,W$3,Slicer_is_sso_set_up1,Slicer_max_editors,Slicer_nb_custom_domains,Slicer_nb_styleguides)</f>
        <v/>
      </c>
      <c r="X17" t="str" vm="562">
        <f>CUBEVALUE("ThisWorkbookDataModel",$B$2,$B17,X$3,Slicer_is_sso_set_up1,Slicer_max_editors,Slicer_nb_custom_domains,Slicer_nb_styleguides)</f>
        <v/>
      </c>
      <c r="Y17" t="str" vm="194">
        <f>CUBEVALUE("ThisWorkbookDataModel",$B$2,$B17,Y$3,Slicer_is_sso_set_up1,Slicer_max_editors,Slicer_nb_custom_domains,Slicer_nb_styleguides)</f>
        <v/>
      </c>
      <c r="Z17" t="str" vm="263">
        <f>CUBEVALUE("ThisWorkbookDataModel",$B$2,$B17,Z$3,Slicer_is_sso_set_up1,Slicer_max_editors,Slicer_nb_custom_domains,Slicer_nb_styleguides)</f>
        <v/>
      </c>
      <c r="AA17" t="str" vm="82">
        <f>CUBEVALUE("ThisWorkbookDataModel",$B$2,$B17,AA$3,Slicer_is_sso_set_up1,Slicer_max_editors,Slicer_nb_custom_domains,Slicer_nb_styleguides)</f>
        <v/>
      </c>
      <c r="AB17" t="str" vm="380">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57">
        <f>CUBEVALUE("ThisWorkbookDataModel",$B$2,$B18,C$3,Slicer_is_sso_set_up1,Slicer_max_editors,Slicer_nb_custom_domains,Slicer_nb_styleguides)</f>
        <v>5387</v>
      </c>
      <c r="D18" vm="78">
        <f>CUBEVALUE("ThisWorkbookDataModel",$B$2,$B18,D$3,Slicer_is_sso_set_up1,Slicer_max_editors,Slicer_nb_custom_domains,Slicer_nb_styleguides)</f>
        <v>5387</v>
      </c>
      <c r="E18" vm="386">
        <f>CUBEVALUE("ThisWorkbookDataModel",$B$2,$B18,E$3,Slicer_is_sso_set_up1,Slicer_max_editors,Slicer_nb_custom_domains,Slicer_nb_styleguides)</f>
        <v>5387</v>
      </c>
      <c r="F18" vm="568">
        <f>CUBEVALUE("ThisWorkbookDataModel",$B$2,$B18,F$3,Slicer_is_sso_set_up1,Slicer_max_editors,Slicer_nb_custom_domains,Slicer_nb_styleguides)</f>
        <v>5387</v>
      </c>
      <c r="G18" vm="195">
        <f>CUBEVALUE("ThisWorkbookDataModel",$B$2,$B18,G$3,Slicer_is_sso_set_up1,Slicer_max_editors,Slicer_nb_custom_domains,Slicer_nb_styleguides)</f>
        <v>5387</v>
      </c>
      <c r="H18" vm="264">
        <f>CUBEVALUE("ThisWorkbookDataModel",$B$2,$B18,H$3,Slicer_is_sso_set_up1,Slicer_max_editors,Slicer_nb_custom_domains,Slicer_nb_styleguides)</f>
        <v>5387</v>
      </c>
      <c r="I18" vm="507">
        <f>CUBEVALUE("ThisWorkbookDataModel",$B$2,$B18,I$3,Slicer_is_sso_set_up1,Slicer_max_editors,Slicer_nb_custom_domains,Slicer_nb_styleguides)</f>
        <v>5387</v>
      </c>
      <c r="J18" vm="127">
        <f>CUBEVALUE("ThisWorkbookDataModel",$B$2,$B18,J$3,Slicer_is_sso_set_up1,Slicer_max_editors,Slicer_nb_custom_domains,Slicer_nb_styleguides)</f>
        <v>5387</v>
      </c>
      <c r="K18" vm="115">
        <f>CUBEVALUE("ThisWorkbookDataModel",$B$2,$B18,K$3,Slicer_is_sso_set_up1,Slicer_max_editors,Slicer_nb_custom_domains,Slicer_nb_styleguides)</f>
        <v>325</v>
      </c>
      <c r="L18" t="str" vm="310">
        <f>CUBEVALUE("ThisWorkbookDataModel",$B$2,$B18,L$3,Slicer_is_sso_set_up1,Slicer_max_editors,Slicer_nb_custom_domains,Slicer_nb_styleguides)</f>
        <v/>
      </c>
      <c r="M18" t="str" vm="471">
        <f>CUBEVALUE("ThisWorkbookDataModel",$B$2,$B18,M$3,Slicer_is_sso_set_up1,Slicer_max_editors,Slicer_nb_custom_domains,Slicer_nb_styleguides)</f>
        <v/>
      </c>
      <c r="N18" t="str" vm="382">
        <f>CUBEVALUE("ThisWorkbookDataModel",$B$2,$B18,N$3,Slicer_is_sso_set_up1,Slicer_max_editors,Slicer_nb_custom_domains,Slicer_nb_styleguides)</f>
        <v/>
      </c>
      <c r="O18" t="str" vm="196">
        <f>CUBEVALUE("ThisWorkbookDataModel",$B$2,$B18,O$3,Slicer_is_sso_set_up1,Slicer_max_editors,Slicer_nb_custom_domains,Slicer_nb_styleguides)</f>
        <v/>
      </c>
      <c r="P18" t="str" vm="265">
        <f>CUBEVALUE("ThisWorkbookDataModel",$B$2,$B18,P$3,Slicer_is_sso_set_up1,Slicer_max_editors,Slicer_nb_custom_domains,Slicer_nb_styleguides)</f>
        <v/>
      </c>
      <c r="Q18" t="str" vm="540">
        <f>CUBEVALUE("ThisWorkbookDataModel",$B$2,$B18,Q$3,Slicer_is_sso_set_up1,Slicer_max_editors,Slicer_nb_custom_domains,Slicer_nb_styleguides)</f>
        <v/>
      </c>
      <c r="R18" t="str" vm="51">
        <f>CUBEVALUE("ThisWorkbookDataModel",$B$2,$B18,R$3,Slicer_is_sso_set_up1,Slicer_max_editors,Slicer_nb_custom_domains,Slicer_nb_styleguides)</f>
        <v/>
      </c>
      <c r="S18" t="str" vm="106">
        <f>CUBEVALUE("ThisWorkbookDataModel",$B$2,$B18,S$3,Slicer_is_sso_set_up1,Slicer_max_editors,Slicer_nb_custom_domains,Slicer_nb_styleguides)</f>
        <v/>
      </c>
      <c r="T18" t="str" vm="63">
        <f>CUBEVALUE("ThisWorkbookDataModel",$B$2,$B18,T$3,Slicer_is_sso_set_up1,Slicer_max_editors,Slicer_nb_custom_domains,Slicer_nb_styleguides)</f>
        <v/>
      </c>
      <c r="U18" t="str" vm="95">
        <f>CUBEVALUE("ThisWorkbookDataModel",$B$2,$B18,U$3,Slicer_is_sso_set_up1,Slicer_max_editors,Slicer_nb_custom_domains,Slicer_nb_styleguides)</f>
        <v/>
      </c>
      <c r="V18" t="str" vm="306">
        <f>CUBEVALUE("ThisWorkbookDataModel",$B$2,$B18,V$3,Slicer_is_sso_set_up1,Slicer_max_editors,Slicer_nb_custom_domains,Slicer_nb_styleguides)</f>
        <v/>
      </c>
      <c r="W18" t="str" vm="197">
        <f>CUBEVALUE("ThisWorkbookDataModel",$B$2,$B18,W$3,Slicer_is_sso_set_up1,Slicer_max_editors,Slicer_nb_custom_domains,Slicer_nb_styleguides)</f>
        <v/>
      </c>
      <c r="X18" t="str" vm="266">
        <f>CUBEVALUE("ThisWorkbookDataModel",$B$2,$B18,X$3,Slicer_is_sso_set_up1,Slicer_max_editors,Slicer_nb_custom_domains,Slicer_nb_styleguides)</f>
        <v/>
      </c>
      <c r="Y18" t="str" vm="532">
        <f>CUBEVALUE("ThisWorkbookDataModel",$B$2,$B18,Y$3,Slicer_is_sso_set_up1,Slicer_max_editors,Slicer_nb_custom_domains,Slicer_nb_styleguides)</f>
        <v/>
      </c>
      <c r="Z18" t="str" vm="85">
        <f>CUBEVALUE("ThisWorkbookDataModel",$B$2,$B18,Z$3,Slicer_is_sso_set_up1,Slicer_max_editors,Slicer_nb_custom_domains,Slicer_nb_styleguides)</f>
        <v/>
      </c>
      <c r="AA18" t="str" vm="52">
        <f>CUBEVALUE("ThisWorkbookDataModel",$B$2,$B18,AA$3,Slicer_is_sso_set_up1,Slicer_max_editors,Slicer_nb_custom_domains,Slicer_nb_styleguides)</f>
        <v/>
      </c>
      <c r="AB18" t="str" vm="378">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81">
        <f>CUBEVALUE("ThisWorkbookDataModel",$B$2,$B19,C$3,Slicer_is_sso_set_up1,Slicer_max_editors,Slicer_nb_custom_domains,Slicer_nb_styleguides)</f>
        <v>8598</v>
      </c>
      <c r="D19" vm="74">
        <f>CUBEVALUE("ThisWorkbookDataModel",$B$2,$B19,D$3,Slicer_is_sso_set_up1,Slicer_max_editors,Slicer_nb_custom_domains,Slicer_nb_styleguides)</f>
        <v>8598</v>
      </c>
      <c r="E19" vm="198">
        <f>CUBEVALUE("ThisWorkbookDataModel",$B$2,$B19,E$3,Slicer_is_sso_set_up1,Slicer_max_editors,Slicer_nb_custom_domains,Slicer_nb_styleguides)</f>
        <v>8598</v>
      </c>
      <c r="F19" vm="267">
        <f>CUBEVALUE("ThisWorkbookDataModel",$B$2,$B19,F$3,Slicer_is_sso_set_up1,Slicer_max_editors,Slicer_nb_custom_domains,Slicer_nb_styleguides)</f>
        <v>8598</v>
      </c>
      <c r="G19" vm="535">
        <f>CUBEVALUE("ThisWorkbookDataModel",$B$2,$B19,G$3,Slicer_is_sso_set_up1,Slicer_max_editors,Slicer_nb_custom_domains,Slicer_nb_styleguides)</f>
        <v>8598</v>
      </c>
      <c r="H19" vm="292">
        <f>CUBEVALUE("ThisWorkbookDataModel",$B$2,$B19,H$3,Slicer_is_sso_set_up1,Slicer_max_editors,Slicer_nb_custom_domains,Slicer_nb_styleguides)</f>
        <v>8598</v>
      </c>
      <c r="I19" vm="509">
        <f>CUBEVALUE("ThisWorkbookDataModel",$B$2,$B19,I$3,Slicer_is_sso_set_up1,Slicer_max_editors,Slicer_nb_custom_domains,Slicer_nb_styleguides)</f>
        <v>8598</v>
      </c>
      <c r="J19" t="str" vm="68">
        <f>CUBEVALUE("ThisWorkbookDataModel",$B$2,$B19,J$3,Slicer_is_sso_set_up1,Slicer_max_editors,Slicer_nb_custom_domains,Slicer_nb_styleguides)</f>
        <v/>
      </c>
      <c r="K19" t="str" vm="287">
        <f>CUBEVALUE("ThisWorkbookDataModel",$B$2,$B19,K$3,Slicer_is_sso_set_up1,Slicer_max_editors,Slicer_nb_custom_domains,Slicer_nb_styleguides)</f>
        <v/>
      </c>
      <c r="L19" t="str" vm="289">
        <f>CUBEVALUE("ThisWorkbookDataModel",$B$2,$B19,L$3,Slicer_is_sso_set_up1,Slicer_max_editors,Slicer_nb_custom_domains,Slicer_nb_styleguides)</f>
        <v/>
      </c>
      <c r="M19" t="str" vm="199">
        <f>CUBEVALUE("ThisWorkbookDataModel",$B$2,$B19,M$3,Slicer_is_sso_set_up1,Slicer_max_editors,Slicer_nb_custom_domains,Slicer_nb_styleguides)</f>
        <v/>
      </c>
      <c r="N19" t="str" vm="268">
        <f>CUBEVALUE("ThisWorkbookDataModel",$B$2,$B19,N$3,Slicer_is_sso_set_up1,Slicer_max_editors,Slicer_nb_custom_domains,Slicer_nb_styleguides)</f>
        <v/>
      </c>
      <c r="O19" t="str" vm="126">
        <f>CUBEVALUE("ThisWorkbookDataModel",$B$2,$B19,O$3,Slicer_is_sso_set_up1,Slicer_max_editors,Slicer_nb_custom_domains,Slicer_nb_styleguides)</f>
        <v/>
      </c>
      <c r="P19" t="str" vm="358">
        <f>CUBEVALUE("ThisWorkbookDataModel",$B$2,$B19,P$3,Slicer_is_sso_set_up1,Slicer_max_editors,Slicer_nb_custom_domains,Slicer_nb_styleguides)</f>
        <v/>
      </c>
      <c r="Q19" t="str" vm="538">
        <f>CUBEVALUE("ThisWorkbookDataModel",$B$2,$B19,Q$3,Slicer_is_sso_set_up1,Slicer_max_editors,Slicer_nb_custom_domains,Slicer_nb_styleguides)</f>
        <v/>
      </c>
      <c r="R19" t="str" vm="293">
        <f>CUBEVALUE("ThisWorkbookDataModel",$B$2,$B19,R$3,Slicer_is_sso_set_up1,Slicer_max_editors,Slicer_nb_custom_domains,Slicer_nb_styleguides)</f>
        <v/>
      </c>
      <c r="S19" t="str" vm="56">
        <f>CUBEVALUE("ThisWorkbookDataModel",$B$2,$B19,S$3,Slicer_is_sso_set_up1,Slicer_max_editors,Slicer_nb_custom_domains,Slicer_nb_styleguides)</f>
        <v/>
      </c>
      <c r="T19" t="str" vm="105">
        <f>CUBEVALUE("ThisWorkbookDataModel",$B$2,$B19,T$3,Slicer_is_sso_set_up1,Slicer_max_editors,Slicer_nb_custom_domains,Slicer_nb_styleguides)</f>
        <v/>
      </c>
      <c r="U19" t="str" vm="200">
        <f>CUBEVALUE("ThisWorkbookDataModel",$B$2,$B19,U$3,Slicer_is_sso_set_up1,Slicer_max_editors,Slicer_nb_custom_domains,Slicer_nb_styleguides)</f>
        <v/>
      </c>
      <c r="V19" t="str" vm="269">
        <f>CUBEVALUE("ThisWorkbookDataModel",$B$2,$B19,V$3,Slicer_is_sso_set_up1,Slicer_max_editors,Slicer_nb_custom_domains,Slicer_nb_styleguides)</f>
        <v/>
      </c>
      <c r="W19" t="str" vm="288">
        <f>CUBEVALUE("ThisWorkbookDataModel",$B$2,$B19,W$3,Slicer_is_sso_set_up1,Slicer_max_editors,Slicer_nb_custom_domains,Slicer_nb_styleguides)</f>
        <v/>
      </c>
      <c r="X19" t="str" vm="290">
        <f>CUBEVALUE("ThisWorkbookDataModel",$B$2,$B19,X$3,Slicer_is_sso_set_up1,Slicer_max_editors,Slicer_nb_custom_domains,Slicer_nb_styleguides)</f>
        <v/>
      </c>
      <c r="Y19" t="str" vm="530">
        <f>CUBEVALUE("ThisWorkbookDataModel",$B$2,$B19,Y$3,Slicer_is_sso_set_up1,Slicer_max_editors,Slicer_nb_custom_domains,Slicer_nb_styleguides)</f>
        <v/>
      </c>
      <c r="Z19" t="str" vm="62">
        <f>CUBEVALUE("ThisWorkbookDataModel",$B$2,$B19,Z$3,Slicer_is_sso_set_up1,Slicer_max_editors,Slicer_nb_custom_domains,Slicer_nb_styleguides)</f>
        <v/>
      </c>
      <c r="AA19" t="str" vm="291">
        <f>CUBEVALUE("ThisWorkbookDataModel",$B$2,$B19,AA$3,Slicer_is_sso_set_up1,Slicer_max_editors,Slicer_nb_custom_domains,Slicer_nb_styleguides)</f>
        <v/>
      </c>
      <c r="AB19" t="str" vm="294">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201">
        <f>CUBEVALUE("ThisWorkbookDataModel",$B$2,$B20,C$3,Slicer_is_sso_set_up1,Slicer_max_editors,Slicer_nb_custom_domains,Slicer_nb_styleguides)</f>
        <v>5783</v>
      </c>
      <c r="D20" vm="270">
        <f>CUBEVALUE("ThisWorkbookDataModel",$B$2,$B20,D$3,Slicer_is_sso_set_up1,Slicer_max_editors,Slicer_nb_custom_domains,Slicer_nb_styleguides)</f>
        <v>5783</v>
      </c>
      <c r="E20" vm="545">
        <f>CUBEVALUE("ThisWorkbookDataModel",$B$2,$B20,E$3,Slicer_is_sso_set_up1,Slicer_max_editors,Slicer_nb_custom_domains,Slicer_nb_styleguides)</f>
        <v>5783</v>
      </c>
      <c r="F20" vm="548">
        <f>CUBEVALUE("ThisWorkbookDataModel",$B$2,$B20,F$3,Slicer_is_sso_set_up1,Slicer_max_editors,Slicer_nb_custom_domains,Slicer_nb_styleguides)</f>
        <v>5783</v>
      </c>
      <c r="G20" vm="551">
        <f>CUBEVALUE("ThisWorkbookDataModel",$B$2,$B20,G$3,Slicer_is_sso_set_up1,Slicer_max_editors,Slicer_nb_custom_domains,Slicer_nb_styleguides)</f>
        <v>5783</v>
      </c>
      <c r="H20" vm="553">
        <f>CUBEVALUE("ThisWorkbookDataModel",$B$2,$B20,H$3,Slicer_is_sso_set_up1,Slicer_max_editors,Slicer_nb_custom_domains,Slicer_nb_styleguides)</f>
        <v>5783</v>
      </c>
      <c r="I20" t="str" vm="544">
        <f>CUBEVALUE("ThisWorkbookDataModel",$B$2,$B20,I$3,Slicer_is_sso_set_up1,Slicer_max_editors,Slicer_nb_custom_domains,Slicer_nb_styleguides)</f>
        <v/>
      </c>
      <c r="J20" t="str" vm="541">
        <f>CUBEVALUE("ThisWorkbookDataModel",$B$2,$B20,J$3,Slicer_is_sso_set_up1,Slicer_max_editors,Slicer_nb_custom_domains,Slicer_nb_styleguides)</f>
        <v/>
      </c>
      <c r="K20" t="str" vm="202">
        <f>CUBEVALUE("ThisWorkbookDataModel",$B$2,$B20,K$3,Slicer_is_sso_set_up1,Slicer_max_editors,Slicer_nb_custom_domains,Slicer_nb_styleguides)</f>
        <v/>
      </c>
      <c r="L20" t="str" vm="271">
        <f>CUBEVALUE("ThisWorkbookDataModel",$B$2,$B20,L$3,Slicer_is_sso_set_up1,Slicer_max_editors,Slicer_nb_custom_domains,Slicer_nb_styleguides)</f>
        <v/>
      </c>
      <c r="M20" t="str" vm="555">
        <f>CUBEVALUE("ThisWorkbookDataModel",$B$2,$B20,M$3,Slicer_is_sso_set_up1,Slicer_max_editors,Slicer_nb_custom_domains,Slicer_nb_styleguides)</f>
        <v/>
      </c>
      <c r="N20" t="str" vm="557">
        <f>CUBEVALUE("ThisWorkbookDataModel",$B$2,$B20,N$3,Slicer_is_sso_set_up1,Slicer_max_editors,Slicer_nb_custom_domains,Slicer_nb_styleguides)</f>
        <v/>
      </c>
      <c r="O20" t="str" vm="546">
        <f>CUBEVALUE("ThisWorkbookDataModel",$B$2,$B20,O$3,Slicer_is_sso_set_up1,Slicer_max_editors,Slicer_nb_custom_domains,Slicer_nb_styleguides)</f>
        <v/>
      </c>
      <c r="P20" t="str" vm="549">
        <f>CUBEVALUE("ThisWorkbookDataModel",$B$2,$B20,P$3,Slicer_is_sso_set_up1,Slicer_max_editors,Slicer_nb_custom_domains,Slicer_nb_styleguides)</f>
        <v/>
      </c>
      <c r="Q20" t="str" vm="552">
        <f>CUBEVALUE("ThisWorkbookDataModel",$B$2,$B20,Q$3,Slicer_is_sso_set_up1,Slicer_max_editors,Slicer_nb_custom_domains,Slicer_nb_styleguides)</f>
        <v/>
      </c>
      <c r="R20" t="str" vm="554">
        <f>CUBEVALUE("ThisWorkbookDataModel",$B$2,$B20,R$3,Slicer_is_sso_set_up1,Slicer_max_editors,Slicer_nb_custom_domains,Slicer_nb_styleguides)</f>
        <v/>
      </c>
      <c r="S20" t="str" vm="203">
        <f>CUBEVALUE("ThisWorkbookDataModel",$B$2,$B20,S$3,Slicer_is_sso_set_up1,Slicer_max_editors,Slicer_nb_custom_domains,Slicer_nb_styleguides)</f>
        <v/>
      </c>
      <c r="T20" t="str" vm="272">
        <f>CUBEVALUE("ThisWorkbookDataModel",$B$2,$B20,T$3,Slicer_is_sso_set_up1,Slicer_max_editors,Slicer_nb_custom_domains,Slicer_nb_styleguides)</f>
        <v/>
      </c>
      <c r="U20" t="str" vm="542">
        <f>CUBEVALUE("ThisWorkbookDataModel",$B$2,$B20,U$3,Slicer_is_sso_set_up1,Slicer_max_editors,Slicer_nb_custom_domains,Slicer_nb_styleguides)</f>
        <v/>
      </c>
      <c r="V20" t="str" vm="543">
        <f>CUBEVALUE("ThisWorkbookDataModel",$B$2,$B20,V$3,Slicer_is_sso_set_up1,Slicer_max_editors,Slicer_nb_custom_domains,Slicer_nb_styleguides)</f>
        <v/>
      </c>
      <c r="W20" t="str" vm="556">
        <f>CUBEVALUE("ThisWorkbookDataModel",$B$2,$B20,W$3,Slicer_is_sso_set_up1,Slicer_max_editors,Slicer_nb_custom_domains,Slicer_nb_styleguides)</f>
        <v/>
      </c>
      <c r="X20" t="str" vm="558">
        <f>CUBEVALUE("ThisWorkbookDataModel",$B$2,$B20,X$3,Slicer_is_sso_set_up1,Slicer_max_editors,Slicer_nb_custom_domains,Slicer_nb_styleguides)</f>
        <v/>
      </c>
      <c r="Y20" t="str" vm="547">
        <f>CUBEVALUE("ThisWorkbookDataModel",$B$2,$B20,Y$3,Slicer_is_sso_set_up1,Slicer_max_editors,Slicer_nb_custom_domains,Slicer_nb_styleguides)</f>
        <v/>
      </c>
      <c r="Z20" t="str" vm="550">
        <f>CUBEVALUE("ThisWorkbookDataModel",$B$2,$B20,Z$3,Slicer_is_sso_set_up1,Slicer_max_editors,Slicer_nb_custom_domains,Slicer_nb_styleguides)</f>
        <v/>
      </c>
      <c r="AA20" t="str" vm="204">
        <f>CUBEVALUE("ThisWorkbookDataModel",$B$2,$B20,AA$3,Slicer_is_sso_set_up1,Slicer_max_editors,Slicer_nb_custom_domains,Slicer_nb_styleguides)</f>
        <v/>
      </c>
      <c r="AB20" t="str" vm="273">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336">
        <f>CUBEVALUE("ThisWorkbookDataModel",$B$2,$B21,C$3,Slicer_is_sso_set_up1,Slicer_max_editors,Slicer_nb_custom_domains,Slicer_nb_styleguides)</f>
        <v>2737</v>
      </c>
      <c r="D21" vm="339">
        <f>CUBEVALUE("ThisWorkbookDataModel",$B$2,$B21,D$3,Slicer_is_sso_set_up1,Slicer_max_editors,Slicer_nb_custom_domains,Slicer_nb_styleguides)</f>
        <v>2737</v>
      </c>
      <c r="E21" vm="329">
        <f>CUBEVALUE("ThisWorkbookDataModel",$B$2,$B21,E$3,Slicer_is_sso_set_up1,Slicer_max_editors,Slicer_nb_custom_domains,Slicer_nb_styleguides)</f>
        <v>2737</v>
      </c>
      <c r="F21" vm="564">
        <f>CUBEVALUE("ThisWorkbookDataModel",$B$2,$B21,F$3,Slicer_is_sso_set_up1,Slicer_max_editors,Slicer_nb_custom_domains,Slicer_nb_styleguides)</f>
        <v>2737</v>
      </c>
      <c r="G21" vm="342">
        <f>CUBEVALUE("ThisWorkbookDataModel",$B$2,$B21,G$3,Slicer_is_sso_set_up1,Slicer_max_editors,Slicer_nb_custom_domains,Slicer_nb_styleguides)</f>
        <v>2737</v>
      </c>
      <c r="H21" vm="344">
        <f>CUBEVALUE("ThisWorkbookDataModel",$B$2,$B21,H$3,Slicer_is_sso_set_up1,Slicer_max_editors,Slicer_nb_custom_domains,Slicer_nb_styleguides)</f>
        <v>406</v>
      </c>
      <c r="I21" t="str" vm="205">
        <f>CUBEVALUE("ThisWorkbookDataModel",$B$2,$B21,I$3,Slicer_is_sso_set_up1,Slicer_max_editors,Slicer_nb_custom_domains,Slicer_nb_styleguides)</f>
        <v/>
      </c>
      <c r="J21" t="str" vm="274">
        <f>CUBEVALUE("ThisWorkbookDataModel",$B$2,$B21,J$3,Slicer_is_sso_set_up1,Slicer_max_editors,Slicer_nb_custom_domains,Slicer_nb_styleguides)</f>
        <v/>
      </c>
      <c r="K21" t="str" vm="332">
        <f>CUBEVALUE("ThisWorkbookDataModel",$B$2,$B21,K$3,Slicer_is_sso_set_up1,Slicer_max_editors,Slicer_nb_custom_domains,Slicer_nb_styleguides)</f>
        <v/>
      </c>
      <c r="L21" t="str" vm="334">
        <f>CUBEVALUE("ThisWorkbookDataModel",$B$2,$B21,L$3,Slicer_is_sso_set_up1,Slicer_max_editors,Slicer_nb_custom_domains,Slicer_nb_styleguides)</f>
        <v/>
      </c>
      <c r="M21" t="str" vm="337">
        <f>CUBEVALUE("ThisWorkbookDataModel",$B$2,$B21,M$3,Slicer_is_sso_set_up1,Slicer_max_editors,Slicer_nb_custom_domains,Slicer_nb_styleguides)</f>
        <v/>
      </c>
      <c r="N21" t="str" vm="340">
        <f>CUBEVALUE("ThisWorkbookDataModel",$B$2,$B21,N$3,Slicer_is_sso_set_up1,Slicer_max_editors,Slicer_nb_custom_domains,Slicer_nb_styleguides)</f>
        <v/>
      </c>
      <c r="O21" t="str" vm="434">
        <f>CUBEVALUE("ThisWorkbookDataModel",$B$2,$B21,O$3,Slicer_is_sso_set_up1,Slicer_max_editors,Slicer_nb_custom_domains,Slicer_nb_styleguides)</f>
        <v/>
      </c>
      <c r="P21" t="str" vm="330">
        <f>CUBEVALUE("ThisWorkbookDataModel",$B$2,$B21,P$3,Slicer_is_sso_set_up1,Slicer_max_editors,Slicer_nb_custom_domains,Slicer_nb_styleguides)</f>
        <v/>
      </c>
      <c r="Q21" t="str" vm="206">
        <f>CUBEVALUE("ThisWorkbookDataModel",$B$2,$B21,Q$3,Slicer_is_sso_set_up1,Slicer_max_editors,Slicer_nb_custom_domains,Slicer_nb_styleguides)</f>
        <v/>
      </c>
      <c r="R21" t="str" vm="275">
        <f>CUBEVALUE("ThisWorkbookDataModel",$B$2,$B21,R$3,Slicer_is_sso_set_up1,Slicer_max_editors,Slicer_nb_custom_domains,Slicer_nb_styleguides)</f>
        <v/>
      </c>
      <c r="S21" t="str" vm="343">
        <f>CUBEVALUE("ThisWorkbookDataModel",$B$2,$B21,S$3,Slicer_is_sso_set_up1,Slicer_max_editors,Slicer_nb_custom_domains,Slicer_nb_styleguides)</f>
        <v/>
      </c>
      <c r="T21" t="str" vm="345">
        <f>CUBEVALUE("ThisWorkbookDataModel",$B$2,$B21,T$3,Slicer_is_sso_set_up1,Slicer_max_editors,Slicer_nb_custom_domains,Slicer_nb_styleguides)</f>
        <v/>
      </c>
      <c r="U21" t="str" vm="333">
        <f>CUBEVALUE("ThisWorkbookDataModel",$B$2,$B21,U$3,Slicer_is_sso_set_up1,Slicer_max_editors,Slicer_nb_custom_domains,Slicer_nb_styleguides)</f>
        <v/>
      </c>
      <c r="V21" t="str" vm="335">
        <f>CUBEVALUE("ThisWorkbookDataModel",$B$2,$B21,V$3,Slicer_is_sso_set_up1,Slicer_max_editors,Slicer_nb_custom_domains,Slicer_nb_styleguides)</f>
        <v/>
      </c>
      <c r="W21" t="str" vm="338">
        <f>CUBEVALUE("ThisWorkbookDataModel",$B$2,$B21,W$3,Slicer_is_sso_set_up1,Slicer_max_editors,Slicer_nb_custom_domains,Slicer_nb_styleguides)</f>
        <v/>
      </c>
      <c r="X21" t="str" vm="341">
        <f>CUBEVALUE("ThisWorkbookDataModel",$B$2,$B21,X$3,Slicer_is_sso_set_up1,Slicer_max_editors,Slicer_nb_custom_domains,Slicer_nb_styleguides)</f>
        <v/>
      </c>
      <c r="Y21" t="str" vm="207">
        <f>CUBEVALUE("ThisWorkbookDataModel",$B$2,$B21,Y$3,Slicer_is_sso_set_up1,Slicer_max_editors,Slicer_nb_custom_domains,Slicer_nb_styleguides)</f>
        <v/>
      </c>
      <c r="Z21" t="str" vm="276">
        <f>CUBEVALUE("ThisWorkbookDataModel",$B$2,$B21,Z$3,Slicer_is_sso_set_up1,Slicer_max_editors,Slicer_nb_custom_domains,Slicer_nb_styleguides)</f>
        <v/>
      </c>
      <c r="AA21" t="str" vm="331">
        <f>CUBEVALUE("ThisWorkbookDataModel",$B$2,$B21,AA$3,Slicer_is_sso_set_up1,Slicer_max_editors,Slicer_nb_custom_domains,Slicer_nb_styleguides)</f>
        <v/>
      </c>
      <c r="AB21" t="str" vm="375">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523">
        <f>CUBEVALUE("ThisWorkbookDataModel",$B$2,$B22,C$3,Slicer_is_sso_set_up1,Slicer_max_editors,Slicer_nb_custom_domains,Slicer_nb_styleguides)</f>
        <v>3049</v>
      </c>
      <c r="D22" vm="526">
        <f>CUBEVALUE("ThisWorkbookDataModel",$B$2,$B22,D$3,Slicer_is_sso_set_up1,Slicer_max_editors,Slicer_nb_custom_domains,Slicer_nb_styleguides)</f>
        <v>3049</v>
      </c>
      <c r="E22" vm="513">
        <f>CUBEVALUE("ThisWorkbookDataModel",$B$2,$B22,E$3,Slicer_is_sso_set_up1,Slicer_max_editors,Slicer_nb_custom_domains,Slicer_nb_styleguides)</f>
        <v>3049</v>
      </c>
      <c r="F22" vm="516">
        <f>CUBEVALUE("ThisWorkbookDataModel",$B$2,$B22,F$3,Slicer_is_sso_set_up1,Slicer_max_editors,Slicer_nb_custom_domains,Slicer_nb_styleguides)</f>
        <v>3049</v>
      </c>
      <c r="G22" t="str" vm="208">
        <f>CUBEVALUE("ThisWorkbookDataModel",$B$2,$B22,G$3,Slicer_is_sso_set_up1,Slicer_max_editors,Slicer_nb_custom_domains,Slicer_nb_styleguides)</f>
        <v/>
      </c>
      <c r="H22" t="str" vm="277">
        <f>CUBEVALUE("ThisWorkbookDataModel",$B$2,$B22,H$3,Slicer_is_sso_set_up1,Slicer_max_editors,Slicer_nb_custom_domains,Slicer_nb_styleguides)</f>
        <v/>
      </c>
      <c r="I22" t="str" vm="519">
        <f>CUBEVALUE("ThisWorkbookDataModel",$B$2,$B22,I$3,Slicer_is_sso_set_up1,Slicer_max_editors,Slicer_nb_custom_domains,Slicer_nb_styleguides)</f>
        <v/>
      </c>
      <c r="J22" t="str" vm="521">
        <f>CUBEVALUE("ThisWorkbookDataModel",$B$2,$B22,J$3,Slicer_is_sso_set_up1,Slicer_max_editors,Slicer_nb_custom_domains,Slicer_nb_styleguides)</f>
        <v/>
      </c>
      <c r="K22" t="str" vm="510">
        <f>CUBEVALUE("ThisWorkbookDataModel",$B$2,$B22,K$3,Slicer_is_sso_set_up1,Slicer_max_editors,Slicer_nb_custom_domains,Slicer_nb_styleguides)</f>
        <v/>
      </c>
      <c r="L22" t="str" vm="511">
        <f>CUBEVALUE("ThisWorkbookDataModel",$B$2,$B22,L$3,Slicer_is_sso_set_up1,Slicer_max_editors,Slicer_nb_custom_domains,Slicer_nb_styleguides)</f>
        <v/>
      </c>
      <c r="M22" t="str" vm="524">
        <f>CUBEVALUE("ThisWorkbookDataModel",$B$2,$B22,M$3,Slicer_is_sso_set_up1,Slicer_max_editors,Slicer_nb_custom_domains,Slicer_nb_styleguides)</f>
        <v/>
      </c>
      <c r="N22" t="str" vm="527">
        <f>CUBEVALUE("ThisWorkbookDataModel",$B$2,$B22,N$3,Slicer_is_sso_set_up1,Slicer_max_editors,Slicer_nb_custom_domains,Slicer_nb_styleguides)</f>
        <v/>
      </c>
      <c r="O22" t="str" vm="209">
        <f>CUBEVALUE("ThisWorkbookDataModel",$B$2,$B22,O$3,Slicer_is_sso_set_up1,Slicer_max_editors,Slicer_nb_custom_domains,Slicer_nb_styleguides)</f>
        <v/>
      </c>
      <c r="P22" t="str" vm="278">
        <f>CUBEVALUE("ThisWorkbookDataModel",$B$2,$B22,P$3,Slicer_is_sso_set_up1,Slicer_max_editors,Slicer_nb_custom_domains,Slicer_nb_styleguides)</f>
        <v/>
      </c>
      <c r="Q22" t="str" vm="514">
        <f>CUBEVALUE("ThisWorkbookDataModel",$B$2,$B22,Q$3,Slicer_is_sso_set_up1,Slicer_max_editors,Slicer_nb_custom_domains,Slicer_nb_styleguides)</f>
        <v/>
      </c>
      <c r="R22" t="str" vm="517">
        <f>CUBEVALUE("ThisWorkbookDataModel",$B$2,$B22,R$3,Slicer_is_sso_set_up1,Slicer_max_editors,Slicer_nb_custom_domains,Slicer_nb_styleguides)</f>
        <v/>
      </c>
      <c r="S22" t="str" vm="520">
        <f>CUBEVALUE("ThisWorkbookDataModel",$B$2,$B22,S$3,Slicer_is_sso_set_up1,Slicer_max_editors,Slicer_nb_custom_domains,Slicer_nb_styleguides)</f>
        <v/>
      </c>
      <c r="T22" t="str" vm="522">
        <f>CUBEVALUE("ThisWorkbookDataModel",$B$2,$B22,T$3,Slicer_is_sso_set_up1,Slicer_max_editors,Slicer_nb_custom_domains,Slicer_nb_styleguides)</f>
        <v/>
      </c>
      <c r="U22" t="str" vm="512">
        <f>CUBEVALUE("ThisWorkbookDataModel",$B$2,$B22,U$3,Slicer_is_sso_set_up1,Slicer_max_editors,Slicer_nb_custom_domains,Slicer_nb_styleguides)</f>
        <v/>
      </c>
      <c r="V22" t="str" vm="142">
        <f>CUBEVALUE("ThisWorkbookDataModel",$B$2,$B22,V$3,Slicer_is_sso_set_up1,Slicer_max_editors,Slicer_nb_custom_domains,Slicer_nb_styleguides)</f>
        <v/>
      </c>
      <c r="W22" t="str" vm="210">
        <f>CUBEVALUE("ThisWorkbookDataModel",$B$2,$B22,W$3,Slicer_is_sso_set_up1,Slicer_max_editors,Slicer_nb_custom_domains,Slicer_nb_styleguides)</f>
        <v/>
      </c>
      <c r="X22" t="str" vm="279">
        <f>CUBEVALUE("ThisWorkbookDataModel",$B$2,$B22,X$3,Slicer_is_sso_set_up1,Slicer_max_editors,Slicer_nb_custom_domains,Slicer_nb_styleguides)</f>
        <v/>
      </c>
      <c r="Y22" t="str" vm="525">
        <f>CUBEVALUE("ThisWorkbookDataModel",$B$2,$B22,Y$3,Slicer_is_sso_set_up1,Slicer_max_editors,Slicer_nb_custom_domains,Slicer_nb_styleguides)</f>
        <v/>
      </c>
      <c r="Z22" t="str" vm="528">
        <f>CUBEVALUE("ThisWorkbookDataModel",$B$2,$B22,Z$3,Slicer_is_sso_set_up1,Slicer_max_editors,Slicer_nb_custom_domains,Slicer_nb_styleguides)</f>
        <v/>
      </c>
      <c r="AA22" t="str" vm="515">
        <f>CUBEVALUE("ThisWorkbookDataModel",$B$2,$B22,AA$3,Slicer_is_sso_set_up1,Slicer_max_editors,Slicer_nb_custom_domains,Slicer_nb_styleguides)</f>
        <v/>
      </c>
      <c r="AB22" t="str" vm="51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479">
        <f>CUBEVALUE("ThisWorkbookDataModel",$B$2,$B23,C$3,Slicer_is_sso_set_up1,Slicer_max_editors,Slicer_nb_custom_domains,Slicer_nb_styleguides)</f>
        <v>6935</v>
      </c>
      <c r="D23" vm="482">
        <f>CUBEVALUE("ThisWorkbookDataModel",$B$2,$B23,D$3,Slicer_is_sso_set_up1,Slicer_max_editors,Slicer_nb_custom_domains,Slicer_nb_styleguides)</f>
        <v>6935</v>
      </c>
      <c r="E23" vm="211">
        <f>CUBEVALUE("ThisWorkbookDataModel",$B$2,$B23,E$3,Slicer_is_sso_set_up1,Slicer_max_editors,Slicer_nb_custom_domains,Slicer_nb_styleguides)</f>
        <v>6935</v>
      </c>
      <c r="F23" t="str" vm="280">
        <f>CUBEVALUE("ThisWorkbookDataModel",$B$2,$B23,F$3,Slicer_is_sso_set_up1,Slicer_max_editors,Slicer_nb_custom_domains,Slicer_nb_styleguides)</f>
        <v/>
      </c>
      <c r="G23" t="str" vm="472">
        <f>CUBEVALUE("ThisWorkbookDataModel",$B$2,$B23,G$3,Slicer_is_sso_set_up1,Slicer_max_editors,Slicer_nb_custom_domains,Slicer_nb_styleguides)</f>
        <v/>
      </c>
      <c r="H23" t="str" vm="473">
        <f>CUBEVALUE("ThisWorkbookDataModel",$B$2,$B23,H$3,Slicer_is_sso_set_up1,Slicer_max_editors,Slicer_nb_custom_domains,Slicer_nb_styleguides)</f>
        <v/>
      </c>
      <c r="I23" t="str" vm="488">
        <f>CUBEVALUE("ThisWorkbookDataModel",$B$2,$B23,I$3,Slicer_is_sso_set_up1,Slicer_max_editors,Slicer_nb_custom_domains,Slicer_nb_styleguides)</f>
        <v/>
      </c>
      <c r="J23" t="str" vm="490">
        <f>CUBEVALUE("ThisWorkbookDataModel",$B$2,$B23,J$3,Slicer_is_sso_set_up1,Slicer_max_editors,Slicer_nb_custom_domains,Slicer_nb_styleguides)</f>
        <v/>
      </c>
      <c r="K23" t="str" vm="475">
        <f>CUBEVALUE("ThisWorkbookDataModel",$B$2,$B23,K$3,Slicer_is_sso_set_up1,Slicer_max_editors,Slicer_nb_custom_domains,Slicer_nb_styleguides)</f>
        <v/>
      </c>
      <c r="L23" t="str" vm="477">
        <f>CUBEVALUE("ThisWorkbookDataModel",$B$2,$B23,L$3,Slicer_is_sso_set_up1,Slicer_max_editors,Slicer_nb_custom_domains,Slicer_nb_styleguides)</f>
        <v/>
      </c>
      <c r="M23" t="str" vm="212">
        <f>CUBEVALUE("ThisWorkbookDataModel",$B$2,$B23,M$3,Slicer_is_sso_set_up1,Slicer_max_editors,Slicer_nb_custom_domains,Slicer_nb_styleguides)</f>
        <v/>
      </c>
      <c r="N23" t="str" vm="281">
        <f>CUBEVALUE("ThisWorkbookDataModel",$B$2,$B23,N$3,Slicer_is_sso_set_up1,Slicer_max_editors,Slicer_nb_custom_domains,Slicer_nb_styleguides)</f>
        <v/>
      </c>
      <c r="O23" t="str" vm="480">
        <f>CUBEVALUE("ThisWorkbookDataModel",$B$2,$B23,O$3,Slicer_is_sso_set_up1,Slicer_max_editors,Slicer_nb_custom_domains,Slicer_nb_styleguides)</f>
        <v/>
      </c>
      <c r="P23" t="str" vm="483">
        <f>CUBEVALUE("ThisWorkbookDataModel",$B$2,$B23,P$3,Slicer_is_sso_set_up1,Slicer_max_editors,Slicer_nb_custom_domains,Slicer_nb_styleguides)</f>
        <v/>
      </c>
      <c r="Q23" t="str" vm="485">
        <f>CUBEVALUE("ThisWorkbookDataModel",$B$2,$B23,Q$3,Slicer_is_sso_set_up1,Slicer_max_editors,Slicer_nb_custom_domains,Slicer_nb_styleguides)</f>
        <v/>
      </c>
      <c r="R23" t="str" vm="474">
        <f>CUBEVALUE("ThisWorkbookDataModel",$B$2,$B23,R$3,Slicer_is_sso_set_up1,Slicer_max_editors,Slicer_nb_custom_domains,Slicer_nb_styleguides)</f>
        <v/>
      </c>
      <c r="S23" t="str" vm="489">
        <f>CUBEVALUE("ThisWorkbookDataModel",$B$2,$B23,S$3,Slicer_is_sso_set_up1,Slicer_max_editors,Slicer_nb_custom_domains,Slicer_nb_styleguides)</f>
        <v/>
      </c>
      <c r="T23" t="str" vm="491">
        <f>CUBEVALUE("ThisWorkbookDataModel",$B$2,$B23,T$3,Slicer_is_sso_set_up1,Slicer_max_editors,Slicer_nb_custom_domains,Slicer_nb_styleguides)</f>
        <v/>
      </c>
      <c r="U23" t="str" vm="213">
        <f>CUBEVALUE("ThisWorkbookDataModel",$B$2,$B23,U$3,Slicer_is_sso_set_up1,Slicer_max_editors,Slicer_nb_custom_domains,Slicer_nb_styleguides)</f>
        <v/>
      </c>
      <c r="V23" t="str" vm="282">
        <f>CUBEVALUE("ThisWorkbookDataModel",$B$2,$B23,V$3,Slicer_is_sso_set_up1,Slicer_max_editors,Slicer_nb_custom_domains,Slicer_nb_styleguides)</f>
        <v/>
      </c>
      <c r="W23" t="str" vm="476">
        <f>CUBEVALUE("ThisWorkbookDataModel",$B$2,$B23,W$3,Slicer_is_sso_set_up1,Slicer_max_editors,Slicer_nb_custom_domains,Slicer_nb_styleguides)</f>
        <v/>
      </c>
      <c r="X23" t="str" vm="478">
        <f>CUBEVALUE("ThisWorkbookDataModel",$B$2,$B23,X$3,Slicer_is_sso_set_up1,Slicer_max_editors,Slicer_nb_custom_domains,Slicer_nb_styleguides)</f>
        <v/>
      </c>
      <c r="Y23" t="str" vm="481">
        <f>CUBEVALUE("ThisWorkbookDataModel",$B$2,$B23,Y$3,Slicer_is_sso_set_up1,Slicer_max_editors,Slicer_nb_custom_domains,Slicer_nb_styleguides)</f>
        <v/>
      </c>
      <c r="Z23" t="str" vm="484">
        <f>CUBEVALUE("ThisWorkbookDataModel",$B$2,$B23,Z$3,Slicer_is_sso_set_up1,Slicer_max_editors,Slicer_nb_custom_domains,Slicer_nb_styleguides)</f>
        <v/>
      </c>
      <c r="AA23" t="str" vm="486">
        <f>CUBEVALUE("ThisWorkbookDataModel",$B$2,$B23,AA$3,Slicer_is_sso_set_up1,Slicer_max_editors,Slicer_nb_custom_domains,Slicer_nb_styleguides)</f>
        <v/>
      </c>
      <c r="AB23" t="str" vm="487">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214">
        <f>CUBEVALUE("ThisWorkbookDataModel",$B$2,$B24,C$3,Slicer_is_sso_set_up1,Slicer_max_editors,Slicer_nb_custom_domains,Slicer_nb_styleguides)</f>
        <v>3415</v>
      </c>
      <c r="D24" vm="283">
        <f>CUBEVALUE("ThisWorkbookDataModel",$B$2,$B24,D$3,Slicer_is_sso_set_up1,Slicer_max_editors,Slicer_nb_custom_domains,Slicer_nb_styleguides)</f>
        <v>3415</v>
      </c>
      <c r="E24" vm="448">
        <f>CUBEVALUE("ThisWorkbookDataModel",$B$2,$B24,E$3,Slicer_is_sso_set_up1,Slicer_max_editors,Slicer_nb_custom_domains,Slicer_nb_styleguides)</f>
        <v>1037</v>
      </c>
      <c r="F24" t="str" vm="451">
        <f>CUBEVALUE("ThisWorkbookDataModel",$B$2,$B24,F$3,Slicer_is_sso_set_up1,Slicer_max_editors,Slicer_nb_custom_domains,Slicer_nb_styleguides)</f>
        <v/>
      </c>
      <c r="G24" t="str" vm="436">
        <f>CUBEVALUE("ThisWorkbookDataModel",$B$2,$B24,G$3,Slicer_is_sso_set_up1,Slicer_max_editors,Slicer_nb_custom_domains,Slicer_nb_styleguides)</f>
        <v/>
      </c>
      <c r="H24" t="str" vm="438">
        <f>CUBEVALUE("ThisWorkbookDataModel",$B$2,$B24,H$3,Slicer_is_sso_set_up1,Slicer_max_editors,Slicer_nb_custom_domains,Slicer_nb_styleguides)</f>
        <v/>
      </c>
      <c r="I24" t="str" vm="440">
        <f>CUBEVALUE("ThisWorkbookDataModel",$B$2,$B24,I$3,Slicer_is_sso_set_up1,Slicer_max_editors,Slicer_nb_custom_domains,Slicer_nb_styleguides)</f>
        <v/>
      </c>
      <c r="J24" t="str" vm="442">
        <f>CUBEVALUE("ThisWorkbookDataModel",$B$2,$B24,J$3,Slicer_is_sso_set_up1,Slicer_max_editors,Slicer_nb_custom_domains,Slicer_nb_styleguides)</f>
        <v/>
      </c>
      <c r="K24" t="str" vm="215">
        <f>CUBEVALUE("ThisWorkbookDataModel",$B$2,$B24,K$3,Slicer_is_sso_set_up1,Slicer_max_editors,Slicer_nb_custom_domains,Slicer_nb_styleguides)</f>
        <v/>
      </c>
      <c r="L24" t="str" vm="284">
        <f>CUBEVALUE("ThisWorkbookDataModel",$B$2,$B24,L$3,Slicer_is_sso_set_up1,Slicer_max_editors,Slicer_nb_custom_domains,Slicer_nb_styleguides)</f>
        <v/>
      </c>
      <c r="M24" t="str" vm="444">
        <f>CUBEVALUE("ThisWorkbookDataModel",$B$2,$B24,M$3,Slicer_is_sso_set_up1,Slicer_max_editors,Slicer_nb_custom_domains,Slicer_nb_styleguides)</f>
        <v/>
      </c>
      <c r="N24" t="str" vm="446">
        <f>CUBEVALUE("ThisWorkbookDataModel",$B$2,$B24,N$3,Slicer_is_sso_set_up1,Slicer_max_editors,Slicer_nb_custom_domains,Slicer_nb_styleguides)</f>
        <v/>
      </c>
      <c r="O24" t="str" vm="449">
        <f>CUBEVALUE("ThisWorkbookDataModel",$B$2,$B24,O$3,Slicer_is_sso_set_up1,Slicer_max_editors,Slicer_nb_custom_domains,Slicer_nb_styleguides)</f>
        <v/>
      </c>
      <c r="P24" t="str" vm="452">
        <f>CUBEVALUE("ThisWorkbookDataModel",$B$2,$B24,P$3,Slicer_is_sso_set_up1,Slicer_max_editors,Slicer_nb_custom_domains,Slicer_nb_styleguides)</f>
        <v/>
      </c>
      <c r="Q24" t="str" vm="437">
        <f>CUBEVALUE("ThisWorkbookDataModel",$B$2,$B24,Q$3,Slicer_is_sso_set_up1,Slicer_max_editors,Slicer_nb_custom_domains,Slicer_nb_styleguides)</f>
        <v/>
      </c>
      <c r="R24" t="str" vm="439">
        <f>CUBEVALUE("ThisWorkbookDataModel",$B$2,$B24,R$3,Slicer_is_sso_set_up1,Slicer_max_editors,Slicer_nb_custom_domains,Slicer_nb_styleguides)</f>
        <v/>
      </c>
      <c r="S24" t="str" vm="216">
        <f>CUBEVALUE("ThisWorkbookDataModel",$B$2,$B24,S$3,Slicer_is_sso_set_up1,Slicer_max_editors,Slicer_nb_custom_domains,Slicer_nb_styleguides)</f>
        <v/>
      </c>
      <c r="T24" t="str" vm="285">
        <f>CUBEVALUE("ThisWorkbookDataModel",$B$2,$B24,T$3,Slicer_is_sso_set_up1,Slicer_max_editors,Slicer_nb_custom_domains,Slicer_nb_styleguides)</f>
        <v/>
      </c>
      <c r="U24" t="str" vm="441">
        <f>CUBEVALUE("ThisWorkbookDataModel",$B$2,$B24,U$3,Slicer_is_sso_set_up1,Slicer_max_editors,Slicer_nb_custom_domains,Slicer_nb_styleguides)</f>
        <v/>
      </c>
      <c r="V24" t="str" vm="443">
        <f>CUBEVALUE("ThisWorkbookDataModel",$B$2,$B24,V$3,Slicer_is_sso_set_up1,Slicer_max_editors,Slicer_nb_custom_domains,Slicer_nb_styleguides)</f>
        <v/>
      </c>
      <c r="W24" t="str" vm="445">
        <f>CUBEVALUE("ThisWorkbookDataModel",$B$2,$B24,W$3,Slicer_is_sso_set_up1,Slicer_max_editors,Slicer_nb_custom_domains,Slicer_nb_styleguides)</f>
        <v/>
      </c>
      <c r="X24" t="str" vm="447">
        <f>CUBEVALUE("ThisWorkbookDataModel",$B$2,$B24,X$3,Slicer_is_sso_set_up1,Slicer_max_editors,Slicer_nb_custom_domains,Slicer_nb_styleguides)</f>
        <v/>
      </c>
      <c r="Y24" t="str" vm="450">
        <f>CUBEVALUE("ThisWorkbookDataModel",$B$2,$B24,Y$3,Slicer_is_sso_set_up1,Slicer_max_editors,Slicer_nb_custom_domains,Slicer_nb_styleguides)</f>
        <v/>
      </c>
      <c r="Z24" t="str" vm="453">
        <f>CUBEVALUE("ThisWorkbookDataModel",$B$2,$B24,Z$3,Slicer_is_sso_set_up1,Slicer_max_editors,Slicer_nb_custom_domains,Slicer_nb_styleguides)</f>
        <v/>
      </c>
      <c r="AA24" t="str" vm="217">
        <f>CUBEVALUE("ThisWorkbookDataModel",$B$2,$B24,AA$3,Slicer_is_sso_set_up1,Slicer_max_editors,Slicer_nb_custom_domains,Slicer_nb_styleguides)</f>
        <v/>
      </c>
      <c r="AB24" t="str" vm="286">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vm="149">
        <f t="shared" ref="C28:V41" si="1">IF(ISBLANK(C4),"",C4)</f>
        <v>1042</v>
      </c>
      <c r="D28" vm="218">
        <f t="shared" si="1"/>
        <v>1042</v>
      </c>
      <c r="E28" vm="501">
        <f t="shared" si="1"/>
        <v>1042</v>
      </c>
      <c r="F28" vm="494">
        <f t="shared" si="1"/>
        <v>1042</v>
      </c>
      <c r="G28" vm="504">
        <f t="shared" si="1"/>
        <v>1042</v>
      </c>
      <c r="H28" vm="148">
        <f t="shared" si="1"/>
        <v>1042</v>
      </c>
      <c r="I28" vm="497">
        <f t="shared" si="1"/>
        <v>1042</v>
      </c>
      <c r="J28" vm="147">
        <f t="shared" si="1"/>
        <v>1042</v>
      </c>
      <c r="K28" vm="150">
        <f t="shared" si="1"/>
        <v>1042</v>
      </c>
      <c r="L28" vm="219">
        <f t="shared" si="1"/>
        <v>1042</v>
      </c>
      <c r="M28" vm="499">
        <f t="shared" si="1"/>
        <v>1042</v>
      </c>
      <c r="N28" vm="496">
        <f t="shared" si="1"/>
        <v>1042</v>
      </c>
      <c r="O28" vm="502">
        <f t="shared" si="1"/>
        <v>1042</v>
      </c>
      <c r="P28" vm="139">
        <f t="shared" si="1"/>
        <v>1042</v>
      </c>
      <c r="Q28" vm="505">
        <f t="shared" si="1"/>
        <v>1042</v>
      </c>
      <c r="R28" vm="124">
        <f t="shared" si="1"/>
        <v>1042</v>
      </c>
      <c r="S28" vm="151">
        <f t="shared" si="1"/>
        <v>1042</v>
      </c>
      <c r="T28" vm="220">
        <f t="shared" si="1"/>
        <v>1042</v>
      </c>
      <c r="U28" vm="492">
        <f t="shared" si="1"/>
        <v>1042</v>
      </c>
      <c r="V28" vm="493">
        <f t="shared" si="1"/>
        <v>1042</v>
      </c>
      <c r="Z28" s="61"/>
      <c r="AA28" s="61"/>
      <c r="AB28" s="61"/>
      <c r="AC28" s="61"/>
      <c r="AD28" s="61"/>
      <c r="AE28" s="61"/>
      <c r="AF28" s="61"/>
      <c r="AG28" s="61"/>
      <c r="AH28" s="61"/>
      <c r="AI28" s="61"/>
    </row>
    <row r="29" spans="2:35" x14ac:dyDescent="0.2">
      <c r="B29" t="str" vm="19">
        <f t="shared" ref="B29:Q48" si="2">IF(ISBLANK(B5),"",B5)</f>
        <v>2019-09</v>
      </c>
      <c r="C29" vm="323">
        <f t="shared" si="2"/>
        <v>625</v>
      </c>
      <c r="D29" vm="104">
        <f t="shared" si="2"/>
        <v>625</v>
      </c>
      <c r="E29" vm="80">
        <f t="shared" si="2"/>
        <v>625</v>
      </c>
      <c r="F29" vm="565">
        <f t="shared" si="2"/>
        <v>625</v>
      </c>
      <c r="G29" vm="138">
        <f t="shared" si="2"/>
        <v>625</v>
      </c>
      <c r="H29" vm="123">
        <f t="shared" si="2"/>
        <v>625</v>
      </c>
      <c r="I29" vm="153">
        <f t="shared" si="2"/>
        <v>625</v>
      </c>
      <c r="J29" vm="222">
        <f t="shared" si="2"/>
        <v>625</v>
      </c>
      <c r="K29" vm="321">
        <f t="shared" si="2"/>
        <v>625</v>
      </c>
      <c r="L29" vm="72">
        <f t="shared" si="2"/>
        <v>625</v>
      </c>
      <c r="M29" vm="324">
        <f t="shared" si="2"/>
        <v>625</v>
      </c>
      <c r="N29" vm="326">
        <f t="shared" si="2"/>
        <v>625</v>
      </c>
      <c r="O29" vm="114">
        <f t="shared" si="2"/>
        <v>625</v>
      </c>
      <c r="P29" vm="357">
        <f t="shared" si="2"/>
        <v>625</v>
      </c>
      <c r="Q29" vm="154">
        <f t="shared" si="2"/>
        <v>625</v>
      </c>
      <c r="R29" vm="223">
        <f t="shared" si="1"/>
        <v>625</v>
      </c>
      <c r="S29" vm="103">
        <f t="shared" si="1"/>
        <v>625</v>
      </c>
      <c r="T29" vm="328">
        <f t="shared" si="1"/>
        <v>625</v>
      </c>
      <c r="U29" vm="322">
        <f t="shared" si="1"/>
        <v>625</v>
      </c>
      <c r="V29" vm="94">
        <f t="shared" si="1"/>
        <v>625</v>
      </c>
      <c r="Z29" s="61"/>
      <c r="AA29" s="61"/>
      <c r="AB29" s="61"/>
      <c r="AC29" s="61"/>
      <c r="AD29" s="61"/>
      <c r="AE29" s="61"/>
      <c r="AF29" s="61"/>
      <c r="AG29" s="61"/>
      <c r="AH29" s="61"/>
      <c r="AI29" s="61"/>
    </row>
    <row r="30" spans="2:35" x14ac:dyDescent="0.2">
      <c r="B30" t="str" vm="23">
        <f t="shared" si="2"/>
        <v>2019-10</v>
      </c>
      <c r="C30" vm="141">
        <f t="shared" si="1"/>
        <v>875</v>
      </c>
      <c r="D30" vm="354">
        <f t="shared" si="1"/>
        <v>875</v>
      </c>
      <c r="E30" vm="347">
        <f t="shared" si="1"/>
        <v>875</v>
      </c>
      <c r="F30" vm="566">
        <f t="shared" si="1"/>
        <v>875</v>
      </c>
      <c r="G30" vm="156">
        <f t="shared" si="1"/>
        <v>875</v>
      </c>
      <c r="H30" vm="225">
        <f t="shared" si="1"/>
        <v>875</v>
      </c>
      <c r="I30" vm="350">
        <f t="shared" si="1"/>
        <v>875</v>
      </c>
      <c r="J30" vm="352">
        <f t="shared" si="1"/>
        <v>875</v>
      </c>
      <c r="K30" vm="137">
        <f t="shared" si="1"/>
        <v>875</v>
      </c>
      <c r="L30" vm="346">
        <f t="shared" si="1"/>
        <v>875</v>
      </c>
      <c r="M30" vm="122">
        <f t="shared" si="1"/>
        <v>875</v>
      </c>
      <c r="N30" vm="355">
        <f t="shared" si="1"/>
        <v>875</v>
      </c>
      <c r="O30" vm="157">
        <f t="shared" si="1"/>
        <v>875</v>
      </c>
      <c r="P30" vm="226">
        <f t="shared" si="1"/>
        <v>875</v>
      </c>
      <c r="Q30" vm="348">
        <f t="shared" si="1"/>
        <v>875</v>
      </c>
      <c r="R30" vm="113">
        <f t="shared" si="1"/>
        <v>875</v>
      </c>
      <c r="S30" vm="351">
        <f t="shared" si="1"/>
        <v>875</v>
      </c>
      <c r="T30" vm="353">
        <f t="shared" si="1"/>
        <v>875</v>
      </c>
      <c r="U30" vm="102">
        <f t="shared" si="1"/>
        <v>875</v>
      </c>
      <c r="V30" vm="93">
        <f t="shared" si="1"/>
        <v>875</v>
      </c>
    </row>
    <row r="31" spans="2:35" x14ac:dyDescent="0.2">
      <c r="B31" t="str" vm="15">
        <f t="shared" si="2"/>
        <v>2019-12</v>
      </c>
      <c r="C31" vm="295">
        <f t="shared" si="1"/>
        <v>361</v>
      </c>
      <c r="D31" vm="298">
        <f t="shared" si="1"/>
        <v>361</v>
      </c>
      <c r="E31" vm="159">
        <f t="shared" si="1"/>
        <v>361</v>
      </c>
      <c r="F31" vm="228">
        <f t="shared" si="1"/>
        <v>361</v>
      </c>
      <c r="G31" vm="146">
        <f t="shared" si="1"/>
        <v>361</v>
      </c>
      <c r="H31" vm="66">
        <f t="shared" si="1"/>
        <v>361</v>
      </c>
      <c r="I31" vm="506">
        <f t="shared" si="1"/>
        <v>361</v>
      </c>
      <c r="J31" vm="301">
        <f t="shared" si="1"/>
        <v>361</v>
      </c>
      <c r="K31" vm="61">
        <f t="shared" si="1"/>
        <v>361</v>
      </c>
      <c r="L31" vm="136">
        <f t="shared" si="1"/>
        <v>361</v>
      </c>
      <c r="M31" vm="160">
        <f t="shared" si="1"/>
        <v>361</v>
      </c>
      <c r="N31" vm="229">
        <f t="shared" si="1"/>
        <v>361</v>
      </c>
      <c r="O31" vm="296">
        <f t="shared" si="1"/>
        <v>361</v>
      </c>
      <c r="P31" vm="299">
        <f t="shared" si="1"/>
        <v>361</v>
      </c>
      <c r="Q31" vm="537">
        <f t="shared" si="1"/>
        <v>361</v>
      </c>
      <c r="R31" vm="112">
        <f t="shared" si="1"/>
        <v>361</v>
      </c>
      <c r="S31" vm="101">
        <f t="shared" si="1"/>
        <v>361</v>
      </c>
      <c r="T31" vm="302">
        <f t="shared" si="1"/>
        <v>361</v>
      </c>
      <c r="U31" vm="161">
        <f t="shared" si="1"/>
        <v>361</v>
      </c>
      <c r="V31" t="str" vm="230">
        <f t="shared" si="1"/>
        <v/>
      </c>
    </row>
    <row r="32" spans="2:35" x14ac:dyDescent="0.2">
      <c r="B32" t="str" vm="36">
        <f t="shared" si="2"/>
        <v>2020-01</v>
      </c>
      <c r="C32" vm="162">
        <f t="shared" si="1"/>
        <v>1283</v>
      </c>
      <c r="D32" vm="231">
        <f t="shared" si="1"/>
        <v>1283</v>
      </c>
      <c r="E32" vm="455">
        <f t="shared" si="1"/>
        <v>1283</v>
      </c>
      <c r="F32" vm="466">
        <f t="shared" si="1"/>
        <v>1283</v>
      </c>
      <c r="G32" vm="460">
        <f t="shared" si="1"/>
        <v>1283</v>
      </c>
      <c r="H32" vm="456">
        <f t="shared" si="1"/>
        <v>1283</v>
      </c>
      <c r="I32" vm="462">
        <f t="shared" si="1"/>
        <v>1283</v>
      </c>
      <c r="J32" vm="464">
        <f t="shared" si="1"/>
        <v>1283</v>
      </c>
      <c r="K32" vm="163">
        <f t="shared" si="1"/>
        <v>1283</v>
      </c>
      <c r="L32" vm="232">
        <f t="shared" si="1"/>
        <v>1283</v>
      </c>
      <c r="M32" vm="457">
        <f t="shared" si="1"/>
        <v>1283</v>
      </c>
      <c r="N32" vm="135">
        <f t="shared" si="1"/>
        <v>1283</v>
      </c>
      <c r="O32" vm="121">
        <f t="shared" si="1"/>
        <v>1283</v>
      </c>
      <c r="P32" vm="467">
        <f t="shared" si="1"/>
        <v>1283</v>
      </c>
      <c r="Q32" vm="461">
        <f t="shared" si="1"/>
        <v>1283</v>
      </c>
      <c r="R32" vm="458">
        <f t="shared" si="1"/>
        <v>1283</v>
      </c>
      <c r="S32" vm="164">
        <f t="shared" si="1"/>
        <v>1283</v>
      </c>
      <c r="T32" vm="233">
        <f t="shared" si="1"/>
        <v>1283</v>
      </c>
      <c r="U32" t="str" vm="463">
        <f t="shared" si="1"/>
        <v/>
      </c>
      <c r="V32" t="str" vm="465">
        <f t="shared" si="1"/>
        <v/>
      </c>
    </row>
    <row r="33" spans="2:29" x14ac:dyDescent="0.2">
      <c r="B33" t="str" vm="9">
        <f t="shared" si="2"/>
        <v>2020-02</v>
      </c>
      <c r="C33" vm="60">
        <f t="shared" si="1"/>
        <v>1878</v>
      </c>
      <c r="D33" vm="91">
        <f t="shared" si="1"/>
        <v>1878</v>
      </c>
      <c r="E33" vm="385">
        <f t="shared" si="1"/>
        <v>1878</v>
      </c>
      <c r="F33" vm="567">
        <f t="shared" si="1"/>
        <v>1878</v>
      </c>
      <c r="G33" vm="534">
        <f t="shared" si="1"/>
        <v>1878</v>
      </c>
      <c r="H33" vm="75">
        <f t="shared" si="1"/>
        <v>1878</v>
      </c>
      <c r="I33" vm="166">
        <f t="shared" si="1"/>
        <v>1878</v>
      </c>
      <c r="J33" vm="235">
        <f t="shared" si="1"/>
        <v>1878</v>
      </c>
      <c r="K33" vm="73">
        <f t="shared" si="1"/>
        <v>1878</v>
      </c>
      <c r="L33" vm="309">
        <f t="shared" si="1"/>
        <v>1878</v>
      </c>
      <c r="M33" vm="470">
        <f t="shared" si="1"/>
        <v>1878</v>
      </c>
      <c r="N33" vm="381">
        <f t="shared" si="1"/>
        <v>1878</v>
      </c>
      <c r="O33" vm="435">
        <f t="shared" si="1"/>
        <v>1878</v>
      </c>
      <c r="P33" vm="359">
        <f t="shared" si="1"/>
        <v>1878</v>
      </c>
      <c r="Q33" vm="167">
        <f t="shared" si="1"/>
        <v>1878</v>
      </c>
      <c r="R33" vm="236">
        <f t="shared" si="1"/>
        <v>1878</v>
      </c>
      <c r="S33" vm="134">
        <f t="shared" si="1"/>
        <v>1878</v>
      </c>
      <c r="T33" t="str" vm="65">
        <f t="shared" si="1"/>
        <v/>
      </c>
      <c r="U33" t="str" vm="120">
        <f t="shared" si="1"/>
        <v/>
      </c>
      <c r="V33" t="str" vm="305">
        <f t="shared" si="1"/>
        <v/>
      </c>
    </row>
    <row r="34" spans="2:29" x14ac:dyDescent="0.2">
      <c r="B34" t="str" vm="3">
        <f t="shared" si="2"/>
        <v>2020-03</v>
      </c>
      <c r="C34" vm="100">
        <f t="shared" si="1"/>
        <v>1250</v>
      </c>
      <c r="D34" vm="90">
        <f t="shared" si="1"/>
        <v>1250</v>
      </c>
      <c r="E34" vm="84">
        <f t="shared" si="1"/>
        <v>1250</v>
      </c>
      <c r="F34" vm="569">
        <f t="shared" si="1"/>
        <v>1250</v>
      </c>
      <c r="G34" vm="169">
        <f t="shared" si="1"/>
        <v>1250</v>
      </c>
      <c r="H34" vm="238">
        <f t="shared" si="1"/>
        <v>1250</v>
      </c>
      <c r="I34" vm="508">
        <f t="shared" si="1"/>
        <v>1250</v>
      </c>
      <c r="J34" vm="71">
        <f t="shared" si="1"/>
        <v>1250</v>
      </c>
      <c r="K34" vm="54">
        <f t="shared" si="1"/>
        <v>1250</v>
      </c>
      <c r="L34" vm="307">
        <f t="shared" si="1"/>
        <v>1250</v>
      </c>
      <c r="M34" vm="145">
        <f t="shared" si="1"/>
        <v>1250</v>
      </c>
      <c r="N34" vm="383">
        <f t="shared" si="1"/>
        <v>1250</v>
      </c>
      <c r="O34" vm="170">
        <f t="shared" si="1"/>
        <v>1250</v>
      </c>
      <c r="P34" vm="239">
        <f t="shared" si="1"/>
        <v>1250</v>
      </c>
      <c r="Q34" vm="140">
        <f t="shared" si="1"/>
        <v>1250</v>
      </c>
      <c r="R34" vm="50">
        <f t="shared" si="1"/>
        <v>1250</v>
      </c>
      <c r="S34" t="str" vm="59">
        <f t="shared" si="1"/>
        <v/>
      </c>
      <c r="T34" t="str" vm="133">
        <f t="shared" si="1"/>
        <v/>
      </c>
      <c r="U34" t="str" vm="401">
        <f t="shared" si="1"/>
        <v/>
      </c>
      <c r="V34" t="str" vm="303">
        <f t="shared" si="1"/>
        <v/>
      </c>
    </row>
    <row r="35" spans="2:29" x14ac:dyDescent="0.2">
      <c r="B35" t="str" vm="33">
        <f t="shared" si="2"/>
        <v>2020-04</v>
      </c>
      <c r="C35" vm="422">
        <f t="shared" si="1"/>
        <v>369</v>
      </c>
      <c r="D35" vm="419">
        <f t="shared" si="1"/>
        <v>369</v>
      </c>
      <c r="E35" vm="172">
        <f t="shared" si="1"/>
        <v>369</v>
      </c>
      <c r="F35" vm="241">
        <f t="shared" si="1"/>
        <v>369</v>
      </c>
      <c r="G35" vm="425">
        <f t="shared" si="1"/>
        <v>369</v>
      </c>
      <c r="H35" vm="428">
        <f t="shared" si="1"/>
        <v>369</v>
      </c>
      <c r="I35" vm="415">
        <f t="shared" si="1"/>
        <v>369</v>
      </c>
      <c r="J35" vm="421">
        <f t="shared" si="1"/>
        <v>369</v>
      </c>
      <c r="K35" vm="416">
        <f t="shared" si="1"/>
        <v>369</v>
      </c>
      <c r="L35" vm="431">
        <f t="shared" si="1"/>
        <v>369</v>
      </c>
      <c r="M35" vm="173">
        <f t="shared" si="1"/>
        <v>369</v>
      </c>
      <c r="N35" vm="242">
        <f t="shared" si="1"/>
        <v>369</v>
      </c>
      <c r="O35" vm="423">
        <f t="shared" si="1"/>
        <v>369</v>
      </c>
      <c r="P35" vm="417">
        <f t="shared" si="1"/>
        <v>369</v>
      </c>
      <c r="Q35" vm="426">
        <f t="shared" si="1"/>
        <v>369</v>
      </c>
      <c r="R35" t="str" vm="429">
        <f t="shared" si="1"/>
        <v/>
      </c>
      <c r="S35" t="str" vm="418">
        <f t="shared" si="1"/>
        <v/>
      </c>
      <c r="T35" t="str" vm="132">
        <f t="shared" si="1"/>
        <v/>
      </c>
      <c r="U35" t="str" vm="174">
        <f t="shared" si="1"/>
        <v/>
      </c>
      <c r="V35" t="str" vm="243">
        <f t="shared" si="1"/>
        <v/>
      </c>
    </row>
    <row r="36" spans="2:29" x14ac:dyDescent="0.2">
      <c r="B36" t="str" vm="32">
        <f t="shared" si="2"/>
        <v>2020-05</v>
      </c>
      <c r="C36" vm="175">
        <f t="shared" si="1"/>
        <v>1250</v>
      </c>
      <c r="D36" vm="244">
        <f t="shared" si="1"/>
        <v>1250</v>
      </c>
      <c r="E36" vm="110">
        <f t="shared" si="1"/>
        <v>1250</v>
      </c>
      <c r="F36" vm="405">
        <f t="shared" si="1"/>
        <v>1250</v>
      </c>
      <c r="G36" vm="533">
        <f t="shared" si="1"/>
        <v>1250</v>
      </c>
      <c r="H36" vm="413">
        <f t="shared" si="1"/>
        <v>1250</v>
      </c>
      <c r="I36" vm="407">
        <f t="shared" si="1"/>
        <v>1250</v>
      </c>
      <c r="J36" vm="89">
        <f t="shared" si="1"/>
        <v>1250</v>
      </c>
      <c r="K36" vm="176">
        <f t="shared" si="1"/>
        <v>1250</v>
      </c>
      <c r="L36" vm="245">
        <f t="shared" si="1"/>
        <v>1250</v>
      </c>
      <c r="M36" vm="409">
        <f t="shared" si="1"/>
        <v>1250</v>
      </c>
      <c r="N36" vm="411">
        <f t="shared" si="1"/>
        <v>1250</v>
      </c>
      <c r="O36" vm="433">
        <f t="shared" si="1"/>
        <v>1250</v>
      </c>
      <c r="P36" vm="144">
        <f t="shared" si="1"/>
        <v>1250</v>
      </c>
      <c r="Q36" t="str" vm="403">
        <f t="shared" si="1"/>
        <v/>
      </c>
      <c r="R36" t="str" vm="414">
        <f t="shared" si="1"/>
        <v/>
      </c>
      <c r="S36" t="str" vm="177">
        <f t="shared" si="1"/>
        <v/>
      </c>
      <c r="T36" t="str" vm="246">
        <f t="shared" si="1"/>
        <v/>
      </c>
      <c r="U36" t="str" vm="408">
        <f t="shared" si="1"/>
        <v/>
      </c>
      <c r="V36" t="str" vm="404">
        <f t="shared" si="1"/>
        <v/>
      </c>
    </row>
    <row r="37" spans="2:29" x14ac:dyDescent="0.2">
      <c r="B37" t="str" vm="30">
        <f t="shared" si="2"/>
        <v>2020-06</v>
      </c>
      <c r="C37" vm="119">
        <f t="shared" si="1"/>
        <v>3572</v>
      </c>
      <c r="D37" vm="397">
        <f t="shared" si="1"/>
        <v>3572</v>
      </c>
      <c r="E37" vm="390">
        <f t="shared" si="1"/>
        <v>3572</v>
      </c>
      <c r="F37" vm="563">
        <f t="shared" si="1"/>
        <v>3572</v>
      </c>
      <c r="G37" vm="393">
        <f t="shared" si="1"/>
        <v>3572</v>
      </c>
      <c r="H37" vm="395">
        <f t="shared" si="1"/>
        <v>3572</v>
      </c>
      <c r="I37" vm="179">
        <f t="shared" si="1"/>
        <v>3572</v>
      </c>
      <c r="J37" vm="248">
        <f t="shared" si="1"/>
        <v>3572</v>
      </c>
      <c r="K37" vm="98">
        <f t="shared" si="1"/>
        <v>3572</v>
      </c>
      <c r="L37" vm="88">
        <f t="shared" si="1"/>
        <v>3572</v>
      </c>
      <c r="M37" vm="469">
        <f t="shared" si="1"/>
        <v>3572</v>
      </c>
      <c r="N37" vm="398">
        <f t="shared" si="1"/>
        <v>3572</v>
      </c>
      <c r="O37" vm="391">
        <f t="shared" si="1"/>
        <v>3572</v>
      </c>
      <c r="P37" t="str" vm="388">
        <f t="shared" si="1"/>
        <v/>
      </c>
      <c r="Q37" t="str" vm="180">
        <f t="shared" si="1"/>
        <v/>
      </c>
      <c r="R37" t="str" vm="249">
        <f t="shared" si="1"/>
        <v/>
      </c>
      <c r="S37" t="str" vm="394">
        <f t="shared" si="1"/>
        <v/>
      </c>
      <c r="T37" t="str" vm="396">
        <f t="shared" si="1"/>
        <v/>
      </c>
      <c r="U37" t="str" vm="400">
        <f t="shared" si="1"/>
        <v/>
      </c>
      <c r="V37" t="str" vm="389">
        <f t="shared" si="1"/>
        <v/>
      </c>
    </row>
    <row r="38" spans="2:29" x14ac:dyDescent="0.2">
      <c r="B38" t="str" vm="48">
        <f t="shared" si="2"/>
        <v>2020-07</v>
      </c>
      <c r="C38" vm="582">
        <f t="shared" si="1"/>
        <v>4255</v>
      </c>
      <c r="D38" vm="585">
        <f t="shared" si="1"/>
        <v>4255</v>
      </c>
      <c r="E38" vm="572">
        <f t="shared" si="1"/>
        <v>4255</v>
      </c>
      <c r="F38" vm="573">
        <f t="shared" si="1"/>
        <v>4255</v>
      </c>
      <c r="G38" vm="182">
        <f t="shared" si="1"/>
        <v>4255</v>
      </c>
      <c r="H38" vm="251">
        <f t="shared" si="1"/>
        <v>4255</v>
      </c>
      <c r="I38" vm="574">
        <f t="shared" si="1"/>
        <v>4255</v>
      </c>
      <c r="J38" vm="588">
        <f t="shared" si="1"/>
        <v>4255</v>
      </c>
      <c r="K38" vm="580">
        <f t="shared" si="1"/>
        <v>4255</v>
      </c>
      <c r="L38" vm="578">
        <f t="shared" si="1"/>
        <v>4255</v>
      </c>
      <c r="M38" vm="583">
        <f t="shared" si="1"/>
        <v>4255</v>
      </c>
      <c r="N38" vm="586">
        <f t="shared" si="1"/>
        <v>4255</v>
      </c>
      <c r="O38" t="str" vm="183">
        <f t="shared" si="1"/>
        <v/>
      </c>
      <c r="P38" t="str" vm="252">
        <f t="shared" si="1"/>
        <v/>
      </c>
      <c r="Q38" t="str" vm="575">
        <f t="shared" si="1"/>
        <v/>
      </c>
      <c r="R38" t="str" vm="579">
        <f t="shared" si="1"/>
        <v/>
      </c>
      <c r="S38" t="str" vm="576">
        <f t="shared" si="1"/>
        <v/>
      </c>
      <c r="T38" t="str" vm="589">
        <f t="shared" si="1"/>
        <v/>
      </c>
      <c r="U38" t="str" vm="581">
        <f t="shared" si="1"/>
        <v/>
      </c>
      <c r="V38" t="str" vm="143">
        <f t="shared" si="1"/>
        <v/>
      </c>
    </row>
    <row r="39" spans="2:29" x14ac:dyDescent="0.2">
      <c r="B39" t="str" vm="18">
        <f t="shared" si="2"/>
        <v>2020-08</v>
      </c>
      <c r="C39" vm="118">
        <f t="shared" si="1"/>
        <v>3545</v>
      </c>
      <c r="D39" vm="318">
        <f t="shared" si="1"/>
        <v>3545</v>
      </c>
      <c r="E39" vm="185">
        <f t="shared" si="1"/>
        <v>3545</v>
      </c>
      <c r="F39" vm="254">
        <f t="shared" si="1"/>
        <v>3545</v>
      </c>
      <c r="G39" vm="311">
        <f t="shared" si="1"/>
        <v>3545</v>
      </c>
      <c r="H39" vm="70">
        <f t="shared" si="1"/>
        <v>3545</v>
      </c>
      <c r="I39" vm="314">
        <f t="shared" si="1"/>
        <v>3545</v>
      </c>
      <c r="J39" vm="316">
        <f t="shared" si="1"/>
        <v>3545</v>
      </c>
      <c r="K39" vm="109">
        <f t="shared" si="1"/>
        <v>3545</v>
      </c>
      <c r="L39" vm="64">
        <f t="shared" si="1"/>
        <v>3545</v>
      </c>
      <c r="M39" vm="186">
        <f t="shared" si="1"/>
        <v>3545</v>
      </c>
      <c r="N39" t="str" vm="255">
        <f t="shared" si="1"/>
        <v/>
      </c>
      <c r="O39" t="str" vm="97">
        <f t="shared" si="1"/>
        <v/>
      </c>
      <c r="P39" t="str" vm="319">
        <f t="shared" si="1"/>
        <v/>
      </c>
      <c r="Q39" t="str" vm="312">
        <f t="shared" si="1"/>
        <v/>
      </c>
      <c r="R39" t="str" vm="87">
        <f t="shared" si="1"/>
        <v/>
      </c>
      <c r="S39" t="str" vm="315">
        <f t="shared" si="1"/>
        <v/>
      </c>
      <c r="T39" t="str" vm="317">
        <f t="shared" si="1"/>
        <v/>
      </c>
      <c r="U39" t="str" vm="187">
        <f t="shared" si="1"/>
        <v/>
      </c>
      <c r="V39" t="str" vm="256">
        <f t="shared" si="1"/>
        <v/>
      </c>
    </row>
    <row r="40" spans="2:29" x14ac:dyDescent="0.2">
      <c r="B40" t="str" vm="26">
        <f t="shared" si="2"/>
        <v>2020-09</v>
      </c>
      <c r="C40" vm="188">
        <f t="shared" si="1"/>
        <v>3868.95</v>
      </c>
      <c r="D40" vm="257">
        <f t="shared" si="1"/>
        <v>3868.95</v>
      </c>
      <c r="E40" vm="365">
        <f t="shared" si="1"/>
        <v>3868.95</v>
      </c>
      <c r="F40" vm="368">
        <f t="shared" si="1"/>
        <v>3868.95</v>
      </c>
      <c r="G40" vm="129">
        <f t="shared" si="1"/>
        <v>3868.95</v>
      </c>
      <c r="H40" vm="362">
        <f t="shared" si="1"/>
        <v>3868.95</v>
      </c>
      <c r="I40" vm="117">
        <f t="shared" si="1"/>
        <v>3868.95</v>
      </c>
      <c r="J40" vm="371">
        <f t="shared" si="1"/>
        <v>3868.95</v>
      </c>
      <c r="K40" vm="189">
        <f t="shared" si="1"/>
        <v>3868.95</v>
      </c>
      <c r="L40" vm="258">
        <f t="shared" si="1"/>
        <v>3868.95</v>
      </c>
      <c r="N40" t="str" vm="108">
        <f t="shared" si="1"/>
        <v/>
      </c>
      <c r="O40" t="str" vm="366">
        <f t="shared" si="1"/>
        <v/>
      </c>
      <c r="P40" t="str" vm="369">
        <f t="shared" si="1"/>
        <v/>
      </c>
      <c r="Q40" t="str" vm="539">
        <f t="shared" si="1"/>
        <v/>
      </c>
      <c r="R40" t="str" vm="86">
        <f t="shared" si="1"/>
        <v/>
      </c>
      <c r="S40" t="str" vm="190">
        <f t="shared" si="1"/>
        <v/>
      </c>
      <c r="T40" t="str" vm="259">
        <f t="shared" si="1"/>
        <v/>
      </c>
      <c r="U40" t="str" vm="83">
        <f t="shared" si="1"/>
        <v/>
      </c>
      <c r="V40" t="str" vm="372">
        <f t="shared" si="1"/>
        <v/>
      </c>
      <c r="AC40" s="14"/>
    </row>
    <row r="41" spans="2:29" x14ac:dyDescent="0.2">
      <c r="B41" t="str" vm="8">
        <f t="shared" si="2"/>
        <v>2020-10</v>
      </c>
      <c r="C41" vm="79">
        <f t="shared" si="1"/>
        <v>3149</v>
      </c>
      <c r="D41" vm="67">
        <f t="shared" si="1"/>
        <v>3149</v>
      </c>
      <c r="E41" vm="384">
        <f t="shared" si="1"/>
        <v>3149</v>
      </c>
      <c r="F41" vm="570">
        <f t="shared" si="1"/>
        <v>3149</v>
      </c>
      <c r="G41" vm="536">
        <f t="shared" si="1"/>
        <v>3149</v>
      </c>
      <c r="H41" vm="128">
        <f t="shared" si="1"/>
        <v>3149</v>
      </c>
      <c r="I41" vm="192">
        <f t="shared" si="1"/>
        <v>3149</v>
      </c>
      <c r="J41" vm="261">
        <f t="shared" si="1"/>
        <v>3149</v>
      </c>
      <c r="K41" vm="53">
        <f t="shared" si="1"/>
        <v>3149</v>
      </c>
      <c r="L41" t="str" vm="308">
        <f t="shared" si="1"/>
        <v/>
      </c>
      <c r="M41" t="str" vm="116">
        <f t="shared" ref="C41:V48" si="3">IF(ISBLANK(M17),"",M17)</f>
        <v/>
      </c>
      <c r="N41" t="str" vm="107">
        <f t="shared" si="3"/>
        <v/>
      </c>
      <c r="O41" t="str" vm="96">
        <f t="shared" si="3"/>
        <v/>
      </c>
      <c r="P41" t="str" vm="360">
        <f t="shared" si="3"/>
        <v/>
      </c>
      <c r="Q41" t="str" vm="193">
        <f t="shared" si="3"/>
        <v/>
      </c>
      <c r="R41" t="str" vm="262">
        <f t="shared" si="3"/>
        <v/>
      </c>
      <c r="S41" t="str" vm="58">
        <f t="shared" si="3"/>
        <v/>
      </c>
      <c r="T41" t="str" vm="69">
        <f t="shared" si="3"/>
        <v/>
      </c>
      <c r="U41" t="str" vm="402">
        <f t="shared" si="3"/>
        <v/>
      </c>
      <c r="V41" t="str" vm="304">
        <f t="shared" si="3"/>
        <v/>
      </c>
      <c r="AC41" s="14"/>
    </row>
    <row r="42" spans="2:29" x14ac:dyDescent="0.2">
      <c r="B42" t="str" vm="2">
        <f t="shared" si="2"/>
        <v>2020-11</v>
      </c>
      <c r="C42" vm="57">
        <f t="shared" si="3"/>
        <v>5387</v>
      </c>
      <c r="D42" vm="78">
        <f t="shared" si="3"/>
        <v>5387</v>
      </c>
      <c r="E42" vm="386">
        <f t="shared" si="3"/>
        <v>5387</v>
      </c>
      <c r="F42" vm="568">
        <f t="shared" si="3"/>
        <v>5387</v>
      </c>
      <c r="G42" vm="195">
        <f t="shared" si="3"/>
        <v>5387</v>
      </c>
      <c r="H42" vm="264">
        <f t="shared" si="3"/>
        <v>5387</v>
      </c>
      <c r="I42" vm="507">
        <f t="shared" si="3"/>
        <v>5387</v>
      </c>
      <c r="J42" vm="127">
        <f t="shared" si="3"/>
        <v>5387</v>
      </c>
      <c r="L42" t="str" vm="310">
        <f t="shared" si="3"/>
        <v/>
      </c>
      <c r="M42" t="str" vm="471">
        <f t="shared" si="3"/>
        <v/>
      </c>
      <c r="N42" t="str" vm="382">
        <f t="shared" si="3"/>
        <v/>
      </c>
      <c r="O42" t="str" vm="196">
        <f t="shared" si="3"/>
        <v/>
      </c>
      <c r="P42" t="str" vm="265">
        <f t="shared" si="3"/>
        <v/>
      </c>
      <c r="Q42" t="str" vm="540">
        <f t="shared" si="3"/>
        <v/>
      </c>
      <c r="R42" t="str" vm="51">
        <f t="shared" si="3"/>
        <v/>
      </c>
      <c r="S42" t="str" vm="106">
        <f t="shared" si="3"/>
        <v/>
      </c>
      <c r="T42" t="str" vm="63">
        <f t="shared" si="3"/>
        <v/>
      </c>
      <c r="U42" t="str" vm="95">
        <f t="shared" si="3"/>
        <v/>
      </c>
      <c r="V42" t="str" vm="306">
        <f t="shared" si="3"/>
        <v/>
      </c>
      <c r="AC42" s="14"/>
    </row>
    <row r="43" spans="2:29" x14ac:dyDescent="0.2">
      <c r="B43" t="str" vm="14">
        <f t="shared" si="2"/>
        <v>2020-12</v>
      </c>
      <c r="C43" vm="81">
        <f t="shared" si="3"/>
        <v>8598</v>
      </c>
      <c r="D43" vm="74">
        <f t="shared" si="3"/>
        <v>8598</v>
      </c>
      <c r="E43" vm="198">
        <f t="shared" si="3"/>
        <v>8598</v>
      </c>
      <c r="F43" vm="267">
        <f t="shared" si="3"/>
        <v>8598</v>
      </c>
      <c r="G43" vm="535">
        <f t="shared" si="3"/>
        <v>8598</v>
      </c>
      <c r="H43" vm="292">
        <f t="shared" si="3"/>
        <v>8598</v>
      </c>
      <c r="I43" vm="509">
        <f t="shared" si="3"/>
        <v>8598</v>
      </c>
      <c r="J43" t="str" vm="68">
        <f t="shared" si="3"/>
        <v/>
      </c>
      <c r="K43" t="str" vm="287">
        <f t="shared" si="3"/>
        <v/>
      </c>
      <c r="L43" t="str" vm="289">
        <f t="shared" si="3"/>
        <v/>
      </c>
      <c r="M43" t="str" vm="199">
        <f t="shared" si="3"/>
        <v/>
      </c>
      <c r="N43" t="str" vm="268">
        <f t="shared" si="3"/>
        <v/>
      </c>
      <c r="O43" t="str" vm="126">
        <f t="shared" si="3"/>
        <v/>
      </c>
      <c r="P43" t="str" vm="358">
        <f t="shared" si="3"/>
        <v/>
      </c>
      <c r="Q43" t="str" vm="538">
        <f t="shared" si="3"/>
        <v/>
      </c>
      <c r="R43" t="str" vm="293">
        <f t="shared" si="3"/>
        <v/>
      </c>
      <c r="S43" t="str" vm="56">
        <f t="shared" si="3"/>
        <v/>
      </c>
      <c r="T43" t="str" vm="105">
        <f t="shared" si="3"/>
        <v/>
      </c>
      <c r="U43" t="str" vm="200">
        <f t="shared" si="3"/>
        <v/>
      </c>
      <c r="V43" t="str" vm="269">
        <f t="shared" si="3"/>
        <v/>
      </c>
      <c r="AC43" s="14"/>
    </row>
    <row r="44" spans="2:29" x14ac:dyDescent="0.2">
      <c r="B44" t="str" vm="45">
        <f t="shared" si="2"/>
        <v>2021-01</v>
      </c>
      <c r="C44" vm="201">
        <f t="shared" si="3"/>
        <v>5783</v>
      </c>
      <c r="D44" vm="270">
        <f t="shared" si="3"/>
        <v>5783</v>
      </c>
      <c r="E44" vm="545">
        <f t="shared" si="3"/>
        <v>5783</v>
      </c>
      <c r="F44" vm="548">
        <f t="shared" si="3"/>
        <v>5783</v>
      </c>
      <c r="G44" vm="551">
        <f t="shared" si="3"/>
        <v>5783</v>
      </c>
      <c r="H44" vm="553">
        <f t="shared" si="3"/>
        <v>5783</v>
      </c>
      <c r="I44" t="str" vm="544">
        <f t="shared" si="3"/>
        <v/>
      </c>
      <c r="J44" t="str" vm="541">
        <f t="shared" si="3"/>
        <v/>
      </c>
      <c r="K44" t="str" vm="202">
        <f t="shared" si="3"/>
        <v/>
      </c>
      <c r="L44" t="str" vm="271">
        <f t="shared" si="3"/>
        <v/>
      </c>
      <c r="M44" t="str" vm="555">
        <f t="shared" si="3"/>
        <v/>
      </c>
      <c r="N44" t="str" vm="557">
        <f t="shared" si="3"/>
        <v/>
      </c>
      <c r="O44" t="str" vm="546">
        <f t="shared" si="3"/>
        <v/>
      </c>
      <c r="P44" t="str" vm="549">
        <f t="shared" si="3"/>
        <v/>
      </c>
      <c r="Q44" t="str" vm="552">
        <f t="shared" si="3"/>
        <v/>
      </c>
      <c r="R44" t="str" vm="554">
        <f t="shared" si="3"/>
        <v/>
      </c>
      <c r="S44" t="str" vm="203">
        <f t="shared" si="3"/>
        <v/>
      </c>
      <c r="T44" t="str" vm="272">
        <f t="shared" si="3"/>
        <v/>
      </c>
      <c r="U44" t="str" vm="542">
        <f t="shared" si="3"/>
        <v/>
      </c>
      <c r="V44" t="str" vm="543">
        <f t="shared" si="3"/>
        <v/>
      </c>
      <c r="AC44" s="14"/>
    </row>
    <row r="45" spans="2:29" x14ac:dyDescent="0.2">
      <c r="B45" t="str" vm="22">
        <f t="shared" si="2"/>
        <v>2021-02</v>
      </c>
      <c r="C45" vm="336">
        <f t="shared" si="3"/>
        <v>2737</v>
      </c>
      <c r="D45" vm="339">
        <f t="shared" si="3"/>
        <v>2737</v>
      </c>
      <c r="E45" vm="329">
        <f t="shared" si="3"/>
        <v>2737</v>
      </c>
      <c r="F45" vm="564">
        <f t="shared" si="3"/>
        <v>2737</v>
      </c>
      <c r="G45" vm="342">
        <f t="shared" si="3"/>
        <v>2737</v>
      </c>
      <c r="I45" t="str" vm="205">
        <f t="shared" si="3"/>
        <v/>
      </c>
      <c r="J45" t="str" vm="274">
        <f t="shared" si="3"/>
        <v/>
      </c>
      <c r="K45" t="str" vm="332">
        <f t="shared" si="3"/>
        <v/>
      </c>
      <c r="L45" t="str" vm="334">
        <f t="shared" si="3"/>
        <v/>
      </c>
      <c r="M45" t="str" vm="337">
        <f t="shared" si="3"/>
        <v/>
      </c>
      <c r="N45" t="str" vm="340">
        <f t="shared" si="3"/>
        <v/>
      </c>
      <c r="O45" t="str" vm="434">
        <f t="shared" si="3"/>
        <v/>
      </c>
      <c r="P45" t="str" vm="330">
        <f t="shared" si="3"/>
        <v/>
      </c>
      <c r="Q45" t="str" vm="206">
        <f t="shared" si="3"/>
        <v/>
      </c>
      <c r="R45" t="str" vm="275">
        <f t="shared" si="3"/>
        <v/>
      </c>
      <c r="S45" t="str" vm="343">
        <f t="shared" si="3"/>
        <v/>
      </c>
      <c r="T45" t="str" vm="345">
        <f t="shared" si="3"/>
        <v/>
      </c>
      <c r="U45" t="str" vm="333">
        <f t="shared" si="3"/>
        <v/>
      </c>
      <c r="V45" t="str" vm="335">
        <f t="shared" si="3"/>
        <v/>
      </c>
      <c r="AC45" s="14"/>
    </row>
    <row r="46" spans="2:29" x14ac:dyDescent="0.2">
      <c r="B46" t="str" vm="41">
        <f t="shared" si="2"/>
        <v>2021-03</v>
      </c>
      <c r="C46" vm="523">
        <f t="shared" si="3"/>
        <v>3049</v>
      </c>
      <c r="D46" vm="526">
        <f t="shared" si="3"/>
        <v>3049</v>
      </c>
      <c r="E46" vm="513">
        <f t="shared" si="3"/>
        <v>3049</v>
      </c>
      <c r="F46" vm="516">
        <f t="shared" si="3"/>
        <v>3049</v>
      </c>
      <c r="G46" t="str" vm="208">
        <f t="shared" si="3"/>
        <v/>
      </c>
      <c r="H46" t="str" vm="277">
        <f t="shared" si="3"/>
        <v/>
      </c>
      <c r="I46" t="str" vm="519">
        <f t="shared" si="3"/>
        <v/>
      </c>
      <c r="J46" t="str" vm="521">
        <f t="shared" si="3"/>
        <v/>
      </c>
      <c r="K46" t="str" vm="510">
        <f t="shared" si="3"/>
        <v/>
      </c>
      <c r="L46" t="str" vm="511">
        <f t="shared" si="3"/>
        <v/>
      </c>
      <c r="M46" t="str" vm="524">
        <f t="shared" si="3"/>
        <v/>
      </c>
      <c r="N46" t="str" vm="527">
        <f t="shared" si="3"/>
        <v/>
      </c>
      <c r="O46" t="str" vm="209">
        <f t="shared" si="3"/>
        <v/>
      </c>
      <c r="P46" t="str" vm="278">
        <f t="shared" si="3"/>
        <v/>
      </c>
      <c r="Q46" t="str" vm="514">
        <f t="shared" si="3"/>
        <v/>
      </c>
      <c r="R46" t="str" vm="517">
        <f t="shared" si="3"/>
        <v/>
      </c>
      <c r="S46" t="str" vm="520">
        <f t="shared" si="3"/>
        <v/>
      </c>
      <c r="T46" t="str" vm="522">
        <f t="shared" si="3"/>
        <v/>
      </c>
      <c r="U46" t="str" vm="512">
        <f t="shared" si="3"/>
        <v/>
      </c>
      <c r="V46" t="str" vm="142">
        <f t="shared" si="3"/>
        <v/>
      </c>
      <c r="AC46" s="14"/>
    </row>
    <row r="47" spans="2:29" x14ac:dyDescent="0.2">
      <c r="B47" t="str" vm="38">
        <f t="shared" si="2"/>
        <v>2021-04</v>
      </c>
      <c r="C47" vm="479">
        <f t="shared" si="3"/>
        <v>6935</v>
      </c>
      <c r="D47" vm="482">
        <f t="shared" si="3"/>
        <v>6935</v>
      </c>
      <c r="E47" vm="211">
        <f t="shared" si="3"/>
        <v>6935</v>
      </c>
      <c r="F47" t="str" vm="280">
        <f t="shared" si="3"/>
        <v/>
      </c>
      <c r="G47" t="str" vm="472">
        <f t="shared" si="3"/>
        <v/>
      </c>
      <c r="H47" t="str" vm="473">
        <f t="shared" si="3"/>
        <v/>
      </c>
      <c r="I47" t="str" vm="488">
        <f t="shared" si="3"/>
        <v/>
      </c>
      <c r="J47" t="str" vm="490">
        <f t="shared" si="3"/>
        <v/>
      </c>
      <c r="K47" t="str" vm="475">
        <f t="shared" si="3"/>
        <v/>
      </c>
      <c r="L47" t="str" vm="477">
        <f t="shared" si="3"/>
        <v/>
      </c>
      <c r="M47" t="str" vm="212">
        <f t="shared" si="3"/>
        <v/>
      </c>
      <c r="N47" t="str" vm="281">
        <f t="shared" si="3"/>
        <v/>
      </c>
      <c r="O47" t="str" vm="480">
        <f t="shared" si="3"/>
        <v/>
      </c>
      <c r="P47" t="str" vm="483">
        <f t="shared" si="3"/>
        <v/>
      </c>
      <c r="Q47" t="str" vm="485">
        <f t="shared" si="3"/>
        <v/>
      </c>
      <c r="R47" t="str" vm="474">
        <f t="shared" si="3"/>
        <v/>
      </c>
      <c r="S47" t="str" vm="489">
        <f t="shared" si="3"/>
        <v/>
      </c>
      <c r="T47" t="str" vm="491">
        <f t="shared" si="3"/>
        <v/>
      </c>
      <c r="U47" t="str" vm="213">
        <f t="shared" si="3"/>
        <v/>
      </c>
      <c r="V47" t="str" vm="282">
        <f t="shared" si="3"/>
        <v/>
      </c>
      <c r="AC47" s="14"/>
    </row>
    <row r="48" spans="2:29" x14ac:dyDescent="0.2">
      <c r="B48" t="str" vm="35">
        <f t="shared" si="2"/>
        <v>2021-05</v>
      </c>
      <c r="C48" vm="214">
        <f t="shared" si="3"/>
        <v>3415</v>
      </c>
      <c r="D48" vm="283">
        <f t="shared" si="3"/>
        <v>3415</v>
      </c>
      <c r="F48" t="str" vm="451">
        <f t="shared" si="3"/>
        <v/>
      </c>
      <c r="G48" t="str" vm="436">
        <f t="shared" si="3"/>
        <v/>
      </c>
      <c r="H48" t="str" vm="438">
        <f t="shared" si="3"/>
        <v/>
      </c>
      <c r="I48" t="str" vm="440">
        <f t="shared" si="3"/>
        <v/>
      </c>
      <c r="J48" t="str" vm="442">
        <f t="shared" si="3"/>
        <v/>
      </c>
      <c r="K48" t="str" vm="215">
        <f t="shared" si="3"/>
        <v/>
      </c>
      <c r="L48" t="str" vm="284">
        <f t="shared" si="3"/>
        <v/>
      </c>
      <c r="M48" t="str" vm="444">
        <f t="shared" si="3"/>
        <v/>
      </c>
      <c r="N48" t="str" vm="446">
        <f t="shared" si="3"/>
        <v/>
      </c>
      <c r="O48" t="str" vm="449">
        <f t="shared" si="3"/>
        <v/>
      </c>
      <c r="P48" t="str" vm="452">
        <f t="shared" si="3"/>
        <v/>
      </c>
      <c r="Q48" t="str" vm="437">
        <f t="shared" si="3"/>
        <v/>
      </c>
      <c r="R48" t="str" vm="439">
        <f t="shared" si="3"/>
        <v/>
      </c>
      <c r="S48" t="str" vm="216">
        <f t="shared" si="3"/>
        <v/>
      </c>
      <c r="T48" t="str" vm="285">
        <f t="shared" si="3"/>
        <v/>
      </c>
      <c r="U48" t="str" vm="441">
        <f t="shared" si="3"/>
        <v/>
      </c>
      <c r="V48" t="str" vm="443">
        <f t="shared" si="3"/>
        <v/>
      </c>
      <c r="AC48" s="14"/>
    </row>
    <row r="49" spans="2:25" ht="12.75" thickBot="1" x14ac:dyDescent="0.25">
      <c r="B49" s="41" t="s">
        <v>339</v>
      </c>
      <c r="C49" s="41">
        <f>SUM(C28:C48)</f>
        <v>63226.95</v>
      </c>
      <c r="D49" s="41">
        <f>SUM(D28:D48)</f>
        <v>63226.95</v>
      </c>
      <c r="E49" s="41">
        <f t="shared" ref="E49:V49" si="4">SUM(E28:E48)</f>
        <v>59811.95</v>
      </c>
      <c r="F49" s="41">
        <f t="shared" si="4"/>
        <v>52876.95</v>
      </c>
      <c r="G49" s="41">
        <f t="shared" si="4"/>
        <v>49827.95</v>
      </c>
      <c r="H49" s="41">
        <f t="shared" si="4"/>
        <v>47090.95</v>
      </c>
      <c r="I49" s="41">
        <f t="shared" si="4"/>
        <v>41307.949999999997</v>
      </c>
      <c r="J49" s="41">
        <f t="shared" si="4"/>
        <v>32709.95</v>
      </c>
      <c r="K49" s="41">
        <f t="shared" si="4"/>
        <v>27322.95</v>
      </c>
      <c r="L49" s="41">
        <f t="shared" si="4"/>
        <v>24173.95</v>
      </c>
      <c r="M49" s="41">
        <f t="shared" si="4"/>
        <v>20305</v>
      </c>
      <c r="N49" s="41">
        <f t="shared" si="4"/>
        <v>16760</v>
      </c>
      <c r="O49" s="41">
        <f t="shared" si="4"/>
        <v>12505</v>
      </c>
      <c r="P49" s="41">
        <f t="shared" si="4"/>
        <v>8933</v>
      </c>
      <c r="Q49" s="41">
        <f t="shared" si="4"/>
        <v>7683</v>
      </c>
      <c r="R49" s="41">
        <f t="shared" si="4"/>
        <v>7314</v>
      </c>
      <c r="S49" s="41">
        <f t="shared" si="4"/>
        <v>6064</v>
      </c>
      <c r="T49" s="41">
        <f t="shared" si="4"/>
        <v>4186</v>
      </c>
      <c r="U49" s="41">
        <f t="shared" si="4"/>
        <v>2903</v>
      </c>
      <c r="V49" s="41">
        <f t="shared" si="4"/>
        <v>2542</v>
      </c>
    </row>
    <row r="52" spans="2:25" ht="12.75" thickBot="1" x14ac:dyDescent="0.25">
      <c r="B52" s="20" t="str">
        <f>B27</f>
        <v>Cohort period</v>
      </c>
      <c r="C52" s="20" t="str" vm="7">
        <f t="shared" ref="C52:V52" si="5">C27</f>
        <v>0</v>
      </c>
      <c r="D52" s="20" t="str" vm="25">
        <f t="shared" si="5"/>
        <v>1</v>
      </c>
      <c r="E52" s="20" t="str" vm="29">
        <f t="shared" si="5"/>
        <v>2</v>
      </c>
      <c r="F52" s="20" t="str" vm="47">
        <f t="shared" si="5"/>
        <v>3</v>
      </c>
      <c r="G52" s="20" t="str" vm="43">
        <f t="shared" si="5"/>
        <v>4</v>
      </c>
      <c r="H52" s="20" t="str" vm="21">
        <f t="shared" si="5"/>
        <v>5</v>
      </c>
      <c r="I52" s="20" t="str" vm="40">
        <f t="shared" si="5"/>
        <v>6</v>
      </c>
      <c r="J52" s="20" t="str" vm="12">
        <f t="shared" si="5"/>
        <v>7</v>
      </c>
      <c r="K52" s="20" t="str" vm="6">
        <f t="shared" si="5"/>
        <v>8</v>
      </c>
      <c r="L52" s="20" t="str" vm="17">
        <f t="shared" si="5"/>
        <v>9</v>
      </c>
      <c r="M52" s="20" t="str" vm="37">
        <f t="shared" si="5"/>
        <v>10</v>
      </c>
      <c r="N52" s="20" t="str" vm="28">
        <f t="shared" si="5"/>
        <v>11</v>
      </c>
      <c r="O52" s="20" t="str" vm="34">
        <f t="shared" si="5"/>
        <v>12</v>
      </c>
      <c r="P52" s="20" t="str" vm="24">
        <f t="shared" si="5"/>
        <v>13</v>
      </c>
      <c r="Q52" s="20" t="str" vm="44">
        <f t="shared" si="5"/>
        <v>14</v>
      </c>
      <c r="R52" s="20" t="str" vm="11">
        <f t="shared" si="5"/>
        <v>15</v>
      </c>
      <c r="S52" s="20" t="str" vm="5">
        <f t="shared" si="5"/>
        <v>16</v>
      </c>
      <c r="T52" s="20" t="str" vm="20">
        <f t="shared" si="5"/>
        <v>17</v>
      </c>
      <c r="U52" s="20" t="str" vm="31">
        <f t="shared" si="5"/>
        <v>18</v>
      </c>
      <c r="V52" s="20" t="str" vm="16">
        <f t="shared" si="5"/>
        <v>19</v>
      </c>
    </row>
    <row r="53" spans="2:25" x14ac:dyDescent="0.2">
      <c r="B53" t="str" vm="39">
        <f t="shared" ref="B53:B73" si="6">B4</f>
        <v>2019-05</v>
      </c>
      <c r="C53" s="14">
        <f>IFERROR(IF(ISBLANK(C4),"",C4/C4),"")</f>
        <v>1</v>
      </c>
      <c r="D53" s="14">
        <f>IFERROR(IF(ISBLANK(D4),"",D4/C4),"")</f>
        <v>1</v>
      </c>
      <c r="E53" s="14">
        <f t="shared" ref="E53:V67" si="7">IFERROR(IF(ISBLANK(E4),"",E4/D4),"")</f>
        <v>1</v>
      </c>
      <c r="F53" s="14">
        <f t="shared" si="7"/>
        <v>1</v>
      </c>
      <c r="G53" s="14">
        <f t="shared" si="7"/>
        <v>1</v>
      </c>
      <c r="H53" s="14">
        <f t="shared" si="7"/>
        <v>1</v>
      </c>
      <c r="I53" s="14">
        <f t="shared" si="7"/>
        <v>1</v>
      </c>
      <c r="J53" s="14">
        <f t="shared" si="7"/>
        <v>1</v>
      </c>
      <c r="K53" s="14">
        <f t="shared" si="7"/>
        <v>1</v>
      </c>
      <c r="L53" s="14">
        <f t="shared" si="7"/>
        <v>1</v>
      </c>
      <c r="M53" s="14">
        <f t="shared" si="7"/>
        <v>1</v>
      </c>
      <c r="N53" s="14">
        <f t="shared" si="7"/>
        <v>1</v>
      </c>
      <c r="O53" s="14">
        <f t="shared" si="7"/>
        <v>1</v>
      </c>
      <c r="P53" s="14">
        <f t="shared" si="7"/>
        <v>1</v>
      </c>
      <c r="Q53" s="14">
        <f t="shared" si="7"/>
        <v>1</v>
      </c>
      <c r="R53" s="14">
        <f t="shared" si="7"/>
        <v>1</v>
      </c>
      <c r="S53" s="14">
        <f t="shared" si="7"/>
        <v>1</v>
      </c>
      <c r="T53" s="14">
        <f t="shared" si="7"/>
        <v>1</v>
      </c>
      <c r="U53" s="14">
        <f t="shared" si="7"/>
        <v>1</v>
      </c>
      <c r="V53" s="14">
        <f t="shared" si="7"/>
        <v>1</v>
      </c>
      <c r="W53" s="14"/>
      <c r="X53" s="61"/>
      <c r="Y53" s="61"/>
    </row>
    <row r="54" spans="2:25" x14ac:dyDescent="0.2">
      <c r="B54" t="str" vm="19">
        <f t="shared" si="6"/>
        <v>2019-09</v>
      </c>
      <c r="C54" s="14">
        <f t="shared" ref="C54:C73" si="8">IFERROR(IF(ISBLANK(C5),"",C5/C5),"")</f>
        <v>1</v>
      </c>
      <c r="D54" s="14">
        <f t="shared" ref="D54:S72" si="9">IFERROR(IF(ISBLANK(D5),"",D5/C5),"")</f>
        <v>1</v>
      </c>
      <c r="E54" s="14">
        <f t="shared" si="9"/>
        <v>1</v>
      </c>
      <c r="F54" s="14">
        <f t="shared" si="9"/>
        <v>1</v>
      </c>
      <c r="G54" s="14">
        <f t="shared" si="9"/>
        <v>1</v>
      </c>
      <c r="H54" s="14">
        <f t="shared" si="9"/>
        <v>1</v>
      </c>
      <c r="I54" s="14">
        <f t="shared" si="9"/>
        <v>1</v>
      </c>
      <c r="J54" s="14">
        <f t="shared" si="9"/>
        <v>1</v>
      </c>
      <c r="K54" s="14">
        <f t="shared" si="9"/>
        <v>1</v>
      </c>
      <c r="L54" s="14">
        <f t="shared" si="9"/>
        <v>1</v>
      </c>
      <c r="M54" s="14">
        <f t="shared" si="9"/>
        <v>1</v>
      </c>
      <c r="N54" s="14">
        <f t="shared" si="9"/>
        <v>1</v>
      </c>
      <c r="O54" s="14">
        <f t="shared" si="9"/>
        <v>1</v>
      </c>
      <c r="P54" s="14">
        <f t="shared" si="9"/>
        <v>1</v>
      </c>
      <c r="Q54" s="14">
        <f t="shared" si="9"/>
        <v>1</v>
      </c>
      <c r="R54" s="14">
        <f t="shared" si="9"/>
        <v>1</v>
      </c>
      <c r="S54" s="14">
        <f t="shared" si="9"/>
        <v>1</v>
      </c>
      <c r="T54" s="14">
        <f t="shared" si="7"/>
        <v>1</v>
      </c>
      <c r="U54" s="14">
        <f t="shared" si="7"/>
        <v>1</v>
      </c>
      <c r="V54" s="14">
        <f t="shared" si="7"/>
        <v>1</v>
      </c>
      <c r="W54" s="14"/>
      <c r="X54" s="61"/>
      <c r="Y54" s="61"/>
    </row>
    <row r="55" spans="2:25" x14ac:dyDescent="0.2">
      <c r="B55" t="str" vm="23">
        <f t="shared" si="6"/>
        <v>2019-10</v>
      </c>
      <c r="C55" s="14">
        <f t="shared" si="8"/>
        <v>1</v>
      </c>
      <c r="D55" s="14">
        <f t="shared" si="9"/>
        <v>1</v>
      </c>
      <c r="E55" s="14">
        <f t="shared" si="7"/>
        <v>1</v>
      </c>
      <c r="F55" s="14">
        <f t="shared" si="7"/>
        <v>1</v>
      </c>
      <c r="G55" s="14">
        <f t="shared" si="7"/>
        <v>1</v>
      </c>
      <c r="H55" s="14">
        <f t="shared" si="7"/>
        <v>1</v>
      </c>
      <c r="I55" s="14">
        <f t="shared" si="7"/>
        <v>1</v>
      </c>
      <c r="J55" s="14">
        <f t="shared" si="7"/>
        <v>1</v>
      </c>
      <c r="K55" s="14">
        <f t="shared" si="7"/>
        <v>1</v>
      </c>
      <c r="L55" s="14">
        <f t="shared" si="7"/>
        <v>1</v>
      </c>
      <c r="M55" s="14">
        <f t="shared" si="7"/>
        <v>1</v>
      </c>
      <c r="N55" s="14">
        <f t="shared" si="7"/>
        <v>1</v>
      </c>
      <c r="O55" s="14">
        <f t="shared" si="7"/>
        <v>1</v>
      </c>
      <c r="P55" s="14">
        <f t="shared" si="7"/>
        <v>1</v>
      </c>
      <c r="Q55" s="14">
        <f t="shared" si="7"/>
        <v>1</v>
      </c>
      <c r="R55" s="14">
        <f t="shared" si="7"/>
        <v>1</v>
      </c>
      <c r="S55" s="14">
        <f t="shared" si="7"/>
        <v>1</v>
      </c>
      <c r="T55" s="14">
        <f t="shared" si="7"/>
        <v>1</v>
      </c>
      <c r="U55" s="14">
        <f t="shared" si="7"/>
        <v>1</v>
      </c>
      <c r="V55" s="14">
        <f t="shared" si="7"/>
        <v>1</v>
      </c>
      <c r="W55" s="14"/>
      <c r="X55" s="61"/>
      <c r="Y55" s="61"/>
    </row>
    <row r="56" spans="2:25" x14ac:dyDescent="0.2">
      <c r="B56" t="str" vm="15">
        <f t="shared" si="6"/>
        <v>2019-12</v>
      </c>
      <c r="C56" s="14">
        <f t="shared" si="8"/>
        <v>1</v>
      </c>
      <c r="D56" s="14">
        <f t="shared" si="9"/>
        <v>1</v>
      </c>
      <c r="E56" s="14">
        <f t="shared" si="7"/>
        <v>1</v>
      </c>
      <c r="F56" s="14">
        <f t="shared" si="7"/>
        <v>1</v>
      </c>
      <c r="G56" s="14">
        <f t="shared" si="7"/>
        <v>1</v>
      </c>
      <c r="H56" s="14">
        <f t="shared" si="7"/>
        <v>1</v>
      </c>
      <c r="I56" s="14">
        <f t="shared" si="7"/>
        <v>1</v>
      </c>
      <c r="J56" s="14">
        <f t="shared" si="7"/>
        <v>1</v>
      </c>
      <c r="K56" s="14">
        <f t="shared" si="7"/>
        <v>1</v>
      </c>
      <c r="L56" s="14">
        <f t="shared" si="7"/>
        <v>1</v>
      </c>
      <c r="M56" s="14">
        <f t="shared" si="7"/>
        <v>1</v>
      </c>
      <c r="N56" s="14">
        <f t="shared" si="7"/>
        <v>1</v>
      </c>
      <c r="O56" s="14">
        <f t="shared" si="7"/>
        <v>1</v>
      </c>
      <c r="P56" s="14">
        <f t="shared" si="7"/>
        <v>1</v>
      </c>
      <c r="Q56" s="14">
        <f t="shared" si="7"/>
        <v>1</v>
      </c>
      <c r="R56" s="14">
        <f t="shared" si="7"/>
        <v>1</v>
      </c>
      <c r="S56" s="14">
        <f t="shared" si="7"/>
        <v>1</v>
      </c>
      <c r="T56" s="14">
        <f t="shared" si="7"/>
        <v>1</v>
      </c>
      <c r="U56" s="14">
        <f t="shared" si="7"/>
        <v>1</v>
      </c>
      <c r="V56" s="14" t="str">
        <f t="shared" si="7"/>
        <v/>
      </c>
      <c r="W56" s="14"/>
      <c r="X56" s="61"/>
      <c r="Y56" s="61"/>
    </row>
    <row r="57" spans="2:25" x14ac:dyDescent="0.2">
      <c r="B57" t="str" vm="36">
        <f t="shared" si="6"/>
        <v>2020-01</v>
      </c>
      <c r="C57" s="14">
        <f t="shared" si="8"/>
        <v>1</v>
      </c>
      <c r="D57" s="14">
        <f t="shared" si="9"/>
        <v>1</v>
      </c>
      <c r="E57" s="14">
        <f t="shared" si="7"/>
        <v>1</v>
      </c>
      <c r="F57" s="14">
        <f t="shared" si="7"/>
        <v>1</v>
      </c>
      <c r="G57" s="14">
        <f t="shared" si="7"/>
        <v>1</v>
      </c>
      <c r="H57" s="14">
        <f t="shared" si="7"/>
        <v>1</v>
      </c>
      <c r="I57" s="14">
        <f t="shared" si="7"/>
        <v>1</v>
      </c>
      <c r="J57" s="14">
        <f t="shared" si="7"/>
        <v>1</v>
      </c>
      <c r="K57" s="14">
        <f t="shared" si="7"/>
        <v>1</v>
      </c>
      <c r="L57" s="14">
        <f t="shared" si="7"/>
        <v>1</v>
      </c>
      <c r="M57" s="14">
        <f t="shared" si="7"/>
        <v>1</v>
      </c>
      <c r="N57" s="14">
        <f t="shared" si="7"/>
        <v>1</v>
      </c>
      <c r="O57" s="14">
        <f t="shared" si="7"/>
        <v>1</v>
      </c>
      <c r="P57" s="14">
        <f t="shared" si="7"/>
        <v>1</v>
      </c>
      <c r="Q57" s="14">
        <f t="shared" si="7"/>
        <v>1</v>
      </c>
      <c r="R57" s="14">
        <f t="shared" si="7"/>
        <v>1</v>
      </c>
      <c r="S57" s="14">
        <f t="shared" si="7"/>
        <v>1</v>
      </c>
      <c r="T57" s="14">
        <f t="shared" si="7"/>
        <v>1</v>
      </c>
      <c r="U57" s="14" t="str">
        <f t="shared" si="7"/>
        <v/>
      </c>
      <c r="V57" s="14" t="str">
        <f t="shared" si="7"/>
        <v/>
      </c>
      <c r="W57" s="14"/>
      <c r="X57" s="61"/>
      <c r="Y57" s="61"/>
    </row>
    <row r="58" spans="2:25" x14ac:dyDescent="0.2">
      <c r="B58" t="str" vm="9">
        <f t="shared" si="6"/>
        <v>2020-02</v>
      </c>
      <c r="C58" s="14">
        <f t="shared" si="8"/>
        <v>1</v>
      </c>
      <c r="D58" s="14">
        <f t="shared" si="9"/>
        <v>1</v>
      </c>
      <c r="E58" s="14">
        <f t="shared" si="7"/>
        <v>1</v>
      </c>
      <c r="F58" s="14">
        <f t="shared" si="7"/>
        <v>1</v>
      </c>
      <c r="G58" s="14">
        <f t="shared" si="7"/>
        <v>1</v>
      </c>
      <c r="H58" s="14">
        <f t="shared" si="7"/>
        <v>1</v>
      </c>
      <c r="I58" s="14">
        <f t="shared" si="7"/>
        <v>1</v>
      </c>
      <c r="J58" s="14">
        <f t="shared" si="7"/>
        <v>1</v>
      </c>
      <c r="K58" s="14">
        <f t="shared" si="7"/>
        <v>1</v>
      </c>
      <c r="L58" s="14">
        <f t="shared" si="7"/>
        <v>1</v>
      </c>
      <c r="M58" s="14">
        <f t="shared" si="7"/>
        <v>1</v>
      </c>
      <c r="N58" s="14">
        <f t="shared" si="7"/>
        <v>1</v>
      </c>
      <c r="O58" s="14">
        <f t="shared" si="7"/>
        <v>1</v>
      </c>
      <c r="P58" s="14">
        <f t="shared" si="7"/>
        <v>1</v>
      </c>
      <c r="Q58" s="14">
        <f t="shared" si="7"/>
        <v>1</v>
      </c>
      <c r="R58" s="14">
        <f t="shared" si="7"/>
        <v>1</v>
      </c>
      <c r="S58" s="14">
        <f t="shared" si="7"/>
        <v>1</v>
      </c>
      <c r="T58" s="14" t="str">
        <f t="shared" si="7"/>
        <v/>
      </c>
      <c r="U58" s="14" t="str">
        <f t="shared" si="7"/>
        <v/>
      </c>
      <c r="V58" s="14" t="str">
        <f t="shared" si="7"/>
        <v/>
      </c>
      <c r="W58" s="14"/>
      <c r="X58" s="61"/>
      <c r="Y58" s="61"/>
    </row>
    <row r="59" spans="2:25" x14ac:dyDescent="0.2">
      <c r="B59" t="str" vm="3">
        <f t="shared" si="6"/>
        <v>2020-03</v>
      </c>
      <c r="C59" s="14">
        <f t="shared" si="8"/>
        <v>1</v>
      </c>
      <c r="D59" s="14">
        <f t="shared" si="9"/>
        <v>1</v>
      </c>
      <c r="E59" s="14">
        <f t="shared" si="7"/>
        <v>1</v>
      </c>
      <c r="F59" s="14">
        <f t="shared" si="7"/>
        <v>1</v>
      </c>
      <c r="G59" s="14">
        <f t="shared" si="7"/>
        <v>1</v>
      </c>
      <c r="H59" s="14">
        <f t="shared" si="7"/>
        <v>1</v>
      </c>
      <c r="I59" s="14">
        <f t="shared" si="7"/>
        <v>1</v>
      </c>
      <c r="J59" s="14">
        <f t="shared" si="7"/>
        <v>1</v>
      </c>
      <c r="K59" s="14">
        <f t="shared" si="7"/>
        <v>1</v>
      </c>
      <c r="L59" s="14">
        <f t="shared" si="7"/>
        <v>1</v>
      </c>
      <c r="M59" s="14">
        <f t="shared" si="7"/>
        <v>1</v>
      </c>
      <c r="N59" s="14">
        <f t="shared" si="7"/>
        <v>1</v>
      </c>
      <c r="O59" s="14">
        <f t="shared" si="7"/>
        <v>1</v>
      </c>
      <c r="P59" s="14">
        <f t="shared" si="7"/>
        <v>1</v>
      </c>
      <c r="Q59" s="14">
        <f t="shared" si="7"/>
        <v>1</v>
      </c>
      <c r="R59" s="14">
        <f t="shared" si="7"/>
        <v>1</v>
      </c>
      <c r="S59" s="14" t="str">
        <f t="shared" si="7"/>
        <v/>
      </c>
      <c r="T59" s="14" t="str">
        <f t="shared" si="7"/>
        <v/>
      </c>
      <c r="U59" s="14" t="str">
        <f t="shared" si="7"/>
        <v/>
      </c>
      <c r="V59" s="14" t="str">
        <f t="shared" si="7"/>
        <v/>
      </c>
      <c r="W59" s="14"/>
      <c r="X59" s="61"/>
      <c r="Y59" s="61"/>
    </row>
    <row r="60" spans="2:25" x14ac:dyDescent="0.2">
      <c r="B60" t="str" vm="33">
        <f t="shared" si="6"/>
        <v>2020-04</v>
      </c>
      <c r="C60" s="14">
        <f t="shared" si="8"/>
        <v>1</v>
      </c>
      <c r="D60" s="14">
        <f t="shared" si="9"/>
        <v>1</v>
      </c>
      <c r="E60" s="14">
        <f t="shared" si="7"/>
        <v>1</v>
      </c>
      <c r="F60" s="14">
        <f t="shared" si="7"/>
        <v>1</v>
      </c>
      <c r="G60" s="14">
        <f t="shared" si="7"/>
        <v>1</v>
      </c>
      <c r="H60" s="14">
        <f t="shared" si="7"/>
        <v>1</v>
      </c>
      <c r="I60" s="14">
        <f t="shared" si="7"/>
        <v>1</v>
      </c>
      <c r="J60" s="14">
        <f t="shared" si="7"/>
        <v>1</v>
      </c>
      <c r="K60" s="14">
        <f t="shared" si="7"/>
        <v>1</v>
      </c>
      <c r="L60" s="14">
        <f t="shared" si="7"/>
        <v>1</v>
      </c>
      <c r="M60" s="14">
        <f t="shared" si="7"/>
        <v>1</v>
      </c>
      <c r="N60" s="14">
        <f t="shared" si="7"/>
        <v>1</v>
      </c>
      <c r="O60" s="14">
        <f t="shared" si="7"/>
        <v>1</v>
      </c>
      <c r="P60" s="14">
        <f t="shared" si="7"/>
        <v>1</v>
      </c>
      <c r="Q60" s="14">
        <f t="shared" si="7"/>
        <v>1</v>
      </c>
      <c r="R60" s="14" t="str">
        <f t="shared" si="7"/>
        <v/>
      </c>
      <c r="S60" s="14" t="str">
        <f t="shared" si="7"/>
        <v/>
      </c>
      <c r="T60" s="14" t="str">
        <f t="shared" si="7"/>
        <v/>
      </c>
      <c r="U60" s="14" t="str">
        <f t="shared" si="7"/>
        <v/>
      </c>
      <c r="V60" s="14" t="str">
        <f t="shared" si="7"/>
        <v/>
      </c>
      <c r="W60" s="14"/>
      <c r="X60" s="61"/>
      <c r="Y60" s="61"/>
    </row>
    <row r="61" spans="2:25" x14ac:dyDescent="0.2">
      <c r="B61" t="str" vm="32">
        <f t="shared" si="6"/>
        <v>2020-05</v>
      </c>
      <c r="C61" s="14">
        <f t="shared" si="8"/>
        <v>1</v>
      </c>
      <c r="D61" s="14">
        <f t="shared" si="9"/>
        <v>1</v>
      </c>
      <c r="E61" s="14">
        <f t="shared" si="7"/>
        <v>1</v>
      </c>
      <c r="F61" s="14">
        <f t="shared" si="7"/>
        <v>1</v>
      </c>
      <c r="G61" s="14">
        <f t="shared" si="7"/>
        <v>1</v>
      </c>
      <c r="H61" s="14">
        <f t="shared" si="7"/>
        <v>1</v>
      </c>
      <c r="I61" s="14">
        <f t="shared" si="7"/>
        <v>1</v>
      </c>
      <c r="J61" s="14">
        <f t="shared" si="7"/>
        <v>1</v>
      </c>
      <c r="K61" s="14">
        <f t="shared" si="7"/>
        <v>1</v>
      </c>
      <c r="L61" s="14">
        <f t="shared" si="7"/>
        <v>1</v>
      </c>
      <c r="M61" s="14">
        <f t="shared" si="7"/>
        <v>1</v>
      </c>
      <c r="N61" s="14">
        <f t="shared" si="7"/>
        <v>1</v>
      </c>
      <c r="O61" s="14">
        <f t="shared" si="7"/>
        <v>1</v>
      </c>
      <c r="P61" s="14">
        <f t="shared" si="7"/>
        <v>1</v>
      </c>
      <c r="Q61" s="14" t="str">
        <f t="shared" si="7"/>
        <v/>
      </c>
      <c r="R61" s="14" t="str">
        <f t="shared" si="7"/>
        <v/>
      </c>
      <c r="S61" s="14" t="str">
        <f t="shared" si="7"/>
        <v/>
      </c>
      <c r="T61" s="14" t="str">
        <f t="shared" si="7"/>
        <v/>
      </c>
      <c r="U61" s="14" t="str">
        <f t="shared" si="7"/>
        <v/>
      </c>
      <c r="V61" s="14" t="str">
        <f t="shared" si="7"/>
        <v/>
      </c>
      <c r="W61" s="14"/>
      <c r="X61" s="61"/>
      <c r="Y61" s="61"/>
    </row>
    <row r="62" spans="2:25" x14ac:dyDescent="0.2">
      <c r="B62" t="str" vm="30">
        <f t="shared" si="6"/>
        <v>2020-06</v>
      </c>
      <c r="C62" s="14">
        <f t="shared" si="8"/>
        <v>1</v>
      </c>
      <c r="D62" s="14">
        <f t="shared" si="9"/>
        <v>1</v>
      </c>
      <c r="E62" s="14">
        <f t="shared" si="7"/>
        <v>1</v>
      </c>
      <c r="F62" s="14">
        <f t="shared" si="7"/>
        <v>1</v>
      </c>
      <c r="G62" s="14">
        <f t="shared" si="7"/>
        <v>1</v>
      </c>
      <c r="H62" s="14">
        <f t="shared" si="7"/>
        <v>1</v>
      </c>
      <c r="I62" s="14">
        <f t="shared" si="7"/>
        <v>1</v>
      </c>
      <c r="J62" s="14">
        <f t="shared" si="7"/>
        <v>1</v>
      </c>
      <c r="K62" s="14">
        <f t="shared" si="7"/>
        <v>1</v>
      </c>
      <c r="L62" s="14">
        <f t="shared" si="7"/>
        <v>1</v>
      </c>
      <c r="M62" s="14">
        <f t="shared" si="7"/>
        <v>1</v>
      </c>
      <c r="N62" s="14">
        <f t="shared" si="7"/>
        <v>1</v>
      </c>
      <c r="O62" s="14">
        <f t="shared" si="7"/>
        <v>1</v>
      </c>
      <c r="P62" s="14" t="str">
        <f t="shared" si="7"/>
        <v/>
      </c>
      <c r="Q62" s="14" t="str">
        <f t="shared" si="7"/>
        <v/>
      </c>
      <c r="R62" s="14" t="str">
        <f t="shared" si="7"/>
        <v/>
      </c>
      <c r="S62" s="14" t="str">
        <f t="shared" si="7"/>
        <v/>
      </c>
      <c r="T62" s="14" t="str">
        <f t="shared" si="7"/>
        <v/>
      </c>
      <c r="U62" s="14" t="str">
        <f t="shared" si="7"/>
        <v/>
      </c>
      <c r="V62" s="14" t="str">
        <f t="shared" ref="V62:Y62" si="10">IFERROR(IF(ISBLANK(V13),"",V13/U13),"")</f>
        <v/>
      </c>
      <c r="W62" s="14" t="str">
        <f t="shared" si="10"/>
        <v/>
      </c>
      <c r="X62" s="14" t="str">
        <f t="shared" si="10"/>
        <v/>
      </c>
      <c r="Y62" s="14" t="str">
        <f t="shared" si="10"/>
        <v/>
      </c>
    </row>
    <row r="63" spans="2:25" x14ac:dyDescent="0.2">
      <c r="B63" t="str" vm="48">
        <f t="shared" si="6"/>
        <v>2020-07</v>
      </c>
      <c r="C63" s="14">
        <f t="shared" si="8"/>
        <v>1</v>
      </c>
      <c r="D63" s="14">
        <f t="shared" si="9"/>
        <v>1</v>
      </c>
      <c r="E63" s="14">
        <f t="shared" si="7"/>
        <v>1</v>
      </c>
      <c r="F63" s="14">
        <f t="shared" si="7"/>
        <v>1</v>
      </c>
      <c r="G63" s="14">
        <f t="shared" si="7"/>
        <v>1</v>
      </c>
      <c r="H63" s="14">
        <f t="shared" si="7"/>
        <v>1</v>
      </c>
      <c r="I63" s="14">
        <f t="shared" si="7"/>
        <v>1</v>
      </c>
      <c r="J63" s="14">
        <f t="shared" si="7"/>
        <v>1</v>
      </c>
      <c r="K63" s="14">
        <f t="shared" si="7"/>
        <v>1</v>
      </c>
      <c r="L63" s="14">
        <f t="shared" si="7"/>
        <v>1</v>
      </c>
      <c r="M63" s="14">
        <f t="shared" si="7"/>
        <v>1</v>
      </c>
      <c r="N63" s="14">
        <f t="shared" si="7"/>
        <v>1</v>
      </c>
      <c r="O63" s="14" t="str">
        <f t="shared" si="7"/>
        <v/>
      </c>
      <c r="P63" s="14" t="str">
        <f t="shared" si="7"/>
        <v/>
      </c>
      <c r="Q63" s="14" t="str">
        <f t="shared" si="7"/>
        <v/>
      </c>
      <c r="R63" s="14" t="str">
        <f t="shared" si="7"/>
        <v/>
      </c>
      <c r="S63" s="14" t="str">
        <f t="shared" si="7"/>
        <v/>
      </c>
      <c r="T63" s="14" t="str">
        <f t="shared" si="7"/>
        <v/>
      </c>
      <c r="U63" s="14" t="str">
        <f t="shared" ref="U63:Y74" si="11">IFERROR(IF(ISBLANK(U14),"",U14/T14),"")</f>
        <v/>
      </c>
      <c r="V63" s="14" t="str">
        <f t="shared" si="11"/>
        <v/>
      </c>
      <c r="W63" s="14" t="str">
        <f t="shared" si="11"/>
        <v/>
      </c>
      <c r="X63" s="14" t="str">
        <f t="shared" si="11"/>
        <v/>
      </c>
      <c r="Y63" s="14" t="str">
        <f t="shared" si="11"/>
        <v/>
      </c>
    </row>
    <row r="64" spans="2:25" x14ac:dyDescent="0.2">
      <c r="B64" t="str" vm="18">
        <f t="shared" si="6"/>
        <v>2020-08</v>
      </c>
      <c r="C64" s="14">
        <f t="shared" si="8"/>
        <v>1</v>
      </c>
      <c r="D64" s="14">
        <f t="shared" si="9"/>
        <v>1</v>
      </c>
      <c r="E64" s="14">
        <f t="shared" si="7"/>
        <v>1</v>
      </c>
      <c r="F64" s="14">
        <f t="shared" si="7"/>
        <v>1</v>
      </c>
      <c r="G64" s="14">
        <f t="shared" si="7"/>
        <v>1</v>
      </c>
      <c r="H64" s="14">
        <f t="shared" si="7"/>
        <v>1</v>
      </c>
      <c r="I64" s="14">
        <f t="shared" si="7"/>
        <v>1</v>
      </c>
      <c r="J64" s="14">
        <f t="shared" si="7"/>
        <v>1</v>
      </c>
      <c r="K64" s="14">
        <f t="shared" si="7"/>
        <v>1</v>
      </c>
      <c r="L64" s="14">
        <f t="shared" si="7"/>
        <v>1</v>
      </c>
      <c r="M64" s="14">
        <f t="shared" si="7"/>
        <v>1</v>
      </c>
      <c r="N64" s="14" t="str">
        <f t="shared" si="7"/>
        <v/>
      </c>
      <c r="O64" s="14" t="str">
        <f t="shared" si="7"/>
        <v/>
      </c>
      <c r="P64" s="14" t="str">
        <f t="shared" si="7"/>
        <v/>
      </c>
      <c r="Q64" s="14" t="str">
        <f t="shared" si="7"/>
        <v/>
      </c>
      <c r="R64" s="14" t="str">
        <f t="shared" si="7"/>
        <v/>
      </c>
      <c r="S64" s="14" t="str">
        <f t="shared" si="7"/>
        <v/>
      </c>
      <c r="T64" s="14" t="str">
        <f t="shared" si="7"/>
        <v/>
      </c>
      <c r="U64" s="14" t="str">
        <f t="shared" si="11"/>
        <v/>
      </c>
      <c r="V64" s="14" t="str">
        <f t="shared" si="11"/>
        <v/>
      </c>
      <c r="W64" s="14" t="str">
        <f t="shared" si="11"/>
        <v/>
      </c>
      <c r="X64" s="14" t="str">
        <f t="shared" si="11"/>
        <v/>
      </c>
      <c r="Y64" s="14" t="str">
        <f t="shared" si="11"/>
        <v/>
      </c>
    </row>
    <row r="65" spans="2:26" x14ac:dyDescent="0.2">
      <c r="B65" t="str" vm="26">
        <f t="shared" si="6"/>
        <v>2020-09</v>
      </c>
      <c r="C65" s="14">
        <f t="shared" si="8"/>
        <v>1</v>
      </c>
      <c r="D65" s="14">
        <f t="shared" si="9"/>
        <v>1</v>
      </c>
      <c r="E65" s="14">
        <f t="shared" si="7"/>
        <v>1</v>
      </c>
      <c r="F65" s="14">
        <f t="shared" si="7"/>
        <v>1</v>
      </c>
      <c r="G65" s="14">
        <f t="shared" si="7"/>
        <v>1</v>
      </c>
      <c r="H65" s="14">
        <f t="shared" si="7"/>
        <v>1</v>
      </c>
      <c r="I65" s="14">
        <f t="shared" si="7"/>
        <v>1</v>
      </c>
      <c r="J65" s="14">
        <f t="shared" si="7"/>
        <v>1</v>
      </c>
      <c r="K65" s="14">
        <f t="shared" si="7"/>
        <v>1</v>
      </c>
      <c r="L65" s="14">
        <f t="shared" si="7"/>
        <v>1</v>
      </c>
      <c r="M65" s="14"/>
      <c r="N65" s="14" t="str">
        <f t="shared" si="7"/>
        <v/>
      </c>
      <c r="O65" s="14" t="str">
        <f t="shared" si="7"/>
        <v/>
      </c>
      <c r="P65" s="14" t="str">
        <f t="shared" si="7"/>
        <v/>
      </c>
      <c r="Q65" s="14" t="str">
        <f t="shared" si="7"/>
        <v/>
      </c>
      <c r="R65" s="14" t="str">
        <f t="shared" si="7"/>
        <v/>
      </c>
      <c r="S65" s="14" t="str">
        <f t="shared" si="7"/>
        <v/>
      </c>
      <c r="T65" s="14" t="str">
        <f t="shared" si="7"/>
        <v/>
      </c>
      <c r="U65" s="14" t="str">
        <f t="shared" si="11"/>
        <v/>
      </c>
      <c r="V65" s="14" t="str">
        <f t="shared" si="11"/>
        <v/>
      </c>
      <c r="W65" s="14" t="str">
        <f t="shared" si="11"/>
        <v/>
      </c>
      <c r="X65" s="14" t="str">
        <f t="shared" si="11"/>
        <v/>
      </c>
      <c r="Y65" s="14" t="str">
        <f t="shared" si="11"/>
        <v/>
      </c>
    </row>
    <row r="66" spans="2:26" x14ac:dyDescent="0.2">
      <c r="B66" t="str" vm="8">
        <f t="shared" si="6"/>
        <v>2020-10</v>
      </c>
      <c r="C66" s="14">
        <f t="shared" si="8"/>
        <v>1</v>
      </c>
      <c r="D66" s="14">
        <f t="shared" si="9"/>
        <v>1</v>
      </c>
      <c r="E66" s="14">
        <f t="shared" si="7"/>
        <v>1</v>
      </c>
      <c r="F66" s="14">
        <f t="shared" si="7"/>
        <v>1</v>
      </c>
      <c r="G66" s="14">
        <f t="shared" si="7"/>
        <v>1</v>
      </c>
      <c r="H66" s="14">
        <f t="shared" si="7"/>
        <v>1</v>
      </c>
      <c r="I66" s="14">
        <f t="shared" si="7"/>
        <v>1</v>
      </c>
      <c r="J66" s="14">
        <f t="shared" si="7"/>
        <v>1</v>
      </c>
      <c r="K66" s="14">
        <f t="shared" si="7"/>
        <v>1</v>
      </c>
      <c r="L66" s="14" t="str">
        <f t="shared" si="7"/>
        <v/>
      </c>
      <c r="M66" s="14" t="str">
        <f t="shared" si="7"/>
        <v/>
      </c>
      <c r="N66" s="14" t="str">
        <f t="shared" si="7"/>
        <v/>
      </c>
      <c r="O66" s="14" t="str">
        <f t="shared" si="7"/>
        <v/>
      </c>
      <c r="P66" s="14" t="str">
        <f t="shared" si="7"/>
        <v/>
      </c>
      <c r="Q66" s="14" t="str">
        <f t="shared" si="7"/>
        <v/>
      </c>
      <c r="R66" s="14" t="str">
        <f t="shared" si="7"/>
        <v/>
      </c>
      <c r="S66" s="14" t="str">
        <f t="shared" si="7"/>
        <v/>
      </c>
      <c r="T66" s="14" t="str">
        <f t="shared" si="7"/>
        <v/>
      </c>
      <c r="U66" s="14" t="str">
        <f t="shared" si="11"/>
        <v/>
      </c>
      <c r="V66" s="14" t="str">
        <f t="shared" si="11"/>
        <v/>
      </c>
      <c r="W66" s="14" t="str">
        <f t="shared" si="11"/>
        <v/>
      </c>
      <c r="X66" s="14" t="str">
        <f t="shared" si="11"/>
        <v/>
      </c>
      <c r="Y66" s="14" t="str">
        <f t="shared" si="11"/>
        <v/>
      </c>
    </row>
    <row r="67" spans="2:26" x14ac:dyDescent="0.2">
      <c r="B67" t="str" vm="2">
        <f t="shared" si="6"/>
        <v>2020-11</v>
      </c>
      <c r="C67" s="14">
        <f t="shared" si="8"/>
        <v>1</v>
      </c>
      <c r="D67" s="14">
        <f t="shared" si="9"/>
        <v>1</v>
      </c>
      <c r="E67" s="14">
        <f t="shared" si="7"/>
        <v>1</v>
      </c>
      <c r="F67" s="14">
        <f t="shared" si="7"/>
        <v>1</v>
      </c>
      <c r="G67" s="14">
        <f t="shared" si="7"/>
        <v>1</v>
      </c>
      <c r="H67" s="14">
        <f t="shared" si="7"/>
        <v>1</v>
      </c>
      <c r="I67" s="14">
        <f t="shared" si="7"/>
        <v>1</v>
      </c>
      <c r="J67" s="14">
        <f t="shared" si="7"/>
        <v>1</v>
      </c>
      <c r="K67" s="14"/>
      <c r="L67" s="14" t="str">
        <f t="shared" si="7"/>
        <v/>
      </c>
      <c r="M67" s="14" t="str">
        <f t="shared" si="7"/>
        <v/>
      </c>
      <c r="N67" s="14" t="str">
        <f t="shared" si="7"/>
        <v/>
      </c>
      <c r="O67" s="14" t="str">
        <f t="shared" si="7"/>
        <v/>
      </c>
      <c r="P67" s="14" t="str">
        <f t="shared" si="7"/>
        <v/>
      </c>
      <c r="Q67" s="14" t="str">
        <f t="shared" si="7"/>
        <v/>
      </c>
      <c r="R67" s="14" t="str">
        <f t="shared" si="7"/>
        <v/>
      </c>
      <c r="S67" s="14" t="str">
        <f t="shared" si="7"/>
        <v/>
      </c>
      <c r="T67" s="14" t="str">
        <f t="shared" si="7"/>
        <v/>
      </c>
      <c r="U67" s="14" t="str">
        <f t="shared" si="11"/>
        <v/>
      </c>
      <c r="V67" s="14" t="str">
        <f t="shared" si="11"/>
        <v/>
      </c>
      <c r="W67" s="14" t="str">
        <f t="shared" si="11"/>
        <v/>
      </c>
      <c r="X67" s="14" t="str">
        <f t="shared" si="11"/>
        <v/>
      </c>
      <c r="Y67" s="14" t="str">
        <f t="shared" si="11"/>
        <v/>
      </c>
    </row>
    <row r="68" spans="2:26" x14ac:dyDescent="0.2">
      <c r="B68" t="str" vm="14">
        <f t="shared" si="6"/>
        <v>2020-12</v>
      </c>
      <c r="C68" s="14">
        <f t="shared" si="8"/>
        <v>1</v>
      </c>
      <c r="D68" s="14">
        <f t="shared" si="9"/>
        <v>1</v>
      </c>
      <c r="E68" s="14">
        <f t="shared" ref="E68:T72" si="12">IFERROR(IF(ISBLANK(E19),"",E19/D19),"")</f>
        <v>1</v>
      </c>
      <c r="F68" s="14">
        <f t="shared" si="12"/>
        <v>1</v>
      </c>
      <c r="G68" s="14">
        <f t="shared" si="12"/>
        <v>1</v>
      </c>
      <c r="H68" s="14">
        <f t="shared" si="12"/>
        <v>1</v>
      </c>
      <c r="I68" s="14">
        <f t="shared" si="12"/>
        <v>1</v>
      </c>
      <c r="J68" s="14" t="str">
        <f t="shared" si="12"/>
        <v/>
      </c>
      <c r="K68" s="14" t="str">
        <f t="shared" si="12"/>
        <v/>
      </c>
      <c r="L68" s="14" t="str">
        <f t="shared" si="12"/>
        <v/>
      </c>
      <c r="M68" s="14" t="str">
        <f t="shared" si="12"/>
        <v/>
      </c>
      <c r="N68" s="14" t="str">
        <f t="shared" si="12"/>
        <v/>
      </c>
      <c r="O68" s="14" t="str">
        <f t="shared" si="12"/>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6"/>
        <v>2021-01</v>
      </c>
      <c r="C69" s="14">
        <f t="shared" si="8"/>
        <v>1</v>
      </c>
      <c r="D69" s="14">
        <f t="shared" si="9"/>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6"/>
        <v>2021-02</v>
      </c>
      <c r="C70" s="14">
        <f t="shared" si="8"/>
        <v>1</v>
      </c>
      <c r="D70" s="14">
        <f t="shared" si="9"/>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6"/>
        <v>2021-03</v>
      </c>
      <c r="C71" s="14">
        <f t="shared" si="8"/>
        <v>1</v>
      </c>
      <c r="D71" s="14">
        <f t="shared" si="9"/>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ref="Z71" si="13">IFERROR(IF(ISBLANK(Z22),"",Z22/Y22),"")</f>
        <v/>
      </c>
    </row>
    <row r="72" spans="2:26" x14ac:dyDescent="0.2">
      <c r="B72" t="str" vm="38">
        <f t="shared" si="6"/>
        <v>2021-04</v>
      </c>
      <c r="C72" s="14">
        <f t="shared" si="8"/>
        <v>1</v>
      </c>
      <c r="D72" s="14">
        <f t="shared" si="9"/>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6"/>
        <v>2021-05</v>
      </c>
      <c r="C73" s="14">
        <f t="shared" si="8"/>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46A7A3EB-1C90-429B-87CA-DAE794E5187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6E40-AA9C-4590-91F0-0C04FEFCFDDC}">
  <sheetPr>
    <pageSetUpPr fitToPage="1"/>
  </sheetPr>
  <dimension ref="B1:B2"/>
  <sheetViews>
    <sheetView showGridLines="0" topLeftCell="A28" zoomScaleNormal="100" workbookViewId="0">
      <selection activeCell="I11" sqref="I11"/>
    </sheetView>
  </sheetViews>
  <sheetFormatPr defaultRowHeight="12" x14ac:dyDescent="0.2"/>
  <cols>
    <col min="1" max="1" width="2" customWidth="1"/>
  </cols>
  <sheetData>
    <row r="1" spans="2:2" ht="15" x14ac:dyDescent="0.25">
      <c r="B1" s="3" t="s">
        <v>350</v>
      </c>
    </row>
    <row r="2" spans="2:2" x14ac:dyDescent="0.2">
      <c r="B2" s="37" t="s">
        <v>266</v>
      </c>
    </row>
  </sheetData>
  <hyperlinks>
    <hyperlink ref="B2" location="'Business Hypothesis'!A1" display="Back" xr:uid="{0017D764-6A95-41D9-81C4-431ECF56D802}"/>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2FA8-C70F-420F-83C5-01D18273ED74}">
  <sheetPr>
    <tabColor theme="4"/>
    <pageSetUpPr fitToPage="1"/>
  </sheetPr>
  <dimension ref="B8:B9"/>
  <sheetViews>
    <sheetView showGridLines="0" zoomScaleNormal="100" workbookViewId="0">
      <selection activeCell="B11" sqref="B11"/>
    </sheetView>
  </sheetViews>
  <sheetFormatPr defaultRowHeight="12" customHeight="1" x14ac:dyDescent="0.2"/>
  <cols>
    <col min="1" max="1" width="2" customWidth="1"/>
    <col min="2" max="2" width="107.7109375" bestFit="1" customWidth="1"/>
  </cols>
  <sheetData>
    <row r="8" spans="2:2" ht="40.5" x14ac:dyDescent="0.55000000000000004">
      <c r="B8" s="70" t="s">
        <v>557</v>
      </c>
    </row>
    <row r="9" spans="2:2"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D9F8-99E6-4D66-B2C3-47EF17AD3967}">
  <sheetPr>
    <pageSetUpPr fitToPage="1"/>
  </sheetPr>
  <dimension ref="B1:B2"/>
  <sheetViews>
    <sheetView showGridLines="0" zoomScaleNormal="100" workbookViewId="0"/>
  </sheetViews>
  <sheetFormatPr defaultRowHeight="12" x14ac:dyDescent="0.2"/>
  <cols>
    <col min="1" max="1" width="2" customWidth="1"/>
  </cols>
  <sheetData>
    <row r="1" spans="2:2" ht="15" x14ac:dyDescent="0.25">
      <c r="B1" s="3" t="s">
        <v>558</v>
      </c>
    </row>
    <row r="2" spans="2:2" x14ac:dyDescent="0.2">
      <c r="B2" s="37" t="s">
        <v>266</v>
      </c>
    </row>
  </sheetData>
  <hyperlinks>
    <hyperlink ref="B2" location="'Business Hypothesis'!A1" display="Back" xr:uid="{21947E40-EAF8-4968-B78E-695072930D9B}"/>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26C8-DEA4-49A7-AD4B-666CF54235CA}">
  <sheetPr>
    <pageSetUpPr fitToPage="1"/>
  </sheetPr>
  <dimension ref="B1:B4"/>
  <sheetViews>
    <sheetView showGridLines="0" zoomScaleNormal="100" workbookViewId="0">
      <selection activeCell="B4" sqref="B4"/>
    </sheetView>
  </sheetViews>
  <sheetFormatPr defaultRowHeight="12" x14ac:dyDescent="0.2"/>
  <cols>
    <col min="1" max="1" width="2" customWidth="1"/>
  </cols>
  <sheetData>
    <row r="1" spans="2:2" ht="15" x14ac:dyDescent="0.25">
      <c r="B1" s="3" t="s">
        <v>559</v>
      </c>
    </row>
    <row r="4" spans="2:2" x14ac:dyDescent="0.2">
      <c r="B4" s="37" t="s">
        <v>266</v>
      </c>
    </row>
  </sheetData>
  <hyperlinks>
    <hyperlink ref="B4" location="'Business Hypothesis'!A1" display="Back" xr:uid="{F0E22633-FAF1-439D-A2F0-BE4B327FC69F}"/>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2536-53BB-456E-BD6B-20EE83936A44}">
  <sheetPr>
    <tabColor theme="4"/>
    <pageSetUpPr fitToPage="1"/>
  </sheetPr>
  <dimension ref="B8:B9"/>
  <sheetViews>
    <sheetView showGridLines="0" zoomScaleNormal="100" workbookViewId="0">
      <selection activeCell="B18" sqref="B18"/>
    </sheetView>
  </sheetViews>
  <sheetFormatPr defaultRowHeight="12" customHeight="1" x14ac:dyDescent="0.2"/>
  <cols>
    <col min="1" max="1" width="2" customWidth="1"/>
    <col min="2" max="2" width="107.7109375" bestFit="1" customWidth="1"/>
  </cols>
  <sheetData>
    <row r="8" spans="2:2" ht="40.5" x14ac:dyDescent="0.55000000000000004">
      <c r="B8" s="70" t="s">
        <v>349</v>
      </c>
    </row>
    <row r="9" spans="2:2"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28C4-E3D4-461A-A1A2-98B6CEC6DBFD}">
  <dimension ref="A1:N101"/>
  <sheetViews>
    <sheetView workbookViewId="0">
      <selection activeCell="N1" sqref="N1"/>
    </sheetView>
  </sheetViews>
  <sheetFormatPr defaultRowHeight="12" x14ac:dyDescent="0.2"/>
  <cols>
    <col min="1" max="1" width="13.5703125" bestFit="1" customWidth="1"/>
    <col min="2" max="2" width="14.140625" bestFit="1" customWidth="1"/>
    <col min="3" max="3" width="19" bestFit="1" customWidth="1"/>
    <col min="4" max="4" width="15" bestFit="1" customWidth="1"/>
    <col min="5" max="5" width="17.85546875" bestFit="1" customWidth="1"/>
    <col min="6" max="6" width="8.85546875" bestFit="1" customWidth="1"/>
    <col min="7" max="7" width="16.28515625" bestFit="1" customWidth="1"/>
    <col min="8" max="8" width="23" bestFit="1" customWidth="1"/>
    <col min="9" max="9" width="21.28515625" bestFit="1" customWidth="1"/>
    <col min="10" max="10" width="16" bestFit="1" customWidth="1"/>
    <col min="11" max="11" width="20" bestFit="1" customWidth="1"/>
    <col min="12" max="12" width="20.7109375" bestFit="1" customWidth="1"/>
  </cols>
  <sheetData>
    <row r="1" spans="1:14" x14ac:dyDescent="0.2">
      <c r="A1" t="s">
        <v>4</v>
      </c>
      <c r="B1" t="s">
        <v>5</v>
      </c>
      <c r="C1" t="s">
        <v>32</v>
      </c>
      <c r="D1" t="s">
        <v>7</v>
      </c>
      <c r="E1" t="s">
        <v>8</v>
      </c>
      <c r="F1" t="s">
        <v>9</v>
      </c>
      <c r="G1" t="s">
        <v>10</v>
      </c>
      <c r="H1" t="s">
        <v>11</v>
      </c>
      <c r="I1" t="s">
        <v>12</v>
      </c>
      <c r="J1" t="s">
        <v>13</v>
      </c>
      <c r="K1" t="s">
        <v>14</v>
      </c>
      <c r="L1" t="s">
        <v>15</v>
      </c>
      <c r="N1" s="37" t="s">
        <v>266</v>
      </c>
    </row>
    <row r="2" spans="1:14" x14ac:dyDescent="0.2">
      <c r="A2" s="9" t="s">
        <v>33</v>
      </c>
      <c r="B2">
        <v>10</v>
      </c>
      <c r="C2" s="10">
        <v>44174</v>
      </c>
      <c r="D2" s="10">
        <v>44539</v>
      </c>
      <c r="E2" s="9" t="s">
        <v>34</v>
      </c>
      <c r="F2" s="9" t="s">
        <v>35</v>
      </c>
      <c r="G2">
        <v>1</v>
      </c>
      <c r="H2" s="10">
        <v>44351</v>
      </c>
      <c r="I2">
        <v>0</v>
      </c>
      <c r="J2" t="b">
        <v>0</v>
      </c>
      <c r="K2">
        <v>31</v>
      </c>
      <c r="L2">
        <v>59</v>
      </c>
    </row>
    <row r="3" spans="1:14" x14ac:dyDescent="0.2">
      <c r="A3" s="9" t="s">
        <v>36</v>
      </c>
      <c r="B3">
        <v>25</v>
      </c>
      <c r="C3" s="10">
        <v>44223</v>
      </c>
      <c r="D3" s="10">
        <v>44588</v>
      </c>
      <c r="E3" s="9" t="s">
        <v>34</v>
      </c>
      <c r="F3" s="9" t="s">
        <v>37</v>
      </c>
      <c r="G3">
        <v>4</v>
      </c>
      <c r="H3" s="10">
        <v>44354</v>
      </c>
      <c r="I3">
        <v>0</v>
      </c>
      <c r="J3" t="b">
        <v>0</v>
      </c>
      <c r="K3">
        <v>6</v>
      </c>
      <c r="L3">
        <v>24</v>
      </c>
    </row>
    <row r="4" spans="1:14" x14ac:dyDescent="0.2">
      <c r="A4" s="9" t="s">
        <v>38</v>
      </c>
      <c r="B4">
        <v>10</v>
      </c>
      <c r="C4" s="10">
        <v>44027</v>
      </c>
      <c r="D4" s="10">
        <v>44756</v>
      </c>
      <c r="E4" s="9" t="s">
        <v>34</v>
      </c>
      <c r="F4" s="9" t="s">
        <v>39</v>
      </c>
      <c r="G4">
        <v>1</v>
      </c>
      <c r="H4" s="10">
        <v>44343</v>
      </c>
      <c r="I4">
        <v>0</v>
      </c>
      <c r="J4" t="b">
        <v>0</v>
      </c>
      <c r="K4">
        <v>2</v>
      </c>
      <c r="L4">
        <v>25</v>
      </c>
    </row>
    <row r="5" spans="1:14" x14ac:dyDescent="0.2">
      <c r="A5" s="9" t="s">
        <v>40</v>
      </c>
      <c r="B5">
        <v>10</v>
      </c>
      <c r="C5" s="10">
        <v>44074</v>
      </c>
      <c r="D5" s="10">
        <v>44439</v>
      </c>
      <c r="E5" s="9" t="s">
        <v>34</v>
      </c>
      <c r="F5" s="9" t="s">
        <v>41</v>
      </c>
      <c r="G5">
        <v>1</v>
      </c>
      <c r="H5" s="10">
        <v>44340</v>
      </c>
      <c r="I5">
        <v>0</v>
      </c>
      <c r="J5" t="b">
        <v>0</v>
      </c>
      <c r="K5">
        <v>1</v>
      </c>
      <c r="L5">
        <v>18</v>
      </c>
    </row>
    <row r="6" spans="1:14" x14ac:dyDescent="0.2">
      <c r="A6" s="9" t="s">
        <v>42</v>
      </c>
      <c r="B6">
        <v>10</v>
      </c>
      <c r="C6" s="10">
        <v>44011</v>
      </c>
      <c r="D6" s="10">
        <v>44377</v>
      </c>
      <c r="E6" s="9" t="s">
        <v>34</v>
      </c>
      <c r="F6" s="9" t="s">
        <v>43</v>
      </c>
      <c r="G6">
        <v>1</v>
      </c>
      <c r="H6" s="10">
        <v>44336</v>
      </c>
      <c r="I6">
        <v>1</v>
      </c>
      <c r="J6" t="b">
        <v>1</v>
      </c>
      <c r="K6">
        <v>7</v>
      </c>
      <c r="L6">
        <v>12</v>
      </c>
    </row>
    <row r="7" spans="1:14" x14ac:dyDescent="0.2">
      <c r="A7" s="9" t="s">
        <v>44</v>
      </c>
      <c r="B7">
        <v>35</v>
      </c>
      <c r="C7" s="10">
        <v>44141</v>
      </c>
      <c r="D7" s="10">
        <v>44626</v>
      </c>
      <c r="E7" s="9" t="s">
        <v>34</v>
      </c>
      <c r="F7" s="9" t="s">
        <v>45</v>
      </c>
      <c r="G7">
        <v>6</v>
      </c>
      <c r="H7" s="10">
        <v>44352</v>
      </c>
      <c r="I7">
        <v>3</v>
      </c>
      <c r="J7" t="b">
        <v>1</v>
      </c>
      <c r="K7">
        <v>85</v>
      </c>
      <c r="L7">
        <v>229</v>
      </c>
    </row>
    <row r="8" spans="1:14" x14ac:dyDescent="0.2">
      <c r="A8" s="9" t="s">
        <v>46</v>
      </c>
      <c r="B8">
        <v>25</v>
      </c>
      <c r="C8" s="10">
        <v>44074</v>
      </c>
      <c r="D8" s="10">
        <v>44439</v>
      </c>
      <c r="E8" s="9" t="s">
        <v>34</v>
      </c>
      <c r="F8" s="9" t="s">
        <v>47</v>
      </c>
      <c r="G8">
        <v>4</v>
      </c>
      <c r="H8" s="10">
        <v>44351</v>
      </c>
      <c r="I8">
        <v>1</v>
      </c>
      <c r="J8" t="b">
        <v>1</v>
      </c>
      <c r="K8">
        <v>49</v>
      </c>
      <c r="L8">
        <v>157</v>
      </c>
    </row>
    <row r="9" spans="1:14" x14ac:dyDescent="0.2">
      <c r="A9" s="9" t="s">
        <v>48</v>
      </c>
      <c r="B9">
        <v>10</v>
      </c>
      <c r="C9" s="10">
        <v>44315</v>
      </c>
      <c r="D9" s="10">
        <v>44671</v>
      </c>
      <c r="E9" s="9" t="s">
        <v>34</v>
      </c>
      <c r="F9" s="9" t="s">
        <v>49</v>
      </c>
      <c r="G9">
        <v>2</v>
      </c>
      <c r="H9" s="10">
        <v>44343</v>
      </c>
      <c r="I9">
        <v>1</v>
      </c>
      <c r="J9" t="b">
        <v>1</v>
      </c>
      <c r="K9">
        <v>22</v>
      </c>
      <c r="L9">
        <v>71</v>
      </c>
    </row>
    <row r="10" spans="1:14" x14ac:dyDescent="0.2">
      <c r="A10" s="9" t="s">
        <v>50</v>
      </c>
      <c r="B10">
        <v>5</v>
      </c>
      <c r="C10" s="10">
        <v>44090</v>
      </c>
      <c r="D10" s="10">
        <v>44455</v>
      </c>
      <c r="E10" s="9" t="s">
        <v>34</v>
      </c>
      <c r="F10" s="9" t="s">
        <v>51</v>
      </c>
      <c r="G10">
        <v>4</v>
      </c>
      <c r="H10" s="10">
        <v>44343</v>
      </c>
      <c r="I10">
        <v>0</v>
      </c>
      <c r="J10" t="b">
        <v>0</v>
      </c>
      <c r="K10">
        <v>7</v>
      </c>
      <c r="L10">
        <v>48</v>
      </c>
    </row>
    <row r="11" spans="1:14" x14ac:dyDescent="0.2">
      <c r="A11" s="9" t="s">
        <v>52</v>
      </c>
      <c r="B11">
        <v>5</v>
      </c>
      <c r="C11" s="10">
        <v>44060</v>
      </c>
      <c r="D11" s="10">
        <v>44425</v>
      </c>
      <c r="E11" s="9" t="s">
        <v>34</v>
      </c>
      <c r="F11" s="9" t="s">
        <v>53</v>
      </c>
      <c r="G11">
        <v>2</v>
      </c>
      <c r="H11" s="10">
        <v>44272</v>
      </c>
      <c r="I11">
        <v>1</v>
      </c>
      <c r="J11" t="b">
        <v>1</v>
      </c>
      <c r="K11">
        <v>12</v>
      </c>
      <c r="L11">
        <v>24</v>
      </c>
    </row>
    <row r="12" spans="1:14" x14ac:dyDescent="0.2">
      <c r="A12" s="9" t="s">
        <v>54</v>
      </c>
      <c r="B12">
        <v>5</v>
      </c>
      <c r="C12" s="10">
        <v>44175</v>
      </c>
      <c r="D12" s="10">
        <v>44540</v>
      </c>
      <c r="E12" s="9" t="s">
        <v>34</v>
      </c>
      <c r="F12" s="9" t="s">
        <v>55</v>
      </c>
      <c r="G12">
        <v>1</v>
      </c>
      <c r="H12" s="10">
        <v>44350</v>
      </c>
      <c r="I12">
        <v>0</v>
      </c>
      <c r="J12" t="b">
        <v>1</v>
      </c>
      <c r="L12">
        <v>2</v>
      </c>
    </row>
    <row r="13" spans="1:14" x14ac:dyDescent="0.2">
      <c r="A13" s="9" t="s">
        <v>56</v>
      </c>
      <c r="B13">
        <v>5</v>
      </c>
      <c r="C13" s="10">
        <v>44266</v>
      </c>
      <c r="D13" s="10">
        <v>44631</v>
      </c>
      <c r="E13" s="9" t="s">
        <v>34</v>
      </c>
      <c r="F13" s="9" t="s">
        <v>51</v>
      </c>
      <c r="G13">
        <v>1</v>
      </c>
      <c r="H13" s="10">
        <v>44322</v>
      </c>
      <c r="I13">
        <v>0</v>
      </c>
      <c r="J13" t="b">
        <v>1</v>
      </c>
    </row>
    <row r="14" spans="1:14" x14ac:dyDescent="0.2">
      <c r="A14" s="9" t="s">
        <v>57</v>
      </c>
      <c r="B14">
        <v>25</v>
      </c>
      <c r="C14" s="10">
        <v>43903</v>
      </c>
      <c r="D14" s="10">
        <v>44633</v>
      </c>
      <c r="E14" s="9" t="s">
        <v>34</v>
      </c>
      <c r="F14" s="9" t="s">
        <v>47</v>
      </c>
      <c r="G14">
        <v>8</v>
      </c>
      <c r="H14" s="10">
        <v>44352</v>
      </c>
      <c r="I14">
        <v>1</v>
      </c>
      <c r="J14" t="b">
        <v>1</v>
      </c>
      <c r="K14">
        <v>132</v>
      </c>
      <c r="L14">
        <v>367</v>
      </c>
    </row>
    <row r="15" spans="1:14" x14ac:dyDescent="0.2">
      <c r="A15" s="9" t="s">
        <v>58</v>
      </c>
      <c r="B15">
        <v>5</v>
      </c>
      <c r="C15" s="10">
        <v>44301</v>
      </c>
      <c r="D15" s="10">
        <v>44666</v>
      </c>
      <c r="E15" s="9" t="s">
        <v>34</v>
      </c>
      <c r="F15" s="9" t="s">
        <v>55</v>
      </c>
      <c r="G15">
        <v>2</v>
      </c>
      <c r="H15" s="10">
        <v>44351</v>
      </c>
      <c r="I15">
        <v>0</v>
      </c>
      <c r="J15" t="b">
        <v>0</v>
      </c>
      <c r="K15">
        <v>19</v>
      </c>
      <c r="L15">
        <v>55</v>
      </c>
    </row>
    <row r="16" spans="1:14" x14ac:dyDescent="0.2">
      <c r="A16" s="9" t="s">
        <v>59</v>
      </c>
      <c r="B16">
        <v>10</v>
      </c>
      <c r="C16" s="10">
        <v>44251</v>
      </c>
      <c r="D16" s="10">
        <v>44616</v>
      </c>
      <c r="E16" s="9" t="s">
        <v>34</v>
      </c>
      <c r="F16" s="9" t="s">
        <v>60</v>
      </c>
      <c r="G16">
        <v>6</v>
      </c>
      <c r="H16" s="10">
        <v>44350</v>
      </c>
      <c r="I16">
        <v>1</v>
      </c>
      <c r="J16" t="b">
        <v>1</v>
      </c>
      <c r="K16">
        <v>70</v>
      </c>
      <c r="L16">
        <v>223</v>
      </c>
    </row>
    <row r="17" spans="1:12" x14ac:dyDescent="0.2">
      <c r="A17" s="9" t="s">
        <v>61</v>
      </c>
      <c r="B17">
        <v>25</v>
      </c>
      <c r="C17" s="10">
        <v>44218</v>
      </c>
      <c r="D17" s="10">
        <v>44583</v>
      </c>
      <c r="E17" s="9" t="s">
        <v>34</v>
      </c>
      <c r="F17" s="9" t="s">
        <v>62</v>
      </c>
      <c r="G17">
        <v>7</v>
      </c>
      <c r="H17" s="10">
        <v>44351</v>
      </c>
      <c r="I17">
        <v>0</v>
      </c>
      <c r="J17" t="b">
        <v>1</v>
      </c>
      <c r="K17">
        <v>18</v>
      </c>
      <c r="L17">
        <v>25</v>
      </c>
    </row>
    <row r="18" spans="1:12" x14ac:dyDescent="0.2">
      <c r="A18" s="9" t="s">
        <v>63</v>
      </c>
      <c r="B18">
        <v>10</v>
      </c>
      <c r="C18" s="10">
        <v>44308</v>
      </c>
      <c r="D18" s="10">
        <v>44673</v>
      </c>
      <c r="E18" s="9" t="s">
        <v>34</v>
      </c>
      <c r="F18" s="9" t="s">
        <v>64</v>
      </c>
      <c r="G18">
        <v>2</v>
      </c>
      <c r="H18" s="10">
        <v>44350</v>
      </c>
      <c r="I18">
        <v>0</v>
      </c>
      <c r="J18" t="b">
        <v>1</v>
      </c>
      <c r="K18">
        <v>20</v>
      </c>
      <c r="L18">
        <v>74</v>
      </c>
    </row>
    <row r="19" spans="1:12" x14ac:dyDescent="0.2">
      <c r="A19" s="9" t="s">
        <v>65</v>
      </c>
      <c r="B19">
        <v>5</v>
      </c>
      <c r="C19" s="10">
        <v>44230</v>
      </c>
      <c r="D19" s="10">
        <v>44595</v>
      </c>
      <c r="E19" s="9" t="s">
        <v>34</v>
      </c>
      <c r="F19" s="9" t="s">
        <v>51</v>
      </c>
      <c r="G19">
        <v>2</v>
      </c>
      <c r="H19" s="10">
        <v>44337</v>
      </c>
      <c r="I19">
        <v>0</v>
      </c>
      <c r="J19" t="b">
        <v>0</v>
      </c>
      <c r="L19">
        <v>7</v>
      </c>
    </row>
    <row r="20" spans="1:12" x14ac:dyDescent="0.2">
      <c r="A20" s="9" t="s">
        <v>66</v>
      </c>
      <c r="C20" s="10">
        <v>44266</v>
      </c>
      <c r="D20" s="10">
        <v>44631</v>
      </c>
      <c r="E20" s="9" t="s">
        <v>34</v>
      </c>
      <c r="F20" s="9" t="s">
        <v>67</v>
      </c>
      <c r="G20">
        <v>3</v>
      </c>
      <c r="H20" s="10">
        <v>44349</v>
      </c>
      <c r="I20">
        <v>1</v>
      </c>
      <c r="J20" t="b">
        <v>1</v>
      </c>
      <c r="L20">
        <v>1</v>
      </c>
    </row>
    <row r="21" spans="1:12" x14ac:dyDescent="0.2">
      <c r="A21" s="9" t="s">
        <v>68</v>
      </c>
      <c r="B21">
        <v>15</v>
      </c>
      <c r="C21" s="10">
        <v>44308</v>
      </c>
      <c r="D21" s="10">
        <v>44673</v>
      </c>
      <c r="E21" s="9" t="s">
        <v>34</v>
      </c>
      <c r="F21" s="9" t="s">
        <v>69</v>
      </c>
      <c r="G21">
        <v>1</v>
      </c>
      <c r="H21" s="10">
        <v>44353</v>
      </c>
      <c r="I21">
        <v>0</v>
      </c>
      <c r="J21" t="b">
        <v>0</v>
      </c>
      <c r="L21">
        <v>4</v>
      </c>
    </row>
    <row r="22" spans="1:12" x14ac:dyDescent="0.2">
      <c r="A22" s="9" t="s">
        <v>70</v>
      </c>
      <c r="B22">
        <v>5</v>
      </c>
      <c r="C22" s="10">
        <v>44204</v>
      </c>
      <c r="D22" s="10">
        <v>44569</v>
      </c>
      <c r="E22" s="9" t="s">
        <v>34</v>
      </c>
      <c r="F22" s="9" t="s">
        <v>51</v>
      </c>
      <c r="G22">
        <v>1</v>
      </c>
      <c r="H22" s="10">
        <v>44351</v>
      </c>
      <c r="I22">
        <v>0</v>
      </c>
      <c r="J22" t="b">
        <v>0</v>
      </c>
      <c r="K22">
        <v>1</v>
      </c>
      <c r="L22">
        <v>1</v>
      </c>
    </row>
    <row r="23" spans="1:12" x14ac:dyDescent="0.2">
      <c r="A23" s="9" t="s">
        <v>71</v>
      </c>
      <c r="B23">
        <v>15</v>
      </c>
      <c r="C23" s="10">
        <v>43880</v>
      </c>
      <c r="D23" s="10">
        <v>44611</v>
      </c>
      <c r="E23" s="9" t="s">
        <v>34</v>
      </c>
      <c r="F23" s="9" t="s">
        <v>72</v>
      </c>
      <c r="G23">
        <v>18</v>
      </c>
      <c r="H23" s="10">
        <v>44351</v>
      </c>
      <c r="I23">
        <v>0</v>
      </c>
      <c r="J23" t="b">
        <v>0</v>
      </c>
      <c r="K23">
        <v>58</v>
      </c>
      <c r="L23">
        <v>240</v>
      </c>
    </row>
    <row r="24" spans="1:12" x14ac:dyDescent="0.2">
      <c r="A24" s="9" t="s">
        <v>73</v>
      </c>
      <c r="B24">
        <v>10</v>
      </c>
      <c r="C24" s="10">
        <v>44084</v>
      </c>
      <c r="D24" s="10">
        <v>44448</v>
      </c>
      <c r="E24" s="9" t="s">
        <v>34</v>
      </c>
      <c r="F24" s="9" t="s">
        <v>74</v>
      </c>
      <c r="G24">
        <v>2</v>
      </c>
      <c r="H24" s="10">
        <v>44351</v>
      </c>
      <c r="I24">
        <v>0</v>
      </c>
      <c r="J24" t="b">
        <v>1</v>
      </c>
      <c r="K24">
        <v>3</v>
      </c>
      <c r="L24">
        <v>11</v>
      </c>
    </row>
    <row r="25" spans="1:12" x14ac:dyDescent="0.2">
      <c r="A25" s="9" t="s">
        <v>75</v>
      </c>
      <c r="B25">
        <v>10</v>
      </c>
      <c r="C25" s="10">
        <v>43969</v>
      </c>
      <c r="D25" s="10">
        <v>44334</v>
      </c>
      <c r="E25" s="9" t="s">
        <v>34</v>
      </c>
      <c r="F25" s="9" t="s">
        <v>76</v>
      </c>
      <c r="G25">
        <v>2</v>
      </c>
      <c r="H25" s="10">
        <v>44335</v>
      </c>
      <c r="I25">
        <v>0</v>
      </c>
      <c r="J25" t="b">
        <v>1</v>
      </c>
      <c r="K25">
        <v>13</v>
      </c>
      <c r="L25">
        <v>67</v>
      </c>
    </row>
    <row r="26" spans="1:12" x14ac:dyDescent="0.2">
      <c r="A26" s="9" t="s">
        <v>77</v>
      </c>
      <c r="B26">
        <v>10</v>
      </c>
      <c r="C26" s="10">
        <v>44344</v>
      </c>
      <c r="D26" s="10">
        <v>45444</v>
      </c>
      <c r="E26" s="9" t="s">
        <v>34</v>
      </c>
      <c r="F26" s="9" t="s">
        <v>78</v>
      </c>
      <c r="G26">
        <v>4</v>
      </c>
      <c r="H26" s="10">
        <v>44351</v>
      </c>
      <c r="I26">
        <v>0</v>
      </c>
      <c r="J26" t="b">
        <v>0</v>
      </c>
      <c r="L26">
        <v>8</v>
      </c>
    </row>
    <row r="27" spans="1:12" x14ac:dyDescent="0.2">
      <c r="A27" s="9" t="s">
        <v>79</v>
      </c>
      <c r="B27">
        <v>10</v>
      </c>
      <c r="C27" s="10">
        <v>44321</v>
      </c>
      <c r="D27" s="10">
        <v>44686</v>
      </c>
      <c r="E27" s="9" t="s">
        <v>34</v>
      </c>
      <c r="F27" s="9" t="s">
        <v>49</v>
      </c>
      <c r="G27">
        <v>10</v>
      </c>
      <c r="H27" s="10">
        <v>44351</v>
      </c>
      <c r="I27">
        <v>0</v>
      </c>
      <c r="J27" t="b">
        <v>0</v>
      </c>
      <c r="K27">
        <v>46</v>
      </c>
      <c r="L27">
        <v>79</v>
      </c>
    </row>
    <row r="28" spans="1:12" x14ac:dyDescent="0.2">
      <c r="A28" s="9" t="s">
        <v>80</v>
      </c>
      <c r="B28">
        <v>10</v>
      </c>
      <c r="C28" s="10">
        <v>44300</v>
      </c>
      <c r="D28" s="10">
        <v>44665</v>
      </c>
      <c r="E28" s="9" t="s">
        <v>34</v>
      </c>
      <c r="F28" s="9" t="s">
        <v>81</v>
      </c>
      <c r="G28">
        <v>2</v>
      </c>
      <c r="H28" s="10">
        <v>44351</v>
      </c>
      <c r="I28">
        <v>1</v>
      </c>
      <c r="J28" t="b">
        <v>1</v>
      </c>
      <c r="K28">
        <v>45</v>
      </c>
      <c r="L28">
        <v>42</v>
      </c>
    </row>
    <row r="29" spans="1:12" x14ac:dyDescent="0.2">
      <c r="A29" s="9" t="s">
        <v>82</v>
      </c>
      <c r="C29" s="10">
        <v>44018</v>
      </c>
      <c r="D29" s="10">
        <v>44383</v>
      </c>
      <c r="E29" s="9" t="s">
        <v>34</v>
      </c>
      <c r="F29" s="9" t="s">
        <v>78</v>
      </c>
      <c r="G29">
        <v>7</v>
      </c>
      <c r="H29" s="10">
        <v>44351</v>
      </c>
      <c r="I29">
        <v>5</v>
      </c>
      <c r="J29" t="b">
        <v>1</v>
      </c>
      <c r="K29">
        <v>77</v>
      </c>
      <c r="L29">
        <v>298</v>
      </c>
    </row>
    <row r="30" spans="1:12" x14ac:dyDescent="0.2">
      <c r="A30" s="9" t="s">
        <v>83</v>
      </c>
      <c r="B30">
        <v>15</v>
      </c>
      <c r="C30" s="10">
        <v>44039</v>
      </c>
      <c r="D30" s="10">
        <v>44404</v>
      </c>
      <c r="E30" s="9" t="s">
        <v>34</v>
      </c>
      <c r="F30" s="9" t="s">
        <v>49</v>
      </c>
      <c r="G30">
        <v>4</v>
      </c>
      <c r="H30" s="10">
        <v>44351</v>
      </c>
      <c r="I30">
        <v>1</v>
      </c>
      <c r="J30" t="b">
        <v>1</v>
      </c>
      <c r="K30">
        <v>6</v>
      </c>
      <c r="L30">
        <v>19</v>
      </c>
    </row>
    <row r="31" spans="1:12" x14ac:dyDescent="0.2">
      <c r="A31" s="9" t="s">
        <v>84</v>
      </c>
      <c r="B31">
        <v>25</v>
      </c>
      <c r="C31" s="10">
        <v>44012</v>
      </c>
      <c r="D31" s="10">
        <v>44377</v>
      </c>
      <c r="E31" s="9" t="s">
        <v>34</v>
      </c>
      <c r="F31" s="9" t="s">
        <v>85</v>
      </c>
      <c r="G31">
        <v>5</v>
      </c>
      <c r="H31" s="10">
        <v>44351</v>
      </c>
      <c r="I31">
        <v>1</v>
      </c>
      <c r="J31" t="b">
        <v>1</v>
      </c>
      <c r="K31">
        <v>101</v>
      </c>
      <c r="L31">
        <v>350</v>
      </c>
    </row>
    <row r="32" spans="1:12" x14ac:dyDescent="0.2">
      <c r="A32" s="9" t="s">
        <v>86</v>
      </c>
      <c r="B32">
        <v>5</v>
      </c>
      <c r="C32" s="10">
        <v>44316</v>
      </c>
      <c r="D32" s="10">
        <v>44681</v>
      </c>
      <c r="E32" s="9" t="s">
        <v>34</v>
      </c>
      <c r="F32" s="9" t="s">
        <v>87</v>
      </c>
      <c r="G32">
        <v>1</v>
      </c>
      <c r="H32" s="10">
        <v>44316</v>
      </c>
      <c r="I32">
        <v>0</v>
      </c>
      <c r="J32" t="b">
        <v>0</v>
      </c>
    </row>
    <row r="33" spans="1:12" x14ac:dyDescent="0.2">
      <c r="A33" s="9" t="s">
        <v>88</v>
      </c>
      <c r="B33">
        <v>10</v>
      </c>
      <c r="C33" s="10">
        <v>44161</v>
      </c>
      <c r="D33" s="10">
        <v>44526</v>
      </c>
      <c r="E33" s="9" t="s">
        <v>34</v>
      </c>
      <c r="F33" s="9" t="s">
        <v>89</v>
      </c>
      <c r="G33">
        <v>3</v>
      </c>
      <c r="H33" s="10">
        <v>44323</v>
      </c>
      <c r="I33">
        <v>0</v>
      </c>
      <c r="J33" t="b">
        <v>1</v>
      </c>
      <c r="K33">
        <v>16</v>
      </c>
      <c r="L33">
        <v>120</v>
      </c>
    </row>
    <row r="34" spans="1:12" x14ac:dyDescent="0.2">
      <c r="A34" s="9" t="s">
        <v>90</v>
      </c>
      <c r="B34">
        <v>5</v>
      </c>
      <c r="C34" s="10">
        <v>44223</v>
      </c>
      <c r="D34" s="10">
        <v>44588</v>
      </c>
      <c r="E34" s="9" t="s">
        <v>34</v>
      </c>
      <c r="F34" s="9" t="s">
        <v>51</v>
      </c>
      <c r="G34">
        <v>4</v>
      </c>
      <c r="H34" s="10">
        <v>44307</v>
      </c>
      <c r="I34">
        <v>1</v>
      </c>
      <c r="J34" t="b">
        <v>0</v>
      </c>
      <c r="K34">
        <v>35</v>
      </c>
      <c r="L34">
        <v>147</v>
      </c>
    </row>
    <row r="35" spans="1:12" x14ac:dyDescent="0.2">
      <c r="A35" s="9" t="s">
        <v>91</v>
      </c>
      <c r="B35">
        <v>5</v>
      </c>
      <c r="C35" s="10">
        <v>44147</v>
      </c>
      <c r="D35" s="10">
        <v>44512</v>
      </c>
      <c r="E35" s="9" t="s">
        <v>34</v>
      </c>
      <c r="F35" s="9" t="s">
        <v>35</v>
      </c>
      <c r="G35">
        <v>3</v>
      </c>
      <c r="H35" s="10">
        <v>44350</v>
      </c>
      <c r="I35">
        <v>1</v>
      </c>
      <c r="J35" t="b">
        <v>1</v>
      </c>
      <c r="K35">
        <v>19</v>
      </c>
      <c r="L35">
        <v>36</v>
      </c>
    </row>
    <row r="36" spans="1:12" x14ac:dyDescent="0.2">
      <c r="A36" s="9" t="s">
        <v>92</v>
      </c>
      <c r="B36">
        <v>5</v>
      </c>
      <c r="C36" s="10">
        <v>44139</v>
      </c>
      <c r="D36" s="10">
        <v>44504</v>
      </c>
      <c r="E36" s="9" t="s">
        <v>34</v>
      </c>
      <c r="F36" s="9" t="s">
        <v>55</v>
      </c>
      <c r="G36">
        <v>1</v>
      </c>
      <c r="H36" s="10">
        <v>44350</v>
      </c>
      <c r="I36">
        <v>0</v>
      </c>
      <c r="J36" t="b">
        <v>0</v>
      </c>
    </row>
    <row r="37" spans="1:12" x14ac:dyDescent="0.2">
      <c r="A37" s="9" t="s">
        <v>93</v>
      </c>
      <c r="B37">
        <v>5</v>
      </c>
      <c r="C37" s="10">
        <v>43992</v>
      </c>
      <c r="D37" s="10">
        <v>44357</v>
      </c>
      <c r="E37" s="9" t="s">
        <v>34</v>
      </c>
      <c r="F37" s="9" t="s">
        <v>81</v>
      </c>
      <c r="G37">
        <v>1</v>
      </c>
      <c r="H37" s="10">
        <v>44141</v>
      </c>
      <c r="I37">
        <v>0</v>
      </c>
      <c r="J37" t="b">
        <v>1</v>
      </c>
    </row>
    <row r="38" spans="1:12" x14ac:dyDescent="0.2">
      <c r="A38" s="9" t="s">
        <v>94</v>
      </c>
      <c r="B38">
        <v>10</v>
      </c>
      <c r="C38" s="10">
        <v>43888</v>
      </c>
      <c r="D38" s="10">
        <v>44619</v>
      </c>
      <c r="E38" s="9" t="s">
        <v>34</v>
      </c>
      <c r="F38" s="9" t="s">
        <v>41</v>
      </c>
      <c r="G38">
        <v>5</v>
      </c>
      <c r="H38" s="10">
        <v>44349</v>
      </c>
      <c r="I38">
        <v>1</v>
      </c>
      <c r="J38" t="b">
        <v>1</v>
      </c>
      <c r="K38">
        <v>22</v>
      </c>
      <c r="L38">
        <v>146</v>
      </c>
    </row>
    <row r="39" spans="1:12" x14ac:dyDescent="0.2">
      <c r="A39" s="9" t="s">
        <v>95</v>
      </c>
      <c r="B39">
        <v>5</v>
      </c>
      <c r="C39" s="10">
        <v>44165</v>
      </c>
      <c r="D39" s="10">
        <v>44530</v>
      </c>
      <c r="E39" s="9" t="s">
        <v>34</v>
      </c>
      <c r="F39" s="9" t="s">
        <v>55</v>
      </c>
      <c r="G39">
        <v>3</v>
      </c>
      <c r="H39" s="10">
        <v>44341</v>
      </c>
      <c r="I39">
        <v>0</v>
      </c>
      <c r="J39" t="b">
        <v>1</v>
      </c>
      <c r="K39">
        <v>32</v>
      </c>
      <c r="L39">
        <v>136</v>
      </c>
    </row>
    <row r="40" spans="1:12" x14ac:dyDescent="0.2">
      <c r="A40" s="9" t="s">
        <v>96</v>
      </c>
      <c r="B40">
        <v>5</v>
      </c>
      <c r="C40" s="10">
        <v>44083</v>
      </c>
      <c r="D40" s="10">
        <v>44447</v>
      </c>
      <c r="E40" s="9" t="s">
        <v>34</v>
      </c>
      <c r="F40" s="9" t="s">
        <v>39</v>
      </c>
      <c r="G40">
        <v>1</v>
      </c>
      <c r="H40" s="10">
        <v>44349</v>
      </c>
      <c r="I40">
        <v>1</v>
      </c>
      <c r="J40" t="b">
        <v>1</v>
      </c>
      <c r="K40">
        <v>10</v>
      </c>
      <c r="L40">
        <v>6</v>
      </c>
    </row>
    <row r="41" spans="1:12" x14ac:dyDescent="0.2">
      <c r="A41" s="9" t="s">
        <v>97</v>
      </c>
      <c r="B41">
        <v>5</v>
      </c>
      <c r="C41" s="10">
        <v>44294</v>
      </c>
      <c r="D41" s="10">
        <v>44659</v>
      </c>
      <c r="E41" s="9" t="s">
        <v>34</v>
      </c>
      <c r="F41" s="9" t="s">
        <v>98</v>
      </c>
      <c r="G41">
        <v>9</v>
      </c>
      <c r="H41" s="10">
        <v>44351</v>
      </c>
      <c r="I41">
        <v>0</v>
      </c>
      <c r="J41" t="b">
        <v>1</v>
      </c>
      <c r="K41">
        <v>2</v>
      </c>
      <c r="L41">
        <v>21</v>
      </c>
    </row>
    <row r="42" spans="1:12" x14ac:dyDescent="0.2">
      <c r="A42" s="9" t="s">
        <v>99</v>
      </c>
      <c r="B42">
        <v>5</v>
      </c>
      <c r="C42" s="10">
        <v>44270</v>
      </c>
      <c r="D42" s="10">
        <v>44635</v>
      </c>
      <c r="E42" s="9" t="s">
        <v>34</v>
      </c>
      <c r="F42" s="9" t="s">
        <v>55</v>
      </c>
      <c r="G42">
        <v>1</v>
      </c>
      <c r="H42" s="10">
        <v>44349</v>
      </c>
      <c r="I42">
        <v>1</v>
      </c>
      <c r="J42" t="b">
        <v>0</v>
      </c>
      <c r="K42">
        <v>12</v>
      </c>
      <c r="L42">
        <v>15</v>
      </c>
    </row>
    <row r="43" spans="1:12" x14ac:dyDescent="0.2">
      <c r="A43" s="9" t="s">
        <v>100</v>
      </c>
      <c r="B43">
        <v>25</v>
      </c>
      <c r="C43" s="10">
        <v>44316</v>
      </c>
      <c r="D43" s="10">
        <v>44681</v>
      </c>
      <c r="E43" s="9" t="s">
        <v>34</v>
      </c>
      <c r="F43" s="9" t="s">
        <v>101</v>
      </c>
      <c r="G43">
        <v>4</v>
      </c>
      <c r="H43" s="10">
        <v>44351</v>
      </c>
      <c r="I43">
        <v>0</v>
      </c>
      <c r="J43" t="b">
        <v>1</v>
      </c>
      <c r="L43">
        <v>6</v>
      </c>
    </row>
    <row r="44" spans="1:12" x14ac:dyDescent="0.2">
      <c r="A44" s="9" t="s">
        <v>102</v>
      </c>
      <c r="B44">
        <v>5</v>
      </c>
      <c r="C44" s="10">
        <v>44294</v>
      </c>
      <c r="D44" s="10">
        <v>44659</v>
      </c>
      <c r="E44" s="9" t="s">
        <v>34</v>
      </c>
      <c r="F44" s="9" t="s">
        <v>87</v>
      </c>
      <c r="G44">
        <v>6</v>
      </c>
      <c r="H44" s="10">
        <v>44351</v>
      </c>
      <c r="I44">
        <v>0</v>
      </c>
      <c r="J44" t="b">
        <v>0</v>
      </c>
      <c r="K44">
        <v>5</v>
      </c>
      <c r="L44">
        <v>23</v>
      </c>
    </row>
    <row r="45" spans="1:12" x14ac:dyDescent="0.2">
      <c r="A45" s="9" t="s">
        <v>103</v>
      </c>
      <c r="B45">
        <v>10</v>
      </c>
      <c r="C45" s="10">
        <v>44183</v>
      </c>
      <c r="D45" s="10">
        <v>44548</v>
      </c>
      <c r="E45" s="9" t="s">
        <v>34</v>
      </c>
      <c r="F45" s="9" t="s">
        <v>49</v>
      </c>
      <c r="G45">
        <v>2</v>
      </c>
      <c r="H45" s="10">
        <v>44343</v>
      </c>
      <c r="I45">
        <v>1</v>
      </c>
      <c r="J45" t="b">
        <v>1</v>
      </c>
      <c r="K45">
        <v>27</v>
      </c>
      <c r="L45">
        <v>119</v>
      </c>
    </row>
    <row r="46" spans="1:12" x14ac:dyDescent="0.2">
      <c r="A46" s="9" t="s">
        <v>104</v>
      </c>
      <c r="B46">
        <v>15</v>
      </c>
      <c r="C46" s="10">
        <v>44159</v>
      </c>
      <c r="D46" s="10">
        <v>44524</v>
      </c>
      <c r="E46" s="9" t="s">
        <v>34</v>
      </c>
      <c r="F46" s="9" t="s">
        <v>60</v>
      </c>
      <c r="G46">
        <v>7</v>
      </c>
      <c r="H46" s="10">
        <v>44351</v>
      </c>
      <c r="I46">
        <v>0</v>
      </c>
      <c r="J46" t="b">
        <v>1</v>
      </c>
      <c r="K46">
        <v>19</v>
      </c>
      <c r="L46">
        <v>39</v>
      </c>
    </row>
    <row r="47" spans="1:12" x14ac:dyDescent="0.2">
      <c r="A47" s="9" t="s">
        <v>105</v>
      </c>
      <c r="B47">
        <v>10</v>
      </c>
      <c r="C47" s="10">
        <v>44295</v>
      </c>
      <c r="D47" s="10">
        <v>44660</v>
      </c>
      <c r="E47" s="9" t="s">
        <v>34</v>
      </c>
      <c r="F47" s="9" t="s">
        <v>72</v>
      </c>
      <c r="G47">
        <v>1</v>
      </c>
      <c r="H47" s="10">
        <v>44351</v>
      </c>
      <c r="I47">
        <v>0</v>
      </c>
      <c r="J47" t="b">
        <v>1</v>
      </c>
      <c r="K47">
        <v>20</v>
      </c>
      <c r="L47">
        <v>66</v>
      </c>
    </row>
    <row r="48" spans="1:12" x14ac:dyDescent="0.2">
      <c r="A48" s="9" t="s">
        <v>106</v>
      </c>
      <c r="B48">
        <v>25</v>
      </c>
      <c r="C48" s="10">
        <v>44181</v>
      </c>
      <c r="D48" s="10">
        <v>44546</v>
      </c>
      <c r="E48" s="9" t="s">
        <v>34</v>
      </c>
      <c r="F48" s="9" t="s">
        <v>37</v>
      </c>
      <c r="G48">
        <v>7</v>
      </c>
      <c r="H48" s="10">
        <v>44351</v>
      </c>
      <c r="I48">
        <v>1</v>
      </c>
      <c r="J48" t="b">
        <v>1</v>
      </c>
      <c r="K48">
        <v>39</v>
      </c>
      <c r="L48">
        <v>162</v>
      </c>
    </row>
    <row r="49" spans="1:12" x14ac:dyDescent="0.2">
      <c r="A49" s="9" t="s">
        <v>107</v>
      </c>
      <c r="B49">
        <v>10</v>
      </c>
      <c r="C49" s="10">
        <v>44148</v>
      </c>
      <c r="D49" s="10">
        <v>44513</v>
      </c>
      <c r="E49" s="9" t="s">
        <v>34</v>
      </c>
      <c r="F49" s="9" t="s">
        <v>108</v>
      </c>
      <c r="G49">
        <v>2</v>
      </c>
      <c r="H49" s="10">
        <v>44349</v>
      </c>
      <c r="I49">
        <v>0</v>
      </c>
      <c r="J49" t="b">
        <v>0</v>
      </c>
      <c r="K49">
        <v>97</v>
      </c>
      <c r="L49">
        <v>393</v>
      </c>
    </row>
    <row r="50" spans="1:12" x14ac:dyDescent="0.2">
      <c r="A50" s="9" t="s">
        <v>109</v>
      </c>
      <c r="B50">
        <v>5</v>
      </c>
      <c r="C50" s="10">
        <v>44182</v>
      </c>
      <c r="D50" s="10">
        <v>44547</v>
      </c>
      <c r="E50" s="9" t="s">
        <v>34</v>
      </c>
      <c r="F50" s="9" t="s">
        <v>53</v>
      </c>
      <c r="G50">
        <v>7</v>
      </c>
      <c r="H50" s="10">
        <v>44351</v>
      </c>
      <c r="I50">
        <v>2</v>
      </c>
      <c r="J50" t="b">
        <v>1</v>
      </c>
      <c r="K50">
        <v>11</v>
      </c>
      <c r="L50">
        <v>40</v>
      </c>
    </row>
    <row r="51" spans="1:12" x14ac:dyDescent="0.2">
      <c r="A51" s="9" t="s">
        <v>110</v>
      </c>
      <c r="B51">
        <v>10</v>
      </c>
      <c r="C51" s="10">
        <v>44053</v>
      </c>
      <c r="D51" s="10">
        <v>44418</v>
      </c>
      <c r="E51" s="9" t="s">
        <v>34</v>
      </c>
      <c r="F51" s="9" t="s">
        <v>89</v>
      </c>
      <c r="G51">
        <v>3</v>
      </c>
      <c r="H51" s="10">
        <v>44347</v>
      </c>
      <c r="I51">
        <v>3</v>
      </c>
      <c r="J51" t="b">
        <v>1</v>
      </c>
      <c r="K51">
        <v>60</v>
      </c>
      <c r="L51">
        <v>184</v>
      </c>
    </row>
    <row r="52" spans="1:12" x14ac:dyDescent="0.2">
      <c r="A52" s="9" t="s">
        <v>111</v>
      </c>
      <c r="B52">
        <v>5</v>
      </c>
      <c r="C52" s="10">
        <v>44264</v>
      </c>
      <c r="D52" s="10">
        <v>44629</v>
      </c>
      <c r="E52" s="9" t="s">
        <v>34</v>
      </c>
      <c r="F52" s="9" t="s">
        <v>51</v>
      </c>
      <c r="G52">
        <v>1</v>
      </c>
      <c r="H52" s="10">
        <v>44351</v>
      </c>
      <c r="I52">
        <v>1</v>
      </c>
      <c r="J52" t="b">
        <v>1</v>
      </c>
      <c r="K52">
        <v>42</v>
      </c>
      <c r="L52">
        <v>36</v>
      </c>
    </row>
    <row r="53" spans="1:12" x14ac:dyDescent="0.2">
      <c r="A53" s="9" t="s">
        <v>112</v>
      </c>
      <c r="B53">
        <v>25</v>
      </c>
      <c r="C53" s="10">
        <v>44187</v>
      </c>
      <c r="D53" s="10">
        <v>44552</v>
      </c>
      <c r="E53" s="9" t="s">
        <v>34</v>
      </c>
      <c r="F53" s="9" t="s">
        <v>62</v>
      </c>
      <c r="G53">
        <v>13</v>
      </c>
      <c r="H53" s="10">
        <v>44351</v>
      </c>
      <c r="I53">
        <v>2</v>
      </c>
      <c r="J53" t="b">
        <v>1</v>
      </c>
      <c r="K53">
        <v>153</v>
      </c>
      <c r="L53">
        <v>408</v>
      </c>
    </row>
    <row r="54" spans="1:12" x14ac:dyDescent="0.2">
      <c r="A54" s="9" t="s">
        <v>113</v>
      </c>
      <c r="B54">
        <v>10</v>
      </c>
      <c r="C54" s="10">
        <v>44225</v>
      </c>
      <c r="D54" s="10">
        <v>44590</v>
      </c>
      <c r="E54" s="9" t="s">
        <v>34</v>
      </c>
      <c r="F54" s="9" t="s">
        <v>49</v>
      </c>
      <c r="G54">
        <v>5</v>
      </c>
      <c r="H54" s="10">
        <v>44341</v>
      </c>
      <c r="I54">
        <v>0</v>
      </c>
      <c r="J54" t="b">
        <v>0</v>
      </c>
      <c r="L54">
        <v>1</v>
      </c>
    </row>
    <row r="55" spans="1:12" x14ac:dyDescent="0.2">
      <c r="A55" s="9" t="s">
        <v>114</v>
      </c>
      <c r="B55">
        <v>5</v>
      </c>
      <c r="C55" s="10">
        <v>43936</v>
      </c>
      <c r="D55" s="10">
        <v>44666</v>
      </c>
      <c r="E55" s="9" t="s">
        <v>34</v>
      </c>
      <c r="F55" s="9" t="s">
        <v>39</v>
      </c>
      <c r="G55">
        <v>2</v>
      </c>
      <c r="H55" s="10">
        <v>44349</v>
      </c>
      <c r="I55">
        <v>0</v>
      </c>
      <c r="J55" t="b">
        <v>1</v>
      </c>
      <c r="K55">
        <v>6</v>
      </c>
      <c r="L55">
        <v>30</v>
      </c>
    </row>
    <row r="56" spans="1:12" x14ac:dyDescent="0.2">
      <c r="A56" s="9" t="s">
        <v>115</v>
      </c>
      <c r="C56" s="10">
        <v>43957</v>
      </c>
      <c r="D56" s="10">
        <v>44687</v>
      </c>
      <c r="E56" s="9" t="s">
        <v>34</v>
      </c>
      <c r="F56" s="9" t="s">
        <v>47</v>
      </c>
      <c r="G56">
        <v>7</v>
      </c>
      <c r="H56" s="10">
        <v>44349</v>
      </c>
      <c r="I56">
        <v>1</v>
      </c>
      <c r="J56" t="b">
        <v>1</v>
      </c>
      <c r="K56">
        <v>76</v>
      </c>
      <c r="L56">
        <v>229</v>
      </c>
    </row>
    <row r="57" spans="1:12" x14ac:dyDescent="0.2">
      <c r="A57" s="9" t="s">
        <v>116</v>
      </c>
      <c r="B57">
        <v>15</v>
      </c>
      <c r="C57" s="10">
        <v>44000</v>
      </c>
      <c r="D57" s="10">
        <v>44693</v>
      </c>
      <c r="E57" s="9" t="s">
        <v>34</v>
      </c>
      <c r="F57" s="9" t="s">
        <v>49</v>
      </c>
      <c r="G57">
        <v>1</v>
      </c>
      <c r="H57" s="10">
        <v>44351</v>
      </c>
      <c r="I57">
        <v>1</v>
      </c>
      <c r="J57" t="b">
        <v>1</v>
      </c>
      <c r="K57">
        <v>22</v>
      </c>
      <c r="L57">
        <v>50</v>
      </c>
    </row>
    <row r="58" spans="1:12" x14ac:dyDescent="0.2">
      <c r="A58" s="9" t="s">
        <v>117</v>
      </c>
      <c r="B58">
        <v>25</v>
      </c>
      <c r="C58" s="10">
        <v>44019</v>
      </c>
      <c r="D58" s="10">
        <v>44384</v>
      </c>
      <c r="E58" s="9" t="s">
        <v>34</v>
      </c>
      <c r="F58" s="9" t="s">
        <v>85</v>
      </c>
      <c r="G58">
        <v>2</v>
      </c>
      <c r="H58" s="10">
        <v>44350</v>
      </c>
      <c r="I58">
        <v>0</v>
      </c>
      <c r="J58" t="b">
        <v>1</v>
      </c>
      <c r="K58">
        <v>20</v>
      </c>
      <c r="L58">
        <v>68</v>
      </c>
    </row>
    <row r="59" spans="1:12" x14ac:dyDescent="0.2">
      <c r="A59" s="9" t="s">
        <v>118</v>
      </c>
      <c r="B59">
        <v>5</v>
      </c>
      <c r="C59" s="10">
        <v>44323</v>
      </c>
      <c r="D59" s="10">
        <v>44688</v>
      </c>
      <c r="E59" s="9" t="s">
        <v>34</v>
      </c>
      <c r="F59" s="9" t="s">
        <v>67</v>
      </c>
      <c r="G59">
        <v>2</v>
      </c>
      <c r="H59" s="10">
        <v>44352</v>
      </c>
      <c r="I59">
        <v>1</v>
      </c>
      <c r="J59" t="b">
        <v>0</v>
      </c>
      <c r="K59">
        <v>24</v>
      </c>
      <c r="L59">
        <v>69</v>
      </c>
    </row>
    <row r="60" spans="1:12" x14ac:dyDescent="0.2">
      <c r="A60" s="9" t="s">
        <v>119</v>
      </c>
      <c r="C60" s="10">
        <v>43721</v>
      </c>
      <c r="D60" s="10">
        <v>44363</v>
      </c>
      <c r="E60" s="9" t="s">
        <v>120</v>
      </c>
      <c r="F60" s="9" t="s">
        <v>87</v>
      </c>
      <c r="G60">
        <v>4</v>
      </c>
      <c r="H60" s="10">
        <v>44348</v>
      </c>
      <c r="I60">
        <v>1</v>
      </c>
      <c r="J60" t="b">
        <v>1</v>
      </c>
      <c r="L60">
        <v>12</v>
      </c>
    </row>
    <row r="61" spans="1:12" x14ac:dyDescent="0.2">
      <c r="A61" s="9" t="s">
        <v>121</v>
      </c>
      <c r="B61">
        <v>5</v>
      </c>
      <c r="C61" s="10">
        <v>44344</v>
      </c>
      <c r="D61" s="10">
        <v>44709</v>
      </c>
      <c r="E61" s="9" t="s">
        <v>34</v>
      </c>
      <c r="F61" s="9" t="s">
        <v>122</v>
      </c>
      <c r="G61">
        <v>2</v>
      </c>
      <c r="H61" s="10">
        <v>44351</v>
      </c>
      <c r="I61">
        <v>0</v>
      </c>
      <c r="J61" t="b">
        <v>0</v>
      </c>
      <c r="K61">
        <v>6</v>
      </c>
      <c r="L61">
        <v>12</v>
      </c>
    </row>
    <row r="62" spans="1:12" x14ac:dyDescent="0.2">
      <c r="A62" s="9" t="s">
        <v>123</v>
      </c>
      <c r="B62">
        <v>10</v>
      </c>
      <c r="C62" s="10">
        <v>44124</v>
      </c>
      <c r="D62" s="10">
        <v>44489</v>
      </c>
      <c r="E62" s="9" t="s">
        <v>34</v>
      </c>
      <c r="F62" s="9" t="s">
        <v>35</v>
      </c>
      <c r="G62">
        <v>6</v>
      </c>
      <c r="H62" s="10">
        <v>44335</v>
      </c>
      <c r="I62">
        <v>0</v>
      </c>
      <c r="J62" t="b">
        <v>1</v>
      </c>
      <c r="K62">
        <v>1</v>
      </c>
      <c r="L62">
        <v>6</v>
      </c>
    </row>
    <row r="63" spans="1:12" x14ac:dyDescent="0.2">
      <c r="A63" s="9" t="s">
        <v>124</v>
      </c>
      <c r="B63">
        <v>5</v>
      </c>
      <c r="C63" s="10">
        <v>44330</v>
      </c>
      <c r="D63" s="10">
        <v>44300</v>
      </c>
      <c r="E63" s="9" t="s">
        <v>34</v>
      </c>
      <c r="F63" s="9" t="s">
        <v>76</v>
      </c>
      <c r="G63">
        <v>4</v>
      </c>
      <c r="H63" s="10">
        <v>44351</v>
      </c>
      <c r="I63">
        <v>0</v>
      </c>
      <c r="J63" t="b">
        <v>0</v>
      </c>
      <c r="L63">
        <v>10</v>
      </c>
    </row>
    <row r="64" spans="1:12" x14ac:dyDescent="0.2">
      <c r="A64" s="9" t="s">
        <v>125</v>
      </c>
      <c r="B64">
        <v>5</v>
      </c>
      <c r="C64" s="10">
        <v>44180</v>
      </c>
      <c r="D64" s="10">
        <v>44545</v>
      </c>
      <c r="E64" s="9" t="s">
        <v>34</v>
      </c>
      <c r="F64" s="9" t="s">
        <v>51</v>
      </c>
      <c r="G64">
        <v>2</v>
      </c>
      <c r="H64" s="10">
        <v>44326</v>
      </c>
      <c r="I64">
        <v>0</v>
      </c>
      <c r="J64" t="b">
        <v>0</v>
      </c>
      <c r="K64">
        <v>3</v>
      </c>
      <c r="L64">
        <v>9</v>
      </c>
    </row>
    <row r="65" spans="1:12" x14ac:dyDescent="0.2">
      <c r="A65" s="9" t="s">
        <v>126</v>
      </c>
      <c r="B65">
        <v>5</v>
      </c>
      <c r="C65" s="10">
        <v>44186</v>
      </c>
      <c r="D65" s="10">
        <v>44551</v>
      </c>
      <c r="E65" s="9" t="s">
        <v>34</v>
      </c>
      <c r="F65" s="9" t="s">
        <v>67</v>
      </c>
      <c r="G65">
        <v>2</v>
      </c>
      <c r="H65" s="10">
        <v>44352</v>
      </c>
      <c r="I65">
        <v>0</v>
      </c>
      <c r="J65" t="b">
        <v>0</v>
      </c>
      <c r="K65">
        <v>30</v>
      </c>
      <c r="L65">
        <v>57</v>
      </c>
    </row>
    <row r="66" spans="1:12" x14ac:dyDescent="0.2">
      <c r="A66" s="9" t="s">
        <v>127</v>
      </c>
      <c r="B66">
        <v>5</v>
      </c>
      <c r="C66" s="10">
        <v>44078</v>
      </c>
      <c r="D66" s="10">
        <v>44443</v>
      </c>
      <c r="E66" s="9" t="s">
        <v>34</v>
      </c>
      <c r="F66" s="9" t="s">
        <v>128</v>
      </c>
      <c r="G66">
        <v>8</v>
      </c>
      <c r="H66" s="10">
        <v>44351</v>
      </c>
      <c r="I66">
        <v>0</v>
      </c>
      <c r="J66" t="b">
        <v>0</v>
      </c>
      <c r="L66">
        <v>5</v>
      </c>
    </row>
    <row r="67" spans="1:12" x14ac:dyDescent="0.2">
      <c r="A67" s="9" t="s">
        <v>129</v>
      </c>
      <c r="B67">
        <v>25</v>
      </c>
      <c r="C67" s="10">
        <v>44182</v>
      </c>
      <c r="D67" s="10">
        <v>44547</v>
      </c>
      <c r="E67" s="9" t="s">
        <v>34</v>
      </c>
      <c r="F67" s="9" t="s">
        <v>130</v>
      </c>
      <c r="G67">
        <v>7</v>
      </c>
      <c r="H67" s="10">
        <v>44351</v>
      </c>
      <c r="I67">
        <v>1</v>
      </c>
      <c r="J67" t="b">
        <v>1</v>
      </c>
      <c r="K67">
        <v>25</v>
      </c>
      <c r="L67">
        <v>85</v>
      </c>
    </row>
    <row r="68" spans="1:12" x14ac:dyDescent="0.2">
      <c r="A68" s="9" t="s">
        <v>131</v>
      </c>
      <c r="B68">
        <v>5</v>
      </c>
      <c r="C68" s="10">
        <v>44214</v>
      </c>
      <c r="D68" s="10">
        <v>44579</v>
      </c>
      <c r="E68" s="9" t="s">
        <v>34</v>
      </c>
      <c r="F68" s="9" t="s">
        <v>67</v>
      </c>
      <c r="G68">
        <v>4</v>
      </c>
      <c r="H68" s="10">
        <v>44342</v>
      </c>
      <c r="I68">
        <v>0</v>
      </c>
      <c r="J68" t="b">
        <v>1</v>
      </c>
      <c r="K68">
        <v>1</v>
      </c>
      <c r="L68">
        <v>13</v>
      </c>
    </row>
    <row r="69" spans="1:12" x14ac:dyDescent="0.2">
      <c r="A69" s="9" t="s">
        <v>132</v>
      </c>
      <c r="B69">
        <v>5</v>
      </c>
      <c r="C69" s="10">
        <v>44327</v>
      </c>
      <c r="D69" s="10">
        <v>44692</v>
      </c>
      <c r="E69" s="9" t="s">
        <v>34</v>
      </c>
      <c r="F69" s="9" t="s">
        <v>55</v>
      </c>
      <c r="G69">
        <v>1</v>
      </c>
      <c r="H69" s="10">
        <v>44336</v>
      </c>
      <c r="I69">
        <v>0</v>
      </c>
      <c r="J69" t="b">
        <v>0</v>
      </c>
      <c r="K69">
        <v>8</v>
      </c>
      <c r="L69">
        <v>35</v>
      </c>
    </row>
    <row r="70" spans="1:12" x14ac:dyDescent="0.2">
      <c r="A70" s="9" t="s">
        <v>133</v>
      </c>
      <c r="B70">
        <v>15</v>
      </c>
      <c r="C70" s="10">
        <v>44131</v>
      </c>
      <c r="D70" s="10">
        <v>44496</v>
      </c>
      <c r="E70" s="9" t="s">
        <v>34</v>
      </c>
      <c r="F70" s="9" t="s">
        <v>60</v>
      </c>
      <c r="G70">
        <v>14</v>
      </c>
      <c r="H70" s="10">
        <v>44353</v>
      </c>
      <c r="I70">
        <v>0</v>
      </c>
      <c r="J70" t="b">
        <v>0</v>
      </c>
      <c r="K70">
        <v>3</v>
      </c>
      <c r="L70">
        <v>10</v>
      </c>
    </row>
    <row r="71" spans="1:12" x14ac:dyDescent="0.2">
      <c r="A71" s="9" t="s">
        <v>134</v>
      </c>
      <c r="B71">
        <v>5</v>
      </c>
      <c r="C71" s="10">
        <v>44321</v>
      </c>
      <c r="D71" s="10">
        <v>44681</v>
      </c>
      <c r="E71" s="9" t="s">
        <v>34</v>
      </c>
      <c r="F71" s="9" t="s">
        <v>67</v>
      </c>
      <c r="G71">
        <v>2</v>
      </c>
      <c r="H71" s="10">
        <v>44350</v>
      </c>
      <c r="I71">
        <v>0</v>
      </c>
      <c r="J71" t="b">
        <v>0</v>
      </c>
      <c r="K71">
        <v>87</v>
      </c>
      <c r="L71">
        <v>272</v>
      </c>
    </row>
    <row r="72" spans="1:12" x14ac:dyDescent="0.2">
      <c r="A72" s="9" t="s">
        <v>135</v>
      </c>
      <c r="B72">
        <v>10</v>
      </c>
      <c r="C72" s="10">
        <v>43873</v>
      </c>
      <c r="D72" s="10">
        <v>44420</v>
      </c>
      <c r="E72" s="9" t="s">
        <v>34</v>
      </c>
      <c r="F72" s="9" t="s">
        <v>89</v>
      </c>
      <c r="G72">
        <v>5</v>
      </c>
      <c r="H72" s="10">
        <v>44350</v>
      </c>
      <c r="I72">
        <v>0</v>
      </c>
      <c r="J72" t="b">
        <v>1</v>
      </c>
      <c r="K72">
        <v>28</v>
      </c>
      <c r="L72">
        <v>121</v>
      </c>
    </row>
    <row r="73" spans="1:12" x14ac:dyDescent="0.2">
      <c r="A73" s="9" t="s">
        <v>136</v>
      </c>
      <c r="B73">
        <v>5</v>
      </c>
      <c r="C73" s="10">
        <v>44267</v>
      </c>
      <c r="D73" s="10">
        <v>44632</v>
      </c>
      <c r="E73" s="9" t="s">
        <v>34</v>
      </c>
      <c r="F73" s="9" t="s">
        <v>64</v>
      </c>
      <c r="G73">
        <v>8</v>
      </c>
      <c r="H73" s="10">
        <v>44351</v>
      </c>
      <c r="I73">
        <v>1</v>
      </c>
      <c r="J73" t="b">
        <v>0</v>
      </c>
      <c r="L73">
        <v>1</v>
      </c>
    </row>
    <row r="74" spans="1:12" x14ac:dyDescent="0.2">
      <c r="A74" s="9" t="s">
        <v>137</v>
      </c>
      <c r="B74">
        <v>5</v>
      </c>
      <c r="C74" s="10">
        <v>44253</v>
      </c>
      <c r="D74" s="10">
        <v>44618</v>
      </c>
      <c r="E74" s="9" t="s">
        <v>34</v>
      </c>
      <c r="F74" s="9" t="s">
        <v>67</v>
      </c>
      <c r="G74">
        <v>1</v>
      </c>
      <c r="H74" s="10">
        <v>44351</v>
      </c>
      <c r="I74">
        <v>1</v>
      </c>
      <c r="J74" t="b">
        <v>1</v>
      </c>
      <c r="K74">
        <v>2</v>
      </c>
      <c r="L74">
        <v>3</v>
      </c>
    </row>
    <row r="75" spans="1:12" x14ac:dyDescent="0.2">
      <c r="A75" s="9" t="s">
        <v>138</v>
      </c>
      <c r="B75">
        <v>25</v>
      </c>
      <c r="C75" s="10">
        <v>44068</v>
      </c>
      <c r="D75" s="10">
        <v>44433</v>
      </c>
      <c r="E75" s="9" t="s">
        <v>34</v>
      </c>
      <c r="F75" s="9" t="s">
        <v>69</v>
      </c>
      <c r="G75">
        <v>8</v>
      </c>
      <c r="H75" s="10">
        <v>44340</v>
      </c>
      <c r="I75">
        <v>1</v>
      </c>
      <c r="J75" t="b">
        <v>0</v>
      </c>
      <c r="K75">
        <v>12</v>
      </c>
      <c r="L75">
        <v>28</v>
      </c>
    </row>
    <row r="76" spans="1:12" x14ac:dyDescent="0.2">
      <c r="A76" s="9" t="s">
        <v>139</v>
      </c>
      <c r="B76">
        <v>10</v>
      </c>
      <c r="C76" s="10">
        <v>44316</v>
      </c>
      <c r="D76" s="10">
        <v>44681</v>
      </c>
      <c r="E76" s="9" t="s">
        <v>34</v>
      </c>
      <c r="F76" s="9" t="s">
        <v>122</v>
      </c>
      <c r="G76">
        <v>1</v>
      </c>
      <c r="H76" s="10">
        <v>44351</v>
      </c>
      <c r="I76">
        <v>1</v>
      </c>
      <c r="J76" t="b">
        <v>1</v>
      </c>
      <c r="K76">
        <v>17</v>
      </c>
      <c r="L76">
        <v>45</v>
      </c>
    </row>
    <row r="77" spans="1:12" x14ac:dyDescent="0.2">
      <c r="A77" s="9" t="s">
        <v>140</v>
      </c>
      <c r="B77">
        <v>10</v>
      </c>
      <c r="C77" s="10">
        <v>44253</v>
      </c>
      <c r="D77" s="10">
        <v>44618</v>
      </c>
      <c r="E77" s="9" t="s">
        <v>34</v>
      </c>
      <c r="F77" s="9" t="s">
        <v>41</v>
      </c>
      <c r="G77">
        <v>5</v>
      </c>
      <c r="H77" s="10">
        <v>44336</v>
      </c>
      <c r="I77">
        <v>1</v>
      </c>
      <c r="J77" t="b">
        <v>0</v>
      </c>
      <c r="K77">
        <v>10</v>
      </c>
      <c r="L77">
        <v>34</v>
      </c>
    </row>
    <row r="78" spans="1:12" x14ac:dyDescent="0.2">
      <c r="A78" s="9" t="s">
        <v>141</v>
      </c>
      <c r="B78">
        <v>25</v>
      </c>
      <c r="C78" s="10">
        <v>44267</v>
      </c>
      <c r="D78" s="10">
        <v>44632</v>
      </c>
      <c r="E78" s="9" t="s">
        <v>34</v>
      </c>
      <c r="F78" s="9" t="s">
        <v>37</v>
      </c>
      <c r="G78">
        <v>11</v>
      </c>
      <c r="H78" s="10">
        <v>44352</v>
      </c>
      <c r="I78">
        <v>0</v>
      </c>
      <c r="J78" t="b">
        <v>1</v>
      </c>
      <c r="K78">
        <v>18</v>
      </c>
      <c r="L78">
        <v>55</v>
      </c>
    </row>
    <row r="79" spans="1:12" x14ac:dyDescent="0.2">
      <c r="A79" s="9" t="s">
        <v>142</v>
      </c>
      <c r="B79">
        <v>5</v>
      </c>
      <c r="C79" s="10">
        <v>44183</v>
      </c>
      <c r="D79" s="10">
        <v>44548</v>
      </c>
      <c r="E79" s="9" t="s">
        <v>34</v>
      </c>
      <c r="F79" s="9" t="s">
        <v>51</v>
      </c>
      <c r="G79">
        <v>2</v>
      </c>
      <c r="H79" s="10">
        <v>44348</v>
      </c>
      <c r="I79">
        <v>0</v>
      </c>
      <c r="J79" t="b">
        <v>1</v>
      </c>
      <c r="K79">
        <v>9</v>
      </c>
      <c r="L79">
        <v>59</v>
      </c>
    </row>
    <row r="80" spans="1:12" x14ac:dyDescent="0.2">
      <c r="A80" s="9" t="s">
        <v>143</v>
      </c>
      <c r="B80">
        <v>15</v>
      </c>
      <c r="C80" s="10">
        <v>43599</v>
      </c>
      <c r="D80" s="10">
        <v>44436</v>
      </c>
      <c r="E80" s="9" t="s">
        <v>34</v>
      </c>
      <c r="F80" s="9" t="s">
        <v>78</v>
      </c>
      <c r="G80">
        <v>34</v>
      </c>
      <c r="H80" s="10">
        <v>44351</v>
      </c>
      <c r="I80">
        <v>25</v>
      </c>
      <c r="J80" t="b">
        <v>1</v>
      </c>
      <c r="K80">
        <v>37</v>
      </c>
      <c r="L80">
        <v>133</v>
      </c>
    </row>
    <row r="81" spans="1:12" x14ac:dyDescent="0.2">
      <c r="A81" s="9" t="s">
        <v>144</v>
      </c>
      <c r="B81">
        <v>10</v>
      </c>
      <c r="C81" s="10">
        <v>44130</v>
      </c>
      <c r="D81" s="10">
        <v>44495</v>
      </c>
      <c r="E81" s="9" t="s">
        <v>34</v>
      </c>
      <c r="F81" s="9" t="s">
        <v>74</v>
      </c>
      <c r="G81">
        <v>5</v>
      </c>
      <c r="H81" s="10">
        <v>44349</v>
      </c>
      <c r="I81">
        <v>1</v>
      </c>
      <c r="J81" t="b">
        <v>0</v>
      </c>
      <c r="K81">
        <v>29</v>
      </c>
      <c r="L81">
        <v>130</v>
      </c>
    </row>
    <row r="82" spans="1:12" x14ac:dyDescent="0.2">
      <c r="A82" s="9" t="s">
        <v>145</v>
      </c>
      <c r="B82">
        <v>5</v>
      </c>
      <c r="C82" s="10">
        <v>44202</v>
      </c>
      <c r="D82" s="10">
        <v>44567</v>
      </c>
      <c r="E82" s="9" t="s">
        <v>34</v>
      </c>
      <c r="F82" s="9" t="s">
        <v>51</v>
      </c>
      <c r="G82">
        <v>2</v>
      </c>
      <c r="H82" s="10">
        <v>44348</v>
      </c>
      <c r="I82">
        <v>0</v>
      </c>
      <c r="J82" t="b">
        <v>1</v>
      </c>
      <c r="K82">
        <v>3</v>
      </c>
      <c r="L82">
        <v>14</v>
      </c>
    </row>
    <row r="83" spans="1:12" x14ac:dyDescent="0.2">
      <c r="A83" s="9" t="s">
        <v>146</v>
      </c>
      <c r="B83">
        <v>10</v>
      </c>
      <c r="C83" s="10">
        <v>44089</v>
      </c>
      <c r="D83" s="10">
        <v>44454</v>
      </c>
      <c r="E83" s="9" t="s">
        <v>34</v>
      </c>
      <c r="F83" s="9" t="s">
        <v>35</v>
      </c>
      <c r="G83">
        <v>1</v>
      </c>
      <c r="H83" s="10">
        <v>44350</v>
      </c>
      <c r="I83">
        <v>1</v>
      </c>
      <c r="J83" t="b">
        <v>1</v>
      </c>
      <c r="K83">
        <v>43</v>
      </c>
      <c r="L83">
        <v>111</v>
      </c>
    </row>
    <row r="84" spans="1:12" x14ac:dyDescent="0.2">
      <c r="A84" s="9" t="s">
        <v>147</v>
      </c>
      <c r="B84">
        <v>5</v>
      </c>
      <c r="C84" s="10">
        <v>44253</v>
      </c>
      <c r="D84" s="10">
        <v>44618</v>
      </c>
      <c r="E84" s="9" t="s">
        <v>34</v>
      </c>
      <c r="F84" s="9" t="s">
        <v>55</v>
      </c>
      <c r="G84">
        <v>1</v>
      </c>
      <c r="H84" s="10">
        <v>44349</v>
      </c>
      <c r="I84">
        <v>0</v>
      </c>
      <c r="J84" t="b">
        <v>0</v>
      </c>
      <c r="L84">
        <v>3</v>
      </c>
    </row>
    <row r="85" spans="1:12" x14ac:dyDescent="0.2">
      <c r="A85" s="9" t="s">
        <v>148</v>
      </c>
      <c r="B85">
        <v>10</v>
      </c>
      <c r="C85" s="10">
        <v>44099</v>
      </c>
      <c r="D85" s="10">
        <v>44464</v>
      </c>
      <c r="E85" s="9" t="s">
        <v>34</v>
      </c>
      <c r="F85" s="9" t="s">
        <v>108</v>
      </c>
      <c r="G85">
        <v>5</v>
      </c>
      <c r="H85" s="10">
        <v>44351</v>
      </c>
      <c r="I85">
        <v>1</v>
      </c>
      <c r="J85" t="b">
        <v>1</v>
      </c>
      <c r="K85">
        <v>122</v>
      </c>
      <c r="L85">
        <v>328</v>
      </c>
    </row>
    <row r="86" spans="1:12" x14ac:dyDescent="0.2">
      <c r="A86" s="9" t="s">
        <v>149</v>
      </c>
      <c r="B86">
        <v>10</v>
      </c>
      <c r="C86" s="10">
        <v>43850</v>
      </c>
      <c r="D86" s="10">
        <v>44589</v>
      </c>
      <c r="E86" s="9" t="s">
        <v>34</v>
      </c>
      <c r="F86" s="9" t="s">
        <v>41</v>
      </c>
      <c r="G86">
        <v>24</v>
      </c>
      <c r="H86" s="10">
        <v>44353</v>
      </c>
      <c r="I86">
        <v>0</v>
      </c>
      <c r="J86" t="b">
        <v>1</v>
      </c>
      <c r="K86">
        <v>19</v>
      </c>
      <c r="L86">
        <v>64</v>
      </c>
    </row>
    <row r="87" spans="1:12" x14ac:dyDescent="0.2">
      <c r="A87" s="9" t="s">
        <v>150</v>
      </c>
      <c r="C87" s="10">
        <v>43748</v>
      </c>
      <c r="D87" s="10">
        <v>44479</v>
      </c>
      <c r="E87" s="9" t="s">
        <v>34</v>
      </c>
      <c r="F87" s="9" t="s">
        <v>151</v>
      </c>
      <c r="G87">
        <v>42</v>
      </c>
      <c r="H87" s="10">
        <v>44353</v>
      </c>
      <c r="I87">
        <v>0</v>
      </c>
      <c r="J87" t="b">
        <v>1</v>
      </c>
      <c r="K87">
        <v>153</v>
      </c>
      <c r="L87">
        <v>521</v>
      </c>
    </row>
    <row r="88" spans="1:12" x14ac:dyDescent="0.2">
      <c r="A88" s="9" t="s">
        <v>152</v>
      </c>
      <c r="B88">
        <v>15</v>
      </c>
      <c r="C88" s="10">
        <v>44152</v>
      </c>
      <c r="D88" s="10">
        <v>44517</v>
      </c>
      <c r="E88" s="9" t="s">
        <v>34</v>
      </c>
      <c r="F88" s="9" t="s">
        <v>153</v>
      </c>
      <c r="G88">
        <v>2</v>
      </c>
      <c r="H88" s="10">
        <v>44351</v>
      </c>
      <c r="I88">
        <v>0</v>
      </c>
      <c r="J88" t="b">
        <v>1</v>
      </c>
      <c r="K88">
        <v>1</v>
      </c>
      <c r="L88">
        <v>7</v>
      </c>
    </row>
    <row r="89" spans="1:12" x14ac:dyDescent="0.2">
      <c r="A89" s="9" t="s">
        <v>154</v>
      </c>
      <c r="B89">
        <v>5</v>
      </c>
      <c r="C89" s="10">
        <v>44173</v>
      </c>
      <c r="D89" s="10">
        <v>44538</v>
      </c>
      <c r="E89" s="9" t="s">
        <v>34</v>
      </c>
      <c r="F89" s="9" t="s">
        <v>67</v>
      </c>
      <c r="G89">
        <v>3</v>
      </c>
      <c r="H89" s="10">
        <v>44351</v>
      </c>
      <c r="I89">
        <v>0</v>
      </c>
      <c r="J89" t="b">
        <v>1</v>
      </c>
      <c r="K89">
        <v>6</v>
      </c>
      <c r="L89">
        <v>21</v>
      </c>
    </row>
    <row r="90" spans="1:12" x14ac:dyDescent="0.2">
      <c r="A90" s="9" t="s">
        <v>155</v>
      </c>
      <c r="B90">
        <v>25</v>
      </c>
      <c r="C90" s="10">
        <v>43837</v>
      </c>
      <c r="D90" s="10">
        <v>44568</v>
      </c>
      <c r="E90" s="9" t="s">
        <v>34</v>
      </c>
      <c r="F90" s="9" t="s">
        <v>87</v>
      </c>
      <c r="G90">
        <v>8</v>
      </c>
      <c r="H90" s="10">
        <v>44335</v>
      </c>
      <c r="I90">
        <v>1</v>
      </c>
      <c r="J90" t="b">
        <v>1</v>
      </c>
      <c r="K90">
        <v>118</v>
      </c>
      <c r="L90">
        <v>352</v>
      </c>
    </row>
    <row r="91" spans="1:12" x14ac:dyDescent="0.2">
      <c r="A91" s="9" t="s">
        <v>156</v>
      </c>
      <c r="B91">
        <v>10</v>
      </c>
      <c r="C91" s="10">
        <v>44083</v>
      </c>
      <c r="D91" s="10">
        <v>44448</v>
      </c>
      <c r="E91" s="9" t="s">
        <v>34</v>
      </c>
      <c r="F91" s="9" t="s">
        <v>39</v>
      </c>
      <c r="G91">
        <v>8</v>
      </c>
      <c r="H91" s="10">
        <v>44349</v>
      </c>
      <c r="I91">
        <v>1</v>
      </c>
      <c r="J91" t="b">
        <v>1</v>
      </c>
      <c r="K91">
        <v>78</v>
      </c>
      <c r="L91">
        <v>251</v>
      </c>
    </row>
    <row r="92" spans="1:12" x14ac:dyDescent="0.2">
      <c r="A92" s="9" t="s">
        <v>157</v>
      </c>
      <c r="B92">
        <v>30</v>
      </c>
      <c r="C92" s="10">
        <v>43992</v>
      </c>
      <c r="D92" s="10">
        <v>44357</v>
      </c>
      <c r="E92" s="9" t="s">
        <v>34</v>
      </c>
      <c r="F92" s="9" t="s">
        <v>47</v>
      </c>
      <c r="G92">
        <v>8</v>
      </c>
      <c r="H92" s="10">
        <v>44302</v>
      </c>
      <c r="I92">
        <v>0</v>
      </c>
      <c r="J92" t="b">
        <v>1</v>
      </c>
      <c r="K92">
        <v>5</v>
      </c>
      <c r="L92">
        <v>30</v>
      </c>
    </row>
    <row r="93" spans="1:12" x14ac:dyDescent="0.2">
      <c r="A93" s="9" t="s">
        <v>158</v>
      </c>
      <c r="B93">
        <v>15</v>
      </c>
      <c r="C93" s="10">
        <v>43822</v>
      </c>
      <c r="D93" s="10">
        <v>44553</v>
      </c>
      <c r="E93" s="9" t="s">
        <v>34</v>
      </c>
      <c r="F93" s="9" t="s">
        <v>159</v>
      </c>
      <c r="G93">
        <v>2</v>
      </c>
      <c r="H93" s="10">
        <v>44302</v>
      </c>
      <c r="I93">
        <v>1</v>
      </c>
      <c r="J93" t="b">
        <v>0</v>
      </c>
      <c r="K93">
        <v>22</v>
      </c>
      <c r="L93">
        <v>106</v>
      </c>
    </row>
    <row r="94" spans="1:12" x14ac:dyDescent="0.2">
      <c r="A94" s="9" t="s">
        <v>160</v>
      </c>
      <c r="B94">
        <v>15</v>
      </c>
      <c r="C94" s="10">
        <v>44125</v>
      </c>
      <c r="D94" s="10">
        <v>44490</v>
      </c>
      <c r="E94" s="9" t="s">
        <v>34</v>
      </c>
      <c r="F94" s="9" t="s">
        <v>153</v>
      </c>
      <c r="G94">
        <v>3</v>
      </c>
      <c r="H94" s="10">
        <v>44347</v>
      </c>
      <c r="I94">
        <v>0</v>
      </c>
      <c r="J94" t="b">
        <v>1</v>
      </c>
      <c r="K94">
        <v>18</v>
      </c>
      <c r="L94">
        <v>76</v>
      </c>
    </row>
    <row r="95" spans="1:12" x14ac:dyDescent="0.2">
      <c r="A95" s="9" t="s">
        <v>161</v>
      </c>
      <c r="B95">
        <v>15</v>
      </c>
      <c r="C95" s="10">
        <v>44216</v>
      </c>
      <c r="D95" s="10">
        <v>44581</v>
      </c>
      <c r="E95" s="9" t="s">
        <v>34</v>
      </c>
      <c r="F95" s="9" t="s">
        <v>162</v>
      </c>
      <c r="G95">
        <v>12</v>
      </c>
      <c r="H95" s="10">
        <v>44351</v>
      </c>
      <c r="I95">
        <v>0</v>
      </c>
      <c r="J95" t="b">
        <v>0</v>
      </c>
      <c r="K95">
        <v>3</v>
      </c>
      <c r="L95">
        <v>6</v>
      </c>
    </row>
    <row r="96" spans="1:12" x14ac:dyDescent="0.2">
      <c r="A96" s="9" t="s">
        <v>163</v>
      </c>
      <c r="B96">
        <v>15</v>
      </c>
      <c r="C96" s="10">
        <v>44172</v>
      </c>
      <c r="D96" s="10">
        <v>44537</v>
      </c>
      <c r="E96" s="9" t="s">
        <v>34</v>
      </c>
      <c r="F96" s="9" t="s">
        <v>164</v>
      </c>
      <c r="G96">
        <v>9</v>
      </c>
      <c r="H96" s="10">
        <v>44349</v>
      </c>
      <c r="I96">
        <v>1</v>
      </c>
      <c r="J96" t="b">
        <v>1</v>
      </c>
      <c r="K96">
        <v>59</v>
      </c>
      <c r="L96">
        <v>116</v>
      </c>
    </row>
    <row r="97" spans="1:12" x14ac:dyDescent="0.2">
      <c r="A97" s="9" t="s">
        <v>165</v>
      </c>
      <c r="B97">
        <v>5</v>
      </c>
      <c r="C97" s="10">
        <v>44042</v>
      </c>
      <c r="D97" s="10">
        <v>44407</v>
      </c>
      <c r="E97" s="9" t="s">
        <v>34</v>
      </c>
      <c r="F97" s="9" t="s">
        <v>39</v>
      </c>
      <c r="G97">
        <v>3</v>
      </c>
      <c r="H97" s="10">
        <v>44347</v>
      </c>
      <c r="I97">
        <v>0</v>
      </c>
      <c r="J97" t="b">
        <v>1</v>
      </c>
    </row>
    <row r="98" spans="1:12" x14ac:dyDescent="0.2">
      <c r="A98" s="9" t="s">
        <v>166</v>
      </c>
      <c r="B98">
        <v>5</v>
      </c>
      <c r="C98" s="10">
        <v>44089</v>
      </c>
      <c r="D98" s="10">
        <v>44454</v>
      </c>
      <c r="E98" s="9" t="s">
        <v>34</v>
      </c>
      <c r="F98" s="9" t="s">
        <v>67</v>
      </c>
      <c r="G98">
        <v>2</v>
      </c>
      <c r="H98" s="10">
        <v>44351</v>
      </c>
      <c r="I98">
        <v>1</v>
      </c>
      <c r="J98" t="b">
        <v>1</v>
      </c>
      <c r="K98">
        <v>164</v>
      </c>
      <c r="L98">
        <v>396</v>
      </c>
    </row>
    <row r="99" spans="1:12" x14ac:dyDescent="0.2">
      <c r="A99" s="9" t="s">
        <v>167</v>
      </c>
      <c r="B99">
        <v>5</v>
      </c>
      <c r="C99" s="10">
        <v>44126</v>
      </c>
      <c r="D99" s="10">
        <v>44490</v>
      </c>
      <c r="E99" s="9" t="s">
        <v>34</v>
      </c>
      <c r="F99" s="9" t="s">
        <v>168</v>
      </c>
      <c r="G99">
        <v>2</v>
      </c>
      <c r="H99" s="10">
        <v>44351</v>
      </c>
      <c r="I99">
        <v>1</v>
      </c>
      <c r="J99" t="b">
        <v>1</v>
      </c>
      <c r="K99">
        <v>35</v>
      </c>
      <c r="L99">
        <v>129</v>
      </c>
    </row>
    <row r="100" spans="1:12" x14ac:dyDescent="0.2">
      <c r="A100" s="9" t="s">
        <v>169</v>
      </c>
      <c r="B100">
        <v>5</v>
      </c>
      <c r="C100" s="10">
        <v>44180</v>
      </c>
      <c r="D100" s="10">
        <v>44545</v>
      </c>
      <c r="E100" s="9" t="s">
        <v>34</v>
      </c>
      <c r="F100" s="9" t="s">
        <v>51</v>
      </c>
      <c r="G100">
        <v>1</v>
      </c>
      <c r="H100" s="10">
        <v>44351</v>
      </c>
      <c r="I100">
        <v>1</v>
      </c>
      <c r="J100" t="b">
        <v>1</v>
      </c>
      <c r="K100">
        <v>2</v>
      </c>
      <c r="L100">
        <v>14</v>
      </c>
    </row>
    <row r="101" spans="1:12" x14ac:dyDescent="0.2">
      <c r="A101" s="9" t="s">
        <v>170</v>
      </c>
      <c r="C101" s="10">
        <v>44035</v>
      </c>
      <c r="D101" s="10">
        <v>44400</v>
      </c>
      <c r="E101" s="9" t="s">
        <v>34</v>
      </c>
      <c r="F101" s="9" t="s">
        <v>78</v>
      </c>
      <c r="G101">
        <v>6</v>
      </c>
      <c r="H101" s="10">
        <v>44352</v>
      </c>
      <c r="I101">
        <v>0</v>
      </c>
      <c r="J101" t="b">
        <v>1</v>
      </c>
      <c r="K101">
        <v>20</v>
      </c>
      <c r="L101">
        <v>51</v>
      </c>
    </row>
  </sheetData>
  <hyperlinks>
    <hyperlink ref="N1" location="'Exploratory Data Analysis'!A1" display="Back" xr:uid="{B218338B-74C0-40EA-81A8-0BF4C9F8ADAA}"/>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180A-BF98-4F8B-8D5D-ABD210A4BFAE}">
  <dimension ref="A1:AM840"/>
  <sheetViews>
    <sheetView workbookViewId="0">
      <selection activeCell="H305" sqref="H305"/>
    </sheetView>
  </sheetViews>
  <sheetFormatPr defaultRowHeight="12" x14ac:dyDescent="0.2"/>
  <cols>
    <col min="1" max="1" width="11" bestFit="1" customWidth="1"/>
    <col min="2" max="2" width="13.5703125" bestFit="1" customWidth="1"/>
    <col min="3" max="3" width="14.140625" bestFit="1" customWidth="1"/>
    <col min="4" max="4" width="19" bestFit="1" customWidth="1"/>
    <col min="5" max="5" width="15" bestFit="1" customWidth="1"/>
    <col min="6" max="6" width="17.85546875" bestFit="1" customWidth="1"/>
    <col min="7" max="7" width="6.85546875" bestFit="1" customWidth="1"/>
    <col min="8" max="8" width="16.28515625" bestFit="1" customWidth="1"/>
    <col min="9" max="9" width="23" bestFit="1" customWidth="1"/>
    <col min="10" max="10" width="21.28515625" bestFit="1" customWidth="1"/>
    <col min="11" max="11" width="16" bestFit="1" customWidth="1"/>
    <col min="12" max="12" width="20" bestFit="1" customWidth="1"/>
    <col min="13" max="13" width="20.7109375" bestFit="1" customWidth="1"/>
    <col min="14" max="14" width="11.140625" bestFit="1" customWidth="1"/>
    <col min="15" max="15" width="11.42578125" bestFit="1" customWidth="1"/>
    <col min="16" max="16" width="35.140625" bestFit="1" customWidth="1"/>
    <col min="17" max="17" width="13.7109375" bestFit="1" customWidth="1"/>
    <col min="18" max="18" width="15.42578125" bestFit="1" customWidth="1"/>
    <col min="19" max="19" width="13.5703125" bestFit="1" customWidth="1"/>
    <col min="20" max="20" width="20.140625" bestFit="1" customWidth="1"/>
    <col min="21" max="21" width="16.7109375" bestFit="1" customWidth="1"/>
    <col min="22" max="22" width="8.42578125" bestFit="1" customWidth="1"/>
    <col min="23" max="23" width="7.28515625" bestFit="1" customWidth="1"/>
    <col min="24" max="24" width="9" bestFit="1" customWidth="1"/>
    <col min="25" max="25" width="7.42578125" bestFit="1" customWidth="1"/>
    <col min="26" max="26" width="13.5703125" bestFit="1" customWidth="1"/>
    <col min="27" max="27" width="20.140625" bestFit="1" customWidth="1"/>
    <col min="28" max="28" width="20.5703125" bestFit="1" customWidth="1"/>
    <col min="29" max="29" width="23.140625" bestFit="1" customWidth="1"/>
    <col min="30" max="30" width="26.85546875" bestFit="1" customWidth="1"/>
    <col min="31" max="31" width="21.85546875" bestFit="1" customWidth="1"/>
    <col min="32" max="32" width="34.85546875" bestFit="1" customWidth="1"/>
    <col min="33" max="33" width="29.85546875" bestFit="1" customWidth="1"/>
    <col min="34" max="34" width="24.5703125" bestFit="1" customWidth="1"/>
    <col min="35" max="35" width="27.140625" bestFit="1" customWidth="1"/>
    <col min="36" max="36" width="30.85546875" bestFit="1" customWidth="1"/>
    <col min="37" max="37" width="25.85546875" bestFit="1" customWidth="1"/>
  </cols>
  <sheetData>
    <row r="1" spans="1:39" x14ac:dyDescent="0.2">
      <c r="A1" t="s">
        <v>171</v>
      </c>
      <c r="B1" t="s">
        <v>4</v>
      </c>
      <c r="C1" t="s">
        <v>5</v>
      </c>
      <c r="D1" t="s">
        <v>32</v>
      </c>
      <c r="E1" t="s">
        <v>7</v>
      </c>
      <c r="F1" t="s">
        <v>8</v>
      </c>
      <c r="G1" t="s">
        <v>9</v>
      </c>
      <c r="H1" t="s">
        <v>10</v>
      </c>
      <c r="I1" t="s">
        <v>11</v>
      </c>
      <c r="J1" t="s">
        <v>12</v>
      </c>
      <c r="K1" t="s">
        <v>13</v>
      </c>
      <c r="L1" t="s">
        <v>14</v>
      </c>
      <c r="M1" t="s">
        <v>15</v>
      </c>
      <c r="N1" t="s">
        <v>172</v>
      </c>
      <c r="O1" t="s">
        <v>175</v>
      </c>
      <c r="P1" t="s">
        <v>353</v>
      </c>
      <c r="Q1" t="s">
        <v>173</v>
      </c>
      <c r="R1" t="s">
        <v>174</v>
      </c>
      <c r="S1" t="s">
        <v>176</v>
      </c>
      <c r="T1" t="s">
        <v>354</v>
      </c>
      <c r="U1" t="s">
        <v>219</v>
      </c>
      <c r="V1" t="s">
        <v>177</v>
      </c>
      <c r="W1" t="s">
        <v>178</v>
      </c>
      <c r="X1" t="s">
        <v>179</v>
      </c>
      <c r="Y1" t="s">
        <v>180</v>
      </c>
      <c r="Z1" t="s">
        <v>181</v>
      </c>
      <c r="AA1" t="s">
        <v>182</v>
      </c>
      <c r="AB1" t="s">
        <v>436</v>
      </c>
      <c r="AC1" t="s">
        <v>437</v>
      </c>
      <c r="AD1" t="s">
        <v>438</v>
      </c>
      <c r="AE1" t="s">
        <v>439</v>
      </c>
      <c r="AF1" t="s">
        <v>475</v>
      </c>
      <c r="AG1" t="s">
        <v>476</v>
      </c>
      <c r="AH1" t="s">
        <v>480</v>
      </c>
      <c r="AI1" t="s">
        <v>481</v>
      </c>
      <c r="AJ1" t="s">
        <v>482</v>
      </c>
      <c r="AK1" t="s">
        <v>483</v>
      </c>
      <c r="AM1" s="37" t="s">
        <v>266</v>
      </c>
    </row>
    <row r="2" spans="1:39" hidden="1" x14ac:dyDescent="0.2">
      <c r="A2">
        <v>6</v>
      </c>
      <c r="B2" s="9" t="s">
        <v>46</v>
      </c>
      <c r="C2">
        <v>25</v>
      </c>
      <c r="D2" s="10">
        <v>44074</v>
      </c>
      <c r="E2" s="10">
        <v>44439</v>
      </c>
      <c r="F2" s="9" t="s">
        <v>34</v>
      </c>
      <c r="G2">
        <v>1250</v>
      </c>
      <c r="H2">
        <v>4</v>
      </c>
      <c r="I2" s="10">
        <v>44351</v>
      </c>
      <c r="J2">
        <v>1</v>
      </c>
      <c r="K2" t="b">
        <v>1</v>
      </c>
      <c r="L2">
        <v>49</v>
      </c>
      <c r="M2">
        <v>157</v>
      </c>
      <c r="N2" s="9" t="s">
        <v>183</v>
      </c>
      <c r="O2" s="10">
        <v>44383</v>
      </c>
      <c r="P2" s="9" t="s">
        <v>373</v>
      </c>
      <c r="Q2">
        <v>2020</v>
      </c>
      <c r="R2">
        <v>8</v>
      </c>
      <c r="S2">
        <v>10.152159181913387</v>
      </c>
      <c r="T2" s="9" t="s">
        <v>363</v>
      </c>
      <c r="U2">
        <v>10</v>
      </c>
      <c r="V2">
        <v>0</v>
      </c>
      <c r="W2">
        <v>10</v>
      </c>
      <c r="X2">
        <v>8</v>
      </c>
      <c r="Y2">
        <v>2020</v>
      </c>
      <c r="Z2" s="9" t="s">
        <v>189</v>
      </c>
      <c r="AA2" s="9" t="s">
        <v>189</v>
      </c>
      <c r="AB2" t="s">
        <v>440</v>
      </c>
      <c r="AC2" t="s">
        <v>441</v>
      </c>
      <c r="AD2">
        <v>8</v>
      </c>
      <c r="AE2" t="s">
        <v>442</v>
      </c>
      <c r="AF2">
        <v>6</v>
      </c>
      <c r="AG2" t="s">
        <v>457</v>
      </c>
      <c r="AH2" t="s">
        <v>484</v>
      </c>
      <c r="AI2" t="s">
        <v>441</v>
      </c>
      <c r="AJ2">
        <v>8</v>
      </c>
      <c r="AK2" t="s">
        <v>442</v>
      </c>
    </row>
    <row r="3" spans="1:39" hidden="1" x14ac:dyDescent="0.2">
      <c r="A3">
        <v>27</v>
      </c>
      <c r="B3" s="9" t="s">
        <v>83</v>
      </c>
      <c r="C3">
        <v>15</v>
      </c>
      <c r="D3" s="10">
        <v>44039</v>
      </c>
      <c r="E3" s="10">
        <v>44404</v>
      </c>
      <c r="F3" s="9" t="s">
        <v>34</v>
      </c>
      <c r="G3">
        <v>495</v>
      </c>
      <c r="H3">
        <v>4</v>
      </c>
      <c r="I3" s="10">
        <v>44351</v>
      </c>
      <c r="J3">
        <v>1</v>
      </c>
      <c r="K3" t="b">
        <v>1</v>
      </c>
      <c r="L3">
        <v>6</v>
      </c>
      <c r="M3">
        <v>19</v>
      </c>
      <c r="N3" s="9" t="s">
        <v>183</v>
      </c>
      <c r="O3" s="10">
        <v>44383</v>
      </c>
      <c r="P3" s="9" t="s">
        <v>374</v>
      </c>
      <c r="Q3">
        <v>2020</v>
      </c>
      <c r="R3">
        <v>7</v>
      </c>
      <c r="S3">
        <v>11.30208012484856</v>
      </c>
      <c r="T3" s="9" t="s">
        <v>363</v>
      </c>
      <c r="U3">
        <v>11</v>
      </c>
      <c r="V3">
        <v>0</v>
      </c>
      <c r="W3">
        <v>11</v>
      </c>
      <c r="X3">
        <v>7</v>
      </c>
      <c r="Y3">
        <v>2020</v>
      </c>
      <c r="Z3" s="9" t="s">
        <v>190</v>
      </c>
      <c r="AA3" s="9" t="s">
        <v>190</v>
      </c>
      <c r="AB3" t="s">
        <v>440</v>
      </c>
      <c r="AC3" t="s">
        <v>441</v>
      </c>
      <c r="AD3">
        <v>7</v>
      </c>
      <c r="AE3" t="s">
        <v>443</v>
      </c>
      <c r="AF3">
        <v>6</v>
      </c>
      <c r="AG3" t="s">
        <v>457</v>
      </c>
      <c r="AH3" t="s">
        <v>484</v>
      </c>
      <c r="AI3" t="s">
        <v>441</v>
      </c>
      <c r="AJ3">
        <v>7</v>
      </c>
      <c r="AK3" t="s">
        <v>443</v>
      </c>
    </row>
    <row r="4" spans="1:39" x14ac:dyDescent="0.2">
      <c r="A4">
        <v>28</v>
      </c>
      <c r="B4" s="9" t="s">
        <v>84</v>
      </c>
      <c r="C4">
        <v>25</v>
      </c>
      <c r="D4" s="10">
        <v>44012</v>
      </c>
      <c r="E4" s="10">
        <v>44377</v>
      </c>
      <c r="F4" s="9" t="s">
        <v>34</v>
      </c>
      <c r="G4">
        <v>938</v>
      </c>
      <c r="H4">
        <v>5</v>
      </c>
      <c r="I4" s="10">
        <v>44351</v>
      </c>
      <c r="J4">
        <v>1</v>
      </c>
      <c r="K4" t="b">
        <v>1</v>
      </c>
      <c r="L4">
        <v>101</v>
      </c>
      <c r="M4">
        <v>350</v>
      </c>
      <c r="N4" s="9" t="s">
        <v>183</v>
      </c>
      <c r="O4" s="10">
        <v>44383</v>
      </c>
      <c r="P4" s="9" t="s">
        <v>433</v>
      </c>
      <c r="Q4">
        <v>2020</v>
      </c>
      <c r="R4">
        <v>6</v>
      </c>
      <c r="S4">
        <v>12.189161995112835</v>
      </c>
      <c r="T4" s="9" t="s">
        <v>363</v>
      </c>
      <c r="U4">
        <v>12</v>
      </c>
      <c r="V4">
        <v>0</v>
      </c>
      <c r="W4">
        <v>12</v>
      </c>
      <c r="X4">
        <v>6</v>
      </c>
      <c r="Y4">
        <v>2020</v>
      </c>
      <c r="Z4" s="9" t="s">
        <v>191</v>
      </c>
      <c r="AA4" s="9" t="s">
        <v>191</v>
      </c>
      <c r="AB4" t="s">
        <v>440</v>
      </c>
      <c r="AC4" t="s">
        <v>447</v>
      </c>
      <c r="AD4">
        <v>6</v>
      </c>
      <c r="AE4" t="s">
        <v>457</v>
      </c>
      <c r="AF4">
        <v>6</v>
      </c>
      <c r="AG4" t="s">
        <v>457</v>
      </c>
      <c r="AH4" t="s">
        <v>484</v>
      </c>
      <c r="AI4" t="s">
        <v>447</v>
      </c>
      <c r="AJ4">
        <v>6</v>
      </c>
      <c r="AK4" t="s">
        <v>457</v>
      </c>
    </row>
    <row r="5" spans="1:39" hidden="1" x14ac:dyDescent="0.2">
      <c r="A5">
        <v>45</v>
      </c>
      <c r="B5" s="9" t="s">
        <v>106</v>
      </c>
      <c r="C5">
        <v>25</v>
      </c>
      <c r="D5" s="10">
        <v>44181</v>
      </c>
      <c r="E5" s="10">
        <v>44546</v>
      </c>
      <c r="F5" s="9" t="s">
        <v>34</v>
      </c>
      <c r="G5">
        <v>995</v>
      </c>
      <c r="H5">
        <v>7</v>
      </c>
      <c r="I5" s="10">
        <v>44351</v>
      </c>
      <c r="J5">
        <v>1</v>
      </c>
      <c r="K5" t="b">
        <v>1</v>
      </c>
      <c r="L5">
        <v>39</v>
      </c>
      <c r="M5">
        <v>162</v>
      </c>
      <c r="N5" s="9" t="s">
        <v>183</v>
      </c>
      <c r="O5" s="10">
        <v>44383</v>
      </c>
      <c r="P5" s="9" t="s">
        <v>371</v>
      </c>
      <c r="Q5">
        <v>2020</v>
      </c>
      <c r="R5">
        <v>12</v>
      </c>
      <c r="S5">
        <v>6.6366865849401426</v>
      </c>
      <c r="T5" s="9" t="s">
        <v>363</v>
      </c>
      <c r="U5">
        <v>6</v>
      </c>
      <c r="V5">
        <v>0</v>
      </c>
      <c r="W5">
        <v>7</v>
      </c>
      <c r="X5">
        <v>12</v>
      </c>
      <c r="Y5">
        <v>2020</v>
      </c>
      <c r="Z5" s="9" t="s">
        <v>192</v>
      </c>
      <c r="AA5" s="9" t="s">
        <v>192</v>
      </c>
      <c r="AB5" t="s">
        <v>440</v>
      </c>
      <c r="AC5" t="s">
        <v>444</v>
      </c>
      <c r="AD5">
        <v>12</v>
      </c>
      <c r="AE5" t="s">
        <v>445</v>
      </c>
      <c r="AF5">
        <v>6</v>
      </c>
      <c r="AG5" t="s">
        <v>457</v>
      </c>
      <c r="AH5" t="s">
        <v>484</v>
      </c>
      <c r="AI5" t="s">
        <v>444</v>
      </c>
      <c r="AJ5">
        <v>12</v>
      </c>
      <c r="AK5" t="s">
        <v>445</v>
      </c>
    </row>
    <row r="6" spans="1:39" hidden="1" x14ac:dyDescent="0.2">
      <c r="A6">
        <v>54</v>
      </c>
      <c r="B6" s="9" t="s">
        <v>116</v>
      </c>
      <c r="C6">
        <v>15</v>
      </c>
      <c r="D6" s="10">
        <v>44000</v>
      </c>
      <c r="E6" s="10">
        <v>44693</v>
      </c>
      <c r="F6" s="9" t="s">
        <v>34</v>
      </c>
      <c r="G6">
        <v>495</v>
      </c>
      <c r="H6">
        <v>1</v>
      </c>
      <c r="I6" s="10">
        <v>44351</v>
      </c>
      <c r="J6">
        <v>1</v>
      </c>
      <c r="K6" t="b">
        <v>1</v>
      </c>
      <c r="L6">
        <v>22</v>
      </c>
      <c r="M6">
        <v>50</v>
      </c>
      <c r="N6" s="9" t="s">
        <v>183</v>
      </c>
      <c r="O6" s="10">
        <v>44383</v>
      </c>
      <c r="P6" s="9" t="s">
        <v>430</v>
      </c>
      <c r="Q6">
        <v>2020</v>
      </c>
      <c r="R6">
        <v>6</v>
      </c>
      <c r="S6">
        <v>12.583420604119182</v>
      </c>
      <c r="T6" s="9" t="s">
        <v>363</v>
      </c>
      <c r="U6">
        <v>12</v>
      </c>
      <c r="V6">
        <v>0</v>
      </c>
      <c r="W6">
        <v>13</v>
      </c>
      <c r="X6">
        <v>6</v>
      </c>
      <c r="Y6">
        <v>2020</v>
      </c>
      <c r="Z6" s="9" t="s">
        <v>191</v>
      </c>
      <c r="AA6" s="9" t="s">
        <v>191</v>
      </c>
      <c r="AB6" t="s">
        <v>446</v>
      </c>
      <c r="AC6" t="s">
        <v>447</v>
      </c>
      <c r="AD6">
        <v>5</v>
      </c>
      <c r="AE6" t="s">
        <v>448</v>
      </c>
      <c r="AF6">
        <v>6</v>
      </c>
      <c r="AG6" t="s">
        <v>457</v>
      </c>
      <c r="AH6" t="s">
        <v>484</v>
      </c>
      <c r="AI6" t="s">
        <v>447</v>
      </c>
      <c r="AJ6">
        <v>6</v>
      </c>
      <c r="AK6" t="s">
        <v>457</v>
      </c>
    </row>
    <row r="7" spans="1:39" hidden="1" x14ac:dyDescent="0.2">
      <c r="A7">
        <v>63</v>
      </c>
      <c r="B7" s="9" t="s">
        <v>129</v>
      </c>
      <c r="C7">
        <v>25</v>
      </c>
      <c r="D7" s="10">
        <v>44182</v>
      </c>
      <c r="E7" s="10">
        <v>44547</v>
      </c>
      <c r="F7" s="9" t="s">
        <v>34</v>
      </c>
      <c r="G7">
        <v>1094</v>
      </c>
      <c r="H7">
        <v>7</v>
      </c>
      <c r="I7" s="10">
        <v>44351</v>
      </c>
      <c r="J7">
        <v>1</v>
      </c>
      <c r="K7" t="b">
        <v>1</v>
      </c>
      <c r="L7">
        <v>25</v>
      </c>
      <c r="M7">
        <v>85</v>
      </c>
      <c r="N7" s="9" t="s">
        <v>183</v>
      </c>
      <c r="O7" s="10">
        <v>44383</v>
      </c>
      <c r="P7" s="9" t="s">
        <v>372</v>
      </c>
      <c r="Q7">
        <v>2020</v>
      </c>
      <c r="R7">
        <v>12</v>
      </c>
      <c r="S7">
        <v>6.6038317008562801</v>
      </c>
      <c r="T7" s="9" t="s">
        <v>363</v>
      </c>
      <c r="U7">
        <v>6</v>
      </c>
      <c r="V7">
        <v>0</v>
      </c>
      <c r="W7">
        <v>7</v>
      </c>
      <c r="X7">
        <v>12</v>
      </c>
      <c r="Y7">
        <v>2020</v>
      </c>
      <c r="Z7" s="9" t="s">
        <v>192</v>
      </c>
      <c r="AA7" s="9" t="s">
        <v>192</v>
      </c>
      <c r="AB7" t="s">
        <v>440</v>
      </c>
      <c r="AC7" t="s">
        <v>444</v>
      </c>
      <c r="AD7">
        <v>12</v>
      </c>
      <c r="AE7" t="s">
        <v>445</v>
      </c>
      <c r="AF7">
        <v>6</v>
      </c>
      <c r="AG7" t="s">
        <v>457</v>
      </c>
      <c r="AH7" t="s">
        <v>484</v>
      </c>
      <c r="AI7" t="s">
        <v>444</v>
      </c>
      <c r="AJ7">
        <v>12</v>
      </c>
      <c r="AK7" t="s">
        <v>445</v>
      </c>
    </row>
    <row r="8" spans="1:39" hidden="1" x14ac:dyDescent="0.2">
      <c r="A8">
        <v>81</v>
      </c>
      <c r="B8" s="9" t="s">
        <v>148</v>
      </c>
      <c r="C8">
        <v>10</v>
      </c>
      <c r="D8" s="10">
        <v>44099</v>
      </c>
      <c r="E8" s="10">
        <v>44464</v>
      </c>
      <c r="F8" s="9" t="s">
        <v>34</v>
      </c>
      <c r="G8">
        <v>594</v>
      </c>
      <c r="H8">
        <v>5</v>
      </c>
      <c r="I8" s="10">
        <v>44351</v>
      </c>
      <c r="J8">
        <v>1</v>
      </c>
      <c r="K8" t="b">
        <v>1</v>
      </c>
      <c r="L8">
        <v>122</v>
      </c>
      <c r="M8">
        <v>328</v>
      </c>
      <c r="N8" s="9" t="s">
        <v>183</v>
      </c>
      <c r="O8" s="10">
        <v>44383</v>
      </c>
      <c r="P8" s="9" t="s">
        <v>380</v>
      </c>
      <c r="Q8">
        <v>2020</v>
      </c>
      <c r="R8">
        <v>9</v>
      </c>
      <c r="S8">
        <v>9.3307870798168349</v>
      </c>
      <c r="T8" s="9" t="s">
        <v>356</v>
      </c>
      <c r="U8">
        <v>9</v>
      </c>
      <c r="V8">
        <v>0</v>
      </c>
      <c r="W8">
        <v>9</v>
      </c>
      <c r="X8">
        <v>9</v>
      </c>
      <c r="Y8">
        <v>2020</v>
      </c>
      <c r="Z8" s="9" t="s">
        <v>193</v>
      </c>
      <c r="AA8" s="9" t="s">
        <v>193</v>
      </c>
      <c r="AB8" t="s">
        <v>440</v>
      </c>
      <c r="AC8" t="s">
        <v>441</v>
      </c>
      <c r="AD8">
        <v>9</v>
      </c>
      <c r="AE8" t="s">
        <v>449</v>
      </c>
      <c r="AF8">
        <v>6</v>
      </c>
      <c r="AG8" t="s">
        <v>457</v>
      </c>
      <c r="AH8" t="s">
        <v>484</v>
      </c>
      <c r="AI8" t="s">
        <v>441</v>
      </c>
      <c r="AJ8">
        <v>9</v>
      </c>
      <c r="AK8" t="s">
        <v>449</v>
      </c>
    </row>
    <row r="9" spans="1:39" hidden="1" x14ac:dyDescent="0.2">
      <c r="A9">
        <v>94</v>
      </c>
      <c r="B9" s="9" t="s">
        <v>166</v>
      </c>
      <c r="C9">
        <v>5</v>
      </c>
      <c r="D9" s="10">
        <v>44089</v>
      </c>
      <c r="E9" s="10">
        <v>44454</v>
      </c>
      <c r="F9" s="9" t="s">
        <v>34</v>
      </c>
      <c r="G9">
        <v>542</v>
      </c>
      <c r="H9">
        <v>2</v>
      </c>
      <c r="I9" s="10">
        <v>44351</v>
      </c>
      <c r="J9">
        <v>1</v>
      </c>
      <c r="K9" t="b">
        <v>1</v>
      </c>
      <c r="L9">
        <v>164</v>
      </c>
      <c r="M9">
        <v>396</v>
      </c>
      <c r="N9" s="9" t="s">
        <v>183</v>
      </c>
      <c r="O9" s="10">
        <v>44383</v>
      </c>
      <c r="P9" s="9" t="s">
        <v>381</v>
      </c>
      <c r="Q9">
        <v>2020</v>
      </c>
      <c r="R9">
        <v>9</v>
      </c>
      <c r="S9">
        <v>9.6593359206554545</v>
      </c>
      <c r="T9" s="9" t="s">
        <v>356</v>
      </c>
      <c r="U9">
        <v>9</v>
      </c>
      <c r="V9">
        <v>0</v>
      </c>
      <c r="W9">
        <v>10</v>
      </c>
      <c r="X9">
        <v>9</v>
      </c>
      <c r="Y9">
        <v>2020</v>
      </c>
      <c r="Z9" s="9" t="s">
        <v>193</v>
      </c>
      <c r="AA9" s="9" t="s">
        <v>193</v>
      </c>
      <c r="AB9" t="s">
        <v>440</v>
      </c>
      <c r="AC9" t="s">
        <v>441</v>
      </c>
      <c r="AD9">
        <v>9</v>
      </c>
      <c r="AE9" t="s">
        <v>449</v>
      </c>
      <c r="AF9">
        <v>6</v>
      </c>
      <c r="AG9" t="s">
        <v>457</v>
      </c>
      <c r="AH9" t="s">
        <v>484</v>
      </c>
      <c r="AI9" t="s">
        <v>441</v>
      </c>
      <c r="AJ9">
        <v>9</v>
      </c>
      <c r="AK9" t="s">
        <v>449</v>
      </c>
    </row>
    <row r="10" spans="1:39" hidden="1" x14ac:dyDescent="0.2">
      <c r="A10">
        <v>95</v>
      </c>
      <c r="B10" s="9" t="s">
        <v>167</v>
      </c>
      <c r="C10">
        <v>5</v>
      </c>
      <c r="D10" s="10">
        <v>44126</v>
      </c>
      <c r="E10" s="10">
        <v>44490</v>
      </c>
      <c r="F10" s="9" t="s">
        <v>34</v>
      </c>
      <c r="G10">
        <v>295</v>
      </c>
      <c r="H10">
        <v>2</v>
      </c>
      <c r="I10" s="10">
        <v>44351</v>
      </c>
      <c r="J10">
        <v>1</v>
      </c>
      <c r="K10" t="b">
        <v>1</v>
      </c>
      <c r="L10">
        <v>35</v>
      </c>
      <c r="M10">
        <v>129</v>
      </c>
      <c r="N10" s="9" t="s">
        <v>183</v>
      </c>
      <c r="O10" s="10">
        <v>44383</v>
      </c>
      <c r="P10" s="9" t="s">
        <v>404</v>
      </c>
      <c r="Q10">
        <v>2020</v>
      </c>
      <c r="R10">
        <v>10</v>
      </c>
      <c r="S10">
        <v>8.443705209552558</v>
      </c>
      <c r="T10" s="9" t="s">
        <v>356</v>
      </c>
      <c r="U10">
        <v>8</v>
      </c>
      <c r="V10">
        <v>0</v>
      </c>
      <c r="W10">
        <v>8</v>
      </c>
      <c r="X10">
        <v>10</v>
      </c>
      <c r="Y10">
        <v>2020</v>
      </c>
      <c r="Z10" s="9" t="s">
        <v>194</v>
      </c>
      <c r="AA10" s="9" t="s">
        <v>194</v>
      </c>
      <c r="AB10" t="s">
        <v>440</v>
      </c>
      <c r="AC10" t="s">
        <v>444</v>
      </c>
      <c r="AD10">
        <v>10</v>
      </c>
      <c r="AE10" t="s">
        <v>450</v>
      </c>
      <c r="AF10">
        <v>6</v>
      </c>
      <c r="AG10" t="s">
        <v>457</v>
      </c>
      <c r="AH10" t="s">
        <v>484</v>
      </c>
      <c r="AI10" t="s">
        <v>444</v>
      </c>
      <c r="AJ10">
        <v>10</v>
      </c>
      <c r="AK10" t="s">
        <v>450</v>
      </c>
    </row>
    <row r="11" spans="1:39" hidden="1" x14ac:dyDescent="0.2">
      <c r="A11">
        <v>96</v>
      </c>
      <c r="B11" s="9" t="s">
        <v>169</v>
      </c>
      <c r="C11">
        <v>5</v>
      </c>
      <c r="D11" s="10">
        <v>44180</v>
      </c>
      <c r="E11" s="10">
        <v>44545</v>
      </c>
      <c r="F11" s="9" t="s">
        <v>34</v>
      </c>
      <c r="G11">
        <v>406</v>
      </c>
      <c r="H11">
        <v>1</v>
      </c>
      <c r="I11" s="10">
        <v>44351</v>
      </c>
      <c r="J11">
        <v>1</v>
      </c>
      <c r="K11" t="b">
        <v>1</v>
      </c>
      <c r="L11">
        <v>2</v>
      </c>
      <c r="M11">
        <v>14</v>
      </c>
      <c r="N11" s="9" t="s">
        <v>183</v>
      </c>
      <c r="O11" s="10">
        <v>44383</v>
      </c>
      <c r="P11" s="9" t="s">
        <v>379</v>
      </c>
      <c r="Q11">
        <v>2020</v>
      </c>
      <c r="R11">
        <v>12</v>
      </c>
      <c r="S11">
        <v>6.6695414690240042</v>
      </c>
      <c r="T11" s="9" t="s">
        <v>356</v>
      </c>
      <c r="U11">
        <v>6</v>
      </c>
      <c r="V11">
        <v>0</v>
      </c>
      <c r="W11">
        <v>7</v>
      </c>
      <c r="X11">
        <v>12</v>
      </c>
      <c r="Y11">
        <v>2020</v>
      </c>
      <c r="Z11" s="9" t="s">
        <v>192</v>
      </c>
      <c r="AA11" s="9" t="s">
        <v>192</v>
      </c>
      <c r="AB11" t="s">
        <v>440</v>
      </c>
      <c r="AC11" t="s">
        <v>444</v>
      </c>
      <c r="AD11">
        <v>12</v>
      </c>
      <c r="AE11" t="s">
        <v>445</v>
      </c>
      <c r="AF11">
        <v>6</v>
      </c>
      <c r="AG11" t="s">
        <v>457</v>
      </c>
      <c r="AH11" t="s">
        <v>484</v>
      </c>
      <c r="AI11" t="s">
        <v>444</v>
      </c>
      <c r="AJ11">
        <v>12</v>
      </c>
      <c r="AK11" t="s">
        <v>445</v>
      </c>
    </row>
    <row r="12" spans="1:39" hidden="1" x14ac:dyDescent="0.2">
      <c r="A12">
        <v>104</v>
      </c>
      <c r="B12" s="9" t="s">
        <v>46</v>
      </c>
      <c r="C12">
        <v>25</v>
      </c>
      <c r="D12" s="10">
        <v>44074</v>
      </c>
      <c r="E12" s="10">
        <v>44439</v>
      </c>
      <c r="F12" s="9" t="s">
        <v>34</v>
      </c>
      <c r="G12">
        <v>1250</v>
      </c>
      <c r="H12">
        <v>4</v>
      </c>
      <c r="I12" s="10">
        <v>44351</v>
      </c>
      <c r="J12">
        <v>1</v>
      </c>
      <c r="K12" t="b">
        <v>1</v>
      </c>
      <c r="L12">
        <v>49</v>
      </c>
      <c r="M12">
        <v>157</v>
      </c>
      <c r="N12" s="9" t="s">
        <v>183</v>
      </c>
      <c r="O12" s="10">
        <v>44383</v>
      </c>
      <c r="P12" s="9" t="s">
        <v>373</v>
      </c>
      <c r="Q12">
        <v>2020</v>
      </c>
      <c r="R12">
        <v>8</v>
      </c>
      <c r="S12">
        <v>10.152159181913387</v>
      </c>
      <c r="T12" s="9" t="s">
        <v>363</v>
      </c>
      <c r="U12">
        <v>10</v>
      </c>
      <c r="V12">
        <v>1</v>
      </c>
      <c r="W12">
        <v>9</v>
      </c>
      <c r="X12">
        <v>9</v>
      </c>
      <c r="Y12">
        <v>2020</v>
      </c>
      <c r="Z12" s="9" t="s">
        <v>193</v>
      </c>
      <c r="AA12" s="9" t="s">
        <v>189</v>
      </c>
      <c r="AB12" t="s">
        <v>440</v>
      </c>
      <c r="AC12" t="s">
        <v>441</v>
      </c>
      <c r="AD12">
        <v>8</v>
      </c>
      <c r="AE12" t="s">
        <v>442</v>
      </c>
      <c r="AF12">
        <v>6</v>
      </c>
      <c r="AG12" t="s">
        <v>457</v>
      </c>
      <c r="AH12" t="s">
        <v>484</v>
      </c>
      <c r="AI12" t="s">
        <v>441</v>
      </c>
      <c r="AJ12">
        <v>8</v>
      </c>
      <c r="AK12" t="s">
        <v>442</v>
      </c>
    </row>
    <row r="13" spans="1:39" hidden="1" x14ac:dyDescent="0.2">
      <c r="A13">
        <v>125</v>
      </c>
      <c r="B13" s="9" t="s">
        <v>83</v>
      </c>
      <c r="C13">
        <v>15</v>
      </c>
      <c r="D13" s="10">
        <v>44039</v>
      </c>
      <c r="E13" s="10">
        <v>44404</v>
      </c>
      <c r="F13" s="9" t="s">
        <v>34</v>
      </c>
      <c r="G13">
        <v>495</v>
      </c>
      <c r="H13">
        <v>4</v>
      </c>
      <c r="I13" s="10">
        <v>44351</v>
      </c>
      <c r="J13">
        <v>1</v>
      </c>
      <c r="K13" t="b">
        <v>1</v>
      </c>
      <c r="L13">
        <v>6</v>
      </c>
      <c r="M13">
        <v>19</v>
      </c>
      <c r="N13" s="9" t="s">
        <v>183</v>
      </c>
      <c r="O13" s="10">
        <v>44383</v>
      </c>
      <c r="P13" s="9" t="s">
        <v>374</v>
      </c>
      <c r="Q13">
        <v>2020</v>
      </c>
      <c r="R13">
        <v>7</v>
      </c>
      <c r="S13">
        <v>11.30208012484856</v>
      </c>
      <c r="T13" s="9" t="s">
        <v>363</v>
      </c>
      <c r="U13">
        <v>11</v>
      </c>
      <c r="V13">
        <v>1</v>
      </c>
      <c r="W13">
        <v>10</v>
      </c>
      <c r="X13">
        <v>8</v>
      </c>
      <c r="Y13">
        <v>2020</v>
      </c>
      <c r="Z13" s="9" t="s">
        <v>189</v>
      </c>
      <c r="AA13" s="9" t="s">
        <v>190</v>
      </c>
      <c r="AB13" t="s">
        <v>440</v>
      </c>
      <c r="AC13" t="s">
        <v>441</v>
      </c>
      <c r="AD13">
        <v>7</v>
      </c>
      <c r="AE13" t="s">
        <v>443</v>
      </c>
      <c r="AF13">
        <v>6</v>
      </c>
      <c r="AG13" t="s">
        <v>457</v>
      </c>
      <c r="AH13" t="s">
        <v>484</v>
      </c>
      <c r="AI13" t="s">
        <v>441</v>
      </c>
      <c r="AJ13">
        <v>7</v>
      </c>
      <c r="AK13" t="s">
        <v>443</v>
      </c>
    </row>
    <row r="14" spans="1:39" x14ac:dyDescent="0.2">
      <c r="A14">
        <v>126</v>
      </c>
      <c r="B14" s="9" t="s">
        <v>84</v>
      </c>
      <c r="C14">
        <v>25</v>
      </c>
      <c r="D14" s="10">
        <v>44012</v>
      </c>
      <c r="E14" s="10">
        <v>44377</v>
      </c>
      <c r="F14" s="9" t="s">
        <v>34</v>
      </c>
      <c r="G14">
        <v>938</v>
      </c>
      <c r="H14">
        <v>5</v>
      </c>
      <c r="I14" s="10">
        <v>44351</v>
      </c>
      <c r="J14">
        <v>1</v>
      </c>
      <c r="K14" t="b">
        <v>1</v>
      </c>
      <c r="L14">
        <v>101</v>
      </c>
      <c r="M14">
        <v>350</v>
      </c>
      <c r="N14" s="9" t="s">
        <v>183</v>
      </c>
      <c r="O14" s="10">
        <v>44383</v>
      </c>
      <c r="P14" s="9" t="s">
        <v>433</v>
      </c>
      <c r="Q14">
        <v>2020</v>
      </c>
      <c r="R14">
        <v>6</v>
      </c>
      <c r="S14">
        <v>12.189161995112835</v>
      </c>
      <c r="T14" s="9" t="s">
        <v>363</v>
      </c>
      <c r="U14">
        <v>12</v>
      </c>
      <c r="V14">
        <v>1</v>
      </c>
      <c r="W14">
        <v>11</v>
      </c>
      <c r="X14">
        <v>7</v>
      </c>
      <c r="Y14">
        <v>2020</v>
      </c>
      <c r="Z14" s="9" t="s">
        <v>190</v>
      </c>
      <c r="AA14" s="9" t="s">
        <v>191</v>
      </c>
      <c r="AB14" t="s">
        <v>440</v>
      </c>
      <c r="AC14" t="s">
        <v>447</v>
      </c>
      <c r="AD14">
        <v>6</v>
      </c>
      <c r="AE14" t="s">
        <v>457</v>
      </c>
      <c r="AF14">
        <v>6</v>
      </c>
      <c r="AG14" t="s">
        <v>457</v>
      </c>
      <c r="AH14" t="s">
        <v>484</v>
      </c>
      <c r="AI14" t="s">
        <v>447</v>
      </c>
      <c r="AJ14">
        <v>6</v>
      </c>
      <c r="AK14" t="s">
        <v>457</v>
      </c>
    </row>
    <row r="15" spans="1:39" hidden="1" x14ac:dyDescent="0.2">
      <c r="A15">
        <v>143</v>
      </c>
      <c r="B15" s="9" t="s">
        <v>106</v>
      </c>
      <c r="C15">
        <v>25</v>
      </c>
      <c r="D15" s="10">
        <v>44181</v>
      </c>
      <c r="E15" s="10">
        <v>44546</v>
      </c>
      <c r="F15" s="9" t="s">
        <v>34</v>
      </c>
      <c r="G15">
        <v>995</v>
      </c>
      <c r="H15">
        <v>7</v>
      </c>
      <c r="I15" s="10">
        <v>44351</v>
      </c>
      <c r="J15">
        <v>1</v>
      </c>
      <c r="K15" t="b">
        <v>1</v>
      </c>
      <c r="L15">
        <v>39</v>
      </c>
      <c r="M15">
        <v>162</v>
      </c>
      <c r="N15" s="9" t="s">
        <v>183</v>
      </c>
      <c r="O15" s="10">
        <v>44383</v>
      </c>
      <c r="P15" s="9" t="s">
        <v>371</v>
      </c>
      <c r="Q15">
        <v>2020</v>
      </c>
      <c r="R15">
        <v>12</v>
      </c>
      <c r="S15">
        <v>6.6366865849401426</v>
      </c>
      <c r="T15" s="9" t="s">
        <v>363</v>
      </c>
      <c r="U15">
        <v>6</v>
      </c>
      <c r="V15">
        <v>1</v>
      </c>
      <c r="W15">
        <v>6</v>
      </c>
      <c r="X15">
        <v>1</v>
      </c>
      <c r="Y15">
        <v>2021</v>
      </c>
      <c r="Z15" s="9" t="s">
        <v>195</v>
      </c>
      <c r="AA15" s="9" t="s">
        <v>192</v>
      </c>
      <c r="AB15" t="s">
        <v>440</v>
      </c>
      <c r="AC15" t="s">
        <v>444</v>
      </c>
      <c r="AD15">
        <v>12</v>
      </c>
      <c r="AE15" t="s">
        <v>445</v>
      </c>
      <c r="AF15">
        <v>6</v>
      </c>
      <c r="AG15" t="s">
        <v>457</v>
      </c>
      <c r="AH15" t="s">
        <v>484</v>
      </c>
      <c r="AI15" t="s">
        <v>444</v>
      </c>
      <c r="AJ15">
        <v>12</v>
      </c>
      <c r="AK15" t="s">
        <v>445</v>
      </c>
    </row>
    <row r="16" spans="1:39" hidden="1" x14ac:dyDescent="0.2">
      <c r="A16">
        <v>152</v>
      </c>
      <c r="B16" s="9" t="s">
        <v>116</v>
      </c>
      <c r="C16">
        <v>15</v>
      </c>
      <c r="D16" s="10">
        <v>44000</v>
      </c>
      <c r="E16" s="10">
        <v>44693</v>
      </c>
      <c r="F16" s="9" t="s">
        <v>34</v>
      </c>
      <c r="G16">
        <v>495</v>
      </c>
      <c r="H16">
        <v>1</v>
      </c>
      <c r="I16" s="10">
        <v>44351</v>
      </c>
      <c r="J16">
        <v>1</v>
      </c>
      <c r="K16" t="b">
        <v>1</v>
      </c>
      <c r="L16">
        <v>22</v>
      </c>
      <c r="M16">
        <v>50</v>
      </c>
      <c r="N16" s="9" t="s">
        <v>183</v>
      </c>
      <c r="O16" s="10">
        <v>44383</v>
      </c>
      <c r="P16" s="9" t="s">
        <v>430</v>
      </c>
      <c r="Q16">
        <v>2020</v>
      </c>
      <c r="R16">
        <v>6</v>
      </c>
      <c r="S16">
        <v>12.583420604119182</v>
      </c>
      <c r="T16" s="9" t="s">
        <v>363</v>
      </c>
      <c r="U16">
        <v>12</v>
      </c>
      <c r="V16">
        <v>1</v>
      </c>
      <c r="W16">
        <v>12</v>
      </c>
      <c r="X16">
        <v>7</v>
      </c>
      <c r="Y16">
        <v>2020</v>
      </c>
      <c r="Z16" s="9" t="s">
        <v>190</v>
      </c>
      <c r="AA16" s="9" t="s">
        <v>191</v>
      </c>
      <c r="AB16" t="s">
        <v>446</v>
      </c>
      <c r="AC16" t="s">
        <v>447</v>
      </c>
      <c r="AD16">
        <v>5</v>
      </c>
      <c r="AE16" t="s">
        <v>448</v>
      </c>
      <c r="AF16">
        <v>6</v>
      </c>
      <c r="AG16" t="s">
        <v>457</v>
      </c>
      <c r="AH16" t="s">
        <v>484</v>
      </c>
      <c r="AI16" t="s">
        <v>447</v>
      </c>
      <c r="AJ16">
        <v>6</v>
      </c>
      <c r="AK16" t="s">
        <v>457</v>
      </c>
    </row>
    <row r="17" spans="1:37" hidden="1" x14ac:dyDescent="0.2">
      <c r="A17">
        <v>161</v>
      </c>
      <c r="B17" s="9" t="s">
        <v>129</v>
      </c>
      <c r="C17">
        <v>25</v>
      </c>
      <c r="D17" s="10">
        <v>44182</v>
      </c>
      <c r="E17" s="10">
        <v>44547</v>
      </c>
      <c r="F17" s="9" t="s">
        <v>34</v>
      </c>
      <c r="G17">
        <v>1094</v>
      </c>
      <c r="H17">
        <v>7</v>
      </c>
      <c r="I17" s="10">
        <v>44351</v>
      </c>
      <c r="J17">
        <v>1</v>
      </c>
      <c r="K17" t="b">
        <v>1</v>
      </c>
      <c r="L17">
        <v>25</v>
      </c>
      <c r="M17">
        <v>85</v>
      </c>
      <c r="N17" s="9" t="s">
        <v>183</v>
      </c>
      <c r="O17" s="10">
        <v>44383</v>
      </c>
      <c r="P17" s="9" t="s">
        <v>372</v>
      </c>
      <c r="Q17">
        <v>2020</v>
      </c>
      <c r="R17">
        <v>12</v>
      </c>
      <c r="S17">
        <v>6.6038317008562801</v>
      </c>
      <c r="T17" s="9" t="s">
        <v>363</v>
      </c>
      <c r="U17">
        <v>6</v>
      </c>
      <c r="V17">
        <v>1</v>
      </c>
      <c r="W17">
        <v>6</v>
      </c>
      <c r="X17">
        <v>1</v>
      </c>
      <c r="Y17">
        <v>2021</v>
      </c>
      <c r="Z17" s="9" t="s">
        <v>195</v>
      </c>
      <c r="AA17" s="9" t="s">
        <v>192</v>
      </c>
      <c r="AB17" t="s">
        <v>440</v>
      </c>
      <c r="AC17" t="s">
        <v>444</v>
      </c>
      <c r="AD17">
        <v>12</v>
      </c>
      <c r="AE17" t="s">
        <v>445</v>
      </c>
      <c r="AF17">
        <v>6</v>
      </c>
      <c r="AG17" t="s">
        <v>457</v>
      </c>
      <c r="AH17" t="s">
        <v>484</v>
      </c>
      <c r="AI17" t="s">
        <v>444</v>
      </c>
      <c r="AJ17">
        <v>12</v>
      </c>
      <c r="AK17" t="s">
        <v>445</v>
      </c>
    </row>
    <row r="18" spans="1:37" hidden="1" x14ac:dyDescent="0.2">
      <c r="A18">
        <v>179</v>
      </c>
      <c r="B18" s="9" t="s">
        <v>148</v>
      </c>
      <c r="C18">
        <v>10</v>
      </c>
      <c r="D18" s="10">
        <v>44099</v>
      </c>
      <c r="E18" s="10">
        <v>44464</v>
      </c>
      <c r="F18" s="9" t="s">
        <v>34</v>
      </c>
      <c r="G18">
        <v>594</v>
      </c>
      <c r="H18">
        <v>5</v>
      </c>
      <c r="I18" s="10">
        <v>44351</v>
      </c>
      <c r="J18">
        <v>1</v>
      </c>
      <c r="K18" t="b">
        <v>1</v>
      </c>
      <c r="L18">
        <v>122</v>
      </c>
      <c r="M18">
        <v>328</v>
      </c>
      <c r="N18" s="9" t="s">
        <v>183</v>
      </c>
      <c r="O18" s="10">
        <v>44383</v>
      </c>
      <c r="P18" s="9" t="s">
        <v>380</v>
      </c>
      <c r="Q18">
        <v>2020</v>
      </c>
      <c r="R18">
        <v>9</v>
      </c>
      <c r="S18">
        <v>9.3307870798168349</v>
      </c>
      <c r="T18" s="9" t="s">
        <v>356</v>
      </c>
      <c r="U18">
        <v>9</v>
      </c>
      <c r="V18">
        <v>1</v>
      </c>
      <c r="W18">
        <v>8</v>
      </c>
      <c r="X18">
        <v>10</v>
      </c>
      <c r="Y18">
        <v>2020</v>
      </c>
      <c r="Z18" s="9" t="s">
        <v>194</v>
      </c>
      <c r="AA18" s="9" t="s">
        <v>193</v>
      </c>
      <c r="AB18" t="s">
        <v>440</v>
      </c>
      <c r="AC18" t="s">
        <v>441</v>
      </c>
      <c r="AD18">
        <v>9</v>
      </c>
      <c r="AE18" t="s">
        <v>449</v>
      </c>
      <c r="AF18">
        <v>6</v>
      </c>
      <c r="AG18" t="s">
        <v>457</v>
      </c>
      <c r="AH18" t="s">
        <v>484</v>
      </c>
      <c r="AI18" t="s">
        <v>441</v>
      </c>
      <c r="AJ18">
        <v>9</v>
      </c>
      <c r="AK18" t="s">
        <v>449</v>
      </c>
    </row>
    <row r="19" spans="1:37" hidden="1" x14ac:dyDescent="0.2">
      <c r="A19">
        <v>192</v>
      </c>
      <c r="B19" s="9" t="s">
        <v>166</v>
      </c>
      <c r="C19">
        <v>5</v>
      </c>
      <c r="D19" s="10">
        <v>44089</v>
      </c>
      <c r="E19" s="10">
        <v>44454</v>
      </c>
      <c r="F19" s="9" t="s">
        <v>34</v>
      </c>
      <c r="G19">
        <v>542</v>
      </c>
      <c r="H19">
        <v>2</v>
      </c>
      <c r="I19" s="10">
        <v>44351</v>
      </c>
      <c r="J19">
        <v>1</v>
      </c>
      <c r="K19" t="b">
        <v>1</v>
      </c>
      <c r="L19">
        <v>164</v>
      </c>
      <c r="M19">
        <v>396</v>
      </c>
      <c r="N19" s="9" t="s">
        <v>183</v>
      </c>
      <c r="O19" s="10">
        <v>44383</v>
      </c>
      <c r="P19" s="9" t="s">
        <v>381</v>
      </c>
      <c r="Q19">
        <v>2020</v>
      </c>
      <c r="R19">
        <v>9</v>
      </c>
      <c r="S19">
        <v>9.6593359206554545</v>
      </c>
      <c r="T19" s="9" t="s">
        <v>356</v>
      </c>
      <c r="U19">
        <v>9</v>
      </c>
      <c r="V19">
        <v>1</v>
      </c>
      <c r="W19">
        <v>9</v>
      </c>
      <c r="X19">
        <v>10</v>
      </c>
      <c r="Y19">
        <v>2020</v>
      </c>
      <c r="Z19" s="9" t="s">
        <v>194</v>
      </c>
      <c r="AA19" s="9" t="s">
        <v>193</v>
      </c>
      <c r="AB19" t="s">
        <v>440</v>
      </c>
      <c r="AC19" t="s">
        <v>441</v>
      </c>
      <c r="AD19">
        <v>9</v>
      </c>
      <c r="AE19" t="s">
        <v>449</v>
      </c>
      <c r="AF19">
        <v>6</v>
      </c>
      <c r="AG19" t="s">
        <v>457</v>
      </c>
      <c r="AH19" t="s">
        <v>484</v>
      </c>
      <c r="AI19" t="s">
        <v>441</v>
      </c>
      <c r="AJ19">
        <v>9</v>
      </c>
      <c r="AK19" t="s">
        <v>449</v>
      </c>
    </row>
    <row r="20" spans="1:37" hidden="1" x14ac:dyDescent="0.2">
      <c r="A20">
        <v>193</v>
      </c>
      <c r="B20" s="9" t="s">
        <v>167</v>
      </c>
      <c r="C20">
        <v>5</v>
      </c>
      <c r="D20" s="10">
        <v>44126</v>
      </c>
      <c r="E20" s="10">
        <v>44490</v>
      </c>
      <c r="F20" s="9" t="s">
        <v>34</v>
      </c>
      <c r="G20">
        <v>295</v>
      </c>
      <c r="H20">
        <v>2</v>
      </c>
      <c r="I20" s="10">
        <v>44351</v>
      </c>
      <c r="J20">
        <v>1</v>
      </c>
      <c r="K20" t="b">
        <v>1</v>
      </c>
      <c r="L20">
        <v>35</v>
      </c>
      <c r="M20">
        <v>129</v>
      </c>
      <c r="N20" s="9" t="s">
        <v>183</v>
      </c>
      <c r="O20" s="10">
        <v>44383</v>
      </c>
      <c r="P20" s="9" t="s">
        <v>404</v>
      </c>
      <c r="Q20">
        <v>2020</v>
      </c>
      <c r="R20">
        <v>10</v>
      </c>
      <c r="S20">
        <v>8.443705209552558</v>
      </c>
      <c r="T20" s="9" t="s">
        <v>356</v>
      </c>
      <c r="U20">
        <v>8</v>
      </c>
      <c r="V20">
        <v>1</v>
      </c>
      <c r="W20">
        <v>7</v>
      </c>
      <c r="X20">
        <v>11</v>
      </c>
      <c r="Y20">
        <v>2020</v>
      </c>
      <c r="Z20" s="9" t="s">
        <v>196</v>
      </c>
      <c r="AA20" s="9" t="s">
        <v>194</v>
      </c>
      <c r="AB20" t="s">
        <v>440</v>
      </c>
      <c r="AC20" t="s">
        <v>444</v>
      </c>
      <c r="AD20">
        <v>10</v>
      </c>
      <c r="AE20" t="s">
        <v>450</v>
      </c>
      <c r="AF20">
        <v>6</v>
      </c>
      <c r="AG20" t="s">
        <v>457</v>
      </c>
      <c r="AH20" t="s">
        <v>484</v>
      </c>
      <c r="AI20" t="s">
        <v>444</v>
      </c>
      <c r="AJ20">
        <v>10</v>
      </c>
      <c r="AK20" t="s">
        <v>450</v>
      </c>
    </row>
    <row r="21" spans="1:37" hidden="1" x14ac:dyDescent="0.2">
      <c r="A21">
        <v>194</v>
      </c>
      <c r="B21" s="9" t="s">
        <v>169</v>
      </c>
      <c r="C21">
        <v>5</v>
      </c>
      <c r="D21" s="10">
        <v>44180</v>
      </c>
      <c r="E21" s="10">
        <v>44545</v>
      </c>
      <c r="F21" s="9" t="s">
        <v>34</v>
      </c>
      <c r="G21">
        <v>406</v>
      </c>
      <c r="H21">
        <v>1</v>
      </c>
      <c r="I21" s="10">
        <v>44351</v>
      </c>
      <c r="J21">
        <v>1</v>
      </c>
      <c r="K21" t="b">
        <v>1</v>
      </c>
      <c r="L21">
        <v>2</v>
      </c>
      <c r="M21">
        <v>14</v>
      </c>
      <c r="N21" s="9" t="s">
        <v>183</v>
      </c>
      <c r="O21" s="10">
        <v>44383</v>
      </c>
      <c r="P21" s="9" t="s">
        <v>379</v>
      </c>
      <c r="Q21">
        <v>2020</v>
      </c>
      <c r="R21">
        <v>12</v>
      </c>
      <c r="S21">
        <v>6.6695414690240042</v>
      </c>
      <c r="T21" s="9" t="s">
        <v>356</v>
      </c>
      <c r="U21">
        <v>6</v>
      </c>
      <c r="V21">
        <v>1</v>
      </c>
      <c r="W21">
        <v>6</v>
      </c>
      <c r="X21">
        <v>1</v>
      </c>
      <c r="Y21">
        <v>2021</v>
      </c>
      <c r="Z21" s="9" t="s">
        <v>195</v>
      </c>
      <c r="AA21" s="9" t="s">
        <v>192</v>
      </c>
      <c r="AB21" t="s">
        <v>440</v>
      </c>
      <c r="AC21" t="s">
        <v>444</v>
      </c>
      <c r="AD21">
        <v>12</v>
      </c>
      <c r="AE21" t="s">
        <v>445</v>
      </c>
      <c r="AF21">
        <v>6</v>
      </c>
      <c r="AG21" t="s">
        <v>457</v>
      </c>
      <c r="AH21" t="s">
        <v>484</v>
      </c>
      <c r="AI21" t="s">
        <v>444</v>
      </c>
      <c r="AJ21">
        <v>12</v>
      </c>
      <c r="AK21" t="s">
        <v>445</v>
      </c>
    </row>
    <row r="22" spans="1:37" hidden="1" x14ac:dyDescent="0.2">
      <c r="A22">
        <v>202</v>
      </c>
      <c r="B22" s="9" t="s">
        <v>46</v>
      </c>
      <c r="C22">
        <v>25</v>
      </c>
      <c r="D22" s="10">
        <v>44074</v>
      </c>
      <c r="E22" s="10">
        <v>44439</v>
      </c>
      <c r="F22" s="9" t="s">
        <v>34</v>
      </c>
      <c r="G22">
        <v>1250</v>
      </c>
      <c r="H22">
        <v>4</v>
      </c>
      <c r="I22" s="10">
        <v>44351</v>
      </c>
      <c r="J22">
        <v>1</v>
      </c>
      <c r="K22" t="b">
        <v>1</v>
      </c>
      <c r="L22">
        <v>49</v>
      </c>
      <c r="M22">
        <v>157</v>
      </c>
      <c r="N22" s="9" t="s">
        <v>183</v>
      </c>
      <c r="O22" s="10">
        <v>44383</v>
      </c>
      <c r="P22" s="9" t="s">
        <v>373</v>
      </c>
      <c r="Q22">
        <v>2020</v>
      </c>
      <c r="R22">
        <v>8</v>
      </c>
      <c r="S22">
        <v>10.152159181913387</v>
      </c>
      <c r="T22" s="9" t="s">
        <v>363</v>
      </c>
      <c r="U22">
        <v>10</v>
      </c>
      <c r="V22">
        <v>2</v>
      </c>
      <c r="W22">
        <v>8</v>
      </c>
      <c r="X22">
        <v>10</v>
      </c>
      <c r="Y22">
        <v>2020</v>
      </c>
      <c r="Z22" s="9" t="s">
        <v>194</v>
      </c>
      <c r="AA22" s="9" t="s">
        <v>189</v>
      </c>
      <c r="AB22" t="s">
        <v>440</v>
      </c>
      <c r="AC22" t="s">
        <v>441</v>
      </c>
      <c r="AD22">
        <v>8</v>
      </c>
      <c r="AE22" t="s">
        <v>442</v>
      </c>
      <c r="AF22">
        <v>6</v>
      </c>
      <c r="AG22" t="s">
        <v>457</v>
      </c>
      <c r="AH22" t="s">
        <v>484</v>
      </c>
      <c r="AI22" t="s">
        <v>441</v>
      </c>
      <c r="AJ22">
        <v>8</v>
      </c>
      <c r="AK22" t="s">
        <v>442</v>
      </c>
    </row>
    <row r="23" spans="1:37" hidden="1" x14ac:dyDescent="0.2">
      <c r="A23">
        <v>223</v>
      </c>
      <c r="B23" s="9" t="s">
        <v>83</v>
      </c>
      <c r="C23">
        <v>15</v>
      </c>
      <c r="D23" s="10">
        <v>44039</v>
      </c>
      <c r="E23" s="10">
        <v>44404</v>
      </c>
      <c r="F23" s="9" t="s">
        <v>34</v>
      </c>
      <c r="G23">
        <v>495</v>
      </c>
      <c r="H23">
        <v>4</v>
      </c>
      <c r="I23" s="10">
        <v>44351</v>
      </c>
      <c r="J23">
        <v>1</v>
      </c>
      <c r="K23" t="b">
        <v>1</v>
      </c>
      <c r="L23">
        <v>6</v>
      </c>
      <c r="M23">
        <v>19</v>
      </c>
      <c r="N23" s="9" t="s">
        <v>183</v>
      </c>
      <c r="O23" s="10">
        <v>44383</v>
      </c>
      <c r="P23" s="9" t="s">
        <v>374</v>
      </c>
      <c r="Q23">
        <v>2020</v>
      </c>
      <c r="R23">
        <v>7</v>
      </c>
      <c r="S23">
        <v>11.30208012484856</v>
      </c>
      <c r="T23" s="9" t="s">
        <v>363</v>
      </c>
      <c r="U23">
        <v>11</v>
      </c>
      <c r="V23">
        <v>2</v>
      </c>
      <c r="W23">
        <v>9</v>
      </c>
      <c r="X23">
        <v>9</v>
      </c>
      <c r="Y23">
        <v>2020</v>
      </c>
      <c r="Z23" s="9" t="s">
        <v>193</v>
      </c>
      <c r="AA23" s="9" t="s">
        <v>190</v>
      </c>
      <c r="AB23" t="s">
        <v>440</v>
      </c>
      <c r="AC23" t="s">
        <v>441</v>
      </c>
      <c r="AD23">
        <v>7</v>
      </c>
      <c r="AE23" t="s">
        <v>443</v>
      </c>
      <c r="AF23">
        <v>6</v>
      </c>
      <c r="AG23" t="s">
        <v>457</v>
      </c>
      <c r="AH23" t="s">
        <v>484</v>
      </c>
      <c r="AI23" t="s">
        <v>441</v>
      </c>
      <c r="AJ23">
        <v>7</v>
      </c>
      <c r="AK23" t="s">
        <v>443</v>
      </c>
    </row>
    <row r="24" spans="1:37" x14ac:dyDescent="0.2">
      <c r="A24">
        <v>224</v>
      </c>
      <c r="B24" s="9" t="s">
        <v>84</v>
      </c>
      <c r="C24">
        <v>25</v>
      </c>
      <c r="D24" s="10">
        <v>44012</v>
      </c>
      <c r="E24" s="10">
        <v>44377</v>
      </c>
      <c r="F24" s="9" t="s">
        <v>34</v>
      </c>
      <c r="G24">
        <v>938</v>
      </c>
      <c r="H24">
        <v>5</v>
      </c>
      <c r="I24" s="10">
        <v>44351</v>
      </c>
      <c r="J24">
        <v>1</v>
      </c>
      <c r="K24" t="b">
        <v>1</v>
      </c>
      <c r="L24">
        <v>101</v>
      </c>
      <c r="M24">
        <v>350</v>
      </c>
      <c r="N24" s="9" t="s">
        <v>183</v>
      </c>
      <c r="O24" s="10">
        <v>44383</v>
      </c>
      <c r="P24" s="9" t="s">
        <v>433</v>
      </c>
      <c r="Q24">
        <v>2020</v>
      </c>
      <c r="R24">
        <v>6</v>
      </c>
      <c r="S24">
        <v>12.189161995112835</v>
      </c>
      <c r="T24" s="9" t="s">
        <v>363</v>
      </c>
      <c r="U24">
        <v>12</v>
      </c>
      <c r="V24">
        <v>2</v>
      </c>
      <c r="W24">
        <v>10</v>
      </c>
      <c r="X24">
        <v>8</v>
      </c>
      <c r="Y24">
        <v>2020</v>
      </c>
      <c r="Z24" s="9" t="s">
        <v>189</v>
      </c>
      <c r="AA24" s="9" t="s">
        <v>191</v>
      </c>
      <c r="AB24" t="s">
        <v>440</v>
      </c>
      <c r="AC24" t="s">
        <v>447</v>
      </c>
      <c r="AD24">
        <v>6</v>
      </c>
      <c r="AE24" t="s">
        <v>457</v>
      </c>
      <c r="AF24">
        <v>6</v>
      </c>
      <c r="AG24" t="s">
        <v>457</v>
      </c>
      <c r="AH24" t="s">
        <v>484</v>
      </c>
      <c r="AI24" t="s">
        <v>447</v>
      </c>
      <c r="AJ24">
        <v>6</v>
      </c>
      <c r="AK24" t="s">
        <v>457</v>
      </c>
    </row>
    <row r="25" spans="1:37" hidden="1" x14ac:dyDescent="0.2">
      <c r="A25">
        <v>241</v>
      </c>
      <c r="B25" s="9" t="s">
        <v>106</v>
      </c>
      <c r="C25">
        <v>25</v>
      </c>
      <c r="D25" s="10">
        <v>44181</v>
      </c>
      <c r="E25" s="10">
        <v>44546</v>
      </c>
      <c r="F25" s="9" t="s">
        <v>34</v>
      </c>
      <c r="G25">
        <v>995</v>
      </c>
      <c r="H25">
        <v>7</v>
      </c>
      <c r="I25" s="10">
        <v>44351</v>
      </c>
      <c r="J25">
        <v>1</v>
      </c>
      <c r="K25" t="b">
        <v>1</v>
      </c>
      <c r="L25">
        <v>39</v>
      </c>
      <c r="M25">
        <v>162</v>
      </c>
      <c r="N25" s="9" t="s">
        <v>183</v>
      </c>
      <c r="O25" s="10">
        <v>44383</v>
      </c>
      <c r="P25" s="9" t="s">
        <v>371</v>
      </c>
      <c r="Q25">
        <v>2020</v>
      </c>
      <c r="R25">
        <v>12</v>
      </c>
      <c r="S25">
        <v>6.6366865849401426</v>
      </c>
      <c r="T25" s="9" t="s">
        <v>363</v>
      </c>
      <c r="U25">
        <v>6</v>
      </c>
      <c r="V25">
        <v>2</v>
      </c>
      <c r="W25">
        <v>5</v>
      </c>
      <c r="X25">
        <v>2</v>
      </c>
      <c r="Y25">
        <v>2021</v>
      </c>
      <c r="Z25" s="9" t="s">
        <v>197</v>
      </c>
      <c r="AA25" s="9" t="s">
        <v>192</v>
      </c>
      <c r="AB25" t="s">
        <v>440</v>
      </c>
      <c r="AC25" t="s">
        <v>444</v>
      </c>
      <c r="AD25">
        <v>12</v>
      </c>
      <c r="AE25" t="s">
        <v>445</v>
      </c>
      <c r="AF25">
        <v>6</v>
      </c>
      <c r="AG25" t="s">
        <v>457</v>
      </c>
      <c r="AH25" t="s">
        <v>484</v>
      </c>
      <c r="AI25" t="s">
        <v>444</v>
      </c>
      <c r="AJ25">
        <v>12</v>
      </c>
      <c r="AK25" t="s">
        <v>445</v>
      </c>
    </row>
    <row r="26" spans="1:37" hidden="1" x14ac:dyDescent="0.2">
      <c r="A26">
        <v>250</v>
      </c>
      <c r="B26" s="9" t="s">
        <v>116</v>
      </c>
      <c r="C26">
        <v>15</v>
      </c>
      <c r="D26" s="10">
        <v>44000</v>
      </c>
      <c r="E26" s="10">
        <v>44693</v>
      </c>
      <c r="F26" s="9" t="s">
        <v>34</v>
      </c>
      <c r="G26">
        <v>495</v>
      </c>
      <c r="H26">
        <v>1</v>
      </c>
      <c r="I26" s="10">
        <v>44351</v>
      </c>
      <c r="J26">
        <v>1</v>
      </c>
      <c r="K26" t="b">
        <v>1</v>
      </c>
      <c r="L26">
        <v>22</v>
      </c>
      <c r="M26">
        <v>50</v>
      </c>
      <c r="N26" s="9" t="s">
        <v>183</v>
      </c>
      <c r="O26" s="10">
        <v>44383</v>
      </c>
      <c r="P26" s="9" t="s">
        <v>430</v>
      </c>
      <c r="Q26">
        <v>2020</v>
      </c>
      <c r="R26">
        <v>6</v>
      </c>
      <c r="S26">
        <v>12.583420604119182</v>
      </c>
      <c r="T26" s="9" t="s">
        <v>363</v>
      </c>
      <c r="U26">
        <v>12</v>
      </c>
      <c r="V26">
        <v>2</v>
      </c>
      <c r="W26">
        <v>11</v>
      </c>
      <c r="X26">
        <v>8</v>
      </c>
      <c r="Y26">
        <v>2020</v>
      </c>
      <c r="Z26" s="9" t="s">
        <v>189</v>
      </c>
      <c r="AA26" s="9" t="s">
        <v>191</v>
      </c>
      <c r="AB26" t="s">
        <v>446</v>
      </c>
      <c r="AC26" t="s">
        <v>447</v>
      </c>
      <c r="AD26">
        <v>5</v>
      </c>
      <c r="AE26" t="s">
        <v>448</v>
      </c>
      <c r="AF26">
        <v>6</v>
      </c>
      <c r="AG26" t="s">
        <v>457</v>
      </c>
      <c r="AH26" t="s">
        <v>484</v>
      </c>
      <c r="AI26" t="s">
        <v>447</v>
      </c>
      <c r="AJ26">
        <v>6</v>
      </c>
      <c r="AK26" t="s">
        <v>457</v>
      </c>
    </row>
    <row r="27" spans="1:37" hidden="1" x14ac:dyDescent="0.2">
      <c r="A27">
        <v>259</v>
      </c>
      <c r="B27" s="9" t="s">
        <v>129</v>
      </c>
      <c r="C27">
        <v>25</v>
      </c>
      <c r="D27" s="10">
        <v>44182</v>
      </c>
      <c r="E27" s="10">
        <v>44547</v>
      </c>
      <c r="F27" s="9" t="s">
        <v>34</v>
      </c>
      <c r="G27">
        <v>1094</v>
      </c>
      <c r="H27">
        <v>7</v>
      </c>
      <c r="I27" s="10">
        <v>44351</v>
      </c>
      <c r="J27">
        <v>1</v>
      </c>
      <c r="K27" t="b">
        <v>1</v>
      </c>
      <c r="L27">
        <v>25</v>
      </c>
      <c r="M27">
        <v>85</v>
      </c>
      <c r="N27" s="9" t="s">
        <v>183</v>
      </c>
      <c r="O27" s="10">
        <v>44383</v>
      </c>
      <c r="P27" s="9" t="s">
        <v>372</v>
      </c>
      <c r="Q27">
        <v>2020</v>
      </c>
      <c r="R27">
        <v>12</v>
      </c>
      <c r="S27">
        <v>6.6038317008562801</v>
      </c>
      <c r="T27" s="9" t="s">
        <v>363</v>
      </c>
      <c r="U27">
        <v>6</v>
      </c>
      <c r="V27">
        <v>2</v>
      </c>
      <c r="W27">
        <v>5</v>
      </c>
      <c r="X27">
        <v>2</v>
      </c>
      <c r="Y27">
        <v>2021</v>
      </c>
      <c r="Z27" s="9" t="s">
        <v>197</v>
      </c>
      <c r="AA27" s="9" t="s">
        <v>192</v>
      </c>
      <c r="AB27" t="s">
        <v>440</v>
      </c>
      <c r="AC27" t="s">
        <v>444</v>
      </c>
      <c r="AD27">
        <v>12</v>
      </c>
      <c r="AE27" t="s">
        <v>445</v>
      </c>
      <c r="AF27">
        <v>6</v>
      </c>
      <c r="AG27" t="s">
        <v>457</v>
      </c>
      <c r="AH27" t="s">
        <v>484</v>
      </c>
      <c r="AI27" t="s">
        <v>444</v>
      </c>
      <c r="AJ27">
        <v>12</v>
      </c>
      <c r="AK27" t="s">
        <v>445</v>
      </c>
    </row>
    <row r="28" spans="1:37" hidden="1" x14ac:dyDescent="0.2">
      <c r="A28">
        <v>277</v>
      </c>
      <c r="B28" s="9" t="s">
        <v>148</v>
      </c>
      <c r="C28">
        <v>10</v>
      </c>
      <c r="D28" s="10">
        <v>44099</v>
      </c>
      <c r="E28" s="10">
        <v>44464</v>
      </c>
      <c r="F28" s="9" t="s">
        <v>34</v>
      </c>
      <c r="G28">
        <v>594</v>
      </c>
      <c r="H28">
        <v>5</v>
      </c>
      <c r="I28" s="10">
        <v>44351</v>
      </c>
      <c r="J28">
        <v>1</v>
      </c>
      <c r="K28" t="b">
        <v>1</v>
      </c>
      <c r="L28">
        <v>122</v>
      </c>
      <c r="M28">
        <v>328</v>
      </c>
      <c r="N28" s="9" t="s">
        <v>183</v>
      </c>
      <c r="O28" s="10">
        <v>44383</v>
      </c>
      <c r="P28" s="9" t="s">
        <v>380</v>
      </c>
      <c r="Q28">
        <v>2020</v>
      </c>
      <c r="R28">
        <v>9</v>
      </c>
      <c r="S28">
        <v>9.3307870798168349</v>
      </c>
      <c r="T28" s="9" t="s">
        <v>356</v>
      </c>
      <c r="U28">
        <v>9</v>
      </c>
      <c r="V28">
        <v>2</v>
      </c>
      <c r="W28">
        <v>7</v>
      </c>
      <c r="X28">
        <v>11</v>
      </c>
      <c r="Y28">
        <v>2020</v>
      </c>
      <c r="Z28" s="9" t="s">
        <v>196</v>
      </c>
      <c r="AA28" s="9" t="s">
        <v>193</v>
      </c>
      <c r="AB28" t="s">
        <v>440</v>
      </c>
      <c r="AC28" t="s">
        <v>441</v>
      </c>
      <c r="AD28">
        <v>9</v>
      </c>
      <c r="AE28" t="s">
        <v>449</v>
      </c>
      <c r="AF28">
        <v>6</v>
      </c>
      <c r="AG28" t="s">
        <v>457</v>
      </c>
      <c r="AH28" t="s">
        <v>484</v>
      </c>
      <c r="AI28" t="s">
        <v>441</v>
      </c>
      <c r="AJ28">
        <v>9</v>
      </c>
      <c r="AK28" t="s">
        <v>449</v>
      </c>
    </row>
    <row r="29" spans="1:37" hidden="1" x14ac:dyDescent="0.2">
      <c r="A29">
        <v>290</v>
      </c>
      <c r="B29" s="9" t="s">
        <v>166</v>
      </c>
      <c r="C29">
        <v>5</v>
      </c>
      <c r="D29" s="10">
        <v>44089</v>
      </c>
      <c r="E29" s="10">
        <v>44454</v>
      </c>
      <c r="F29" s="9" t="s">
        <v>34</v>
      </c>
      <c r="G29">
        <v>542</v>
      </c>
      <c r="H29">
        <v>2</v>
      </c>
      <c r="I29" s="10">
        <v>44351</v>
      </c>
      <c r="J29">
        <v>1</v>
      </c>
      <c r="K29" t="b">
        <v>1</v>
      </c>
      <c r="L29">
        <v>164</v>
      </c>
      <c r="M29">
        <v>396</v>
      </c>
      <c r="N29" s="9" t="s">
        <v>183</v>
      </c>
      <c r="O29" s="10">
        <v>44383</v>
      </c>
      <c r="P29" s="9" t="s">
        <v>381</v>
      </c>
      <c r="Q29">
        <v>2020</v>
      </c>
      <c r="R29">
        <v>9</v>
      </c>
      <c r="S29">
        <v>9.6593359206554545</v>
      </c>
      <c r="T29" s="9" t="s">
        <v>356</v>
      </c>
      <c r="U29">
        <v>9</v>
      </c>
      <c r="V29">
        <v>2</v>
      </c>
      <c r="W29">
        <v>8</v>
      </c>
      <c r="X29">
        <v>11</v>
      </c>
      <c r="Y29">
        <v>2020</v>
      </c>
      <c r="Z29" s="9" t="s">
        <v>196</v>
      </c>
      <c r="AA29" s="9" t="s">
        <v>193</v>
      </c>
      <c r="AB29" t="s">
        <v>440</v>
      </c>
      <c r="AC29" t="s">
        <v>441</v>
      </c>
      <c r="AD29">
        <v>9</v>
      </c>
      <c r="AE29" t="s">
        <v>449</v>
      </c>
      <c r="AF29">
        <v>6</v>
      </c>
      <c r="AG29" t="s">
        <v>457</v>
      </c>
      <c r="AH29" t="s">
        <v>484</v>
      </c>
      <c r="AI29" t="s">
        <v>441</v>
      </c>
      <c r="AJ29">
        <v>9</v>
      </c>
      <c r="AK29" t="s">
        <v>449</v>
      </c>
    </row>
    <row r="30" spans="1:37" hidden="1" x14ac:dyDescent="0.2">
      <c r="A30">
        <v>291</v>
      </c>
      <c r="B30" s="9" t="s">
        <v>167</v>
      </c>
      <c r="C30">
        <v>5</v>
      </c>
      <c r="D30" s="10">
        <v>44126</v>
      </c>
      <c r="E30" s="10">
        <v>44490</v>
      </c>
      <c r="F30" s="9" t="s">
        <v>34</v>
      </c>
      <c r="G30">
        <v>295</v>
      </c>
      <c r="H30">
        <v>2</v>
      </c>
      <c r="I30" s="10">
        <v>44351</v>
      </c>
      <c r="J30">
        <v>1</v>
      </c>
      <c r="K30" t="b">
        <v>1</v>
      </c>
      <c r="L30">
        <v>35</v>
      </c>
      <c r="M30">
        <v>129</v>
      </c>
      <c r="N30" s="9" t="s">
        <v>183</v>
      </c>
      <c r="O30" s="10">
        <v>44383</v>
      </c>
      <c r="P30" s="9" t="s">
        <v>404</v>
      </c>
      <c r="Q30">
        <v>2020</v>
      </c>
      <c r="R30">
        <v>10</v>
      </c>
      <c r="S30">
        <v>8.443705209552558</v>
      </c>
      <c r="T30" s="9" t="s">
        <v>356</v>
      </c>
      <c r="U30">
        <v>8</v>
      </c>
      <c r="V30">
        <v>2</v>
      </c>
      <c r="W30">
        <v>6</v>
      </c>
      <c r="X30">
        <v>12</v>
      </c>
      <c r="Y30">
        <v>2020</v>
      </c>
      <c r="Z30" s="9" t="s">
        <v>192</v>
      </c>
      <c r="AA30" s="9" t="s">
        <v>194</v>
      </c>
      <c r="AB30" t="s">
        <v>440</v>
      </c>
      <c r="AC30" t="s">
        <v>444</v>
      </c>
      <c r="AD30">
        <v>10</v>
      </c>
      <c r="AE30" t="s">
        <v>450</v>
      </c>
      <c r="AF30">
        <v>6</v>
      </c>
      <c r="AG30" t="s">
        <v>457</v>
      </c>
      <c r="AH30" t="s">
        <v>484</v>
      </c>
      <c r="AI30" t="s">
        <v>444</v>
      </c>
      <c r="AJ30">
        <v>10</v>
      </c>
      <c r="AK30" t="s">
        <v>450</v>
      </c>
    </row>
    <row r="31" spans="1:37" hidden="1" x14ac:dyDescent="0.2">
      <c r="A31">
        <v>292</v>
      </c>
      <c r="B31" s="9" t="s">
        <v>169</v>
      </c>
      <c r="C31">
        <v>5</v>
      </c>
      <c r="D31" s="10">
        <v>44180</v>
      </c>
      <c r="E31" s="10">
        <v>44545</v>
      </c>
      <c r="F31" s="9" t="s">
        <v>34</v>
      </c>
      <c r="G31">
        <v>406</v>
      </c>
      <c r="H31">
        <v>1</v>
      </c>
      <c r="I31" s="10">
        <v>44351</v>
      </c>
      <c r="J31">
        <v>1</v>
      </c>
      <c r="K31" t="b">
        <v>1</v>
      </c>
      <c r="L31">
        <v>2</v>
      </c>
      <c r="M31">
        <v>14</v>
      </c>
      <c r="N31" s="9" t="s">
        <v>183</v>
      </c>
      <c r="O31" s="10">
        <v>44383</v>
      </c>
      <c r="P31" s="9" t="s">
        <v>379</v>
      </c>
      <c r="Q31">
        <v>2020</v>
      </c>
      <c r="R31">
        <v>12</v>
      </c>
      <c r="S31">
        <v>6.6695414690240042</v>
      </c>
      <c r="T31" s="9" t="s">
        <v>356</v>
      </c>
      <c r="U31">
        <v>6</v>
      </c>
      <c r="V31">
        <v>2</v>
      </c>
      <c r="W31">
        <v>5</v>
      </c>
      <c r="X31">
        <v>2</v>
      </c>
      <c r="Y31">
        <v>2021</v>
      </c>
      <c r="Z31" s="9" t="s">
        <v>197</v>
      </c>
      <c r="AA31" s="9" t="s">
        <v>192</v>
      </c>
      <c r="AB31" t="s">
        <v>440</v>
      </c>
      <c r="AC31" t="s">
        <v>444</v>
      </c>
      <c r="AD31">
        <v>12</v>
      </c>
      <c r="AE31" t="s">
        <v>445</v>
      </c>
      <c r="AF31">
        <v>6</v>
      </c>
      <c r="AG31" t="s">
        <v>457</v>
      </c>
      <c r="AH31" t="s">
        <v>484</v>
      </c>
      <c r="AI31" t="s">
        <v>444</v>
      </c>
      <c r="AJ31">
        <v>12</v>
      </c>
      <c r="AK31" t="s">
        <v>445</v>
      </c>
    </row>
    <row r="32" spans="1:37" hidden="1" x14ac:dyDescent="0.2">
      <c r="A32">
        <v>300</v>
      </c>
      <c r="B32" s="9" t="s">
        <v>46</v>
      </c>
      <c r="C32">
        <v>25</v>
      </c>
      <c r="D32" s="10">
        <v>44074</v>
      </c>
      <c r="E32" s="10">
        <v>44439</v>
      </c>
      <c r="F32" s="9" t="s">
        <v>34</v>
      </c>
      <c r="G32">
        <v>1250</v>
      </c>
      <c r="H32">
        <v>4</v>
      </c>
      <c r="I32" s="10">
        <v>44351</v>
      </c>
      <c r="J32">
        <v>1</v>
      </c>
      <c r="K32" t="b">
        <v>1</v>
      </c>
      <c r="L32">
        <v>49</v>
      </c>
      <c r="M32">
        <v>157</v>
      </c>
      <c r="N32" s="9" t="s">
        <v>183</v>
      </c>
      <c r="O32" s="10">
        <v>44383</v>
      </c>
      <c r="P32" s="9" t="s">
        <v>373</v>
      </c>
      <c r="Q32">
        <v>2020</v>
      </c>
      <c r="R32">
        <v>8</v>
      </c>
      <c r="S32">
        <v>10.152159181913387</v>
      </c>
      <c r="T32" s="9" t="s">
        <v>363</v>
      </c>
      <c r="U32">
        <v>10</v>
      </c>
      <c r="V32">
        <v>3</v>
      </c>
      <c r="W32">
        <v>7</v>
      </c>
      <c r="X32">
        <v>11</v>
      </c>
      <c r="Y32">
        <v>2020</v>
      </c>
      <c r="Z32" s="9" t="s">
        <v>196</v>
      </c>
      <c r="AA32" s="9" t="s">
        <v>189</v>
      </c>
      <c r="AB32" t="s">
        <v>440</v>
      </c>
      <c r="AC32" t="s">
        <v>441</v>
      </c>
      <c r="AD32">
        <v>8</v>
      </c>
      <c r="AE32" t="s">
        <v>442</v>
      </c>
      <c r="AF32">
        <v>6</v>
      </c>
      <c r="AG32" t="s">
        <v>457</v>
      </c>
      <c r="AH32" t="s">
        <v>484</v>
      </c>
      <c r="AI32" t="s">
        <v>441</v>
      </c>
      <c r="AJ32">
        <v>8</v>
      </c>
      <c r="AK32" t="s">
        <v>442</v>
      </c>
    </row>
    <row r="33" spans="1:37" hidden="1" x14ac:dyDescent="0.2">
      <c r="A33">
        <v>321</v>
      </c>
      <c r="B33" s="9" t="s">
        <v>83</v>
      </c>
      <c r="C33">
        <v>15</v>
      </c>
      <c r="D33" s="10">
        <v>44039</v>
      </c>
      <c r="E33" s="10">
        <v>44404</v>
      </c>
      <c r="F33" s="9" t="s">
        <v>34</v>
      </c>
      <c r="G33">
        <v>495</v>
      </c>
      <c r="H33">
        <v>4</v>
      </c>
      <c r="I33" s="10">
        <v>44351</v>
      </c>
      <c r="J33">
        <v>1</v>
      </c>
      <c r="K33" t="b">
        <v>1</v>
      </c>
      <c r="L33">
        <v>6</v>
      </c>
      <c r="M33">
        <v>19</v>
      </c>
      <c r="N33" s="9" t="s">
        <v>183</v>
      </c>
      <c r="O33" s="10">
        <v>44383</v>
      </c>
      <c r="P33" s="9" t="s">
        <v>374</v>
      </c>
      <c r="Q33">
        <v>2020</v>
      </c>
      <c r="R33">
        <v>7</v>
      </c>
      <c r="S33">
        <v>11.30208012484856</v>
      </c>
      <c r="T33" s="9" t="s">
        <v>363</v>
      </c>
      <c r="U33">
        <v>11</v>
      </c>
      <c r="V33">
        <v>3</v>
      </c>
      <c r="W33">
        <v>8</v>
      </c>
      <c r="X33">
        <v>10</v>
      </c>
      <c r="Y33">
        <v>2020</v>
      </c>
      <c r="Z33" s="9" t="s">
        <v>194</v>
      </c>
      <c r="AA33" s="9" t="s">
        <v>190</v>
      </c>
      <c r="AB33" t="s">
        <v>440</v>
      </c>
      <c r="AC33" t="s">
        <v>441</v>
      </c>
      <c r="AD33">
        <v>7</v>
      </c>
      <c r="AE33" t="s">
        <v>443</v>
      </c>
      <c r="AF33">
        <v>6</v>
      </c>
      <c r="AG33" t="s">
        <v>457</v>
      </c>
      <c r="AH33" t="s">
        <v>484</v>
      </c>
      <c r="AI33" t="s">
        <v>441</v>
      </c>
      <c r="AJ33">
        <v>7</v>
      </c>
      <c r="AK33" t="s">
        <v>443</v>
      </c>
    </row>
    <row r="34" spans="1:37" x14ac:dyDescent="0.2">
      <c r="A34">
        <v>322</v>
      </c>
      <c r="B34" s="9" t="s">
        <v>84</v>
      </c>
      <c r="C34">
        <v>25</v>
      </c>
      <c r="D34" s="10">
        <v>44012</v>
      </c>
      <c r="E34" s="10">
        <v>44377</v>
      </c>
      <c r="F34" s="9" t="s">
        <v>34</v>
      </c>
      <c r="G34">
        <v>938</v>
      </c>
      <c r="H34">
        <v>5</v>
      </c>
      <c r="I34" s="10">
        <v>44351</v>
      </c>
      <c r="J34">
        <v>1</v>
      </c>
      <c r="K34" t="b">
        <v>1</v>
      </c>
      <c r="L34">
        <v>101</v>
      </c>
      <c r="M34">
        <v>350</v>
      </c>
      <c r="N34" s="9" t="s">
        <v>183</v>
      </c>
      <c r="O34" s="10">
        <v>44383</v>
      </c>
      <c r="P34" s="9" t="s">
        <v>433</v>
      </c>
      <c r="Q34">
        <v>2020</v>
      </c>
      <c r="R34">
        <v>6</v>
      </c>
      <c r="S34">
        <v>12.189161995112835</v>
      </c>
      <c r="T34" s="9" t="s">
        <v>363</v>
      </c>
      <c r="U34">
        <v>12</v>
      </c>
      <c r="V34">
        <v>3</v>
      </c>
      <c r="W34">
        <v>9</v>
      </c>
      <c r="X34">
        <v>9</v>
      </c>
      <c r="Y34">
        <v>2020</v>
      </c>
      <c r="Z34" s="9" t="s">
        <v>193</v>
      </c>
      <c r="AA34" s="9" t="s">
        <v>191</v>
      </c>
      <c r="AB34" t="s">
        <v>440</v>
      </c>
      <c r="AC34" t="s">
        <v>447</v>
      </c>
      <c r="AD34">
        <v>6</v>
      </c>
      <c r="AE34" t="s">
        <v>457</v>
      </c>
      <c r="AF34">
        <v>6</v>
      </c>
      <c r="AG34" t="s">
        <v>457</v>
      </c>
      <c r="AH34" t="s">
        <v>484</v>
      </c>
      <c r="AI34" t="s">
        <v>447</v>
      </c>
      <c r="AJ34">
        <v>6</v>
      </c>
      <c r="AK34" t="s">
        <v>457</v>
      </c>
    </row>
    <row r="35" spans="1:37" hidden="1" x14ac:dyDescent="0.2">
      <c r="A35">
        <v>339</v>
      </c>
      <c r="B35" s="9" t="s">
        <v>106</v>
      </c>
      <c r="C35">
        <v>25</v>
      </c>
      <c r="D35" s="10">
        <v>44181</v>
      </c>
      <c r="E35" s="10">
        <v>44546</v>
      </c>
      <c r="F35" s="9" t="s">
        <v>34</v>
      </c>
      <c r="G35">
        <v>995</v>
      </c>
      <c r="H35">
        <v>7</v>
      </c>
      <c r="I35" s="10">
        <v>44351</v>
      </c>
      <c r="J35">
        <v>1</v>
      </c>
      <c r="K35" t="b">
        <v>1</v>
      </c>
      <c r="L35">
        <v>39</v>
      </c>
      <c r="M35">
        <v>162</v>
      </c>
      <c r="N35" s="9" t="s">
        <v>183</v>
      </c>
      <c r="O35" s="10">
        <v>44383</v>
      </c>
      <c r="P35" s="9" t="s">
        <v>371</v>
      </c>
      <c r="Q35">
        <v>2020</v>
      </c>
      <c r="R35">
        <v>12</v>
      </c>
      <c r="S35">
        <v>6.6366865849401426</v>
      </c>
      <c r="T35" s="9" t="s">
        <v>363</v>
      </c>
      <c r="U35">
        <v>6</v>
      </c>
      <c r="V35">
        <v>3</v>
      </c>
      <c r="W35">
        <v>4</v>
      </c>
      <c r="X35">
        <v>3</v>
      </c>
      <c r="Y35">
        <v>2021</v>
      </c>
      <c r="Z35" s="9" t="s">
        <v>198</v>
      </c>
      <c r="AA35" s="9" t="s">
        <v>192</v>
      </c>
      <c r="AB35" t="s">
        <v>440</v>
      </c>
      <c r="AC35" t="s">
        <v>444</v>
      </c>
      <c r="AD35">
        <v>12</v>
      </c>
      <c r="AE35" t="s">
        <v>445</v>
      </c>
      <c r="AF35">
        <v>6</v>
      </c>
      <c r="AG35" t="s">
        <v>457</v>
      </c>
      <c r="AH35" t="s">
        <v>484</v>
      </c>
      <c r="AI35" t="s">
        <v>444</v>
      </c>
      <c r="AJ35">
        <v>12</v>
      </c>
      <c r="AK35" t="s">
        <v>445</v>
      </c>
    </row>
    <row r="36" spans="1:37" hidden="1" x14ac:dyDescent="0.2">
      <c r="A36">
        <v>348</v>
      </c>
      <c r="B36" s="9" t="s">
        <v>116</v>
      </c>
      <c r="C36">
        <v>15</v>
      </c>
      <c r="D36" s="10">
        <v>44000</v>
      </c>
      <c r="E36" s="10">
        <v>44693</v>
      </c>
      <c r="F36" s="9" t="s">
        <v>34</v>
      </c>
      <c r="G36">
        <v>495</v>
      </c>
      <c r="H36">
        <v>1</v>
      </c>
      <c r="I36" s="10">
        <v>44351</v>
      </c>
      <c r="J36">
        <v>1</v>
      </c>
      <c r="K36" t="b">
        <v>1</v>
      </c>
      <c r="L36">
        <v>22</v>
      </c>
      <c r="M36">
        <v>50</v>
      </c>
      <c r="N36" s="9" t="s">
        <v>183</v>
      </c>
      <c r="O36" s="10">
        <v>44383</v>
      </c>
      <c r="P36" s="9" t="s">
        <v>430</v>
      </c>
      <c r="Q36">
        <v>2020</v>
      </c>
      <c r="R36">
        <v>6</v>
      </c>
      <c r="S36">
        <v>12.583420604119182</v>
      </c>
      <c r="T36" s="9" t="s">
        <v>363</v>
      </c>
      <c r="U36">
        <v>12</v>
      </c>
      <c r="V36">
        <v>3</v>
      </c>
      <c r="W36">
        <v>10</v>
      </c>
      <c r="X36">
        <v>9</v>
      </c>
      <c r="Y36">
        <v>2020</v>
      </c>
      <c r="Z36" s="9" t="s">
        <v>193</v>
      </c>
      <c r="AA36" s="9" t="s">
        <v>191</v>
      </c>
      <c r="AB36" t="s">
        <v>446</v>
      </c>
      <c r="AC36" t="s">
        <v>447</v>
      </c>
      <c r="AD36">
        <v>5</v>
      </c>
      <c r="AE36" t="s">
        <v>448</v>
      </c>
      <c r="AF36">
        <v>6</v>
      </c>
      <c r="AG36" t="s">
        <v>457</v>
      </c>
      <c r="AH36" t="s">
        <v>484</v>
      </c>
      <c r="AI36" t="s">
        <v>447</v>
      </c>
      <c r="AJ36">
        <v>6</v>
      </c>
      <c r="AK36" t="s">
        <v>457</v>
      </c>
    </row>
    <row r="37" spans="1:37" hidden="1" x14ac:dyDescent="0.2">
      <c r="A37">
        <v>357</v>
      </c>
      <c r="B37" s="9" t="s">
        <v>129</v>
      </c>
      <c r="C37">
        <v>25</v>
      </c>
      <c r="D37" s="10">
        <v>44182</v>
      </c>
      <c r="E37" s="10">
        <v>44547</v>
      </c>
      <c r="F37" s="9" t="s">
        <v>34</v>
      </c>
      <c r="G37">
        <v>1094</v>
      </c>
      <c r="H37">
        <v>7</v>
      </c>
      <c r="I37" s="10">
        <v>44351</v>
      </c>
      <c r="J37">
        <v>1</v>
      </c>
      <c r="K37" t="b">
        <v>1</v>
      </c>
      <c r="L37">
        <v>25</v>
      </c>
      <c r="M37">
        <v>85</v>
      </c>
      <c r="N37" s="9" t="s">
        <v>183</v>
      </c>
      <c r="O37" s="10">
        <v>44383</v>
      </c>
      <c r="P37" s="9" t="s">
        <v>372</v>
      </c>
      <c r="Q37">
        <v>2020</v>
      </c>
      <c r="R37">
        <v>12</v>
      </c>
      <c r="S37">
        <v>6.6038317008562801</v>
      </c>
      <c r="T37" s="9" t="s">
        <v>363</v>
      </c>
      <c r="U37">
        <v>6</v>
      </c>
      <c r="V37">
        <v>3</v>
      </c>
      <c r="W37">
        <v>4</v>
      </c>
      <c r="X37">
        <v>3</v>
      </c>
      <c r="Y37">
        <v>2021</v>
      </c>
      <c r="Z37" s="9" t="s">
        <v>198</v>
      </c>
      <c r="AA37" s="9" t="s">
        <v>192</v>
      </c>
      <c r="AB37" t="s">
        <v>440</v>
      </c>
      <c r="AC37" t="s">
        <v>444</v>
      </c>
      <c r="AD37">
        <v>12</v>
      </c>
      <c r="AE37" t="s">
        <v>445</v>
      </c>
      <c r="AF37">
        <v>6</v>
      </c>
      <c r="AG37" t="s">
        <v>457</v>
      </c>
      <c r="AH37" t="s">
        <v>484</v>
      </c>
      <c r="AI37" t="s">
        <v>444</v>
      </c>
      <c r="AJ37">
        <v>12</v>
      </c>
      <c r="AK37" t="s">
        <v>445</v>
      </c>
    </row>
    <row r="38" spans="1:37" hidden="1" x14ac:dyDescent="0.2">
      <c r="A38">
        <v>375</v>
      </c>
      <c r="B38" s="9" t="s">
        <v>148</v>
      </c>
      <c r="C38">
        <v>10</v>
      </c>
      <c r="D38" s="10">
        <v>44099</v>
      </c>
      <c r="E38" s="10">
        <v>44464</v>
      </c>
      <c r="F38" s="9" t="s">
        <v>34</v>
      </c>
      <c r="G38">
        <v>594</v>
      </c>
      <c r="H38">
        <v>5</v>
      </c>
      <c r="I38" s="10">
        <v>44351</v>
      </c>
      <c r="J38">
        <v>1</v>
      </c>
      <c r="K38" t="b">
        <v>1</v>
      </c>
      <c r="L38">
        <v>122</v>
      </c>
      <c r="M38">
        <v>328</v>
      </c>
      <c r="N38" s="9" t="s">
        <v>183</v>
      </c>
      <c r="O38" s="10">
        <v>44383</v>
      </c>
      <c r="P38" s="9" t="s">
        <v>380</v>
      </c>
      <c r="Q38">
        <v>2020</v>
      </c>
      <c r="R38">
        <v>9</v>
      </c>
      <c r="S38">
        <v>9.3307870798168349</v>
      </c>
      <c r="T38" s="9" t="s">
        <v>356</v>
      </c>
      <c r="U38">
        <v>9</v>
      </c>
      <c r="V38">
        <v>3</v>
      </c>
      <c r="W38">
        <v>6</v>
      </c>
      <c r="X38">
        <v>12</v>
      </c>
      <c r="Y38">
        <v>2020</v>
      </c>
      <c r="Z38" s="9" t="s">
        <v>192</v>
      </c>
      <c r="AA38" s="9" t="s">
        <v>193</v>
      </c>
      <c r="AB38" t="s">
        <v>440</v>
      </c>
      <c r="AC38" t="s">
        <v>441</v>
      </c>
      <c r="AD38">
        <v>9</v>
      </c>
      <c r="AE38" t="s">
        <v>449</v>
      </c>
      <c r="AF38">
        <v>6</v>
      </c>
      <c r="AG38" t="s">
        <v>457</v>
      </c>
      <c r="AH38" t="s">
        <v>484</v>
      </c>
      <c r="AI38" t="s">
        <v>441</v>
      </c>
      <c r="AJ38">
        <v>9</v>
      </c>
      <c r="AK38" t="s">
        <v>449</v>
      </c>
    </row>
    <row r="39" spans="1:37" hidden="1" x14ac:dyDescent="0.2">
      <c r="A39">
        <v>388</v>
      </c>
      <c r="B39" s="9" t="s">
        <v>166</v>
      </c>
      <c r="C39">
        <v>5</v>
      </c>
      <c r="D39" s="10">
        <v>44089</v>
      </c>
      <c r="E39" s="10">
        <v>44454</v>
      </c>
      <c r="F39" s="9" t="s">
        <v>34</v>
      </c>
      <c r="G39">
        <v>542</v>
      </c>
      <c r="H39">
        <v>2</v>
      </c>
      <c r="I39" s="10">
        <v>44351</v>
      </c>
      <c r="J39">
        <v>1</v>
      </c>
      <c r="K39" t="b">
        <v>1</v>
      </c>
      <c r="L39">
        <v>164</v>
      </c>
      <c r="M39">
        <v>396</v>
      </c>
      <c r="N39" s="9" t="s">
        <v>183</v>
      </c>
      <c r="O39" s="10">
        <v>44383</v>
      </c>
      <c r="P39" s="9" t="s">
        <v>381</v>
      </c>
      <c r="Q39">
        <v>2020</v>
      </c>
      <c r="R39">
        <v>9</v>
      </c>
      <c r="S39">
        <v>9.6593359206554545</v>
      </c>
      <c r="T39" s="9" t="s">
        <v>356</v>
      </c>
      <c r="U39">
        <v>9</v>
      </c>
      <c r="V39">
        <v>3</v>
      </c>
      <c r="W39">
        <v>7</v>
      </c>
      <c r="X39">
        <v>12</v>
      </c>
      <c r="Y39">
        <v>2020</v>
      </c>
      <c r="Z39" s="9" t="s">
        <v>192</v>
      </c>
      <c r="AA39" s="9" t="s">
        <v>193</v>
      </c>
      <c r="AB39" t="s">
        <v>440</v>
      </c>
      <c r="AC39" t="s">
        <v>441</v>
      </c>
      <c r="AD39">
        <v>9</v>
      </c>
      <c r="AE39" t="s">
        <v>449</v>
      </c>
      <c r="AF39">
        <v>6</v>
      </c>
      <c r="AG39" t="s">
        <v>457</v>
      </c>
      <c r="AH39" t="s">
        <v>484</v>
      </c>
      <c r="AI39" t="s">
        <v>441</v>
      </c>
      <c r="AJ39">
        <v>9</v>
      </c>
      <c r="AK39" t="s">
        <v>449</v>
      </c>
    </row>
    <row r="40" spans="1:37" hidden="1" x14ac:dyDescent="0.2">
      <c r="A40">
        <v>389</v>
      </c>
      <c r="B40" s="9" t="s">
        <v>167</v>
      </c>
      <c r="C40">
        <v>5</v>
      </c>
      <c r="D40" s="10">
        <v>44126</v>
      </c>
      <c r="E40" s="10">
        <v>44490</v>
      </c>
      <c r="F40" s="9" t="s">
        <v>34</v>
      </c>
      <c r="G40">
        <v>295</v>
      </c>
      <c r="H40">
        <v>2</v>
      </c>
      <c r="I40" s="10">
        <v>44351</v>
      </c>
      <c r="J40">
        <v>1</v>
      </c>
      <c r="K40" t="b">
        <v>1</v>
      </c>
      <c r="L40">
        <v>35</v>
      </c>
      <c r="M40">
        <v>129</v>
      </c>
      <c r="N40" s="9" t="s">
        <v>183</v>
      </c>
      <c r="O40" s="10">
        <v>44383</v>
      </c>
      <c r="P40" s="9" t="s">
        <v>404</v>
      </c>
      <c r="Q40">
        <v>2020</v>
      </c>
      <c r="R40">
        <v>10</v>
      </c>
      <c r="S40">
        <v>8.443705209552558</v>
      </c>
      <c r="T40" s="9" t="s">
        <v>356</v>
      </c>
      <c r="U40">
        <v>8</v>
      </c>
      <c r="V40">
        <v>3</v>
      </c>
      <c r="W40">
        <v>5</v>
      </c>
      <c r="X40">
        <v>1</v>
      </c>
      <c r="Y40">
        <v>2021</v>
      </c>
      <c r="Z40" s="9" t="s">
        <v>195</v>
      </c>
      <c r="AA40" s="9" t="s">
        <v>194</v>
      </c>
      <c r="AB40" t="s">
        <v>440</v>
      </c>
      <c r="AC40" t="s">
        <v>444</v>
      </c>
      <c r="AD40">
        <v>10</v>
      </c>
      <c r="AE40" t="s">
        <v>450</v>
      </c>
      <c r="AF40">
        <v>6</v>
      </c>
      <c r="AG40" t="s">
        <v>457</v>
      </c>
      <c r="AH40" t="s">
        <v>484</v>
      </c>
      <c r="AI40" t="s">
        <v>444</v>
      </c>
      <c r="AJ40">
        <v>10</v>
      </c>
      <c r="AK40" t="s">
        <v>450</v>
      </c>
    </row>
    <row r="41" spans="1:37" hidden="1" x14ac:dyDescent="0.2">
      <c r="A41">
        <v>390</v>
      </c>
      <c r="B41" s="9" t="s">
        <v>169</v>
      </c>
      <c r="C41">
        <v>5</v>
      </c>
      <c r="D41" s="10">
        <v>44180</v>
      </c>
      <c r="E41" s="10">
        <v>44545</v>
      </c>
      <c r="F41" s="9" t="s">
        <v>34</v>
      </c>
      <c r="G41">
        <v>406</v>
      </c>
      <c r="H41">
        <v>1</v>
      </c>
      <c r="I41" s="10">
        <v>44351</v>
      </c>
      <c r="J41">
        <v>1</v>
      </c>
      <c r="K41" t="b">
        <v>1</v>
      </c>
      <c r="L41">
        <v>2</v>
      </c>
      <c r="M41">
        <v>14</v>
      </c>
      <c r="N41" s="9" t="s">
        <v>183</v>
      </c>
      <c r="O41" s="10">
        <v>44383</v>
      </c>
      <c r="P41" s="9" t="s">
        <v>379</v>
      </c>
      <c r="Q41">
        <v>2020</v>
      </c>
      <c r="R41">
        <v>12</v>
      </c>
      <c r="S41">
        <v>6.6695414690240042</v>
      </c>
      <c r="T41" s="9" t="s">
        <v>356</v>
      </c>
      <c r="U41">
        <v>6</v>
      </c>
      <c r="V41">
        <v>3</v>
      </c>
      <c r="W41">
        <v>4</v>
      </c>
      <c r="X41">
        <v>3</v>
      </c>
      <c r="Y41">
        <v>2021</v>
      </c>
      <c r="Z41" s="9" t="s">
        <v>198</v>
      </c>
      <c r="AA41" s="9" t="s">
        <v>192</v>
      </c>
      <c r="AB41" t="s">
        <v>440</v>
      </c>
      <c r="AC41" t="s">
        <v>444</v>
      </c>
      <c r="AD41">
        <v>12</v>
      </c>
      <c r="AE41" t="s">
        <v>445</v>
      </c>
      <c r="AF41">
        <v>6</v>
      </c>
      <c r="AG41" t="s">
        <v>457</v>
      </c>
      <c r="AH41" t="s">
        <v>484</v>
      </c>
      <c r="AI41" t="s">
        <v>444</v>
      </c>
      <c r="AJ41">
        <v>12</v>
      </c>
      <c r="AK41" t="s">
        <v>445</v>
      </c>
    </row>
    <row r="42" spans="1:37" hidden="1" x14ac:dyDescent="0.2">
      <c r="A42">
        <v>398</v>
      </c>
      <c r="B42" s="9" t="s">
        <v>46</v>
      </c>
      <c r="C42">
        <v>25</v>
      </c>
      <c r="D42" s="10">
        <v>44074</v>
      </c>
      <c r="E42" s="10">
        <v>44439</v>
      </c>
      <c r="F42" s="9" t="s">
        <v>34</v>
      </c>
      <c r="G42">
        <v>1250</v>
      </c>
      <c r="H42">
        <v>4</v>
      </c>
      <c r="I42" s="10">
        <v>44351</v>
      </c>
      <c r="J42">
        <v>1</v>
      </c>
      <c r="K42" t="b">
        <v>1</v>
      </c>
      <c r="L42">
        <v>49</v>
      </c>
      <c r="M42">
        <v>157</v>
      </c>
      <c r="N42" s="9" t="s">
        <v>183</v>
      </c>
      <c r="O42" s="10">
        <v>44383</v>
      </c>
      <c r="P42" s="9" t="s">
        <v>373</v>
      </c>
      <c r="Q42">
        <v>2020</v>
      </c>
      <c r="R42">
        <v>8</v>
      </c>
      <c r="S42">
        <v>10.152159181913387</v>
      </c>
      <c r="T42" s="9" t="s">
        <v>363</v>
      </c>
      <c r="U42">
        <v>10</v>
      </c>
      <c r="V42">
        <v>4</v>
      </c>
      <c r="W42">
        <v>6</v>
      </c>
      <c r="X42">
        <v>12</v>
      </c>
      <c r="Y42">
        <v>2020</v>
      </c>
      <c r="Z42" s="9" t="s">
        <v>192</v>
      </c>
      <c r="AA42" s="9" t="s">
        <v>189</v>
      </c>
      <c r="AB42" t="s">
        <v>440</v>
      </c>
      <c r="AC42" t="s">
        <v>441</v>
      </c>
      <c r="AD42">
        <v>8</v>
      </c>
      <c r="AE42" t="s">
        <v>442</v>
      </c>
      <c r="AF42">
        <v>6</v>
      </c>
      <c r="AG42" t="s">
        <v>457</v>
      </c>
      <c r="AH42" t="s">
        <v>484</v>
      </c>
      <c r="AI42" t="s">
        <v>441</v>
      </c>
      <c r="AJ42">
        <v>8</v>
      </c>
      <c r="AK42" t="s">
        <v>442</v>
      </c>
    </row>
    <row r="43" spans="1:37" hidden="1" x14ac:dyDescent="0.2">
      <c r="A43">
        <v>419</v>
      </c>
      <c r="B43" s="9" t="s">
        <v>83</v>
      </c>
      <c r="C43">
        <v>15</v>
      </c>
      <c r="D43" s="10">
        <v>44039</v>
      </c>
      <c r="E43" s="10">
        <v>44404</v>
      </c>
      <c r="F43" s="9" t="s">
        <v>34</v>
      </c>
      <c r="G43">
        <v>495</v>
      </c>
      <c r="H43">
        <v>4</v>
      </c>
      <c r="I43" s="10">
        <v>44351</v>
      </c>
      <c r="J43">
        <v>1</v>
      </c>
      <c r="K43" t="b">
        <v>1</v>
      </c>
      <c r="L43">
        <v>6</v>
      </c>
      <c r="M43">
        <v>19</v>
      </c>
      <c r="N43" s="9" t="s">
        <v>183</v>
      </c>
      <c r="O43" s="10">
        <v>44383</v>
      </c>
      <c r="P43" s="9" t="s">
        <v>374</v>
      </c>
      <c r="Q43">
        <v>2020</v>
      </c>
      <c r="R43">
        <v>7</v>
      </c>
      <c r="S43">
        <v>11.30208012484856</v>
      </c>
      <c r="T43" s="9" t="s">
        <v>363</v>
      </c>
      <c r="U43">
        <v>11</v>
      </c>
      <c r="V43">
        <v>4</v>
      </c>
      <c r="W43">
        <v>7</v>
      </c>
      <c r="X43">
        <v>11</v>
      </c>
      <c r="Y43">
        <v>2020</v>
      </c>
      <c r="Z43" s="9" t="s">
        <v>196</v>
      </c>
      <c r="AA43" s="9" t="s">
        <v>190</v>
      </c>
      <c r="AB43" t="s">
        <v>440</v>
      </c>
      <c r="AC43" t="s">
        <v>441</v>
      </c>
      <c r="AD43">
        <v>7</v>
      </c>
      <c r="AE43" t="s">
        <v>443</v>
      </c>
      <c r="AF43">
        <v>6</v>
      </c>
      <c r="AG43" t="s">
        <v>457</v>
      </c>
      <c r="AH43" t="s">
        <v>484</v>
      </c>
      <c r="AI43" t="s">
        <v>441</v>
      </c>
      <c r="AJ43">
        <v>7</v>
      </c>
      <c r="AK43" t="s">
        <v>443</v>
      </c>
    </row>
    <row r="44" spans="1:37" x14ac:dyDescent="0.2">
      <c r="A44">
        <v>420</v>
      </c>
      <c r="B44" s="9" t="s">
        <v>84</v>
      </c>
      <c r="C44">
        <v>25</v>
      </c>
      <c r="D44" s="10">
        <v>44012</v>
      </c>
      <c r="E44" s="10">
        <v>44377</v>
      </c>
      <c r="F44" s="9" t="s">
        <v>34</v>
      </c>
      <c r="G44">
        <v>938</v>
      </c>
      <c r="H44">
        <v>5</v>
      </c>
      <c r="I44" s="10">
        <v>44351</v>
      </c>
      <c r="J44">
        <v>1</v>
      </c>
      <c r="K44" t="b">
        <v>1</v>
      </c>
      <c r="L44">
        <v>101</v>
      </c>
      <c r="M44">
        <v>350</v>
      </c>
      <c r="N44" s="9" t="s">
        <v>183</v>
      </c>
      <c r="O44" s="10">
        <v>44383</v>
      </c>
      <c r="P44" s="9" t="s">
        <v>433</v>
      </c>
      <c r="Q44">
        <v>2020</v>
      </c>
      <c r="R44">
        <v>6</v>
      </c>
      <c r="S44">
        <v>12.189161995112835</v>
      </c>
      <c r="T44" s="9" t="s">
        <v>363</v>
      </c>
      <c r="U44">
        <v>12</v>
      </c>
      <c r="V44">
        <v>4</v>
      </c>
      <c r="W44">
        <v>8</v>
      </c>
      <c r="X44">
        <v>10</v>
      </c>
      <c r="Y44">
        <v>2020</v>
      </c>
      <c r="Z44" s="9" t="s">
        <v>194</v>
      </c>
      <c r="AA44" s="9" t="s">
        <v>191</v>
      </c>
      <c r="AB44" t="s">
        <v>440</v>
      </c>
      <c r="AC44" t="s">
        <v>447</v>
      </c>
      <c r="AD44">
        <v>6</v>
      </c>
      <c r="AE44" t="s">
        <v>457</v>
      </c>
      <c r="AF44">
        <v>6</v>
      </c>
      <c r="AG44" t="s">
        <v>457</v>
      </c>
      <c r="AH44" t="s">
        <v>484</v>
      </c>
      <c r="AI44" t="s">
        <v>447</v>
      </c>
      <c r="AJ44">
        <v>6</v>
      </c>
      <c r="AK44" t="s">
        <v>457</v>
      </c>
    </row>
    <row r="45" spans="1:37" hidden="1" x14ac:dyDescent="0.2">
      <c r="A45">
        <v>437</v>
      </c>
      <c r="B45" s="9" t="s">
        <v>106</v>
      </c>
      <c r="C45">
        <v>25</v>
      </c>
      <c r="D45" s="10">
        <v>44181</v>
      </c>
      <c r="E45" s="10">
        <v>44546</v>
      </c>
      <c r="F45" s="9" t="s">
        <v>34</v>
      </c>
      <c r="G45">
        <v>995</v>
      </c>
      <c r="H45">
        <v>7</v>
      </c>
      <c r="I45" s="10">
        <v>44351</v>
      </c>
      <c r="J45">
        <v>1</v>
      </c>
      <c r="K45" t="b">
        <v>1</v>
      </c>
      <c r="L45">
        <v>39</v>
      </c>
      <c r="M45">
        <v>162</v>
      </c>
      <c r="N45" s="9" t="s">
        <v>183</v>
      </c>
      <c r="O45" s="10">
        <v>44383</v>
      </c>
      <c r="P45" s="9" t="s">
        <v>371</v>
      </c>
      <c r="Q45">
        <v>2020</v>
      </c>
      <c r="R45">
        <v>12</v>
      </c>
      <c r="S45">
        <v>6.6366865849401426</v>
      </c>
      <c r="T45" s="9" t="s">
        <v>363</v>
      </c>
      <c r="U45">
        <v>6</v>
      </c>
      <c r="V45">
        <v>4</v>
      </c>
      <c r="W45">
        <v>3</v>
      </c>
      <c r="X45">
        <v>4</v>
      </c>
      <c r="Y45">
        <v>2021</v>
      </c>
      <c r="Z45" s="9" t="s">
        <v>199</v>
      </c>
      <c r="AA45" s="9" t="s">
        <v>192</v>
      </c>
      <c r="AB45" t="s">
        <v>440</v>
      </c>
      <c r="AC45" t="s">
        <v>444</v>
      </c>
      <c r="AD45">
        <v>12</v>
      </c>
      <c r="AE45" t="s">
        <v>445</v>
      </c>
      <c r="AF45">
        <v>6</v>
      </c>
      <c r="AG45" t="s">
        <v>457</v>
      </c>
      <c r="AH45" t="s">
        <v>484</v>
      </c>
      <c r="AI45" t="s">
        <v>444</v>
      </c>
      <c r="AJ45">
        <v>12</v>
      </c>
      <c r="AK45" t="s">
        <v>445</v>
      </c>
    </row>
    <row r="46" spans="1:37" hidden="1" x14ac:dyDescent="0.2">
      <c r="A46">
        <v>446</v>
      </c>
      <c r="B46" s="9" t="s">
        <v>116</v>
      </c>
      <c r="C46">
        <v>15</v>
      </c>
      <c r="D46" s="10">
        <v>44000</v>
      </c>
      <c r="E46" s="10">
        <v>44693</v>
      </c>
      <c r="F46" s="9" t="s">
        <v>34</v>
      </c>
      <c r="G46">
        <v>495</v>
      </c>
      <c r="H46">
        <v>1</v>
      </c>
      <c r="I46" s="10">
        <v>44351</v>
      </c>
      <c r="J46">
        <v>1</v>
      </c>
      <c r="K46" t="b">
        <v>1</v>
      </c>
      <c r="L46">
        <v>22</v>
      </c>
      <c r="M46">
        <v>50</v>
      </c>
      <c r="N46" s="9" t="s">
        <v>183</v>
      </c>
      <c r="O46" s="10">
        <v>44383</v>
      </c>
      <c r="P46" s="9" t="s">
        <v>430</v>
      </c>
      <c r="Q46">
        <v>2020</v>
      </c>
      <c r="R46">
        <v>6</v>
      </c>
      <c r="S46">
        <v>12.583420604119182</v>
      </c>
      <c r="T46" s="9" t="s">
        <v>363</v>
      </c>
      <c r="U46">
        <v>12</v>
      </c>
      <c r="V46">
        <v>4</v>
      </c>
      <c r="W46">
        <v>9</v>
      </c>
      <c r="X46">
        <v>10</v>
      </c>
      <c r="Y46">
        <v>2020</v>
      </c>
      <c r="Z46" s="9" t="s">
        <v>194</v>
      </c>
      <c r="AA46" s="9" t="s">
        <v>191</v>
      </c>
      <c r="AB46" t="s">
        <v>446</v>
      </c>
      <c r="AC46" t="s">
        <v>447</v>
      </c>
      <c r="AD46">
        <v>5</v>
      </c>
      <c r="AE46" t="s">
        <v>448</v>
      </c>
      <c r="AF46">
        <v>6</v>
      </c>
      <c r="AG46" t="s">
        <v>457</v>
      </c>
      <c r="AH46" t="s">
        <v>484</v>
      </c>
      <c r="AI46" t="s">
        <v>447</v>
      </c>
      <c r="AJ46">
        <v>6</v>
      </c>
      <c r="AK46" t="s">
        <v>457</v>
      </c>
    </row>
    <row r="47" spans="1:37" hidden="1" x14ac:dyDescent="0.2">
      <c r="A47">
        <v>455</v>
      </c>
      <c r="B47" s="9" t="s">
        <v>129</v>
      </c>
      <c r="C47">
        <v>25</v>
      </c>
      <c r="D47" s="10">
        <v>44182</v>
      </c>
      <c r="E47" s="10">
        <v>44547</v>
      </c>
      <c r="F47" s="9" t="s">
        <v>34</v>
      </c>
      <c r="G47">
        <v>1094</v>
      </c>
      <c r="H47">
        <v>7</v>
      </c>
      <c r="I47" s="10">
        <v>44351</v>
      </c>
      <c r="J47">
        <v>1</v>
      </c>
      <c r="K47" t="b">
        <v>1</v>
      </c>
      <c r="L47">
        <v>25</v>
      </c>
      <c r="M47">
        <v>85</v>
      </c>
      <c r="N47" s="9" t="s">
        <v>183</v>
      </c>
      <c r="O47" s="10">
        <v>44383</v>
      </c>
      <c r="P47" s="9" t="s">
        <v>372</v>
      </c>
      <c r="Q47">
        <v>2020</v>
      </c>
      <c r="R47">
        <v>12</v>
      </c>
      <c r="S47">
        <v>6.6038317008562801</v>
      </c>
      <c r="T47" s="9" t="s">
        <v>363</v>
      </c>
      <c r="U47">
        <v>6</v>
      </c>
      <c r="V47">
        <v>4</v>
      </c>
      <c r="W47">
        <v>3</v>
      </c>
      <c r="X47">
        <v>4</v>
      </c>
      <c r="Y47">
        <v>2021</v>
      </c>
      <c r="Z47" s="9" t="s">
        <v>199</v>
      </c>
      <c r="AA47" s="9" t="s">
        <v>192</v>
      </c>
      <c r="AB47" t="s">
        <v>440</v>
      </c>
      <c r="AC47" t="s">
        <v>444</v>
      </c>
      <c r="AD47">
        <v>12</v>
      </c>
      <c r="AE47" t="s">
        <v>445</v>
      </c>
      <c r="AF47">
        <v>6</v>
      </c>
      <c r="AG47" t="s">
        <v>457</v>
      </c>
      <c r="AH47" t="s">
        <v>484</v>
      </c>
      <c r="AI47" t="s">
        <v>444</v>
      </c>
      <c r="AJ47">
        <v>12</v>
      </c>
      <c r="AK47" t="s">
        <v>445</v>
      </c>
    </row>
    <row r="48" spans="1:37" hidden="1" x14ac:dyDescent="0.2">
      <c r="A48">
        <v>473</v>
      </c>
      <c r="B48" s="9" t="s">
        <v>148</v>
      </c>
      <c r="C48">
        <v>10</v>
      </c>
      <c r="D48" s="10">
        <v>44099</v>
      </c>
      <c r="E48" s="10">
        <v>44464</v>
      </c>
      <c r="F48" s="9" t="s">
        <v>34</v>
      </c>
      <c r="G48">
        <v>594</v>
      </c>
      <c r="H48">
        <v>5</v>
      </c>
      <c r="I48" s="10">
        <v>44351</v>
      </c>
      <c r="J48">
        <v>1</v>
      </c>
      <c r="K48" t="b">
        <v>1</v>
      </c>
      <c r="L48">
        <v>122</v>
      </c>
      <c r="M48">
        <v>328</v>
      </c>
      <c r="N48" s="9" t="s">
        <v>183</v>
      </c>
      <c r="O48" s="10">
        <v>44383</v>
      </c>
      <c r="P48" s="9" t="s">
        <v>380</v>
      </c>
      <c r="Q48">
        <v>2020</v>
      </c>
      <c r="R48">
        <v>9</v>
      </c>
      <c r="S48">
        <v>9.3307870798168349</v>
      </c>
      <c r="T48" s="9" t="s">
        <v>356</v>
      </c>
      <c r="U48">
        <v>9</v>
      </c>
      <c r="V48">
        <v>4</v>
      </c>
      <c r="W48">
        <v>5</v>
      </c>
      <c r="X48">
        <v>1</v>
      </c>
      <c r="Y48">
        <v>2021</v>
      </c>
      <c r="Z48" s="9" t="s">
        <v>195</v>
      </c>
      <c r="AA48" s="9" t="s">
        <v>193</v>
      </c>
      <c r="AB48" t="s">
        <v>440</v>
      </c>
      <c r="AC48" t="s">
        <v>441</v>
      </c>
      <c r="AD48">
        <v>9</v>
      </c>
      <c r="AE48" t="s">
        <v>449</v>
      </c>
      <c r="AF48">
        <v>6</v>
      </c>
      <c r="AG48" t="s">
        <v>457</v>
      </c>
      <c r="AH48" t="s">
        <v>484</v>
      </c>
      <c r="AI48" t="s">
        <v>441</v>
      </c>
      <c r="AJ48">
        <v>9</v>
      </c>
      <c r="AK48" t="s">
        <v>449</v>
      </c>
    </row>
    <row r="49" spans="1:37" hidden="1" x14ac:dyDescent="0.2">
      <c r="A49">
        <v>486</v>
      </c>
      <c r="B49" s="9" t="s">
        <v>166</v>
      </c>
      <c r="C49">
        <v>5</v>
      </c>
      <c r="D49" s="10">
        <v>44089</v>
      </c>
      <c r="E49" s="10">
        <v>44454</v>
      </c>
      <c r="F49" s="9" t="s">
        <v>34</v>
      </c>
      <c r="G49">
        <v>542</v>
      </c>
      <c r="H49">
        <v>2</v>
      </c>
      <c r="I49" s="10">
        <v>44351</v>
      </c>
      <c r="J49">
        <v>1</v>
      </c>
      <c r="K49" t="b">
        <v>1</v>
      </c>
      <c r="L49">
        <v>164</v>
      </c>
      <c r="M49">
        <v>396</v>
      </c>
      <c r="N49" s="9" t="s">
        <v>183</v>
      </c>
      <c r="O49" s="10">
        <v>44383</v>
      </c>
      <c r="P49" s="9" t="s">
        <v>381</v>
      </c>
      <c r="Q49">
        <v>2020</v>
      </c>
      <c r="R49">
        <v>9</v>
      </c>
      <c r="S49">
        <v>9.6593359206554545</v>
      </c>
      <c r="T49" s="9" t="s">
        <v>356</v>
      </c>
      <c r="U49">
        <v>9</v>
      </c>
      <c r="V49">
        <v>4</v>
      </c>
      <c r="W49">
        <v>6</v>
      </c>
      <c r="X49">
        <v>1</v>
      </c>
      <c r="Y49">
        <v>2021</v>
      </c>
      <c r="Z49" s="9" t="s">
        <v>195</v>
      </c>
      <c r="AA49" s="9" t="s">
        <v>193</v>
      </c>
      <c r="AB49" t="s">
        <v>440</v>
      </c>
      <c r="AC49" t="s">
        <v>441</v>
      </c>
      <c r="AD49">
        <v>9</v>
      </c>
      <c r="AE49" t="s">
        <v>449</v>
      </c>
      <c r="AF49">
        <v>6</v>
      </c>
      <c r="AG49" t="s">
        <v>457</v>
      </c>
      <c r="AH49" t="s">
        <v>484</v>
      </c>
      <c r="AI49" t="s">
        <v>441</v>
      </c>
      <c r="AJ49">
        <v>9</v>
      </c>
      <c r="AK49" t="s">
        <v>449</v>
      </c>
    </row>
    <row r="50" spans="1:37" hidden="1" x14ac:dyDescent="0.2">
      <c r="A50">
        <v>487</v>
      </c>
      <c r="B50" s="9" t="s">
        <v>167</v>
      </c>
      <c r="C50">
        <v>5</v>
      </c>
      <c r="D50" s="10">
        <v>44126</v>
      </c>
      <c r="E50" s="10">
        <v>44490</v>
      </c>
      <c r="F50" s="9" t="s">
        <v>34</v>
      </c>
      <c r="G50">
        <v>295</v>
      </c>
      <c r="H50">
        <v>2</v>
      </c>
      <c r="I50" s="10">
        <v>44351</v>
      </c>
      <c r="J50">
        <v>1</v>
      </c>
      <c r="K50" t="b">
        <v>1</v>
      </c>
      <c r="L50">
        <v>35</v>
      </c>
      <c r="M50">
        <v>129</v>
      </c>
      <c r="N50" s="9" t="s">
        <v>183</v>
      </c>
      <c r="O50" s="10">
        <v>44383</v>
      </c>
      <c r="P50" s="9" t="s">
        <v>404</v>
      </c>
      <c r="Q50">
        <v>2020</v>
      </c>
      <c r="R50">
        <v>10</v>
      </c>
      <c r="S50">
        <v>8.443705209552558</v>
      </c>
      <c r="T50" s="9" t="s">
        <v>356</v>
      </c>
      <c r="U50">
        <v>8</v>
      </c>
      <c r="V50">
        <v>4</v>
      </c>
      <c r="W50">
        <v>4</v>
      </c>
      <c r="X50">
        <v>2</v>
      </c>
      <c r="Y50">
        <v>2021</v>
      </c>
      <c r="Z50" s="9" t="s">
        <v>197</v>
      </c>
      <c r="AA50" s="9" t="s">
        <v>194</v>
      </c>
      <c r="AB50" t="s">
        <v>440</v>
      </c>
      <c r="AC50" t="s">
        <v>444</v>
      </c>
      <c r="AD50">
        <v>10</v>
      </c>
      <c r="AE50" t="s">
        <v>450</v>
      </c>
      <c r="AF50">
        <v>6</v>
      </c>
      <c r="AG50" t="s">
        <v>457</v>
      </c>
      <c r="AH50" t="s">
        <v>484</v>
      </c>
      <c r="AI50" t="s">
        <v>444</v>
      </c>
      <c r="AJ50">
        <v>10</v>
      </c>
      <c r="AK50" t="s">
        <v>450</v>
      </c>
    </row>
    <row r="51" spans="1:37" hidden="1" x14ac:dyDescent="0.2">
      <c r="A51">
        <v>488</v>
      </c>
      <c r="B51" s="9" t="s">
        <v>169</v>
      </c>
      <c r="C51">
        <v>5</v>
      </c>
      <c r="D51" s="10">
        <v>44180</v>
      </c>
      <c r="E51" s="10">
        <v>44545</v>
      </c>
      <c r="F51" s="9" t="s">
        <v>34</v>
      </c>
      <c r="G51">
        <v>406</v>
      </c>
      <c r="H51">
        <v>1</v>
      </c>
      <c r="I51" s="10">
        <v>44351</v>
      </c>
      <c r="J51">
        <v>1</v>
      </c>
      <c r="K51" t="b">
        <v>1</v>
      </c>
      <c r="L51">
        <v>2</v>
      </c>
      <c r="M51">
        <v>14</v>
      </c>
      <c r="N51" s="9" t="s">
        <v>183</v>
      </c>
      <c r="O51" s="10">
        <v>44383</v>
      </c>
      <c r="P51" s="9" t="s">
        <v>379</v>
      </c>
      <c r="Q51">
        <v>2020</v>
      </c>
      <c r="R51">
        <v>12</v>
      </c>
      <c r="S51">
        <v>6.6695414690240042</v>
      </c>
      <c r="T51" s="9" t="s">
        <v>356</v>
      </c>
      <c r="U51">
        <v>6</v>
      </c>
      <c r="V51">
        <v>4</v>
      </c>
      <c r="W51">
        <v>3</v>
      </c>
      <c r="X51">
        <v>4</v>
      </c>
      <c r="Y51">
        <v>2021</v>
      </c>
      <c r="Z51" s="9" t="s">
        <v>199</v>
      </c>
      <c r="AA51" s="9" t="s">
        <v>192</v>
      </c>
      <c r="AB51" t="s">
        <v>440</v>
      </c>
      <c r="AC51" t="s">
        <v>444</v>
      </c>
      <c r="AD51">
        <v>12</v>
      </c>
      <c r="AE51" t="s">
        <v>445</v>
      </c>
      <c r="AF51">
        <v>6</v>
      </c>
      <c r="AG51" t="s">
        <v>457</v>
      </c>
      <c r="AH51" t="s">
        <v>484</v>
      </c>
      <c r="AI51" t="s">
        <v>444</v>
      </c>
      <c r="AJ51">
        <v>12</v>
      </c>
      <c r="AK51" t="s">
        <v>445</v>
      </c>
    </row>
    <row r="52" spans="1:37" hidden="1" x14ac:dyDescent="0.2">
      <c r="A52">
        <v>496</v>
      </c>
      <c r="B52" s="9" t="s">
        <v>46</v>
      </c>
      <c r="C52">
        <v>25</v>
      </c>
      <c r="D52" s="10">
        <v>44074</v>
      </c>
      <c r="E52" s="10">
        <v>44439</v>
      </c>
      <c r="F52" s="9" t="s">
        <v>34</v>
      </c>
      <c r="G52">
        <v>1250</v>
      </c>
      <c r="H52">
        <v>4</v>
      </c>
      <c r="I52" s="10">
        <v>44351</v>
      </c>
      <c r="J52">
        <v>1</v>
      </c>
      <c r="K52" t="b">
        <v>1</v>
      </c>
      <c r="L52">
        <v>49</v>
      </c>
      <c r="M52">
        <v>157</v>
      </c>
      <c r="N52" s="9" t="s">
        <v>183</v>
      </c>
      <c r="O52" s="10">
        <v>44383</v>
      </c>
      <c r="P52" s="9" t="s">
        <v>373</v>
      </c>
      <c r="Q52">
        <v>2020</v>
      </c>
      <c r="R52">
        <v>8</v>
      </c>
      <c r="S52">
        <v>10.152159181913387</v>
      </c>
      <c r="T52" s="9" t="s">
        <v>363</v>
      </c>
      <c r="U52">
        <v>10</v>
      </c>
      <c r="V52">
        <v>5</v>
      </c>
      <c r="W52">
        <v>5</v>
      </c>
      <c r="X52">
        <v>1</v>
      </c>
      <c r="Y52">
        <v>2021</v>
      </c>
      <c r="Z52" s="9" t="s">
        <v>195</v>
      </c>
      <c r="AA52" s="9" t="s">
        <v>189</v>
      </c>
      <c r="AB52" t="s">
        <v>440</v>
      </c>
      <c r="AC52" t="s">
        <v>441</v>
      </c>
      <c r="AD52">
        <v>8</v>
      </c>
      <c r="AE52" t="s">
        <v>442</v>
      </c>
      <c r="AF52">
        <v>6</v>
      </c>
      <c r="AG52" t="s">
        <v>457</v>
      </c>
      <c r="AH52" t="s">
        <v>484</v>
      </c>
      <c r="AI52" t="s">
        <v>441</v>
      </c>
      <c r="AJ52">
        <v>8</v>
      </c>
      <c r="AK52" t="s">
        <v>442</v>
      </c>
    </row>
    <row r="53" spans="1:37" hidden="1" x14ac:dyDescent="0.2">
      <c r="A53">
        <v>517</v>
      </c>
      <c r="B53" s="9" t="s">
        <v>83</v>
      </c>
      <c r="C53">
        <v>15</v>
      </c>
      <c r="D53" s="10">
        <v>44039</v>
      </c>
      <c r="E53" s="10">
        <v>44404</v>
      </c>
      <c r="F53" s="9" t="s">
        <v>34</v>
      </c>
      <c r="G53">
        <v>495</v>
      </c>
      <c r="H53">
        <v>4</v>
      </c>
      <c r="I53" s="10">
        <v>44351</v>
      </c>
      <c r="J53">
        <v>1</v>
      </c>
      <c r="K53" t="b">
        <v>1</v>
      </c>
      <c r="L53">
        <v>6</v>
      </c>
      <c r="M53">
        <v>19</v>
      </c>
      <c r="N53" s="9" t="s">
        <v>183</v>
      </c>
      <c r="O53" s="10">
        <v>44383</v>
      </c>
      <c r="P53" s="9" t="s">
        <v>374</v>
      </c>
      <c r="Q53">
        <v>2020</v>
      </c>
      <c r="R53">
        <v>7</v>
      </c>
      <c r="S53">
        <v>11.30208012484856</v>
      </c>
      <c r="T53" s="9" t="s">
        <v>363</v>
      </c>
      <c r="U53">
        <v>11</v>
      </c>
      <c r="V53">
        <v>5</v>
      </c>
      <c r="W53">
        <v>6</v>
      </c>
      <c r="X53">
        <v>12</v>
      </c>
      <c r="Y53">
        <v>2020</v>
      </c>
      <c r="Z53" s="9" t="s">
        <v>192</v>
      </c>
      <c r="AA53" s="9" t="s">
        <v>190</v>
      </c>
      <c r="AB53" t="s">
        <v>440</v>
      </c>
      <c r="AC53" t="s">
        <v>441</v>
      </c>
      <c r="AD53">
        <v>7</v>
      </c>
      <c r="AE53" t="s">
        <v>443</v>
      </c>
      <c r="AF53">
        <v>6</v>
      </c>
      <c r="AG53" t="s">
        <v>457</v>
      </c>
      <c r="AH53" t="s">
        <v>484</v>
      </c>
      <c r="AI53" t="s">
        <v>441</v>
      </c>
      <c r="AJ53">
        <v>7</v>
      </c>
      <c r="AK53" t="s">
        <v>443</v>
      </c>
    </row>
    <row r="54" spans="1:37" x14ac:dyDescent="0.2">
      <c r="A54">
        <v>518</v>
      </c>
      <c r="B54" s="9" t="s">
        <v>84</v>
      </c>
      <c r="C54">
        <v>25</v>
      </c>
      <c r="D54" s="10">
        <v>44012</v>
      </c>
      <c r="E54" s="10">
        <v>44377</v>
      </c>
      <c r="F54" s="9" t="s">
        <v>34</v>
      </c>
      <c r="G54">
        <v>938</v>
      </c>
      <c r="H54">
        <v>5</v>
      </c>
      <c r="I54" s="10">
        <v>44351</v>
      </c>
      <c r="J54">
        <v>1</v>
      </c>
      <c r="K54" t="b">
        <v>1</v>
      </c>
      <c r="L54">
        <v>101</v>
      </c>
      <c r="M54">
        <v>350</v>
      </c>
      <c r="N54" s="9" t="s">
        <v>183</v>
      </c>
      <c r="O54" s="10">
        <v>44383</v>
      </c>
      <c r="P54" s="9" t="s">
        <v>433</v>
      </c>
      <c r="Q54">
        <v>2020</v>
      </c>
      <c r="R54">
        <v>6</v>
      </c>
      <c r="S54">
        <v>12.189161995112835</v>
      </c>
      <c r="T54" s="9" t="s">
        <v>363</v>
      </c>
      <c r="U54">
        <v>12</v>
      </c>
      <c r="V54">
        <v>5</v>
      </c>
      <c r="W54">
        <v>7</v>
      </c>
      <c r="X54">
        <v>11</v>
      </c>
      <c r="Y54">
        <v>2020</v>
      </c>
      <c r="Z54" s="9" t="s">
        <v>196</v>
      </c>
      <c r="AA54" s="9" t="s">
        <v>191</v>
      </c>
      <c r="AB54" t="s">
        <v>440</v>
      </c>
      <c r="AC54" t="s">
        <v>447</v>
      </c>
      <c r="AD54">
        <v>6</v>
      </c>
      <c r="AE54" t="s">
        <v>457</v>
      </c>
      <c r="AF54">
        <v>6</v>
      </c>
      <c r="AG54" t="s">
        <v>457</v>
      </c>
      <c r="AH54" t="s">
        <v>484</v>
      </c>
      <c r="AI54" t="s">
        <v>447</v>
      </c>
      <c r="AJ54">
        <v>6</v>
      </c>
      <c r="AK54" t="s">
        <v>457</v>
      </c>
    </row>
    <row r="55" spans="1:37" hidden="1" x14ac:dyDescent="0.2">
      <c r="A55">
        <v>535</v>
      </c>
      <c r="B55" s="9" t="s">
        <v>106</v>
      </c>
      <c r="C55">
        <v>25</v>
      </c>
      <c r="D55" s="10">
        <v>44181</v>
      </c>
      <c r="E55" s="10">
        <v>44546</v>
      </c>
      <c r="F55" s="9" t="s">
        <v>34</v>
      </c>
      <c r="G55">
        <v>995</v>
      </c>
      <c r="H55">
        <v>7</v>
      </c>
      <c r="I55" s="10">
        <v>44351</v>
      </c>
      <c r="J55">
        <v>1</v>
      </c>
      <c r="K55" t="b">
        <v>1</v>
      </c>
      <c r="L55">
        <v>39</v>
      </c>
      <c r="M55">
        <v>162</v>
      </c>
      <c r="N55" s="9" t="s">
        <v>183</v>
      </c>
      <c r="O55" s="10">
        <v>44383</v>
      </c>
      <c r="P55" s="9" t="s">
        <v>371</v>
      </c>
      <c r="Q55">
        <v>2020</v>
      </c>
      <c r="R55">
        <v>12</v>
      </c>
      <c r="S55">
        <v>6.6366865849401426</v>
      </c>
      <c r="T55" s="9" t="s">
        <v>363</v>
      </c>
      <c r="U55">
        <v>6</v>
      </c>
      <c r="V55">
        <v>5</v>
      </c>
      <c r="W55">
        <v>2</v>
      </c>
      <c r="X55">
        <v>5</v>
      </c>
      <c r="Y55">
        <v>2021</v>
      </c>
      <c r="Z55" s="9" t="s">
        <v>200</v>
      </c>
      <c r="AA55" s="9" t="s">
        <v>192</v>
      </c>
      <c r="AB55" t="s">
        <v>440</v>
      </c>
      <c r="AC55" t="s">
        <v>444</v>
      </c>
      <c r="AD55">
        <v>12</v>
      </c>
      <c r="AE55" t="s">
        <v>445</v>
      </c>
      <c r="AF55">
        <v>6</v>
      </c>
      <c r="AG55" t="s">
        <v>457</v>
      </c>
      <c r="AH55" t="s">
        <v>484</v>
      </c>
      <c r="AI55" t="s">
        <v>444</v>
      </c>
      <c r="AJ55">
        <v>12</v>
      </c>
      <c r="AK55" t="s">
        <v>445</v>
      </c>
    </row>
    <row r="56" spans="1:37" hidden="1" x14ac:dyDescent="0.2">
      <c r="A56">
        <v>544</v>
      </c>
      <c r="B56" s="9" t="s">
        <v>116</v>
      </c>
      <c r="C56">
        <v>15</v>
      </c>
      <c r="D56" s="10">
        <v>44000</v>
      </c>
      <c r="E56" s="10">
        <v>44693</v>
      </c>
      <c r="F56" s="9" t="s">
        <v>34</v>
      </c>
      <c r="G56">
        <v>495</v>
      </c>
      <c r="H56">
        <v>1</v>
      </c>
      <c r="I56" s="10">
        <v>44351</v>
      </c>
      <c r="J56">
        <v>1</v>
      </c>
      <c r="K56" t="b">
        <v>1</v>
      </c>
      <c r="L56">
        <v>22</v>
      </c>
      <c r="M56">
        <v>50</v>
      </c>
      <c r="N56" s="9" t="s">
        <v>183</v>
      </c>
      <c r="O56" s="10">
        <v>44383</v>
      </c>
      <c r="P56" s="9" t="s">
        <v>430</v>
      </c>
      <c r="Q56">
        <v>2020</v>
      </c>
      <c r="R56">
        <v>6</v>
      </c>
      <c r="S56">
        <v>12.583420604119182</v>
      </c>
      <c r="T56" s="9" t="s">
        <v>363</v>
      </c>
      <c r="U56">
        <v>12</v>
      </c>
      <c r="V56">
        <v>5</v>
      </c>
      <c r="W56">
        <v>8</v>
      </c>
      <c r="X56">
        <v>11</v>
      </c>
      <c r="Y56">
        <v>2020</v>
      </c>
      <c r="Z56" s="9" t="s">
        <v>196</v>
      </c>
      <c r="AA56" s="9" t="s">
        <v>191</v>
      </c>
      <c r="AB56" t="s">
        <v>446</v>
      </c>
      <c r="AC56" t="s">
        <v>447</v>
      </c>
      <c r="AD56">
        <v>5</v>
      </c>
      <c r="AE56" t="s">
        <v>448</v>
      </c>
      <c r="AF56">
        <v>6</v>
      </c>
      <c r="AG56" t="s">
        <v>457</v>
      </c>
      <c r="AH56" t="s">
        <v>484</v>
      </c>
      <c r="AI56" t="s">
        <v>447</v>
      </c>
      <c r="AJ56">
        <v>6</v>
      </c>
      <c r="AK56" t="s">
        <v>457</v>
      </c>
    </row>
    <row r="57" spans="1:37" hidden="1" x14ac:dyDescent="0.2">
      <c r="A57">
        <v>553</v>
      </c>
      <c r="B57" s="9" t="s">
        <v>129</v>
      </c>
      <c r="C57">
        <v>25</v>
      </c>
      <c r="D57" s="10">
        <v>44182</v>
      </c>
      <c r="E57" s="10">
        <v>44547</v>
      </c>
      <c r="F57" s="9" t="s">
        <v>34</v>
      </c>
      <c r="G57">
        <v>1094</v>
      </c>
      <c r="H57">
        <v>7</v>
      </c>
      <c r="I57" s="10">
        <v>44351</v>
      </c>
      <c r="J57">
        <v>1</v>
      </c>
      <c r="K57" t="b">
        <v>1</v>
      </c>
      <c r="L57">
        <v>25</v>
      </c>
      <c r="M57">
        <v>85</v>
      </c>
      <c r="N57" s="9" t="s">
        <v>183</v>
      </c>
      <c r="O57" s="10">
        <v>44383</v>
      </c>
      <c r="P57" s="9" t="s">
        <v>372</v>
      </c>
      <c r="Q57">
        <v>2020</v>
      </c>
      <c r="R57">
        <v>12</v>
      </c>
      <c r="S57">
        <v>6.6038317008562801</v>
      </c>
      <c r="T57" s="9" t="s">
        <v>363</v>
      </c>
      <c r="U57">
        <v>6</v>
      </c>
      <c r="V57">
        <v>5</v>
      </c>
      <c r="W57">
        <v>2</v>
      </c>
      <c r="X57">
        <v>5</v>
      </c>
      <c r="Y57">
        <v>2021</v>
      </c>
      <c r="Z57" s="9" t="s">
        <v>200</v>
      </c>
      <c r="AA57" s="9" t="s">
        <v>192</v>
      </c>
      <c r="AB57" t="s">
        <v>440</v>
      </c>
      <c r="AC57" t="s">
        <v>444</v>
      </c>
      <c r="AD57">
        <v>12</v>
      </c>
      <c r="AE57" t="s">
        <v>445</v>
      </c>
      <c r="AF57">
        <v>6</v>
      </c>
      <c r="AG57" t="s">
        <v>457</v>
      </c>
      <c r="AH57" t="s">
        <v>484</v>
      </c>
      <c r="AI57" t="s">
        <v>444</v>
      </c>
      <c r="AJ57">
        <v>12</v>
      </c>
      <c r="AK57" t="s">
        <v>445</v>
      </c>
    </row>
    <row r="58" spans="1:37" hidden="1" x14ac:dyDescent="0.2">
      <c r="A58">
        <v>571</v>
      </c>
      <c r="B58" s="9" t="s">
        <v>148</v>
      </c>
      <c r="C58">
        <v>10</v>
      </c>
      <c r="D58" s="10">
        <v>44099</v>
      </c>
      <c r="E58" s="10">
        <v>44464</v>
      </c>
      <c r="F58" s="9" t="s">
        <v>34</v>
      </c>
      <c r="G58">
        <v>594</v>
      </c>
      <c r="H58">
        <v>5</v>
      </c>
      <c r="I58" s="10">
        <v>44351</v>
      </c>
      <c r="J58">
        <v>1</v>
      </c>
      <c r="K58" t="b">
        <v>1</v>
      </c>
      <c r="L58">
        <v>122</v>
      </c>
      <c r="M58">
        <v>328</v>
      </c>
      <c r="N58" s="9" t="s">
        <v>183</v>
      </c>
      <c r="O58" s="10">
        <v>44383</v>
      </c>
      <c r="P58" s="9" t="s">
        <v>380</v>
      </c>
      <c r="Q58">
        <v>2020</v>
      </c>
      <c r="R58">
        <v>9</v>
      </c>
      <c r="S58">
        <v>9.3307870798168349</v>
      </c>
      <c r="T58" s="9" t="s">
        <v>356</v>
      </c>
      <c r="U58">
        <v>9</v>
      </c>
      <c r="V58">
        <v>5</v>
      </c>
      <c r="W58">
        <v>4</v>
      </c>
      <c r="X58">
        <v>2</v>
      </c>
      <c r="Y58">
        <v>2021</v>
      </c>
      <c r="Z58" s="9" t="s">
        <v>197</v>
      </c>
      <c r="AA58" s="9" t="s">
        <v>193</v>
      </c>
      <c r="AB58" t="s">
        <v>440</v>
      </c>
      <c r="AC58" t="s">
        <v>441</v>
      </c>
      <c r="AD58">
        <v>9</v>
      </c>
      <c r="AE58" t="s">
        <v>449</v>
      </c>
      <c r="AF58">
        <v>6</v>
      </c>
      <c r="AG58" t="s">
        <v>457</v>
      </c>
      <c r="AH58" t="s">
        <v>484</v>
      </c>
      <c r="AI58" t="s">
        <v>441</v>
      </c>
      <c r="AJ58">
        <v>9</v>
      </c>
      <c r="AK58" t="s">
        <v>449</v>
      </c>
    </row>
    <row r="59" spans="1:37" hidden="1" x14ac:dyDescent="0.2">
      <c r="A59">
        <v>584</v>
      </c>
      <c r="B59" s="9" t="s">
        <v>166</v>
      </c>
      <c r="C59">
        <v>5</v>
      </c>
      <c r="D59" s="10">
        <v>44089</v>
      </c>
      <c r="E59" s="10">
        <v>44454</v>
      </c>
      <c r="F59" s="9" t="s">
        <v>34</v>
      </c>
      <c r="G59">
        <v>542</v>
      </c>
      <c r="H59">
        <v>2</v>
      </c>
      <c r="I59" s="10">
        <v>44351</v>
      </c>
      <c r="J59">
        <v>1</v>
      </c>
      <c r="K59" t="b">
        <v>1</v>
      </c>
      <c r="L59">
        <v>164</v>
      </c>
      <c r="M59">
        <v>396</v>
      </c>
      <c r="N59" s="9" t="s">
        <v>183</v>
      </c>
      <c r="O59" s="10">
        <v>44383</v>
      </c>
      <c r="P59" s="9" t="s">
        <v>381</v>
      </c>
      <c r="Q59">
        <v>2020</v>
      </c>
      <c r="R59">
        <v>9</v>
      </c>
      <c r="S59">
        <v>9.6593359206554545</v>
      </c>
      <c r="T59" s="9" t="s">
        <v>356</v>
      </c>
      <c r="U59">
        <v>9</v>
      </c>
      <c r="V59">
        <v>5</v>
      </c>
      <c r="W59">
        <v>5</v>
      </c>
      <c r="X59">
        <v>2</v>
      </c>
      <c r="Y59">
        <v>2021</v>
      </c>
      <c r="Z59" s="9" t="s">
        <v>197</v>
      </c>
      <c r="AA59" s="9" t="s">
        <v>193</v>
      </c>
      <c r="AB59" t="s">
        <v>440</v>
      </c>
      <c r="AC59" t="s">
        <v>441</v>
      </c>
      <c r="AD59">
        <v>9</v>
      </c>
      <c r="AE59" t="s">
        <v>449</v>
      </c>
      <c r="AF59">
        <v>6</v>
      </c>
      <c r="AG59" t="s">
        <v>457</v>
      </c>
      <c r="AH59" t="s">
        <v>484</v>
      </c>
      <c r="AI59" t="s">
        <v>441</v>
      </c>
      <c r="AJ59">
        <v>9</v>
      </c>
      <c r="AK59" t="s">
        <v>449</v>
      </c>
    </row>
    <row r="60" spans="1:37" hidden="1" x14ac:dyDescent="0.2">
      <c r="A60">
        <v>585</v>
      </c>
      <c r="B60" s="9" t="s">
        <v>167</v>
      </c>
      <c r="C60">
        <v>5</v>
      </c>
      <c r="D60" s="10">
        <v>44126</v>
      </c>
      <c r="E60" s="10">
        <v>44490</v>
      </c>
      <c r="F60" s="9" t="s">
        <v>34</v>
      </c>
      <c r="G60">
        <v>295</v>
      </c>
      <c r="H60">
        <v>2</v>
      </c>
      <c r="I60" s="10">
        <v>44351</v>
      </c>
      <c r="J60">
        <v>1</v>
      </c>
      <c r="K60" t="b">
        <v>1</v>
      </c>
      <c r="L60">
        <v>35</v>
      </c>
      <c r="M60">
        <v>129</v>
      </c>
      <c r="N60" s="9" t="s">
        <v>183</v>
      </c>
      <c r="O60" s="10">
        <v>44383</v>
      </c>
      <c r="P60" s="9" t="s">
        <v>404</v>
      </c>
      <c r="Q60">
        <v>2020</v>
      </c>
      <c r="R60">
        <v>10</v>
      </c>
      <c r="S60">
        <v>8.443705209552558</v>
      </c>
      <c r="T60" s="9" t="s">
        <v>356</v>
      </c>
      <c r="U60">
        <v>8</v>
      </c>
      <c r="V60">
        <v>5</v>
      </c>
      <c r="W60">
        <v>3</v>
      </c>
      <c r="X60">
        <v>3</v>
      </c>
      <c r="Y60">
        <v>2021</v>
      </c>
      <c r="Z60" s="9" t="s">
        <v>198</v>
      </c>
      <c r="AA60" s="9" t="s">
        <v>194</v>
      </c>
      <c r="AB60" t="s">
        <v>440</v>
      </c>
      <c r="AC60" t="s">
        <v>444</v>
      </c>
      <c r="AD60">
        <v>10</v>
      </c>
      <c r="AE60" t="s">
        <v>450</v>
      </c>
      <c r="AF60">
        <v>6</v>
      </c>
      <c r="AG60" t="s">
        <v>457</v>
      </c>
      <c r="AH60" t="s">
        <v>484</v>
      </c>
      <c r="AI60" t="s">
        <v>444</v>
      </c>
      <c r="AJ60">
        <v>10</v>
      </c>
      <c r="AK60" t="s">
        <v>450</v>
      </c>
    </row>
    <row r="61" spans="1:37" hidden="1" x14ac:dyDescent="0.2">
      <c r="A61">
        <v>586</v>
      </c>
      <c r="B61" s="9" t="s">
        <v>169</v>
      </c>
      <c r="C61">
        <v>5</v>
      </c>
      <c r="D61" s="10">
        <v>44180</v>
      </c>
      <c r="E61" s="10">
        <v>44545</v>
      </c>
      <c r="F61" s="9" t="s">
        <v>34</v>
      </c>
      <c r="G61">
        <v>406</v>
      </c>
      <c r="H61">
        <v>1</v>
      </c>
      <c r="I61" s="10">
        <v>44351</v>
      </c>
      <c r="J61">
        <v>1</v>
      </c>
      <c r="K61" t="b">
        <v>1</v>
      </c>
      <c r="L61">
        <v>2</v>
      </c>
      <c r="M61">
        <v>14</v>
      </c>
      <c r="N61" s="9" t="s">
        <v>183</v>
      </c>
      <c r="O61" s="10">
        <v>44383</v>
      </c>
      <c r="P61" s="9" t="s">
        <v>379</v>
      </c>
      <c r="Q61">
        <v>2020</v>
      </c>
      <c r="R61">
        <v>12</v>
      </c>
      <c r="S61">
        <v>6.6695414690240042</v>
      </c>
      <c r="T61" s="9" t="s">
        <v>356</v>
      </c>
      <c r="U61">
        <v>6</v>
      </c>
      <c r="V61">
        <v>5</v>
      </c>
      <c r="W61">
        <v>2</v>
      </c>
      <c r="X61">
        <v>5</v>
      </c>
      <c r="Y61">
        <v>2021</v>
      </c>
      <c r="Z61" s="9" t="s">
        <v>200</v>
      </c>
      <c r="AA61" s="9" t="s">
        <v>192</v>
      </c>
      <c r="AB61" t="s">
        <v>440</v>
      </c>
      <c r="AC61" t="s">
        <v>444</v>
      </c>
      <c r="AD61">
        <v>12</v>
      </c>
      <c r="AE61" t="s">
        <v>445</v>
      </c>
      <c r="AF61">
        <v>6</v>
      </c>
      <c r="AG61" t="s">
        <v>457</v>
      </c>
      <c r="AH61" t="s">
        <v>484</v>
      </c>
      <c r="AI61" t="s">
        <v>444</v>
      </c>
      <c r="AJ61">
        <v>12</v>
      </c>
      <c r="AK61" t="s">
        <v>445</v>
      </c>
    </row>
    <row r="62" spans="1:37" hidden="1" x14ac:dyDescent="0.2">
      <c r="A62">
        <v>594</v>
      </c>
      <c r="B62" s="9" t="s">
        <v>46</v>
      </c>
      <c r="C62">
        <v>25</v>
      </c>
      <c r="D62" s="10">
        <v>44074</v>
      </c>
      <c r="E62" s="10">
        <v>44439</v>
      </c>
      <c r="F62" s="9" t="s">
        <v>34</v>
      </c>
      <c r="G62">
        <v>1250</v>
      </c>
      <c r="H62">
        <v>4</v>
      </c>
      <c r="I62" s="10">
        <v>44351</v>
      </c>
      <c r="J62">
        <v>1</v>
      </c>
      <c r="K62" t="b">
        <v>1</v>
      </c>
      <c r="L62">
        <v>49</v>
      </c>
      <c r="M62">
        <v>157</v>
      </c>
      <c r="N62" s="9" t="s">
        <v>183</v>
      </c>
      <c r="O62" s="10">
        <v>44383</v>
      </c>
      <c r="P62" s="9" t="s">
        <v>373</v>
      </c>
      <c r="Q62">
        <v>2020</v>
      </c>
      <c r="R62">
        <v>8</v>
      </c>
      <c r="S62">
        <v>10.152159181913387</v>
      </c>
      <c r="T62" s="9" t="s">
        <v>363</v>
      </c>
      <c r="U62">
        <v>10</v>
      </c>
      <c r="V62">
        <v>6</v>
      </c>
      <c r="W62">
        <v>4</v>
      </c>
      <c r="X62">
        <v>2</v>
      </c>
      <c r="Y62">
        <v>2021</v>
      </c>
      <c r="Z62" s="9" t="s">
        <v>197</v>
      </c>
      <c r="AA62" s="9" t="s">
        <v>189</v>
      </c>
      <c r="AB62" t="s">
        <v>440</v>
      </c>
      <c r="AC62" t="s">
        <v>441</v>
      </c>
      <c r="AD62">
        <v>8</v>
      </c>
      <c r="AE62" t="s">
        <v>442</v>
      </c>
      <c r="AF62">
        <v>6</v>
      </c>
      <c r="AG62" t="s">
        <v>457</v>
      </c>
      <c r="AH62" t="s">
        <v>484</v>
      </c>
      <c r="AI62" t="s">
        <v>441</v>
      </c>
      <c r="AJ62">
        <v>8</v>
      </c>
      <c r="AK62" t="s">
        <v>442</v>
      </c>
    </row>
    <row r="63" spans="1:37" hidden="1" x14ac:dyDescent="0.2">
      <c r="A63">
        <v>615</v>
      </c>
      <c r="B63" s="9" t="s">
        <v>83</v>
      </c>
      <c r="C63">
        <v>15</v>
      </c>
      <c r="D63" s="10">
        <v>44039</v>
      </c>
      <c r="E63" s="10">
        <v>44404</v>
      </c>
      <c r="F63" s="9" t="s">
        <v>34</v>
      </c>
      <c r="G63">
        <v>495</v>
      </c>
      <c r="H63">
        <v>4</v>
      </c>
      <c r="I63" s="10">
        <v>44351</v>
      </c>
      <c r="J63">
        <v>1</v>
      </c>
      <c r="K63" t="b">
        <v>1</v>
      </c>
      <c r="L63">
        <v>6</v>
      </c>
      <c r="M63">
        <v>19</v>
      </c>
      <c r="N63" s="9" t="s">
        <v>183</v>
      </c>
      <c r="O63" s="10">
        <v>44383</v>
      </c>
      <c r="P63" s="9" t="s">
        <v>374</v>
      </c>
      <c r="Q63">
        <v>2020</v>
      </c>
      <c r="R63">
        <v>7</v>
      </c>
      <c r="S63">
        <v>11.30208012484856</v>
      </c>
      <c r="T63" s="9" t="s">
        <v>363</v>
      </c>
      <c r="U63">
        <v>11</v>
      </c>
      <c r="V63">
        <v>6</v>
      </c>
      <c r="W63">
        <v>5</v>
      </c>
      <c r="X63">
        <v>1</v>
      </c>
      <c r="Y63">
        <v>2021</v>
      </c>
      <c r="Z63" s="9" t="s">
        <v>195</v>
      </c>
      <c r="AA63" s="9" t="s">
        <v>190</v>
      </c>
      <c r="AB63" t="s">
        <v>440</v>
      </c>
      <c r="AC63" t="s">
        <v>441</v>
      </c>
      <c r="AD63">
        <v>7</v>
      </c>
      <c r="AE63" t="s">
        <v>443</v>
      </c>
      <c r="AF63">
        <v>6</v>
      </c>
      <c r="AG63" t="s">
        <v>457</v>
      </c>
      <c r="AH63" t="s">
        <v>484</v>
      </c>
      <c r="AI63" t="s">
        <v>441</v>
      </c>
      <c r="AJ63">
        <v>7</v>
      </c>
      <c r="AK63" t="s">
        <v>443</v>
      </c>
    </row>
    <row r="64" spans="1:37" x14ac:dyDescent="0.2">
      <c r="A64">
        <v>616</v>
      </c>
      <c r="B64" s="9" t="s">
        <v>84</v>
      </c>
      <c r="C64">
        <v>25</v>
      </c>
      <c r="D64" s="10">
        <v>44012</v>
      </c>
      <c r="E64" s="10">
        <v>44377</v>
      </c>
      <c r="F64" s="9" t="s">
        <v>34</v>
      </c>
      <c r="G64">
        <v>938</v>
      </c>
      <c r="H64">
        <v>5</v>
      </c>
      <c r="I64" s="10">
        <v>44351</v>
      </c>
      <c r="J64">
        <v>1</v>
      </c>
      <c r="K64" t="b">
        <v>1</v>
      </c>
      <c r="L64">
        <v>101</v>
      </c>
      <c r="M64">
        <v>350</v>
      </c>
      <c r="N64" s="9" t="s">
        <v>183</v>
      </c>
      <c r="O64" s="10">
        <v>44383</v>
      </c>
      <c r="P64" s="9" t="s">
        <v>433</v>
      </c>
      <c r="Q64">
        <v>2020</v>
      </c>
      <c r="R64">
        <v>6</v>
      </c>
      <c r="S64">
        <v>12.189161995112835</v>
      </c>
      <c r="T64" s="9" t="s">
        <v>363</v>
      </c>
      <c r="U64">
        <v>12</v>
      </c>
      <c r="V64">
        <v>6</v>
      </c>
      <c r="W64">
        <v>6</v>
      </c>
      <c r="X64">
        <v>12</v>
      </c>
      <c r="Y64">
        <v>2020</v>
      </c>
      <c r="Z64" s="9" t="s">
        <v>192</v>
      </c>
      <c r="AA64" s="9" t="s">
        <v>191</v>
      </c>
      <c r="AB64" t="s">
        <v>440</v>
      </c>
      <c r="AC64" t="s">
        <v>447</v>
      </c>
      <c r="AD64">
        <v>6</v>
      </c>
      <c r="AE64" t="s">
        <v>457</v>
      </c>
      <c r="AF64">
        <v>6</v>
      </c>
      <c r="AG64" t="s">
        <v>457</v>
      </c>
      <c r="AH64" t="s">
        <v>484</v>
      </c>
      <c r="AI64" t="s">
        <v>447</v>
      </c>
      <c r="AJ64">
        <v>6</v>
      </c>
      <c r="AK64" t="s">
        <v>457</v>
      </c>
    </row>
    <row r="65" spans="1:37" hidden="1" x14ac:dyDescent="0.2">
      <c r="A65">
        <v>633</v>
      </c>
      <c r="B65" s="9" t="s">
        <v>106</v>
      </c>
      <c r="C65">
        <v>25</v>
      </c>
      <c r="D65" s="10">
        <v>44181</v>
      </c>
      <c r="E65" s="10">
        <v>44546</v>
      </c>
      <c r="F65" s="9" t="s">
        <v>34</v>
      </c>
      <c r="G65">
        <v>995</v>
      </c>
      <c r="H65">
        <v>7</v>
      </c>
      <c r="I65" s="10">
        <v>44351</v>
      </c>
      <c r="J65">
        <v>1</v>
      </c>
      <c r="K65" t="b">
        <v>1</v>
      </c>
      <c r="L65">
        <v>39</v>
      </c>
      <c r="M65">
        <v>162</v>
      </c>
      <c r="N65" s="9" t="s">
        <v>183</v>
      </c>
      <c r="O65" s="10">
        <v>44383</v>
      </c>
      <c r="P65" s="9" t="s">
        <v>371</v>
      </c>
      <c r="Q65">
        <v>2020</v>
      </c>
      <c r="R65">
        <v>12</v>
      </c>
      <c r="S65">
        <v>6.6366865849401426</v>
      </c>
      <c r="T65" s="9" t="s">
        <v>363</v>
      </c>
      <c r="U65">
        <v>6</v>
      </c>
      <c r="V65">
        <v>6</v>
      </c>
      <c r="W65">
        <v>1</v>
      </c>
      <c r="X65">
        <v>6</v>
      </c>
      <c r="Y65">
        <v>2021</v>
      </c>
      <c r="Z65" s="9" t="s">
        <v>201</v>
      </c>
      <c r="AA65" s="9" t="s">
        <v>192</v>
      </c>
      <c r="AB65" t="s">
        <v>440</v>
      </c>
      <c r="AC65" t="s">
        <v>444</v>
      </c>
      <c r="AD65">
        <v>12</v>
      </c>
      <c r="AE65" t="s">
        <v>445</v>
      </c>
      <c r="AF65">
        <v>6</v>
      </c>
      <c r="AG65" t="s">
        <v>457</v>
      </c>
      <c r="AH65" t="s">
        <v>484</v>
      </c>
      <c r="AI65" t="s">
        <v>444</v>
      </c>
      <c r="AJ65">
        <v>12</v>
      </c>
      <c r="AK65" t="s">
        <v>445</v>
      </c>
    </row>
    <row r="66" spans="1:37" hidden="1" x14ac:dyDescent="0.2">
      <c r="A66">
        <v>642</v>
      </c>
      <c r="B66" s="9" t="s">
        <v>116</v>
      </c>
      <c r="C66">
        <v>15</v>
      </c>
      <c r="D66" s="10">
        <v>44000</v>
      </c>
      <c r="E66" s="10">
        <v>44693</v>
      </c>
      <c r="F66" s="9" t="s">
        <v>34</v>
      </c>
      <c r="G66">
        <v>495</v>
      </c>
      <c r="H66">
        <v>1</v>
      </c>
      <c r="I66" s="10">
        <v>44351</v>
      </c>
      <c r="J66">
        <v>1</v>
      </c>
      <c r="K66" t="b">
        <v>1</v>
      </c>
      <c r="L66">
        <v>22</v>
      </c>
      <c r="M66">
        <v>50</v>
      </c>
      <c r="N66" s="9" t="s">
        <v>183</v>
      </c>
      <c r="O66" s="10">
        <v>44383</v>
      </c>
      <c r="P66" s="9" t="s">
        <v>430</v>
      </c>
      <c r="Q66">
        <v>2020</v>
      </c>
      <c r="R66">
        <v>6</v>
      </c>
      <c r="S66">
        <v>12.583420604119182</v>
      </c>
      <c r="T66" s="9" t="s">
        <v>363</v>
      </c>
      <c r="U66">
        <v>12</v>
      </c>
      <c r="V66">
        <v>6</v>
      </c>
      <c r="W66">
        <v>7</v>
      </c>
      <c r="X66">
        <v>12</v>
      </c>
      <c r="Y66">
        <v>2020</v>
      </c>
      <c r="Z66" s="9" t="s">
        <v>192</v>
      </c>
      <c r="AA66" s="9" t="s">
        <v>191</v>
      </c>
      <c r="AB66" t="s">
        <v>446</v>
      </c>
      <c r="AC66" t="s">
        <v>447</v>
      </c>
      <c r="AD66">
        <v>5</v>
      </c>
      <c r="AE66" t="s">
        <v>448</v>
      </c>
      <c r="AF66">
        <v>6</v>
      </c>
      <c r="AG66" t="s">
        <v>457</v>
      </c>
      <c r="AH66" t="s">
        <v>484</v>
      </c>
      <c r="AI66" t="s">
        <v>447</v>
      </c>
      <c r="AJ66">
        <v>6</v>
      </c>
      <c r="AK66" t="s">
        <v>457</v>
      </c>
    </row>
    <row r="67" spans="1:37" hidden="1" x14ac:dyDescent="0.2">
      <c r="A67">
        <v>651</v>
      </c>
      <c r="B67" s="9" t="s">
        <v>129</v>
      </c>
      <c r="C67">
        <v>25</v>
      </c>
      <c r="D67" s="10">
        <v>44182</v>
      </c>
      <c r="E67" s="10">
        <v>44547</v>
      </c>
      <c r="F67" s="9" t="s">
        <v>34</v>
      </c>
      <c r="G67">
        <v>1094</v>
      </c>
      <c r="H67">
        <v>7</v>
      </c>
      <c r="I67" s="10">
        <v>44351</v>
      </c>
      <c r="J67">
        <v>1</v>
      </c>
      <c r="K67" t="b">
        <v>1</v>
      </c>
      <c r="L67">
        <v>25</v>
      </c>
      <c r="M67">
        <v>85</v>
      </c>
      <c r="N67" s="9" t="s">
        <v>183</v>
      </c>
      <c r="O67" s="10">
        <v>44383</v>
      </c>
      <c r="P67" s="9" t="s">
        <v>372</v>
      </c>
      <c r="Q67">
        <v>2020</v>
      </c>
      <c r="R67">
        <v>12</v>
      </c>
      <c r="S67">
        <v>6.6038317008562801</v>
      </c>
      <c r="T67" s="9" t="s">
        <v>363</v>
      </c>
      <c r="U67">
        <v>6</v>
      </c>
      <c r="V67">
        <v>6</v>
      </c>
      <c r="W67">
        <v>1</v>
      </c>
      <c r="X67">
        <v>6</v>
      </c>
      <c r="Y67">
        <v>2021</v>
      </c>
      <c r="Z67" s="9" t="s">
        <v>201</v>
      </c>
      <c r="AA67" s="9" t="s">
        <v>192</v>
      </c>
      <c r="AB67" t="s">
        <v>440</v>
      </c>
      <c r="AC67" t="s">
        <v>444</v>
      </c>
      <c r="AD67">
        <v>12</v>
      </c>
      <c r="AE67" t="s">
        <v>445</v>
      </c>
      <c r="AF67">
        <v>6</v>
      </c>
      <c r="AG67" t="s">
        <v>457</v>
      </c>
      <c r="AH67" t="s">
        <v>484</v>
      </c>
      <c r="AI67" t="s">
        <v>444</v>
      </c>
      <c r="AJ67">
        <v>12</v>
      </c>
      <c r="AK67" t="s">
        <v>445</v>
      </c>
    </row>
    <row r="68" spans="1:37" hidden="1" x14ac:dyDescent="0.2">
      <c r="A68">
        <v>669</v>
      </c>
      <c r="B68" s="9" t="s">
        <v>148</v>
      </c>
      <c r="C68">
        <v>10</v>
      </c>
      <c r="D68" s="10">
        <v>44099</v>
      </c>
      <c r="E68" s="10">
        <v>44464</v>
      </c>
      <c r="F68" s="9" t="s">
        <v>34</v>
      </c>
      <c r="G68">
        <v>594</v>
      </c>
      <c r="H68">
        <v>5</v>
      </c>
      <c r="I68" s="10">
        <v>44351</v>
      </c>
      <c r="J68">
        <v>1</v>
      </c>
      <c r="K68" t="b">
        <v>1</v>
      </c>
      <c r="L68">
        <v>122</v>
      </c>
      <c r="M68">
        <v>328</v>
      </c>
      <c r="N68" s="9" t="s">
        <v>183</v>
      </c>
      <c r="O68" s="10">
        <v>44383</v>
      </c>
      <c r="P68" s="9" t="s">
        <v>380</v>
      </c>
      <c r="Q68">
        <v>2020</v>
      </c>
      <c r="R68">
        <v>9</v>
      </c>
      <c r="S68">
        <v>9.3307870798168349</v>
      </c>
      <c r="T68" s="9" t="s">
        <v>356</v>
      </c>
      <c r="U68">
        <v>9</v>
      </c>
      <c r="V68">
        <v>6</v>
      </c>
      <c r="W68">
        <v>3</v>
      </c>
      <c r="X68">
        <v>3</v>
      </c>
      <c r="Y68">
        <v>2021</v>
      </c>
      <c r="Z68" s="9" t="s">
        <v>198</v>
      </c>
      <c r="AA68" s="9" t="s">
        <v>193</v>
      </c>
      <c r="AB68" t="s">
        <v>440</v>
      </c>
      <c r="AC68" t="s">
        <v>441</v>
      </c>
      <c r="AD68">
        <v>9</v>
      </c>
      <c r="AE68" t="s">
        <v>449</v>
      </c>
      <c r="AF68">
        <v>6</v>
      </c>
      <c r="AG68" t="s">
        <v>457</v>
      </c>
      <c r="AH68" t="s">
        <v>484</v>
      </c>
      <c r="AI68" t="s">
        <v>441</v>
      </c>
      <c r="AJ68">
        <v>9</v>
      </c>
      <c r="AK68" t="s">
        <v>449</v>
      </c>
    </row>
    <row r="69" spans="1:37" hidden="1" x14ac:dyDescent="0.2">
      <c r="A69">
        <v>682</v>
      </c>
      <c r="B69" s="9" t="s">
        <v>166</v>
      </c>
      <c r="C69">
        <v>5</v>
      </c>
      <c r="D69" s="10">
        <v>44089</v>
      </c>
      <c r="E69" s="10">
        <v>44454</v>
      </c>
      <c r="F69" s="9" t="s">
        <v>34</v>
      </c>
      <c r="G69">
        <v>542</v>
      </c>
      <c r="H69">
        <v>2</v>
      </c>
      <c r="I69" s="10">
        <v>44351</v>
      </c>
      <c r="J69">
        <v>1</v>
      </c>
      <c r="K69" t="b">
        <v>1</v>
      </c>
      <c r="L69">
        <v>164</v>
      </c>
      <c r="M69">
        <v>396</v>
      </c>
      <c r="N69" s="9" t="s">
        <v>183</v>
      </c>
      <c r="O69" s="10">
        <v>44383</v>
      </c>
      <c r="P69" s="9" t="s">
        <v>381</v>
      </c>
      <c r="Q69">
        <v>2020</v>
      </c>
      <c r="R69">
        <v>9</v>
      </c>
      <c r="S69">
        <v>9.6593359206554545</v>
      </c>
      <c r="T69" s="9" t="s">
        <v>356</v>
      </c>
      <c r="U69">
        <v>9</v>
      </c>
      <c r="V69">
        <v>6</v>
      </c>
      <c r="W69">
        <v>4</v>
      </c>
      <c r="X69">
        <v>3</v>
      </c>
      <c r="Y69">
        <v>2021</v>
      </c>
      <c r="Z69" s="9" t="s">
        <v>198</v>
      </c>
      <c r="AA69" s="9" t="s">
        <v>193</v>
      </c>
      <c r="AB69" t="s">
        <v>440</v>
      </c>
      <c r="AC69" t="s">
        <v>441</v>
      </c>
      <c r="AD69">
        <v>9</v>
      </c>
      <c r="AE69" t="s">
        <v>449</v>
      </c>
      <c r="AF69">
        <v>6</v>
      </c>
      <c r="AG69" t="s">
        <v>457</v>
      </c>
      <c r="AH69" t="s">
        <v>484</v>
      </c>
      <c r="AI69" t="s">
        <v>441</v>
      </c>
      <c r="AJ69">
        <v>9</v>
      </c>
      <c r="AK69" t="s">
        <v>449</v>
      </c>
    </row>
    <row r="70" spans="1:37" hidden="1" x14ac:dyDescent="0.2">
      <c r="A70">
        <v>683</v>
      </c>
      <c r="B70" s="9" t="s">
        <v>167</v>
      </c>
      <c r="C70">
        <v>5</v>
      </c>
      <c r="D70" s="10">
        <v>44126</v>
      </c>
      <c r="E70" s="10">
        <v>44490</v>
      </c>
      <c r="F70" s="9" t="s">
        <v>34</v>
      </c>
      <c r="G70">
        <v>295</v>
      </c>
      <c r="H70">
        <v>2</v>
      </c>
      <c r="I70" s="10">
        <v>44351</v>
      </c>
      <c r="J70">
        <v>1</v>
      </c>
      <c r="K70" t="b">
        <v>1</v>
      </c>
      <c r="L70">
        <v>35</v>
      </c>
      <c r="M70">
        <v>129</v>
      </c>
      <c r="N70" s="9" t="s">
        <v>183</v>
      </c>
      <c r="O70" s="10">
        <v>44383</v>
      </c>
      <c r="P70" s="9" t="s">
        <v>404</v>
      </c>
      <c r="Q70">
        <v>2020</v>
      </c>
      <c r="R70">
        <v>10</v>
      </c>
      <c r="S70">
        <v>8.443705209552558</v>
      </c>
      <c r="T70" s="9" t="s">
        <v>356</v>
      </c>
      <c r="U70">
        <v>8</v>
      </c>
      <c r="V70">
        <v>6</v>
      </c>
      <c r="W70">
        <v>2</v>
      </c>
      <c r="X70">
        <v>4</v>
      </c>
      <c r="Y70">
        <v>2021</v>
      </c>
      <c r="Z70" s="9" t="s">
        <v>199</v>
      </c>
      <c r="AA70" s="9" t="s">
        <v>194</v>
      </c>
      <c r="AB70" t="s">
        <v>440</v>
      </c>
      <c r="AC70" t="s">
        <v>444</v>
      </c>
      <c r="AD70">
        <v>10</v>
      </c>
      <c r="AE70" t="s">
        <v>450</v>
      </c>
      <c r="AF70">
        <v>6</v>
      </c>
      <c r="AG70" t="s">
        <v>457</v>
      </c>
      <c r="AH70" t="s">
        <v>484</v>
      </c>
      <c r="AI70" t="s">
        <v>444</v>
      </c>
      <c r="AJ70">
        <v>10</v>
      </c>
      <c r="AK70" t="s">
        <v>450</v>
      </c>
    </row>
    <row r="71" spans="1:37" hidden="1" x14ac:dyDescent="0.2">
      <c r="A71">
        <v>684</v>
      </c>
      <c r="B71" s="9" t="s">
        <v>169</v>
      </c>
      <c r="C71">
        <v>5</v>
      </c>
      <c r="D71" s="10">
        <v>44180</v>
      </c>
      <c r="E71" s="10">
        <v>44545</v>
      </c>
      <c r="F71" s="9" t="s">
        <v>34</v>
      </c>
      <c r="G71">
        <v>406</v>
      </c>
      <c r="H71">
        <v>1</v>
      </c>
      <c r="I71" s="10">
        <v>44351</v>
      </c>
      <c r="J71">
        <v>1</v>
      </c>
      <c r="K71" t="b">
        <v>1</v>
      </c>
      <c r="L71">
        <v>2</v>
      </c>
      <c r="M71">
        <v>14</v>
      </c>
      <c r="N71" s="9" t="s">
        <v>183</v>
      </c>
      <c r="O71" s="10">
        <v>44383</v>
      </c>
      <c r="P71" s="9" t="s">
        <v>379</v>
      </c>
      <c r="Q71">
        <v>2020</v>
      </c>
      <c r="R71">
        <v>12</v>
      </c>
      <c r="S71">
        <v>6.6695414690240042</v>
      </c>
      <c r="T71" s="9" t="s">
        <v>356</v>
      </c>
      <c r="U71">
        <v>6</v>
      </c>
      <c r="V71">
        <v>6</v>
      </c>
      <c r="W71">
        <v>1</v>
      </c>
      <c r="X71">
        <v>6</v>
      </c>
      <c r="Y71">
        <v>2021</v>
      </c>
      <c r="Z71" s="9" t="s">
        <v>201</v>
      </c>
      <c r="AA71" s="9" t="s">
        <v>192</v>
      </c>
      <c r="AB71" t="s">
        <v>440</v>
      </c>
      <c r="AC71" t="s">
        <v>444</v>
      </c>
      <c r="AD71">
        <v>12</v>
      </c>
      <c r="AE71" t="s">
        <v>445</v>
      </c>
      <c r="AF71">
        <v>6</v>
      </c>
      <c r="AG71" t="s">
        <v>457</v>
      </c>
      <c r="AH71" t="s">
        <v>484</v>
      </c>
      <c r="AI71" t="s">
        <v>444</v>
      </c>
      <c r="AJ71">
        <v>12</v>
      </c>
      <c r="AK71" t="s">
        <v>445</v>
      </c>
    </row>
    <row r="72" spans="1:37" hidden="1" x14ac:dyDescent="0.2">
      <c r="A72">
        <v>692</v>
      </c>
      <c r="B72" s="9" t="s">
        <v>46</v>
      </c>
      <c r="C72">
        <v>25</v>
      </c>
      <c r="D72" s="10">
        <v>44074</v>
      </c>
      <c r="E72" s="10">
        <v>44439</v>
      </c>
      <c r="F72" s="9" t="s">
        <v>34</v>
      </c>
      <c r="G72">
        <v>1250</v>
      </c>
      <c r="H72">
        <v>4</v>
      </c>
      <c r="I72" s="10">
        <v>44351</v>
      </c>
      <c r="J72">
        <v>1</v>
      </c>
      <c r="K72" t="b">
        <v>1</v>
      </c>
      <c r="L72">
        <v>49</v>
      </c>
      <c r="M72">
        <v>157</v>
      </c>
      <c r="N72" s="9" t="s">
        <v>183</v>
      </c>
      <c r="O72" s="10">
        <v>44383</v>
      </c>
      <c r="P72" s="9" t="s">
        <v>373</v>
      </c>
      <c r="Q72">
        <v>2020</v>
      </c>
      <c r="R72">
        <v>8</v>
      </c>
      <c r="S72">
        <v>10.152159181913387</v>
      </c>
      <c r="T72" s="9" t="s">
        <v>363</v>
      </c>
      <c r="U72">
        <v>10</v>
      </c>
      <c r="V72">
        <v>7</v>
      </c>
      <c r="W72">
        <v>3</v>
      </c>
      <c r="X72">
        <v>3</v>
      </c>
      <c r="Y72">
        <v>2021</v>
      </c>
      <c r="Z72" s="9" t="s">
        <v>198</v>
      </c>
      <c r="AA72" s="9" t="s">
        <v>189</v>
      </c>
      <c r="AB72" t="s">
        <v>440</v>
      </c>
      <c r="AC72" t="s">
        <v>441</v>
      </c>
      <c r="AD72">
        <v>8</v>
      </c>
      <c r="AE72" t="s">
        <v>442</v>
      </c>
      <c r="AF72">
        <v>6</v>
      </c>
      <c r="AG72" t="s">
        <v>457</v>
      </c>
      <c r="AH72" t="s">
        <v>484</v>
      </c>
      <c r="AI72" t="s">
        <v>441</v>
      </c>
      <c r="AJ72">
        <v>8</v>
      </c>
      <c r="AK72" t="s">
        <v>442</v>
      </c>
    </row>
    <row r="73" spans="1:37" hidden="1" x14ac:dyDescent="0.2">
      <c r="A73">
        <v>713</v>
      </c>
      <c r="B73" s="9" t="s">
        <v>83</v>
      </c>
      <c r="C73">
        <v>15</v>
      </c>
      <c r="D73" s="10">
        <v>44039</v>
      </c>
      <c r="E73" s="10">
        <v>44404</v>
      </c>
      <c r="F73" s="9" t="s">
        <v>34</v>
      </c>
      <c r="G73">
        <v>495</v>
      </c>
      <c r="H73">
        <v>4</v>
      </c>
      <c r="I73" s="10">
        <v>44351</v>
      </c>
      <c r="J73">
        <v>1</v>
      </c>
      <c r="K73" t="b">
        <v>1</v>
      </c>
      <c r="L73">
        <v>6</v>
      </c>
      <c r="M73">
        <v>19</v>
      </c>
      <c r="N73" s="9" t="s">
        <v>183</v>
      </c>
      <c r="O73" s="10">
        <v>44383</v>
      </c>
      <c r="P73" s="9" t="s">
        <v>374</v>
      </c>
      <c r="Q73">
        <v>2020</v>
      </c>
      <c r="R73">
        <v>7</v>
      </c>
      <c r="S73">
        <v>11.30208012484856</v>
      </c>
      <c r="T73" s="9" t="s">
        <v>363</v>
      </c>
      <c r="U73">
        <v>11</v>
      </c>
      <c r="V73">
        <v>7</v>
      </c>
      <c r="W73">
        <v>4</v>
      </c>
      <c r="X73">
        <v>2</v>
      </c>
      <c r="Y73">
        <v>2021</v>
      </c>
      <c r="Z73" s="9" t="s">
        <v>197</v>
      </c>
      <c r="AA73" s="9" t="s">
        <v>190</v>
      </c>
      <c r="AB73" t="s">
        <v>440</v>
      </c>
      <c r="AC73" t="s">
        <v>441</v>
      </c>
      <c r="AD73">
        <v>7</v>
      </c>
      <c r="AE73" t="s">
        <v>443</v>
      </c>
      <c r="AF73">
        <v>6</v>
      </c>
      <c r="AG73" t="s">
        <v>457</v>
      </c>
      <c r="AH73" t="s">
        <v>484</v>
      </c>
      <c r="AI73" t="s">
        <v>441</v>
      </c>
      <c r="AJ73">
        <v>7</v>
      </c>
      <c r="AK73" t="s">
        <v>443</v>
      </c>
    </row>
    <row r="74" spans="1:37" x14ac:dyDescent="0.2">
      <c r="A74">
        <v>714</v>
      </c>
      <c r="B74" s="9" t="s">
        <v>84</v>
      </c>
      <c r="C74">
        <v>25</v>
      </c>
      <c r="D74" s="10">
        <v>44012</v>
      </c>
      <c r="E74" s="10">
        <v>44377</v>
      </c>
      <c r="F74" s="9" t="s">
        <v>34</v>
      </c>
      <c r="G74">
        <v>938</v>
      </c>
      <c r="H74">
        <v>5</v>
      </c>
      <c r="I74" s="10">
        <v>44351</v>
      </c>
      <c r="J74">
        <v>1</v>
      </c>
      <c r="K74" t="b">
        <v>1</v>
      </c>
      <c r="L74">
        <v>101</v>
      </c>
      <c r="M74">
        <v>350</v>
      </c>
      <c r="N74" s="9" t="s">
        <v>183</v>
      </c>
      <c r="O74" s="10">
        <v>44383</v>
      </c>
      <c r="P74" s="9" t="s">
        <v>433</v>
      </c>
      <c r="Q74">
        <v>2020</v>
      </c>
      <c r="R74">
        <v>6</v>
      </c>
      <c r="S74">
        <v>12.189161995112835</v>
      </c>
      <c r="T74" s="9" t="s">
        <v>363</v>
      </c>
      <c r="U74">
        <v>12</v>
      </c>
      <c r="V74">
        <v>7</v>
      </c>
      <c r="W74">
        <v>5</v>
      </c>
      <c r="X74">
        <v>1</v>
      </c>
      <c r="Y74">
        <v>2021</v>
      </c>
      <c r="Z74" s="9" t="s">
        <v>195</v>
      </c>
      <c r="AA74" s="9" t="s">
        <v>191</v>
      </c>
      <c r="AB74" t="s">
        <v>440</v>
      </c>
      <c r="AC74" t="s">
        <v>447</v>
      </c>
      <c r="AD74">
        <v>6</v>
      </c>
      <c r="AE74" t="s">
        <v>457</v>
      </c>
      <c r="AF74">
        <v>6</v>
      </c>
      <c r="AG74" t="s">
        <v>457</v>
      </c>
      <c r="AH74" t="s">
        <v>484</v>
      </c>
      <c r="AI74" t="s">
        <v>447</v>
      </c>
      <c r="AJ74">
        <v>6</v>
      </c>
      <c r="AK74" t="s">
        <v>457</v>
      </c>
    </row>
    <row r="75" spans="1:37" hidden="1" x14ac:dyDescent="0.2">
      <c r="A75">
        <v>740</v>
      </c>
      <c r="B75" s="9" t="s">
        <v>116</v>
      </c>
      <c r="C75">
        <v>15</v>
      </c>
      <c r="D75" s="10">
        <v>44000</v>
      </c>
      <c r="E75" s="10">
        <v>44693</v>
      </c>
      <c r="F75" s="9" t="s">
        <v>34</v>
      </c>
      <c r="G75">
        <v>495</v>
      </c>
      <c r="H75">
        <v>1</v>
      </c>
      <c r="I75" s="10">
        <v>44351</v>
      </c>
      <c r="J75">
        <v>1</v>
      </c>
      <c r="K75" t="b">
        <v>1</v>
      </c>
      <c r="L75">
        <v>22</v>
      </c>
      <c r="M75">
        <v>50</v>
      </c>
      <c r="N75" s="9" t="s">
        <v>183</v>
      </c>
      <c r="O75" s="10">
        <v>44383</v>
      </c>
      <c r="P75" s="9" t="s">
        <v>430</v>
      </c>
      <c r="Q75">
        <v>2020</v>
      </c>
      <c r="R75">
        <v>6</v>
      </c>
      <c r="S75">
        <v>12.583420604119182</v>
      </c>
      <c r="T75" s="9" t="s">
        <v>363</v>
      </c>
      <c r="U75">
        <v>12</v>
      </c>
      <c r="V75">
        <v>7</v>
      </c>
      <c r="W75">
        <v>6</v>
      </c>
      <c r="X75">
        <v>1</v>
      </c>
      <c r="Y75">
        <v>2021</v>
      </c>
      <c r="Z75" s="9" t="s">
        <v>195</v>
      </c>
      <c r="AA75" s="9" t="s">
        <v>191</v>
      </c>
      <c r="AB75" t="s">
        <v>446</v>
      </c>
      <c r="AC75" t="s">
        <v>447</v>
      </c>
      <c r="AD75">
        <v>5</v>
      </c>
      <c r="AE75" t="s">
        <v>448</v>
      </c>
      <c r="AF75">
        <v>6</v>
      </c>
      <c r="AG75" t="s">
        <v>457</v>
      </c>
      <c r="AH75" t="s">
        <v>484</v>
      </c>
      <c r="AI75" t="s">
        <v>447</v>
      </c>
      <c r="AJ75">
        <v>6</v>
      </c>
      <c r="AK75" t="s">
        <v>457</v>
      </c>
    </row>
    <row r="76" spans="1:37" hidden="1" x14ac:dyDescent="0.2">
      <c r="A76">
        <v>767</v>
      </c>
      <c r="B76" s="9" t="s">
        <v>148</v>
      </c>
      <c r="C76">
        <v>10</v>
      </c>
      <c r="D76" s="10">
        <v>44099</v>
      </c>
      <c r="E76" s="10">
        <v>44464</v>
      </c>
      <c r="F76" s="9" t="s">
        <v>34</v>
      </c>
      <c r="G76">
        <v>594</v>
      </c>
      <c r="H76">
        <v>5</v>
      </c>
      <c r="I76" s="10">
        <v>44351</v>
      </c>
      <c r="J76">
        <v>1</v>
      </c>
      <c r="K76" t="b">
        <v>1</v>
      </c>
      <c r="L76">
        <v>122</v>
      </c>
      <c r="M76">
        <v>328</v>
      </c>
      <c r="N76" s="9" t="s">
        <v>183</v>
      </c>
      <c r="O76" s="10">
        <v>44383</v>
      </c>
      <c r="P76" s="9" t="s">
        <v>380</v>
      </c>
      <c r="Q76">
        <v>2020</v>
      </c>
      <c r="R76">
        <v>9</v>
      </c>
      <c r="S76">
        <v>9.3307870798168349</v>
      </c>
      <c r="T76" s="9" t="s">
        <v>356</v>
      </c>
      <c r="U76">
        <v>9</v>
      </c>
      <c r="V76">
        <v>7</v>
      </c>
      <c r="W76">
        <v>2</v>
      </c>
      <c r="X76">
        <v>4</v>
      </c>
      <c r="Y76">
        <v>2021</v>
      </c>
      <c r="Z76" s="9" t="s">
        <v>199</v>
      </c>
      <c r="AA76" s="9" t="s">
        <v>193</v>
      </c>
      <c r="AB76" t="s">
        <v>440</v>
      </c>
      <c r="AC76" t="s">
        <v>441</v>
      </c>
      <c r="AD76">
        <v>9</v>
      </c>
      <c r="AE76" t="s">
        <v>449</v>
      </c>
      <c r="AF76">
        <v>6</v>
      </c>
      <c r="AG76" t="s">
        <v>457</v>
      </c>
      <c r="AH76" t="s">
        <v>484</v>
      </c>
      <c r="AI76" t="s">
        <v>441</v>
      </c>
      <c r="AJ76">
        <v>9</v>
      </c>
      <c r="AK76" t="s">
        <v>449</v>
      </c>
    </row>
    <row r="77" spans="1:37" hidden="1" x14ac:dyDescent="0.2">
      <c r="A77">
        <v>780</v>
      </c>
      <c r="B77" s="9" t="s">
        <v>166</v>
      </c>
      <c r="C77">
        <v>5</v>
      </c>
      <c r="D77" s="10">
        <v>44089</v>
      </c>
      <c r="E77" s="10">
        <v>44454</v>
      </c>
      <c r="F77" s="9" t="s">
        <v>34</v>
      </c>
      <c r="G77">
        <v>542</v>
      </c>
      <c r="H77">
        <v>2</v>
      </c>
      <c r="I77" s="10">
        <v>44351</v>
      </c>
      <c r="J77">
        <v>1</v>
      </c>
      <c r="K77" t="b">
        <v>1</v>
      </c>
      <c r="L77">
        <v>164</v>
      </c>
      <c r="M77">
        <v>396</v>
      </c>
      <c r="N77" s="9" t="s">
        <v>183</v>
      </c>
      <c r="O77" s="10">
        <v>44383</v>
      </c>
      <c r="P77" s="9" t="s">
        <v>381</v>
      </c>
      <c r="Q77">
        <v>2020</v>
      </c>
      <c r="R77">
        <v>9</v>
      </c>
      <c r="S77">
        <v>9.6593359206554545</v>
      </c>
      <c r="T77" s="9" t="s">
        <v>356</v>
      </c>
      <c r="U77">
        <v>9</v>
      </c>
      <c r="V77">
        <v>7</v>
      </c>
      <c r="W77">
        <v>3</v>
      </c>
      <c r="X77">
        <v>4</v>
      </c>
      <c r="Y77">
        <v>2021</v>
      </c>
      <c r="Z77" s="9" t="s">
        <v>199</v>
      </c>
      <c r="AA77" s="9" t="s">
        <v>193</v>
      </c>
      <c r="AB77" t="s">
        <v>440</v>
      </c>
      <c r="AC77" t="s">
        <v>441</v>
      </c>
      <c r="AD77">
        <v>9</v>
      </c>
      <c r="AE77" t="s">
        <v>449</v>
      </c>
      <c r="AF77">
        <v>6</v>
      </c>
      <c r="AG77" t="s">
        <v>457</v>
      </c>
      <c r="AH77" t="s">
        <v>484</v>
      </c>
      <c r="AI77" t="s">
        <v>441</v>
      </c>
      <c r="AJ77">
        <v>9</v>
      </c>
      <c r="AK77" t="s">
        <v>449</v>
      </c>
    </row>
    <row r="78" spans="1:37" hidden="1" x14ac:dyDescent="0.2">
      <c r="A78">
        <v>781</v>
      </c>
      <c r="B78" s="9" t="s">
        <v>167</v>
      </c>
      <c r="C78">
        <v>5</v>
      </c>
      <c r="D78" s="10">
        <v>44126</v>
      </c>
      <c r="E78" s="10">
        <v>44490</v>
      </c>
      <c r="F78" s="9" t="s">
        <v>34</v>
      </c>
      <c r="G78">
        <v>295</v>
      </c>
      <c r="H78">
        <v>2</v>
      </c>
      <c r="I78" s="10">
        <v>44351</v>
      </c>
      <c r="J78">
        <v>1</v>
      </c>
      <c r="K78" t="b">
        <v>1</v>
      </c>
      <c r="L78">
        <v>35</v>
      </c>
      <c r="M78">
        <v>129</v>
      </c>
      <c r="N78" s="9" t="s">
        <v>183</v>
      </c>
      <c r="O78" s="10">
        <v>44383</v>
      </c>
      <c r="P78" s="9" t="s">
        <v>404</v>
      </c>
      <c r="Q78">
        <v>2020</v>
      </c>
      <c r="R78">
        <v>10</v>
      </c>
      <c r="S78">
        <v>8.443705209552558</v>
      </c>
      <c r="T78" s="9" t="s">
        <v>356</v>
      </c>
      <c r="U78">
        <v>8</v>
      </c>
      <c r="V78">
        <v>7</v>
      </c>
      <c r="W78">
        <v>1</v>
      </c>
      <c r="X78">
        <v>5</v>
      </c>
      <c r="Y78">
        <v>2021</v>
      </c>
      <c r="Z78" s="9" t="s">
        <v>200</v>
      </c>
      <c r="AA78" s="9" t="s">
        <v>194</v>
      </c>
      <c r="AB78" t="s">
        <v>440</v>
      </c>
      <c r="AC78" t="s">
        <v>444</v>
      </c>
      <c r="AD78">
        <v>10</v>
      </c>
      <c r="AE78" t="s">
        <v>450</v>
      </c>
      <c r="AF78">
        <v>6</v>
      </c>
      <c r="AG78" t="s">
        <v>457</v>
      </c>
      <c r="AH78" t="s">
        <v>484</v>
      </c>
      <c r="AI78" t="s">
        <v>444</v>
      </c>
      <c r="AJ78">
        <v>10</v>
      </c>
      <c r="AK78" t="s">
        <v>450</v>
      </c>
    </row>
    <row r="79" spans="1:37" hidden="1" x14ac:dyDescent="0.2">
      <c r="A79">
        <v>790</v>
      </c>
      <c r="B79" s="9" t="s">
        <v>46</v>
      </c>
      <c r="C79">
        <v>25</v>
      </c>
      <c r="D79" s="10">
        <v>44074</v>
      </c>
      <c r="E79" s="10">
        <v>44439</v>
      </c>
      <c r="F79" s="9" t="s">
        <v>34</v>
      </c>
      <c r="G79">
        <v>1250</v>
      </c>
      <c r="H79">
        <v>4</v>
      </c>
      <c r="I79" s="10">
        <v>44351</v>
      </c>
      <c r="J79">
        <v>1</v>
      </c>
      <c r="K79" t="b">
        <v>1</v>
      </c>
      <c r="L79">
        <v>49</v>
      </c>
      <c r="M79">
        <v>157</v>
      </c>
      <c r="N79" s="9" t="s">
        <v>183</v>
      </c>
      <c r="O79" s="10">
        <v>44383</v>
      </c>
      <c r="P79" s="9" t="s">
        <v>373</v>
      </c>
      <c r="Q79">
        <v>2020</v>
      </c>
      <c r="R79">
        <v>8</v>
      </c>
      <c r="S79">
        <v>10.152159181913387</v>
      </c>
      <c r="T79" s="9" t="s">
        <v>363</v>
      </c>
      <c r="U79">
        <v>10</v>
      </c>
      <c r="V79">
        <v>8</v>
      </c>
      <c r="W79">
        <v>2</v>
      </c>
      <c r="X79">
        <v>4</v>
      </c>
      <c r="Y79">
        <v>2021</v>
      </c>
      <c r="Z79" s="9" t="s">
        <v>199</v>
      </c>
      <c r="AA79" s="9" t="s">
        <v>189</v>
      </c>
      <c r="AB79" t="s">
        <v>440</v>
      </c>
      <c r="AC79" t="s">
        <v>441</v>
      </c>
      <c r="AD79">
        <v>8</v>
      </c>
      <c r="AE79" t="s">
        <v>442</v>
      </c>
      <c r="AF79">
        <v>6</v>
      </c>
      <c r="AG79" t="s">
        <v>457</v>
      </c>
      <c r="AH79" t="s">
        <v>484</v>
      </c>
      <c r="AI79" t="s">
        <v>441</v>
      </c>
      <c r="AJ79">
        <v>8</v>
      </c>
      <c r="AK79" t="s">
        <v>442</v>
      </c>
    </row>
    <row r="80" spans="1:37" hidden="1" x14ac:dyDescent="0.2">
      <c r="A80">
        <v>811</v>
      </c>
      <c r="B80" s="9" t="s">
        <v>83</v>
      </c>
      <c r="C80">
        <v>15</v>
      </c>
      <c r="D80" s="10">
        <v>44039</v>
      </c>
      <c r="E80" s="10">
        <v>44404</v>
      </c>
      <c r="F80" s="9" t="s">
        <v>34</v>
      </c>
      <c r="G80">
        <v>495</v>
      </c>
      <c r="H80">
        <v>4</v>
      </c>
      <c r="I80" s="10">
        <v>44351</v>
      </c>
      <c r="J80">
        <v>1</v>
      </c>
      <c r="K80" t="b">
        <v>1</v>
      </c>
      <c r="L80">
        <v>6</v>
      </c>
      <c r="M80">
        <v>19</v>
      </c>
      <c r="N80" s="9" t="s">
        <v>183</v>
      </c>
      <c r="O80" s="10">
        <v>44383</v>
      </c>
      <c r="P80" s="9" t="s">
        <v>374</v>
      </c>
      <c r="Q80">
        <v>2020</v>
      </c>
      <c r="R80">
        <v>7</v>
      </c>
      <c r="S80">
        <v>11.30208012484856</v>
      </c>
      <c r="T80" s="9" t="s">
        <v>363</v>
      </c>
      <c r="U80">
        <v>11</v>
      </c>
      <c r="V80">
        <v>8</v>
      </c>
      <c r="W80">
        <v>3</v>
      </c>
      <c r="X80">
        <v>3</v>
      </c>
      <c r="Y80">
        <v>2021</v>
      </c>
      <c r="Z80" s="9" t="s">
        <v>198</v>
      </c>
      <c r="AA80" s="9" t="s">
        <v>190</v>
      </c>
      <c r="AB80" t="s">
        <v>440</v>
      </c>
      <c r="AC80" t="s">
        <v>441</v>
      </c>
      <c r="AD80">
        <v>7</v>
      </c>
      <c r="AE80" t="s">
        <v>443</v>
      </c>
      <c r="AF80">
        <v>6</v>
      </c>
      <c r="AG80" t="s">
        <v>457</v>
      </c>
      <c r="AH80" t="s">
        <v>484</v>
      </c>
      <c r="AI80" t="s">
        <v>441</v>
      </c>
      <c r="AJ80">
        <v>7</v>
      </c>
      <c r="AK80" t="s">
        <v>443</v>
      </c>
    </row>
    <row r="81" spans="1:37" x14ac:dyDescent="0.2">
      <c r="A81">
        <v>812</v>
      </c>
      <c r="B81" s="9" t="s">
        <v>84</v>
      </c>
      <c r="C81">
        <v>25</v>
      </c>
      <c r="D81" s="10">
        <v>44012</v>
      </c>
      <c r="E81" s="10">
        <v>44377</v>
      </c>
      <c r="F81" s="9" t="s">
        <v>34</v>
      </c>
      <c r="G81">
        <v>938</v>
      </c>
      <c r="H81">
        <v>5</v>
      </c>
      <c r="I81" s="10">
        <v>44351</v>
      </c>
      <c r="J81">
        <v>1</v>
      </c>
      <c r="K81" t="b">
        <v>1</v>
      </c>
      <c r="L81">
        <v>101</v>
      </c>
      <c r="M81">
        <v>350</v>
      </c>
      <c r="N81" s="9" t="s">
        <v>183</v>
      </c>
      <c r="O81" s="10">
        <v>44383</v>
      </c>
      <c r="P81" s="9" t="s">
        <v>433</v>
      </c>
      <c r="Q81">
        <v>2020</v>
      </c>
      <c r="R81">
        <v>6</v>
      </c>
      <c r="S81">
        <v>12.189161995112835</v>
      </c>
      <c r="T81" s="9" t="s">
        <v>363</v>
      </c>
      <c r="U81">
        <v>12</v>
      </c>
      <c r="V81">
        <v>8</v>
      </c>
      <c r="W81">
        <v>4</v>
      </c>
      <c r="X81">
        <v>2</v>
      </c>
      <c r="Y81">
        <v>2021</v>
      </c>
      <c r="Z81" s="9" t="s">
        <v>197</v>
      </c>
      <c r="AA81" s="9" t="s">
        <v>191</v>
      </c>
      <c r="AB81" t="s">
        <v>440</v>
      </c>
      <c r="AC81" t="s">
        <v>447</v>
      </c>
      <c r="AD81">
        <v>6</v>
      </c>
      <c r="AE81" t="s">
        <v>457</v>
      </c>
      <c r="AF81">
        <v>6</v>
      </c>
      <c r="AG81" t="s">
        <v>457</v>
      </c>
      <c r="AH81" t="s">
        <v>484</v>
      </c>
      <c r="AI81" t="s">
        <v>447</v>
      </c>
      <c r="AJ81">
        <v>6</v>
      </c>
      <c r="AK81" t="s">
        <v>457</v>
      </c>
    </row>
    <row r="82" spans="1:37" hidden="1" x14ac:dyDescent="0.2">
      <c r="A82">
        <v>838</v>
      </c>
      <c r="B82" s="9" t="s">
        <v>116</v>
      </c>
      <c r="C82">
        <v>15</v>
      </c>
      <c r="D82" s="10">
        <v>44000</v>
      </c>
      <c r="E82" s="10">
        <v>44693</v>
      </c>
      <c r="F82" s="9" t="s">
        <v>34</v>
      </c>
      <c r="G82">
        <v>495</v>
      </c>
      <c r="H82">
        <v>1</v>
      </c>
      <c r="I82" s="10">
        <v>44351</v>
      </c>
      <c r="J82">
        <v>1</v>
      </c>
      <c r="K82" t="b">
        <v>1</v>
      </c>
      <c r="L82">
        <v>22</v>
      </c>
      <c r="M82">
        <v>50</v>
      </c>
      <c r="N82" s="9" t="s">
        <v>183</v>
      </c>
      <c r="O82" s="10">
        <v>44383</v>
      </c>
      <c r="P82" s="9" t="s">
        <v>430</v>
      </c>
      <c r="Q82">
        <v>2020</v>
      </c>
      <c r="R82">
        <v>6</v>
      </c>
      <c r="S82">
        <v>12.583420604119182</v>
      </c>
      <c r="T82" s="9" t="s">
        <v>363</v>
      </c>
      <c r="U82">
        <v>12</v>
      </c>
      <c r="V82">
        <v>8</v>
      </c>
      <c r="W82">
        <v>5</v>
      </c>
      <c r="X82">
        <v>2</v>
      </c>
      <c r="Y82">
        <v>2021</v>
      </c>
      <c r="Z82" s="9" t="s">
        <v>197</v>
      </c>
      <c r="AA82" s="9" t="s">
        <v>191</v>
      </c>
      <c r="AB82" t="s">
        <v>446</v>
      </c>
      <c r="AC82" t="s">
        <v>447</v>
      </c>
      <c r="AD82">
        <v>5</v>
      </c>
      <c r="AE82" t="s">
        <v>448</v>
      </c>
      <c r="AF82">
        <v>6</v>
      </c>
      <c r="AG82" t="s">
        <v>457</v>
      </c>
      <c r="AH82" t="s">
        <v>484</v>
      </c>
      <c r="AI82" t="s">
        <v>447</v>
      </c>
      <c r="AJ82">
        <v>6</v>
      </c>
      <c r="AK82" t="s">
        <v>457</v>
      </c>
    </row>
    <row r="83" spans="1:37" hidden="1" x14ac:dyDescent="0.2">
      <c r="A83">
        <v>865</v>
      </c>
      <c r="B83" s="9" t="s">
        <v>148</v>
      </c>
      <c r="C83">
        <v>10</v>
      </c>
      <c r="D83" s="10">
        <v>44099</v>
      </c>
      <c r="E83" s="10">
        <v>44464</v>
      </c>
      <c r="F83" s="9" t="s">
        <v>34</v>
      </c>
      <c r="G83">
        <v>594</v>
      </c>
      <c r="H83">
        <v>5</v>
      </c>
      <c r="I83" s="10">
        <v>44351</v>
      </c>
      <c r="J83">
        <v>1</v>
      </c>
      <c r="K83" t="b">
        <v>1</v>
      </c>
      <c r="L83">
        <v>122</v>
      </c>
      <c r="M83">
        <v>328</v>
      </c>
      <c r="N83" s="9" t="s">
        <v>183</v>
      </c>
      <c r="O83" s="10">
        <v>44383</v>
      </c>
      <c r="P83" s="9" t="s">
        <v>380</v>
      </c>
      <c r="Q83">
        <v>2020</v>
      </c>
      <c r="R83">
        <v>9</v>
      </c>
      <c r="S83">
        <v>9.3307870798168349</v>
      </c>
      <c r="T83" s="9" t="s">
        <v>356</v>
      </c>
      <c r="U83">
        <v>9</v>
      </c>
      <c r="V83">
        <v>8</v>
      </c>
      <c r="W83">
        <v>1</v>
      </c>
      <c r="X83">
        <v>5</v>
      </c>
      <c r="Y83">
        <v>2021</v>
      </c>
      <c r="Z83" s="9" t="s">
        <v>200</v>
      </c>
      <c r="AA83" s="9" t="s">
        <v>193</v>
      </c>
      <c r="AB83" t="s">
        <v>440</v>
      </c>
      <c r="AC83" t="s">
        <v>441</v>
      </c>
      <c r="AD83">
        <v>9</v>
      </c>
      <c r="AE83" t="s">
        <v>449</v>
      </c>
      <c r="AF83">
        <v>6</v>
      </c>
      <c r="AG83" t="s">
        <v>457</v>
      </c>
      <c r="AH83" t="s">
        <v>484</v>
      </c>
      <c r="AI83" t="s">
        <v>441</v>
      </c>
      <c r="AJ83">
        <v>9</v>
      </c>
      <c r="AK83" t="s">
        <v>449</v>
      </c>
    </row>
    <row r="84" spans="1:37" hidden="1" x14ac:dyDescent="0.2">
      <c r="A84">
        <v>878</v>
      </c>
      <c r="B84" s="9" t="s">
        <v>166</v>
      </c>
      <c r="C84">
        <v>5</v>
      </c>
      <c r="D84" s="10">
        <v>44089</v>
      </c>
      <c r="E84" s="10">
        <v>44454</v>
      </c>
      <c r="F84" s="9" t="s">
        <v>34</v>
      </c>
      <c r="G84">
        <v>542</v>
      </c>
      <c r="H84">
        <v>2</v>
      </c>
      <c r="I84" s="10">
        <v>44351</v>
      </c>
      <c r="J84">
        <v>1</v>
      </c>
      <c r="K84" t="b">
        <v>1</v>
      </c>
      <c r="L84">
        <v>164</v>
      </c>
      <c r="M84">
        <v>396</v>
      </c>
      <c r="N84" s="9" t="s">
        <v>183</v>
      </c>
      <c r="O84" s="10">
        <v>44383</v>
      </c>
      <c r="P84" s="9" t="s">
        <v>381</v>
      </c>
      <c r="Q84">
        <v>2020</v>
      </c>
      <c r="R84">
        <v>9</v>
      </c>
      <c r="S84">
        <v>9.6593359206554545</v>
      </c>
      <c r="T84" s="9" t="s">
        <v>356</v>
      </c>
      <c r="U84">
        <v>9</v>
      </c>
      <c r="V84">
        <v>8</v>
      </c>
      <c r="W84">
        <v>2</v>
      </c>
      <c r="X84">
        <v>5</v>
      </c>
      <c r="Y84">
        <v>2021</v>
      </c>
      <c r="Z84" s="9" t="s">
        <v>200</v>
      </c>
      <c r="AA84" s="9" t="s">
        <v>193</v>
      </c>
      <c r="AB84" t="s">
        <v>440</v>
      </c>
      <c r="AC84" t="s">
        <v>441</v>
      </c>
      <c r="AD84">
        <v>9</v>
      </c>
      <c r="AE84" t="s">
        <v>449</v>
      </c>
      <c r="AF84">
        <v>6</v>
      </c>
      <c r="AG84" t="s">
        <v>457</v>
      </c>
      <c r="AH84" t="s">
        <v>484</v>
      </c>
      <c r="AI84" t="s">
        <v>441</v>
      </c>
      <c r="AJ84">
        <v>9</v>
      </c>
      <c r="AK84" t="s">
        <v>449</v>
      </c>
    </row>
    <row r="85" spans="1:37" hidden="1" x14ac:dyDescent="0.2">
      <c r="A85">
        <v>879</v>
      </c>
      <c r="B85" s="9" t="s">
        <v>167</v>
      </c>
      <c r="C85">
        <v>5</v>
      </c>
      <c r="D85" s="10">
        <v>44126</v>
      </c>
      <c r="E85" s="10">
        <v>44490</v>
      </c>
      <c r="F85" s="9" t="s">
        <v>34</v>
      </c>
      <c r="G85">
        <v>295</v>
      </c>
      <c r="H85">
        <v>2</v>
      </c>
      <c r="I85" s="10">
        <v>44351</v>
      </c>
      <c r="J85">
        <v>1</v>
      </c>
      <c r="K85" t="b">
        <v>1</v>
      </c>
      <c r="L85">
        <v>35</v>
      </c>
      <c r="M85">
        <v>129</v>
      </c>
      <c r="N85" s="9" t="s">
        <v>183</v>
      </c>
      <c r="O85" s="10">
        <v>44383</v>
      </c>
      <c r="P85" s="9" t="s">
        <v>404</v>
      </c>
      <c r="Q85">
        <v>2020</v>
      </c>
      <c r="R85">
        <v>10</v>
      </c>
      <c r="S85">
        <v>8.443705209552558</v>
      </c>
      <c r="T85" s="9" t="s">
        <v>356</v>
      </c>
      <c r="U85">
        <v>8</v>
      </c>
      <c r="V85">
        <v>8</v>
      </c>
      <c r="W85">
        <v>0</v>
      </c>
      <c r="X85">
        <v>6</v>
      </c>
      <c r="Y85">
        <v>2021</v>
      </c>
      <c r="Z85" s="9" t="s">
        <v>201</v>
      </c>
      <c r="AA85" s="9" t="s">
        <v>194</v>
      </c>
      <c r="AB85" t="s">
        <v>440</v>
      </c>
      <c r="AC85" t="s">
        <v>444</v>
      </c>
      <c r="AD85">
        <v>10</v>
      </c>
      <c r="AE85" t="s">
        <v>450</v>
      </c>
      <c r="AF85">
        <v>6</v>
      </c>
      <c r="AG85" t="s">
        <v>457</v>
      </c>
      <c r="AH85" t="s">
        <v>484</v>
      </c>
      <c r="AI85" t="s">
        <v>444</v>
      </c>
      <c r="AJ85">
        <v>10</v>
      </c>
      <c r="AK85" t="s">
        <v>450</v>
      </c>
    </row>
    <row r="86" spans="1:37" hidden="1" x14ac:dyDescent="0.2">
      <c r="A86">
        <v>888</v>
      </c>
      <c r="B86" s="9" t="s">
        <v>46</v>
      </c>
      <c r="C86">
        <v>25</v>
      </c>
      <c r="D86" s="10">
        <v>44074</v>
      </c>
      <c r="E86" s="10">
        <v>44439</v>
      </c>
      <c r="F86" s="9" t="s">
        <v>34</v>
      </c>
      <c r="G86">
        <v>1250</v>
      </c>
      <c r="H86">
        <v>4</v>
      </c>
      <c r="I86" s="10">
        <v>44351</v>
      </c>
      <c r="J86">
        <v>1</v>
      </c>
      <c r="K86" t="b">
        <v>1</v>
      </c>
      <c r="L86">
        <v>49</v>
      </c>
      <c r="M86">
        <v>157</v>
      </c>
      <c r="N86" s="9" t="s">
        <v>183</v>
      </c>
      <c r="O86" s="10">
        <v>44383</v>
      </c>
      <c r="P86" s="9" t="s">
        <v>373</v>
      </c>
      <c r="Q86">
        <v>2020</v>
      </c>
      <c r="R86">
        <v>8</v>
      </c>
      <c r="S86">
        <v>10.152159181913387</v>
      </c>
      <c r="T86" s="9" t="s">
        <v>363</v>
      </c>
      <c r="U86">
        <v>10</v>
      </c>
      <c r="V86">
        <v>9</v>
      </c>
      <c r="W86">
        <v>1</v>
      </c>
      <c r="X86">
        <v>5</v>
      </c>
      <c r="Y86">
        <v>2021</v>
      </c>
      <c r="Z86" s="9" t="s">
        <v>200</v>
      </c>
      <c r="AA86" s="9" t="s">
        <v>189</v>
      </c>
      <c r="AB86" t="s">
        <v>440</v>
      </c>
      <c r="AC86" t="s">
        <v>441</v>
      </c>
      <c r="AD86">
        <v>8</v>
      </c>
      <c r="AE86" t="s">
        <v>442</v>
      </c>
      <c r="AF86">
        <v>6</v>
      </c>
      <c r="AG86" t="s">
        <v>457</v>
      </c>
      <c r="AH86" t="s">
        <v>484</v>
      </c>
      <c r="AI86" t="s">
        <v>441</v>
      </c>
      <c r="AJ86">
        <v>8</v>
      </c>
      <c r="AK86" t="s">
        <v>442</v>
      </c>
    </row>
    <row r="87" spans="1:37" hidden="1" x14ac:dyDescent="0.2">
      <c r="A87">
        <v>909</v>
      </c>
      <c r="B87" s="9" t="s">
        <v>83</v>
      </c>
      <c r="C87">
        <v>15</v>
      </c>
      <c r="D87" s="10">
        <v>44039</v>
      </c>
      <c r="E87" s="10">
        <v>44404</v>
      </c>
      <c r="F87" s="9" t="s">
        <v>34</v>
      </c>
      <c r="G87">
        <v>495</v>
      </c>
      <c r="H87">
        <v>4</v>
      </c>
      <c r="I87" s="10">
        <v>44351</v>
      </c>
      <c r="J87">
        <v>1</v>
      </c>
      <c r="K87" t="b">
        <v>1</v>
      </c>
      <c r="L87">
        <v>6</v>
      </c>
      <c r="M87">
        <v>19</v>
      </c>
      <c r="N87" s="9" t="s">
        <v>183</v>
      </c>
      <c r="O87" s="10">
        <v>44383</v>
      </c>
      <c r="P87" s="9" t="s">
        <v>374</v>
      </c>
      <c r="Q87">
        <v>2020</v>
      </c>
      <c r="R87">
        <v>7</v>
      </c>
      <c r="S87">
        <v>11.30208012484856</v>
      </c>
      <c r="T87" s="9" t="s">
        <v>363</v>
      </c>
      <c r="U87">
        <v>11</v>
      </c>
      <c r="V87">
        <v>9</v>
      </c>
      <c r="W87">
        <v>2</v>
      </c>
      <c r="X87">
        <v>4</v>
      </c>
      <c r="Y87">
        <v>2021</v>
      </c>
      <c r="Z87" s="9" t="s">
        <v>199</v>
      </c>
      <c r="AA87" s="9" t="s">
        <v>190</v>
      </c>
      <c r="AB87" t="s">
        <v>440</v>
      </c>
      <c r="AC87" t="s">
        <v>441</v>
      </c>
      <c r="AD87">
        <v>7</v>
      </c>
      <c r="AE87" t="s">
        <v>443</v>
      </c>
      <c r="AF87">
        <v>6</v>
      </c>
      <c r="AG87" t="s">
        <v>457</v>
      </c>
      <c r="AH87" t="s">
        <v>484</v>
      </c>
      <c r="AI87" t="s">
        <v>441</v>
      </c>
      <c r="AJ87">
        <v>7</v>
      </c>
      <c r="AK87" t="s">
        <v>443</v>
      </c>
    </row>
    <row r="88" spans="1:37" x14ac:dyDescent="0.2">
      <c r="A88">
        <v>910</v>
      </c>
      <c r="B88" s="9" t="s">
        <v>84</v>
      </c>
      <c r="C88">
        <v>25</v>
      </c>
      <c r="D88" s="10">
        <v>44012</v>
      </c>
      <c r="E88" s="10">
        <v>44377</v>
      </c>
      <c r="F88" s="9" t="s">
        <v>34</v>
      </c>
      <c r="G88">
        <v>938</v>
      </c>
      <c r="H88">
        <v>5</v>
      </c>
      <c r="I88" s="10">
        <v>44351</v>
      </c>
      <c r="J88">
        <v>1</v>
      </c>
      <c r="K88" t="b">
        <v>1</v>
      </c>
      <c r="L88">
        <v>101</v>
      </c>
      <c r="M88">
        <v>350</v>
      </c>
      <c r="N88" s="9" t="s">
        <v>183</v>
      </c>
      <c r="O88" s="10">
        <v>44383</v>
      </c>
      <c r="P88" s="9" t="s">
        <v>433</v>
      </c>
      <c r="Q88">
        <v>2020</v>
      </c>
      <c r="R88">
        <v>6</v>
      </c>
      <c r="S88">
        <v>12.189161995112835</v>
      </c>
      <c r="T88" s="9" t="s">
        <v>363</v>
      </c>
      <c r="U88">
        <v>12</v>
      </c>
      <c r="V88">
        <v>9</v>
      </c>
      <c r="W88">
        <v>3</v>
      </c>
      <c r="X88">
        <v>3</v>
      </c>
      <c r="Y88">
        <v>2021</v>
      </c>
      <c r="Z88" s="9" t="s">
        <v>198</v>
      </c>
      <c r="AA88" s="9" t="s">
        <v>191</v>
      </c>
      <c r="AB88" t="s">
        <v>440</v>
      </c>
      <c r="AC88" t="s">
        <v>447</v>
      </c>
      <c r="AD88">
        <v>6</v>
      </c>
      <c r="AE88" t="s">
        <v>457</v>
      </c>
      <c r="AF88">
        <v>6</v>
      </c>
      <c r="AG88" t="s">
        <v>457</v>
      </c>
      <c r="AH88" t="s">
        <v>484</v>
      </c>
      <c r="AI88" t="s">
        <v>447</v>
      </c>
      <c r="AJ88">
        <v>6</v>
      </c>
      <c r="AK88" t="s">
        <v>457</v>
      </c>
    </row>
    <row r="89" spans="1:37" hidden="1" x14ac:dyDescent="0.2">
      <c r="A89">
        <v>936</v>
      </c>
      <c r="B89" s="9" t="s">
        <v>116</v>
      </c>
      <c r="C89">
        <v>15</v>
      </c>
      <c r="D89" s="10">
        <v>44000</v>
      </c>
      <c r="E89" s="10">
        <v>44693</v>
      </c>
      <c r="F89" s="9" t="s">
        <v>34</v>
      </c>
      <c r="G89">
        <v>495</v>
      </c>
      <c r="H89">
        <v>1</v>
      </c>
      <c r="I89" s="10">
        <v>44351</v>
      </c>
      <c r="J89">
        <v>1</v>
      </c>
      <c r="K89" t="b">
        <v>1</v>
      </c>
      <c r="L89">
        <v>22</v>
      </c>
      <c r="M89">
        <v>50</v>
      </c>
      <c r="N89" s="9" t="s">
        <v>183</v>
      </c>
      <c r="O89" s="10">
        <v>44383</v>
      </c>
      <c r="P89" s="9" t="s">
        <v>430</v>
      </c>
      <c r="Q89">
        <v>2020</v>
      </c>
      <c r="R89">
        <v>6</v>
      </c>
      <c r="S89">
        <v>12.583420604119182</v>
      </c>
      <c r="T89" s="9" t="s">
        <v>363</v>
      </c>
      <c r="U89">
        <v>12</v>
      </c>
      <c r="V89">
        <v>9</v>
      </c>
      <c r="W89">
        <v>4</v>
      </c>
      <c r="X89">
        <v>3</v>
      </c>
      <c r="Y89">
        <v>2021</v>
      </c>
      <c r="Z89" s="9" t="s">
        <v>198</v>
      </c>
      <c r="AA89" s="9" t="s">
        <v>191</v>
      </c>
      <c r="AB89" t="s">
        <v>446</v>
      </c>
      <c r="AC89" t="s">
        <v>447</v>
      </c>
      <c r="AD89">
        <v>5</v>
      </c>
      <c r="AE89" t="s">
        <v>448</v>
      </c>
      <c r="AF89">
        <v>6</v>
      </c>
      <c r="AG89" t="s">
        <v>457</v>
      </c>
      <c r="AH89" t="s">
        <v>484</v>
      </c>
      <c r="AI89" t="s">
        <v>447</v>
      </c>
      <c r="AJ89">
        <v>6</v>
      </c>
      <c r="AK89" t="s">
        <v>457</v>
      </c>
    </row>
    <row r="90" spans="1:37" hidden="1" x14ac:dyDescent="0.2">
      <c r="A90">
        <v>963</v>
      </c>
      <c r="B90" s="9" t="s">
        <v>148</v>
      </c>
      <c r="C90">
        <v>10</v>
      </c>
      <c r="D90" s="10">
        <v>44099</v>
      </c>
      <c r="E90" s="10">
        <v>44464</v>
      </c>
      <c r="F90" s="9" t="s">
        <v>34</v>
      </c>
      <c r="G90">
        <v>594</v>
      </c>
      <c r="H90">
        <v>5</v>
      </c>
      <c r="I90" s="10">
        <v>44351</v>
      </c>
      <c r="J90">
        <v>1</v>
      </c>
      <c r="K90" t="b">
        <v>1</v>
      </c>
      <c r="L90">
        <v>122</v>
      </c>
      <c r="M90">
        <v>328</v>
      </c>
      <c r="N90" s="9" t="s">
        <v>183</v>
      </c>
      <c r="O90" s="10">
        <v>44383</v>
      </c>
      <c r="P90" s="9" t="s">
        <v>380</v>
      </c>
      <c r="Q90">
        <v>2020</v>
      </c>
      <c r="R90">
        <v>9</v>
      </c>
      <c r="S90">
        <v>9.3307870798168349</v>
      </c>
      <c r="T90" s="9" t="s">
        <v>356</v>
      </c>
      <c r="U90">
        <v>9</v>
      </c>
      <c r="V90">
        <v>9</v>
      </c>
      <c r="W90">
        <v>0</v>
      </c>
      <c r="X90">
        <v>6</v>
      </c>
      <c r="Y90">
        <v>2021</v>
      </c>
      <c r="Z90" s="9" t="s">
        <v>201</v>
      </c>
      <c r="AA90" s="9" t="s">
        <v>193</v>
      </c>
      <c r="AB90" t="s">
        <v>440</v>
      </c>
      <c r="AC90" t="s">
        <v>441</v>
      </c>
      <c r="AD90">
        <v>9</v>
      </c>
      <c r="AE90" t="s">
        <v>449</v>
      </c>
      <c r="AF90">
        <v>6</v>
      </c>
      <c r="AG90" t="s">
        <v>457</v>
      </c>
      <c r="AH90" t="s">
        <v>484</v>
      </c>
      <c r="AI90" t="s">
        <v>441</v>
      </c>
      <c r="AJ90">
        <v>9</v>
      </c>
      <c r="AK90" t="s">
        <v>449</v>
      </c>
    </row>
    <row r="91" spans="1:37" hidden="1" x14ac:dyDescent="0.2">
      <c r="A91">
        <v>976</v>
      </c>
      <c r="B91" s="9" t="s">
        <v>166</v>
      </c>
      <c r="C91">
        <v>5</v>
      </c>
      <c r="D91" s="10">
        <v>44089</v>
      </c>
      <c r="E91" s="10">
        <v>44454</v>
      </c>
      <c r="F91" s="9" t="s">
        <v>34</v>
      </c>
      <c r="G91">
        <v>542</v>
      </c>
      <c r="H91">
        <v>2</v>
      </c>
      <c r="I91" s="10">
        <v>44351</v>
      </c>
      <c r="J91">
        <v>1</v>
      </c>
      <c r="K91" t="b">
        <v>1</v>
      </c>
      <c r="L91">
        <v>164</v>
      </c>
      <c r="M91">
        <v>396</v>
      </c>
      <c r="N91" s="9" t="s">
        <v>183</v>
      </c>
      <c r="O91" s="10">
        <v>44383</v>
      </c>
      <c r="P91" s="9" t="s">
        <v>381</v>
      </c>
      <c r="Q91">
        <v>2020</v>
      </c>
      <c r="R91">
        <v>9</v>
      </c>
      <c r="S91">
        <v>9.6593359206554545</v>
      </c>
      <c r="T91" s="9" t="s">
        <v>356</v>
      </c>
      <c r="U91">
        <v>9</v>
      </c>
      <c r="V91">
        <v>9</v>
      </c>
      <c r="W91">
        <v>1</v>
      </c>
      <c r="X91">
        <v>6</v>
      </c>
      <c r="Y91">
        <v>2021</v>
      </c>
      <c r="Z91" s="9" t="s">
        <v>201</v>
      </c>
      <c r="AA91" s="9" t="s">
        <v>193</v>
      </c>
      <c r="AB91" t="s">
        <v>440</v>
      </c>
      <c r="AC91" t="s">
        <v>441</v>
      </c>
      <c r="AD91">
        <v>9</v>
      </c>
      <c r="AE91" t="s">
        <v>449</v>
      </c>
      <c r="AF91">
        <v>6</v>
      </c>
      <c r="AG91" t="s">
        <v>457</v>
      </c>
      <c r="AH91" t="s">
        <v>484</v>
      </c>
      <c r="AI91" t="s">
        <v>441</v>
      </c>
      <c r="AJ91">
        <v>9</v>
      </c>
      <c r="AK91" t="s">
        <v>449</v>
      </c>
    </row>
    <row r="92" spans="1:37" hidden="1" x14ac:dyDescent="0.2">
      <c r="A92">
        <v>986</v>
      </c>
      <c r="B92" s="9" t="s">
        <v>46</v>
      </c>
      <c r="C92">
        <v>25</v>
      </c>
      <c r="D92" s="10">
        <v>44074</v>
      </c>
      <c r="E92" s="10">
        <v>44439</v>
      </c>
      <c r="F92" s="9" t="s">
        <v>34</v>
      </c>
      <c r="G92">
        <v>1250</v>
      </c>
      <c r="H92">
        <v>4</v>
      </c>
      <c r="I92" s="10">
        <v>44351</v>
      </c>
      <c r="J92">
        <v>1</v>
      </c>
      <c r="K92" t="b">
        <v>1</v>
      </c>
      <c r="L92">
        <v>49</v>
      </c>
      <c r="M92">
        <v>157</v>
      </c>
      <c r="N92" s="9" t="s">
        <v>183</v>
      </c>
      <c r="O92" s="10">
        <v>44383</v>
      </c>
      <c r="P92" s="9" t="s">
        <v>373</v>
      </c>
      <c r="Q92">
        <v>2020</v>
      </c>
      <c r="R92">
        <v>8</v>
      </c>
      <c r="S92">
        <v>10.152159181913387</v>
      </c>
      <c r="T92" s="9" t="s">
        <v>363</v>
      </c>
      <c r="U92">
        <v>10</v>
      </c>
      <c r="V92">
        <v>10</v>
      </c>
      <c r="W92">
        <v>0</v>
      </c>
      <c r="X92">
        <v>6</v>
      </c>
      <c r="Y92">
        <v>2021</v>
      </c>
      <c r="Z92" s="9" t="s">
        <v>201</v>
      </c>
      <c r="AA92" s="9" t="s">
        <v>189</v>
      </c>
      <c r="AB92" t="s">
        <v>440</v>
      </c>
      <c r="AC92" t="s">
        <v>441</v>
      </c>
      <c r="AD92">
        <v>8</v>
      </c>
      <c r="AE92" t="s">
        <v>442</v>
      </c>
      <c r="AF92">
        <v>6</v>
      </c>
      <c r="AG92" t="s">
        <v>457</v>
      </c>
      <c r="AH92" t="s">
        <v>484</v>
      </c>
      <c r="AI92" t="s">
        <v>441</v>
      </c>
      <c r="AJ92">
        <v>8</v>
      </c>
      <c r="AK92" t="s">
        <v>442</v>
      </c>
    </row>
    <row r="93" spans="1:37" hidden="1" x14ac:dyDescent="0.2">
      <c r="A93">
        <v>1007</v>
      </c>
      <c r="B93" s="9" t="s">
        <v>83</v>
      </c>
      <c r="C93">
        <v>15</v>
      </c>
      <c r="D93" s="10">
        <v>44039</v>
      </c>
      <c r="E93" s="10">
        <v>44404</v>
      </c>
      <c r="F93" s="9" t="s">
        <v>34</v>
      </c>
      <c r="G93">
        <v>495</v>
      </c>
      <c r="H93">
        <v>4</v>
      </c>
      <c r="I93" s="10">
        <v>44351</v>
      </c>
      <c r="J93">
        <v>1</v>
      </c>
      <c r="K93" t="b">
        <v>1</v>
      </c>
      <c r="L93">
        <v>6</v>
      </c>
      <c r="M93">
        <v>19</v>
      </c>
      <c r="N93" s="9" t="s">
        <v>183</v>
      </c>
      <c r="O93" s="10">
        <v>44383</v>
      </c>
      <c r="P93" s="9" t="s">
        <v>374</v>
      </c>
      <c r="Q93">
        <v>2020</v>
      </c>
      <c r="R93">
        <v>7</v>
      </c>
      <c r="S93">
        <v>11.30208012484856</v>
      </c>
      <c r="T93" s="9" t="s">
        <v>363</v>
      </c>
      <c r="U93">
        <v>11</v>
      </c>
      <c r="V93">
        <v>10</v>
      </c>
      <c r="W93">
        <v>1</v>
      </c>
      <c r="X93">
        <v>5</v>
      </c>
      <c r="Y93">
        <v>2021</v>
      </c>
      <c r="Z93" s="9" t="s">
        <v>200</v>
      </c>
      <c r="AA93" s="9" t="s">
        <v>190</v>
      </c>
      <c r="AB93" t="s">
        <v>440</v>
      </c>
      <c r="AC93" t="s">
        <v>441</v>
      </c>
      <c r="AD93">
        <v>7</v>
      </c>
      <c r="AE93" t="s">
        <v>443</v>
      </c>
      <c r="AF93">
        <v>6</v>
      </c>
      <c r="AG93" t="s">
        <v>457</v>
      </c>
      <c r="AH93" t="s">
        <v>484</v>
      </c>
      <c r="AI93" t="s">
        <v>441</v>
      </c>
      <c r="AJ93">
        <v>7</v>
      </c>
      <c r="AK93" t="s">
        <v>443</v>
      </c>
    </row>
    <row r="94" spans="1:37" x14ac:dyDescent="0.2">
      <c r="A94">
        <v>1008</v>
      </c>
      <c r="B94" s="9" t="s">
        <v>84</v>
      </c>
      <c r="C94">
        <v>25</v>
      </c>
      <c r="D94" s="10">
        <v>44012</v>
      </c>
      <c r="E94" s="10">
        <v>44377</v>
      </c>
      <c r="F94" s="9" t="s">
        <v>34</v>
      </c>
      <c r="G94">
        <v>938</v>
      </c>
      <c r="H94">
        <v>5</v>
      </c>
      <c r="I94" s="10">
        <v>44351</v>
      </c>
      <c r="J94">
        <v>1</v>
      </c>
      <c r="K94" t="b">
        <v>1</v>
      </c>
      <c r="L94">
        <v>101</v>
      </c>
      <c r="M94">
        <v>350</v>
      </c>
      <c r="N94" s="9" t="s">
        <v>183</v>
      </c>
      <c r="O94" s="10">
        <v>44383</v>
      </c>
      <c r="P94" s="9" t="s">
        <v>433</v>
      </c>
      <c r="Q94">
        <v>2020</v>
      </c>
      <c r="R94">
        <v>6</v>
      </c>
      <c r="S94">
        <v>12.189161995112835</v>
      </c>
      <c r="T94" s="9" t="s">
        <v>363</v>
      </c>
      <c r="U94">
        <v>12</v>
      </c>
      <c r="V94">
        <v>10</v>
      </c>
      <c r="W94">
        <v>2</v>
      </c>
      <c r="X94">
        <v>4</v>
      </c>
      <c r="Y94">
        <v>2021</v>
      </c>
      <c r="Z94" s="9" t="s">
        <v>199</v>
      </c>
      <c r="AA94" s="9" t="s">
        <v>191</v>
      </c>
      <c r="AB94" t="s">
        <v>440</v>
      </c>
      <c r="AC94" t="s">
        <v>447</v>
      </c>
      <c r="AD94">
        <v>6</v>
      </c>
      <c r="AE94" t="s">
        <v>457</v>
      </c>
      <c r="AF94">
        <v>6</v>
      </c>
      <c r="AG94" t="s">
        <v>457</v>
      </c>
      <c r="AH94" t="s">
        <v>484</v>
      </c>
      <c r="AI94" t="s">
        <v>447</v>
      </c>
      <c r="AJ94">
        <v>6</v>
      </c>
      <c r="AK94" t="s">
        <v>457</v>
      </c>
    </row>
    <row r="95" spans="1:37" hidden="1" x14ac:dyDescent="0.2">
      <c r="A95">
        <v>1034</v>
      </c>
      <c r="B95" s="9" t="s">
        <v>116</v>
      </c>
      <c r="C95">
        <v>15</v>
      </c>
      <c r="D95" s="10">
        <v>44000</v>
      </c>
      <c r="E95" s="10">
        <v>44693</v>
      </c>
      <c r="F95" s="9" t="s">
        <v>34</v>
      </c>
      <c r="G95">
        <v>495</v>
      </c>
      <c r="H95">
        <v>1</v>
      </c>
      <c r="I95" s="10">
        <v>44351</v>
      </c>
      <c r="J95">
        <v>1</v>
      </c>
      <c r="K95" t="b">
        <v>1</v>
      </c>
      <c r="L95">
        <v>22</v>
      </c>
      <c r="M95">
        <v>50</v>
      </c>
      <c r="N95" s="9" t="s">
        <v>183</v>
      </c>
      <c r="O95" s="10">
        <v>44383</v>
      </c>
      <c r="P95" s="9" t="s">
        <v>430</v>
      </c>
      <c r="Q95">
        <v>2020</v>
      </c>
      <c r="R95">
        <v>6</v>
      </c>
      <c r="S95">
        <v>12.583420604119182</v>
      </c>
      <c r="T95" s="9" t="s">
        <v>363</v>
      </c>
      <c r="U95">
        <v>12</v>
      </c>
      <c r="V95">
        <v>10</v>
      </c>
      <c r="W95">
        <v>3</v>
      </c>
      <c r="X95">
        <v>4</v>
      </c>
      <c r="Y95">
        <v>2021</v>
      </c>
      <c r="Z95" s="9" t="s">
        <v>199</v>
      </c>
      <c r="AA95" s="9" t="s">
        <v>191</v>
      </c>
      <c r="AB95" t="s">
        <v>446</v>
      </c>
      <c r="AC95" t="s">
        <v>447</v>
      </c>
      <c r="AD95">
        <v>5</v>
      </c>
      <c r="AE95" t="s">
        <v>448</v>
      </c>
      <c r="AF95">
        <v>6</v>
      </c>
      <c r="AG95" t="s">
        <v>457</v>
      </c>
      <c r="AH95" t="s">
        <v>484</v>
      </c>
      <c r="AI95" t="s">
        <v>447</v>
      </c>
      <c r="AJ95">
        <v>6</v>
      </c>
      <c r="AK95" t="s">
        <v>457</v>
      </c>
    </row>
    <row r="96" spans="1:37" hidden="1" x14ac:dyDescent="0.2">
      <c r="A96">
        <v>1105</v>
      </c>
      <c r="B96" s="9" t="s">
        <v>83</v>
      </c>
      <c r="C96">
        <v>15</v>
      </c>
      <c r="D96" s="10">
        <v>44039</v>
      </c>
      <c r="E96" s="10">
        <v>44404</v>
      </c>
      <c r="F96" s="9" t="s">
        <v>34</v>
      </c>
      <c r="G96">
        <v>495</v>
      </c>
      <c r="H96">
        <v>4</v>
      </c>
      <c r="I96" s="10">
        <v>44351</v>
      </c>
      <c r="J96">
        <v>1</v>
      </c>
      <c r="K96" t="b">
        <v>1</v>
      </c>
      <c r="L96">
        <v>6</v>
      </c>
      <c r="M96">
        <v>19</v>
      </c>
      <c r="N96" s="9" t="s">
        <v>183</v>
      </c>
      <c r="O96" s="10">
        <v>44383</v>
      </c>
      <c r="P96" s="9" t="s">
        <v>374</v>
      </c>
      <c r="Q96">
        <v>2020</v>
      </c>
      <c r="R96">
        <v>7</v>
      </c>
      <c r="S96">
        <v>11.30208012484856</v>
      </c>
      <c r="T96" s="9" t="s">
        <v>363</v>
      </c>
      <c r="U96">
        <v>11</v>
      </c>
      <c r="V96">
        <v>11</v>
      </c>
      <c r="W96">
        <v>0</v>
      </c>
      <c r="X96">
        <v>6</v>
      </c>
      <c r="Y96">
        <v>2021</v>
      </c>
      <c r="Z96" s="9" t="s">
        <v>201</v>
      </c>
      <c r="AA96" s="9" t="s">
        <v>190</v>
      </c>
      <c r="AB96" t="s">
        <v>440</v>
      </c>
      <c r="AC96" t="s">
        <v>441</v>
      </c>
      <c r="AD96">
        <v>7</v>
      </c>
      <c r="AE96" t="s">
        <v>443</v>
      </c>
      <c r="AF96">
        <v>6</v>
      </c>
      <c r="AG96" t="s">
        <v>457</v>
      </c>
      <c r="AH96" t="s">
        <v>484</v>
      </c>
      <c r="AI96" t="s">
        <v>441</v>
      </c>
      <c r="AJ96">
        <v>7</v>
      </c>
      <c r="AK96" t="s">
        <v>443</v>
      </c>
    </row>
    <row r="97" spans="1:37" x14ac:dyDescent="0.2">
      <c r="A97">
        <v>1106</v>
      </c>
      <c r="B97" s="9" t="s">
        <v>84</v>
      </c>
      <c r="C97">
        <v>25</v>
      </c>
      <c r="D97" s="10">
        <v>44012</v>
      </c>
      <c r="E97" s="10">
        <v>44377</v>
      </c>
      <c r="F97" s="9" t="s">
        <v>34</v>
      </c>
      <c r="G97">
        <v>938</v>
      </c>
      <c r="H97">
        <v>5</v>
      </c>
      <c r="I97" s="10">
        <v>44351</v>
      </c>
      <c r="J97">
        <v>1</v>
      </c>
      <c r="K97" t="b">
        <v>1</v>
      </c>
      <c r="L97">
        <v>101</v>
      </c>
      <c r="M97">
        <v>350</v>
      </c>
      <c r="N97" s="9" t="s">
        <v>183</v>
      </c>
      <c r="O97" s="10">
        <v>44383</v>
      </c>
      <c r="P97" s="9" t="s">
        <v>433</v>
      </c>
      <c r="Q97">
        <v>2020</v>
      </c>
      <c r="R97">
        <v>6</v>
      </c>
      <c r="S97">
        <v>12.189161995112835</v>
      </c>
      <c r="T97" s="9" t="s">
        <v>363</v>
      </c>
      <c r="U97">
        <v>12</v>
      </c>
      <c r="V97">
        <v>11</v>
      </c>
      <c r="W97">
        <v>1</v>
      </c>
      <c r="X97">
        <v>5</v>
      </c>
      <c r="Y97">
        <v>2021</v>
      </c>
      <c r="Z97" s="9" t="s">
        <v>200</v>
      </c>
      <c r="AA97" s="9" t="s">
        <v>191</v>
      </c>
      <c r="AB97" t="s">
        <v>440</v>
      </c>
      <c r="AC97" t="s">
        <v>447</v>
      </c>
      <c r="AD97">
        <v>6</v>
      </c>
      <c r="AE97" t="s">
        <v>457</v>
      </c>
      <c r="AF97">
        <v>6</v>
      </c>
      <c r="AG97" t="s">
        <v>457</v>
      </c>
      <c r="AH97" t="s">
        <v>484</v>
      </c>
      <c r="AI97" t="s">
        <v>447</v>
      </c>
      <c r="AJ97">
        <v>6</v>
      </c>
      <c r="AK97" t="s">
        <v>457</v>
      </c>
    </row>
    <row r="98" spans="1:37" hidden="1" x14ac:dyDescent="0.2">
      <c r="A98">
        <v>1132</v>
      </c>
      <c r="B98" s="9" t="s">
        <v>116</v>
      </c>
      <c r="C98">
        <v>15</v>
      </c>
      <c r="D98" s="10">
        <v>44000</v>
      </c>
      <c r="E98" s="10">
        <v>44693</v>
      </c>
      <c r="F98" s="9" t="s">
        <v>34</v>
      </c>
      <c r="G98">
        <v>495</v>
      </c>
      <c r="H98">
        <v>1</v>
      </c>
      <c r="I98" s="10">
        <v>44351</v>
      </c>
      <c r="J98">
        <v>1</v>
      </c>
      <c r="K98" t="b">
        <v>1</v>
      </c>
      <c r="L98">
        <v>22</v>
      </c>
      <c r="M98">
        <v>50</v>
      </c>
      <c r="N98" s="9" t="s">
        <v>183</v>
      </c>
      <c r="O98" s="10">
        <v>44383</v>
      </c>
      <c r="P98" s="9" t="s">
        <v>430</v>
      </c>
      <c r="Q98">
        <v>2020</v>
      </c>
      <c r="R98">
        <v>6</v>
      </c>
      <c r="S98">
        <v>12.583420604119182</v>
      </c>
      <c r="T98" s="9" t="s">
        <v>363</v>
      </c>
      <c r="U98">
        <v>12</v>
      </c>
      <c r="V98">
        <v>11</v>
      </c>
      <c r="W98">
        <v>2</v>
      </c>
      <c r="X98">
        <v>5</v>
      </c>
      <c r="Y98">
        <v>2021</v>
      </c>
      <c r="Z98" s="9" t="s">
        <v>200</v>
      </c>
      <c r="AA98" s="9" t="s">
        <v>191</v>
      </c>
      <c r="AB98" t="s">
        <v>446</v>
      </c>
      <c r="AC98" t="s">
        <v>447</v>
      </c>
      <c r="AD98">
        <v>5</v>
      </c>
      <c r="AE98" t="s">
        <v>448</v>
      </c>
      <c r="AF98">
        <v>6</v>
      </c>
      <c r="AG98" t="s">
        <v>457</v>
      </c>
      <c r="AH98" t="s">
        <v>484</v>
      </c>
      <c r="AI98" t="s">
        <v>447</v>
      </c>
      <c r="AJ98">
        <v>6</v>
      </c>
      <c r="AK98" t="s">
        <v>457</v>
      </c>
    </row>
    <row r="99" spans="1:37" x14ac:dyDescent="0.2">
      <c r="A99">
        <v>1204</v>
      </c>
      <c r="B99" s="9" t="s">
        <v>84</v>
      </c>
      <c r="C99">
        <v>25</v>
      </c>
      <c r="D99" s="10">
        <v>44012</v>
      </c>
      <c r="E99" s="10">
        <v>44377</v>
      </c>
      <c r="F99" s="9" t="s">
        <v>34</v>
      </c>
      <c r="G99">
        <v>938</v>
      </c>
      <c r="H99">
        <v>5</v>
      </c>
      <c r="I99" s="10">
        <v>44351</v>
      </c>
      <c r="J99">
        <v>1</v>
      </c>
      <c r="K99" t="b">
        <v>1</v>
      </c>
      <c r="L99">
        <v>101</v>
      </c>
      <c r="M99">
        <v>350</v>
      </c>
      <c r="N99" s="9" t="s">
        <v>183</v>
      </c>
      <c r="O99" s="10">
        <v>44383</v>
      </c>
      <c r="P99" s="9" t="s">
        <v>433</v>
      </c>
      <c r="Q99">
        <v>2020</v>
      </c>
      <c r="R99">
        <v>6</v>
      </c>
      <c r="S99">
        <v>12.189161995112835</v>
      </c>
      <c r="T99" s="9" t="s">
        <v>363</v>
      </c>
      <c r="U99">
        <v>12</v>
      </c>
      <c r="V99">
        <v>12</v>
      </c>
      <c r="W99">
        <v>0</v>
      </c>
      <c r="X99">
        <v>6</v>
      </c>
      <c r="Y99">
        <v>2021</v>
      </c>
      <c r="Z99" s="9" t="s">
        <v>201</v>
      </c>
      <c r="AA99" s="9" t="s">
        <v>191</v>
      </c>
      <c r="AB99" t="s">
        <v>440</v>
      </c>
      <c r="AC99" t="s">
        <v>447</v>
      </c>
      <c r="AD99">
        <v>6</v>
      </c>
      <c r="AE99" t="s">
        <v>457</v>
      </c>
      <c r="AF99">
        <v>6</v>
      </c>
      <c r="AG99" t="s">
        <v>457</v>
      </c>
      <c r="AH99" t="s">
        <v>484</v>
      </c>
      <c r="AI99" t="s">
        <v>447</v>
      </c>
      <c r="AJ99">
        <v>6</v>
      </c>
      <c r="AK99" t="s">
        <v>457</v>
      </c>
    </row>
    <row r="100" spans="1:37" hidden="1" x14ac:dyDescent="0.2">
      <c r="A100">
        <v>1230</v>
      </c>
      <c r="B100" s="9" t="s">
        <v>116</v>
      </c>
      <c r="C100">
        <v>15</v>
      </c>
      <c r="D100" s="10">
        <v>44000</v>
      </c>
      <c r="E100" s="10">
        <v>44693</v>
      </c>
      <c r="F100" s="9" t="s">
        <v>34</v>
      </c>
      <c r="G100">
        <v>495</v>
      </c>
      <c r="H100">
        <v>1</v>
      </c>
      <c r="I100" s="10">
        <v>44351</v>
      </c>
      <c r="J100">
        <v>1</v>
      </c>
      <c r="K100" t="b">
        <v>1</v>
      </c>
      <c r="L100">
        <v>22</v>
      </c>
      <c r="M100">
        <v>50</v>
      </c>
      <c r="N100" s="9" t="s">
        <v>183</v>
      </c>
      <c r="O100" s="10">
        <v>44383</v>
      </c>
      <c r="P100" s="9" t="s">
        <v>430</v>
      </c>
      <c r="Q100">
        <v>2020</v>
      </c>
      <c r="R100">
        <v>6</v>
      </c>
      <c r="S100">
        <v>12.583420604119182</v>
      </c>
      <c r="T100" s="9" t="s">
        <v>363</v>
      </c>
      <c r="U100">
        <v>12</v>
      </c>
      <c r="V100">
        <v>12</v>
      </c>
      <c r="W100">
        <v>1</v>
      </c>
      <c r="X100">
        <v>6</v>
      </c>
      <c r="Y100">
        <v>2021</v>
      </c>
      <c r="Z100" s="9" t="s">
        <v>201</v>
      </c>
      <c r="AA100" s="9" t="s">
        <v>191</v>
      </c>
      <c r="AB100" t="s">
        <v>446</v>
      </c>
      <c r="AC100" t="s">
        <v>447</v>
      </c>
      <c r="AD100">
        <v>5</v>
      </c>
      <c r="AE100" t="s">
        <v>448</v>
      </c>
      <c r="AF100">
        <v>6</v>
      </c>
      <c r="AG100" t="s">
        <v>457</v>
      </c>
      <c r="AH100" t="s">
        <v>484</v>
      </c>
      <c r="AI100" t="s">
        <v>447</v>
      </c>
      <c r="AJ100">
        <v>6</v>
      </c>
      <c r="AK100" t="s">
        <v>457</v>
      </c>
    </row>
    <row r="101" spans="1:37" hidden="1" x14ac:dyDescent="0.2">
      <c r="A101">
        <v>0</v>
      </c>
      <c r="B101" s="9" t="s">
        <v>33</v>
      </c>
      <c r="C101">
        <v>10</v>
      </c>
      <c r="D101" s="10">
        <v>44174</v>
      </c>
      <c r="E101" s="10">
        <v>44539</v>
      </c>
      <c r="F101" s="9" t="s">
        <v>34</v>
      </c>
      <c r="G101">
        <v>792</v>
      </c>
      <c r="H101">
        <v>1</v>
      </c>
      <c r="I101" s="10">
        <v>44351</v>
      </c>
      <c r="J101">
        <v>0</v>
      </c>
      <c r="K101" t="b">
        <v>0</v>
      </c>
      <c r="L101">
        <v>31</v>
      </c>
      <c r="M101">
        <v>59</v>
      </c>
      <c r="N101" s="9" t="s">
        <v>183</v>
      </c>
      <c r="O101" s="10">
        <v>44383</v>
      </c>
      <c r="P101" s="9" t="s">
        <v>368</v>
      </c>
      <c r="Q101">
        <v>2020</v>
      </c>
      <c r="R101">
        <v>12</v>
      </c>
      <c r="S101">
        <v>6.8666707735271775</v>
      </c>
      <c r="T101" s="9" t="s">
        <v>356</v>
      </c>
      <c r="U101">
        <v>6</v>
      </c>
      <c r="V101">
        <v>0</v>
      </c>
      <c r="W101">
        <v>7</v>
      </c>
      <c r="X101">
        <v>12</v>
      </c>
      <c r="Y101">
        <v>2020</v>
      </c>
      <c r="Z101" s="9" t="s">
        <v>192</v>
      </c>
      <c r="AA101" s="9" t="s">
        <v>192</v>
      </c>
      <c r="AB101" t="s">
        <v>440</v>
      </c>
      <c r="AC101" t="s">
        <v>444</v>
      </c>
      <c r="AD101">
        <v>12</v>
      </c>
      <c r="AE101" t="s">
        <v>445</v>
      </c>
      <c r="AF101">
        <v>6</v>
      </c>
      <c r="AG101" t="s">
        <v>457</v>
      </c>
      <c r="AH101" t="s">
        <v>484</v>
      </c>
      <c r="AI101" t="s">
        <v>444</v>
      </c>
      <c r="AJ101">
        <v>12</v>
      </c>
      <c r="AK101" t="s">
        <v>445</v>
      </c>
    </row>
    <row r="102" spans="1:37" hidden="1" x14ac:dyDescent="0.2">
      <c r="A102">
        <v>21</v>
      </c>
      <c r="B102" s="9" t="s">
        <v>71</v>
      </c>
      <c r="C102">
        <v>15</v>
      </c>
      <c r="D102" s="10">
        <v>43880</v>
      </c>
      <c r="E102" s="10">
        <v>44611</v>
      </c>
      <c r="F102" s="9" t="s">
        <v>34</v>
      </c>
      <c r="G102">
        <v>825</v>
      </c>
      <c r="H102">
        <v>18</v>
      </c>
      <c r="I102" s="10">
        <v>44351</v>
      </c>
      <c r="J102">
        <v>0</v>
      </c>
      <c r="K102" t="b">
        <v>0</v>
      </c>
      <c r="L102">
        <v>58</v>
      </c>
      <c r="M102">
        <v>240</v>
      </c>
      <c r="N102" s="9" t="s">
        <v>183</v>
      </c>
      <c r="O102" s="10">
        <v>44383</v>
      </c>
      <c r="P102" s="9" t="s">
        <v>429</v>
      </c>
      <c r="Q102">
        <v>2020</v>
      </c>
      <c r="R102">
        <v>2</v>
      </c>
      <c r="S102">
        <v>16.526006694182634</v>
      </c>
      <c r="T102" s="9" t="s">
        <v>363</v>
      </c>
      <c r="U102">
        <v>16</v>
      </c>
      <c r="V102">
        <v>0</v>
      </c>
      <c r="W102">
        <v>17</v>
      </c>
      <c r="X102">
        <v>2</v>
      </c>
      <c r="Y102">
        <v>2020</v>
      </c>
      <c r="Z102" s="9" t="s">
        <v>202</v>
      </c>
      <c r="AA102" s="9" t="s">
        <v>202</v>
      </c>
      <c r="AB102" t="s">
        <v>446</v>
      </c>
      <c r="AC102" t="s">
        <v>451</v>
      </c>
      <c r="AD102">
        <v>2</v>
      </c>
      <c r="AE102" t="s">
        <v>452</v>
      </c>
      <c r="AF102">
        <v>6</v>
      </c>
      <c r="AG102" t="s">
        <v>457</v>
      </c>
      <c r="AH102" t="s">
        <v>484</v>
      </c>
      <c r="AI102" t="s">
        <v>451</v>
      </c>
      <c r="AJ102">
        <v>2</v>
      </c>
      <c r="AK102" t="s">
        <v>452</v>
      </c>
    </row>
    <row r="103" spans="1:37" hidden="1" x14ac:dyDescent="0.2">
      <c r="A103">
        <v>22</v>
      </c>
      <c r="B103" s="9" t="s">
        <v>73</v>
      </c>
      <c r="C103">
        <v>10</v>
      </c>
      <c r="D103" s="10">
        <v>44084</v>
      </c>
      <c r="E103" s="10">
        <v>44448</v>
      </c>
      <c r="F103" s="9" t="s">
        <v>34</v>
      </c>
      <c r="G103">
        <v>475</v>
      </c>
      <c r="H103">
        <v>2</v>
      </c>
      <c r="I103" s="10">
        <v>44351</v>
      </c>
      <c r="J103">
        <v>0</v>
      </c>
      <c r="K103" t="b">
        <v>1</v>
      </c>
      <c r="L103">
        <v>3</v>
      </c>
      <c r="M103">
        <v>11</v>
      </c>
      <c r="N103" s="9" t="s">
        <v>183</v>
      </c>
      <c r="O103" s="10">
        <v>44383</v>
      </c>
      <c r="P103" s="9" t="s">
        <v>396</v>
      </c>
      <c r="Q103">
        <v>2020</v>
      </c>
      <c r="R103">
        <v>9</v>
      </c>
      <c r="S103">
        <v>9.8236103410747653</v>
      </c>
      <c r="T103" s="9" t="s">
        <v>356</v>
      </c>
      <c r="U103">
        <v>9</v>
      </c>
      <c r="V103">
        <v>0</v>
      </c>
      <c r="W103">
        <v>10</v>
      </c>
      <c r="X103">
        <v>9</v>
      </c>
      <c r="Y103">
        <v>2020</v>
      </c>
      <c r="Z103" s="9" t="s">
        <v>193</v>
      </c>
      <c r="AA103" s="9" t="s">
        <v>193</v>
      </c>
      <c r="AB103" t="s">
        <v>440</v>
      </c>
      <c r="AC103" t="s">
        <v>441</v>
      </c>
      <c r="AD103">
        <v>9</v>
      </c>
      <c r="AE103" t="s">
        <v>449</v>
      </c>
      <c r="AF103">
        <v>6</v>
      </c>
      <c r="AG103" t="s">
        <v>457</v>
      </c>
      <c r="AH103" t="s">
        <v>484</v>
      </c>
      <c r="AI103" t="s">
        <v>441</v>
      </c>
      <c r="AJ103">
        <v>9</v>
      </c>
      <c r="AK103" t="s">
        <v>449</v>
      </c>
    </row>
    <row r="104" spans="1:37" hidden="1" x14ac:dyDescent="0.2">
      <c r="A104">
        <v>26</v>
      </c>
      <c r="B104" s="9" t="s">
        <v>82</v>
      </c>
      <c r="D104" s="10">
        <v>44018</v>
      </c>
      <c r="E104" s="10">
        <v>44383</v>
      </c>
      <c r="F104" s="9" t="s">
        <v>34</v>
      </c>
      <c r="G104">
        <v>1042</v>
      </c>
      <c r="H104">
        <v>7</v>
      </c>
      <c r="I104" s="10">
        <v>44351</v>
      </c>
      <c r="J104">
        <v>5</v>
      </c>
      <c r="K104" t="b">
        <v>1</v>
      </c>
      <c r="L104">
        <v>77</v>
      </c>
      <c r="M104">
        <v>298</v>
      </c>
      <c r="N104" s="9" t="s">
        <v>183</v>
      </c>
      <c r="O104" s="10">
        <v>44383</v>
      </c>
      <c r="P104" s="9" t="s">
        <v>383</v>
      </c>
      <c r="Q104">
        <v>2020</v>
      </c>
      <c r="R104">
        <v>7</v>
      </c>
      <c r="S104">
        <v>11.992032690609664</v>
      </c>
      <c r="T104" s="9" t="s">
        <v>384</v>
      </c>
      <c r="U104">
        <v>11</v>
      </c>
      <c r="V104">
        <v>0</v>
      </c>
      <c r="W104">
        <v>12</v>
      </c>
      <c r="X104">
        <v>7</v>
      </c>
      <c r="Y104">
        <v>2020</v>
      </c>
      <c r="Z104" s="9" t="s">
        <v>190</v>
      </c>
      <c r="AA104" s="9" t="s">
        <v>190</v>
      </c>
      <c r="AB104" t="s">
        <v>440</v>
      </c>
      <c r="AC104" t="s">
        <v>441</v>
      </c>
      <c r="AD104">
        <v>7</v>
      </c>
      <c r="AE104" t="s">
        <v>443</v>
      </c>
      <c r="AF104">
        <v>6</v>
      </c>
      <c r="AG104" t="s">
        <v>457</v>
      </c>
      <c r="AH104" t="s">
        <v>484</v>
      </c>
      <c r="AI104" t="s">
        <v>441</v>
      </c>
      <c r="AJ104">
        <v>7</v>
      </c>
      <c r="AK104" t="s">
        <v>443</v>
      </c>
    </row>
    <row r="105" spans="1:37" hidden="1" x14ac:dyDescent="0.2">
      <c r="A105">
        <v>43</v>
      </c>
      <c r="B105" s="9" t="s">
        <v>104</v>
      </c>
      <c r="C105">
        <v>15</v>
      </c>
      <c r="D105" s="10">
        <v>44159</v>
      </c>
      <c r="E105" s="10">
        <v>44524</v>
      </c>
      <c r="F105" s="9" t="s">
        <v>34</v>
      </c>
      <c r="G105">
        <v>806</v>
      </c>
      <c r="H105">
        <v>7</v>
      </c>
      <c r="I105" s="10">
        <v>44351</v>
      </c>
      <c r="J105">
        <v>0</v>
      </c>
      <c r="K105" t="b">
        <v>1</v>
      </c>
      <c r="L105">
        <v>19</v>
      </c>
      <c r="M105">
        <v>39</v>
      </c>
      <c r="N105" s="9" t="s">
        <v>183</v>
      </c>
      <c r="O105" s="10">
        <v>44383</v>
      </c>
      <c r="P105" s="9" t="s">
        <v>369</v>
      </c>
      <c r="Q105">
        <v>2020</v>
      </c>
      <c r="R105">
        <v>11</v>
      </c>
      <c r="S105">
        <v>7.3594940347851088</v>
      </c>
      <c r="T105" s="9" t="s">
        <v>363</v>
      </c>
      <c r="U105">
        <v>7</v>
      </c>
      <c r="V105">
        <v>0</v>
      </c>
      <c r="W105">
        <v>7</v>
      </c>
      <c r="X105">
        <v>11</v>
      </c>
      <c r="Y105">
        <v>2020</v>
      </c>
      <c r="Z105" s="9" t="s">
        <v>196</v>
      </c>
      <c r="AA105" s="9" t="s">
        <v>196</v>
      </c>
      <c r="AB105" t="s">
        <v>440</v>
      </c>
      <c r="AC105" t="s">
        <v>444</v>
      </c>
      <c r="AD105">
        <v>11</v>
      </c>
      <c r="AE105" t="s">
        <v>453</v>
      </c>
      <c r="AF105">
        <v>6</v>
      </c>
      <c r="AG105" t="s">
        <v>457</v>
      </c>
      <c r="AH105" t="s">
        <v>484</v>
      </c>
      <c r="AI105" t="s">
        <v>444</v>
      </c>
      <c r="AJ105">
        <v>11</v>
      </c>
      <c r="AK105" t="s">
        <v>453</v>
      </c>
    </row>
    <row r="106" spans="1:37" hidden="1" x14ac:dyDescent="0.2">
      <c r="A106">
        <v>47</v>
      </c>
      <c r="B106" s="9" t="s">
        <v>109</v>
      </c>
      <c r="C106">
        <v>5</v>
      </c>
      <c r="D106" s="10">
        <v>44182</v>
      </c>
      <c r="E106" s="10">
        <v>44547</v>
      </c>
      <c r="F106" s="9" t="s">
        <v>34</v>
      </c>
      <c r="G106">
        <v>492</v>
      </c>
      <c r="H106">
        <v>7</v>
      </c>
      <c r="I106" s="10">
        <v>44351</v>
      </c>
      <c r="J106">
        <v>2</v>
      </c>
      <c r="K106" t="b">
        <v>1</v>
      </c>
      <c r="L106">
        <v>11</v>
      </c>
      <c r="M106">
        <v>40</v>
      </c>
      <c r="N106" s="9" t="s">
        <v>183</v>
      </c>
      <c r="O106" s="10">
        <v>44383</v>
      </c>
      <c r="P106" s="9" t="s">
        <v>372</v>
      </c>
      <c r="Q106">
        <v>2020</v>
      </c>
      <c r="R106">
        <v>12</v>
      </c>
      <c r="S106">
        <v>6.6038317008562801</v>
      </c>
      <c r="T106" s="9" t="s">
        <v>356</v>
      </c>
      <c r="U106">
        <v>6</v>
      </c>
      <c r="V106">
        <v>0</v>
      </c>
      <c r="W106">
        <v>7</v>
      </c>
      <c r="X106">
        <v>12</v>
      </c>
      <c r="Y106">
        <v>2020</v>
      </c>
      <c r="Z106" s="9" t="s">
        <v>192</v>
      </c>
      <c r="AA106" s="9" t="s">
        <v>192</v>
      </c>
      <c r="AB106" t="s">
        <v>440</v>
      </c>
      <c r="AC106" t="s">
        <v>444</v>
      </c>
      <c r="AD106">
        <v>12</v>
      </c>
      <c r="AE106" t="s">
        <v>445</v>
      </c>
      <c r="AF106">
        <v>6</v>
      </c>
      <c r="AG106" t="s">
        <v>457</v>
      </c>
      <c r="AH106" t="s">
        <v>484</v>
      </c>
      <c r="AI106" t="s">
        <v>444</v>
      </c>
      <c r="AJ106">
        <v>12</v>
      </c>
      <c r="AK106" t="s">
        <v>445</v>
      </c>
    </row>
    <row r="107" spans="1:37" hidden="1" x14ac:dyDescent="0.2">
      <c r="A107">
        <v>50</v>
      </c>
      <c r="B107" s="9" t="s">
        <v>112</v>
      </c>
      <c r="C107">
        <v>25</v>
      </c>
      <c r="D107" s="10">
        <v>44187</v>
      </c>
      <c r="E107" s="10">
        <v>44552</v>
      </c>
      <c r="F107" s="9" t="s">
        <v>34</v>
      </c>
      <c r="G107">
        <v>1458</v>
      </c>
      <c r="H107">
        <v>13</v>
      </c>
      <c r="I107" s="10">
        <v>44351</v>
      </c>
      <c r="J107">
        <v>2</v>
      </c>
      <c r="K107" t="b">
        <v>1</v>
      </c>
      <c r="L107">
        <v>153</v>
      </c>
      <c r="M107">
        <v>408</v>
      </c>
      <c r="N107" s="9" t="s">
        <v>183</v>
      </c>
      <c r="O107" s="10">
        <v>44383</v>
      </c>
      <c r="P107" s="9" t="s">
        <v>382</v>
      </c>
      <c r="Q107">
        <v>2020</v>
      </c>
      <c r="R107">
        <v>12</v>
      </c>
      <c r="S107">
        <v>6.4395572804369703</v>
      </c>
      <c r="T107" s="9" t="s">
        <v>363</v>
      </c>
      <c r="U107">
        <v>6</v>
      </c>
      <c r="V107">
        <v>0</v>
      </c>
      <c r="W107">
        <v>6</v>
      </c>
      <c r="X107">
        <v>12</v>
      </c>
      <c r="Y107">
        <v>2020</v>
      </c>
      <c r="Z107" s="9" t="s">
        <v>192</v>
      </c>
      <c r="AA107" s="9" t="s">
        <v>192</v>
      </c>
      <c r="AB107" t="s">
        <v>440</v>
      </c>
      <c r="AC107" t="s">
        <v>444</v>
      </c>
      <c r="AD107">
        <v>12</v>
      </c>
      <c r="AE107" t="s">
        <v>445</v>
      </c>
      <c r="AF107">
        <v>6</v>
      </c>
      <c r="AG107" t="s">
        <v>457</v>
      </c>
      <c r="AH107" t="s">
        <v>484</v>
      </c>
      <c r="AI107" t="s">
        <v>444</v>
      </c>
      <c r="AJ107">
        <v>12</v>
      </c>
      <c r="AK107" t="s">
        <v>445</v>
      </c>
    </row>
    <row r="108" spans="1:37" hidden="1" x14ac:dyDescent="0.2">
      <c r="A108">
        <v>62</v>
      </c>
      <c r="B108" s="9" t="s">
        <v>127</v>
      </c>
      <c r="C108">
        <v>5</v>
      </c>
      <c r="D108" s="10">
        <v>44078</v>
      </c>
      <c r="E108" s="10">
        <v>44443</v>
      </c>
      <c r="F108" s="9" t="s">
        <v>34</v>
      </c>
      <c r="G108">
        <v>321.95000000000005</v>
      </c>
      <c r="H108">
        <v>8</v>
      </c>
      <c r="I108" s="10">
        <v>44351</v>
      </c>
      <c r="J108">
        <v>0</v>
      </c>
      <c r="K108" t="b">
        <v>0</v>
      </c>
      <c r="M108">
        <v>5</v>
      </c>
      <c r="N108" s="9" t="s">
        <v>184</v>
      </c>
      <c r="O108" s="10">
        <v>44383</v>
      </c>
      <c r="P108" s="9" t="s">
        <v>361</v>
      </c>
      <c r="Q108">
        <v>2020</v>
      </c>
      <c r="R108">
        <v>9</v>
      </c>
      <c r="S108">
        <v>10.020739645577939</v>
      </c>
      <c r="T108" s="9" t="s">
        <v>356</v>
      </c>
      <c r="U108">
        <v>10</v>
      </c>
      <c r="V108">
        <v>0</v>
      </c>
      <c r="W108">
        <v>10</v>
      </c>
      <c r="X108">
        <v>9</v>
      </c>
      <c r="Y108">
        <v>2020</v>
      </c>
      <c r="Z108" s="9" t="s">
        <v>193</v>
      </c>
      <c r="AA108" s="9" t="s">
        <v>193</v>
      </c>
      <c r="AB108" t="s">
        <v>440</v>
      </c>
      <c r="AC108" t="s">
        <v>441</v>
      </c>
      <c r="AD108">
        <v>9</v>
      </c>
      <c r="AE108" t="s">
        <v>449</v>
      </c>
      <c r="AF108">
        <v>6</v>
      </c>
      <c r="AG108" t="s">
        <v>457</v>
      </c>
      <c r="AH108" t="s">
        <v>484</v>
      </c>
      <c r="AI108" t="s">
        <v>441</v>
      </c>
      <c r="AJ108">
        <v>9</v>
      </c>
      <c r="AK108" t="s">
        <v>449</v>
      </c>
    </row>
    <row r="109" spans="1:37" hidden="1" x14ac:dyDescent="0.2">
      <c r="A109">
        <v>84</v>
      </c>
      <c r="B109" s="9" t="s">
        <v>152</v>
      </c>
      <c r="C109">
        <v>15</v>
      </c>
      <c r="D109" s="10">
        <v>44152</v>
      </c>
      <c r="E109" s="10">
        <v>44517</v>
      </c>
      <c r="F109" s="9" t="s">
        <v>34</v>
      </c>
      <c r="G109">
        <v>781</v>
      </c>
      <c r="H109">
        <v>2</v>
      </c>
      <c r="I109" s="10">
        <v>44351</v>
      </c>
      <c r="J109">
        <v>0</v>
      </c>
      <c r="K109" t="b">
        <v>1</v>
      </c>
      <c r="L109">
        <v>1</v>
      </c>
      <c r="M109">
        <v>7</v>
      </c>
      <c r="N109" s="9" t="s">
        <v>183</v>
      </c>
      <c r="O109" s="10">
        <v>44383</v>
      </c>
      <c r="P109" s="9" t="s">
        <v>370</v>
      </c>
      <c r="Q109">
        <v>2020</v>
      </c>
      <c r="R109">
        <v>11</v>
      </c>
      <c r="S109">
        <v>7.5894782233721427</v>
      </c>
      <c r="T109" s="9" t="s">
        <v>363</v>
      </c>
      <c r="U109">
        <v>7</v>
      </c>
      <c r="V109">
        <v>0</v>
      </c>
      <c r="W109">
        <v>8</v>
      </c>
      <c r="X109">
        <v>11</v>
      </c>
      <c r="Y109">
        <v>2020</v>
      </c>
      <c r="Z109" s="9" t="s">
        <v>196</v>
      </c>
      <c r="AA109" s="9" t="s">
        <v>196</v>
      </c>
      <c r="AB109" t="s">
        <v>440</v>
      </c>
      <c r="AC109" t="s">
        <v>444</v>
      </c>
      <c r="AD109">
        <v>11</v>
      </c>
      <c r="AE109" t="s">
        <v>453</v>
      </c>
      <c r="AF109">
        <v>6</v>
      </c>
      <c r="AG109" t="s">
        <v>457</v>
      </c>
      <c r="AH109" t="s">
        <v>484</v>
      </c>
      <c r="AI109" t="s">
        <v>444</v>
      </c>
      <c r="AJ109">
        <v>11</v>
      </c>
      <c r="AK109" t="s">
        <v>453</v>
      </c>
    </row>
    <row r="110" spans="1:37" hidden="1" x14ac:dyDescent="0.2">
      <c r="A110">
        <v>85</v>
      </c>
      <c r="B110" s="9" t="s">
        <v>154</v>
      </c>
      <c r="C110">
        <v>5</v>
      </c>
      <c r="D110" s="10">
        <v>44173</v>
      </c>
      <c r="E110" s="10">
        <v>44538</v>
      </c>
      <c r="F110" s="9" t="s">
        <v>34</v>
      </c>
      <c r="G110">
        <v>542</v>
      </c>
      <c r="H110">
        <v>3</v>
      </c>
      <c r="I110" s="10">
        <v>44351</v>
      </c>
      <c r="J110">
        <v>0</v>
      </c>
      <c r="K110" t="b">
        <v>1</v>
      </c>
      <c r="L110">
        <v>6</v>
      </c>
      <c r="M110">
        <v>21</v>
      </c>
      <c r="N110" s="9" t="s">
        <v>183</v>
      </c>
      <c r="O110" s="10">
        <v>44383</v>
      </c>
      <c r="P110" s="9" t="s">
        <v>360</v>
      </c>
      <c r="Q110">
        <v>2020</v>
      </c>
      <c r="R110">
        <v>12</v>
      </c>
      <c r="S110">
        <v>6.8995256576110391</v>
      </c>
      <c r="T110" s="9" t="s">
        <v>356</v>
      </c>
      <c r="U110">
        <v>6</v>
      </c>
      <c r="V110">
        <v>0</v>
      </c>
      <c r="W110">
        <v>7</v>
      </c>
      <c r="X110">
        <v>12</v>
      </c>
      <c r="Y110">
        <v>2020</v>
      </c>
      <c r="Z110" s="9" t="s">
        <v>192</v>
      </c>
      <c r="AA110" s="9" t="s">
        <v>192</v>
      </c>
      <c r="AB110" t="s">
        <v>440</v>
      </c>
      <c r="AC110" t="s">
        <v>444</v>
      </c>
      <c r="AD110">
        <v>12</v>
      </c>
      <c r="AE110" t="s">
        <v>445</v>
      </c>
      <c r="AF110">
        <v>6</v>
      </c>
      <c r="AG110" t="s">
        <v>457</v>
      </c>
      <c r="AH110" t="s">
        <v>484</v>
      </c>
      <c r="AI110" t="s">
        <v>444</v>
      </c>
      <c r="AJ110">
        <v>12</v>
      </c>
      <c r="AK110" t="s">
        <v>445</v>
      </c>
    </row>
    <row r="111" spans="1:37" hidden="1" x14ac:dyDescent="0.2">
      <c r="A111">
        <v>98</v>
      </c>
      <c r="B111" s="9" t="s">
        <v>33</v>
      </c>
      <c r="C111">
        <v>10</v>
      </c>
      <c r="D111" s="10">
        <v>44174</v>
      </c>
      <c r="E111" s="10">
        <v>44539</v>
      </c>
      <c r="F111" s="9" t="s">
        <v>34</v>
      </c>
      <c r="G111">
        <v>792</v>
      </c>
      <c r="H111">
        <v>1</v>
      </c>
      <c r="I111" s="10">
        <v>44351</v>
      </c>
      <c r="J111">
        <v>0</v>
      </c>
      <c r="K111" t="b">
        <v>0</v>
      </c>
      <c r="L111">
        <v>31</v>
      </c>
      <c r="M111">
        <v>59</v>
      </c>
      <c r="N111" s="9" t="s">
        <v>183</v>
      </c>
      <c r="O111" s="10">
        <v>44383</v>
      </c>
      <c r="P111" s="9" t="s">
        <v>368</v>
      </c>
      <c r="Q111">
        <v>2020</v>
      </c>
      <c r="R111">
        <v>12</v>
      </c>
      <c r="S111">
        <v>6.8666707735271775</v>
      </c>
      <c r="T111" s="9" t="s">
        <v>356</v>
      </c>
      <c r="U111">
        <v>6</v>
      </c>
      <c r="V111">
        <v>1</v>
      </c>
      <c r="W111">
        <v>6</v>
      </c>
      <c r="X111">
        <v>1</v>
      </c>
      <c r="Y111">
        <v>2021</v>
      </c>
      <c r="Z111" s="9" t="s">
        <v>195</v>
      </c>
      <c r="AA111" s="9" t="s">
        <v>192</v>
      </c>
      <c r="AB111" t="s">
        <v>440</v>
      </c>
      <c r="AC111" t="s">
        <v>444</v>
      </c>
      <c r="AD111">
        <v>12</v>
      </c>
      <c r="AE111" t="s">
        <v>445</v>
      </c>
      <c r="AF111">
        <v>6</v>
      </c>
      <c r="AG111" t="s">
        <v>457</v>
      </c>
      <c r="AH111" t="s">
        <v>484</v>
      </c>
      <c r="AI111" t="s">
        <v>444</v>
      </c>
      <c r="AJ111">
        <v>12</v>
      </c>
      <c r="AK111" t="s">
        <v>445</v>
      </c>
    </row>
    <row r="112" spans="1:37" hidden="1" x14ac:dyDescent="0.2">
      <c r="A112">
        <v>119</v>
      </c>
      <c r="B112" s="9" t="s">
        <v>71</v>
      </c>
      <c r="C112">
        <v>15</v>
      </c>
      <c r="D112" s="10">
        <v>43880</v>
      </c>
      <c r="E112" s="10">
        <v>44611</v>
      </c>
      <c r="F112" s="9" t="s">
        <v>34</v>
      </c>
      <c r="G112">
        <v>825</v>
      </c>
      <c r="H112">
        <v>18</v>
      </c>
      <c r="I112" s="10">
        <v>44351</v>
      </c>
      <c r="J112">
        <v>0</v>
      </c>
      <c r="K112" t="b">
        <v>0</v>
      </c>
      <c r="L112">
        <v>58</v>
      </c>
      <c r="M112">
        <v>240</v>
      </c>
      <c r="N112" s="9" t="s">
        <v>183</v>
      </c>
      <c r="O112" s="10">
        <v>44383</v>
      </c>
      <c r="P112" s="9" t="s">
        <v>429</v>
      </c>
      <c r="Q112">
        <v>2020</v>
      </c>
      <c r="R112">
        <v>2</v>
      </c>
      <c r="S112">
        <v>16.526006694182634</v>
      </c>
      <c r="T112" s="9" t="s">
        <v>363</v>
      </c>
      <c r="U112">
        <v>16</v>
      </c>
      <c r="V112">
        <v>1</v>
      </c>
      <c r="W112">
        <v>16</v>
      </c>
      <c r="X112">
        <v>3</v>
      </c>
      <c r="Y112">
        <v>2020</v>
      </c>
      <c r="Z112" s="9" t="s">
        <v>203</v>
      </c>
      <c r="AA112" s="9" t="s">
        <v>202</v>
      </c>
      <c r="AB112" t="s">
        <v>446</v>
      </c>
      <c r="AC112" t="s">
        <v>451</v>
      </c>
      <c r="AD112">
        <v>2</v>
      </c>
      <c r="AE112" t="s">
        <v>452</v>
      </c>
      <c r="AF112">
        <v>6</v>
      </c>
      <c r="AG112" t="s">
        <v>457</v>
      </c>
      <c r="AH112" t="s">
        <v>484</v>
      </c>
      <c r="AI112" t="s">
        <v>451</v>
      </c>
      <c r="AJ112">
        <v>2</v>
      </c>
      <c r="AK112" t="s">
        <v>452</v>
      </c>
    </row>
    <row r="113" spans="1:37" hidden="1" x14ac:dyDescent="0.2">
      <c r="A113">
        <v>120</v>
      </c>
      <c r="B113" s="9" t="s">
        <v>73</v>
      </c>
      <c r="C113">
        <v>10</v>
      </c>
      <c r="D113" s="10">
        <v>44084</v>
      </c>
      <c r="E113" s="10">
        <v>44448</v>
      </c>
      <c r="F113" s="9" t="s">
        <v>34</v>
      </c>
      <c r="G113">
        <v>475</v>
      </c>
      <c r="H113">
        <v>2</v>
      </c>
      <c r="I113" s="10">
        <v>44351</v>
      </c>
      <c r="J113">
        <v>0</v>
      </c>
      <c r="K113" t="b">
        <v>1</v>
      </c>
      <c r="L113">
        <v>3</v>
      </c>
      <c r="M113">
        <v>11</v>
      </c>
      <c r="N113" s="9" t="s">
        <v>183</v>
      </c>
      <c r="O113" s="10">
        <v>44383</v>
      </c>
      <c r="P113" s="9" t="s">
        <v>396</v>
      </c>
      <c r="Q113">
        <v>2020</v>
      </c>
      <c r="R113">
        <v>9</v>
      </c>
      <c r="S113">
        <v>9.8236103410747653</v>
      </c>
      <c r="T113" s="9" t="s">
        <v>356</v>
      </c>
      <c r="U113">
        <v>9</v>
      </c>
      <c r="V113">
        <v>1</v>
      </c>
      <c r="W113">
        <v>9</v>
      </c>
      <c r="X113">
        <v>10</v>
      </c>
      <c r="Y113">
        <v>2020</v>
      </c>
      <c r="Z113" s="9" t="s">
        <v>194</v>
      </c>
      <c r="AA113" s="9" t="s">
        <v>193</v>
      </c>
      <c r="AB113" t="s">
        <v>440</v>
      </c>
      <c r="AC113" t="s">
        <v>441</v>
      </c>
      <c r="AD113">
        <v>9</v>
      </c>
      <c r="AE113" t="s">
        <v>449</v>
      </c>
      <c r="AF113">
        <v>6</v>
      </c>
      <c r="AG113" t="s">
        <v>457</v>
      </c>
      <c r="AH113" t="s">
        <v>484</v>
      </c>
      <c r="AI113" t="s">
        <v>441</v>
      </c>
      <c r="AJ113">
        <v>9</v>
      </c>
      <c r="AK113" t="s">
        <v>449</v>
      </c>
    </row>
    <row r="114" spans="1:37" hidden="1" x14ac:dyDescent="0.2">
      <c r="A114">
        <v>124</v>
      </c>
      <c r="B114" s="9" t="s">
        <v>82</v>
      </c>
      <c r="D114" s="10">
        <v>44018</v>
      </c>
      <c r="E114" s="10">
        <v>44383</v>
      </c>
      <c r="F114" s="9" t="s">
        <v>34</v>
      </c>
      <c r="G114">
        <v>1042</v>
      </c>
      <c r="H114">
        <v>7</v>
      </c>
      <c r="I114" s="10">
        <v>44351</v>
      </c>
      <c r="J114">
        <v>5</v>
      </c>
      <c r="K114" t="b">
        <v>1</v>
      </c>
      <c r="L114">
        <v>77</v>
      </c>
      <c r="M114">
        <v>298</v>
      </c>
      <c r="N114" s="9" t="s">
        <v>183</v>
      </c>
      <c r="O114" s="10">
        <v>44383</v>
      </c>
      <c r="P114" s="9" t="s">
        <v>383</v>
      </c>
      <c r="Q114">
        <v>2020</v>
      </c>
      <c r="R114">
        <v>7</v>
      </c>
      <c r="S114">
        <v>11.992032690609664</v>
      </c>
      <c r="T114" s="9" t="s">
        <v>384</v>
      </c>
      <c r="U114">
        <v>11</v>
      </c>
      <c r="V114">
        <v>1</v>
      </c>
      <c r="W114">
        <v>11</v>
      </c>
      <c r="X114">
        <v>8</v>
      </c>
      <c r="Y114">
        <v>2020</v>
      </c>
      <c r="Z114" s="9" t="s">
        <v>189</v>
      </c>
      <c r="AA114" s="9" t="s">
        <v>190</v>
      </c>
      <c r="AB114" t="s">
        <v>440</v>
      </c>
      <c r="AC114" t="s">
        <v>441</v>
      </c>
      <c r="AD114">
        <v>7</v>
      </c>
      <c r="AE114" t="s">
        <v>443</v>
      </c>
      <c r="AF114">
        <v>6</v>
      </c>
      <c r="AG114" t="s">
        <v>457</v>
      </c>
      <c r="AH114" t="s">
        <v>484</v>
      </c>
      <c r="AI114" t="s">
        <v>441</v>
      </c>
      <c r="AJ114">
        <v>7</v>
      </c>
      <c r="AK114" t="s">
        <v>443</v>
      </c>
    </row>
    <row r="115" spans="1:37" hidden="1" x14ac:dyDescent="0.2">
      <c r="A115">
        <v>141</v>
      </c>
      <c r="B115" s="9" t="s">
        <v>104</v>
      </c>
      <c r="C115">
        <v>15</v>
      </c>
      <c r="D115" s="10">
        <v>44159</v>
      </c>
      <c r="E115" s="10">
        <v>44524</v>
      </c>
      <c r="F115" s="9" t="s">
        <v>34</v>
      </c>
      <c r="G115">
        <v>806</v>
      </c>
      <c r="H115">
        <v>7</v>
      </c>
      <c r="I115" s="10">
        <v>44351</v>
      </c>
      <c r="J115">
        <v>0</v>
      </c>
      <c r="K115" t="b">
        <v>1</v>
      </c>
      <c r="L115">
        <v>19</v>
      </c>
      <c r="M115">
        <v>39</v>
      </c>
      <c r="N115" s="9" t="s">
        <v>183</v>
      </c>
      <c r="O115" s="10">
        <v>44383</v>
      </c>
      <c r="P115" s="9" t="s">
        <v>369</v>
      </c>
      <c r="Q115">
        <v>2020</v>
      </c>
      <c r="R115">
        <v>11</v>
      </c>
      <c r="S115">
        <v>7.3594940347851088</v>
      </c>
      <c r="T115" s="9" t="s">
        <v>363</v>
      </c>
      <c r="U115">
        <v>7</v>
      </c>
      <c r="V115">
        <v>1</v>
      </c>
      <c r="W115">
        <v>6</v>
      </c>
      <c r="X115">
        <v>12</v>
      </c>
      <c r="Y115">
        <v>2020</v>
      </c>
      <c r="Z115" s="9" t="s">
        <v>192</v>
      </c>
      <c r="AA115" s="9" t="s">
        <v>196</v>
      </c>
      <c r="AB115" t="s">
        <v>440</v>
      </c>
      <c r="AC115" t="s">
        <v>444</v>
      </c>
      <c r="AD115">
        <v>11</v>
      </c>
      <c r="AE115" t="s">
        <v>453</v>
      </c>
      <c r="AF115">
        <v>6</v>
      </c>
      <c r="AG115" t="s">
        <v>457</v>
      </c>
      <c r="AH115" t="s">
        <v>484</v>
      </c>
      <c r="AI115" t="s">
        <v>444</v>
      </c>
      <c r="AJ115">
        <v>11</v>
      </c>
      <c r="AK115" t="s">
        <v>453</v>
      </c>
    </row>
    <row r="116" spans="1:37" hidden="1" x14ac:dyDescent="0.2">
      <c r="A116">
        <v>145</v>
      </c>
      <c r="B116" s="9" t="s">
        <v>109</v>
      </c>
      <c r="C116">
        <v>5</v>
      </c>
      <c r="D116" s="10">
        <v>44182</v>
      </c>
      <c r="E116" s="10">
        <v>44547</v>
      </c>
      <c r="F116" s="9" t="s">
        <v>34</v>
      </c>
      <c r="G116">
        <v>492</v>
      </c>
      <c r="H116">
        <v>7</v>
      </c>
      <c r="I116" s="10">
        <v>44351</v>
      </c>
      <c r="J116">
        <v>2</v>
      </c>
      <c r="K116" t="b">
        <v>1</v>
      </c>
      <c r="L116">
        <v>11</v>
      </c>
      <c r="M116">
        <v>40</v>
      </c>
      <c r="N116" s="9" t="s">
        <v>183</v>
      </c>
      <c r="O116" s="10">
        <v>44383</v>
      </c>
      <c r="P116" s="9" t="s">
        <v>372</v>
      </c>
      <c r="Q116">
        <v>2020</v>
      </c>
      <c r="R116">
        <v>12</v>
      </c>
      <c r="S116">
        <v>6.6038317008562801</v>
      </c>
      <c r="T116" s="9" t="s">
        <v>356</v>
      </c>
      <c r="U116">
        <v>6</v>
      </c>
      <c r="V116">
        <v>1</v>
      </c>
      <c r="W116">
        <v>6</v>
      </c>
      <c r="X116">
        <v>1</v>
      </c>
      <c r="Y116">
        <v>2021</v>
      </c>
      <c r="Z116" s="9" t="s">
        <v>195</v>
      </c>
      <c r="AA116" s="9" t="s">
        <v>192</v>
      </c>
      <c r="AB116" t="s">
        <v>440</v>
      </c>
      <c r="AC116" t="s">
        <v>444</v>
      </c>
      <c r="AD116">
        <v>12</v>
      </c>
      <c r="AE116" t="s">
        <v>445</v>
      </c>
      <c r="AF116">
        <v>6</v>
      </c>
      <c r="AG116" t="s">
        <v>457</v>
      </c>
      <c r="AH116" t="s">
        <v>484</v>
      </c>
      <c r="AI116" t="s">
        <v>444</v>
      </c>
      <c r="AJ116">
        <v>12</v>
      </c>
      <c r="AK116" t="s">
        <v>445</v>
      </c>
    </row>
    <row r="117" spans="1:37" hidden="1" x14ac:dyDescent="0.2">
      <c r="A117">
        <v>148</v>
      </c>
      <c r="B117" s="9" t="s">
        <v>112</v>
      </c>
      <c r="C117">
        <v>25</v>
      </c>
      <c r="D117" s="10">
        <v>44187</v>
      </c>
      <c r="E117" s="10">
        <v>44552</v>
      </c>
      <c r="F117" s="9" t="s">
        <v>34</v>
      </c>
      <c r="G117">
        <v>1458</v>
      </c>
      <c r="H117">
        <v>13</v>
      </c>
      <c r="I117" s="10">
        <v>44351</v>
      </c>
      <c r="J117">
        <v>2</v>
      </c>
      <c r="K117" t="b">
        <v>1</v>
      </c>
      <c r="L117">
        <v>153</v>
      </c>
      <c r="M117">
        <v>408</v>
      </c>
      <c r="N117" s="9" t="s">
        <v>183</v>
      </c>
      <c r="O117" s="10">
        <v>44383</v>
      </c>
      <c r="P117" s="9" t="s">
        <v>382</v>
      </c>
      <c r="Q117">
        <v>2020</v>
      </c>
      <c r="R117">
        <v>12</v>
      </c>
      <c r="S117">
        <v>6.4395572804369703</v>
      </c>
      <c r="T117" s="9" t="s">
        <v>363</v>
      </c>
      <c r="U117">
        <v>6</v>
      </c>
      <c r="V117">
        <v>1</v>
      </c>
      <c r="W117">
        <v>5</v>
      </c>
      <c r="X117">
        <v>1</v>
      </c>
      <c r="Y117">
        <v>2021</v>
      </c>
      <c r="Z117" s="9" t="s">
        <v>195</v>
      </c>
      <c r="AA117" s="9" t="s">
        <v>192</v>
      </c>
      <c r="AB117" t="s">
        <v>440</v>
      </c>
      <c r="AC117" t="s">
        <v>444</v>
      </c>
      <c r="AD117">
        <v>12</v>
      </c>
      <c r="AE117" t="s">
        <v>445</v>
      </c>
      <c r="AF117">
        <v>6</v>
      </c>
      <c r="AG117" t="s">
        <v>457</v>
      </c>
      <c r="AH117" t="s">
        <v>484</v>
      </c>
      <c r="AI117" t="s">
        <v>444</v>
      </c>
      <c r="AJ117">
        <v>12</v>
      </c>
      <c r="AK117" t="s">
        <v>445</v>
      </c>
    </row>
    <row r="118" spans="1:37" hidden="1" x14ac:dyDescent="0.2">
      <c r="A118">
        <v>160</v>
      </c>
      <c r="B118" s="9" t="s">
        <v>127</v>
      </c>
      <c r="C118">
        <v>5</v>
      </c>
      <c r="D118" s="10">
        <v>44078</v>
      </c>
      <c r="E118" s="10">
        <v>44443</v>
      </c>
      <c r="F118" s="9" t="s">
        <v>34</v>
      </c>
      <c r="G118">
        <v>321.95000000000005</v>
      </c>
      <c r="H118">
        <v>8</v>
      </c>
      <c r="I118" s="10">
        <v>44351</v>
      </c>
      <c r="J118">
        <v>0</v>
      </c>
      <c r="K118" t="b">
        <v>0</v>
      </c>
      <c r="M118">
        <v>5</v>
      </c>
      <c r="N118" s="9" t="s">
        <v>184</v>
      </c>
      <c r="O118" s="10">
        <v>44383</v>
      </c>
      <c r="P118" s="9" t="s">
        <v>361</v>
      </c>
      <c r="Q118">
        <v>2020</v>
      </c>
      <c r="R118">
        <v>9</v>
      </c>
      <c r="S118">
        <v>10.020739645577939</v>
      </c>
      <c r="T118" s="9" t="s">
        <v>356</v>
      </c>
      <c r="U118">
        <v>10</v>
      </c>
      <c r="V118">
        <v>1</v>
      </c>
      <c r="W118">
        <v>9</v>
      </c>
      <c r="X118">
        <v>10</v>
      </c>
      <c r="Y118">
        <v>2020</v>
      </c>
      <c r="Z118" s="9" t="s">
        <v>194</v>
      </c>
      <c r="AA118" s="9" t="s">
        <v>193</v>
      </c>
      <c r="AB118" t="s">
        <v>440</v>
      </c>
      <c r="AC118" t="s">
        <v>441</v>
      </c>
      <c r="AD118">
        <v>9</v>
      </c>
      <c r="AE118" t="s">
        <v>449</v>
      </c>
      <c r="AF118">
        <v>6</v>
      </c>
      <c r="AG118" t="s">
        <v>457</v>
      </c>
      <c r="AH118" t="s">
        <v>484</v>
      </c>
      <c r="AI118" t="s">
        <v>441</v>
      </c>
      <c r="AJ118">
        <v>9</v>
      </c>
      <c r="AK118" t="s">
        <v>449</v>
      </c>
    </row>
    <row r="119" spans="1:37" hidden="1" x14ac:dyDescent="0.2">
      <c r="A119">
        <v>182</v>
      </c>
      <c r="B119" s="9" t="s">
        <v>152</v>
      </c>
      <c r="C119">
        <v>15</v>
      </c>
      <c r="D119" s="10">
        <v>44152</v>
      </c>
      <c r="E119" s="10">
        <v>44517</v>
      </c>
      <c r="F119" s="9" t="s">
        <v>34</v>
      </c>
      <c r="G119">
        <v>781</v>
      </c>
      <c r="H119">
        <v>2</v>
      </c>
      <c r="I119" s="10">
        <v>44351</v>
      </c>
      <c r="J119">
        <v>0</v>
      </c>
      <c r="K119" t="b">
        <v>1</v>
      </c>
      <c r="L119">
        <v>1</v>
      </c>
      <c r="M119">
        <v>7</v>
      </c>
      <c r="N119" s="9" t="s">
        <v>183</v>
      </c>
      <c r="O119" s="10">
        <v>44383</v>
      </c>
      <c r="P119" s="9" t="s">
        <v>370</v>
      </c>
      <c r="Q119">
        <v>2020</v>
      </c>
      <c r="R119">
        <v>11</v>
      </c>
      <c r="S119">
        <v>7.5894782233721427</v>
      </c>
      <c r="T119" s="9" t="s">
        <v>363</v>
      </c>
      <c r="U119">
        <v>7</v>
      </c>
      <c r="V119">
        <v>1</v>
      </c>
      <c r="W119">
        <v>7</v>
      </c>
      <c r="X119">
        <v>12</v>
      </c>
      <c r="Y119">
        <v>2020</v>
      </c>
      <c r="Z119" s="9" t="s">
        <v>192</v>
      </c>
      <c r="AA119" s="9" t="s">
        <v>196</v>
      </c>
      <c r="AB119" t="s">
        <v>440</v>
      </c>
      <c r="AC119" t="s">
        <v>444</v>
      </c>
      <c r="AD119">
        <v>11</v>
      </c>
      <c r="AE119" t="s">
        <v>453</v>
      </c>
      <c r="AF119">
        <v>6</v>
      </c>
      <c r="AG119" t="s">
        <v>457</v>
      </c>
      <c r="AH119" t="s">
        <v>484</v>
      </c>
      <c r="AI119" t="s">
        <v>444</v>
      </c>
      <c r="AJ119">
        <v>11</v>
      </c>
      <c r="AK119" t="s">
        <v>453</v>
      </c>
    </row>
    <row r="120" spans="1:37" hidden="1" x14ac:dyDescent="0.2">
      <c r="A120">
        <v>183</v>
      </c>
      <c r="B120" s="9" t="s">
        <v>154</v>
      </c>
      <c r="C120">
        <v>5</v>
      </c>
      <c r="D120" s="10">
        <v>44173</v>
      </c>
      <c r="E120" s="10">
        <v>44538</v>
      </c>
      <c r="F120" s="9" t="s">
        <v>34</v>
      </c>
      <c r="G120">
        <v>542</v>
      </c>
      <c r="H120">
        <v>3</v>
      </c>
      <c r="I120" s="10">
        <v>44351</v>
      </c>
      <c r="J120">
        <v>0</v>
      </c>
      <c r="K120" t="b">
        <v>1</v>
      </c>
      <c r="L120">
        <v>6</v>
      </c>
      <c r="M120">
        <v>21</v>
      </c>
      <c r="N120" s="9" t="s">
        <v>183</v>
      </c>
      <c r="O120" s="10">
        <v>44383</v>
      </c>
      <c r="P120" s="9" t="s">
        <v>360</v>
      </c>
      <c r="Q120">
        <v>2020</v>
      </c>
      <c r="R120">
        <v>12</v>
      </c>
      <c r="S120">
        <v>6.8995256576110391</v>
      </c>
      <c r="T120" s="9" t="s">
        <v>356</v>
      </c>
      <c r="U120">
        <v>6</v>
      </c>
      <c r="V120">
        <v>1</v>
      </c>
      <c r="W120">
        <v>6</v>
      </c>
      <c r="X120">
        <v>1</v>
      </c>
      <c r="Y120">
        <v>2021</v>
      </c>
      <c r="Z120" s="9" t="s">
        <v>195</v>
      </c>
      <c r="AA120" s="9" t="s">
        <v>192</v>
      </c>
      <c r="AB120" t="s">
        <v>440</v>
      </c>
      <c r="AC120" t="s">
        <v>444</v>
      </c>
      <c r="AD120">
        <v>12</v>
      </c>
      <c r="AE120" t="s">
        <v>445</v>
      </c>
      <c r="AF120">
        <v>6</v>
      </c>
      <c r="AG120" t="s">
        <v>457</v>
      </c>
      <c r="AH120" t="s">
        <v>484</v>
      </c>
      <c r="AI120" t="s">
        <v>444</v>
      </c>
      <c r="AJ120">
        <v>12</v>
      </c>
      <c r="AK120" t="s">
        <v>445</v>
      </c>
    </row>
    <row r="121" spans="1:37" hidden="1" x14ac:dyDescent="0.2">
      <c r="A121">
        <v>196</v>
      </c>
      <c r="B121" s="9" t="s">
        <v>33</v>
      </c>
      <c r="C121">
        <v>10</v>
      </c>
      <c r="D121" s="10">
        <v>44174</v>
      </c>
      <c r="E121" s="10">
        <v>44539</v>
      </c>
      <c r="F121" s="9" t="s">
        <v>34</v>
      </c>
      <c r="G121">
        <v>792</v>
      </c>
      <c r="H121">
        <v>1</v>
      </c>
      <c r="I121" s="10">
        <v>44351</v>
      </c>
      <c r="J121">
        <v>0</v>
      </c>
      <c r="K121" t="b">
        <v>0</v>
      </c>
      <c r="L121">
        <v>31</v>
      </c>
      <c r="M121">
        <v>59</v>
      </c>
      <c r="N121" s="9" t="s">
        <v>183</v>
      </c>
      <c r="O121" s="10">
        <v>44383</v>
      </c>
      <c r="P121" s="9" t="s">
        <v>368</v>
      </c>
      <c r="Q121">
        <v>2020</v>
      </c>
      <c r="R121">
        <v>12</v>
      </c>
      <c r="S121">
        <v>6.8666707735271775</v>
      </c>
      <c r="T121" s="9" t="s">
        <v>356</v>
      </c>
      <c r="U121">
        <v>6</v>
      </c>
      <c r="V121">
        <v>2</v>
      </c>
      <c r="W121">
        <v>5</v>
      </c>
      <c r="X121">
        <v>2</v>
      </c>
      <c r="Y121">
        <v>2021</v>
      </c>
      <c r="Z121" s="9" t="s">
        <v>197</v>
      </c>
      <c r="AA121" s="9" t="s">
        <v>192</v>
      </c>
      <c r="AB121" t="s">
        <v>440</v>
      </c>
      <c r="AC121" t="s">
        <v>444</v>
      </c>
      <c r="AD121">
        <v>12</v>
      </c>
      <c r="AE121" t="s">
        <v>445</v>
      </c>
      <c r="AF121">
        <v>6</v>
      </c>
      <c r="AG121" t="s">
        <v>457</v>
      </c>
      <c r="AH121" t="s">
        <v>484</v>
      </c>
      <c r="AI121" t="s">
        <v>444</v>
      </c>
      <c r="AJ121">
        <v>12</v>
      </c>
      <c r="AK121" t="s">
        <v>445</v>
      </c>
    </row>
    <row r="122" spans="1:37" hidden="1" x14ac:dyDescent="0.2">
      <c r="A122">
        <v>217</v>
      </c>
      <c r="B122" s="9" t="s">
        <v>71</v>
      </c>
      <c r="C122">
        <v>15</v>
      </c>
      <c r="D122" s="10">
        <v>43880</v>
      </c>
      <c r="E122" s="10">
        <v>44611</v>
      </c>
      <c r="F122" s="9" t="s">
        <v>34</v>
      </c>
      <c r="G122">
        <v>825</v>
      </c>
      <c r="H122">
        <v>18</v>
      </c>
      <c r="I122" s="10">
        <v>44351</v>
      </c>
      <c r="J122">
        <v>0</v>
      </c>
      <c r="K122" t="b">
        <v>0</v>
      </c>
      <c r="L122">
        <v>58</v>
      </c>
      <c r="M122">
        <v>240</v>
      </c>
      <c r="N122" s="9" t="s">
        <v>183</v>
      </c>
      <c r="O122" s="10">
        <v>44383</v>
      </c>
      <c r="P122" s="9" t="s">
        <v>429</v>
      </c>
      <c r="Q122">
        <v>2020</v>
      </c>
      <c r="R122">
        <v>2</v>
      </c>
      <c r="S122">
        <v>16.526006694182634</v>
      </c>
      <c r="T122" s="9" t="s">
        <v>363</v>
      </c>
      <c r="U122">
        <v>16</v>
      </c>
      <c r="V122">
        <v>2</v>
      </c>
      <c r="W122">
        <v>15</v>
      </c>
      <c r="X122">
        <v>4</v>
      </c>
      <c r="Y122">
        <v>2020</v>
      </c>
      <c r="Z122" s="9" t="s">
        <v>204</v>
      </c>
      <c r="AA122" s="9" t="s">
        <v>202</v>
      </c>
      <c r="AB122" t="s">
        <v>446</v>
      </c>
      <c r="AC122" t="s">
        <v>451</v>
      </c>
      <c r="AD122">
        <v>2</v>
      </c>
      <c r="AE122" t="s">
        <v>452</v>
      </c>
      <c r="AF122">
        <v>6</v>
      </c>
      <c r="AG122" t="s">
        <v>457</v>
      </c>
      <c r="AH122" t="s">
        <v>484</v>
      </c>
      <c r="AI122" t="s">
        <v>451</v>
      </c>
      <c r="AJ122">
        <v>2</v>
      </c>
      <c r="AK122" t="s">
        <v>452</v>
      </c>
    </row>
    <row r="123" spans="1:37" hidden="1" x14ac:dyDescent="0.2">
      <c r="A123">
        <v>218</v>
      </c>
      <c r="B123" s="9" t="s">
        <v>73</v>
      </c>
      <c r="C123">
        <v>10</v>
      </c>
      <c r="D123" s="10">
        <v>44084</v>
      </c>
      <c r="E123" s="10">
        <v>44448</v>
      </c>
      <c r="F123" s="9" t="s">
        <v>34</v>
      </c>
      <c r="G123">
        <v>475</v>
      </c>
      <c r="H123">
        <v>2</v>
      </c>
      <c r="I123" s="10">
        <v>44351</v>
      </c>
      <c r="J123">
        <v>0</v>
      </c>
      <c r="K123" t="b">
        <v>1</v>
      </c>
      <c r="L123">
        <v>3</v>
      </c>
      <c r="M123">
        <v>11</v>
      </c>
      <c r="N123" s="9" t="s">
        <v>183</v>
      </c>
      <c r="O123" s="10">
        <v>44383</v>
      </c>
      <c r="P123" s="9" t="s">
        <v>396</v>
      </c>
      <c r="Q123">
        <v>2020</v>
      </c>
      <c r="R123">
        <v>9</v>
      </c>
      <c r="S123">
        <v>9.8236103410747653</v>
      </c>
      <c r="T123" s="9" t="s">
        <v>356</v>
      </c>
      <c r="U123">
        <v>9</v>
      </c>
      <c r="V123">
        <v>2</v>
      </c>
      <c r="W123">
        <v>8</v>
      </c>
      <c r="X123">
        <v>11</v>
      </c>
      <c r="Y123">
        <v>2020</v>
      </c>
      <c r="Z123" s="9" t="s">
        <v>196</v>
      </c>
      <c r="AA123" s="9" t="s">
        <v>193</v>
      </c>
      <c r="AB123" t="s">
        <v>440</v>
      </c>
      <c r="AC123" t="s">
        <v>441</v>
      </c>
      <c r="AD123">
        <v>9</v>
      </c>
      <c r="AE123" t="s">
        <v>449</v>
      </c>
      <c r="AF123">
        <v>6</v>
      </c>
      <c r="AG123" t="s">
        <v>457</v>
      </c>
      <c r="AH123" t="s">
        <v>484</v>
      </c>
      <c r="AI123" t="s">
        <v>441</v>
      </c>
      <c r="AJ123">
        <v>9</v>
      </c>
      <c r="AK123" t="s">
        <v>449</v>
      </c>
    </row>
    <row r="124" spans="1:37" hidden="1" x14ac:dyDescent="0.2">
      <c r="A124">
        <v>222</v>
      </c>
      <c r="B124" s="9" t="s">
        <v>82</v>
      </c>
      <c r="D124" s="10">
        <v>44018</v>
      </c>
      <c r="E124" s="10">
        <v>44383</v>
      </c>
      <c r="F124" s="9" t="s">
        <v>34</v>
      </c>
      <c r="G124">
        <v>1042</v>
      </c>
      <c r="H124">
        <v>7</v>
      </c>
      <c r="I124" s="10">
        <v>44351</v>
      </c>
      <c r="J124">
        <v>5</v>
      </c>
      <c r="K124" t="b">
        <v>1</v>
      </c>
      <c r="L124">
        <v>77</v>
      </c>
      <c r="M124">
        <v>298</v>
      </c>
      <c r="N124" s="9" t="s">
        <v>183</v>
      </c>
      <c r="O124" s="10">
        <v>44383</v>
      </c>
      <c r="P124" s="9" t="s">
        <v>383</v>
      </c>
      <c r="Q124">
        <v>2020</v>
      </c>
      <c r="R124">
        <v>7</v>
      </c>
      <c r="S124">
        <v>11.992032690609664</v>
      </c>
      <c r="T124" s="9" t="s">
        <v>384</v>
      </c>
      <c r="U124">
        <v>11</v>
      </c>
      <c r="V124">
        <v>2</v>
      </c>
      <c r="W124">
        <v>10</v>
      </c>
      <c r="X124">
        <v>9</v>
      </c>
      <c r="Y124">
        <v>2020</v>
      </c>
      <c r="Z124" s="9" t="s">
        <v>193</v>
      </c>
      <c r="AA124" s="9" t="s">
        <v>190</v>
      </c>
      <c r="AB124" t="s">
        <v>440</v>
      </c>
      <c r="AC124" t="s">
        <v>441</v>
      </c>
      <c r="AD124">
        <v>7</v>
      </c>
      <c r="AE124" t="s">
        <v>443</v>
      </c>
      <c r="AF124">
        <v>6</v>
      </c>
      <c r="AG124" t="s">
        <v>457</v>
      </c>
      <c r="AH124" t="s">
        <v>484</v>
      </c>
      <c r="AI124" t="s">
        <v>441</v>
      </c>
      <c r="AJ124">
        <v>7</v>
      </c>
      <c r="AK124" t="s">
        <v>443</v>
      </c>
    </row>
    <row r="125" spans="1:37" hidden="1" x14ac:dyDescent="0.2">
      <c r="A125">
        <v>239</v>
      </c>
      <c r="B125" s="9" t="s">
        <v>104</v>
      </c>
      <c r="C125">
        <v>15</v>
      </c>
      <c r="D125" s="10">
        <v>44159</v>
      </c>
      <c r="E125" s="10">
        <v>44524</v>
      </c>
      <c r="F125" s="9" t="s">
        <v>34</v>
      </c>
      <c r="G125">
        <v>806</v>
      </c>
      <c r="H125">
        <v>7</v>
      </c>
      <c r="I125" s="10">
        <v>44351</v>
      </c>
      <c r="J125">
        <v>0</v>
      </c>
      <c r="K125" t="b">
        <v>1</v>
      </c>
      <c r="L125">
        <v>19</v>
      </c>
      <c r="M125">
        <v>39</v>
      </c>
      <c r="N125" s="9" t="s">
        <v>183</v>
      </c>
      <c r="O125" s="10">
        <v>44383</v>
      </c>
      <c r="P125" s="9" t="s">
        <v>369</v>
      </c>
      <c r="Q125">
        <v>2020</v>
      </c>
      <c r="R125">
        <v>11</v>
      </c>
      <c r="S125">
        <v>7.3594940347851088</v>
      </c>
      <c r="T125" s="9" t="s">
        <v>363</v>
      </c>
      <c r="U125">
        <v>7</v>
      </c>
      <c r="V125">
        <v>2</v>
      </c>
      <c r="W125">
        <v>5</v>
      </c>
      <c r="X125">
        <v>1</v>
      </c>
      <c r="Y125">
        <v>2021</v>
      </c>
      <c r="Z125" s="9" t="s">
        <v>195</v>
      </c>
      <c r="AA125" s="9" t="s">
        <v>196</v>
      </c>
      <c r="AB125" t="s">
        <v>440</v>
      </c>
      <c r="AC125" t="s">
        <v>444</v>
      </c>
      <c r="AD125">
        <v>11</v>
      </c>
      <c r="AE125" t="s">
        <v>453</v>
      </c>
      <c r="AF125">
        <v>6</v>
      </c>
      <c r="AG125" t="s">
        <v>457</v>
      </c>
      <c r="AH125" t="s">
        <v>484</v>
      </c>
      <c r="AI125" t="s">
        <v>444</v>
      </c>
      <c r="AJ125">
        <v>11</v>
      </c>
      <c r="AK125" t="s">
        <v>453</v>
      </c>
    </row>
    <row r="126" spans="1:37" hidden="1" x14ac:dyDescent="0.2">
      <c r="A126">
        <v>243</v>
      </c>
      <c r="B126" s="9" t="s">
        <v>109</v>
      </c>
      <c r="C126">
        <v>5</v>
      </c>
      <c r="D126" s="10">
        <v>44182</v>
      </c>
      <c r="E126" s="10">
        <v>44547</v>
      </c>
      <c r="F126" s="9" t="s">
        <v>34</v>
      </c>
      <c r="G126">
        <v>492</v>
      </c>
      <c r="H126">
        <v>7</v>
      </c>
      <c r="I126" s="10">
        <v>44351</v>
      </c>
      <c r="J126">
        <v>2</v>
      </c>
      <c r="K126" t="b">
        <v>1</v>
      </c>
      <c r="L126">
        <v>11</v>
      </c>
      <c r="M126">
        <v>40</v>
      </c>
      <c r="N126" s="9" t="s">
        <v>183</v>
      </c>
      <c r="O126" s="10">
        <v>44383</v>
      </c>
      <c r="P126" s="9" t="s">
        <v>372</v>
      </c>
      <c r="Q126">
        <v>2020</v>
      </c>
      <c r="R126">
        <v>12</v>
      </c>
      <c r="S126">
        <v>6.6038317008562801</v>
      </c>
      <c r="T126" s="9" t="s">
        <v>356</v>
      </c>
      <c r="U126">
        <v>6</v>
      </c>
      <c r="V126">
        <v>2</v>
      </c>
      <c r="W126">
        <v>5</v>
      </c>
      <c r="X126">
        <v>2</v>
      </c>
      <c r="Y126">
        <v>2021</v>
      </c>
      <c r="Z126" s="9" t="s">
        <v>197</v>
      </c>
      <c r="AA126" s="9" t="s">
        <v>192</v>
      </c>
      <c r="AB126" t="s">
        <v>440</v>
      </c>
      <c r="AC126" t="s">
        <v>444</v>
      </c>
      <c r="AD126">
        <v>12</v>
      </c>
      <c r="AE126" t="s">
        <v>445</v>
      </c>
      <c r="AF126">
        <v>6</v>
      </c>
      <c r="AG126" t="s">
        <v>457</v>
      </c>
      <c r="AH126" t="s">
        <v>484</v>
      </c>
      <c r="AI126" t="s">
        <v>444</v>
      </c>
      <c r="AJ126">
        <v>12</v>
      </c>
      <c r="AK126" t="s">
        <v>445</v>
      </c>
    </row>
    <row r="127" spans="1:37" hidden="1" x14ac:dyDescent="0.2">
      <c r="A127">
        <v>246</v>
      </c>
      <c r="B127" s="9" t="s">
        <v>112</v>
      </c>
      <c r="C127">
        <v>25</v>
      </c>
      <c r="D127" s="10">
        <v>44187</v>
      </c>
      <c r="E127" s="10">
        <v>44552</v>
      </c>
      <c r="F127" s="9" t="s">
        <v>34</v>
      </c>
      <c r="G127">
        <v>1458</v>
      </c>
      <c r="H127">
        <v>13</v>
      </c>
      <c r="I127" s="10">
        <v>44351</v>
      </c>
      <c r="J127">
        <v>2</v>
      </c>
      <c r="K127" t="b">
        <v>1</v>
      </c>
      <c r="L127">
        <v>153</v>
      </c>
      <c r="M127">
        <v>408</v>
      </c>
      <c r="N127" s="9" t="s">
        <v>183</v>
      </c>
      <c r="O127" s="10">
        <v>44383</v>
      </c>
      <c r="P127" s="9" t="s">
        <v>382</v>
      </c>
      <c r="Q127">
        <v>2020</v>
      </c>
      <c r="R127">
        <v>12</v>
      </c>
      <c r="S127">
        <v>6.4395572804369703</v>
      </c>
      <c r="T127" s="9" t="s">
        <v>363</v>
      </c>
      <c r="U127">
        <v>6</v>
      </c>
      <c r="V127">
        <v>2</v>
      </c>
      <c r="W127">
        <v>4</v>
      </c>
      <c r="X127">
        <v>2</v>
      </c>
      <c r="Y127">
        <v>2021</v>
      </c>
      <c r="Z127" s="9" t="s">
        <v>197</v>
      </c>
      <c r="AA127" s="9" t="s">
        <v>192</v>
      </c>
      <c r="AB127" t="s">
        <v>440</v>
      </c>
      <c r="AC127" t="s">
        <v>444</v>
      </c>
      <c r="AD127">
        <v>12</v>
      </c>
      <c r="AE127" t="s">
        <v>445</v>
      </c>
      <c r="AF127">
        <v>6</v>
      </c>
      <c r="AG127" t="s">
        <v>457</v>
      </c>
      <c r="AH127" t="s">
        <v>484</v>
      </c>
      <c r="AI127" t="s">
        <v>444</v>
      </c>
      <c r="AJ127">
        <v>12</v>
      </c>
      <c r="AK127" t="s">
        <v>445</v>
      </c>
    </row>
    <row r="128" spans="1:37" hidden="1" x14ac:dyDescent="0.2">
      <c r="A128">
        <v>258</v>
      </c>
      <c r="B128" s="9" t="s">
        <v>127</v>
      </c>
      <c r="C128">
        <v>5</v>
      </c>
      <c r="D128" s="10">
        <v>44078</v>
      </c>
      <c r="E128" s="10">
        <v>44443</v>
      </c>
      <c r="F128" s="9" t="s">
        <v>34</v>
      </c>
      <c r="G128">
        <v>321.95000000000005</v>
      </c>
      <c r="H128">
        <v>8</v>
      </c>
      <c r="I128" s="10">
        <v>44351</v>
      </c>
      <c r="J128">
        <v>0</v>
      </c>
      <c r="K128" t="b">
        <v>0</v>
      </c>
      <c r="M128">
        <v>5</v>
      </c>
      <c r="N128" s="9" t="s">
        <v>184</v>
      </c>
      <c r="O128" s="10">
        <v>44383</v>
      </c>
      <c r="P128" s="9" t="s">
        <v>361</v>
      </c>
      <c r="Q128">
        <v>2020</v>
      </c>
      <c r="R128">
        <v>9</v>
      </c>
      <c r="S128">
        <v>10.020739645577939</v>
      </c>
      <c r="T128" s="9" t="s">
        <v>356</v>
      </c>
      <c r="U128">
        <v>10</v>
      </c>
      <c r="V128">
        <v>2</v>
      </c>
      <c r="W128">
        <v>8</v>
      </c>
      <c r="X128">
        <v>11</v>
      </c>
      <c r="Y128">
        <v>2020</v>
      </c>
      <c r="Z128" s="9" t="s">
        <v>196</v>
      </c>
      <c r="AA128" s="9" t="s">
        <v>193</v>
      </c>
      <c r="AB128" t="s">
        <v>440</v>
      </c>
      <c r="AC128" t="s">
        <v>441</v>
      </c>
      <c r="AD128">
        <v>9</v>
      </c>
      <c r="AE128" t="s">
        <v>449</v>
      </c>
      <c r="AF128">
        <v>6</v>
      </c>
      <c r="AG128" t="s">
        <v>457</v>
      </c>
      <c r="AH128" t="s">
        <v>484</v>
      </c>
      <c r="AI128" t="s">
        <v>441</v>
      </c>
      <c r="AJ128">
        <v>9</v>
      </c>
      <c r="AK128" t="s">
        <v>449</v>
      </c>
    </row>
    <row r="129" spans="1:37" hidden="1" x14ac:dyDescent="0.2">
      <c r="A129">
        <v>280</v>
      </c>
      <c r="B129" s="9" t="s">
        <v>152</v>
      </c>
      <c r="C129">
        <v>15</v>
      </c>
      <c r="D129" s="10">
        <v>44152</v>
      </c>
      <c r="E129" s="10">
        <v>44517</v>
      </c>
      <c r="F129" s="9" t="s">
        <v>34</v>
      </c>
      <c r="G129">
        <v>781</v>
      </c>
      <c r="H129">
        <v>2</v>
      </c>
      <c r="I129" s="10">
        <v>44351</v>
      </c>
      <c r="J129">
        <v>0</v>
      </c>
      <c r="K129" t="b">
        <v>1</v>
      </c>
      <c r="L129">
        <v>1</v>
      </c>
      <c r="M129">
        <v>7</v>
      </c>
      <c r="N129" s="9" t="s">
        <v>183</v>
      </c>
      <c r="O129" s="10">
        <v>44383</v>
      </c>
      <c r="P129" s="9" t="s">
        <v>370</v>
      </c>
      <c r="Q129">
        <v>2020</v>
      </c>
      <c r="R129">
        <v>11</v>
      </c>
      <c r="S129">
        <v>7.5894782233721427</v>
      </c>
      <c r="T129" s="9" t="s">
        <v>363</v>
      </c>
      <c r="U129">
        <v>7</v>
      </c>
      <c r="V129">
        <v>2</v>
      </c>
      <c r="W129">
        <v>6</v>
      </c>
      <c r="X129">
        <v>1</v>
      </c>
      <c r="Y129">
        <v>2021</v>
      </c>
      <c r="Z129" s="9" t="s">
        <v>195</v>
      </c>
      <c r="AA129" s="9" t="s">
        <v>196</v>
      </c>
      <c r="AB129" t="s">
        <v>440</v>
      </c>
      <c r="AC129" t="s">
        <v>444</v>
      </c>
      <c r="AD129">
        <v>11</v>
      </c>
      <c r="AE129" t="s">
        <v>453</v>
      </c>
      <c r="AF129">
        <v>6</v>
      </c>
      <c r="AG129" t="s">
        <v>457</v>
      </c>
      <c r="AH129" t="s">
        <v>484</v>
      </c>
      <c r="AI129" t="s">
        <v>444</v>
      </c>
      <c r="AJ129">
        <v>11</v>
      </c>
      <c r="AK129" t="s">
        <v>453</v>
      </c>
    </row>
    <row r="130" spans="1:37" hidden="1" x14ac:dyDescent="0.2">
      <c r="A130">
        <v>281</v>
      </c>
      <c r="B130" s="9" t="s">
        <v>154</v>
      </c>
      <c r="C130">
        <v>5</v>
      </c>
      <c r="D130" s="10">
        <v>44173</v>
      </c>
      <c r="E130" s="10">
        <v>44538</v>
      </c>
      <c r="F130" s="9" t="s">
        <v>34</v>
      </c>
      <c r="G130">
        <v>542</v>
      </c>
      <c r="H130">
        <v>3</v>
      </c>
      <c r="I130" s="10">
        <v>44351</v>
      </c>
      <c r="J130">
        <v>0</v>
      </c>
      <c r="K130" t="b">
        <v>1</v>
      </c>
      <c r="L130">
        <v>6</v>
      </c>
      <c r="M130">
        <v>21</v>
      </c>
      <c r="N130" s="9" t="s">
        <v>183</v>
      </c>
      <c r="O130" s="10">
        <v>44383</v>
      </c>
      <c r="P130" s="9" t="s">
        <v>360</v>
      </c>
      <c r="Q130">
        <v>2020</v>
      </c>
      <c r="R130">
        <v>12</v>
      </c>
      <c r="S130">
        <v>6.8995256576110391</v>
      </c>
      <c r="T130" s="9" t="s">
        <v>356</v>
      </c>
      <c r="U130">
        <v>6</v>
      </c>
      <c r="V130">
        <v>2</v>
      </c>
      <c r="W130">
        <v>5</v>
      </c>
      <c r="X130">
        <v>2</v>
      </c>
      <c r="Y130">
        <v>2021</v>
      </c>
      <c r="Z130" s="9" t="s">
        <v>197</v>
      </c>
      <c r="AA130" s="9" t="s">
        <v>192</v>
      </c>
      <c r="AB130" t="s">
        <v>440</v>
      </c>
      <c r="AC130" t="s">
        <v>444</v>
      </c>
      <c r="AD130">
        <v>12</v>
      </c>
      <c r="AE130" t="s">
        <v>445</v>
      </c>
      <c r="AF130">
        <v>6</v>
      </c>
      <c r="AG130" t="s">
        <v>457</v>
      </c>
      <c r="AH130" t="s">
        <v>484</v>
      </c>
      <c r="AI130" t="s">
        <v>444</v>
      </c>
      <c r="AJ130">
        <v>12</v>
      </c>
      <c r="AK130" t="s">
        <v>445</v>
      </c>
    </row>
    <row r="131" spans="1:37" hidden="1" x14ac:dyDescent="0.2">
      <c r="A131">
        <v>294</v>
      </c>
      <c r="B131" s="9" t="s">
        <v>33</v>
      </c>
      <c r="C131">
        <v>10</v>
      </c>
      <c r="D131" s="10">
        <v>44174</v>
      </c>
      <c r="E131" s="10">
        <v>44539</v>
      </c>
      <c r="F131" s="9" t="s">
        <v>34</v>
      </c>
      <c r="G131">
        <v>792</v>
      </c>
      <c r="H131">
        <v>1</v>
      </c>
      <c r="I131" s="10">
        <v>44351</v>
      </c>
      <c r="J131">
        <v>0</v>
      </c>
      <c r="K131" t="b">
        <v>0</v>
      </c>
      <c r="L131">
        <v>31</v>
      </c>
      <c r="M131">
        <v>59</v>
      </c>
      <c r="N131" s="9" t="s">
        <v>183</v>
      </c>
      <c r="O131" s="10">
        <v>44383</v>
      </c>
      <c r="P131" s="9" t="s">
        <v>368</v>
      </c>
      <c r="Q131">
        <v>2020</v>
      </c>
      <c r="R131">
        <v>12</v>
      </c>
      <c r="S131">
        <v>6.8666707735271775</v>
      </c>
      <c r="T131" s="9" t="s">
        <v>356</v>
      </c>
      <c r="U131">
        <v>6</v>
      </c>
      <c r="V131">
        <v>3</v>
      </c>
      <c r="W131">
        <v>4</v>
      </c>
      <c r="X131">
        <v>3</v>
      </c>
      <c r="Y131">
        <v>2021</v>
      </c>
      <c r="Z131" s="9" t="s">
        <v>198</v>
      </c>
      <c r="AA131" s="9" t="s">
        <v>192</v>
      </c>
      <c r="AB131" t="s">
        <v>440</v>
      </c>
      <c r="AC131" t="s">
        <v>444</v>
      </c>
      <c r="AD131">
        <v>12</v>
      </c>
      <c r="AE131" t="s">
        <v>445</v>
      </c>
      <c r="AF131">
        <v>6</v>
      </c>
      <c r="AG131" t="s">
        <v>457</v>
      </c>
      <c r="AH131" t="s">
        <v>484</v>
      </c>
      <c r="AI131" t="s">
        <v>444</v>
      </c>
      <c r="AJ131">
        <v>12</v>
      </c>
      <c r="AK131" t="s">
        <v>445</v>
      </c>
    </row>
    <row r="132" spans="1:37" hidden="1" x14ac:dyDescent="0.2">
      <c r="A132">
        <v>315</v>
      </c>
      <c r="B132" s="9" t="s">
        <v>71</v>
      </c>
      <c r="C132">
        <v>15</v>
      </c>
      <c r="D132" s="10">
        <v>43880</v>
      </c>
      <c r="E132" s="10">
        <v>44611</v>
      </c>
      <c r="F132" s="9" t="s">
        <v>34</v>
      </c>
      <c r="G132">
        <v>825</v>
      </c>
      <c r="H132">
        <v>18</v>
      </c>
      <c r="I132" s="10">
        <v>44351</v>
      </c>
      <c r="J132">
        <v>0</v>
      </c>
      <c r="K132" t="b">
        <v>0</v>
      </c>
      <c r="L132">
        <v>58</v>
      </c>
      <c r="M132">
        <v>240</v>
      </c>
      <c r="N132" s="9" t="s">
        <v>183</v>
      </c>
      <c r="O132" s="10">
        <v>44383</v>
      </c>
      <c r="P132" s="9" t="s">
        <v>429</v>
      </c>
      <c r="Q132">
        <v>2020</v>
      </c>
      <c r="R132">
        <v>2</v>
      </c>
      <c r="S132">
        <v>16.526006694182634</v>
      </c>
      <c r="T132" s="9" t="s">
        <v>363</v>
      </c>
      <c r="U132">
        <v>16</v>
      </c>
      <c r="V132">
        <v>3</v>
      </c>
      <c r="W132">
        <v>14</v>
      </c>
      <c r="X132">
        <v>5</v>
      </c>
      <c r="Y132">
        <v>2020</v>
      </c>
      <c r="Z132" s="9" t="s">
        <v>205</v>
      </c>
      <c r="AA132" s="9" t="s">
        <v>202</v>
      </c>
      <c r="AB132" t="s">
        <v>446</v>
      </c>
      <c r="AC132" t="s">
        <v>451</v>
      </c>
      <c r="AD132">
        <v>2</v>
      </c>
      <c r="AE132" t="s">
        <v>452</v>
      </c>
      <c r="AF132">
        <v>6</v>
      </c>
      <c r="AG132" t="s">
        <v>457</v>
      </c>
      <c r="AH132" t="s">
        <v>484</v>
      </c>
      <c r="AI132" t="s">
        <v>451</v>
      </c>
      <c r="AJ132">
        <v>2</v>
      </c>
      <c r="AK132" t="s">
        <v>452</v>
      </c>
    </row>
    <row r="133" spans="1:37" hidden="1" x14ac:dyDescent="0.2">
      <c r="A133">
        <v>316</v>
      </c>
      <c r="B133" s="9" t="s">
        <v>73</v>
      </c>
      <c r="C133">
        <v>10</v>
      </c>
      <c r="D133" s="10">
        <v>44084</v>
      </c>
      <c r="E133" s="10">
        <v>44448</v>
      </c>
      <c r="F133" s="9" t="s">
        <v>34</v>
      </c>
      <c r="G133">
        <v>475</v>
      </c>
      <c r="H133">
        <v>2</v>
      </c>
      <c r="I133" s="10">
        <v>44351</v>
      </c>
      <c r="J133">
        <v>0</v>
      </c>
      <c r="K133" t="b">
        <v>1</v>
      </c>
      <c r="L133">
        <v>3</v>
      </c>
      <c r="M133">
        <v>11</v>
      </c>
      <c r="N133" s="9" t="s">
        <v>183</v>
      </c>
      <c r="O133" s="10">
        <v>44383</v>
      </c>
      <c r="P133" s="9" t="s">
        <v>396</v>
      </c>
      <c r="Q133">
        <v>2020</v>
      </c>
      <c r="R133">
        <v>9</v>
      </c>
      <c r="S133">
        <v>9.8236103410747653</v>
      </c>
      <c r="T133" s="9" t="s">
        <v>356</v>
      </c>
      <c r="U133">
        <v>9</v>
      </c>
      <c r="V133">
        <v>3</v>
      </c>
      <c r="W133">
        <v>7</v>
      </c>
      <c r="X133">
        <v>12</v>
      </c>
      <c r="Y133">
        <v>2020</v>
      </c>
      <c r="Z133" s="9" t="s">
        <v>192</v>
      </c>
      <c r="AA133" s="9" t="s">
        <v>193</v>
      </c>
      <c r="AB133" t="s">
        <v>440</v>
      </c>
      <c r="AC133" t="s">
        <v>441</v>
      </c>
      <c r="AD133">
        <v>9</v>
      </c>
      <c r="AE133" t="s">
        <v>449</v>
      </c>
      <c r="AF133">
        <v>6</v>
      </c>
      <c r="AG133" t="s">
        <v>457</v>
      </c>
      <c r="AH133" t="s">
        <v>484</v>
      </c>
      <c r="AI133" t="s">
        <v>441</v>
      </c>
      <c r="AJ133">
        <v>9</v>
      </c>
      <c r="AK133" t="s">
        <v>449</v>
      </c>
    </row>
    <row r="134" spans="1:37" hidden="1" x14ac:dyDescent="0.2">
      <c r="A134">
        <v>320</v>
      </c>
      <c r="B134" s="9" t="s">
        <v>82</v>
      </c>
      <c r="D134" s="10">
        <v>44018</v>
      </c>
      <c r="E134" s="10">
        <v>44383</v>
      </c>
      <c r="F134" s="9" t="s">
        <v>34</v>
      </c>
      <c r="G134">
        <v>1042</v>
      </c>
      <c r="H134">
        <v>7</v>
      </c>
      <c r="I134" s="10">
        <v>44351</v>
      </c>
      <c r="J134">
        <v>5</v>
      </c>
      <c r="K134" t="b">
        <v>1</v>
      </c>
      <c r="L134">
        <v>77</v>
      </c>
      <c r="M134">
        <v>298</v>
      </c>
      <c r="N134" s="9" t="s">
        <v>183</v>
      </c>
      <c r="O134" s="10">
        <v>44383</v>
      </c>
      <c r="P134" s="9" t="s">
        <v>383</v>
      </c>
      <c r="Q134">
        <v>2020</v>
      </c>
      <c r="R134">
        <v>7</v>
      </c>
      <c r="S134">
        <v>11.992032690609664</v>
      </c>
      <c r="T134" s="9" t="s">
        <v>384</v>
      </c>
      <c r="U134">
        <v>11</v>
      </c>
      <c r="V134">
        <v>3</v>
      </c>
      <c r="W134">
        <v>9</v>
      </c>
      <c r="X134">
        <v>10</v>
      </c>
      <c r="Y134">
        <v>2020</v>
      </c>
      <c r="Z134" s="9" t="s">
        <v>194</v>
      </c>
      <c r="AA134" s="9" t="s">
        <v>190</v>
      </c>
      <c r="AB134" t="s">
        <v>440</v>
      </c>
      <c r="AC134" t="s">
        <v>441</v>
      </c>
      <c r="AD134">
        <v>7</v>
      </c>
      <c r="AE134" t="s">
        <v>443</v>
      </c>
      <c r="AF134">
        <v>6</v>
      </c>
      <c r="AG134" t="s">
        <v>457</v>
      </c>
      <c r="AH134" t="s">
        <v>484</v>
      </c>
      <c r="AI134" t="s">
        <v>441</v>
      </c>
      <c r="AJ134">
        <v>7</v>
      </c>
      <c r="AK134" t="s">
        <v>443</v>
      </c>
    </row>
    <row r="135" spans="1:37" hidden="1" x14ac:dyDescent="0.2">
      <c r="A135">
        <v>337</v>
      </c>
      <c r="B135" s="9" t="s">
        <v>104</v>
      </c>
      <c r="C135">
        <v>15</v>
      </c>
      <c r="D135" s="10">
        <v>44159</v>
      </c>
      <c r="E135" s="10">
        <v>44524</v>
      </c>
      <c r="F135" s="9" t="s">
        <v>34</v>
      </c>
      <c r="G135">
        <v>806</v>
      </c>
      <c r="H135">
        <v>7</v>
      </c>
      <c r="I135" s="10">
        <v>44351</v>
      </c>
      <c r="J135">
        <v>0</v>
      </c>
      <c r="K135" t="b">
        <v>1</v>
      </c>
      <c r="L135">
        <v>19</v>
      </c>
      <c r="M135">
        <v>39</v>
      </c>
      <c r="N135" s="9" t="s">
        <v>183</v>
      </c>
      <c r="O135" s="10">
        <v>44383</v>
      </c>
      <c r="P135" s="9" t="s">
        <v>369</v>
      </c>
      <c r="Q135">
        <v>2020</v>
      </c>
      <c r="R135">
        <v>11</v>
      </c>
      <c r="S135">
        <v>7.3594940347851088</v>
      </c>
      <c r="T135" s="9" t="s">
        <v>363</v>
      </c>
      <c r="U135">
        <v>7</v>
      </c>
      <c r="V135">
        <v>3</v>
      </c>
      <c r="W135">
        <v>4</v>
      </c>
      <c r="X135">
        <v>2</v>
      </c>
      <c r="Y135">
        <v>2021</v>
      </c>
      <c r="Z135" s="9" t="s">
        <v>197</v>
      </c>
      <c r="AA135" s="9" t="s">
        <v>196</v>
      </c>
      <c r="AB135" t="s">
        <v>440</v>
      </c>
      <c r="AC135" t="s">
        <v>444</v>
      </c>
      <c r="AD135">
        <v>11</v>
      </c>
      <c r="AE135" t="s">
        <v>453</v>
      </c>
      <c r="AF135">
        <v>6</v>
      </c>
      <c r="AG135" t="s">
        <v>457</v>
      </c>
      <c r="AH135" t="s">
        <v>484</v>
      </c>
      <c r="AI135" t="s">
        <v>444</v>
      </c>
      <c r="AJ135">
        <v>11</v>
      </c>
      <c r="AK135" t="s">
        <v>453</v>
      </c>
    </row>
    <row r="136" spans="1:37" hidden="1" x14ac:dyDescent="0.2">
      <c r="A136">
        <v>341</v>
      </c>
      <c r="B136" s="9" t="s">
        <v>109</v>
      </c>
      <c r="C136">
        <v>5</v>
      </c>
      <c r="D136" s="10">
        <v>44182</v>
      </c>
      <c r="E136" s="10">
        <v>44547</v>
      </c>
      <c r="F136" s="9" t="s">
        <v>34</v>
      </c>
      <c r="G136">
        <v>492</v>
      </c>
      <c r="H136">
        <v>7</v>
      </c>
      <c r="I136" s="10">
        <v>44351</v>
      </c>
      <c r="J136">
        <v>2</v>
      </c>
      <c r="K136" t="b">
        <v>1</v>
      </c>
      <c r="L136">
        <v>11</v>
      </c>
      <c r="M136">
        <v>40</v>
      </c>
      <c r="N136" s="9" t="s">
        <v>183</v>
      </c>
      <c r="O136" s="10">
        <v>44383</v>
      </c>
      <c r="P136" s="9" t="s">
        <v>372</v>
      </c>
      <c r="Q136">
        <v>2020</v>
      </c>
      <c r="R136">
        <v>12</v>
      </c>
      <c r="S136">
        <v>6.6038317008562801</v>
      </c>
      <c r="T136" s="9" t="s">
        <v>356</v>
      </c>
      <c r="U136">
        <v>6</v>
      </c>
      <c r="V136">
        <v>3</v>
      </c>
      <c r="W136">
        <v>4</v>
      </c>
      <c r="X136">
        <v>3</v>
      </c>
      <c r="Y136">
        <v>2021</v>
      </c>
      <c r="Z136" s="9" t="s">
        <v>198</v>
      </c>
      <c r="AA136" s="9" t="s">
        <v>192</v>
      </c>
      <c r="AB136" t="s">
        <v>440</v>
      </c>
      <c r="AC136" t="s">
        <v>444</v>
      </c>
      <c r="AD136">
        <v>12</v>
      </c>
      <c r="AE136" t="s">
        <v>445</v>
      </c>
      <c r="AF136">
        <v>6</v>
      </c>
      <c r="AG136" t="s">
        <v>457</v>
      </c>
      <c r="AH136" t="s">
        <v>484</v>
      </c>
      <c r="AI136" t="s">
        <v>444</v>
      </c>
      <c r="AJ136">
        <v>12</v>
      </c>
      <c r="AK136" t="s">
        <v>445</v>
      </c>
    </row>
    <row r="137" spans="1:37" hidden="1" x14ac:dyDescent="0.2">
      <c r="A137">
        <v>344</v>
      </c>
      <c r="B137" s="9" t="s">
        <v>112</v>
      </c>
      <c r="C137">
        <v>25</v>
      </c>
      <c r="D137" s="10">
        <v>44187</v>
      </c>
      <c r="E137" s="10">
        <v>44552</v>
      </c>
      <c r="F137" s="9" t="s">
        <v>34</v>
      </c>
      <c r="G137">
        <v>1458</v>
      </c>
      <c r="H137">
        <v>13</v>
      </c>
      <c r="I137" s="10">
        <v>44351</v>
      </c>
      <c r="J137">
        <v>2</v>
      </c>
      <c r="K137" t="b">
        <v>1</v>
      </c>
      <c r="L137">
        <v>153</v>
      </c>
      <c r="M137">
        <v>408</v>
      </c>
      <c r="N137" s="9" t="s">
        <v>183</v>
      </c>
      <c r="O137" s="10">
        <v>44383</v>
      </c>
      <c r="P137" s="9" t="s">
        <v>382</v>
      </c>
      <c r="Q137">
        <v>2020</v>
      </c>
      <c r="R137">
        <v>12</v>
      </c>
      <c r="S137">
        <v>6.4395572804369703</v>
      </c>
      <c r="T137" s="9" t="s">
        <v>363</v>
      </c>
      <c r="U137">
        <v>6</v>
      </c>
      <c r="V137">
        <v>3</v>
      </c>
      <c r="W137">
        <v>3</v>
      </c>
      <c r="X137">
        <v>3</v>
      </c>
      <c r="Y137">
        <v>2021</v>
      </c>
      <c r="Z137" s="9" t="s">
        <v>198</v>
      </c>
      <c r="AA137" s="9" t="s">
        <v>192</v>
      </c>
      <c r="AB137" t="s">
        <v>440</v>
      </c>
      <c r="AC137" t="s">
        <v>444</v>
      </c>
      <c r="AD137">
        <v>12</v>
      </c>
      <c r="AE137" t="s">
        <v>445</v>
      </c>
      <c r="AF137">
        <v>6</v>
      </c>
      <c r="AG137" t="s">
        <v>457</v>
      </c>
      <c r="AH137" t="s">
        <v>484</v>
      </c>
      <c r="AI137" t="s">
        <v>444</v>
      </c>
      <c r="AJ137">
        <v>12</v>
      </c>
      <c r="AK137" t="s">
        <v>445</v>
      </c>
    </row>
    <row r="138" spans="1:37" hidden="1" x14ac:dyDescent="0.2">
      <c r="A138">
        <v>356</v>
      </c>
      <c r="B138" s="9" t="s">
        <v>127</v>
      </c>
      <c r="C138">
        <v>5</v>
      </c>
      <c r="D138" s="10">
        <v>44078</v>
      </c>
      <c r="E138" s="10">
        <v>44443</v>
      </c>
      <c r="F138" s="9" t="s">
        <v>34</v>
      </c>
      <c r="G138">
        <v>321.95000000000005</v>
      </c>
      <c r="H138">
        <v>8</v>
      </c>
      <c r="I138" s="10">
        <v>44351</v>
      </c>
      <c r="J138">
        <v>0</v>
      </c>
      <c r="K138" t="b">
        <v>0</v>
      </c>
      <c r="M138">
        <v>5</v>
      </c>
      <c r="N138" s="9" t="s">
        <v>184</v>
      </c>
      <c r="O138" s="10">
        <v>44383</v>
      </c>
      <c r="P138" s="9" t="s">
        <v>361</v>
      </c>
      <c r="Q138">
        <v>2020</v>
      </c>
      <c r="R138">
        <v>9</v>
      </c>
      <c r="S138">
        <v>10.020739645577939</v>
      </c>
      <c r="T138" s="9" t="s">
        <v>356</v>
      </c>
      <c r="U138">
        <v>10</v>
      </c>
      <c r="V138">
        <v>3</v>
      </c>
      <c r="W138">
        <v>7</v>
      </c>
      <c r="X138">
        <v>12</v>
      </c>
      <c r="Y138">
        <v>2020</v>
      </c>
      <c r="Z138" s="9" t="s">
        <v>192</v>
      </c>
      <c r="AA138" s="9" t="s">
        <v>193</v>
      </c>
      <c r="AB138" t="s">
        <v>440</v>
      </c>
      <c r="AC138" t="s">
        <v>441</v>
      </c>
      <c r="AD138">
        <v>9</v>
      </c>
      <c r="AE138" t="s">
        <v>449</v>
      </c>
      <c r="AF138">
        <v>6</v>
      </c>
      <c r="AG138" t="s">
        <v>457</v>
      </c>
      <c r="AH138" t="s">
        <v>484</v>
      </c>
      <c r="AI138" t="s">
        <v>441</v>
      </c>
      <c r="AJ138">
        <v>9</v>
      </c>
      <c r="AK138" t="s">
        <v>449</v>
      </c>
    </row>
    <row r="139" spans="1:37" hidden="1" x14ac:dyDescent="0.2">
      <c r="A139">
        <v>378</v>
      </c>
      <c r="B139" s="9" t="s">
        <v>152</v>
      </c>
      <c r="C139">
        <v>15</v>
      </c>
      <c r="D139" s="10">
        <v>44152</v>
      </c>
      <c r="E139" s="10">
        <v>44517</v>
      </c>
      <c r="F139" s="9" t="s">
        <v>34</v>
      </c>
      <c r="G139">
        <v>781</v>
      </c>
      <c r="H139">
        <v>2</v>
      </c>
      <c r="I139" s="10">
        <v>44351</v>
      </c>
      <c r="J139">
        <v>0</v>
      </c>
      <c r="K139" t="b">
        <v>1</v>
      </c>
      <c r="L139">
        <v>1</v>
      </c>
      <c r="M139">
        <v>7</v>
      </c>
      <c r="N139" s="9" t="s">
        <v>183</v>
      </c>
      <c r="O139" s="10">
        <v>44383</v>
      </c>
      <c r="P139" s="9" t="s">
        <v>370</v>
      </c>
      <c r="Q139">
        <v>2020</v>
      </c>
      <c r="R139">
        <v>11</v>
      </c>
      <c r="S139">
        <v>7.5894782233721427</v>
      </c>
      <c r="T139" s="9" t="s">
        <v>363</v>
      </c>
      <c r="U139">
        <v>7</v>
      </c>
      <c r="V139">
        <v>3</v>
      </c>
      <c r="W139">
        <v>5</v>
      </c>
      <c r="X139">
        <v>2</v>
      </c>
      <c r="Y139">
        <v>2021</v>
      </c>
      <c r="Z139" s="9" t="s">
        <v>197</v>
      </c>
      <c r="AA139" s="9" t="s">
        <v>196</v>
      </c>
      <c r="AB139" t="s">
        <v>440</v>
      </c>
      <c r="AC139" t="s">
        <v>444</v>
      </c>
      <c r="AD139">
        <v>11</v>
      </c>
      <c r="AE139" t="s">
        <v>453</v>
      </c>
      <c r="AF139">
        <v>6</v>
      </c>
      <c r="AG139" t="s">
        <v>457</v>
      </c>
      <c r="AH139" t="s">
        <v>484</v>
      </c>
      <c r="AI139" t="s">
        <v>444</v>
      </c>
      <c r="AJ139">
        <v>11</v>
      </c>
      <c r="AK139" t="s">
        <v>453</v>
      </c>
    </row>
    <row r="140" spans="1:37" hidden="1" x14ac:dyDescent="0.2">
      <c r="A140">
        <v>379</v>
      </c>
      <c r="B140" s="9" t="s">
        <v>154</v>
      </c>
      <c r="C140">
        <v>5</v>
      </c>
      <c r="D140" s="10">
        <v>44173</v>
      </c>
      <c r="E140" s="10">
        <v>44538</v>
      </c>
      <c r="F140" s="9" t="s">
        <v>34</v>
      </c>
      <c r="G140">
        <v>542</v>
      </c>
      <c r="H140">
        <v>3</v>
      </c>
      <c r="I140" s="10">
        <v>44351</v>
      </c>
      <c r="J140">
        <v>0</v>
      </c>
      <c r="K140" t="b">
        <v>1</v>
      </c>
      <c r="L140">
        <v>6</v>
      </c>
      <c r="M140">
        <v>21</v>
      </c>
      <c r="N140" s="9" t="s">
        <v>183</v>
      </c>
      <c r="O140" s="10">
        <v>44383</v>
      </c>
      <c r="P140" s="9" t="s">
        <v>360</v>
      </c>
      <c r="Q140">
        <v>2020</v>
      </c>
      <c r="R140">
        <v>12</v>
      </c>
      <c r="S140">
        <v>6.8995256576110391</v>
      </c>
      <c r="T140" s="9" t="s">
        <v>356</v>
      </c>
      <c r="U140">
        <v>6</v>
      </c>
      <c r="V140">
        <v>3</v>
      </c>
      <c r="W140">
        <v>4</v>
      </c>
      <c r="X140">
        <v>3</v>
      </c>
      <c r="Y140">
        <v>2021</v>
      </c>
      <c r="Z140" s="9" t="s">
        <v>198</v>
      </c>
      <c r="AA140" s="9" t="s">
        <v>192</v>
      </c>
      <c r="AB140" t="s">
        <v>440</v>
      </c>
      <c r="AC140" t="s">
        <v>444</v>
      </c>
      <c r="AD140">
        <v>12</v>
      </c>
      <c r="AE140" t="s">
        <v>445</v>
      </c>
      <c r="AF140">
        <v>6</v>
      </c>
      <c r="AG140" t="s">
        <v>457</v>
      </c>
      <c r="AH140" t="s">
        <v>484</v>
      </c>
      <c r="AI140" t="s">
        <v>444</v>
      </c>
      <c r="AJ140">
        <v>12</v>
      </c>
      <c r="AK140" t="s">
        <v>445</v>
      </c>
    </row>
    <row r="141" spans="1:37" hidden="1" x14ac:dyDescent="0.2">
      <c r="A141">
        <v>392</v>
      </c>
      <c r="B141" s="9" t="s">
        <v>33</v>
      </c>
      <c r="C141">
        <v>10</v>
      </c>
      <c r="D141" s="10">
        <v>44174</v>
      </c>
      <c r="E141" s="10">
        <v>44539</v>
      </c>
      <c r="F141" s="9" t="s">
        <v>34</v>
      </c>
      <c r="G141">
        <v>792</v>
      </c>
      <c r="H141">
        <v>1</v>
      </c>
      <c r="I141" s="10">
        <v>44351</v>
      </c>
      <c r="J141">
        <v>0</v>
      </c>
      <c r="K141" t="b">
        <v>0</v>
      </c>
      <c r="L141">
        <v>31</v>
      </c>
      <c r="M141">
        <v>59</v>
      </c>
      <c r="N141" s="9" t="s">
        <v>183</v>
      </c>
      <c r="O141" s="10">
        <v>44383</v>
      </c>
      <c r="P141" s="9" t="s">
        <v>368</v>
      </c>
      <c r="Q141">
        <v>2020</v>
      </c>
      <c r="R141">
        <v>12</v>
      </c>
      <c r="S141">
        <v>6.8666707735271775</v>
      </c>
      <c r="T141" s="9" t="s">
        <v>356</v>
      </c>
      <c r="U141">
        <v>6</v>
      </c>
      <c r="V141">
        <v>4</v>
      </c>
      <c r="W141">
        <v>3</v>
      </c>
      <c r="X141">
        <v>4</v>
      </c>
      <c r="Y141">
        <v>2021</v>
      </c>
      <c r="Z141" s="9" t="s">
        <v>199</v>
      </c>
      <c r="AA141" s="9" t="s">
        <v>192</v>
      </c>
      <c r="AB141" t="s">
        <v>440</v>
      </c>
      <c r="AC141" t="s">
        <v>444</v>
      </c>
      <c r="AD141">
        <v>12</v>
      </c>
      <c r="AE141" t="s">
        <v>445</v>
      </c>
      <c r="AF141">
        <v>6</v>
      </c>
      <c r="AG141" t="s">
        <v>457</v>
      </c>
      <c r="AH141" t="s">
        <v>484</v>
      </c>
      <c r="AI141" t="s">
        <v>444</v>
      </c>
      <c r="AJ141">
        <v>12</v>
      </c>
      <c r="AK141" t="s">
        <v>445</v>
      </c>
    </row>
    <row r="142" spans="1:37" hidden="1" x14ac:dyDescent="0.2">
      <c r="A142">
        <v>413</v>
      </c>
      <c r="B142" s="9" t="s">
        <v>71</v>
      </c>
      <c r="C142">
        <v>15</v>
      </c>
      <c r="D142" s="10">
        <v>43880</v>
      </c>
      <c r="E142" s="10">
        <v>44611</v>
      </c>
      <c r="F142" s="9" t="s">
        <v>34</v>
      </c>
      <c r="G142">
        <v>825</v>
      </c>
      <c r="H142">
        <v>18</v>
      </c>
      <c r="I142" s="10">
        <v>44351</v>
      </c>
      <c r="J142">
        <v>0</v>
      </c>
      <c r="K142" t="b">
        <v>0</v>
      </c>
      <c r="L142">
        <v>58</v>
      </c>
      <c r="M142">
        <v>240</v>
      </c>
      <c r="N142" s="9" t="s">
        <v>183</v>
      </c>
      <c r="O142" s="10">
        <v>44383</v>
      </c>
      <c r="P142" s="9" t="s">
        <v>429</v>
      </c>
      <c r="Q142">
        <v>2020</v>
      </c>
      <c r="R142">
        <v>2</v>
      </c>
      <c r="S142">
        <v>16.526006694182634</v>
      </c>
      <c r="T142" s="9" t="s">
        <v>363</v>
      </c>
      <c r="U142">
        <v>16</v>
      </c>
      <c r="V142">
        <v>4</v>
      </c>
      <c r="W142">
        <v>13</v>
      </c>
      <c r="X142">
        <v>6</v>
      </c>
      <c r="Y142">
        <v>2020</v>
      </c>
      <c r="Z142" s="9" t="s">
        <v>191</v>
      </c>
      <c r="AA142" s="9" t="s">
        <v>202</v>
      </c>
      <c r="AB142" t="s">
        <v>446</v>
      </c>
      <c r="AC142" t="s">
        <v>451</v>
      </c>
      <c r="AD142">
        <v>2</v>
      </c>
      <c r="AE142" t="s">
        <v>452</v>
      </c>
      <c r="AF142">
        <v>6</v>
      </c>
      <c r="AG142" t="s">
        <v>457</v>
      </c>
      <c r="AH142" t="s">
        <v>484</v>
      </c>
      <c r="AI142" t="s">
        <v>451</v>
      </c>
      <c r="AJ142">
        <v>2</v>
      </c>
      <c r="AK142" t="s">
        <v>452</v>
      </c>
    </row>
    <row r="143" spans="1:37" hidden="1" x14ac:dyDescent="0.2">
      <c r="A143">
        <v>414</v>
      </c>
      <c r="B143" s="9" t="s">
        <v>73</v>
      </c>
      <c r="C143">
        <v>10</v>
      </c>
      <c r="D143" s="10">
        <v>44084</v>
      </c>
      <c r="E143" s="10">
        <v>44448</v>
      </c>
      <c r="F143" s="9" t="s">
        <v>34</v>
      </c>
      <c r="G143">
        <v>475</v>
      </c>
      <c r="H143">
        <v>2</v>
      </c>
      <c r="I143" s="10">
        <v>44351</v>
      </c>
      <c r="J143">
        <v>0</v>
      </c>
      <c r="K143" t="b">
        <v>1</v>
      </c>
      <c r="L143">
        <v>3</v>
      </c>
      <c r="M143">
        <v>11</v>
      </c>
      <c r="N143" s="9" t="s">
        <v>183</v>
      </c>
      <c r="O143" s="10">
        <v>44383</v>
      </c>
      <c r="P143" s="9" t="s">
        <v>396</v>
      </c>
      <c r="Q143">
        <v>2020</v>
      </c>
      <c r="R143">
        <v>9</v>
      </c>
      <c r="S143">
        <v>9.8236103410747653</v>
      </c>
      <c r="T143" s="9" t="s">
        <v>356</v>
      </c>
      <c r="U143">
        <v>9</v>
      </c>
      <c r="V143">
        <v>4</v>
      </c>
      <c r="W143">
        <v>6</v>
      </c>
      <c r="X143">
        <v>1</v>
      </c>
      <c r="Y143">
        <v>2021</v>
      </c>
      <c r="Z143" s="9" t="s">
        <v>195</v>
      </c>
      <c r="AA143" s="9" t="s">
        <v>193</v>
      </c>
      <c r="AB143" t="s">
        <v>440</v>
      </c>
      <c r="AC143" t="s">
        <v>441</v>
      </c>
      <c r="AD143">
        <v>9</v>
      </c>
      <c r="AE143" t="s">
        <v>449</v>
      </c>
      <c r="AF143">
        <v>6</v>
      </c>
      <c r="AG143" t="s">
        <v>457</v>
      </c>
      <c r="AH143" t="s">
        <v>484</v>
      </c>
      <c r="AI143" t="s">
        <v>441</v>
      </c>
      <c r="AJ143">
        <v>9</v>
      </c>
      <c r="AK143" t="s">
        <v>449</v>
      </c>
    </row>
    <row r="144" spans="1:37" hidden="1" x14ac:dyDescent="0.2">
      <c r="A144">
        <v>418</v>
      </c>
      <c r="B144" s="9" t="s">
        <v>82</v>
      </c>
      <c r="D144" s="10">
        <v>44018</v>
      </c>
      <c r="E144" s="10">
        <v>44383</v>
      </c>
      <c r="F144" s="9" t="s">
        <v>34</v>
      </c>
      <c r="G144">
        <v>1042</v>
      </c>
      <c r="H144">
        <v>7</v>
      </c>
      <c r="I144" s="10">
        <v>44351</v>
      </c>
      <c r="J144">
        <v>5</v>
      </c>
      <c r="K144" t="b">
        <v>1</v>
      </c>
      <c r="L144">
        <v>77</v>
      </c>
      <c r="M144">
        <v>298</v>
      </c>
      <c r="N144" s="9" t="s">
        <v>183</v>
      </c>
      <c r="O144" s="10">
        <v>44383</v>
      </c>
      <c r="P144" s="9" t="s">
        <v>383</v>
      </c>
      <c r="Q144">
        <v>2020</v>
      </c>
      <c r="R144">
        <v>7</v>
      </c>
      <c r="S144">
        <v>11.992032690609664</v>
      </c>
      <c r="T144" s="9" t="s">
        <v>384</v>
      </c>
      <c r="U144">
        <v>11</v>
      </c>
      <c r="V144">
        <v>4</v>
      </c>
      <c r="W144">
        <v>8</v>
      </c>
      <c r="X144">
        <v>11</v>
      </c>
      <c r="Y144">
        <v>2020</v>
      </c>
      <c r="Z144" s="9" t="s">
        <v>196</v>
      </c>
      <c r="AA144" s="9" t="s">
        <v>190</v>
      </c>
      <c r="AB144" t="s">
        <v>440</v>
      </c>
      <c r="AC144" t="s">
        <v>441</v>
      </c>
      <c r="AD144">
        <v>7</v>
      </c>
      <c r="AE144" t="s">
        <v>443</v>
      </c>
      <c r="AF144">
        <v>6</v>
      </c>
      <c r="AG144" t="s">
        <v>457</v>
      </c>
      <c r="AH144" t="s">
        <v>484</v>
      </c>
      <c r="AI144" t="s">
        <v>441</v>
      </c>
      <c r="AJ144">
        <v>7</v>
      </c>
      <c r="AK144" t="s">
        <v>443</v>
      </c>
    </row>
    <row r="145" spans="1:37" hidden="1" x14ac:dyDescent="0.2">
      <c r="A145">
        <v>435</v>
      </c>
      <c r="B145" s="9" t="s">
        <v>104</v>
      </c>
      <c r="C145">
        <v>15</v>
      </c>
      <c r="D145" s="10">
        <v>44159</v>
      </c>
      <c r="E145" s="10">
        <v>44524</v>
      </c>
      <c r="F145" s="9" t="s">
        <v>34</v>
      </c>
      <c r="G145">
        <v>806</v>
      </c>
      <c r="H145">
        <v>7</v>
      </c>
      <c r="I145" s="10">
        <v>44351</v>
      </c>
      <c r="J145">
        <v>0</v>
      </c>
      <c r="K145" t="b">
        <v>1</v>
      </c>
      <c r="L145">
        <v>19</v>
      </c>
      <c r="M145">
        <v>39</v>
      </c>
      <c r="N145" s="9" t="s">
        <v>183</v>
      </c>
      <c r="O145" s="10">
        <v>44383</v>
      </c>
      <c r="P145" s="9" t="s">
        <v>369</v>
      </c>
      <c r="Q145">
        <v>2020</v>
      </c>
      <c r="R145">
        <v>11</v>
      </c>
      <c r="S145">
        <v>7.3594940347851088</v>
      </c>
      <c r="T145" s="9" t="s">
        <v>363</v>
      </c>
      <c r="U145">
        <v>7</v>
      </c>
      <c r="V145">
        <v>4</v>
      </c>
      <c r="W145">
        <v>3</v>
      </c>
      <c r="X145">
        <v>3</v>
      </c>
      <c r="Y145">
        <v>2021</v>
      </c>
      <c r="Z145" s="9" t="s">
        <v>198</v>
      </c>
      <c r="AA145" s="9" t="s">
        <v>196</v>
      </c>
      <c r="AB145" t="s">
        <v>440</v>
      </c>
      <c r="AC145" t="s">
        <v>444</v>
      </c>
      <c r="AD145">
        <v>11</v>
      </c>
      <c r="AE145" t="s">
        <v>453</v>
      </c>
      <c r="AF145">
        <v>6</v>
      </c>
      <c r="AG145" t="s">
        <v>457</v>
      </c>
      <c r="AH145" t="s">
        <v>484</v>
      </c>
      <c r="AI145" t="s">
        <v>444</v>
      </c>
      <c r="AJ145">
        <v>11</v>
      </c>
      <c r="AK145" t="s">
        <v>453</v>
      </c>
    </row>
    <row r="146" spans="1:37" hidden="1" x14ac:dyDescent="0.2">
      <c r="A146">
        <v>439</v>
      </c>
      <c r="B146" s="9" t="s">
        <v>109</v>
      </c>
      <c r="C146">
        <v>5</v>
      </c>
      <c r="D146" s="10">
        <v>44182</v>
      </c>
      <c r="E146" s="10">
        <v>44547</v>
      </c>
      <c r="F146" s="9" t="s">
        <v>34</v>
      </c>
      <c r="G146">
        <v>492</v>
      </c>
      <c r="H146">
        <v>7</v>
      </c>
      <c r="I146" s="10">
        <v>44351</v>
      </c>
      <c r="J146">
        <v>2</v>
      </c>
      <c r="K146" t="b">
        <v>1</v>
      </c>
      <c r="L146">
        <v>11</v>
      </c>
      <c r="M146">
        <v>40</v>
      </c>
      <c r="N146" s="9" t="s">
        <v>183</v>
      </c>
      <c r="O146" s="10">
        <v>44383</v>
      </c>
      <c r="P146" s="9" t="s">
        <v>372</v>
      </c>
      <c r="Q146">
        <v>2020</v>
      </c>
      <c r="R146">
        <v>12</v>
      </c>
      <c r="S146">
        <v>6.6038317008562801</v>
      </c>
      <c r="T146" s="9" t="s">
        <v>356</v>
      </c>
      <c r="U146">
        <v>6</v>
      </c>
      <c r="V146">
        <v>4</v>
      </c>
      <c r="W146">
        <v>3</v>
      </c>
      <c r="X146">
        <v>4</v>
      </c>
      <c r="Y146">
        <v>2021</v>
      </c>
      <c r="Z146" s="9" t="s">
        <v>199</v>
      </c>
      <c r="AA146" s="9" t="s">
        <v>192</v>
      </c>
      <c r="AB146" t="s">
        <v>440</v>
      </c>
      <c r="AC146" t="s">
        <v>444</v>
      </c>
      <c r="AD146">
        <v>12</v>
      </c>
      <c r="AE146" t="s">
        <v>445</v>
      </c>
      <c r="AF146">
        <v>6</v>
      </c>
      <c r="AG146" t="s">
        <v>457</v>
      </c>
      <c r="AH146" t="s">
        <v>484</v>
      </c>
      <c r="AI146" t="s">
        <v>444</v>
      </c>
      <c r="AJ146">
        <v>12</v>
      </c>
      <c r="AK146" t="s">
        <v>445</v>
      </c>
    </row>
    <row r="147" spans="1:37" hidden="1" x14ac:dyDescent="0.2">
      <c r="A147">
        <v>442</v>
      </c>
      <c r="B147" s="9" t="s">
        <v>112</v>
      </c>
      <c r="C147">
        <v>25</v>
      </c>
      <c r="D147" s="10">
        <v>44187</v>
      </c>
      <c r="E147" s="10">
        <v>44552</v>
      </c>
      <c r="F147" s="9" t="s">
        <v>34</v>
      </c>
      <c r="G147">
        <v>1458</v>
      </c>
      <c r="H147">
        <v>13</v>
      </c>
      <c r="I147" s="10">
        <v>44351</v>
      </c>
      <c r="J147">
        <v>2</v>
      </c>
      <c r="K147" t="b">
        <v>1</v>
      </c>
      <c r="L147">
        <v>153</v>
      </c>
      <c r="M147">
        <v>408</v>
      </c>
      <c r="N147" s="9" t="s">
        <v>183</v>
      </c>
      <c r="O147" s="10">
        <v>44383</v>
      </c>
      <c r="P147" s="9" t="s">
        <v>382</v>
      </c>
      <c r="Q147">
        <v>2020</v>
      </c>
      <c r="R147">
        <v>12</v>
      </c>
      <c r="S147">
        <v>6.4395572804369703</v>
      </c>
      <c r="T147" s="9" t="s">
        <v>363</v>
      </c>
      <c r="U147">
        <v>6</v>
      </c>
      <c r="V147">
        <v>4</v>
      </c>
      <c r="W147">
        <v>2</v>
      </c>
      <c r="X147">
        <v>4</v>
      </c>
      <c r="Y147">
        <v>2021</v>
      </c>
      <c r="Z147" s="9" t="s">
        <v>199</v>
      </c>
      <c r="AA147" s="9" t="s">
        <v>192</v>
      </c>
      <c r="AB147" t="s">
        <v>440</v>
      </c>
      <c r="AC147" t="s">
        <v>444</v>
      </c>
      <c r="AD147">
        <v>12</v>
      </c>
      <c r="AE147" t="s">
        <v>445</v>
      </c>
      <c r="AF147">
        <v>6</v>
      </c>
      <c r="AG147" t="s">
        <v>457</v>
      </c>
      <c r="AH147" t="s">
        <v>484</v>
      </c>
      <c r="AI147" t="s">
        <v>444</v>
      </c>
      <c r="AJ147">
        <v>12</v>
      </c>
      <c r="AK147" t="s">
        <v>445</v>
      </c>
    </row>
    <row r="148" spans="1:37" hidden="1" x14ac:dyDescent="0.2">
      <c r="A148">
        <v>454</v>
      </c>
      <c r="B148" s="9" t="s">
        <v>127</v>
      </c>
      <c r="C148">
        <v>5</v>
      </c>
      <c r="D148" s="10">
        <v>44078</v>
      </c>
      <c r="E148" s="10">
        <v>44443</v>
      </c>
      <c r="F148" s="9" t="s">
        <v>34</v>
      </c>
      <c r="G148">
        <v>321.95000000000005</v>
      </c>
      <c r="H148">
        <v>8</v>
      </c>
      <c r="I148" s="10">
        <v>44351</v>
      </c>
      <c r="J148">
        <v>0</v>
      </c>
      <c r="K148" t="b">
        <v>0</v>
      </c>
      <c r="M148">
        <v>5</v>
      </c>
      <c r="N148" s="9" t="s">
        <v>184</v>
      </c>
      <c r="O148" s="10">
        <v>44383</v>
      </c>
      <c r="P148" s="9" t="s">
        <v>361</v>
      </c>
      <c r="Q148">
        <v>2020</v>
      </c>
      <c r="R148">
        <v>9</v>
      </c>
      <c r="S148">
        <v>10.020739645577939</v>
      </c>
      <c r="T148" s="9" t="s">
        <v>356</v>
      </c>
      <c r="U148">
        <v>10</v>
      </c>
      <c r="V148">
        <v>4</v>
      </c>
      <c r="W148">
        <v>6</v>
      </c>
      <c r="X148">
        <v>1</v>
      </c>
      <c r="Y148">
        <v>2021</v>
      </c>
      <c r="Z148" s="9" t="s">
        <v>195</v>
      </c>
      <c r="AA148" s="9" t="s">
        <v>193</v>
      </c>
      <c r="AB148" t="s">
        <v>440</v>
      </c>
      <c r="AC148" t="s">
        <v>441</v>
      </c>
      <c r="AD148">
        <v>9</v>
      </c>
      <c r="AE148" t="s">
        <v>449</v>
      </c>
      <c r="AF148">
        <v>6</v>
      </c>
      <c r="AG148" t="s">
        <v>457</v>
      </c>
      <c r="AH148" t="s">
        <v>484</v>
      </c>
      <c r="AI148" t="s">
        <v>441</v>
      </c>
      <c r="AJ148">
        <v>9</v>
      </c>
      <c r="AK148" t="s">
        <v>449</v>
      </c>
    </row>
    <row r="149" spans="1:37" hidden="1" x14ac:dyDescent="0.2">
      <c r="A149">
        <v>476</v>
      </c>
      <c r="B149" s="9" t="s">
        <v>152</v>
      </c>
      <c r="C149">
        <v>15</v>
      </c>
      <c r="D149" s="10">
        <v>44152</v>
      </c>
      <c r="E149" s="10">
        <v>44517</v>
      </c>
      <c r="F149" s="9" t="s">
        <v>34</v>
      </c>
      <c r="G149">
        <v>781</v>
      </c>
      <c r="H149">
        <v>2</v>
      </c>
      <c r="I149" s="10">
        <v>44351</v>
      </c>
      <c r="J149">
        <v>0</v>
      </c>
      <c r="K149" t="b">
        <v>1</v>
      </c>
      <c r="L149">
        <v>1</v>
      </c>
      <c r="M149">
        <v>7</v>
      </c>
      <c r="N149" s="9" t="s">
        <v>183</v>
      </c>
      <c r="O149" s="10">
        <v>44383</v>
      </c>
      <c r="P149" s="9" t="s">
        <v>370</v>
      </c>
      <c r="Q149">
        <v>2020</v>
      </c>
      <c r="R149">
        <v>11</v>
      </c>
      <c r="S149">
        <v>7.5894782233721427</v>
      </c>
      <c r="T149" s="9" t="s">
        <v>363</v>
      </c>
      <c r="U149">
        <v>7</v>
      </c>
      <c r="V149">
        <v>4</v>
      </c>
      <c r="W149">
        <v>4</v>
      </c>
      <c r="X149">
        <v>3</v>
      </c>
      <c r="Y149">
        <v>2021</v>
      </c>
      <c r="Z149" s="9" t="s">
        <v>198</v>
      </c>
      <c r="AA149" s="9" t="s">
        <v>196</v>
      </c>
      <c r="AB149" t="s">
        <v>440</v>
      </c>
      <c r="AC149" t="s">
        <v>444</v>
      </c>
      <c r="AD149">
        <v>11</v>
      </c>
      <c r="AE149" t="s">
        <v>453</v>
      </c>
      <c r="AF149">
        <v>6</v>
      </c>
      <c r="AG149" t="s">
        <v>457</v>
      </c>
      <c r="AH149" t="s">
        <v>484</v>
      </c>
      <c r="AI149" t="s">
        <v>444</v>
      </c>
      <c r="AJ149">
        <v>11</v>
      </c>
      <c r="AK149" t="s">
        <v>453</v>
      </c>
    </row>
    <row r="150" spans="1:37" hidden="1" x14ac:dyDescent="0.2">
      <c r="A150">
        <v>477</v>
      </c>
      <c r="B150" s="9" t="s">
        <v>154</v>
      </c>
      <c r="C150">
        <v>5</v>
      </c>
      <c r="D150" s="10">
        <v>44173</v>
      </c>
      <c r="E150" s="10">
        <v>44538</v>
      </c>
      <c r="F150" s="9" t="s">
        <v>34</v>
      </c>
      <c r="G150">
        <v>542</v>
      </c>
      <c r="H150">
        <v>3</v>
      </c>
      <c r="I150" s="10">
        <v>44351</v>
      </c>
      <c r="J150">
        <v>0</v>
      </c>
      <c r="K150" t="b">
        <v>1</v>
      </c>
      <c r="L150">
        <v>6</v>
      </c>
      <c r="M150">
        <v>21</v>
      </c>
      <c r="N150" s="9" t="s">
        <v>183</v>
      </c>
      <c r="O150" s="10">
        <v>44383</v>
      </c>
      <c r="P150" s="9" t="s">
        <v>360</v>
      </c>
      <c r="Q150">
        <v>2020</v>
      </c>
      <c r="R150">
        <v>12</v>
      </c>
      <c r="S150">
        <v>6.8995256576110391</v>
      </c>
      <c r="T150" s="9" t="s">
        <v>356</v>
      </c>
      <c r="U150">
        <v>6</v>
      </c>
      <c r="V150">
        <v>4</v>
      </c>
      <c r="W150">
        <v>3</v>
      </c>
      <c r="X150">
        <v>4</v>
      </c>
      <c r="Y150">
        <v>2021</v>
      </c>
      <c r="Z150" s="9" t="s">
        <v>199</v>
      </c>
      <c r="AA150" s="9" t="s">
        <v>192</v>
      </c>
      <c r="AB150" t="s">
        <v>440</v>
      </c>
      <c r="AC150" t="s">
        <v>444</v>
      </c>
      <c r="AD150">
        <v>12</v>
      </c>
      <c r="AE150" t="s">
        <v>445</v>
      </c>
      <c r="AF150">
        <v>6</v>
      </c>
      <c r="AG150" t="s">
        <v>457</v>
      </c>
      <c r="AH150" t="s">
        <v>484</v>
      </c>
      <c r="AI150" t="s">
        <v>444</v>
      </c>
      <c r="AJ150">
        <v>12</v>
      </c>
      <c r="AK150" t="s">
        <v>445</v>
      </c>
    </row>
    <row r="151" spans="1:37" hidden="1" x14ac:dyDescent="0.2">
      <c r="A151">
        <v>490</v>
      </c>
      <c r="B151" s="9" t="s">
        <v>33</v>
      </c>
      <c r="C151">
        <v>10</v>
      </c>
      <c r="D151" s="10">
        <v>44174</v>
      </c>
      <c r="E151" s="10">
        <v>44539</v>
      </c>
      <c r="F151" s="9" t="s">
        <v>34</v>
      </c>
      <c r="G151">
        <v>792</v>
      </c>
      <c r="H151">
        <v>1</v>
      </c>
      <c r="I151" s="10">
        <v>44351</v>
      </c>
      <c r="J151">
        <v>0</v>
      </c>
      <c r="K151" t="b">
        <v>0</v>
      </c>
      <c r="L151">
        <v>31</v>
      </c>
      <c r="M151">
        <v>59</v>
      </c>
      <c r="N151" s="9" t="s">
        <v>183</v>
      </c>
      <c r="O151" s="10">
        <v>44383</v>
      </c>
      <c r="P151" s="9" t="s">
        <v>368</v>
      </c>
      <c r="Q151">
        <v>2020</v>
      </c>
      <c r="R151">
        <v>12</v>
      </c>
      <c r="S151">
        <v>6.8666707735271775</v>
      </c>
      <c r="T151" s="9" t="s">
        <v>356</v>
      </c>
      <c r="U151">
        <v>6</v>
      </c>
      <c r="V151">
        <v>5</v>
      </c>
      <c r="W151">
        <v>2</v>
      </c>
      <c r="X151">
        <v>5</v>
      </c>
      <c r="Y151">
        <v>2021</v>
      </c>
      <c r="Z151" s="9" t="s">
        <v>200</v>
      </c>
      <c r="AA151" s="9" t="s">
        <v>192</v>
      </c>
      <c r="AB151" t="s">
        <v>440</v>
      </c>
      <c r="AC151" t="s">
        <v>444</v>
      </c>
      <c r="AD151">
        <v>12</v>
      </c>
      <c r="AE151" t="s">
        <v>445</v>
      </c>
      <c r="AF151">
        <v>6</v>
      </c>
      <c r="AG151" t="s">
        <v>457</v>
      </c>
      <c r="AH151" t="s">
        <v>484</v>
      </c>
      <c r="AI151" t="s">
        <v>444</v>
      </c>
      <c r="AJ151">
        <v>12</v>
      </c>
      <c r="AK151" t="s">
        <v>445</v>
      </c>
    </row>
    <row r="152" spans="1:37" hidden="1" x14ac:dyDescent="0.2">
      <c r="A152">
        <v>511</v>
      </c>
      <c r="B152" s="9" t="s">
        <v>71</v>
      </c>
      <c r="C152">
        <v>15</v>
      </c>
      <c r="D152" s="10">
        <v>43880</v>
      </c>
      <c r="E152" s="10">
        <v>44611</v>
      </c>
      <c r="F152" s="9" t="s">
        <v>34</v>
      </c>
      <c r="G152">
        <v>825</v>
      </c>
      <c r="H152">
        <v>18</v>
      </c>
      <c r="I152" s="10">
        <v>44351</v>
      </c>
      <c r="J152">
        <v>0</v>
      </c>
      <c r="K152" t="b">
        <v>0</v>
      </c>
      <c r="L152">
        <v>58</v>
      </c>
      <c r="M152">
        <v>240</v>
      </c>
      <c r="N152" s="9" t="s">
        <v>183</v>
      </c>
      <c r="O152" s="10">
        <v>44383</v>
      </c>
      <c r="P152" s="9" t="s">
        <v>429</v>
      </c>
      <c r="Q152">
        <v>2020</v>
      </c>
      <c r="R152">
        <v>2</v>
      </c>
      <c r="S152">
        <v>16.526006694182634</v>
      </c>
      <c r="T152" s="9" t="s">
        <v>363</v>
      </c>
      <c r="U152">
        <v>16</v>
      </c>
      <c r="V152">
        <v>5</v>
      </c>
      <c r="W152">
        <v>12</v>
      </c>
      <c r="X152">
        <v>7</v>
      </c>
      <c r="Y152">
        <v>2020</v>
      </c>
      <c r="Z152" s="9" t="s">
        <v>190</v>
      </c>
      <c r="AA152" s="9" t="s">
        <v>202</v>
      </c>
      <c r="AB152" t="s">
        <v>446</v>
      </c>
      <c r="AC152" t="s">
        <v>451</v>
      </c>
      <c r="AD152">
        <v>2</v>
      </c>
      <c r="AE152" t="s">
        <v>452</v>
      </c>
      <c r="AF152">
        <v>6</v>
      </c>
      <c r="AG152" t="s">
        <v>457</v>
      </c>
      <c r="AH152" t="s">
        <v>484</v>
      </c>
      <c r="AI152" t="s">
        <v>451</v>
      </c>
      <c r="AJ152">
        <v>2</v>
      </c>
      <c r="AK152" t="s">
        <v>452</v>
      </c>
    </row>
    <row r="153" spans="1:37" hidden="1" x14ac:dyDescent="0.2">
      <c r="A153">
        <v>512</v>
      </c>
      <c r="B153" s="9" t="s">
        <v>73</v>
      </c>
      <c r="C153">
        <v>10</v>
      </c>
      <c r="D153" s="10">
        <v>44084</v>
      </c>
      <c r="E153" s="10">
        <v>44448</v>
      </c>
      <c r="F153" s="9" t="s">
        <v>34</v>
      </c>
      <c r="G153">
        <v>475</v>
      </c>
      <c r="H153">
        <v>2</v>
      </c>
      <c r="I153" s="10">
        <v>44351</v>
      </c>
      <c r="J153">
        <v>0</v>
      </c>
      <c r="K153" t="b">
        <v>1</v>
      </c>
      <c r="L153">
        <v>3</v>
      </c>
      <c r="M153">
        <v>11</v>
      </c>
      <c r="N153" s="9" t="s">
        <v>183</v>
      </c>
      <c r="O153" s="10">
        <v>44383</v>
      </c>
      <c r="P153" s="9" t="s">
        <v>396</v>
      </c>
      <c r="Q153">
        <v>2020</v>
      </c>
      <c r="R153">
        <v>9</v>
      </c>
      <c r="S153">
        <v>9.8236103410747653</v>
      </c>
      <c r="T153" s="9" t="s">
        <v>356</v>
      </c>
      <c r="U153">
        <v>9</v>
      </c>
      <c r="V153">
        <v>5</v>
      </c>
      <c r="W153">
        <v>5</v>
      </c>
      <c r="X153">
        <v>2</v>
      </c>
      <c r="Y153">
        <v>2021</v>
      </c>
      <c r="Z153" s="9" t="s">
        <v>197</v>
      </c>
      <c r="AA153" s="9" t="s">
        <v>193</v>
      </c>
      <c r="AB153" t="s">
        <v>440</v>
      </c>
      <c r="AC153" t="s">
        <v>441</v>
      </c>
      <c r="AD153">
        <v>9</v>
      </c>
      <c r="AE153" t="s">
        <v>449</v>
      </c>
      <c r="AF153">
        <v>6</v>
      </c>
      <c r="AG153" t="s">
        <v>457</v>
      </c>
      <c r="AH153" t="s">
        <v>484</v>
      </c>
      <c r="AI153" t="s">
        <v>441</v>
      </c>
      <c r="AJ153">
        <v>9</v>
      </c>
      <c r="AK153" t="s">
        <v>449</v>
      </c>
    </row>
    <row r="154" spans="1:37" hidden="1" x14ac:dyDescent="0.2">
      <c r="A154">
        <v>516</v>
      </c>
      <c r="B154" s="9" t="s">
        <v>82</v>
      </c>
      <c r="D154" s="10">
        <v>44018</v>
      </c>
      <c r="E154" s="10">
        <v>44383</v>
      </c>
      <c r="F154" s="9" t="s">
        <v>34</v>
      </c>
      <c r="G154">
        <v>1042</v>
      </c>
      <c r="H154">
        <v>7</v>
      </c>
      <c r="I154" s="10">
        <v>44351</v>
      </c>
      <c r="J154">
        <v>5</v>
      </c>
      <c r="K154" t="b">
        <v>1</v>
      </c>
      <c r="L154">
        <v>77</v>
      </c>
      <c r="M154">
        <v>298</v>
      </c>
      <c r="N154" s="9" t="s">
        <v>183</v>
      </c>
      <c r="O154" s="10">
        <v>44383</v>
      </c>
      <c r="P154" s="9" t="s">
        <v>383</v>
      </c>
      <c r="Q154">
        <v>2020</v>
      </c>
      <c r="R154">
        <v>7</v>
      </c>
      <c r="S154">
        <v>11.992032690609664</v>
      </c>
      <c r="T154" s="9" t="s">
        <v>384</v>
      </c>
      <c r="U154">
        <v>11</v>
      </c>
      <c r="V154">
        <v>5</v>
      </c>
      <c r="W154">
        <v>7</v>
      </c>
      <c r="X154">
        <v>12</v>
      </c>
      <c r="Y154">
        <v>2020</v>
      </c>
      <c r="Z154" s="9" t="s">
        <v>192</v>
      </c>
      <c r="AA154" s="9" t="s">
        <v>190</v>
      </c>
      <c r="AB154" t="s">
        <v>440</v>
      </c>
      <c r="AC154" t="s">
        <v>441</v>
      </c>
      <c r="AD154">
        <v>7</v>
      </c>
      <c r="AE154" t="s">
        <v>443</v>
      </c>
      <c r="AF154">
        <v>6</v>
      </c>
      <c r="AG154" t="s">
        <v>457</v>
      </c>
      <c r="AH154" t="s">
        <v>484</v>
      </c>
      <c r="AI154" t="s">
        <v>441</v>
      </c>
      <c r="AJ154">
        <v>7</v>
      </c>
      <c r="AK154" t="s">
        <v>443</v>
      </c>
    </row>
    <row r="155" spans="1:37" hidden="1" x14ac:dyDescent="0.2">
      <c r="A155">
        <v>533</v>
      </c>
      <c r="B155" s="9" t="s">
        <v>104</v>
      </c>
      <c r="C155">
        <v>15</v>
      </c>
      <c r="D155" s="10">
        <v>44159</v>
      </c>
      <c r="E155" s="10">
        <v>44524</v>
      </c>
      <c r="F155" s="9" t="s">
        <v>34</v>
      </c>
      <c r="G155">
        <v>806</v>
      </c>
      <c r="H155">
        <v>7</v>
      </c>
      <c r="I155" s="10">
        <v>44351</v>
      </c>
      <c r="J155">
        <v>0</v>
      </c>
      <c r="K155" t="b">
        <v>1</v>
      </c>
      <c r="L155">
        <v>19</v>
      </c>
      <c r="M155">
        <v>39</v>
      </c>
      <c r="N155" s="9" t="s">
        <v>183</v>
      </c>
      <c r="O155" s="10">
        <v>44383</v>
      </c>
      <c r="P155" s="9" t="s">
        <v>369</v>
      </c>
      <c r="Q155">
        <v>2020</v>
      </c>
      <c r="R155">
        <v>11</v>
      </c>
      <c r="S155">
        <v>7.3594940347851088</v>
      </c>
      <c r="T155" s="9" t="s">
        <v>363</v>
      </c>
      <c r="U155">
        <v>7</v>
      </c>
      <c r="V155">
        <v>5</v>
      </c>
      <c r="W155">
        <v>2</v>
      </c>
      <c r="X155">
        <v>4</v>
      </c>
      <c r="Y155">
        <v>2021</v>
      </c>
      <c r="Z155" s="9" t="s">
        <v>199</v>
      </c>
      <c r="AA155" s="9" t="s">
        <v>196</v>
      </c>
      <c r="AB155" t="s">
        <v>440</v>
      </c>
      <c r="AC155" t="s">
        <v>444</v>
      </c>
      <c r="AD155">
        <v>11</v>
      </c>
      <c r="AE155" t="s">
        <v>453</v>
      </c>
      <c r="AF155">
        <v>6</v>
      </c>
      <c r="AG155" t="s">
        <v>457</v>
      </c>
      <c r="AH155" t="s">
        <v>484</v>
      </c>
      <c r="AI155" t="s">
        <v>444</v>
      </c>
      <c r="AJ155">
        <v>11</v>
      </c>
      <c r="AK155" t="s">
        <v>453</v>
      </c>
    </row>
    <row r="156" spans="1:37" hidden="1" x14ac:dyDescent="0.2">
      <c r="A156">
        <v>537</v>
      </c>
      <c r="B156" s="9" t="s">
        <v>109</v>
      </c>
      <c r="C156">
        <v>5</v>
      </c>
      <c r="D156" s="10">
        <v>44182</v>
      </c>
      <c r="E156" s="10">
        <v>44547</v>
      </c>
      <c r="F156" s="9" t="s">
        <v>34</v>
      </c>
      <c r="G156">
        <v>492</v>
      </c>
      <c r="H156">
        <v>7</v>
      </c>
      <c r="I156" s="10">
        <v>44351</v>
      </c>
      <c r="J156">
        <v>2</v>
      </c>
      <c r="K156" t="b">
        <v>1</v>
      </c>
      <c r="L156">
        <v>11</v>
      </c>
      <c r="M156">
        <v>40</v>
      </c>
      <c r="N156" s="9" t="s">
        <v>183</v>
      </c>
      <c r="O156" s="10">
        <v>44383</v>
      </c>
      <c r="P156" s="9" t="s">
        <v>372</v>
      </c>
      <c r="Q156">
        <v>2020</v>
      </c>
      <c r="R156">
        <v>12</v>
      </c>
      <c r="S156">
        <v>6.6038317008562801</v>
      </c>
      <c r="T156" s="9" t="s">
        <v>356</v>
      </c>
      <c r="U156">
        <v>6</v>
      </c>
      <c r="V156">
        <v>5</v>
      </c>
      <c r="W156">
        <v>2</v>
      </c>
      <c r="X156">
        <v>5</v>
      </c>
      <c r="Y156">
        <v>2021</v>
      </c>
      <c r="Z156" s="9" t="s">
        <v>200</v>
      </c>
      <c r="AA156" s="9" t="s">
        <v>192</v>
      </c>
      <c r="AB156" t="s">
        <v>440</v>
      </c>
      <c r="AC156" t="s">
        <v>444</v>
      </c>
      <c r="AD156">
        <v>12</v>
      </c>
      <c r="AE156" t="s">
        <v>445</v>
      </c>
      <c r="AF156">
        <v>6</v>
      </c>
      <c r="AG156" t="s">
        <v>457</v>
      </c>
      <c r="AH156" t="s">
        <v>484</v>
      </c>
      <c r="AI156" t="s">
        <v>444</v>
      </c>
      <c r="AJ156">
        <v>12</v>
      </c>
      <c r="AK156" t="s">
        <v>445</v>
      </c>
    </row>
    <row r="157" spans="1:37" hidden="1" x14ac:dyDescent="0.2">
      <c r="A157">
        <v>540</v>
      </c>
      <c r="B157" s="9" t="s">
        <v>112</v>
      </c>
      <c r="C157">
        <v>25</v>
      </c>
      <c r="D157" s="10">
        <v>44187</v>
      </c>
      <c r="E157" s="10">
        <v>44552</v>
      </c>
      <c r="F157" s="9" t="s">
        <v>34</v>
      </c>
      <c r="G157">
        <v>1458</v>
      </c>
      <c r="H157">
        <v>13</v>
      </c>
      <c r="I157" s="10">
        <v>44351</v>
      </c>
      <c r="J157">
        <v>2</v>
      </c>
      <c r="K157" t="b">
        <v>1</v>
      </c>
      <c r="L157">
        <v>153</v>
      </c>
      <c r="M157">
        <v>408</v>
      </c>
      <c r="N157" s="9" t="s">
        <v>183</v>
      </c>
      <c r="O157" s="10">
        <v>44383</v>
      </c>
      <c r="P157" s="9" t="s">
        <v>382</v>
      </c>
      <c r="Q157">
        <v>2020</v>
      </c>
      <c r="R157">
        <v>12</v>
      </c>
      <c r="S157">
        <v>6.4395572804369703</v>
      </c>
      <c r="T157" s="9" t="s">
        <v>363</v>
      </c>
      <c r="U157">
        <v>6</v>
      </c>
      <c r="V157">
        <v>5</v>
      </c>
      <c r="W157">
        <v>1</v>
      </c>
      <c r="X157">
        <v>5</v>
      </c>
      <c r="Y157">
        <v>2021</v>
      </c>
      <c r="Z157" s="9" t="s">
        <v>200</v>
      </c>
      <c r="AA157" s="9" t="s">
        <v>192</v>
      </c>
      <c r="AB157" t="s">
        <v>440</v>
      </c>
      <c r="AC157" t="s">
        <v>444</v>
      </c>
      <c r="AD157">
        <v>12</v>
      </c>
      <c r="AE157" t="s">
        <v>445</v>
      </c>
      <c r="AF157">
        <v>6</v>
      </c>
      <c r="AG157" t="s">
        <v>457</v>
      </c>
      <c r="AH157" t="s">
        <v>484</v>
      </c>
      <c r="AI157" t="s">
        <v>444</v>
      </c>
      <c r="AJ157">
        <v>12</v>
      </c>
      <c r="AK157" t="s">
        <v>445</v>
      </c>
    </row>
    <row r="158" spans="1:37" hidden="1" x14ac:dyDescent="0.2">
      <c r="A158">
        <v>552</v>
      </c>
      <c r="B158" s="9" t="s">
        <v>127</v>
      </c>
      <c r="C158">
        <v>5</v>
      </c>
      <c r="D158" s="10">
        <v>44078</v>
      </c>
      <c r="E158" s="10">
        <v>44443</v>
      </c>
      <c r="F158" s="9" t="s">
        <v>34</v>
      </c>
      <c r="G158">
        <v>321.95000000000005</v>
      </c>
      <c r="H158">
        <v>8</v>
      </c>
      <c r="I158" s="10">
        <v>44351</v>
      </c>
      <c r="J158">
        <v>0</v>
      </c>
      <c r="K158" t="b">
        <v>0</v>
      </c>
      <c r="M158">
        <v>5</v>
      </c>
      <c r="N158" s="9" t="s">
        <v>184</v>
      </c>
      <c r="O158" s="10">
        <v>44383</v>
      </c>
      <c r="P158" s="9" t="s">
        <v>361</v>
      </c>
      <c r="Q158">
        <v>2020</v>
      </c>
      <c r="R158">
        <v>9</v>
      </c>
      <c r="S158">
        <v>10.020739645577939</v>
      </c>
      <c r="T158" s="9" t="s">
        <v>356</v>
      </c>
      <c r="U158">
        <v>10</v>
      </c>
      <c r="V158">
        <v>5</v>
      </c>
      <c r="W158">
        <v>5</v>
      </c>
      <c r="X158">
        <v>2</v>
      </c>
      <c r="Y158">
        <v>2021</v>
      </c>
      <c r="Z158" s="9" t="s">
        <v>197</v>
      </c>
      <c r="AA158" s="9" t="s">
        <v>193</v>
      </c>
      <c r="AB158" t="s">
        <v>440</v>
      </c>
      <c r="AC158" t="s">
        <v>441</v>
      </c>
      <c r="AD158">
        <v>9</v>
      </c>
      <c r="AE158" t="s">
        <v>449</v>
      </c>
      <c r="AF158">
        <v>6</v>
      </c>
      <c r="AG158" t="s">
        <v>457</v>
      </c>
      <c r="AH158" t="s">
        <v>484</v>
      </c>
      <c r="AI158" t="s">
        <v>441</v>
      </c>
      <c r="AJ158">
        <v>9</v>
      </c>
      <c r="AK158" t="s">
        <v>449</v>
      </c>
    </row>
    <row r="159" spans="1:37" hidden="1" x14ac:dyDescent="0.2">
      <c r="A159">
        <v>574</v>
      </c>
      <c r="B159" s="9" t="s">
        <v>152</v>
      </c>
      <c r="C159">
        <v>15</v>
      </c>
      <c r="D159" s="10">
        <v>44152</v>
      </c>
      <c r="E159" s="10">
        <v>44517</v>
      </c>
      <c r="F159" s="9" t="s">
        <v>34</v>
      </c>
      <c r="G159">
        <v>781</v>
      </c>
      <c r="H159">
        <v>2</v>
      </c>
      <c r="I159" s="10">
        <v>44351</v>
      </c>
      <c r="J159">
        <v>0</v>
      </c>
      <c r="K159" t="b">
        <v>1</v>
      </c>
      <c r="L159">
        <v>1</v>
      </c>
      <c r="M159">
        <v>7</v>
      </c>
      <c r="N159" s="9" t="s">
        <v>183</v>
      </c>
      <c r="O159" s="10">
        <v>44383</v>
      </c>
      <c r="P159" s="9" t="s">
        <v>370</v>
      </c>
      <c r="Q159">
        <v>2020</v>
      </c>
      <c r="R159">
        <v>11</v>
      </c>
      <c r="S159">
        <v>7.5894782233721427</v>
      </c>
      <c r="T159" s="9" t="s">
        <v>363</v>
      </c>
      <c r="U159">
        <v>7</v>
      </c>
      <c r="V159">
        <v>5</v>
      </c>
      <c r="W159">
        <v>3</v>
      </c>
      <c r="X159">
        <v>4</v>
      </c>
      <c r="Y159">
        <v>2021</v>
      </c>
      <c r="Z159" s="9" t="s">
        <v>199</v>
      </c>
      <c r="AA159" s="9" t="s">
        <v>196</v>
      </c>
      <c r="AB159" t="s">
        <v>440</v>
      </c>
      <c r="AC159" t="s">
        <v>444</v>
      </c>
      <c r="AD159">
        <v>11</v>
      </c>
      <c r="AE159" t="s">
        <v>453</v>
      </c>
      <c r="AF159">
        <v>6</v>
      </c>
      <c r="AG159" t="s">
        <v>457</v>
      </c>
      <c r="AH159" t="s">
        <v>484</v>
      </c>
      <c r="AI159" t="s">
        <v>444</v>
      </c>
      <c r="AJ159">
        <v>11</v>
      </c>
      <c r="AK159" t="s">
        <v>453</v>
      </c>
    </row>
    <row r="160" spans="1:37" hidden="1" x14ac:dyDescent="0.2">
      <c r="A160">
        <v>575</v>
      </c>
      <c r="B160" s="9" t="s">
        <v>154</v>
      </c>
      <c r="C160">
        <v>5</v>
      </c>
      <c r="D160" s="10">
        <v>44173</v>
      </c>
      <c r="E160" s="10">
        <v>44538</v>
      </c>
      <c r="F160" s="9" t="s">
        <v>34</v>
      </c>
      <c r="G160">
        <v>542</v>
      </c>
      <c r="H160">
        <v>3</v>
      </c>
      <c r="I160" s="10">
        <v>44351</v>
      </c>
      <c r="J160">
        <v>0</v>
      </c>
      <c r="K160" t="b">
        <v>1</v>
      </c>
      <c r="L160">
        <v>6</v>
      </c>
      <c r="M160">
        <v>21</v>
      </c>
      <c r="N160" s="9" t="s">
        <v>183</v>
      </c>
      <c r="O160" s="10">
        <v>44383</v>
      </c>
      <c r="P160" s="9" t="s">
        <v>360</v>
      </c>
      <c r="Q160">
        <v>2020</v>
      </c>
      <c r="R160">
        <v>12</v>
      </c>
      <c r="S160">
        <v>6.8995256576110391</v>
      </c>
      <c r="T160" s="9" t="s">
        <v>356</v>
      </c>
      <c r="U160">
        <v>6</v>
      </c>
      <c r="V160">
        <v>5</v>
      </c>
      <c r="W160">
        <v>2</v>
      </c>
      <c r="X160">
        <v>5</v>
      </c>
      <c r="Y160">
        <v>2021</v>
      </c>
      <c r="Z160" s="9" t="s">
        <v>200</v>
      </c>
      <c r="AA160" s="9" t="s">
        <v>192</v>
      </c>
      <c r="AB160" t="s">
        <v>440</v>
      </c>
      <c r="AC160" t="s">
        <v>444</v>
      </c>
      <c r="AD160">
        <v>12</v>
      </c>
      <c r="AE160" t="s">
        <v>445</v>
      </c>
      <c r="AF160">
        <v>6</v>
      </c>
      <c r="AG160" t="s">
        <v>457</v>
      </c>
      <c r="AH160" t="s">
        <v>484</v>
      </c>
      <c r="AI160" t="s">
        <v>444</v>
      </c>
      <c r="AJ160">
        <v>12</v>
      </c>
      <c r="AK160" t="s">
        <v>445</v>
      </c>
    </row>
    <row r="161" spans="1:37" hidden="1" x14ac:dyDescent="0.2">
      <c r="A161">
        <v>588</v>
      </c>
      <c r="B161" s="9" t="s">
        <v>33</v>
      </c>
      <c r="C161">
        <v>10</v>
      </c>
      <c r="D161" s="10">
        <v>44174</v>
      </c>
      <c r="E161" s="10">
        <v>44539</v>
      </c>
      <c r="F161" s="9" t="s">
        <v>34</v>
      </c>
      <c r="G161">
        <v>792</v>
      </c>
      <c r="H161">
        <v>1</v>
      </c>
      <c r="I161" s="10">
        <v>44351</v>
      </c>
      <c r="J161">
        <v>0</v>
      </c>
      <c r="K161" t="b">
        <v>0</v>
      </c>
      <c r="L161">
        <v>31</v>
      </c>
      <c r="M161">
        <v>59</v>
      </c>
      <c r="N161" s="9" t="s">
        <v>183</v>
      </c>
      <c r="O161" s="10">
        <v>44383</v>
      </c>
      <c r="P161" s="9" t="s">
        <v>368</v>
      </c>
      <c r="Q161">
        <v>2020</v>
      </c>
      <c r="R161">
        <v>12</v>
      </c>
      <c r="S161">
        <v>6.8666707735271775</v>
      </c>
      <c r="T161" s="9" t="s">
        <v>356</v>
      </c>
      <c r="U161">
        <v>6</v>
      </c>
      <c r="V161">
        <v>6</v>
      </c>
      <c r="W161">
        <v>1</v>
      </c>
      <c r="X161">
        <v>6</v>
      </c>
      <c r="Y161">
        <v>2021</v>
      </c>
      <c r="Z161" s="9" t="s">
        <v>201</v>
      </c>
      <c r="AA161" s="9" t="s">
        <v>192</v>
      </c>
      <c r="AB161" t="s">
        <v>440</v>
      </c>
      <c r="AC161" t="s">
        <v>444</v>
      </c>
      <c r="AD161">
        <v>12</v>
      </c>
      <c r="AE161" t="s">
        <v>445</v>
      </c>
      <c r="AF161">
        <v>6</v>
      </c>
      <c r="AG161" t="s">
        <v>457</v>
      </c>
      <c r="AH161" t="s">
        <v>484</v>
      </c>
      <c r="AI161" t="s">
        <v>444</v>
      </c>
      <c r="AJ161">
        <v>12</v>
      </c>
      <c r="AK161" t="s">
        <v>445</v>
      </c>
    </row>
    <row r="162" spans="1:37" hidden="1" x14ac:dyDescent="0.2">
      <c r="A162">
        <v>609</v>
      </c>
      <c r="B162" s="9" t="s">
        <v>71</v>
      </c>
      <c r="C162">
        <v>15</v>
      </c>
      <c r="D162" s="10">
        <v>43880</v>
      </c>
      <c r="E162" s="10">
        <v>44611</v>
      </c>
      <c r="F162" s="9" t="s">
        <v>34</v>
      </c>
      <c r="G162">
        <v>825</v>
      </c>
      <c r="H162">
        <v>18</v>
      </c>
      <c r="I162" s="10">
        <v>44351</v>
      </c>
      <c r="J162">
        <v>0</v>
      </c>
      <c r="K162" t="b">
        <v>0</v>
      </c>
      <c r="L162">
        <v>58</v>
      </c>
      <c r="M162">
        <v>240</v>
      </c>
      <c r="N162" s="9" t="s">
        <v>183</v>
      </c>
      <c r="O162" s="10">
        <v>44383</v>
      </c>
      <c r="P162" s="9" t="s">
        <v>429</v>
      </c>
      <c r="Q162">
        <v>2020</v>
      </c>
      <c r="R162">
        <v>2</v>
      </c>
      <c r="S162">
        <v>16.526006694182634</v>
      </c>
      <c r="T162" s="9" t="s">
        <v>363</v>
      </c>
      <c r="U162">
        <v>16</v>
      </c>
      <c r="V162">
        <v>6</v>
      </c>
      <c r="W162">
        <v>11</v>
      </c>
      <c r="X162">
        <v>8</v>
      </c>
      <c r="Y162">
        <v>2020</v>
      </c>
      <c r="Z162" s="9" t="s">
        <v>189</v>
      </c>
      <c r="AA162" s="9" t="s">
        <v>202</v>
      </c>
      <c r="AB162" t="s">
        <v>446</v>
      </c>
      <c r="AC162" t="s">
        <v>451</v>
      </c>
      <c r="AD162">
        <v>2</v>
      </c>
      <c r="AE162" t="s">
        <v>452</v>
      </c>
      <c r="AF162">
        <v>6</v>
      </c>
      <c r="AG162" t="s">
        <v>457</v>
      </c>
      <c r="AH162" t="s">
        <v>484</v>
      </c>
      <c r="AI162" t="s">
        <v>451</v>
      </c>
      <c r="AJ162">
        <v>2</v>
      </c>
      <c r="AK162" t="s">
        <v>452</v>
      </c>
    </row>
    <row r="163" spans="1:37" hidden="1" x14ac:dyDescent="0.2">
      <c r="A163">
        <v>610</v>
      </c>
      <c r="B163" s="9" t="s">
        <v>73</v>
      </c>
      <c r="C163">
        <v>10</v>
      </c>
      <c r="D163" s="10">
        <v>44084</v>
      </c>
      <c r="E163" s="10">
        <v>44448</v>
      </c>
      <c r="F163" s="9" t="s">
        <v>34</v>
      </c>
      <c r="G163">
        <v>475</v>
      </c>
      <c r="H163">
        <v>2</v>
      </c>
      <c r="I163" s="10">
        <v>44351</v>
      </c>
      <c r="J163">
        <v>0</v>
      </c>
      <c r="K163" t="b">
        <v>1</v>
      </c>
      <c r="L163">
        <v>3</v>
      </c>
      <c r="M163">
        <v>11</v>
      </c>
      <c r="N163" s="9" t="s">
        <v>183</v>
      </c>
      <c r="O163" s="10">
        <v>44383</v>
      </c>
      <c r="P163" s="9" t="s">
        <v>396</v>
      </c>
      <c r="Q163">
        <v>2020</v>
      </c>
      <c r="R163">
        <v>9</v>
      </c>
      <c r="S163">
        <v>9.8236103410747653</v>
      </c>
      <c r="T163" s="9" t="s">
        <v>356</v>
      </c>
      <c r="U163">
        <v>9</v>
      </c>
      <c r="V163">
        <v>6</v>
      </c>
      <c r="W163">
        <v>4</v>
      </c>
      <c r="X163">
        <v>3</v>
      </c>
      <c r="Y163">
        <v>2021</v>
      </c>
      <c r="Z163" s="9" t="s">
        <v>198</v>
      </c>
      <c r="AA163" s="9" t="s">
        <v>193</v>
      </c>
      <c r="AB163" t="s">
        <v>440</v>
      </c>
      <c r="AC163" t="s">
        <v>441</v>
      </c>
      <c r="AD163">
        <v>9</v>
      </c>
      <c r="AE163" t="s">
        <v>449</v>
      </c>
      <c r="AF163">
        <v>6</v>
      </c>
      <c r="AG163" t="s">
        <v>457</v>
      </c>
      <c r="AH163" t="s">
        <v>484</v>
      </c>
      <c r="AI163" t="s">
        <v>441</v>
      </c>
      <c r="AJ163">
        <v>9</v>
      </c>
      <c r="AK163" t="s">
        <v>449</v>
      </c>
    </row>
    <row r="164" spans="1:37" hidden="1" x14ac:dyDescent="0.2">
      <c r="A164">
        <v>614</v>
      </c>
      <c r="B164" s="9" t="s">
        <v>82</v>
      </c>
      <c r="D164" s="10">
        <v>44018</v>
      </c>
      <c r="E164" s="10">
        <v>44383</v>
      </c>
      <c r="F164" s="9" t="s">
        <v>34</v>
      </c>
      <c r="G164">
        <v>1042</v>
      </c>
      <c r="H164">
        <v>7</v>
      </c>
      <c r="I164" s="10">
        <v>44351</v>
      </c>
      <c r="J164">
        <v>5</v>
      </c>
      <c r="K164" t="b">
        <v>1</v>
      </c>
      <c r="L164">
        <v>77</v>
      </c>
      <c r="M164">
        <v>298</v>
      </c>
      <c r="N164" s="9" t="s">
        <v>183</v>
      </c>
      <c r="O164" s="10">
        <v>44383</v>
      </c>
      <c r="P164" s="9" t="s">
        <v>383</v>
      </c>
      <c r="Q164">
        <v>2020</v>
      </c>
      <c r="R164">
        <v>7</v>
      </c>
      <c r="S164">
        <v>11.992032690609664</v>
      </c>
      <c r="T164" s="9" t="s">
        <v>384</v>
      </c>
      <c r="U164">
        <v>11</v>
      </c>
      <c r="V164">
        <v>6</v>
      </c>
      <c r="W164">
        <v>6</v>
      </c>
      <c r="X164">
        <v>1</v>
      </c>
      <c r="Y164">
        <v>2021</v>
      </c>
      <c r="Z164" s="9" t="s">
        <v>195</v>
      </c>
      <c r="AA164" s="9" t="s">
        <v>190</v>
      </c>
      <c r="AB164" t="s">
        <v>440</v>
      </c>
      <c r="AC164" t="s">
        <v>441</v>
      </c>
      <c r="AD164">
        <v>7</v>
      </c>
      <c r="AE164" t="s">
        <v>443</v>
      </c>
      <c r="AF164">
        <v>6</v>
      </c>
      <c r="AG164" t="s">
        <v>457</v>
      </c>
      <c r="AH164" t="s">
        <v>484</v>
      </c>
      <c r="AI164" t="s">
        <v>441</v>
      </c>
      <c r="AJ164">
        <v>7</v>
      </c>
      <c r="AK164" t="s">
        <v>443</v>
      </c>
    </row>
    <row r="165" spans="1:37" hidden="1" x14ac:dyDescent="0.2">
      <c r="A165">
        <v>631</v>
      </c>
      <c r="B165" s="9" t="s">
        <v>104</v>
      </c>
      <c r="C165">
        <v>15</v>
      </c>
      <c r="D165" s="10">
        <v>44159</v>
      </c>
      <c r="E165" s="10">
        <v>44524</v>
      </c>
      <c r="F165" s="9" t="s">
        <v>34</v>
      </c>
      <c r="G165">
        <v>806</v>
      </c>
      <c r="H165">
        <v>7</v>
      </c>
      <c r="I165" s="10">
        <v>44351</v>
      </c>
      <c r="J165">
        <v>0</v>
      </c>
      <c r="K165" t="b">
        <v>1</v>
      </c>
      <c r="L165">
        <v>19</v>
      </c>
      <c r="M165">
        <v>39</v>
      </c>
      <c r="N165" s="9" t="s">
        <v>183</v>
      </c>
      <c r="O165" s="10">
        <v>44383</v>
      </c>
      <c r="P165" s="9" t="s">
        <v>369</v>
      </c>
      <c r="Q165">
        <v>2020</v>
      </c>
      <c r="R165">
        <v>11</v>
      </c>
      <c r="S165">
        <v>7.3594940347851088</v>
      </c>
      <c r="T165" s="9" t="s">
        <v>363</v>
      </c>
      <c r="U165">
        <v>7</v>
      </c>
      <c r="V165">
        <v>6</v>
      </c>
      <c r="W165">
        <v>1</v>
      </c>
      <c r="X165">
        <v>5</v>
      </c>
      <c r="Y165">
        <v>2021</v>
      </c>
      <c r="Z165" s="9" t="s">
        <v>200</v>
      </c>
      <c r="AA165" s="9" t="s">
        <v>196</v>
      </c>
      <c r="AB165" t="s">
        <v>440</v>
      </c>
      <c r="AC165" t="s">
        <v>444</v>
      </c>
      <c r="AD165">
        <v>11</v>
      </c>
      <c r="AE165" t="s">
        <v>453</v>
      </c>
      <c r="AF165">
        <v>6</v>
      </c>
      <c r="AG165" t="s">
        <v>457</v>
      </c>
      <c r="AH165" t="s">
        <v>484</v>
      </c>
      <c r="AI165" t="s">
        <v>444</v>
      </c>
      <c r="AJ165">
        <v>11</v>
      </c>
      <c r="AK165" t="s">
        <v>453</v>
      </c>
    </row>
    <row r="166" spans="1:37" hidden="1" x14ac:dyDescent="0.2">
      <c r="A166">
        <v>635</v>
      </c>
      <c r="B166" s="9" t="s">
        <v>109</v>
      </c>
      <c r="C166">
        <v>5</v>
      </c>
      <c r="D166" s="10">
        <v>44182</v>
      </c>
      <c r="E166" s="10">
        <v>44547</v>
      </c>
      <c r="F166" s="9" t="s">
        <v>34</v>
      </c>
      <c r="G166">
        <v>492</v>
      </c>
      <c r="H166">
        <v>7</v>
      </c>
      <c r="I166" s="10">
        <v>44351</v>
      </c>
      <c r="J166">
        <v>2</v>
      </c>
      <c r="K166" t="b">
        <v>1</v>
      </c>
      <c r="L166">
        <v>11</v>
      </c>
      <c r="M166">
        <v>40</v>
      </c>
      <c r="N166" s="9" t="s">
        <v>183</v>
      </c>
      <c r="O166" s="10">
        <v>44383</v>
      </c>
      <c r="P166" s="9" t="s">
        <v>372</v>
      </c>
      <c r="Q166">
        <v>2020</v>
      </c>
      <c r="R166">
        <v>12</v>
      </c>
      <c r="S166">
        <v>6.6038317008562801</v>
      </c>
      <c r="T166" s="9" t="s">
        <v>356</v>
      </c>
      <c r="U166">
        <v>6</v>
      </c>
      <c r="V166">
        <v>6</v>
      </c>
      <c r="W166">
        <v>1</v>
      </c>
      <c r="X166">
        <v>6</v>
      </c>
      <c r="Y166">
        <v>2021</v>
      </c>
      <c r="Z166" s="9" t="s">
        <v>201</v>
      </c>
      <c r="AA166" s="9" t="s">
        <v>192</v>
      </c>
      <c r="AB166" t="s">
        <v>440</v>
      </c>
      <c r="AC166" t="s">
        <v>444</v>
      </c>
      <c r="AD166">
        <v>12</v>
      </c>
      <c r="AE166" t="s">
        <v>445</v>
      </c>
      <c r="AF166">
        <v>6</v>
      </c>
      <c r="AG166" t="s">
        <v>457</v>
      </c>
      <c r="AH166" t="s">
        <v>484</v>
      </c>
      <c r="AI166" t="s">
        <v>444</v>
      </c>
      <c r="AJ166">
        <v>12</v>
      </c>
      <c r="AK166" t="s">
        <v>445</v>
      </c>
    </row>
    <row r="167" spans="1:37" hidden="1" x14ac:dyDescent="0.2">
      <c r="A167">
        <v>638</v>
      </c>
      <c r="B167" s="9" t="s">
        <v>112</v>
      </c>
      <c r="C167">
        <v>25</v>
      </c>
      <c r="D167" s="10">
        <v>44187</v>
      </c>
      <c r="E167" s="10">
        <v>44552</v>
      </c>
      <c r="F167" s="9" t="s">
        <v>34</v>
      </c>
      <c r="G167">
        <v>1458</v>
      </c>
      <c r="H167">
        <v>13</v>
      </c>
      <c r="I167" s="10">
        <v>44351</v>
      </c>
      <c r="J167">
        <v>2</v>
      </c>
      <c r="K167" t="b">
        <v>1</v>
      </c>
      <c r="L167">
        <v>153</v>
      </c>
      <c r="M167">
        <v>408</v>
      </c>
      <c r="N167" s="9" t="s">
        <v>183</v>
      </c>
      <c r="O167" s="10">
        <v>44383</v>
      </c>
      <c r="P167" s="9" t="s">
        <v>382</v>
      </c>
      <c r="Q167">
        <v>2020</v>
      </c>
      <c r="R167">
        <v>12</v>
      </c>
      <c r="S167">
        <v>6.4395572804369703</v>
      </c>
      <c r="T167" s="9" t="s">
        <v>363</v>
      </c>
      <c r="U167">
        <v>6</v>
      </c>
      <c r="V167">
        <v>6</v>
      </c>
      <c r="W167">
        <v>0</v>
      </c>
      <c r="X167">
        <v>6</v>
      </c>
      <c r="Y167">
        <v>2021</v>
      </c>
      <c r="Z167" s="9" t="s">
        <v>201</v>
      </c>
      <c r="AA167" s="9" t="s">
        <v>192</v>
      </c>
      <c r="AB167" t="s">
        <v>440</v>
      </c>
      <c r="AC167" t="s">
        <v>444</v>
      </c>
      <c r="AD167">
        <v>12</v>
      </c>
      <c r="AE167" t="s">
        <v>445</v>
      </c>
      <c r="AF167">
        <v>6</v>
      </c>
      <c r="AG167" t="s">
        <v>457</v>
      </c>
      <c r="AH167" t="s">
        <v>484</v>
      </c>
      <c r="AI167" t="s">
        <v>444</v>
      </c>
      <c r="AJ167">
        <v>12</v>
      </c>
      <c r="AK167" t="s">
        <v>445</v>
      </c>
    </row>
    <row r="168" spans="1:37" hidden="1" x14ac:dyDescent="0.2">
      <c r="A168">
        <v>650</v>
      </c>
      <c r="B168" s="9" t="s">
        <v>127</v>
      </c>
      <c r="C168">
        <v>5</v>
      </c>
      <c r="D168" s="10">
        <v>44078</v>
      </c>
      <c r="E168" s="10">
        <v>44443</v>
      </c>
      <c r="F168" s="9" t="s">
        <v>34</v>
      </c>
      <c r="G168">
        <v>321.95000000000005</v>
      </c>
      <c r="H168">
        <v>8</v>
      </c>
      <c r="I168" s="10">
        <v>44351</v>
      </c>
      <c r="J168">
        <v>0</v>
      </c>
      <c r="K168" t="b">
        <v>0</v>
      </c>
      <c r="M168">
        <v>5</v>
      </c>
      <c r="N168" s="9" t="s">
        <v>184</v>
      </c>
      <c r="O168" s="10">
        <v>44383</v>
      </c>
      <c r="P168" s="9" t="s">
        <v>361</v>
      </c>
      <c r="Q168">
        <v>2020</v>
      </c>
      <c r="R168">
        <v>9</v>
      </c>
      <c r="S168">
        <v>10.020739645577939</v>
      </c>
      <c r="T168" s="9" t="s">
        <v>356</v>
      </c>
      <c r="U168">
        <v>10</v>
      </c>
      <c r="V168">
        <v>6</v>
      </c>
      <c r="W168">
        <v>4</v>
      </c>
      <c r="X168">
        <v>3</v>
      </c>
      <c r="Y168">
        <v>2021</v>
      </c>
      <c r="Z168" s="9" t="s">
        <v>198</v>
      </c>
      <c r="AA168" s="9" t="s">
        <v>193</v>
      </c>
      <c r="AB168" t="s">
        <v>440</v>
      </c>
      <c r="AC168" t="s">
        <v>441</v>
      </c>
      <c r="AD168">
        <v>9</v>
      </c>
      <c r="AE168" t="s">
        <v>449</v>
      </c>
      <c r="AF168">
        <v>6</v>
      </c>
      <c r="AG168" t="s">
        <v>457</v>
      </c>
      <c r="AH168" t="s">
        <v>484</v>
      </c>
      <c r="AI168" t="s">
        <v>441</v>
      </c>
      <c r="AJ168">
        <v>9</v>
      </c>
      <c r="AK168" t="s">
        <v>449</v>
      </c>
    </row>
    <row r="169" spans="1:37" hidden="1" x14ac:dyDescent="0.2">
      <c r="A169">
        <v>672</v>
      </c>
      <c r="B169" s="9" t="s">
        <v>152</v>
      </c>
      <c r="C169">
        <v>15</v>
      </c>
      <c r="D169" s="10">
        <v>44152</v>
      </c>
      <c r="E169" s="10">
        <v>44517</v>
      </c>
      <c r="F169" s="9" t="s">
        <v>34</v>
      </c>
      <c r="G169">
        <v>781</v>
      </c>
      <c r="H169">
        <v>2</v>
      </c>
      <c r="I169" s="10">
        <v>44351</v>
      </c>
      <c r="J169">
        <v>0</v>
      </c>
      <c r="K169" t="b">
        <v>1</v>
      </c>
      <c r="L169">
        <v>1</v>
      </c>
      <c r="M169">
        <v>7</v>
      </c>
      <c r="N169" s="9" t="s">
        <v>183</v>
      </c>
      <c r="O169" s="10">
        <v>44383</v>
      </c>
      <c r="P169" s="9" t="s">
        <v>370</v>
      </c>
      <c r="Q169">
        <v>2020</v>
      </c>
      <c r="R169">
        <v>11</v>
      </c>
      <c r="S169">
        <v>7.5894782233721427</v>
      </c>
      <c r="T169" s="9" t="s">
        <v>363</v>
      </c>
      <c r="U169">
        <v>7</v>
      </c>
      <c r="V169">
        <v>6</v>
      </c>
      <c r="W169">
        <v>2</v>
      </c>
      <c r="X169">
        <v>5</v>
      </c>
      <c r="Y169">
        <v>2021</v>
      </c>
      <c r="Z169" s="9" t="s">
        <v>200</v>
      </c>
      <c r="AA169" s="9" t="s">
        <v>196</v>
      </c>
      <c r="AB169" t="s">
        <v>440</v>
      </c>
      <c r="AC169" t="s">
        <v>444</v>
      </c>
      <c r="AD169">
        <v>11</v>
      </c>
      <c r="AE169" t="s">
        <v>453</v>
      </c>
      <c r="AF169">
        <v>6</v>
      </c>
      <c r="AG169" t="s">
        <v>457</v>
      </c>
      <c r="AH169" t="s">
        <v>484</v>
      </c>
      <c r="AI169" t="s">
        <v>444</v>
      </c>
      <c r="AJ169">
        <v>11</v>
      </c>
      <c r="AK169" t="s">
        <v>453</v>
      </c>
    </row>
    <row r="170" spans="1:37" hidden="1" x14ac:dyDescent="0.2">
      <c r="A170">
        <v>673</v>
      </c>
      <c r="B170" s="9" t="s">
        <v>154</v>
      </c>
      <c r="C170">
        <v>5</v>
      </c>
      <c r="D170" s="10">
        <v>44173</v>
      </c>
      <c r="E170" s="10">
        <v>44538</v>
      </c>
      <c r="F170" s="9" t="s">
        <v>34</v>
      </c>
      <c r="G170">
        <v>542</v>
      </c>
      <c r="H170">
        <v>3</v>
      </c>
      <c r="I170" s="10">
        <v>44351</v>
      </c>
      <c r="J170">
        <v>0</v>
      </c>
      <c r="K170" t="b">
        <v>1</v>
      </c>
      <c r="L170">
        <v>6</v>
      </c>
      <c r="M170">
        <v>21</v>
      </c>
      <c r="N170" s="9" t="s">
        <v>183</v>
      </c>
      <c r="O170" s="10">
        <v>44383</v>
      </c>
      <c r="P170" s="9" t="s">
        <v>360</v>
      </c>
      <c r="Q170">
        <v>2020</v>
      </c>
      <c r="R170">
        <v>12</v>
      </c>
      <c r="S170">
        <v>6.8995256576110391</v>
      </c>
      <c r="T170" s="9" t="s">
        <v>356</v>
      </c>
      <c r="U170">
        <v>6</v>
      </c>
      <c r="V170">
        <v>6</v>
      </c>
      <c r="W170">
        <v>1</v>
      </c>
      <c r="X170">
        <v>6</v>
      </c>
      <c r="Y170">
        <v>2021</v>
      </c>
      <c r="Z170" s="9" t="s">
        <v>201</v>
      </c>
      <c r="AA170" s="9" t="s">
        <v>192</v>
      </c>
      <c r="AB170" t="s">
        <v>440</v>
      </c>
      <c r="AC170" t="s">
        <v>444</v>
      </c>
      <c r="AD170">
        <v>12</v>
      </c>
      <c r="AE170" t="s">
        <v>445</v>
      </c>
      <c r="AF170">
        <v>6</v>
      </c>
      <c r="AG170" t="s">
        <v>457</v>
      </c>
      <c r="AH170" t="s">
        <v>484</v>
      </c>
      <c r="AI170" t="s">
        <v>444</v>
      </c>
      <c r="AJ170">
        <v>12</v>
      </c>
      <c r="AK170" t="s">
        <v>445</v>
      </c>
    </row>
    <row r="171" spans="1:37" hidden="1" x14ac:dyDescent="0.2">
      <c r="A171">
        <v>707</v>
      </c>
      <c r="B171" s="9" t="s">
        <v>71</v>
      </c>
      <c r="C171">
        <v>15</v>
      </c>
      <c r="D171" s="10">
        <v>43880</v>
      </c>
      <c r="E171" s="10">
        <v>44611</v>
      </c>
      <c r="F171" s="9" t="s">
        <v>34</v>
      </c>
      <c r="G171">
        <v>825</v>
      </c>
      <c r="H171">
        <v>18</v>
      </c>
      <c r="I171" s="10">
        <v>44351</v>
      </c>
      <c r="J171">
        <v>0</v>
      </c>
      <c r="K171" t="b">
        <v>0</v>
      </c>
      <c r="L171">
        <v>58</v>
      </c>
      <c r="M171">
        <v>240</v>
      </c>
      <c r="N171" s="9" t="s">
        <v>183</v>
      </c>
      <c r="O171" s="10">
        <v>44383</v>
      </c>
      <c r="P171" s="9" t="s">
        <v>429</v>
      </c>
      <c r="Q171">
        <v>2020</v>
      </c>
      <c r="R171">
        <v>2</v>
      </c>
      <c r="S171">
        <v>16.526006694182634</v>
      </c>
      <c r="T171" s="9" t="s">
        <v>363</v>
      </c>
      <c r="U171">
        <v>16</v>
      </c>
      <c r="V171">
        <v>7</v>
      </c>
      <c r="W171">
        <v>10</v>
      </c>
      <c r="X171">
        <v>9</v>
      </c>
      <c r="Y171">
        <v>2020</v>
      </c>
      <c r="Z171" s="9" t="s">
        <v>193</v>
      </c>
      <c r="AA171" s="9" t="s">
        <v>202</v>
      </c>
      <c r="AB171" t="s">
        <v>446</v>
      </c>
      <c r="AC171" t="s">
        <v>451</v>
      </c>
      <c r="AD171">
        <v>2</v>
      </c>
      <c r="AE171" t="s">
        <v>452</v>
      </c>
      <c r="AF171">
        <v>6</v>
      </c>
      <c r="AG171" t="s">
        <v>457</v>
      </c>
      <c r="AH171" t="s">
        <v>484</v>
      </c>
      <c r="AI171" t="s">
        <v>451</v>
      </c>
      <c r="AJ171">
        <v>2</v>
      </c>
      <c r="AK171" t="s">
        <v>452</v>
      </c>
    </row>
    <row r="172" spans="1:37" hidden="1" x14ac:dyDescent="0.2">
      <c r="A172">
        <v>708</v>
      </c>
      <c r="B172" s="9" t="s">
        <v>73</v>
      </c>
      <c r="C172">
        <v>10</v>
      </c>
      <c r="D172" s="10">
        <v>44084</v>
      </c>
      <c r="E172" s="10">
        <v>44448</v>
      </c>
      <c r="F172" s="9" t="s">
        <v>34</v>
      </c>
      <c r="G172">
        <v>475</v>
      </c>
      <c r="H172">
        <v>2</v>
      </c>
      <c r="I172" s="10">
        <v>44351</v>
      </c>
      <c r="J172">
        <v>0</v>
      </c>
      <c r="K172" t="b">
        <v>1</v>
      </c>
      <c r="L172">
        <v>3</v>
      </c>
      <c r="M172">
        <v>11</v>
      </c>
      <c r="N172" s="9" t="s">
        <v>183</v>
      </c>
      <c r="O172" s="10">
        <v>44383</v>
      </c>
      <c r="P172" s="9" t="s">
        <v>396</v>
      </c>
      <c r="Q172">
        <v>2020</v>
      </c>
      <c r="R172">
        <v>9</v>
      </c>
      <c r="S172">
        <v>9.8236103410747653</v>
      </c>
      <c r="T172" s="9" t="s">
        <v>356</v>
      </c>
      <c r="U172">
        <v>9</v>
      </c>
      <c r="V172">
        <v>7</v>
      </c>
      <c r="W172">
        <v>3</v>
      </c>
      <c r="X172">
        <v>4</v>
      </c>
      <c r="Y172">
        <v>2021</v>
      </c>
      <c r="Z172" s="9" t="s">
        <v>199</v>
      </c>
      <c r="AA172" s="9" t="s">
        <v>193</v>
      </c>
      <c r="AB172" t="s">
        <v>440</v>
      </c>
      <c r="AC172" t="s">
        <v>441</v>
      </c>
      <c r="AD172">
        <v>9</v>
      </c>
      <c r="AE172" t="s">
        <v>449</v>
      </c>
      <c r="AF172">
        <v>6</v>
      </c>
      <c r="AG172" t="s">
        <v>457</v>
      </c>
      <c r="AH172" t="s">
        <v>484</v>
      </c>
      <c r="AI172" t="s">
        <v>441</v>
      </c>
      <c r="AJ172">
        <v>9</v>
      </c>
      <c r="AK172" t="s">
        <v>449</v>
      </c>
    </row>
    <row r="173" spans="1:37" hidden="1" x14ac:dyDescent="0.2">
      <c r="A173">
        <v>712</v>
      </c>
      <c r="B173" s="9" t="s">
        <v>82</v>
      </c>
      <c r="D173" s="10">
        <v>44018</v>
      </c>
      <c r="E173" s="10">
        <v>44383</v>
      </c>
      <c r="F173" s="9" t="s">
        <v>34</v>
      </c>
      <c r="G173">
        <v>1042</v>
      </c>
      <c r="H173">
        <v>7</v>
      </c>
      <c r="I173" s="10">
        <v>44351</v>
      </c>
      <c r="J173">
        <v>5</v>
      </c>
      <c r="K173" t="b">
        <v>1</v>
      </c>
      <c r="L173">
        <v>77</v>
      </c>
      <c r="M173">
        <v>298</v>
      </c>
      <c r="N173" s="9" t="s">
        <v>183</v>
      </c>
      <c r="O173" s="10">
        <v>44383</v>
      </c>
      <c r="P173" s="9" t="s">
        <v>383</v>
      </c>
      <c r="Q173">
        <v>2020</v>
      </c>
      <c r="R173">
        <v>7</v>
      </c>
      <c r="S173">
        <v>11.992032690609664</v>
      </c>
      <c r="T173" s="9" t="s">
        <v>384</v>
      </c>
      <c r="U173">
        <v>11</v>
      </c>
      <c r="V173">
        <v>7</v>
      </c>
      <c r="W173">
        <v>5</v>
      </c>
      <c r="X173">
        <v>2</v>
      </c>
      <c r="Y173">
        <v>2021</v>
      </c>
      <c r="Z173" s="9" t="s">
        <v>197</v>
      </c>
      <c r="AA173" s="9" t="s">
        <v>190</v>
      </c>
      <c r="AB173" t="s">
        <v>440</v>
      </c>
      <c r="AC173" t="s">
        <v>441</v>
      </c>
      <c r="AD173">
        <v>7</v>
      </c>
      <c r="AE173" t="s">
        <v>443</v>
      </c>
      <c r="AF173">
        <v>6</v>
      </c>
      <c r="AG173" t="s">
        <v>457</v>
      </c>
      <c r="AH173" t="s">
        <v>484</v>
      </c>
      <c r="AI173" t="s">
        <v>441</v>
      </c>
      <c r="AJ173">
        <v>7</v>
      </c>
      <c r="AK173" t="s">
        <v>443</v>
      </c>
    </row>
    <row r="174" spans="1:37" hidden="1" x14ac:dyDescent="0.2">
      <c r="A174">
        <v>729</v>
      </c>
      <c r="B174" s="9" t="s">
        <v>104</v>
      </c>
      <c r="C174">
        <v>15</v>
      </c>
      <c r="D174" s="10">
        <v>44159</v>
      </c>
      <c r="E174" s="10">
        <v>44524</v>
      </c>
      <c r="F174" s="9" t="s">
        <v>34</v>
      </c>
      <c r="G174">
        <v>806</v>
      </c>
      <c r="H174">
        <v>7</v>
      </c>
      <c r="I174" s="10">
        <v>44351</v>
      </c>
      <c r="J174">
        <v>0</v>
      </c>
      <c r="K174" t="b">
        <v>1</v>
      </c>
      <c r="L174">
        <v>19</v>
      </c>
      <c r="M174">
        <v>39</v>
      </c>
      <c r="N174" s="9" t="s">
        <v>183</v>
      </c>
      <c r="O174" s="10">
        <v>44383</v>
      </c>
      <c r="P174" s="9" t="s">
        <v>369</v>
      </c>
      <c r="Q174">
        <v>2020</v>
      </c>
      <c r="R174">
        <v>11</v>
      </c>
      <c r="S174">
        <v>7.3594940347851088</v>
      </c>
      <c r="T174" s="9" t="s">
        <v>363</v>
      </c>
      <c r="U174">
        <v>7</v>
      </c>
      <c r="V174">
        <v>7</v>
      </c>
      <c r="W174">
        <v>0</v>
      </c>
      <c r="X174">
        <v>6</v>
      </c>
      <c r="Y174">
        <v>2021</v>
      </c>
      <c r="Z174" s="9" t="s">
        <v>201</v>
      </c>
      <c r="AA174" s="9" t="s">
        <v>196</v>
      </c>
      <c r="AB174" t="s">
        <v>440</v>
      </c>
      <c r="AC174" t="s">
        <v>444</v>
      </c>
      <c r="AD174">
        <v>11</v>
      </c>
      <c r="AE174" t="s">
        <v>453</v>
      </c>
      <c r="AF174">
        <v>6</v>
      </c>
      <c r="AG174" t="s">
        <v>457</v>
      </c>
      <c r="AH174" t="s">
        <v>484</v>
      </c>
      <c r="AI174" t="s">
        <v>444</v>
      </c>
      <c r="AJ174">
        <v>11</v>
      </c>
      <c r="AK174" t="s">
        <v>453</v>
      </c>
    </row>
    <row r="175" spans="1:37" hidden="1" x14ac:dyDescent="0.2">
      <c r="A175">
        <v>748</v>
      </c>
      <c r="B175" s="9" t="s">
        <v>127</v>
      </c>
      <c r="C175">
        <v>5</v>
      </c>
      <c r="D175" s="10">
        <v>44078</v>
      </c>
      <c r="E175" s="10">
        <v>44443</v>
      </c>
      <c r="F175" s="9" t="s">
        <v>34</v>
      </c>
      <c r="G175">
        <v>321.95000000000005</v>
      </c>
      <c r="H175">
        <v>8</v>
      </c>
      <c r="I175" s="10">
        <v>44351</v>
      </c>
      <c r="J175">
        <v>0</v>
      </c>
      <c r="K175" t="b">
        <v>0</v>
      </c>
      <c r="M175">
        <v>5</v>
      </c>
      <c r="N175" s="9" t="s">
        <v>184</v>
      </c>
      <c r="O175" s="10">
        <v>44383</v>
      </c>
      <c r="P175" s="9" t="s">
        <v>361</v>
      </c>
      <c r="Q175">
        <v>2020</v>
      </c>
      <c r="R175">
        <v>9</v>
      </c>
      <c r="S175">
        <v>10.020739645577939</v>
      </c>
      <c r="T175" s="9" t="s">
        <v>356</v>
      </c>
      <c r="U175">
        <v>10</v>
      </c>
      <c r="V175">
        <v>7</v>
      </c>
      <c r="W175">
        <v>3</v>
      </c>
      <c r="X175">
        <v>4</v>
      </c>
      <c r="Y175">
        <v>2021</v>
      </c>
      <c r="Z175" s="9" t="s">
        <v>199</v>
      </c>
      <c r="AA175" s="9" t="s">
        <v>193</v>
      </c>
      <c r="AB175" t="s">
        <v>440</v>
      </c>
      <c r="AC175" t="s">
        <v>441</v>
      </c>
      <c r="AD175">
        <v>9</v>
      </c>
      <c r="AE175" t="s">
        <v>449</v>
      </c>
      <c r="AF175">
        <v>6</v>
      </c>
      <c r="AG175" t="s">
        <v>457</v>
      </c>
      <c r="AH175" t="s">
        <v>484</v>
      </c>
      <c r="AI175" t="s">
        <v>441</v>
      </c>
      <c r="AJ175">
        <v>9</v>
      </c>
      <c r="AK175" t="s">
        <v>449</v>
      </c>
    </row>
    <row r="176" spans="1:37" hidden="1" x14ac:dyDescent="0.2">
      <c r="A176">
        <v>770</v>
      </c>
      <c r="B176" s="9" t="s">
        <v>152</v>
      </c>
      <c r="C176">
        <v>15</v>
      </c>
      <c r="D176" s="10">
        <v>44152</v>
      </c>
      <c r="E176" s="10">
        <v>44517</v>
      </c>
      <c r="F176" s="9" t="s">
        <v>34</v>
      </c>
      <c r="G176">
        <v>781</v>
      </c>
      <c r="H176">
        <v>2</v>
      </c>
      <c r="I176" s="10">
        <v>44351</v>
      </c>
      <c r="J176">
        <v>0</v>
      </c>
      <c r="K176" t="b">
        <v>1</v>
      </c>
      <c r="L176">
        <v>1</v>
      </c>
      <c r="M176">
        <v>7</v>
      </c>
      <c r="N176" s="9" t="s">
        <v>183</v>
      </c>
      <c r="O176" s="10">
        <v>44383</v>
      </c>
      <c r="P176" s="9" t="s">
        <v>370</v>
      </c>
      <c r="Q176">
        <v>2020</v>
      </c>
      <c r="R176">
        <v>11</v>
      </c>
      <c r="S176">
        <v>7.5894782233721427</v>
      </c>
      <c r="T176" s="9" t="s">
        <v>363</v>
      </c>
      <c r="U176">
        <v>7</v>
      </c>
      <c r="V176">
        <v>7</v>
      </c>
      <c r="W176">
        <v>1</v>
      </c>
      <c r="X176">
        <v>6</v>
      </c>
      <c r="Y176">
        <v>2021</v>
      </c>
      <c r="Z176" s="9" t="s">
        <v>201</v>
      </c>
      <c r="AA176" s="9" t="s">
        <v>196</v>
      </c>
      <c r="AB176" t="s">
        <v>440</v>
      </c>
      <c r="AC176" t="s">
        <v>444</v>
      </c>
      <c r="AD176">
        <v>11</v>
      </c>
      <c r="AE176" t="s">
        <v>453</v>
      </c>
      <c r="AF176">
        <v>6</v>
      </c>
      <c r="AG176" t="s">
        <v>457</v>
      </c>
      <c r="AH176" t="s">
        <v>484</v>
      </c>
      <c r="AI176" t="s">
        <v>444</v>
      </c>
      <c r="AJ176">
        <v>11</v>
      </c>
      <c r="AK176" t="s">
        <v>453</v>
      </c>
    </row>
    <row r="177" spans="1:37" hidden="1" x14ac:dyDescent="0.2">
      <c r="A177">
        <v>805</v>
      </c>
      <c r="B177" s="9" t="s">
        <v>71</v>
      </c>
      <c r="C177">
        <v>15</v>
      </c>
      <c r="D177" s="10">
        <v>43880</v>
      </c>
      <c r="E177" s="10">
        <v>44611</v>
      </c>
      <c r="F177" s="9" t="s">
        <v>34</v>
      </c>
      <c r="G177">
        <v>825</v>
      </c>
      <c r="H177">
        <v>18</v>
      </c>
      <c r="I177" s="10">
        <v>44351</v>
      </c>
      <c r="J177">
        <v>0</v>
      </c>
      <c r="K177" t="b">
        <v>0</v>
      </c>
      <c r="L177">
        <v>58</v>
      </c>
      <c r="M177">
        <v>240</v>
      </c>
      <c r="N177" s="9" t="s">
        <v>183</v>
      </c>
      <c r="O177" s="10">
        <v>44383</v>
      </c>
      <c r="P177" s="9" t="s">
        <v>429</v>
      </c>
      <c r="Q177">
        <v>2020</v>
      </c>
      <c r="R177">
        <v>2</v>
      </c>
      <c r="S177">
        <v>16.526006694182634</v>
      </c>
      <c r="T177" s="9" t="s">
        <v>363</v>
      </c>
      <c r="U177">
        <v>16</v>
      </c>
      <c r="V177">
        <v>8</v>
      </c>
      <c r="W177">
        <v>9</v>
      </c>
      <c r="X177">
        <v>10</v>
      </c>
      <c r="Y177">
        <v>2020</v>
      </c>
      <c r="Z177" s="9" t="s">
        <v>194</v>
      </c>
      <c r="AA177" s="9" t="s">
        <v>202</v>
      </c>
      <c r="AB177" t="s">
        <v>446</v>
      </c>
      <c r="AC177" t="s">
        <v>451</v>
      </c>
      <c r="AD177">
        <v>2</v>
      </c>
      <c r="AE177" t="s">
        <v>452</v>
      </c>
      <c r="AF177">
        <v>6</v>
      </c>
      <c r="AG177" t="s">
        <v>457</v>
      </c>
      <c r="AH177" t="s">
        <v>484</v>
      </c>
      <c r="AI177" t="s">
        <v>451</v>
      </c>
      <c r="AJ177">
        <v>2</v>
      </c>
      <c r="AK177" t="s">
        <v>452</v>
      </c>
    </row>
    <row r="178" spans="1:37" hidden="1" x14ac:dyDescent="0.2">
      <c r="A178">
        <v>806</v>
      </c>
      <c r="B178" s="9" t="s">
        <v>73</v>
      </c>
      <c r="C178">
        <v>10</v>
      </c>
      <c r="D178" s="10">
        <v>44084</v>
      </c>
      <c r="E178" s="10">
        <v>44448</v>
      </c>
      <c r="F178" s="9" t="s">
        <v>34</v>
      </c>
      <c r="G178">
        <v>475</v>
      </c>
      <c r="H178">
        <v>2</v>
      </c>
      <c r="I178" s="10">
        <v>44351</v>
      </c>
      <c r="J178">
        <v>0</v>
      </c>
      <c r="K178" t="b">
        <v>1</v>
      </c>
      <c r="L178">
        <v>3</v>
      </c>
      <c r="M178">
        <v>11</v>
      </c>
      <c r="N178" s="9" t="s">
        <v>183</v>
      </c>
      <c r="O178" s="10">
        <v>44383</v>
      </c>
      <c r="P178" s="9" t="s">
        <v>396</v>
      </c>
      <c r="Q178">
        <v>2020</v>
      </c>
      <c r="R178">
        <v>9</v>
      </c>
      <c r="S178">
        <v>9.8236103410747653</v>
      </c>
      <c r="T178" s="9" t="s">
        <v>356</v>
      </c>
      <c r="U178">
        <v>9</v>
      </c>
      <c r="V178">
        <v>8</v>
      </c>
      <c r="W178">
        <v>2</v>
      </c>
      <c r="X178">
        <v>5</v>
      </c>
      <c r="Y178">
        <v>2021</v>
      </c>
      <c r="Z178" s="9" t="s">
        <v>200</v>
      </c>
      <c r="AA178" s="9" t="s">
        <v>193</v>
      </c>
      <c r="AB178" t="s">
        <v>440</v>
      </c>
      <c r="AC178" t="s">
        <v>441</v>
      </c>
      <c r="AD178">
        <v>9</v>
      </c>
      <c r="AE178" t="s">
        <v>449</v>
      </c>
      <c r="AF178">
        <v>6</v>
      </c>
      <c r="AG178" t="s">
        <v>457</v>
      </c>
      <c r="AH178" t="s">
        <v>484</v>
      </c>
      <c r="AI178" t="s">
        <v>441</v>
      </c>
      <c r="AJ178">
        <v>9</v>
      </c>
      <c r="AK178" t="s">
        <v>449</v>
      </c>
    </row>
    <row r="179" spans="1:37" hidden="1" x14ac:dyDescent="0.2">
      <c r="A179">
        <v>810</v>
      </c>
      <c r="B179" s="9" t="s">
        <v>82</v>
      </c>
      <c r="D179" s="10">
        <v>44018</v>
      </c>
      <c r="E179" s="10">
        <v>44383</v>
      </c>
      <c r="F179" s="9" t="s">
        <v>34</v>
      </c>
      <c r="G179">
        <v>1042</v>
      </c>
      <c r="H179">
        <v>7</v>
      </c>
      <c r="I179" s="10">
        <v>44351</v>
      </c>
      <c r="J179">
        <v>5</v>
      </c>
      <c r="K179" t="b">
        <v>1</v>
      </c>
      <c r="L179">
        <v>77</v>
      </c>
      <c r="M179">
        <v>298</v>
      </c>
      <c r="N179" s="9" t="s">
        <v>183</v>
      </c>
      <c r="O179" s="10">
        <v>44383</v>
      </c>
      <c r="P179" s="9" t="s">
        <v>383</v>
      </c>
      <c r="Q179">
        <v>2020</v>
      </c>
      <c r="R179">
        <v>7</v>
      </c>
      <c r="S179">
        <v>11.992032690609664</v>
      </c>
      <c r="T179" s="9" t="s">
        <v>384</v>
      </c>
      <c r="U179">
        <v>11</v>
      </c>
      <c r="V179">
        <v>8</v>
      </c>
      <c r="W179">
        <v>4</v>
      </c>
      <c r="X179">
        <v>3</v>
      </c>
      <c r="Y179">
        <v>2021</v>
      </c>
      <c r="Z179" s="9" t="s">
        <v>198</v>
      </c>
      <c r="AA179" s="9" t="s">
        <v>190</v>
      </c>
      <c r="AB179" t="s">
        <v>440</v>
      </c>
      <c r="AC179" t="s">
        <v>441</v>
      </c>
      <c r="AD179">
        <v>7</v>
      </c>
      <c r="AE179" t="s">
        <v>443</v>
      </c>
      <c r="AF179">
        <v>6</v>
      </c>
      <c r="AG179" t="s">
        <v>457</v>
      </c>
      <c r="AH179" t="s">
        <v>484</v>
      </c>
      <c r="AI179" t="s">
        <v>441</v>
      </c>
      <c r="AJ179">
        <v>7</v>
      </c>
      <c r="AK179" t="s">
        <v>443</v>
      </c>
    </row>
    <row r="180" spans="1:37" hidden="1" x14ac:dyDescent="0.2">
      <c r="A180">
        <v>846</v>
      </c>
      <c r="B180" s="9" t="s">
        <v>127</v>
      </c>
      <c r="C180">
        <v>5</v>
      </c>
      <c r="D180" s="10">
        <v>44078</v>
      </c>
      <c r="E180" s="10">
        <v>44443</v>
      </c>
      <c r="F180" s="9" t="s">
        <v>34</v>
      </c>
      <c r="G180">
        <v>321.95000000000005</v>
      </c>
      <c r="H180">
        <v>8</v>
      </c>
      <c r="I180" s="10">
        <v>44351</v>
      </c>
      <c r="J180">
        <v>0</v>
      </c>
      <c r="K180" t="b">
        <v>0</v>
      </c>
      <c r="M180">
        <v>5</v>
      </c>
      <c r="N180" s="9" t="s">
        <v>184</v>
      </c>
      <c r="O180" s="10">
        <v>44383</v>
      </c>
      <c r="P180" s="9" t="s">
        <v>361</v>
      </c>
      <c r="Q180">
        <v>2020</v>
      </c>
      <c r="R180">
        <v>9</v>
      </c>
      <c r="S180">
        <v>10.020739645577939</v>
      </c>
      <c r="T180" s="9" t="s">
        <v>356</v>
      </c>
      <c r="U180">
        <v>10</v>
      </c>
      <c r="V180">
        <v>8</v>
      </c>
      <c r="W180">
        <v>2</v>
      </c>
      <c r="X180">
        <v>5</v>
      </c>
      <c r="Y180">
        <v>2021</v>
      </c>
      <c r="Z180" s="9" t="s">
        <v>200</v>
      </c>
      <c r="AA180" s="9" t="s">
        <v>193</v>
      </c>
      <c r="AB180" t="s">
        <v>440</v>
      </c>
      <c r="AC180" t="s">
        <v>441</v>
      </c>
      <c r="AD180">
        <v>9</v>
      </c>
      <c r="AE180" t="s">
        <v>449</v>
      </c>
      <c r="AF180">
        <v>6</v>
      </c>
      <c r="AG180" t="s">
        <v>457</v>
      </c>
      <c r="AH180" t="s">
        <v>484</v>
      </c>
      <c r="AI180" t="s">
        <v>441</v>
      </c>
      <c r="AJ180">
        <v>9</v>
      </c>
      <c r="AK180" t="s">
        <v>449</v>
      </c>
    </row>
    <row r="181" spans="1:37" hidden="1" x14ac:dyDescent="0.2">
      <c r="A181">
        <v>903</v>
      </c>
      <c r="B181" s="9" t="s">
        <v>71</v>
      </c>
      <c r="C181">
        <v>15</v>
      </c>
      <c r="D181" s="10">
        <v>43880</v>
      </c>
      <c r="E181" s="10">
        <v>44611</v>
      </c>
      <c r="F181" s="9" t="s">
        <v>34</v>
      </c>
      <c r="G181">
        <v>825</v>
      </c>
      <c r="H181">
        <v>18</v>
      </c>
      <c r="I181" s="10">
        <v>44351</v>
      </c>
      <c r="J181">
        <v>0</v>
      </c>
      <c r="K181" t="b">
        <v>0</v>
      </c>
      <c r="L181">
        <v>58</v>
      </c>
      <c r="M181">
        <v>240</v>
      </c>
      <c r="N181" s="9" t="s">
        <v>183</v>
      </c>
      <c r="O181" s="10">
        <v>44383</v>
      </c>
      <c r="P181" s="9" t="s">
        <v>429</v>
      </c>
      <c r="Q181">
        <v>2020</v>
      </c>
      <c r="R181">
        <v>2</v>
      </c>
      <c r="S181">
        <v>16.526006694182634</v>
      </c>
      <c r="T181" s="9" t="s">
        <v>363</v>
      </c>
      <c r="U181">
        <v>16</v>
      </c>
      <c r="V181">
        <v>9</v>
      </c>
      <c r="W181">
        <v>8</v>
      </c>
      <c r="X181">
        <v>11</v>
      </c>
      <c r="Y181">
        <v>2020</v>
      </c>
      <c r="Z181" s="9" t="s">
        <v>196</v>
      </c>
      <c r="AA181" s="9" t="s">
        <v>202</v>
      </c>
      <c r="AB181" t="s">
        <v>446</v>
      </c>
      <c r="AC181" t="s">
        <v>451</v>
      </c>
      <c r="AD181">
        <v>2</v>
      </c>
      <c r="AE181" t="s">
        <v>452</v>
      </c>
      <c r="AF181">
        <v>6</v>
      </c>
      <c r="AG181" t="s">
        <v>457</v>
      </c>
      <c r="AH181" t="s">
        <v>484</v>
      </c>
      <c r="AI181" t="s">
        <v>451</v>
      </c>
      <c r="AJ181">
        <v>2</v>
      </c>
      <c r="AK181" t="s">
        <v>452</v>
      </c>
    </row>
    <row r="182" spans="1:37" hidden="1" x14ac:dyDescent="0.2">
      <c r="A182">
        <v>904</v>
      </c>
      <c r="B182" s="9" t="s">
        <v>73</v>
      </c>
      <c r="C182">
        <v>10</v>
      </c>
      <c r="D182" s="10">
        <v>44084</v>
      </c>
      <c r="E182" s="10">
        <v>44448</v>
      </c>
      <c r="F182" s="9" t="s">
        <v>34</v>
      </c>
      <c r="G182">
        <v>475</v>
      </c>
      <c r="H182">
        <v>2</v>
      </c>
      <c r="I182" s="10">
        <v>44351</v>
      </c>
      <c r="J182">
        <v>0</v>
      </c>
      <c r="K182" t="b">
        <v>1</v>
      </c>
      <c r="L182">
        <v>3</v>
      </c>
      <c r="M182">
        <v>11</v>
      </c>
      <c r="N182" s="9" t="s">
        <v>183</v>
      </c>
      <c r="O182" s="10">
        <v>44383</v>
      </c>
      <c r="P182" s="9" t="s">
        <v>396</v>
      </c>
      <c r="Q182">
        <v>2020</v>
      </c>
      <c r="R182">
        <v>9</v>
      </c>
      <c r="S182">
        <v>9.8236103410747653</v>
      </c>
      <c r="T182" s="9" t="s">
        <v>356</v>
      </c>
      <c r="U182">
        <v>9</v>
      </c>
      <c r="V182">
        <v>9</v>
      </c>
      <c r="W182">
        <v>1</v>
      </c>
      <c r="X182">
        <v>6</v>
      </c>
      <c r="Y182">
        <v>2021</v>
      </c>
      <c r="Z182" s="9" t="s">
        <v>201</v>
      </c>
      <c r="AA182" s="9" t="s">
        <v>193</v>
      </c>
      <c r="AB182" t="s">
        <v>440</v>
      </c>
      <c r="AC182" t="s">
        <v>441</v>
      </c>
      <c r="AD182">
        <v>9</v>
      </c>
      <c r="AE182" t="s">
        <v>449</v>
      </c>
      <c r="AF182">
        <v>6</v>
      </c>
      <c r="AG182" t="s">
        <v>457</v>
      </c>
      <c r="AH182" t="s">
        <v>484</v>
      </c>
      <c r="AI182" t="s">
        <v>441</v>
      </c>
      <c r="AJ182">
        <v>9</v>
      </c>
      <c r="AK182" t="s">
        <v>449</v>
      </c>
    </row>
    <row r="183" spans="1:37" hidden="1" x14ac:dyDescent="0.2">
      <c r="A183">
        <v>908</v>
      </c>
      <c r="B183" s="9" t="s">
        <v>82</v>
      </c>
      <c r="D183" s="10">
        <v>44018</v>
      </c>
      <c r="E183" s="10">
        <v>44383</v>
      </c>
      <c r="F183" s="9" t="s">
        <v>34</v>
      </c>
      <c r="G183">
        <v>1042</v>
      </c>
      <c r="H183">
        <v>7</v>
      </c>
      <c r="I183" s="10">
        <v>44351</v>
      </c>
      <c r="J183">
        <v>5</v>
      </c>
      <c r="K183" t="b">
        <v>1</v>
      </c>
      <c r="L183">
        <v>77</v>
      </c>
      <c r="M183">
        <v>298</v>
      </c>
      <c r="N183" s="9" t="s">
        <v>183</v>
      </c>
      <c r="O183" s="10">
        <v>44383</v>
      </c>
      <c r="P183" s="9" t="s">
        <v>383</v>
      </c>
      <c r="Q183">
        <v>2020</v>
      </c>
      <c r="R183">
        <v>7</v>
      </c>
      <c r="S183">
        <v>11.992032690609664</v>
      </c>
      <c r="T183" s="9" t="s">
        <v>384</v>
      </c>
      <c r="U183">
        <v>11</v>
      </c>
      <c r="V183">
        <v>9</v>
      </c>
      <c r="W183">
        <v>3</v>
      </c>
      <c r="X183">
        <v>4</v>
      </c>
      <c r="Y183">
        <v>2021</v>
      </c>
      <c r="Z183" s="9" t="s">
        <v>199</v>
      </c>
      <c r="AA183" s="9" t="s">
        <v>190</v>
      </c>
      <c r="AB183" t="s">
        <v>440</v>
      </c>
      <c r="AC183" t="s">
        <v>441</v>
      </c>
      <c r="AD183">
        <v>7</v>
      </c>
      <c r="AE183" t="s">
        <v>443</v>
      </c>
      <c r="AF183">
        <v>6</v>
      </c>
      <c r="AG183" t="s">
        <v>457</v>
      </c>
      <c r="AH183" t="s">
        <v>484</v>
      </c>
      <c r="AI183" t="s">
        <v>441</v>
      </c>
      <c r="AJ183">
        <v>7</v>
      </c>
      <c r="AK183" t="s">
        <v>443</v>
      </c>
    </row>
    <row r="184" spans="1:37" hidden="1" x14ac:dyDescent="0.2">
      <c r="A184">
        <v>944</v>
      </c>
      <c r="B184" s="9" t="s">
        <v>127</v>
      </c>
      <c r="C184">
        <v>5</v>
      </c>
      <c r="D184" s="10">
        <v>44078</v>
      </c>
      <c r="E184" s="10">
        <v>44443</v>
      </c>
      <c r="F184" s="9" t="s">
        <v>34</v>
      </c>
      <c r="G184">
        <v>321.95000000000005</v>
      </c>
      <c r="H184">
        <v>8</v>
      </c>
      <c r="I184" s="10">
        <v>44351</v>
      </c>
      <c r="J184">
        <v>0</v>
      </c>
      <c r="K184" t="b">
        <v>0</v>
      </c>
      <c r="M184">
        <v>5</v>
      </c>
      <c r="N184" s="9" t="s">
        <v>184</v>
      </c>
      <c r="O184" s="10">
        <v>44383</v>
      </c>
      <c r="P184" s="9" t="s">
        <v>361</v>
      </c>
      <c r="Q184">
        <v>2020</v>
      </c>
      <c r="R184">
        <v>9</v>
      </c>
      <c r="S184">
        <v>10.020739645577939</v>
      </c>
      <c r="T184" s="9" t="s">
        <v>356</v>
      </c>
      <c r="U184">
        <v>10</v>
      </c>
      <c r="V184">
        <v>9</v>
      </c>
      <c r="W184">
        <v>1</v>
      </c>
      <c r="X184">
        <v>6</v>
      </c>
      <c r="Y184">
        <v>2021</v>
      </c>
      <c r="Z184" s="9" t="s">
        <v>201</v>
      </c>
      <c r="AA184" s="9" t="s">
        <v>193</v>
      </c>
      <c r="AB184" t="s">
        <v>440</v>
      </c>
      <c r="AC184" t="s">
        <v>441</v>
      </c>
      <c r="AD184">
        <v>9</v>
      </c>
      <c r="AE184" t="s">
        <v>449</v>
      </c>
      <c r="AF184">
        <v>6</v>
      </c>
      <c r="AG184" t="s">
        <v>457</v>
      </c>
      <c r="AH184" t="s">
        <v>484</v>
      </c>
      <c r="AI184" t="s">
        <v>441</v>
      </c>
      <c r="AJ184">
        <v>9</v>
      </c>
      <c r="AK184" t="s">
        <v>449</v>
      </c>
    </row>
    <row r="185" spans="1:37" hidden="1" x14ac:dyDescent="0.2">
      <c r="A185">
        <v>1001</v>
      </c>
      <c r="B185" s="9" t="s">
        <v>71</v>
      </c>
      <c r="C185">
        <v>15</v>
      </c>
      <c r="D185" s="10">
        <v>43880</v>
      </c>
      <c r="E185" s="10">
        <v>44611</v>
      </c>
      <c r="F185" s="9" t="s">
        <v>34</v>
      </c>
      <c r="G185">
        <v>825</v>
      </c>
      <c r="H185">
        <v>18</v>
      </c>
      <c r="I185" s="10">
        <v>44351</v>
      </c>
      <c r="J185">
        <v>0</v>
      </c>
      <c r="K185" t="b">
        <v>0</v>
      </c>
      <c r="L185">
        <v>58</v>
      </c>
      <c r="M185">
        <v>240</v>
      </c>
      <c r="N185" s="9" t="s">
        <v>183</v>
      </c>
      <c r="O185" s="10">
        <v>44383</v>
      </c>
      <c r="P185" s="9" t="s">
        <v>429</v>
      </c>
      <c r="Q185">
        <v>2020</v>
      </c>
      <c r="R185">
        <v>2</v>
      </c>
      <c r="S185">
        <v>16.526006694182634</v>
      </c>
      <c r="T185" s="9" t="s">
        <v>363</v>
      </c>
      <c r="U185">
        <v>16</v>
      </c>
      <c r="V185">
        <v>10</v>
      </c>
      <c r="W185">
        <v>7</v>
      </c>
      <c r="X185">
        <v>12</v>
      </c>
      <c r="Y185">
        <v>2020</v>
      </c>
      <c r="Z185" s="9" t="s">
        <v>192</v>
      </c>
      <c r="AA185" s="9" t="s">
        <v>202</v>
      </c>
      <c r="AB185" t="s">
        <v>446</v>
      </c>
      <c r="AC185" t="s">
        <v>451</v>
      </c>
      <c r="AD185">
        <v>2</v>
      </c>
      <c r="AE185" t="s">
        <v>452</v>
      </c>
      <c r="AF185">
        <v>6</v>
      </c>
      <c r="AG185" t="s">
        <v>457</v>
      </c>
      <c r="AH185" t="s">
        <v>484</v>
      </c>
      <c r="AI185" t="s">
        <v>451</v>
      </c>
      <c r="AJ185">
        <v>2</v>
      </c>
      <c r="AK185" t="s">
        <v>452</v>
      </c>
    </row>
    <row r="186" spans="1:37" hidden="1" x14ac:dyDescent="0.2">
      <c r="A186">
        <v>1006</v>
      </c>
      <c r="B186" s="9" t="s">
        <v>82</v>
      </c>
      <c r="D186" s="10">
        <v>44018</v>
      </c>
      <c r="E186" s="10">
        <v>44383</v>
      </c>
      <c r="F186" s="9" t="s">
        <v>34</v>
      </c>
      <c r="G186">
        <v>1042</v>
      </c>
      <c r="H186">
        <v>7</v>
      </c>
      <c r="I186" s="10">
        <v>44351</v>
      </c>
      <c r="J186">
        <v>5</v>
      </c>
      <c r="K186" t="b">
        <v>1</v>
      </c>
      <c r="L186">
        <v>77</v>
      </c>
      <c r="M186">
        <v>298</v>
      </c>
      <c r="N186" s="9" t="s">
        <v>183</v>
      </c>
      <c r="O186" s="10">
        <v>44383</v>
      </c>
      <c r="P186" s="9" t="s">
        <v>383</v>
      </c>
      <c r="Q186">
        <v>2020</v>
      </c>
      <c r="R186">
        <v>7</v>
      </c>
      <c r="S186">
        <v>11.992032690609664</v>
      </c>
      <c r="T186" s="9" t="s">
        <v>384</v>
      </c>
      <c r="U186">
        <v>11</v>
      </c>
      <c r="V186">
        <v>10</v>
      </c>
      <c r="W186">
        <v>2</v>
      </c>
      <c r="X186">
        <v>5</v>
      </c>
      <c r="Y186">
        <v>2021</v>
      </c>
      <c r="Z186" s="9" t="s">
        <v>200</v>
      </c>
      <c r="AA186" s="9" t="s">
        <v>190</v>
      </c>
      <c r="AB186" t="s">
        <v>440</v>
      </c>
      <c r="AC186" t="s">
        <v>441</v>
      </c>
      <c r="AD186">
        <v>7</v>
      </c>
      <c r="AE186" t="s">
        <v>443</v>
      </c>
      <c r="AF186">
        <v>6</v>
      </c>
      <c r="AG186" t="s">
        <v>457</v>
      </c>
      <c r="AH186" t="s">
        <v>484</v>
      </c>
      <c r="AI186" t="s">
        <v>441</v>
      </c>
      <c r="AJ186">
        <v>7</v>
      </c>
      <c r="AK186" t="s">
        <v>443</v>
      </c>
    </row>
    <row r="187" spans="1:37" hidden="1" x14ac:dyDescent="0.2">
      <c r="A187">
        <v>1042</v>
      </c>
      <c r="B187" s="9" t="s">
        <v>127</v>
      </c>
      <c r="C187">
        <v>5</v>
      </c>
      <c r="D187" s="10">
        <v>44078</v>
      </c>
      <c r="E187" s="10">
        <v>44443</v>
      </c>
      <c r="F187" s="9" t="s">
        <v>34</v>
      </c>
      <c r="G187">
        <v>321.95000000000005</v>
      </c>
      <c r="H187">
        <v>8</v>
      </c>
      <c r="I187" s="10">
        <v>44351</v>
      </c>
      <c r="J187">
        <v>0</v>
      </c>
      <c r="K187" t="b">
        <v>0</v>
      </c>
      <c r="M187">
        <v>5</v>
      </c>
      <c r="N187" s="9" t="s">
        <v>184</v>
      </c>
      <c r="O187" s="10">
        <v>44383</v>
      </c>
      <c r="P187" s="9" t="s">
        <v>361</v>
      </c>
      <c r="Q187">
        <v>2020</v>
      </c>
      <c r="R187">
        <v>9</v>
      </c>
      <c r="S187">
        <v>10.020739645577939</v>
      </c>
      <c r="T187" s="9" t="s">
        <v>356</v>
      </c>
      <c r="U187">
        <v>10</v>
      </c>
      <c r="V187">
        <v>10</v>
      </c>
      <c r="W187">
        <v>0</v>
      </c>
      <c r="X187">
        <v>7</v>
      </c>
      <c r="Y187">
        <v>2021</v>
      </c>
      <c r="Z187" s="9" t="s">
        <v>206</v>
      </c>
      <c r="AA187" s="9" t="s">
        <v>193</v>
      </c>
      <c r="AB187" t="s">
        <v>440</v>
      </c>
      <c r="AC187" t="s">
        <v>441</v>
      </c>
      <c r="AD187">
        <v>9</v>
      </c>
      <c r="AE187" t="s">
        <v>449</v>
      </c>
      <c r="AF187">
        <v>6</v>
      </c>
      <c r="AG187" t="s">
        <v>457</v>
      </c>
      <c r="AH187" t="s">
        <v>484</v>
      </c>
      <c r="AI187" t="s">
        <v>441</v>
      </c>
      <c r="AJ187">
        <v>9</v>
      </c>
      <c r="AK187" t="s">
        <v>449</v>
      </c>
    </row>
    <row r="188" spans="1:37" hidden="1" x14ac:dyDescent="0.2">
      <c r="A188">
        <v>1099</v>
      </c>
      <c r="B188" s="9" t="s">
        <v>71</v>
      </c>
      <c r="C188">
        <v>15</v>
      </c>
      <c r="D188" s="10">
        <v>43880</v>
      </c>
      <c r="E188" s="10">
        <v>44611</v>
      </c>
      <c r="F188" s="9" t="s">
        <v>34</v>
      </c>
      <c r="G188">
        <v>825</v>
      </c>
      <c r="H188">
        <v>18</v>
      </c>
      <c r="I188" s="10">
        <v>44351</v>
      </c>
      <c r="J188">
        <v>0</v>
      </c>
      <c r="K188" t="b">
        <v>0</v>
      </c>
      <c r="L188">
        <v>58</v>
      </c>
      <c r="M188">
        <v>240</v>
      </c>
      <c r="N188" s="9" t="s">
        <v>183</v>
      </c>
      <c r="O188" s="10">
        <v>44383</v>
      </c>
      <c r="P188" s="9" t="s">
        <v>429</v>
      </c>
      <c r="Q188">
        <v>2020</v>
      </c>
      <c r="R188">
        <v>2</v>
      </c>
      <c r="S188">
        <v>16.526006694182634</v>
      </c>
      <c r="T188" s="9" t="s">
        <v>363</v>
      </c>
      <c r="U188">
        <v>16</v>
      </c>
      <c r="V188">
        <v>11</v>
      </c>
      <c r="W188">
        <v>6</v>
      </c>
      <c r="X188">
        <v>1</v>
      </c>
      <c r="Y188">
        <v>2021</v>
      </c>
      <c r="Z188" s="9" t="s">
        <v>195</v>
      </c>
      <c r="AA188" s="9" t="s">
        <v>202</v>
      </c>
      <c r="AB188" t="s">
        <v>446</v>
      </c>
      <c r="AC188" t="s">
        <v>451</v>
      </c>
      <c r="AD188">
        <v>2</v>
      </c>
      <c r="AE188" t="s">
        <v>452</v>
      </c>
      <c r="AF188">
        <v>6</v>
      </c>
      <c r="AG188" t="s">
        <v>457</v>
      </c>
      <c r="AH188" t="s">
        <v>484</v>
      </c>
      <c r="AI188" t="s">
        <v>451</v>
      </c>
      <c r="AJ188">
        <v>2</v>
      </c>
      <c r="AK188" t="s">
        <v>452</v>
      </c>
    </row>
    <row r="189" spans="1:37" hidden="1" x14ac:dyDescent="0.2">
      <c r="A189">
        <v>1104</v>
      </c>
      <c r="B189" s="9" t="s">
        <v>82</v>
      </c>
      <c r="D189" s="10">
        <v>44018</v>
      </c>
      <c r="E189" s="10">
        <v>44383</v>
      </c>
      <c r="F189" s="9" t="s">
        <v>34</v>
      </c>
      <c r="G189">
        <v>1042</v>
      </c>
      <c r="H189">
        <v>7</v>
      </c>
      <c r="I189" s="10">
        <v>44351</v>
      </c>
      <c r="J189">
        <v>5</v>
      </c>
      <c r="K189" t="b">
        <v>1</v>
      </c>
      <c r="L189">
        <v>77</v>
      </c>
      <c r="M189">
        <v>298</v>
      </c>
      <c r="N189" s="9" t="s">
        <v>183</v>
      </c>
      <c r="O189" s="10">
        <v>44383</v>
      </c>
      <c r="P189" s="9" t="s">
        <v>383</v>
      </c>
      <c r="Q189">
        <v>2020</v>
      </c>
      <c r="R189">
        <v>7</v>
      </c>
      <c r="S189">
        <v>11.992032690609664</v>
      </c>
      <c r="T189" s="9" t="s">
        <v>384</v>
      </c>
      <c r="U189">
        <v>11</v>
      </c>
      <c r="V189">
        <v>11</v>
      </c>
      <c r="W189">
        <v>1</v>
      </c>
      <c r="X189">
        <v>6</v>
      </c>
      <c r="Y189">
        <v>2021</v>
      </c>
      <c r="Z189" s="9" t="s">
        <v>201</v>
      </c>
      <c r="AA189" s="9" t="s">
        <v>190</v>
      </c>
      <c r="AB189" t="s">
        <v>440</v>
      </c>
      <c r="AC189" t="s">
        <v>441</v>
      </c>
      <c r="AD189">
        <v>7</v>
      </c>
      <c r="AE189" t="s">
        <v>443</v>
      </c>
      <c r="AF189">
        <v>6</v>
      </c>
      <c r="AG189" t="s">
        <v>457</v>
      </c>
      <c r="AH189" t="s">
        <v>484</v>
      </c>
      <c r="AI189" t="s">
        <v>441</v>
      </c>
      <c r="AJ189">
        <v>7</v>
      </c>
      <c r="AK189" t="s">
        <v>443</v>
      </c>
    </row>
    <row r="190" spans="1:37" hidden="1" x14ac:dyDescent="0.2">
      <c r="A190">
        <v>1197</v>
      </c>
      <c r="B190" s="9" t="s">
        <v>71</v>
      </c>
      <c r="C190">
        <v>15</v>
      </c>
      <c r="D190" s="10">
        <v>43880</v>
      </c>
      <c r="E190" s="10">
        <v>44611</v>
      </c>
      <c r="F190" s="9" t="s">
        <v>34</v>
      </c>
      <c r="G190">
        <v>825</v>
      </c>
      <c r="H190">
        <v>18</v>
      </c>
      <c r="I190" s="10">
        <v>44351</v>
      </c>
      <c r="J190">
        <v>0</v>
      </c>
      <c r="K190" t="b">
        <v>0</v>
      </c>
      <c r="L190">
        <v>58</v>
      </c>
      <c r="M190">
        <v>240</v>
      </c>
      <c r="N190" s="9" t="s">
        <v>183</v>
      </c>
      <c r="O190" s="10">
        <v>44383</v>
      </c>
      <c r="P190" s="9" t="s">
        <v>429</v>
      </c>
      <c r="Q190">
        <v>2020</v>
      </c>
      <c r="R190">
        <v>2</v>
      </c>
      <c r="S190">
        <v>16.526006694182634</v>
      </c>
      <c r="T190" s="9" t="s">
        <v>363</v>
      </c>
      <c r="U190">
        <v>16</v>
      </c>
      <c r="V190">
        <v>12</v>
      </c>
      <c r="W190">
        <v>5</v>
      </c>
      <c r="X190">
        <v>2</v>
      </c>
      <c r="Y190">
        <v>2021</v>
      </c>
      <c r="Z190" s="9" t="s">
        <v>197</v>
      </c>
      <c r="AA190" s="9" t="s">
        <v>202</v>
      </c>
      <c r="AB190" t="s">
        <v>446</v>
      </c>
      <c r="AC190" t="s">
        <v>451</v>
      </c>
      <c r="AD190">
        <v>2</v>
      </c>
      <c r="AE190" t="s">
        <v>452</v>
      </c>
      <c r="AF190">
        <v>6</v>
      </c>
      <c r="AG190" t="s">
        <v>457</v>
      </c>
      <c r="AH190" t="s">
        <v>484</v>
      </c>
      <c r="AI190" t="s">
        <v>451</v>
      </c>
      <c r="AJ190">
        <v>2</v>
      </c>
      <c r="AK190" t="s">
        <v>452</v>
      </c>
    </row>
    <row r="191" spans="1:37" hidden="1" x14ac:dyDescent="0.2">
      <c r="A191">
        <v>1295</v>
      </c>
      <c r="B191" s="9" t="s">
        <v>71</v>
      </c>
      <c r="C191">
        <v>15</v>
      </c>
      <c r="D191" s="10">
        <v>43880</v>
      </c>
      <c r="E191" s="10">
        <v>44611</v>
      </c>
      <c r="F191" s="9" t="s">
        <v>34</v>
      </c>
      <c r="G191">
        <v>825</v>
      </c>
      <c r="H191">
        <v>18</v>
      </c>
      <c r="I191" s="10">
        <v>44351</v>
      </c>
      <c r="J191">
        <v>0</v>
      </c>
      <c r="K191" t="b">
        <v>0</v>
      </c>
      <c r="L191">
        <v>58</v>
      </c>
      <c r="M191">
        <v>240</v>
      </c>
      <c r="N191" s="9" t="s">
        <v>183</v>
      </c>
      <c r="O191" s="10">
        <v>44383</v>
      </c>
      <c r="P191" s="9" t="s">
        <v>429</v>
      </c>
      <c r="Q191">
        <v>2020</v>
      </c>
      <c r="R191">
        <v>2</v>
      </c>
      <c r="S191">
        <v>16.526006694182634</v>
      </c>
      <c r="T191" s="9" t="s">
        <v>363</v>
      </c>
      <c r="U191">
        <v>16</v>
      </c>
      <c r="V191">
        <v>13</v>
      </c>
      <c r="W191">
        <v>4</v>
      </c>
      <c r="X191">
        <v>3</v>
      </c>
      <c r="Y191">
        <v>2021</v>
      </c>
      <c r="Z191" s="9" t="s">
        <v>198</v>
      </c>
      <c r="AA191" s="9" t="s">
        <v>202</v>
      </c>
      <c r="AB191" t="s">
        <v>446</v>
      </c>
      <c r="AC191" t="s">
        <v>451</v>
      </c>
      <c r="AD191">
        <v>2</v>
      </c>
      <c r="AE191" t="s">
        <v>452</v>
      </c>
      <c r="AF191">
        <v>6</v>
      </c>
      <c r="AG191" t="s">
        <v>457</v>
      </c>
      <c r="AH191" t="s">
        <v>484</v>
      </c>
      <c r="AI191" t="s">
        <v>451</v>
      </c>
      <c r="AJ191">
        <v>2</v>
      </c>
      <c r="AK191" t="s">
        <v>452</v>
      </c>
    </row>
    <row r="192" spans="1:37" hidden="1" x14ac:dyDescent="0.2">
      <c r="A192">
        <v>1393</v>
      </c>
      <c r="B192" s="9" t="s">
        <v>71</v>
      </c>
      <c r="C192">
        <v>15</v>
      </c>
      <c r="D192" s="10">
        <v>43880</v>
      </c>
      <c r="E192" s="10">
        <v>44611</v>
      </c>
      <c r="F192" s="9" t="s">
        <v>34</v>
      </c>
      <c r="G192">
        <v>825</v>
      </c>
      <c r="H192">
        <v>18</v>
      </c>
      <c r="I192" s="10">
        <v>44351</v>
      </c>
      <c r="J192">
        <v>0</v>
      </c>
      <c r="K192" t="b">
        <v>0</v>
      </c>
      <c r="L192">
        <v>58</v>
      </c>
      <c r="M192">
        <v>240</v>
      </c>
      <c r="N192" s="9" t="s">
        <v>183</v>
      </c>
      <c r="O192" s="10">
        <v>44383</v>
      </c>
      <c r="P192" s="9" t="s">
        <v>429</v>
      </c>
      <c r="Q192">
        <v>2020</v>
      </c>
      <c r="R192">
        <v>2</v>
      </c>
      <c r="S192">
        <v>16.526006694182634</v>
      </c>
      <c r="T192" s="9" t="s">
        <v>363</v>
      </c>
      <c r="U192">
        <v>16</v>
      </c>
      <c r="V192">
        <v>14</v>
      </c>
      <c r="W192">
        <v>3</v>
      </c>
      <c r="X192">
        <v>4</v>
      </c>
      <c r="Y192">
        <v>2021</v>
      </c>
      <c r="Z192" s="9" t="s">
        <v>199</v>
      </c>
      <c r="AA192" s="9" t="s">
        <v>202</v>
      </c>
      <c r="AB192" t="s">
        <v>446</v>
      </c>
      <c r="AC192" t="s">
        <v>451</v>
      </c>
      <c r="AD192">
        <v>2</v>
      </c>
      <c r="AE192" t="s">
        <v>452</v>
      </c>
      <c r="AF192">
        <v>6</v>
      </c>
      <c r="AG192" t="s">
        <v>457</v>
      </c>
      <c r="AH192" t="s">
        <v>484</v>
      </c>
      <c r="AI192" t="s">
        <v>451</v>
      </c>
      <c r="AJ192">
        <v>2</v>
      </c>
      <c r="AK192" t="s">
        <v>452</v>
      </c>
    </row>
    <row r="193" spans="1:37" hidden="1" x14ac:dyDescent="0.2">
      <c r="A193">
        <v>1491</v>
      </c>
      <c r="B193" s="9" t="s">
        <v>71</v>
      </c>
      <c r="C193">
        <v>15</v>
      </c>
      <c r="D193" s="10">
        <v>43880</v>
      </c>
      <c r="E193" s="10">
        <v>44611</v>
      </c>
      <c r="F193" s="9" t="s">
        <v>34</v>
      </c>
      <c r="G193">
        <v>825</v>
      </c>
      <c r="H193">
        <v>18</v>
      </c>
      <c r="I193" s="10">
        <v>44351</v>
      </c>
      <c r="J193">
        <v>0</v>
      </c>
      <c r="K193" t="b">
        <v>0</v>
      </c>
      <c r="L193">
        <v>58</v>
      </c>
      <c r="M193">
        <v>240</v>
      </c>
      <c r="N193" s="9" t="s">
        <v>183</v>
      </c>
      <c r="O193" s="10">
        <v>44383</v>
      </c>
      <c r="P193" s="9" t="s">
        <v>429</v>
      </c>
      <c r="Q193">
        <v>2020</v>
      </c>
      <c r="R193">
        <v>2</v>
      </c>
      <c r="S193">
        <v>16.526006694182634</v>
      </c>
      <c r="T193" s="9" t="s">
        <v>363</v>
      </c>
      <c r="U193">
        <v>16</v>
      </c>
      <c r="V193">
        <v>15</v>
      </c>
      <c r="W193">
        <v>2</v>
      </c>
      <c r="X193">
        <v>5</v>
      </c>
      <c r="Y193">
        <v>2021</v>
      </c>
      <c r="Z193" s="9" t="s">
        <v>200</v>
      </c>
      <c r="AA193" s="9" t="s">
        <v>202</v>
      </c>
      <c r="AB193" t="s">
        <v>446</v>
      </c>
      <c r="AC193" t="s">
        <v>451</v>
      </c>
      <c r="AD193">
        <v>2</v>
      </c>
      <c r="AE193" t="s">
        <v>452</v>
      </c>
      <c r="AF193">
        <v>6</v>
      </c>
      <c r="AG193" t="s">
        <v>457</v>
      </c>
      <c r="AH193" t="s">
        <v>484</v>
      </c>
      <c r="AI193" t="s">
        <v>451</v>
      </c>
      <c r="AJ193">
        <v>2</v>
      </c>
      <c r="AK193" t="s">
        <v>452</v>
      </c>
    </row>
    <row r="194" spans="1:37" hidden="1" x14ac:dyDescent="0.2">
      <c r="A194">
        <v>1589</v>
      </c>
      <c r="B194" s="9" t="s">
        <v>71</v>
      </c>
      <c r="C194">
        <v>15</v>
      </c>
      <c r="D194" s="10">
        <v>43880</v>
      </c>
      <c r="E194" s="10">
        <v>44611</v>
      </c>
      <c r="F194" s="9" t="s">
        <v>34</v>
      </c>
      <c r="G194">
        <v>825</v>
      </c>
      <c r="H194">
        <v>18</v>
      </c>
      <c r="I194" s="10">
        <v>44351</v>
      </c>
      <c r="J194">
        <v>0</v>
      </c>
      <c r="K194" t="b">
        <v>0</v>
      </c>
      <c r="L194">
        <v>58</v>
      </c>
      <c r="M194">
        <v>240</v>
      </c>
      <c r="N194" s="9" t="s">
        <v>183</v>
      </c>
      <c r="O194" s="10">
        <v>44383</v>
      </c>
      <c r="P194" s="9" t="s">
        <v>429</v>
      </c>
      <c r="Q194">
        <v>2020</v>
      </c>
      <c r="R194">
        <v>2</v>
      </c>
      <c r="S194">
        <v>16.526006694182634</v>
      </c>
      <c r="T194" s="9" t="s">
        <v>363</v>
      </c>
      <c r="U194">
        <v>16</v>
      </c>
      <c r="V194">
        <v>16</v>
      </c>
      <c r="W194">
        <v>1</v>
      </c>
      <c r="X194">
        <v>6</v>
      </c>
      <c r="Y194">
        <v>2021</v>
      </c>
      <c r="Z194" s="9" t="s">
        <v>201</v>
      </c>
      <c r="AA194" s="9" t="s">
        <v>202</v>
      </c>
      <c r="AB194" t="s">
        <v>446</v>
      </c>
      <c r="AC194" t="s">
        <v>451</v>
      </c>
      <c r="AD194">
        <v>2</v>
      </c>
      <c r="AE194" t="s">
        <v>452</v>
      </c>
      <c r="AF194">
        <v>6</v>
      </c>
      <c r="AG194" t="s">
        <v>457</v>
      </c>
      <c r="AH194" t="s">
        <v>484</v>
      </c>
      <c r="AI194" t="s">
        <v>451</v>
      </c>
      <c r="AJ194">
        <v>2</v>
      </c>
      <c r="AK194" t="s">
        <v>452</v>
      </c>
    </row>
    <row r="195" spans="1:37" hidden="1" x14ac:dyDescent="0.2">
      <c r="A195">
        <v>76</v>
      </c>
      <c r="B195" s="9" t="s">
        <v>143</v>
      </c>
      <c r="C195">
        <v>15</v>
      </c>
      <c r="D195" s="10">
        <v>43599</v>
      </c>
      <c r="E195" s="10">
        <v>44436</v>
      </c>
      <c r="F195" s="9" t="s">
        <v>34</v>
      </c>
      <c r="G195">
        <v>1042</v>
      </c>
      <c r="H195">
        <v>34</v>
      </c>
      <c r="I195" s="10">
        <v>44351</v>
      </c>
      <c r="J195">
        <v>25</v>
      </c>
      <c r="K195" t="b">
        <v>1</v>
      </c>
      <c r="L195">
        <v>37</v>
      </c>
      <c r="M195">
        <v>133</v>
      </c>
      <c r="N195" s="9" t="s">
        <v>183</v>
      </c>
      <c r="O195" s="10">
        <v>44383</v>
      </c>
      <c r="P195" s="9" t="s">
        <v>432</v>
      </c>
      <c r="Q195">
        <v>2019</v>
      </c>
      <c r="R195">
        <v>5</v>
      </c>
      <c r="S195">
        <v>25.758229121747881</v>
      </c>
      <c r="T195" s="9" t="s">
        <v>363</v>
      </c>
      <c r="U195">
        <v>25</v>
      </c>
      <c r="V195">
        <v>0</v>
      </c>
      <c r="W195">
        <v>26</v>
      </c>
      <c r="X195">
        <v>5</v>
      </c>
      <c r="Y195">
        <v>2019</v>
      </c>
      <c r="Z195" s="9" t="s">
        <v>207</v>
      </c>
      <c r="AA195" s="9" t="s">
        <v>207</v>
      </c>
      <c r="AB195" t="s">
        <v>440</v>
      </c>
      <c r="AC195" t="s">
        <v>441</v>
      </c>
      <c r="AD195">
        <v>8</v>
      </c>
      <c r="AE195" t="s">
        <v>442</v>
      </c>
      <c r="AF195">
        <v>6</v>
      </c>
      <c r="AG195" t="s">
        <v>457</v>
      </c>
      <c r="AH195" t="s">
        <v>485</v>
      </c>
      <c r="AI195" t="s">
        <v>447</v>
      </c>
      <c r="AJ195">
        <v>5</v>
      </c>
      <c r="AK195" t="s">
        <v>448</v>
      </c>
    </row>
    <row r="196" spans="1:37" hidden="1" x14ac:dyDescent="0.2">
      <c r="A196">
        <v>174</v>
      </c>
      <c r="B196" s="9" t="s">
        <v>143</v>
      </c>
      <c r="C196">
        <v>15</v>
      </c>
      <c r="D196" s="10">
        <v>43599</v>
      </c>
      <c r="E196" s="10">
        <v>44436</v>
      </c>
      <c r="F196" s="9" t="s">
        <v>34</v>
      </c>
      <c r="G196">
        <v>1042</v>
      </c>
      <c r="H196">
        <v>34</v>
      </c>
      <c r="I196" s="10">
        <v>44351</v>
      </c>
      <c r="J196">
        <v>25</v>
      </c>
      <c r="K196" t="b">
        <v>1</v>
      </c>
      <c r="L196">
        <v>37</v>
      </c>
      <c r="M196">
        <v>133</v>
      </c>
      <c r="N196" s="9" t="s">
        <v>183</v>
      </c>
      <c r="O196" s="10">
        <v>44383</v>
      </c>
      <c r="P196" s="9" t="s">
        <v>432</v>
      </c>
      <c r="Q196">
        <v>2019</v>
      </c>
      <c r="R196">
        <v>5</v>
      </c>
      <c r="S196">
        <v>25.758229121747881</v>
      </c>
      <c r="T196" s="9" t="s">
        <v>363</v>
      </c>
      <c r="U196">
        <v>25</v>
      </c>
      <c r="V196">
        <v>1</v>
      </c>
      <c r="W196">
        <v>25</v>
      </c>
      <c r="X196">
        <v>6</v>
      </c>
      <c r="Y196">
        <v>2019</v>
      </c>
      <c r="Z196" s="9" t="s">
        <v>208</v>
      </c>
      <c r="AA196" s="9" t="s">
        <v>207</v>
      </c>
      <c r="AB196" t="s">
        <v>440</v>
      </c>
      <c r="AC196" t="s">
        <v>441</v>
      </c>
      <c r="AD196">
        <v>8</v>
      </c>
      <c r="AE196" t="s">
        <v>442</v>
      </c>
      <c r="AF196">
        <v>6</v>
      </c>
      <c r="AG196" t="s">
        <v>457</v>
      </c>
      <c r="AH196" t="s">
        <v>485</v>
      </c>
      <c r="AI196" t="s">
        <v>447</v>
      </c>
      <c r="AJ196">
        <v>5</v>
      </c>
      <c r="AK196" t="s">
        <v>448</v>
      </c>
    </row>
    <row r="197" spans="1:37" hidden="1" x14ac:dyDescent="0.2">
      <c r="A197">
        <v>272</v>
      </c>
      <c r="B197" s="9" t="s">
        <v>143</v>
      </c>
      <c r="C197">
        <v>15</v>
      </c>
      <c r="D197" s="10">
        <v>43599</v>
      </c>
      <c r="E197" s="10">
        <v>44436</v>
      </c>
      <c r="F197" s="9" t="s">
        <v>34</v>
      </c>
      <c r="G197">
        <v>1042</v>
      </c>
      <c r="H197">
        <v>34</v>
      </c>
      <c r="I197" s="10">
        <v>44351</v>
      </c>
      <c r="J197">
        <v>25</v>
      </c>
      <c r="K197" t="b">
        <v>1</v>
      </c>
      <c r="L197">
        <v>37</v>
      </c>
      <c r="M197">
        <v>133</v>
      </c>
      <c r="N197" s="9" t="s">
        <v>183</v>
      </c>
      <c r="O197" s="10">
        <v>44383</v>
      </c>
      <c r="P197" s="9" t="s">
        <v>432</v>
      </c>
      <c r="Q197">
        <v>2019</v>
      </c>
      <c r="R197">
        <v>5</v>
      </c>
      <c r="S197">
        <v>25.758229121747881</v>
      </c>
      <c r="T197" s="9" t="s">
        <v>363</v>
      </c>
      <c r="U197">
        <v>25</v>
      </c>
      <c r="V197">
        <v>2</v>
      </c>
      <c r="W197">
        <v>24</v>
      </c>
      <c r="X197">
        <v>7</v>
      </c>
      <c r="Y197">
        <v>2019</v>
      </c>
      <c r="Z197" s="9" t="s">
        <v>209</v>
      </c>
      <c r="AA197" s="9" t="s">
        <v>207</v>
      </c>
      <c r="AB197" t="s">
        <v>440</v>
      </c>
      <c r="AC197" t="s">
        <v>441</v>
      </c>
      <c r="AD197">
        <v>8</v>
      </c>
      <c r="AE197" t="s">
        <v>442</v>
      </c>
      <c r="AF197">
        <v>6</v>
      </c>
      <c r="AG197" t="s">
        <v>457</v>
      </c>
      <c r="AH197" t="s">
        <v>485</v>
      </c>
      <c r="AI197" t="s">
        <v>447</v>
      </c>
      <c r="AJ197">
        <v>5</v>
      </c>
      <c r="AK197" t="s">
        <v>448</v>
      </c>
    </row>
    <row r="198" spans="1:37" hidden="1" x14ac:dyDescent="0.2">
      <c r="A198">
        <v>370</v>
      </c>
      <c r="B198" s="9" t="s">
        <v>143</v>
      </c>
      <c r="C198">
        <v>15</v>
      </c>
      <c r="D198" s="10">
        <v>43599</v>
      </c>
      <c r="E198" s="10">
        <v>44436</v>
      </c>
      <c r="F198" s="9" t="s">
        <v>34</v>
      </c>
      <c r="G198">
        <v>1042</v>
      </c>
      <c r="H198">
        <v>34</v>
      </c>
      <c r="I198" s="10">
        <v>44351</v>
      </c>
      <c r="J198">
        <v>25</v>
      </c>
      <c r="K198" t="b">
        <v>1</v>
      </c>
      <c r="L198">
        <v>37</v>
      </c>
      <c r="M198">
        <v>133</v>
      </c>
      <c r="N198" s="9" t="s">
        <v>183</v>
      </c>
      <c r="O198" s="10">
        <v>44383</v>
      </c>
      <c r="P198" s="9" t="s">
        <v>432</v>
      </c>
      <c r="Q198">
        <v>2019</v>
      </c>
      <c r="R198">
        <v>5</v>
      </c>
      <c r="S198">
        <v>25.758229121747881</v>
      </c>
      <c r="T198" s="9" t="s">
        <v>363</v>
      </c>
      <c r="U198">
        <v>25</v>
      </c>
      <c r="V198">
        <v>3</v>
      </c>
      <c r="W198">
        <v>23</v>
      </c>
      <c r="X198">
        <v>8</v>
      </c>
      <c r="Y198">
        <v>2019</v>
      </c>
      <c r="Z198" s="9" t="s">
        <v>210</v>
      </c>
      <c r="AA198" s="9" t="s">
        <v>207</v>
      </c>
      <c r="AB198" t="s">
        <v>440</v>
      </c>
      <c r="AC198" t="s">
        <v>441</v>
      </c>
      <c r="AD198">
        <v>8</v>
      </c>
      <c r="AE198" t="s">
        <v>442</v>
      </c>
      <c r="AF198">
        <v>6</v>
      </c>
      <c r="AG198" t="s">
        <v>457</v>
      </c>
      <c r="AH198" t="s">
        <v>485</v>
      </c>
      <c r="AI198" t="s">
        <v>447</v>
      </c>
      <c r="AJ198">
        <v>5</v>
      </c>
      <c r="AK198" t="s">
        <v>448</v>
      </c>
    </row>
    <row r="199" spans="1:37" hidden="1" x14ac:dyDescent="0.2">
      <c r="A199">
        <v>468</v>
      </c>
      <c r="B199" s="9" t="s">
        <v>143</v>
      </c>
      <c r="C199">
        <v>15</v>
      </c>
      <c r="D199" s="10">
        <v>43599</v>
      </c>
      <c r="E199" s="10">
        <v>44436</v>
      </c>
      <c r="F199" s="9" t="s">
        <v>34</v>
      </c>
      <c r="G199">
        <v>1042</v>
      </c>
      <c r="H199">
        <v>34</v>
      </c>
      <c r="I199" s="10">
        <v>44351</v>
      </c>
      <c r="J199">
        <v>25</v>
      </c>
      <c r="K199" t="b">
        <v>1</v>
      </c>
      <c r="L199">
        <v>37</v>
      </c>
      <c r="M199">
        <v>133</v>
      </c>
      <c r="N199" s="9" t="s">
        <v>183</v>
      </c>
      <c r="O199" s="10">
        <v>44383</v>
      </c>
      <c r="P199" s="9" t="s">
        <v>432</v>
      </c>
      <c r="Q199">
        <v>2019</v>
      </c>
      <c r="R199">
        <v>5</v>
      </c>
      <c r="S199">
        <v>25.758229121747881</v>
      </c>
      <c r="T199" s="9" t="s">
        <v>363</v>
      </c>
      <c r="U199">
        <v>25</v>
      </c>
      <c r="V199">
        <v>4</v>
      </c>
      <c r="W199">
        <v>22</v>
      </c>
      <c r="X199">
        <v>9</v>
      </c>
      <c r="Y199">
        <v>2019</v>
      </c>
      <c r="Z199" s="9" t="s">
        <v>211</v>
      </c>
      <c r="AA199" s="9" t="s">
        <v>207</v>
      </c>
      <c r="AB199" t="s">
        <v>440</v>
      </c>
      <c r="AC199" t="s">
        <v>441</v>
      </c>
      <c r="AD199">
        <v>8</v>
      </c>
      <c r="AE199" t="s">
        <v>442</v>
      </c>
      <c r="AF199">
        <v>6</v>
      </c>
      <c r="AG199" t="s">
        <v>457</v>
      </c>
      <c r="AH199" t="s">
        <v>485</v>
      </c>
      <c r="AI199" t="s">
        <v>447</v>
      </c>
      <c r="AJ199">
        <v>5</v>
      </c>
      <c r="AK199" t="s">
        <v>448</v>
      </c>
    </row>
    <row r="200" spans="1:37" hidden="1" x14ac:dyDescent="0.2">
      <c r="A200">
        <v>566</v>
      </c>
      <c r="B200" s="9" t="s">
        <v>143</v>
      </c>
      <c r="C200">
        <v>15</v>
      </c>
      <c r="D200" s="10">
        <v>43599</v>
      </c>
      <c r="E200" s="10">
        <v>44436</v>
      </c>
      <c r="F200" s="9" t="s">
        <v>34</v>
      </c>
      <c r="G200">
        <v>1042</v>
      </c>
      <c r="H200">
        <v>34</v>
      </c>
      <c r="I200" s="10">
        <v>44351</v>
      </c>
      <c r="J200">
        <v>25</v>
      </c>
      <c r="K200" t="b">
        <v>1</v>
      </c>
      <c r="L200">
        <v>37</v>
      </c>
      <c r="M200">
        <v>133</v>
      </c>
      <c r="N200" s="9" t="s">
        <v>183</v>
      </c>
      <c r="O200" s="10">
        <v>44383</v>
      </c>
      <c r="P200" s="9" t="s">
        <v>432</v>
      </c>
      <c r="Q200">
        <v>2019</v>
      </c>
      <c r="R200">
        <v>5</v>
      </c>
      <c r="S200">
        <v>25.758229121747881</v>
      </c>
      <c r="T200" s="9" t="s">
        <v>363</v>
      </c>
      <c r="U200">
        <v>25</v>
      </c>
      <c r="V200">
        <v>5</v>
      </c>
      <c r="W200">
        <v>21</v>
      </c>
      <c r="X200">
        <v>10</v>
      </c>
      <c r="Y200">
        <v>2019</v>
      </c>
      <c r="Z200" s="9" t="s">
        <v>212</v>
      </c>
      <c r="AA200" s="9" t="s">
        <v>207</v>
      </c>
      <c r="AB200" t="s">
        <v>440</v>
      </c>
      <c r="AC200" t="s">
        <v>441</v>
      </c>
      <c r="AD200">
        <v>8</v>
      </c>
      <c r="AE200" t="s">
        <v>442</v>
      </c>
      <c r="AF200">
        <v>6</v>
      </c>
      <c r="AG200" t="s">
        <v>457</v>
      </c>
      <c r="AH200" t="s">
        <v>485</v>
      </c>
      <c r="AI200" t="s">
        <v>447</v>
      </c>
      <c r="AJ200">
        <v>5</v>
      </c>
      <c r="AK200" t="s">
        <v>448</v>
      </c>
    </row>
    <row r="201" spans="1:37" hidden="1" x14ac:dyDescent="0.2">
      <c r="A201">
        <v>664</v>
      </c>
      <c r="B201" s="9" t="s">
        <v>143</v>
      </c>
      <c r="C201">
        <v>15</v>
      </c>
      <c r="D201" s="10">
        <v>43599</v>
      </c>
      <c r="E201" s="10">
        <v>44436</v>
      </c>
      <c r="F201" s="9" t="s">
        <v>34</v>
      </c>
      <c r="G201">
        <v>1042</v>
      </c>
      <c r="H201">
        <v>34</v>
      </c>
      <c r="I201" s="10">
        <v>44351</v>
      </c>
      <c r="J201">
        <v>25</v>
      </c>
      <c r="K201" t="b">
        <v>1</v>
      </c>
      <c r="L201">
        <v>37</v>
      </c>
      <c r="M201">
        <v>133</v>
      </c>
      <c r="N201" s="9" t="s">
        <v>183</v>
      </c>
      <c r="O201" s="10">
        <v>44383</v>
      </c>
      <c r="P201" s="9" t="s">
        <v>432</v>
      </c>
      <c r="Q201">
        <v>2019</v>
      </c>
      <c r="R201">
        <v>5</v>
      </c>
      <c r="S201">
        <v>25.758229121747881</v>
      </c>
      <c r="T201" s="9" t="s">
        <v>363</v>
      </c>
      <c r="U201">
        <v>25</v>
      </c>
      <c r="V201">
        <v>6</v>
      </c>
      <c r="W201">
        <v>20</v>
      </c>
      <c r="X201">
        <v>11</v>
      </c>
      <c r="Y201">
        <v>2019</v>
      </c>
      <c r="Z201" s="9" t="s">
        <v>213</v>
      </c>
      <c r="AA201" s="9" t="s">
        <v>207</v>
      </c>
      <c r="AB201" t="s">
        <v>440</v>
      </c>
      <c r="AC201" t="s">
        <v>441</v>
      </c>
      <c r="AD201">
        <v>8</v>
      </c>
      <c r="AE201" t="s">
        <v>442</v>
      </c>
      <c r="AF201">
        <v>6</v>
      </c>
      <c r="AG201" t="s">
        <v>457</v>
      </c>
      <c r="AH201" t="s">
        <v>485</v>
      </c>
      <c r="AI201" t="s">
        <v>447</v>
      </c>
      <c r="AJ201">
        <v>5</v>
      </c>
      <c r="AK201" t="s">
        <v>448</v>
      </c>
    </row>
    <row r="202" spans="1:37" hidden="1" x14ac:dyDescent="0.2">
      <c r="A202">
        <v>762</v>
      </c>
      <c r="B202" s="9" t="s">
        <v>143</v>
      </c>
      <c r="C202">
        <v>15</v>
      </c>
      <c r="D202" s="10">
        <v>43599</v>
      </c>
      <c r="E202" s="10">
        <v>44436</v>
      </c>
      <c r="F202" s="9" t="s">
        <v>34</v>
      </c>
      <c r="G202">
        <v>1042</v>
      </c>
      <c r="H202">
        <v>34</v>
      </c>
      <c r="I202" s="10">
        <v>44351</v>
      </c>
      <c r="J202">
        <v>25</v>
      </c>
      <c r="K202" t="b">
        <v>1</v>
      </c>
      <c r="L202">
        <v>37</v>
      </c>
      <c r="M202">
        <v>133</v>
      </c>
      <c r="N202" s="9" t="s">
        <v>183</v>
      </c>
      <c r="O202" s="10">
        <v>44383</v>
      </c>
      <c r="P202" s="9" t="s">
        <v>432</v>
      </c>
      <c r="Q202">
        <v>2019</v>
      </c>
      <c r="R202">
        <v>5</v>
      </c>
      <c r="S202">
        <v>25.758229121747881</v>
      </c>
      <c r="T202" s="9" t="s">
        <v>363</v>
      </c>
      <c r="U202">
        <v>25</v>
      </c>
      <c r="V202">
        <v>7</v>
      </c>
      <c r="W202">
        <v>19</v>
      </c>
      <c r="X202">
        <v>12</v>
      </c>
      <c r="Y202">
        <v>2019</v>
      </c>
      <c r="Z202" s="9" t="s">
        <v>214</v>
      </c>
      <c r="AA202" s="9" t="s">
        <v>207</v>
      </c>
      <c r="AB202" t="s">
        <v>440</v>
      </c>
      <c r="AC202" t="s">
        <v>441</v>
      </c>
      <c r="AD202">
        <v>8</v>
      </c>
      <c r="AE202" t="s">
        <v>442</v>
      </c>
      <c r="AF202">
        <v>6</v>
      </c>
      <c r="AG202" t="s">
        <v>457</v>
      </c>
      <c r="AH202" t="s">
        <v>485</v>
      </c>
      <c r="AI202" t="s">
        <v>447</v>
      </c>
      <c r="AJ202">
        <v>5</v>
      </c>
      <c r="AK202" t="s">
        <v>448</v>
      </c>
    </row>
    <row r="203" spans="1:37" hidden="1" x14ac:dyDescent="0.2">
      <c r="A203">
        <v>860</v>
      </c>
      <c r="B203" s="9" t="s">
        <v>143</v>
      </c>
      <c r="C203">
        <v>15</v>
      </c>
      <c r="D203" s="10">
        <v>43599</v>
      </c>
      <c r="E203" s="10">
        <v>44436</v>
      </c>
      <c r="F203" s="9" t="s">
        <v>34</v>
      </c>
      <c r="G203">
        <v>1042</v>
      </c>
      <c r="H203">
        <v>34</v>
      </c>
      <c r="I203" s="10">
        <v>44351</v>
      </c>
      <c r="J203">
        <v>25</v>
      </c>
      <c r="K203" t="b">
        <v>1</v>
      </c>
      <c r="L203">
        <v>37</v>
      </c>
      <c r="M203">
        <v>133</v>
      </c>
      <c r="N203" s="9" t="s">
        <v>183</v>
      </c>
      <c r="O203" s="10">
        <v>44383</v>
      </c>
      <c r="P203" s="9" t="s">
        <v>432</v>
      </c>
      <c r="Q203">
        <v>2019</v>
      </c>
      <c r="R203">
        <v>5</v>
      </c>
      <c r="S203">
        <v>25.758229121747881</v>
      </c>
      <c r="T203" s="9" t="s">
        <v>363</v>
      </c>
      <c r="U203">
        <v>25</v>
      </c>
      <c r="V203">
        <v>8</v>
      </c>
      <c r="W203">
        <v>18</v>
      </c>
      <c r="X203">
        <v>1</v>
      </c>
      <c r="Y203">
        <v>2020</v>
      </c>
      <c r="Z203" s="9" t="s">
        <v>215</v>
      </c>
      <c r="AA203" s="9" t="s">
        <v>207</v>
      </c>
      <c r="AB203" t="s">
        <v>440</v>
      </c>
      <c r="AC203" t="s">
        <v>441</v>
      </c>
      <c r="AD203">
        <v>8</v>
      </c>
      <c r="AE203" t="s">
        <v>442</v>
      </c>
      <c r="AF203">
        <v>6</v>
      </c>
      <c r="AG203" t="s">
        <v>457</v>
      </c>
      <c r="AH203" t="s">
        <v>485</v>
      </c>
      <c r="AI203" t="s">
        <v>447</v>
      </c>
      <c r="AJ203">
        <v>5</v>
      </c>
      <c r="AK203" t="s">
        <v>448</v>
      </c>
    </row>
    <row r="204" spans="1:37" hidden="1" x14ac:dyDescent="0.2">
      <c r="A204">
        <v>958</v>
      </c>
      <c r="B204" s="9" t="s">
        <v>143</v>
      </c>
      <c r="C204">
        <v>15</v>
      </c>
      <c r="D204" s="10">
        <v>43599</v>
      </c>
      <c r="E204" s="10">
        <v>44436</v>
      </c>
      <c r="F204" s="9" t="s">
        <v>34</v>
      </c>
      <c r="G204">
        <v>1042</v>
      </c>
      <c r="H204">
        <v>34</v>
      </c>
      <c r="I204" s="10">
        <v>44351</v>
      </c>
      <c r="J204">
        <v>25</v>
      </c>
      <c r="K204" t="b">
        <v>1</v>
      </c>
      <c r="L204">
        <v>37</v>
      </c>
      <c r="M204">
        <v>133</v>
      </c>
      <c r="N204" s="9" t="s">
        <v>183</v>
      </c>
      <c r="O204" s="10">
        <v>44383</v>
      </c>
      <c r="P204" s="9" t="s">
        <v>432</v>
      </c>
      <c r="Q204">
        <v>2019</v>
      </c>
      <c r="R204">
        <v>5</v>
      </c>
      <c r="S204">
        <v>25.758229121747881</v>
      </c>
      <c r="T204" s="9" t="s">
        <v>363</v>
      </c>
      <c r="U204">
        <v>25</v>
      </c>
      <c r="V204">
        <v>9</v>
      </c>
      <c r="W204">
        <v>17</v>
      </c>
      <c r="X204">
        <v>2</v>
      </c>
      <c r="Y204">
        <v>2020</v>
      </c>
      <c r="Z204" s="9" t="s">
        <v>202</v>
      </c>
      <c r="AA204" s="9" t="s">
        <v>207</v>
      </c>
      <c r="AB204" t="s">
        <v>440</v>
      </c>
      <c r="AC204" t="s">
        <v>441</v>
      </c>
      <c r="AD204">
        <v>8</v>
      </c>
      <c r="AE204" t="s">
        <v>442</v>
      </c>
      <c r="AF204">
        <v>6</v>
      </c>
      <c r="AG204" t="s">
        <v>457</v>
      </c>
      <c r="AH204" t="s">
        <v>485</v>
      </c>
      <c r="AI204" t="s">
        <v>447</v>
      </c>
      <c r="AJ204">
        <v>5</v>
      </c>
      <c r="AK204" t="s">
        <v>448</v>
      </c>
    </row>
    <row r="205" spans="1:37" hidden="1" x14ac:dyDescent="0.2">
      <c r="A205">
        <v>1056</v>
      </c>
      <c r="B205" s="9" t="s">
        <v>143</v>
      </c>
      <c r="C205">
        <v>15</v>
      </c>
      <c r="D205" s="10">
        <v>43599</v>
      </c>
      <c r="E205" s="10">
        <v>44436</v>
      </c>
      <c r="F205" s="9" t="s">
        <v>34</v>
      </c>
      <c r="G205">
        <v>1042</v>
      </c>
      <c r="H205">
        <v>34</v>
      </c>
      <c r="I205" s="10">
        <v>44351</v>
      </c>
      <c r="J205">
        <v>25</v>
      </c>
      <c r="K205" t="b">
        <v>1</v>
      </c>
      <c r="L205">
        <v>37</v>
      </c>
      <c r="M205">
        <v>133</v>
      </c>
      <c r="N205" s="9" t="s">
        <v>183</v>
      </c>
      <c r="O205" s="10">
        <v>44383</v>
      </c>
      <c r="P205" s="9" t="s">
        <v>432</v>
      </c>
      <c r="Q205">
        <v>2019</v>
      </c>
      <c r="R205">
        <v>5</v>
      </c>
      <c r="S205">
        <v>25.758229121747881</v>
      </c>
      <c r="T205" s="9" t="s">
        <v>363</v>
      </c>
      <c r="U205">
        <v>25</v>
      </c>
      <c r="V205">
        <v>10</v>
      </c>
      <c r="W205">
        <v>16</v>
      </c>
      <c r="X205">
        <v>3</v>
      </c>
      <c r="Y205">
        <v>2020</v>
      </c>
      <c r="Z205" s="9" t="s">
        <v>203</v>
      </c>
      <c r="AA205" s="9" t="s">
        <v>207</v>
      </c>
      <c r="AB205" t="s">
        <v>440</v>
      </c>
      <c r="AC205" t="s">
        <v>441</v>
      </c>
      <c r="AD205">
        <v>8</v>
      </c>
      <c r="AE205" t="s">
        <v>442</v>
      </c>
      <c r="AF205">
        <v>6</v>
      </c>
      <c r="AG205" t="s">
        <v>457</v>
      </c>
      <c r="AH205" t="s">
        <v>485</v>
      </c>
      <c r="AI205" t="s">
        <v>447</v>
      </c>
      <c r="AJ205">
        <v>5</v>
      </c>
      <c r="AK205" t="s">
        <v>448</v>
      </c>
    </row>
    <row r="206" spans="1:37" hidden="1" x14ac:dyDescent="0.2">
      <c r="A206">
        <v>1154</v>
      </c>
      <c r="B206" s="9" t="s">
        <v>143</v>
      </c>
      <c r="C206">
        <v>15</v>
      </c>
      <c r="D206" s="10">
        <v>43599</v>
      </c>
      <c r="E206" s="10">
        <v>44436</v>
      </c>
      <c r="F206" s="9" t="s">
        <v>34</v>
      </c>
      <c r="G206">
        <v>1042</v>
      </c>
      <c r="H206">
        <v>34</v>
      </c>
      <c r="I206" s="10">
        <v>44351</v>
      </c>
      <c r="J206">
        <v>25</v>
      </c>
      <c r="K206" t="b">
        <v>1</v>
      </c>
      <c r="L206">
        <v>37</v>
      </c>
      <c r="M206">
        <v>133</v>
      </c>
      <c r="N206" s="9" t="s">
        <v>183</v>
      </c>
      <c r="O206" s="10">
        <v>44383</v>
      </c>
      <c r="P206" s="9" t="s">
        <v>432</v>
      </c>
      <c r="Q206">
        <v>2019</v>
      </c>
      <c r="R206">
        <v>5</v>
      </c>
      <c r="S206">
        <v>25.758229121747881</v>
      </c>
      <c r="T206" s="9" t="s">
        <v>363</v>
      </c>
      <c r="U206">
        <v>25</v>
      </c>
      <c r="V206">
        <v>11</v>
      </c>
      <c r="W206">
        <v>15</v>
      </c>
      <c r="X206">
        <v>4</v>
      </c>
      <c r="Y206">
        <v>2020</v>
      </c>
      <c r="Z206" s="9" t="s">
        <v>204</v>
      </c>
      <c r="AA206" s="9" t="s">
        <v>207</v>
      </c>
      <c r="AB206" t="s">
        <v>440</v>
      </c>
      <c r="AC206" t="s">
        <v>441</v>
      </c>
      <c r="AD206">
        <v>8</v>
      </c>
      <c r="AE206" t="s">
        <v>442</v>
      </c>
      <c r="AF206">
        <v>6</v>
      </c>
      <c r="AG206" t="s">
        <v>457</v>
      </c>
      <c r="AH206" t="s">
        <v>485</v>
      </c>
      <c r="AI206" t="s">
        <v>447</v>
      </c>
      <c r="AJ206">
        <v>5</v>
      </c>
      <c r="AK206" t="s">
        <v>448</v>
      </c>
    </row>
    <row r="207" spans="1:37" hidden="1" x14ac:dyDescent="0.2">
      <c r="A207">
        <v>1252</v>
      </c>
      <c r="B207" s="9" t="s">
        <v>143</v>
      </c>
      <c r="C207">
        <v>15</v>
      </c>
      <c r="D207" s="10">
        <v>43599</v>
      </c>
      <c r="E207" s="10">
        <v>44436</v>
      </c>
      <c r="F207" s="9" t="s">
        <v>34</v>
      </c>
      <c r="G207">
        <v>1042</v>
      </c>
      <c r="H207">
        <v>34</v>
      </c>
      <c r="I207" s="10">
        <v>44351</v>
      </c>
      <c r="J207">
        <v>25</v>
      </c>
      <c r="K207" t="b">
        <v>1</v>
      </c>
      <c r="L207">
        <v>37</v>
      </c>
      <c r="M207">
        <v>133</v>
      </c>
      <c r="N207" s="9" t="s">
        <v>183</v>
      </c>
      <c r="O207" s="10">
        <v>44383</v>
      </c>
      <c r="P207" s="9" t="s">
        <v>432</v>
      </c>
      <c r="Q207">
        <v>2019</v>
      </c>
      <c r="R207">
        <v>5</v>
      </c>
      <c r="S207">
        <v>25.758229121747881</v>
      </c>
      <c r="T207" s="9" t="s">
        <v>363</v>
      </c>
      <c r="U207">
        <v>25</v>
      </c>
      <c r="V207">
        <v>12</v>
      </c>
      <c r="W207">
        <v>14</v>
      </c>
      <c r="X207">
        <v>5</v>
      </c>
      <c r="Y207">
        <v>2020</v>
      </c>
      <c r="Z207" s="9" t="s">
        <v>205</v>
      </c>
      <c r="AA207" s="9" t="s">
        <v>207</v>
      </c>
      <c r="AB207" t="s">
        <v>440</v>
      </c>
      <c r="AC207" t="s">
        <v>441</v>
      </c>
      <c r="AD207">
        <v>8</v>
      </c>
      <c r="AE207" t="s">
        <v>442</v>
      </c>
      <c r="AF207">
        <v>6</v>
      </c>
      <c r="AG207" t="s">
        <v>457</v>
      </c>
      <c r="AH207" t="s">
        <v>485</v>
      </c>
      <c r="AI207" t="s">
        <v>447</v>
      </c>
      <c r="AJ207">
        <v>5</v>
      </c>
      <c r="AK207" t="s">
        <v>448</v>
      </c>
    </row>
    <row r="208" spans="1:37" hidden="1" x14ac:dyDescent="0.2">
      <c r="A208">
        <v>1350</v>
      </c>
      <c r="B208" s="9" t="s">
        <v>143</v>
      </c>
      <c r="C208">
        <v>15</v>
      </c>
      <c r="D208" s="10">
        <v>43599</v>
      </c>
      <c r="E208" s="10">
        <v>44436</v>
      </c>
      <c r="F208" s="9" t="s">
        <v>34</v>
      </c>
      <c r="G208">
        <v>1042</v>
      </c>
      <c r="H208">
        <v>34</v>
      </c>
      <c r="I208" s="10">
        <v>44351</v>
      </c>
      <c r="J208">
        <v>25</v>
      </c>
      <c r="K208" t="b">
        <v>1</v>
      </c>
      <c r="L208">
        <v>37</v>
      </c>
      <c r="M208">
        <v>133</v>
      </c>
      <c r="N208" s="9" t="s">
        <v>183</v>
      </c>
      <c r="O208" s="10">
        <v>44383</v>
      </c>
      <c r="P208" s="9" t="s">
        <v>432</v>
      </c>
      <c r="Q208">
        <v>2019</v>
      </c>
      <c r="R208">
        <v>5</v>
      </c>
      <c r="S208">
        <v>25.758229121747881</v>
      </c>
      <c r="T208" s="9" t="s">
        <v>363</v>
      </c>
      <c r="U208">
        <v>25</v>
      </c>
      <c r="V208">
        <v>13</v>
      </c>
      <c r="W208">
        <v>13</v>
      </c>
      <c r="X208">
        <v>6</v>
      </c>
      <c r="Y208">
        <v>2020</v>
      </c>
      <c r="Z208" s="9" t="s">
        <v>191</v>
      </c>
      <c r="AA208" s="9" t="s">
        <v>207</v>
      </c>
      <c r="AB208" t="s">
        <v>440</v>
      </c>
      <c r="AC208" t="s">
        <v>441</v>
      </c>
      <c r="AD208">
        <v>8</v>
      </c>
      <c r="AE208" t="s">
        <v>442</v>
      </c>
      <c r="AF208">
        <v>6</v>
      </c>
      <c r="AG208" t="s">
        <v>457</v>
      </c>
      <c r="AH208" t="s">
        <v>485</v>
      </c>
      <c r="AI208" t="s">
        <v>447</v>
      </c>
      <c r="AJ208">
        <v>5</v>
      </c>
      <c r="AK208" t="s">
        <v>448</v>
      </c>
    </row>
    <row r="209" spans="1:37" hidden="1" x14ac:dyDescent="0.2">
      <c r="A209">
        <v>1448</v>
      </c>
      <c r="B209" s="9" t="s">
        <v>143</v>
      </c>
      <c r="C209">
        <v>15</v>
      </c>
      <c r="D209" s="10">
        <v>43599</v>
      </c>
      <c r="E209" s="10">
        <v>44436</v>
      </c>
      <c r="F209" s="9" t="s">
        <v>34</v>
      </c>
      <c r="G209">
        <v>1042</v>
      </c>
      <c r="H209">
        <v>34</v>
      </c>
      <c r="I209" s="10">
        <v>44351</v>
      </c>
      <c r="J209">
        <v>25</v>
      </c>
      <c r="K209" t="b">
        <v>1</v>
      </c>
      <c r="L209">
        <v>37</v>
      </c>
      <c r="M209">
        <v>133</v>
      </c>
      <c r="N209" s="9" t="s">
        <v>183</v>
      </c>
      <c r="O209" s="10">
        <v>44383</v>
      </c>
      <c r="P209" s="9" t="s">
        <v>432</v>
      </c>
      <c r="Q209">
        <v>2019</v>
      </c>
      <c r="R209">
        <v>5</v>
      </c>
      <c r="S209">
        <v>25.758229121747881</v>
      </c>
      <c r="T209" s="9" t="s">
        <v>363</v>
      </c>
      <c r="U209">
        <v>25</v>
      </c>
      <c r="V209">
        <v>14</v>
      </c>
      <c r="W209">
        <v>12</v>
      </c>
      <c r="X209">
        <v>7</v>
      </c>
      <c r="Y209">
        <v>2020</v>
      </c>
      <c r="Z209" s="9" t="s">
        <v>190</v>
      </c>
      <c r="AA209" s="9" t="s">
        <v>207</v>
      </c>
      <c r="AB209" t="s">
        <v>440</v>
      </c>
      <c r="AC209" t="s">
        <v>441</v>
      </c>
      <c r="AD209">
        <v>8</v>
      </c>
      <c r="AE209" t="s">
        <v>442</v>
      </c>
      <c r="AF209">
        <v>6</v>
      </c>
      <c r="AG209" t="s">
        <v>457</v>
      </c>
      <c r="AH209" t="s">
        <v>485</v>
      </c>
      <c r="AI209" t="s">
        <v>447</v>
      </c>
      <c r="AJ209">
        <v>5</v>
      </c>
      <c r="AK209" t="s">
        <v>448</v>
      </c>
    </row>
    <row r="210" spans="1:37" hidden="1" x14ac:dyDescent="0.2">
      <c r="A210">
        <v>1546</v>
      </c>
      <c r="B210" s="9" t="s">
        <v>143</v>
      </c>
      <c r="C210">
        <v>15</v>
      </c>
      <c r="D210" s="10">
        <v>43599</v>
      </c>
      <c r="E210" s="10">
        <v>44436</v>
      </c>
      <c r="F210" s="9" t="s">
        <v>34</v>
      </c>
      <c r="G210">
        <v>1042</v>
      </c>
      <c r="H210">
        <v>34</v>
      </c>
      <c r="I210" s="10">
        <v>44351</v>
      </c>
      <c r="J210">
        <v>25</v>
      </c>
      <c r="K210" t="b">
        <v>1</v>
      </c>
      <c r="L210">
        <v>37</v>
      </c>
      <c r="M210">
        <v>133</v>
      </c>
      <c r="N210" s="9" t="s">
        <v>183</v>
      </c>
      <c r="O210" s="10">
        <v>44383</v>
      </c>
      <c r="P210" s="9" t="s">
        <v>432</v>
      </c>
      <c r="Q210">
        <v>2019</v>
      </c>
      <c r="R210">
        <v>5</v>
      </c>
      <c r="S210">
        <v>25.758229121747881</v>
      </c>
      <c r="T210" s="9" t="s">
        <v>363</v>
      </c>
      <c r="U210">
        <v>25</v>
      </c>
      <c r="V210">
        <v>15</v>
      </c>
      <c r="W210">
        <v>11</v>
      </c>
      <c r="X210">
        <v>8</v>
      </c>
      <c r="Y210">
        <v>2020</v>
      </c>
      <c r="Z210" s="9" t="s">
        <v>189</v>
      </c>
      <c r="AA210" s="9" t="s">
        <v>207</v>
      </c>
      <c r="AB210" t="s">
        <v>440</v>
      </c>
      <c r="AC210" t="s">
        <v>441</v>
      </c>
      <c r="AD210">
        <v>8</v>
      </c>
      <c r="AE210" t="s">
        <v>442</v>
      </c>
      <c r="AF210">
        <v>6</v>
      </c>
      <c r="AG210" t="s">
        <v>457</v>
      </c>
      <c r="AH210" t="s">
        <v>485</v>
      </c>
      <c r="AI210" t="s">
        <v>447</v>
      </c>
      <c r="AJ210">
        <v>5</v>
      </c>
      <c r="AK210" t="s">
        <v>448</v>
      </c>
    </row>
    <row r="211" spans="1:37" hidden="1" x14ac:dyDescent="0.2">
      <c r="A211">
        <v>1644</v>
      </c>
      <c r="B211" s="9" t="s">
        <v>143</v>
      </c>
      <c r="C211">
        <v>15</v>
      </c>
      <c r="D211" s="10">
        <v>43599</v>
      </c>
      <c r="E211" s="10">
        <v>44436</v>
      </c>
      <c r="F211" s="9" t="s">
        <v>34</v>
      </c>
      <c r="G211">
        <v>1042</v>
      </c>
      <c r="H211">
        <v>34</v>
      </c>
      <c r="I211" s="10">
        <v>44351</v>
      </c>
      <c r="J211">
        <v>25</v>
      </c>
      <c r="K211" t="b">
        <v>1</v>
      </c>
      <c r="L211">
        <v>37</v>
      </c>
      <c r="M211">
        <v>133</v>
      </c>
      <c r="N211" s="9" t="s">
        <v>183</v>
      </c>
      <c r="O211" s="10">
        <v>44383</v>
      </c>
      <c r="P211" s="9" t="s">
        <v>432</v>
      </c>
      <c r="Q211">
        <v>2019</v>
      </c>
      <c r="R211">
        <v>5</v>
      </c>
      <c r="S211">
        <v>25.758229121747881</v>
      </c>
      <c r="T211" s="9" t="s">
        <v>363</v>
      </c>
      <c r="U211">
        <v>25</v>
      </c>
      <c r="V211">
        <v>16</v>
      </c>
      <c r="W211">
        <v>10</v>
      </c>
      <c r="X211">
        <v>9</v>
      </c>
      <c r="Y211">
        <v>2020</v>
      </c>
      <c r="Z211" s="9" t="s">
        <v>193</v>
      </c>
      <c r="AA211" s="9" t="s">
        <v>207</v>
      </c>
      <c r="AB211" t="s">
        <v>440</v>
      </c>
      <c r="AC211" t="s">
        <v>441</v>
      </c>
      <c r="AD211">
        <v>8</v>
      </c>
      <c r="AE211" t="s">
        <v>442</v>
      </c>
      <c r="AF211">
        <v>6</v>
      </c>
      <c r="AG211" t="s">
        <v>457</v>
      </c>
      <c r="AH211" t="s">
        <v>485</v>
      </c>
      <c r="AI211" t="s">
        <v>447</v>
      </c>
      <c r="AJ211">
        <v>5</v>
      </c>
      <c r="AK211" t="s">
        <v>448</v>
      </c>
    </row>
    <row r="212" spans="1:37" hidden="1" x14ac:dyDescent="0.2">
      <c r="A212">
        <v>1742</v>
      </c>
      <c r="B212" s="9" t="s">
        <v>143</v>
      </c>
      <c r="C212">
        <v>15</v>
      </c>
      <c r="D212" s="10">
        <v>43599</v>
      </c>
      <c r="E212" s="10">
        <v>44436</v>
      </c>
      <c r="F212" s="9" t="s">
        <v>34</v>
      </c>
      <c r="G212">
        <v>1042</v>
      </c>
      <c r="H212">
        <v>34</v>
      </c>
      <c r="I212" s="10">
        <v>44351</v>
      </c>
      <c r="J212">
        <v>25</v>
      </c>
      <c r="K212" t="b">
        <v>1</v>
      </c>
      <c r="L212">
        <v>37</v>
      </c>
      <c r="M212">
        <v>133</v>
      </c>
      <c r="N212" s="9" t="s">
        <v>183</v>
      </c>
      <c r="O212" s="10">
        <v>44383</v>
      </c>
      <c r="P212" s="9" t="s">
        <v>432</v>
      </c>
      <c r="Q212">
        <v>2019</v>
      </c>
      <c r="R212">
        <v>5</v>
      </c>
      <c r="S212">
        <v>25.758229121747881</v>
      </c>
      <c r="T212" s="9" t="s">
        <v>363</v>
      </c>
      <c r="U212">
        <v>25</v>
      </c>
      <c r="V212">
        <v>17</v>
      </c>
      <c r="W212">
        <v>9</v>
      </c>
      <c r="X212">
        <v>10</v>
      </c>
      <c r="Y212">
        <v>2020</v>
      </c>
      <c r="Z212" s="9" t="s">
        <v>194</v>
      </c>
      <c r="AA212" s="9" t="s">
        <v>207</v>
      </c>
      <c r="AB212" t="s">
        <v>440</v>
      </c>
      <c r="AC212" t="s">
        <v>441</v>
      </c>
      <c r="AD212">
        <v>8</v>
      </c>
      <c r="AE212" t="s">
        <v>442</v>
      </c>
      <c r="AF212">
        <v>6</v>
      </c>
      <c r="AG212" t="s">
        <v>457</v>
      </c>
      <c r="AH212" t="s">
        <v>485</v>
      </c>
      <c r="AI212" t="s">
        <v>447</v>
      </c>
      <c r="AJ212">
        <v>5</v>
      </c>
      <c r="AK212" t="s">
        <v>448</v>
      </c>
    </row>
    <row r="213" spans="1:37" hidden="1" x14ac:dyDescent="0.2">
      <c r="A213">
        <v>1840</v>
      </c>
      <c r="B213" s="9" t="s">
        <v>143</v>
      </c>
      <c r="C213">
        <v>15</v>
      </c>
      <c r="D213" s="10">
        <v>43599</v>
      </c>
      <c r="E213" s="10">
        <v>44436</v>
      </c>
      <c r="F213" s="9" t="s">
        <v>34</v>
      </c>
      <c r="G213">
        <v>1042</v>
      </c>
      <c r="H213">
        <v>34</v>
      </c>
      <c r="I213" s="10">
        <v>44351</v>
      </c>
      <c r="J213">
        <v>25</v>
      </c>
      <c r="K213" t="b">
        <v>1</v>
      </c>
      <c r="L213">
        <v>37</v>
      </c>
      <c r="M213">
        <v>133</v>
      </c>
      <c r="N213" s="9" t="s">
        <v>183</v>
      </c>
      <c r="O213" s="10">
        <v>44383</v>
      </c>
      <c r="P213" s="9" t="s">
        <v>432</v>
      </c>
      <c r="Q213">
        <v>2019</v>
      </c>
      <c r="R213">
        <v>5</v>
      </c>
      <c r="S213">
        <v>25.758229121747881</v>
      </c>
      <c r="T213" s="9" t="s">
        <v>363</v>
      </c>
      <c r="U213">
        <v>25</v>
      </c>
      <c r="V213">
        <v>18</v>
      </c>
      <c r="W213">
        <v>8</v>
      </c>
      <c r="X213">
        <v>11</v>
      </c>
      <c r="Y213">
        <v>2020</v>
      </c>
      <c r="Z213" s="9" t="s">
        <v>196</v>
      </c>
      <c r="AA213" s="9" t="s">
        <v>207</v>
      </c>
      <c r="AB213" t="s">
        <v>440</v>
      </c>
      <c r="AC213" t="s">
        <v>441</v>
      </c>
      <c r="AD213">
        <v>8</v>
      </c>
      <c r="AE213" t="s">
        <v>442</v>
      </c>
      <c r="AF213">
        <v>6</v>
      </c>
      <c r="AG213" t="s">
        <v>457</v>
      </c>
      <c r="AH213" t="s">
        <v>485</v>
      </c>
      <c r="AI213" t="s">
        <v>447</v>
      </c>
      <c r="AJ213">
        <v>5</v>
      </c>
      <c r="AK213" t="s">
        <v>448</v>
      </c>
    </row>
    <row r="214" spans="1:37" hidden="1" x14ac:dyDescent="0.2">
      <c r="A214">
        <v>1938</v>
      </c>
      <c r="B214" s="9" t="s">
        <v>143</v>
      </c>
      <c r="C214">
        <v>15</v>
      </c>
      <c r="D214" s="10">
        <v>43599</v>
      </c>
      <c r="E214" s="10">
        <v>44436</v>
      </c>
      <c r="F214" s="9" t="s">
        <v>34</v>
      </c>
      <c r="G214">
        <v>1042</v>
      </c>
      <c r="H214">
        <v>34</v>
      </c>
      <c r="I214" s="10">
        <v>44351</v>
      </c>
      <c r="J214">
        <v>25</v>
      </c>
      <c r="K214" t="b">
        <v>1</v>
      </c>
      <c r="L214">
        <v>37</v>
      </c>
      <c r="M214">
        <v>133</v>
      </c>
      <c r="N214" s="9" t="s">
        <v>183</v>
      </c>
      <c r="O214" s="10">
        <v>44383</v>
      </c>
      <c r="P214" s="9" t="s">
        <v>432</v>
      </c>
      <c r="Q214">
        <v>2019</v>
      </c>
      <c r="R214">
        <v>5</v>
      </c>
      <c r="S214">
        <v>25.758229121747881</v>
      </c>
      <c r="T214" s="9" t="s">
        <v>363</v>
      </c>
      <c r="U214">
        <v>25</v>
      </c>
      <c r="V214">
        <v>19</v>
      </c>
      <c r="W214">
        <v>7</v>
      </c>
      <c r="X214">
        <v>12</v>
      </c>
      <c r="Y214">
        <v>2020</v>
      </c>
      <c r="Z214" s="9" t="s">
        <v>192</v>
      </c>
      <c r="AA214" s="9" t="s">
        <v>207</v>
      </c>
      <c r="AB214" t="s">
        <v>440</v>
      </c>
      <c r="AC214" t="s">
        <v>441</v>
      </c>
      <c r="AD214">
        <v>8</v>
      </c>
      <c r="AE214" t="s">
        <v>442</v>
      </c>
      <c r="AF214">
        <v>6</v>
      </c>
      <c r="AG214" t="s">
        <v>457</v>
      </c>
      <c r="AH214" t="s">
        <v>485</v>
      </c>
      <c r="AI214" t="s">
        <v>447</v>
      </c>
      <c r="AJ214">
        <v>5</v>
      </c>
      <c r="AK214" t="s">
        <v>448</v>
      </c>
    </row>
    <row r="215" spans="1:37" hidden="1" x14ac:dyDescent="0.2">
      <c r="A215">
        <v>13</v>
      </c>
      <c r="B215" s="9" t="s">
        <v>58</v>
      </c>
      <c r="C215">
        <v>5</v>
      </c>
      <c r="D215" s="10">
        <v>44301</v>
      </c>
      <c r="E215" s="10">
        <v>44666</v>
      </c>
      <c r="F215" s="9" t="s">
        <v>34</v>
      </c>
      <c r="G215">
        <v>325</v>
      </c>
      <c r="H215">
        <v>2</v>
      </c>
      <c r="I215" s="10">
        <v>44351</v>
      </c>
      <c r="J215">
        <v>0</v>
      </c>
      <c r="K215" t="b">
        <v>0</v>
      </c>
      <c r="L215">
        <v>19</v>
      </c>
      <c r="M215">
        <v>55</v>
      </c>
      <c r="N215" s="9" t="s">
        <v>183</v>
      </c>
      <c r="O215" s="10">
        <v>44383</v>
      </c>
      <c r="P215" s="9" t="s">
        <v>355</v>
      </c>
      <c r="Q215">
        <v>2021</v>
      </c>
      <c r="R215">
        <v>4</v>
      </c>
      <c r="S215">
        <v>2.6941004948766913</v>
      </c>
      <c r="T215" s="9" t="s">
        <v>356</v>
      </c>
      <c r="U215">
        <v>2</v>
      </c>
      <c r="V215">
        <v>0</v>
      </c>
      <c r="W215">
        <v>3</v>
      </c>
      <c r="X215">
        <v>4</v>
      </c>
      <c r="Y215">
        <v>2021</v>
      </c>
      <c r="Z215" s="9" t="s">
        <v>199</v>
      </c>
      <c r="AA215" s="9" t="s">
        <v>199</v>
      </c>
      <c r="AB215" t="s">
        <v>446</v>
      </c>
      <c r="AC215" t="s">
        <v>447</v>
      </c>
      <c r="AD215">
        <v>4</v>
      </c>
      <c r="AE215" t="s">
        <v>454</v>
      </c>
      <c r="AF215">
        <v>6</v>
      </c>
      <c r="AG215" t="s">
        <v>457</v>
      </c>
      <c r="AH215" t="s">
        <v>440</v>
      </c>
      <c r="AI215" t="s">
        <v>447</v>
      </c>
      <c r="AJ215">
        <v>4</v>
      </c>
      <c r="AK215" t="s">
        <v>454</v>
      </c>
    </row>
    <row r="216" spans="1:37" hidden="1" x14ac:dyDescent="0.2">
      <c r="A216">
        <v>15</v>
      </c>
      <c r="B216" s="9" t="s">
        <v>61</v>
      </c>
      <c r="C216">
        <v>25</v>
      </c>
      <c r="D216" s="10">
        <v>44218</v>
      </c>
      <c r="E216" s="10">
        <v>44583</v>
      </c>
      <c r="F216" s="9" t="s">
        <v>34</v>
      </c>
      <c r="G216">
        <v>1458</v>
      </c>
      <c r="H216">
        <v>7</v>
      </c>
      <c r="I216" s="10">
        <v>44351</v>
      </c>
      <c r="J216">
        <v>0</v>
      </c>
      <c r="K216" t="b">
        <v>1</v>
      </c>
      <c r="L216">
        <v>18</v>
      </c>
      <c r="M216">
        <v>25</v>
      </c>
      <c r="N216" s="9" t="s">
        <v>183</v>
      </c>
      <c r="O216" s="10">
        <v>44383</v>
      </c>
      <c r="P216" s="9" t="s">
        <v>362</v>
      </c>
      <c r="Q216">
        <v>2021</v>
      </c>
      <c r="R216">
        <v>1</v>
      </c>
      <c r="S216">
        <v>5.4210558738372452</v>
      </c>
      <c r="T216" s="9" t="s">
        <v>363</v>
      </c>
      <c r="U216">
        <v>5</v>
      </c>
      <c r="V216">
        <v>0</v>
      </c>
      <c r="W216">
        <v>5</v>
      </c>
      <c r="X216">
        <v>1</v>
      </c>
      <c r="Y216">
        <v>2021</v>
      </c>
      <c r="Z216" s="9" t="s">
        <v>195</v>
      </c>
      <c r="AA216" s="9" t="s">
        <v>195</v>
      </c>
      <c r="AB216" t="s">
        <v>446</v>
      </c>
      <c r="AC216" t="s">
        <v>451</v>
      </c>
      <c r="AD216">
        <v>1</v>
      </c>
      <c r="AE216" t="s">
        <v>455</v>
      </c>
      <c r="AF216">
        <v>6</v>
      </c>
      <c r="AG216" t="s">
        <v>457</v>
      </c>
      <c r="AH216" t="s">
        <v>440</v>
      </c>
      <c r="AI216" t="s">
        <v>451</v>
      </c>
      <c r="AJ216">
        <v>1</v>
      </c>
      <c r="AK216" t="s">
        <v>455</v>
      </c>
    </row>
    <row r="217" spans="1:37" hidden="1" x14ac:dyDescent="0.2">
      <c r="A217">
        <v>20</v>
      </c>
      <c r="B217" s="9" t="s">
        <v>70</v>
      </c>
      <c r="C217">
        <v>5</v>
      </c>
      <c r="D217" s="10">
        <v>44204</v>
      </c>
      <c r="E217" s="10">
        <v>44569</v>
      </c>
      <c r="F217" s="9" t="s">
        <v>34</v>
      </c>
      <c r="G217">
        <v>406</v>
      </c>
      <c r="H217">
        <v>1</v>
      </c>
      <c r="I217" s="10">
        <v>44351</v>
      </c>
      <c r="J217">
        <v>0</v>
      </c>
      <c r="K217" t="b">
        <v>0</v>
      </c>
      <c r="L217">
        <v>1</v>
      </c>
      <c r="M217">
        <v>1</v>
      </c>
      <c r="N217" s="9" t="s">
        <v>183</v>
      </c>
      <c r="O217" s="10">
        <v>44383</v>
      </c>
      <c r="P217" s="9" t="s">
        <v>357</v>
      </c>
      <c r="Q217">
        <v>2021</v>
      </c>
      <c r="R217">
        <v>1</v>
      </c>
      <c r="S217">
        <v>5.881024251011314</v>
      </c>
      <c r="T217" s="9" t="s">
        <v>356</v>
      </c>
      <c r="U217">
        <v>5</v>
      </c>
      <c r="V217">
        <v>0</v>
      </c>
      <c r="W217">
        <v>6</v>
      </c>
      <c r="X217">
        <v>1</v>
      </c>
      <c r="Y217">
        <v>2021</v>
      </c>
      <c r="Z217" s="9" t="s">
        <v>195</v>
      </c>
      <c r="AA217" s="9" t="s">
        <v>195</v>
      </c>
      <c r="AB217" t="s">
        <v>446</v>
      </c>
      <c r="AC217" t="s">
        <v>451</v>
      </c>
      <c r="AD217">
        <v>1</v>
      </c>
      <c r="AE217" t="s">
        <v>455</v>
      </c>
      <c r="AF217">
        <v>6</v>
      </c>
      <c r="AG217" t="s">
        <v>457</v>
      </c>
      <c r="AH217" t="s">
        <v>440</v>
      </c>
      <c r="AI217" t="s">
        <v>451</v>
      </c>
      <c r="AJ217">
        <v>1</v>
      </c>
      <c r="AK217" t="s">
        <v>455</v>
      </c>
    </row>
    <row r="218" spans="1:37" hidden="1" x14ac:dyDescent="0.2">
      <c r="A218">
        <v>23</v>
      </c>
      <c r="B218" s="9" t="s">
        <v>77</v>
      </c>
      <c r="C218">
        <v>10</v>
      </c>
      <c r="D218" s="10">
        <v>44344</v>
      </c>
      <c r="E218" s="10">
        <v>45444</v>
      </c>
      <c r="F218" s="9" t="s">
        <v>34</v>
      </c>
      <c r="G218">
        <v>1042</v>
      </c>
      <c r="H218">
        <v>4</v>
      </c>
      <c r="I218" s="10">
        <v>44351</v>
      </c>
      <c r="J218">
        <v>0</v>
      </c>
      <c r="K218" t="b">
        <v>0</v>
      </c>
      <c r="M218">
        <v>8</v>
      </c>
      <c r="N218" s="9" t="s">
        <v>183</v>
      </c>
      <c r="O218" s="10">
        <v>44383</v>
      </c>
      <c r="P218" s="9" t="s">
        <v>431</v>
      </c>
      <c r="Q218">
        <v>2021</v>
      </c>
      <c r="R218">
        <v>5</v>
      </c>
      <c r="S218">
        <v>1.2813404792706216</v>
      </c>
      <c r="T218" s="9" t="s">
        <v>356</v>
      </c>
      <c r="U218">
        <v>1</v>
      </c>
      <c r="V218">
        <v>0</v>
      </c>
      <c r="W218">
        <v>1</v>
      </c>
      <c r="X218">
        <v>5</v>
      </c>
      <c r="Y218">
        <v>2021</v>
      </c>
      <c r="Z218" s="9" t="s">
        <v>200</v>
      </c>
      <c r="AA218" s="9" t="s">
        <v>200</v>
      </c>
      <c r="AB218" t="s">
        <v>456</v>
      </c>
      <c r="AC218" t="s">
        <v>447</v>
      </c>
      <c r="AD218">
        <v>6</v>
      </c>
      <c r="AE218" t="s">
        <v>457</v>
      </c>
      <c r="AF218">
        <v>6</v>
      </c>
      <c r="AG218" t="s">
        <v>457</v>
      </c>
      <c r="AH218" t="s">
        <v>440</v>
      </c>
      <c r="AI218" t="s">
        <v>447</v>
      </c>
      <c r="AJ218">
        <v>5</v>
      </c>
      <c r="AK218" t="s">
        <v>448</v>
      </c>
    </row>
    <row r="219" spans="1:37" hidden="1" x14ac:dyDescent="0.2">
      <c r="A219">
        <v>24</v>
      </c>
      <c r="B219" s="9" t="s">
        <v>79</v>
      </c>
      <c r="C219">
        <v>10</v>
      </c>
      <c r="D219" s="10">
        <v>44321</v>
      </c>
      <c r="E219" s="10">
        <v>44686</v>
      </c>
      <c r="F219" s="9" t="s">
        <v>34</v>
      </c>
      <c r="G219">
        <v>495</v>
      </c>
      <c r="H219">
        <v>10</v>
      </c>
      <c r="I219" s="10">
        <v>44351</v>
      </c>
      <c r="J219">
        <v>0</v>
      </c>
      <c r="K219" t="b">
        <v>0</v>
      </c>
      <c r="L219">
        <v>46</v>
      </c>
      <c r="M219">
        <v>79</v>
      </c>
      <c r="N219" s="9" t="s">
        <v>183</v>
      </c>
      <c r="O219" s="10">
        <v>44383</v>
      </c>
      <c r="P219" s="9" t="s">
        <v>364</v>
      </c>
      <c r="Q219">
        <v>2021</v>
      </c>
      <c r="R219">
        <v>5</v>
      </c>
      <c r="S219">
        <v>2.0370028131994498</v>
      </c>
      <c r="T219" s="9" t="s">
        <v>356</v>
      </c>
      <c r="U219">
        <v>2</v>
      </c>
      <c r="V219">
        <v>0</v>
      </c>
      <c r="W219">
        <v>2</v>
      </c>
      <c r="X219">
        <v>5</v>
      </c>
      <c r="Y219">
        <v>2021</v>
      </c>
      <c r="Z219" s="9" t="s">
        <v>200</v>
      </c>
      <c r="AA219" s="9" t="s">
        <v>200</v>
      </c>
      <c r="AB219" t="s">
        <v>446</v>
      </c>
      <c r="AC219" t="s">
        <v>447</v>
      </c>
      <c r="AD219">
        <v>5</v>
      </c>
      <c r="AE219" t="s">
        <v>448</v>
      </c>
      <c r="AF219">
        <v>6</v>
      </c>
      <c r="AG219" t="s">
        <v>457</v>
      </c>
      <c r="AH219" t="s">
        <v>440</v>
      </c>
      <c r="AI219" t="s">
        <v>447</v>
      </c>
      <c r="AJ219">
        <v>5</v>
      </c>
      <c r="AK219" t="s">
        <v>448</v>
      </c>
    </row>
    <row r="220" spans="1:37" hidden="1" x14ac:dyDescent="0.2">
      <c r="A220">
        <v>25</v>
      </c>
      <c r="B220" s="9" t="s">
        <v>80</v>
      </c>
      <c r="C220">
        <v>10</v>
      </c>
      <c r="D220" s="10">
        <v>44300</v>
      </c>
      <c r="E220" s="10">
        <v>44665</v>
      </c>
      <c r="F220" s="9" t="s">
        <v>34</v>
      </c>
      <c r="G220">
        <v>619</v>
      </c>
      <c r="H220">
        <v>2</v>
      </c>
      <c r="I220" s="10">
        <v>44351</v>
      </c>
      <c r="J220">
        <v>1</v>
      </c>
      <c r="K220" t="b">
        <v>1</v>
      </c>
      <c r="L220">
        <v>45</v>
      </c>
      <c r="M220">
        <v>42</v>
      </c>
      <c r="N220" s="9" t="s">
        <v>183</v>
      </c>
      <c r="O220" s="10">
        <v>44383</v>
      </c>
      <c r="P220" s="9" t="s">
        <v>375</v>
      </c>
      <c r="Q220">
        <v>2021</v>
      </c>
      <c r="R220">
        <v>4</v>
      </c>
      <c r="S220">
        <v>2.7269553789605534</v>
      </c>
      <c r="T220" s="9" t="s">
        <v>356</v>
      </c>
      <c r="U220">
        <v>2</v>
      </c>
      <c r="V220">
        <v>0</v>
      </c>
      <c r="W220">
        <v>3</v>
      </c>
      <c r="X220">
        <v>4</v>
      </c>
      <c r="Y220">
        <v>2021</v>
      </c>
      <c r="Z220" s="9" t="s">
        <v>199</v>
      </c>
      <c r="AA220" s="9" t="s">
        <v>199</v>
      </c>
      <c r="AB220" t="s">
        <v>446</v>
      </c>
      <c r="AC220" t="s">
        <v>447</v>
      </c>
      <c r="AD220">
        <v>4</v>
      </c>
      <c r="AE220" t="s">
        <v>454</v>
      </c>
      <c r="AF220">
        <v>6</v>
      </c>
      <c r="AG220" t="s">
        <v>457</v>
      </c>
      <c r="AH220" t="s">
        <v>440</v>
      </c>
      <c r="AI220" t="s">
        <v>447</v>
      </c>
      <c r="AJ220">
        <v>4</v>
      </c>
      <c r="AK220" t="s">
        <v>454</v>
      </c>
    </row>
    <row r="221" spans="1:37" hidden="1" x14ac:dyDescent="0.2">
      <c r="A221">
        <v>38</v>
      </c>
      <c r="B221" s="9" t="s">
        <v>97</v>
      </c>
      <c r="C221">
        <v>5</v>
      </c>
      <c r="D221" s="10">
        <v>44294</v>
      </c>
      <c r="E221" s="10">
        <v>44659</v>
      </c>
      <c r="F221" s="9" t="s">
        <v>34</v>
      </c>
      <c r="G221">
        <v>583</v>
      </c>
      <c r="H221">
        <v>9</v>
      </c>
      <c r="I221" s="10">
        <v>44351</v>
      </c>
      <c r="J221">
        <v>0</v>
      </c>
      <c r="K221" t="b">
        <v>1</v>
      </c>
      <c r="L221">
        <v>2</v>
      </c>
      <c r="M221">
        <v>21</v>
      </c>
      <c r="N221" s="9" t="s">
        <v>183</v>
      </c>
      <c r="O221" s="10">
        <v>44383</v>
      </c>
      <c r="P221" s="9" t="s">
        <v>358</v>
      </c>
      <c r="Q221">
        <v>2021</v>
      </c>
      <c r="R221">
        <v>4</v>
      </c>
      <c r="S221">
        <v>2.9240846834637262</v>
      </c>
      <c r="T221" s="9" t="s">
        <v>356</v>
      </c>
      <c r="U221">
        <v>2</v>
      </c>
      <c r="V221">
        <v>0</v>
      </c>
      <c r="W221">
        <v>3</v>
      </c>
      <c r="X221">
        <v>4</v>
      </c>
      <c r="Y221">
        <v>2021</v>
      </c>
      <c r="Z221" s="9" t="s">
        <v>199</v>
      </c>
      <c r="AA221" s="9" t="s">
        <v>199</v>
      </c>
      <c r="AB221" t="s">
        <v>446</v>
      </c>
      <c r="AC221" t="s">
        <v>447</v>
      </c>
      <c r="AD221">
        <v>4</v>
      </c>
      <c r="AE221" t="s">
        <v>454</v>
      </c>
      <c r="AF221">
        <v>6</v>
      </c>
      <c r="AG221" t="s">
        <v>457</v>
      </c>
      <c r="AH221" t="s">
        <v>440</v>
      </c>
      <c r="AI221" t="s">
        <v>447</v>
      </c>
      <c r="AJ221">
        <v>4</v>
      </c>
      <c r="AK221" t="s">
        <v>454</v>
      </c>
    </row>
    <row r="222" spans="1:37" hidden="1" x14ac:dyDescent="0.2">
      <c r="A222">
        <v>40</v>
      </c>
      <c r="B222" s="9" t="s">
        <v>100</v>
      </c>
      <c r="C222">
        <v>25</v>
      </c>
      <c r="D222" s="10">
        <v>44316</v>
      </c>
      <c r="E222" s="10">
        <v>44681</v>
      </c>
      <c r="F222" s="9" t="s">
        <v>34</v>
      </c>
      <c r="G222">
        <v>1244</v>
      </c>
      <c r="H222">
        <v>4</v>
      </c>
      <c r="I222" s="10">
        <v>44351</v>
      </c>
      <c r="J222">
        <v>0</v>
      </c>
      <c r="K222" t="b">
        <v>1</v>
      </c>
      <c r="M222">
        <v>6</v>
      </c>
      <c r="N222" s="9" t="s">
        <v>183</v>
      </c>
      <c r="O222" s="10">
        <v>44383</v>
      </c>
      <c r="P222" s="9" t="s">
        <v>365</v>
      </c>
      <c r="Q222">
        <v>2021</v>
      </c>
      <c r="R222">
        <v>4</v>
      </c>
      <c r="S222">
        <v>2.20127723361876</v>
      </c>
      <c r="T222" s="9" t="s">
        <v>363</v>
      </c>
      <c r="U222">
        <v>2</v>
      </c>
      <c r="V222">
        <v>0</v>
      </c>
      <c r="W222">
        <v>2</v>
      </c>
      <c r="X222">
        <v>4</v>
      </c>
      <c r="Y222">
        <v>2021</v>
      </c>
      <c r="Z222" s="9" t="s">
        <v>199</v>
      </c>
      <c r="AA222" s="9" t="s">
        <v>199</v>
      </c>
      <c r="AB222" t="s">
        <v>446</v>
      </c>
      <c r="AC222" t="s">
        <v>447</v>
      </c>
      <c r="AD222">
        <v>4</v>
      </c>
      <c r="AE222" t="s">
        <v>454</v>
      </c>
      <c r="AF222">
        <v>6</v>
      </c>
      <c r="AG222" t="s">
        <v>457</v>
      </c>
      <c r="AH222" t="s">
        <v>440</v>
      </c>
      <c r="AI222" t="s">
        <v>447</v>
      </c>
      <c r="AJ222">
        <v>4</v>
      </c>
      <c r="AK222" t="s">
        <v>454</v>
      </c>
    </row>
    <row r="223" spans="1:37" hidden="1" x14ac:dyDescent="0.2">
      <c r="A223">
        <v>41</v>
      </c>
      <c r="B223" s="9" t="s">
        <v>102</v>
      </c>
      <c r="C223">
        <v>5</v>
      </c>
      <c r="D223" s="10">
        <v>44294</v>
      </c>
      <c r="E223" s="10">
        <v>44659</v>
      </c>
      <c r="F223" s="9" t="s">
        <v>34</v>
      </c>
      <c r="G223">
        <v>625</v>
      </c>
      <c r="H223">
        <v>6</v>
      </c>
      <c r="I223" s="10">
        <v>44351</v>
      </c>
      <c r="J223">
        <v>0</v>
      </c>
      <c r="K223" t="b">
        <v>0</v>
      </c>
      <c r="L223">
        <v>5</v>
      </c>
      <c r="M223">
        <v>23</v>
      </c>
      <c r="N223" s="9" t="s">
        <v>183</v>
      </c>
      <c r="O223" s="10">
        <v>44383</v>
      </c>
      <c r="P223" s="9" t="s">
        <v>358</v>
      </c>
      <c r="Q223">
        <v>2021</v>
      </c>
      <c r="R223">
        <v>4</v>
      </c>
      <c r="S223">
        <v>2.9240846834637262</v>
      </c>
      <c r="T223" s="9" t="s">
        <v>356</v>
      </c>
      <c r="U223">
        <v>2</v>
      </c>
      <c r="V223">
        <v>0</v>
      </c>
      <c r="W223">
        <v>3</v>
      </c>
      <c r="X223">
        <v>4</v>
      </c>
      <c r="Y223">
        <v>2021</v>
      </c>
      <c r="Z223" s="9" t="s">
        <v>199</v>
      </c>
      <c r="AA223" s="9" t="s">
        <v>199</v>
      </c>
      <c r="AB223" t="s">
        <v>446</v>
      </c>
      <c r="AC223" t="s">
        <v>447</v>
      </c>
      <c r="AD223">
        <v>4</v>
      </c>
      <c r="AE223" t="s">
        <v>454</v>
      </c>
      <c r="AF223">
        <v>6</v>
      </c>
      <c r="AG223" t="s">
        <v>457</v>
      </c>
      <c r="AH223" t="s">
        <v>440</v>
      </c>
      <c r="AI223" t="s">
        <v>447</v>
      </c>
      <c r="AJ223">
        <v>4</v>
      </c>
      <c r="AK223" t="s">
        <v>454</v>
      </c>
    </row>
    <row r="224" spans="1:37" hidden="1" x14ac:dyDescent="0.2">
      <c r="A224">
        <v>44</v>
      </c>
      <c r="B224" s="9" t="s">
        <v>105</v>
      </c>
      <c r="C224">
        <v>10</v>
      </c>
      <c r="D224" s="10">
        <v>44295</v>
      </c>
      <c r="E224" s="10">
        <v>44660</v>
      </c>
      <c r="F224" s="9" t="s">
        <v>34</v>
      </c>
      <c r="G224">
        <v>825</v>
      </c>
      <c r="H224">
        <v>1</v>
      </c>
      <c r="I224" s="10">
        <v>44351</v>
      </c>
      <c r="J224">
        <v>0</v>
      </c>
      <c r="K224" t="b">
        <v>1</v>
      </c>
      <c r="L224">
        <v>20</v>
      </c>
      <c r="M224">
        <v>66</v>
      </c>
      <c r="N224" s="9" t="s">
        <v>183</v>
      </c>
      <c r="O224" s="10">
        <v>44383</v>
      </c>
      <c r="P224" s="9" t="s">
        <v>366</v>
      </c>
      <c r="Q224">
        <v>2021</v>
      </c>
      <c r="R224">
        <v>4</v>
      </c>
      <c r="S224">
        <v>2.8912297993798641</v>
      </c>
      <c r="T224" s="9" t="s">
        <v>356</v>
      </c>
      <c r="U224">
        <v>2</v>
      </c>
      <c r="V224">
        <v>0</v>
      </c>
      <c r="W224">
        <v>3</v>
      </c>
      <c r="X224">
        <v>4</v>
      </c>
      <c r="Y224">
        <v>2021</v>
      </c>
      <c r="Z224" s="9" t="s">
        <v>199</v>
      </c>
      <c r="AA224" s="9" t="s">
        <v>199</v>
      </c>
      <c r="AB224" t="s">
        <v>446</v>
      </c>
      <c r="AC224" t="s">
        <v>447</v>
      </c>
      <c r="AD224">
        <v>4</v>
      </c>
      <c r="AE224" t="s">
        <v>454</v>
      </c>
      <c r="AF224">
        <v>6</v>
      </c>
      <c r="AG224" t="s">
        <v>457</v>
      </c>
      <c r="AH224" t="s">
        <v>440</v>
      </c>
      <c r="AI224" t="s">
        <v>447</v>
      </c>
      <c r="AJ224">
        <v>4</v>
      </c>
      <c r="AK224" t="s">
        <v>454</v>
      </c>
    </row>
    <row r="225" spans="1:37" hidden="1" x14ac:dyDescent="0.2">
      <c r="A225">
        <v>49</v>
      </c>
      <c r="B225" s="9" t="s">
        <v>111</v>
      </c>
      <c r="C225">
        <v>5</v>
      </c>
      <c r="D225" s="10">
        <v>44264</v>
      </c>
      <c r="E225" s="10">
        <v>44629</v>
      </c>
      <c r="F225" s="9" t="s">
        <v>34</v>
      </c>
      <c r="G225">
        <v>406</v>
      </c>
      <c r="H225">
        <v>1</v>
      </c>
      <c r="I225" s="10">
        <v>44351</v>
      </c>
      <c r="J225">
        <v>1</v>
      </c>
      <c r="K225" t="b">
        <v>1</v>
      </c>
      <c r="L225">
        <v>42</v>
      </c>
      <c r="M225">
        <v>36</v>
      </c>
      <c r="N225" s="9" t="s">
        <v>183</v>
      </c>
      <c r="O225" s="10">
        <v>44383</v>
      </c>
      <c r="P225" s="9" t="s">
        <v>376</v>
      </c>
      <c r="Q225">
        <v>2021</v>
      </c>
      <c r="R225">
        <v>3</v>
      </c>
      <c r="S225">
        <v>3.9097312059795888</v>
      </c>
      <c r="T225" s="9" t="s">
        <v>356</v>
      </c>
      <c r="U225">
        <v>3</v>
      </c>
      <c r="V225">
        <v>0</v>
      </c>
      <c r="W225">
        <v>4</v>
      </c>
      <c r="X225">
        <v>3</v>
      </c>
      <c r="Y225">
        <v>2021</v>
      </c>
      <c r="Z225" s="9" t="s">
        <v>198</v>
      </c>
      <c r="AA225" s="9" t="s">
        <v>198</v>
      </c>
      <c r="AB225" t="s">
        <v>446</v>
      </c>
      <c r="AC225" t="s">
        <v>451</v>
      </c>
      <c r="AD225">
        <v>3</v>
      </c>
      <c r="AE225" t="s">
        <v>458</v>
      </c>
      <c r="AF225">
        <v>6</v>
      </c>
      <c r="AG225" t="s">
        <v>457</v>
      </c>
      <c r="AH225" t="s">
        <v>440</v>
      </c>
      <c r="AI225" t="s">
        <v>451</v>
      </c>
      <c r="AJ225">
        <v>3</v>
      </c>
      <c r="AK225" t="s">
        <v>458</v>
      </c>
    </row>
    <row r="226" spans="1:37" hidden="1" x14ac:dyDescent="0.2">
      <c r="A226">
        <v>58</v>
      </c>
      <c r="B226" s="9" t="s">
        <v>121</v>
      </c>
      <c r="C226">
        <v>5</v>
      </c>
      <c r="D226" s="10">
        <v>44344</v>
      </c>
      <c r="E226" s="10">
        <v>44709</v>
      </c>
      <c r="F226" s="9" t="s">
        <v>34</v>
      </c>
      <c r="G226">
        <v>469</v>
      </c>
      <c r="H226">
        <v>2</v>
      </c>
      <c r="I226" s="10">
        <v>44351</v>
      </c>
      <c r="J226">
        <v>0</v>
      </c>
      <c r="K226" t="b">
        <v>0</v>
      </c>
      <c r="L226">
        <v>6</v>
      </c>
      <c r="M226">
        <v>12</v>
      </c>
      <c r="N226" s="9" t="s">
        <v>183</v>
      </c>
      <c r="O226" s="10">
        <v>44383</v>
      </c>
      <c r="P226" s="9" t="s">
        <v>359</v>
      </c>
      <c r="Q226">
        <v>2021</v>
      </c>
      <c r="R226">
        <v>5</v>
      </c>
      <c r="S226">
        <v>1.2813404792706216</v>
      </c>
      <c r="T226" s="9" t="s">
        <v>356</v>
      </c>
      <c r="U226">
        <v>1</v>
      </c>
      <c r="V226">
        <v>0</v>
      </c>
      <c r="W226">
        <v>1</v>
      </c>
      <c r="X226">
        <v>5</v>
      </c>
      <c r="Y226">
        <v>2021</v>
      </c>
      <c r="Z226" s="9" t="s">
        <v>200</v>
      </c>
      <c r="AA226" s="9" t="s">
        <v>200</v>
      </c>
      <c r="AB226" t="s">
        <v>446</v>
      </c>
      <c r="AC226" t="s">
        <v>447</v>
      </c>
      <c r="AD226">
        <v>5</v>
      </c>
      <c r="AE226" t="s">
        <v>448</v>
      </c>
      <c r="AF226">
        <v>6</v>
      </c>
      <c r="AG226" t="s">
        <v>457</v>
      </c>
      <c r="AH226" t="s">
        <v>440</v>
      </c>
      <c r="AI226" t="s">
        <v>447</v>
      </c>
      <c r="AJ226">
        <v>5</v>
      </c>
      <c r="AK226" t="s">
        <v>448</v>
      </c>
    </row>
    <row r="227" spans="1:37" hidden="1" x14ac:dyDescent="0.2">
      <c r="A227">
        <v>69</v>
      </c>
      <c r="B227" s="9" t="s">
        <v>136</v>
      </c>
      <c r="C227">
        <v>5</v>
      </c>
      <c r="D227" s="10">
        <v>44267</v>
      </c>
      <c r="E227" s="10">
        <v>44632</v>
      </c>
      <c r="F227" s="9" t="s">
        <v>34</v>
      </c>
      <c r="G227">
        <v>375</v>
      </c>
      <c r="H227">
        <v>8</v>
      </c>
      <c r="I227" s="10">
        <v>44351</v>
      </c>
      <c r="J227">
        <v>1</v>
      </c>
      <c r="K227" t="b">
        <v>0</v>
      </c>
      <c r="M227">
        <v>1</v>
      </c>
      <c r="N227" s="9" t="s">
        <v>183</v>
      </c>
      <c r="O227" s="10">
        <v>44383</v>
      </c>
      <c r="P227" s="9" t="s">
        <v>377</v>
      </c>
      <c r="Q227">
        <v>2021</v>
      </c>
      <c r="R227">
        <v>3</v>
      </c>
      <c r="S227">
        <v>3.8111665537280026</v>
      </c>
      <c r="T227" s="9" t="s">
        <v>356</v>
      </c>
      <c r="U227">
        <v>3</v>
      </c>
      <c r="V227">
        <v>0</v>
      </c>
      <c r="W227">
        <v>4</v>
      </c>
      <c r="X227">
        <v>3</v>
      </c>
      <c r="Y227">
        <v>2021</v>
      </c>
      <c r="Z227" s="9" t="s">
        <v>198</v>
      </c>
      <c r="AA227" s="9" t="s">
        <v>198</v>
      </c>
      <c r="AB227" t="s">
        <v>446</v>
      </c>
      <c r="AC227" t="s">
        <v>451</v>
      </c>
      <c r="AD227">
        <v>3</v>
      </c>
      <c r="AE227" t="s">
        <v>458</v>
      </c>
      <c r="AF227">
        <v>6</v>
      </c>
      <c r="AG227" t="s">
        <v>457</v>
      </c>
      <c r="AH227" t="s">
        <v>440</v>
      </c>
      <c r="AI227" t="s">
        <v>451</v>
      </c>
      <c r="AJ227">
        <v>3</v>
      </c>
      <c r="AK227" t="s">
        <v>458</v>
      </c>
    </row>
    <row r="228" spans="1:37" hidden="1" x14ac:dyDescent="0.2">
      <c r="A228">
        <v>70</v>
      </c>
      <c r="B228" s="9" t="s">
        <v>137</v>
      </c>
      <c r="C228">
        <v>5</v>
      </c>
      <c r="D228" s="10">
        <v>44253</v>
      </c>
      <c r="E228" s="10">
        <v>44618</v>
      </c>
      <c r="F228" s="9" t="s">
        <v>34</v>
      </c>
      <c r="G228">
        <v>542</v>
      </c>
      <c r="H228">
        <v>1</v>
      </c>
      <c r="I228" s="10">
        <v>44351</v>
      </c>
      <c r="J228">
        <v>1</v>
      </c>
      <c r="K228" t="b">
        <v>1</v>
      </c>
      <c r="L228">
        <v>2</v>
      </c>
      <c r="M228">
        <v>3</v>
      </c>
      <c r="N228" s="9" t="s">
        <v>183</v>
      </c>
      <c r="O228" s="10">
        <v>44383</v>
      </c>
      <c r="P228" s="9" t="s">
        <v>378</v>
      </c>
      <c r="Q228">
        <v>2021</v>
      </c>
      <c r="R228">
        <v>2</v>
      </c>
      <c r="S228">
        <v>4.2711349309020719</v>
      </c>
      <c r="T228" s="9" t="s">
        <v>356</v>
      </c>
      <c r="U228">
        <v>4</v>
      </c>
      <c r="V228">
        <v>0</v>
      </c>
      <c r="W228">
        <v>4</v>
      </c>
      <c r="X228">
        <v>2</v>
      </c>
      <c r="Y228">
        <v>2021</v>
      </c>
      <c r="Z228" s="9" t="s">
        <v>197</v>
      </c>
      <c r="AA228" s="9" t="s">
        <v>197</v>
      </c>
      <c r="AB228" t="s">
        <v>446</v>
      </c>
      <c r="AC228" t="s">
        <v>451</v>
      </c>
      <c r="AD228">
        <v>2</v>
      </c>
      <c r="AE228" t="s">
        <v>452</v>
      </c>
      <c r="AF228">
        <v>6</v>
      </c>
      <c r="AG228" t="s">
        <v>457</v>
      </c>
      <c r="AH228" t="s">
        <v>440</v>
      </c>
      <c r="AI228" t="s">
        <v>451</v>
      </c>
      <c r="AJ228">
        <v>2</v>
      </c>
      <c r="AK228" t="s">
        <v>452</v>
      </c>
    </row>
    <row r="229" spans="1:37" hidden="1" x14ac:dyDescent="0.2">
      <c r="A229">
        <v>72</v>
      </c>
      <c r="B229" s="9" t="s">
        <v>139</v>
      </c>
      <c r="C229">
        <v>10</v>
      </c>
      <c r="D229" s="10">
        <v>44316</v>
      </c>
      <c r="E229" s="10">
        <v>44681</v>
      </c>
      <c r="F229" s="9" t="s">
        <v>34</v>
      </c>
      <c r="G229">
        <v>469</v>
      </c>
      <c r="H229">
        <v>1</v>
      </c>
      <c r="I229" s="10">
        <v>44351</v>
      </c>
      <c r="J229">
        <v>1</v>
      </c>
      <c r="K229" t="b">
        <v>1</v>
      </c>
      <c r="L229">
        <v>17</v>
      </c>
      <c r="M229">
        <v>45</v>
      </c>
      <c r="N229" s="9" t="s">
        <v>183</v>
      </c>
      <c r="O229" s="10">
        <v>44383</v>
      </c>
      <c r="P229" s="9" t="s">
        <v>365</v>
      </c>
      <c r="Q229">
        <v>2021</v>
      </c>
      <c r="R229">
        <v>4</v>
      </c>
      <c r="S229">
        <v>2.20127723361876</v>
      </c>
      <c r="T229" s="9" t="s">
        <v>356</v>
      </c>
      <c r="U229">
        <v>2</v>
      </c>
      <c r="V229">
        <v>0</v>
      </c>
      <c r="W229">
        <v>2</v>
      </c>
      <c r="X229">
        <v>4</v>
      </c>
      <c r="Y229">
        <v>2021</v>
      </c>
      <c r="Z229" s="9" t="s">
        <v>199</v>
      </c>
      <c r="AA229" s="9" t="s">
        <v>199</v>
      </c>
      <c r="AB229" t="s">
        <v>446</v>
      </c>
      <c r="AC229" t="s">
        <v>447</v>
      </c>
      <c r="AD229">
        <v>4</v>
      </c>
      <c r="AE229" t="s">
        <v>454</v>
      </c>
      <c r="AF229">
        <v>6</v>
      </c>
      <c r="AG229" t="s">
        <v>457</v>
      </c>
      <c r="AH229" t="s">
        <v>440</v>
      </c>
      <c r="AI229" t="s">
        <v>447</v>
      </c>
      <c r="AJ229">
        <v>4</v>
      </c>
      <c r="AK229" t="s">
        <v>454</v>
      </c>
    </row>
    <row r="230" spans="1:37" hidden="1" x14ac:dyDescent="0.2">
      <c r="A230">
        <v>91</v>
      </c>
      <c r="B230" s="9" t="s">
        <v>161</v>
      </c>
      <c r="C230">
        <v>15</v>
      </c>
      <c r="D230" s="10">
        <v>44216</v>
      </c>
      <c r="E230" s="10">
        <v>44581</v>
      </c>
      <c r="F230" s="9" t="s">
        <v>34</v>
      </c>
      <c r="G230">
        <v>1075</v>
      </c>
      <c r="H230">
        <v>12</v>
      </c>
      <c r="I230" s="10">
        <v>44351</v>
      </c>
      <c r="J230">
        <v>0</v>
      </c>
      <c r="K230" t="b">
        <v>0</v>
      </c>
      <c r="L230">
        <v>3</v>
      </c>
      <c r="M230">
        <v>6</v>
      </c>
      <c r="N230" s="9" t="s">
        <v>183</v>
      </c>
      <c r="O230" s="10">
        <v>44383</v>
      </c>
      <c r="P230" s="9" t="s">
        <v>367</v>
      </c>
      <c r="Q230">
        <v>2021</v>
      </c>
      <c r="R230">
        <v>1</v>
      </c>
      <c r="S230">
        <v>5.4867656420049693</v>
      </c>
      <c r="T230" s="9" t="s">
        <v>363</v>
      </c>
      <c r="U230">
        <v>5</v>
      </c>
      <c r="V230">
        <v>0</v>
      </c>
      <c r="W230">
        <v>5</v>
      </c>
      <c r="X230">
        <v>1</v>
      </c>
      <c r="Y230">
        <v>2021</v>
      </c>
      <c r="Z230" s="9" t="s">
        <v>195</v>
      </c>
      <c r="AA230" s="9" t="s">
        <v>195</v>
      </c>
      <c r="AB230" t="s">
        <v>446</v>
      </c>
      <c r="AC230" t="s">
        <v>451</v>
      </c>
      <c r="AD230">
        <v>1</v>
      </c>
      <c r="AE230" t="s">
        <v>455</v>
      </c>
      <c r="AF230">
        <v>6</v>
      </c>
      <c r="AG230" t="s">
        <v>457</v>
      </c>
      <c r="AH230" t="s">
        <v>440</v>
      </c>
      <c r="AI230" t="s">
        <v>451</v>
      </c>
      <c r="AJ230">
        <v>1</v>
      </c>
      <c r="AK230" t="s">
        <v>455</v>
      </c>
    </row>
    <row r="231" spans="1:37" hidden="1" x14ac:dyDescent="0.2">
      <c r="A231">
        <v>111</v>
      </c>
      <c r="B231" s="9" t="s">
        <v>58</v>
      </c>
      <c r="C231">
        <v>5</v>
      </c>
      <c r="D231" s="10">
        <v>44301</v>
      </c>
      <c r="E231" s="10">
        <v>44666</v>
      </c>
      <c r="F231" s="9" t="s">
        <v>34</v>
      </c>
      <c r="G231">
        <v>325</v>
      </c>
      <c r="H231">
        <v>2</v>
      </c>
      <c r="I231" s="10">
        <v>44351</v>
      </c>
      <c r="J231">
        <v>0</v>
      </c>
      <c r="K231" t="b">
        <v>0</v>
      </c>
      <c r="L231">
        <v>19</v>
      </c>
      <c r="M231">
        <v>55</v>
      </c>
      <c r="N231" s="9" t="s">
        <v>183</v>
      </c>
      <c r="O231" s="10">
        <v>44383</v>
      </c>
      <c r="P231" s="9" t="s">
        <v>355</v>
      </c>
      <c r="Q231">
        <v>2021</v>
      </c>
      <c r="R231">
        <v>4</v>
      </c>
      <c r="S231">
        <v>2.6941004948766913</v>
      </c>
      <c r="T231" s="9" t="s">
        <v>356</v>
      </c>
      <c r="U231">
        <v>2</v>
      </c>
      <c r="V231">
        <v>1</v>
      </c>
      <c r="W231">
        <v>2</v>
      </c>
      <c r="X231">
        <v>5</v>
      </c>
      <c r="Y231">
        <v>2021</v>
      </c>
      <c r="Z231" s="9" t="s">
        <v>200</v>
      </c>
      <c r="AA231" s="9" t="s">
        <v>199</v>
      </c>
      <c r="AB231" t="s">
        <v>446</v>
      </c>
      <c r="AC231" t="s">
        <v>447</v>
      </c>
      <c r="AD231">
        <v>4</v>
      </c>
      <c r="AE231" t="s">
        <v>454</v>
      </c>
      <c r="AF231">
        <v>6</v>
      </c>
      <c r="AG231" t="s">
        <v>457</v>
      </c>
      <c r="AH231" t="s">
        <v>440</v>
      </c>
      <c r="AI231" t="s">
        <v>447</v>
      </c>
      <c r="AJ231">
        <v>4</v>
      </c>
      <c r="AK231" t="s">
        <v>454</v>
      </c>
    </row>
    <row r="232" spans="1:37" hidden="1" x14ac:dyDescent="0.2">
      <c r="A232">
        <v>113</v>
      </c>
      <c r="B232" s="9" t="s">
        <v>61</v>
      </c>
      <c r="C232">
        <v>25</v>
      </c>
      <c r="D232" s="10">
        <v>44218</v>
      </c>
      <c r="E232" s="10">
        <v>44583</v>
      </c>
      <c r="F232" s="9" t="s">
        <v>34</v>
      </c>
      <c r="G232">
        <v>1458</v>
      </c>
      <c r="H232">
        <v>7</v>
      </c>
      <c r="I232" s="10">
        <v>44351</v>
      </c>
      <c r="J232">
        <v>0</v>
      </c>
      <c r="K232" t="b">
        <v>1</v>
      </c>
      <c r="L232">
        <v>18</v>
      </c>
      <c r="M232">
        <v>25</v>
      </c>
      <c r="N232" s="9" t="s">
        <v>183</v>
      </c>
      <c r="O232" s="10">
        <v>44383</v>
      </c>
      <c r="P232" s="9" t="s">
        <v>362</v>
      </c>
      <c r="Q232">
        <v>2021</v>
      </c>
      <c r="R232">
        <v>1</v>
      </c>
      <c r="S232">
        <v>5.4210558738372452</v>
      </c>
      <c r="T232" s="9" t="s">
        <v>363</v>
      </c>
      <c r="U232">
        <v>5</v>
      </c>
      <c r="V232">
        <v>1</v>
      </c>
      <c r="W232">
        <v>4</v>
      </c>
      <c r="X232">
        <v>2</v>
      </c>
      <c r="Y232">
        <v>2021</v>
      </c>
      <c r="Z232" s="9" t="s">
        <v>197</v>
      </c>
      <c r="AA232" s="9" t="s">
        <v>195</v>
      </c>
      <c r="AB232" t="s">
        <v>446</v>
      </c>
      <c r="AC232" t="s">
        <v>451</v>
      </c>
      <c r="AD232">
        <v>1</v>
      </c>
      <c r="AE232" t="s">
        <v>455</v>
      </c>
      <c r="AF232">
        <v>6</v>
      </c>
      <c r="AG232" t="s">
        <v>457</v>
      </c>
      <c r="AH232" t="s">
        <v>440</v>
      </c>
      <c r="AI232" t="s">
        <v>451</v>
      </c>
      <c r="AJ232">
        <v>1</v>
      </c>
      <c r="AK232" t="s">
        <v>455</v>
      </c>
    </row>
    <row r="233" spans="1:37" hidden="1" x14ac:dyDescent="0.2">
      <c r="A233">
        <v>118</v>
      </c>
      <c r="B233" s="9" t="s">
        <v>70</v>
      </c>
      <c r="C233">
        <v>5</v>
      </c>
      <c r="D233" s="10">
        <v>44204</v>
      </c>
      <c r="E233" s="10">
        <v>44569</v>
      </c>
      <c r="F233" s="9" t="s">
        <v>34</v>
      </c>
      <c r="G233">
        <v>406</v>
      </c>
      <c r="H233">
        <v>1</v>
      </c>
      <c r="I233" s="10">
        <v>44351</v>
      </c>
      <c r="J233">
        <v>0</v>
      </c>
      <c r="K233" t="b">
        <v>0</v>
      </c>
      <c r="L233">
        <v>1</v>
      </c>
      <c r="M233">
        <v>1</v>
      </c>
      <c r="N233" s="9" t="s">
        <v>183</v>
      </c>
      <c r="O233" s="10">
        <v>44383</v>
      </c>
      <c r="P233" s="9" t="s">
        <v>357</v>
      </c>
      <c r="Q233">
        <v>2021</v>
      </c>
      <c r="R233">
        <v>1</v>
      </c>
      <c r="S233">
        <v>5.881024251011314</v>
      </c>
      <c r="T233" s="9" t="s">
        <v>356</v>
      </c>
      <c r="U233">
        <v>5</v>
      </c>
      <c r="V233">
        <v>1</v>
      </c>
      <c r="W233">
        <v>5</v>
      </c>
      <c r="X233">
        <v>2</v>
      </c>
      <c r="Y233">
        <v>2021</v>
      </c>
      <c r="Z233" s="9" t="s">
        <v>197</v>
      </c>
      <c r="AA233" s="9" t="s">
        <v>195</v>
      </c>
      <c r="AB233" t="s">
        <v>446</v>
      </c>
      <c r="AC233" t="s">
        <v>451</v>
      </c>
      <c r="AD233">
        <v>1</v>
      </c>
      <c r="AE233" t="s">
        <v>455</v>
      </c>
      <c r="AF233">
        <v>6</v>
      </c>
      <c r="AG233" t="s">
        <v>457</v>
      </c>
      <c r="AH233" t="s">
        <v>440</v>
      </c>
      <c r="AI233" t="s">
        <v>451</v>
      </c>
      <c r="AJ233">
        <v>1</v>
      </c>
      <c r="AK233" t="s">
        <v>455</v>
      </c>
    </row>
    <row r="234" spans="1:37" hidden="1" x14ac:dyDescent="0.2">
      <c r="A234">
        <v>121</v>
      </c>
      <c r="B234" s="9" t="s">
        <v>77</v>
      </c>
      <c r="C234">
        <v>10</v>
      </c>
      <c r="D234" s="10">
        <v>44344</v>
      </c>
      <c r="E234" s="10">
        <v>45444</v>
      </c>
      <c r="F234" s="9" t="s">
        <v>34</v>
      </c>
      <c r="G234">
        <v>1042</v>
      </c>
      <c r="H234">
        <v>4</v>
      </c>
      <c r="I234" s="10">
        <v>44351</v>
      </c>
      <c r="J234">
        <v>0</v>
      </c>
      <c r="K234" t="b">
        <v>0</v>
      </c>
      <c r="M234">
        <v>8</v>
      </c>
      <c r="N234" s="9" t="s">
        <v>183</v>
      </c>
      <c r="O234" s="10">
        <v>44383</v>
      </c>
      <c r="P234" s="9" t="s">
        <v>431</v>
      </c>
      <c r="Q234">
        <v>2021</v>
      </c>
      <c r="R234">
        <v>5</v>
      </c>
      <c r="S234">
        <v>1.2813404792706216</v>
      </c>
      <c r="T234" s="9" t="s">
        <v>356</v>
      </c>
      <c r="U234">
        <v>1</v>
      </c>
      <c r="V234">
        <v>1</v>
      </c>
      <c r="W234">
        <v>0</v>
      </c>
      <c r="X234">
        <v>6</v>
      </c>
      <c r="Y234">
        <v>2021</v>
      </c>
      <c r="Z234" s="9" t="s">
        <v>201</v>
      </c>
      <c r="AA234" s="9" t="s">
        <v>200</v>
      </c>
      <c r="AB234" t="s">
        <v>456</v>
      </c>
      <c r="AC234" t="s">
        <v>447</v>
      </c>
      <c r="AD234">
        <v>6</v>
      </c>
      <c r="AE234" t="s">
        <v>457</v>
      </c>
      <c r="AF234">
        <v>6</v>
      </c>
      <c r="AG234" t="s">
        <v>457</v>
      </c>
      <c r="AH234" t="s">
        <v>440</v>
      </c>
      <c r="AI234" t="s">
        <v>447</v>
      </c>
      <c r="AJ234">
        <v>5</v>
      </c>
      <c r="AK234" t="s">
        <v>448</v>
      </c>
    </row>
    <row r="235" spans="1:37" hidden="1" x14ac:dyDescent="0.2">
      <c r="A235">
        <v>122</v>
      </c>
      <c r="B235" s="9" t="s">
        <v>79</v>
      </c>
      <c r="C235">
        <v>10</v>
      </c>
      <c r="D235" s="10">
        <v>44321</v>
      </c>
      <c r="E235" s="10">
        <v>44686</v>
      </c>
      <c r="F235" s="9" t="s">
        <v>34</v>
      </c>
      <c r="G235">
        <v>495</v>
      </c>
      <c r="H235">
        <v>10</v>
      </c>
      <c r="I235" s="10">
        <v>44351</v>
      </c>
      <c r="J235">
        <v>0</v>
      </c>
      <c r="K235" t="b">
        <v>0</v>
      </c>
      <c r="L235">
        <v>46</v>
      </c>
      <c r="M235">
        <v>79</v>
      </c>
      <c r="N235" s="9" t="s">
        <v>183</v>
      </c>
      <c r="O235" s="10">
        <v>44383</v>
      </c>
      <c r="P235" s="9" t="s">
        <v>364</v>
      </c>
      <c r="Q235">
        <v>2021</v>
      </c>
      <c r="R235">
        <v>5</v>
      </c>
      <c r="S235">
        <v>2.0370028131994498</v>
      </c>
      <c r="T235" s="9" t="s">
        <v>356</v>
      </c>
      <c r="U235">
        <v>2</v>
      </c>
      <c r="V235">
        <v>1</v>
      </c>
      <c r="W235">
        <v>1</v>
      </c>
      <c r="X235">
        <v>6</v>
      </c>
      <c r="Y235">
        <v>2021</v>
      </c>
      <c r="Z235" s="9" t="s">
        <v>201</v>
      </c>
      <c r="AA235" s="9" t="s">
        <v>200</v>
      </c>
      <c r="AB235" t="s">
        <v>446</v>
      </c>
      <c r="AC235" t="s">
        <v>447</v>
      </c>
      <c r="AD235">
        <v>5</v>
      </c>
      <c r="AE235" t="s">
        <v>448</v>
      </c>
      <c r="AF235">
        <v>6</v>
      </c>
      <c r="AG235" t="s">
        <v>457</v>
      </c>
      <c r="AH235" t="s">
        <v>440</v>
      </c>
      <c r="AI235" t="s">
        <v>447</v>
      </c>
      <c r="AJ235">
        <v>5</v>
      </c>
      <c r="AK235" t="s">
        <v>448</v>
      </c>
    </row>
    <row r="236" spans="1:37" hidden="1" x14ac:dyDescent="0.2">
      <c r="A236">
        <v>123</v>
      </c>
      <c r="B236" s="9" t="s">
        <v>80</v>
      </c>
      <c r="C236">
        <v>10</v>
      </c>
      <c r="D236" s="10">
        <v>44300</v>
      </c>
      <c r="E236" s="10">
        <v>44665</v>
      </c>
      <c r="F236" s="9" t="s">
        <v>34</v>
      </c>
      <c r="G236">
        <v>619</v>
      </c>
      <c r="H236">
        <v>2</v>
      </c>
      <c r="I236" s="10">
        <v>44351</v>
      </c>
      <c r="J236">
        <v>1</v>
      </c>
      <c r="K236" t="b">
        <v>1</v>
      </c>
      <c r="L236">
        <v>45</v>
      </c>
      <c r="M236">
        <v>42</v>
      </c>
      <c r="N236" s="9" t="s">
        <v>183</v>
      </c>
      <c r="O236" s="10">
        <v>44383</v>
      </c>
      <c r="P236" s="9" t="s">
        <v>375</v>
      </c>
      <c r="Q236">
        <v>2021</v>
      </c>
      <c r="R236">
        <v>4</v>
      </c>
      <c r="S236">
        <v>2.7269553789605534</v>
      </c>
      <c r="T236" s="9" t="s">
        <v>356</v>
      </c>
      <c r="U236">
        <v>2</v>
      </c>
      <c r="V236">
        <v>1</v>
      </c>
      <c r="W236">
        <v>2</v>
      </c>
      <c r="X236">
        <v>5</v>
      </c>
      <c r="Y236">
        <v>2021</v>
      </c>
      <c r="Z236" s="9" t="s">
        <v>200</v>
      </c>
      <c r="AA236" s="9" t="s">
        <v>199</v>
      </c>
      <c r="AB236" t="s">
        <v>446</v>
      </c>
      <c r="AC236" t="s">
        <v>447</v>
      </c>
      <c r="AD236">
        <v>4</v>
      </c>
      <c r="AE236" t="s">
        <v>454</v>
      </c>
      <c r="AF236">
        <v>6</v>
      </c>
      <c r="AG236" t="s">
        <v>457</v>
      </c>
      <c r="AH236" t="s">
        <v>440</v>
      </c>
      <c r="AI236" t="s">
        <v>447</v>
      </c>
      <c r="AJ236">
        <v>4</v>
      </c>
      <c r="AK236" t="s">
        <v>454</v>
      </c>
    </row>
    <row r="237" spans="1:37" hidden="1" x14ac:dyDescent="0.2">
      <c r="A237">
        <v>136</v>
      </c>
      <c r="B237" s="9" t="s">
        <v>97</v>
      </c>
      <c r="C237">
        <v>5</v>
      </c>
      <c r="D237" s="10">
        <v>44294</v>
      </c>
      <c r="E237" s="10">
        <v>44659</v>
      </c>
      <c r="F237" s="9" t="s">
        <v>34</v>
      </c>
      <c r="G237">
        <v>583</v>
      </c>
      <c r="H237">
        <v>9</v>
      </c>
      <c r="I237" s="10">
        <v>44351</v>
      </c>
      <c r="J237">
        <v>0</v>
      </c>
      <c r="K237" t="b">
        <v>1</v>
      </c>
      <c r="L237">
        <v>2</v>
      </c>
      <c r="M237">
        <v>21</v>
      </c>
      <c r="N237" s="9" t="s">
        <v>183</v>
      </c>
      <c r="O237" s="10">
        <v>44383</v>
      </c>
      <c r="P237" s="9" t="s">
        <v>358</v>
      </c>
      <c r="Q237">
        <v>2021</v>
      </c>
      <c r="R237">
        <v>4</v>
      </c>
      <c r="S237">
        <v>2.9240846834637262</v>
      </c>
      <c r="T237" s="9" t="s">
        <v>356</v>
      </c>
      <c r="U237">
        <v>2</v>
      </c>
      <c r="V237">
        <v>1</v>
      </c>
      <c r="W237">
        <v>2</v>
      </c>
      <c r="X237">
        <v>5</v>
      </c>
      <c r="Y237">
        <v>2021</v>
      </c>
      <c r="Z237" s="9" t="s">
        <v>200</v>
      </c>
      <c r="AA237" s="9" t="s">
        <v>199</v>
      </c>
      <c r="AB237" t="s">
        <v>446</v>
      </c>
      <c r="AC237" t="s">
        <v>447</v>
      </c>
      <c r="AD237">
        <v>4</v>
      </c>
      <c r="AE237" t="s">
        <v>454</v>
      </c>
      <c r="AF237">
        <v>6</v>
      </c>
      <c r="AG237" t="s">
        <v>457</v>
      </c>
      <c r="AH237" t="s">
        <v>440</v>
      </c>
      <c r="AI237" t="s">
        <v>447</v>
      </c>
      <c r="AJ237">
        <v>4</v>
      </c>
      <c r="AK237" t="s">
        <v>454</v>
      </c>
    </row>
    <row r="238" spans="1:37" hidden="1" x14ac:dyDescent="0.2">
      <c r="A238">
        <v>138</v>
      </c>
      <c r="B238" s="9" t="s">
        <v>100</v>
      </c>
      <c r="C238">
        <v>25</v>
      </c>
      <c r="D238" s="10">
        <v>44316</v>
      </c>
      <c r="E238" s="10">
        <v>44681</v>
      </c>
      <c r="F238" s="9" t="s">
        <v>34</v>
      </c>
      <c r="G238">
        <v>1244</v>
      </c>
      <c r="H238">
        <v>4</v>
      </c>
      <c r="I238" s="10">
        <v>44351</v>
      </c>
      <c r="J238">
        <v>0</v>
      </c>
      <c r="K238" t="b">
        <v>1</v>
      </c>
      <c r="M238">
        <v>6</v>
      </c>
      <c r="N238" s="9" t="s">
        <v>183</v>
      </c>
      <c r="O238" s="10">
        <v>44383</v>
      </c>
      <c r="P238" s="9" t="s">
        <v>365</v>
      </c>
      <c r="Q238">
        <v>2021</v>
      </c>
      <c r="R238">
        <v>4</v>
      </c>
      <c r="S238">
        <v>2.20127723361876</v>
      </c>
      <c r="T238" s="9" t="s">
        <v>363</v>
      </c>
      <c r="U238">
        <v>2</v>
      </c>
      <c r="V238">
        <v>1</v>
      </c>
      <c r="W238">
        <v>1</v>
      </c>
      <c r="X238">
        <v>5</v>
      </c>
      <c r="Y238">
        <v>2021</v>
      </c>
      <c r="Z238" s="9" t="s">
        <v>200</v>
      </c>
      <c r="AA238" s="9" t="s">
        <v>199</v>
      </c>
      <c r="AB238" t="s">
        <v>446</v>
      </c>
      <c r="AC238" t="s">
        <v>447</v>
      </c>
      <c r="AD238">
        <v>4</v>
      </c>
      <c r="AE238" t="s">
        <v>454</v>
      </c>
      <c r="AF238">
        <v>6</v>
      </c>
      <c r="AG238" t="s">
        <v>457</v>
      </c>
      <c r="AH238" t="s">
        <v>440</v>
      </c>
      <c r="AI238" t="s">
        <v>447</v>
      </c>
      <c r="AJ238">
        <v>4</v>
      </c>
      <c r="AK238" t="s">
        <v>454</v>
      </c>
    </row>
    <row r="239" spans="1:37" hidden="1" x14ac:dyDescent="0.2">
      <c r="A239">
        <v>139</v>
      </c>
      <c r="B239" s="9" t="s">
        <v>102</v>
      </c>
      <c r="C239">
        <v>5</v>
      </c>
      <c r="D239" s="10">
        <v>44294</v>
      </c>
      <c r="E239" s="10">
        <v>44659</v>
      </c>
      <c r="F239" s="9" t="s">
        <v>34</v>
      </c>
      <c r="G239">
        <v>625</v>
      </c>
      <c r="H239">
        <v>6</v>
      </c>
      <c r="I239" s="10">
        <v>44351</v>
      </c>
      <c r="J239">
        <v>0</v>
      </c>
      <c r="K239" t="b">
        <v>0</v>
      </c>
      <c r="L239">
        <v>5</v>
      </c>
      <c r="M239">
        <v>23</v>
      </c>
      <c r="N239" s="9" t="s">
        <v>183</v>
      </c>
      <c r="O239" s="10">
        <v>44383</v>
      </c>
      <c r="P239" s="9" t="s">
        <v>358</v>
      </c>
      <c r="Q239">
        <v>2021</v>
      </c>
      <c r="R239">
        <v>4</v>
      </c>
      <c r="S239">
        <v>2.9240846834637262</v>
      </c>
      <c r="T239" s="9" t="s">
        <v>356</v>
      </c>
      <c r="U239">
        <v>2</v>
      </c>
      <c r="V239">
        <v>1</v>
      </c>
      <c r="W239">
        <v>2</v>
      </c>
      <c r="X239">
        <v>5</v>
      </c>
      <c r="Y239">
        <v>2021</v>
      </c>
      <c r="Z239" s="9" t="s">
        <v>200</v>
      </c>
      <c r="AA239" s="9" t="s">
        <v>199</v>
      </c>
      <c r="AB239" t="s">
        <v>446</v>
      </c>
      <c r="AC239" t="s">
        <v>447</v>
      </c>
      <c r="AD239">
        <v>4</v>
      </c>
      <c r="AE239" t="s">
        <v>454</v>
      </c>
      <c r="AF239">
        <v>6</v>
      </c>
      <c r="AG239" t="s">
        <v>457</v>
      </c>
      <c r="AH239" t="s">
        <v>440</v>
      </c>
      <c r="AI239" t="s">
        <v>447</v>
      </c>
      <c r="AJ239">
        <v>4</v>
      </c>
      <c r="AK239" t="s">
        <v>454</v>
      </c>
    </row>
    <row r="240" spans="1:37" hidden="1" x14ac:dyDescent="0.2">
      <c r="A240">
        <v>142</v>
      </c>
      <c r="B240" s="9" t="s">
        <v>105</v>
      </c>
      <c r="C240">
        <v>10</v>
      </c>
      <c r="D240" s="10">
        <v>44295</v>
      </c>
      <c r="E240" s="10">
        <v>44660</v>
      </c>
      <c r="F240" s="9" t="s">
        <v>34</v>
      </c>
      <c r="G240">
        <v>825</v>
      </c>
      <c r="H240">
        <v>1</v>
      </c>
      <c r="I240" s="10">
        <v>44351</v>
      </c>
      <c r="J240">
        <v>0</v>
      </c>
      <c r="K240" t="b">
        <v>1</v>
      </c>
      <c r="L240">
        <v>20</v>
      </c>
      <c r="M240">
        <v>66</v>
      </c>
      <c r="N240" s="9" t="s">
        <v>183</v>
      </c>
      <c r="O240" s="10">
        <v>44383</v>
      </c>
      <c r="P240" s="9" t="s">
        <v>366</v>
      </c>
      <c r="Q240">
        <v>2021</v>
      </c>
      <c r="R240">
        <v>4</v>
      </c>
      <c r="S240">
        <v>2.8912297993798641</v>
      </c>
      <c r="T240" s="9" t="s">
        <v>356</v>
      </c>
      <c r="U240">
        <v>2</v>
      </c>
      <c r="V240">
        <v>1</v>
      </c>
      <c r="W240">
        <v>2</v>
      </c>
      <c r="X240">
        <v>5</v>
      </c>
      <c r="Y240">
        <v>2021</v>
      </c>
      <c r="Z240" s="9" t="s">
        <v>200</v>
      </c>
      <c r="AA240" s="9" t="s">
        <v>199</v>
      </c>
      <c r="AB240" t="s">
        <v>446</v>
      </c>
      <c r="AC240" t="s">
        <v>447</v>
      </c>
      <c r="AD240">
        <v>4</v>
      </c>
      <c r="AE240" t="s">
        <v>454</v>
      </c>
      <c r="AF240">
        <v>6</v>
      </c>
      <c r="AG240" t="s">
        <v>457</v>
      </c>
      <c r="AH240" t="s">
        <v>440</v>
      </c>
      <c r="AI240" t="s">
        <v>447</v>
      </c>
      <c r="AJ240">
        <v>4</v>
      </c>
      <c r="AK240" t="s">
        <v>454</v>
      </c>
    </row>
    <row r="241" spans="1:37" hidden="1" x14ac:dyDescent="0.2">
      <c r="A241">
        <v>147</v>
      </c>
      <c r="B241" s="9" t="s">
        <v>111</v>
      </c>
      <c r="C241">
        <v>5</v>
      </c>
      <c r="D241" s="10">
        <v>44264</v>
      </c>
      <c r="E241" s="10">
        <v>44629</v>
      </c>
      <c r="F241" s="9" t="s">
        <v>34</v>
      </c>
      <c r="G241">
        <v>406</v>
      </c>
      <c r="H241">
        <v>1</v>
      </c>
      <c r="I241" s="10">
        <v>44351</v>
      </c>
      <c r="J241">
        <v>1</v>
      </c>
      <c r="K241" t="b">
        <v>1</v>
      </c>
      <c r="L241">
        <v>42</v>
      </c>
      <c r="M241">
        <v>36</v>
      </c>
      <c r="N241" s="9" t="s">
        <v>183</v>
      </c>
      <c r="O241" s="10">
        <v>44383</v>
      </c>
      <c r="P241" s="9" t="s">
        <v>376</v>
      </c>
      <c r="Q241">
        <v>2021</v>
      </c>
      <c r="R241">
        <v>3</v>
      </c>
      <c r="S241">
        <v>3.9097312059795888</v>
      </c>
      <c r="T241" s="9" t="s">
        <v>356</v>
      </c>
      <c r="U241">
        <v>3</v>
      </c>
      <c r="V241">
        <v>1</v>
      </c>
      <c r="W241">
        <v>3</v>
      </c>
      <c r="X241">
        <v>4</v>
      </c>
      <c r="Y241">
        <v>2021</v>
      </c>
      <c r="Z241" s="9" t="s">
        <v>199</v>
      </c>
      <c r="AA241" s="9" t="s">
        <v>198</v>
      </c>
      <c r="AB241" t="s">
        <v>446</v>
      </c>
      <c r="AC241" t="s">
        <v>451</v>
      </c>
      <c r="AD241">
        <v>3</v>
      </c>
      <c r="AE241" t="s">
        <v>458</v>
      </c>
      <c r="AF241">
        <v>6</v>
      </c>
      <c r="AG241" t="s">
        <v>457</v>
      </c>
      <c r="AH241" t="s">
        <v>440</v>
      </c>
      <c r="AI241" t="s">
        <v>451</v>
      </c>
      <c r="AJ241">
        <v>3</v>
      </c>
      <c r="AK241" t="s">
        <v>458</v>
      </c>
    </row>
    <row r="242" spans="1:37" hidden="1" x14ac:dyDescent="0.2">
      <c r="A242">
        <v>156</v>
      </c>
      <c r="B242" s="9" t="s">
        <v>121</v>
      </c>
      <c r="C242">
        <v>5</v>
      </c>
      <c r="D242" s="10">
        <v>44344</v>
      </c>
      <c r="E242" s="10">
        <v>44709</v>
      </c>
      <c r="F242" s="9" t="s">
        <v>34</v>
      </c>
      <c r="G242">
        <v>469</v>
      </c>
      <c r="H242">
        <v>2</v>
      </c>
      <c r="I242" s="10">
        <v>44351</v>
      </c>
      <c r="J242">
        <v>0</v>
      </c>
      <c r="K242" t="b">
        <v>0</v>
      </c>
      <c r="L242">
        <v>6</v>
      </c>
      <c r="M242">
        <v>12</v>
      </c>
      <c r="N242" s="9" t="s">
        <v>183</v>
      </c>
      <c r="O242" s="10">
        <v>44383</v>
      </c>
      <c r="P242" s="9" t="s">
        <v>359</v>
      </c>
      <c r="Q242">
        <v>2021</v>
      </c>
      <c r="R242">
        <v>5</v>
      </c>
      <c r="S242">
        <v>1.2813404792706216</v>
      </c>
      <c r="T242" s="9" t="s">
        <v>356</v>
      </c>
      <c r="U242">
        <v>1</v>
      </c>
      <c r="V242">
        <v>1</v>
      </c>
      <c r="W242">
        <v>0</v>
      </c>
      <c r="X242">
        <v>6</v>
      </c>
      <c r="Y242">
        <v>2021</v>
      </c>
      <c r="Z242" s="9" t="s">
        <v>201</v>
      </c>
      <c r="AA242" s="9" t="s">
        <v>200</v>
      </c>
      <c r="AB242" t="s">
        <v>446</v>
      </c>
      <c r="AC242" t="s">
        <v>447</v>
      </c>
      <c r="AD242">
        <v>5</v>
      </c>
      <c r="AE242" t="s">
        <v>448</v>
      </c>
      <c r="AF242">
        <v>6</v>
      </c>
      <c r="AG242" t="s">
        <v>457</v>
      </c>
      <c r="AH242" t="s">
        <v>440</v>
      </c>
      <c r="AI242" t="s">
        <v>447</v>
      </c>
      <c r="AJ242">
        <v>5</v>
      </c>
      <c r="AK242" t="s">
        <v>448</v>
      </c>
    </row>
    <row r="243" spans="1:37" hidden="1" x14ac:dyDescent="0.2">
      <c r="A243">
        <v>167</v>
      </c>
      <c r="B243" s="9" t="s">
        <v>136</v>
      </c>
      <c r="C243">
        <v>5</v>
      </c>
      <c r="D243" s="10">
        <v>44267</v>
      </c>
      <c r="E243" s="10">
        <v>44632</v>
      </c>
      <c r="F243" s="9" t="s">
        <v>34</v>
      </c>
      <c r="G243">
        <v>375</v>
      </c>
      <c r="H243">
        <v>8</v>
      </c>
      <c r="I243" s="10">
        <v>44351</v>
      </c>
      <c r="J243">
        <v>1</v>
      </c>
      <c r="K243" t="b">
        <v>0</v>
      </c>
      <c r="M243">
        <v>1</v>
      </c>
      <c r="N243" s="9" t="s">
        <v>183</v>
      </c>
      <c r="O243" s="10">
        <v>44383</v>
      </c>
      <c r="P243" s="9" t="s">
        <v>377</v>
      </c>
      <c r="Q243">
        <v>2021</v>
      </c>
      <c r="R243">
        <v>3</v>
      </c>
      <c r="S243">
        <v>3.8111665537280026</v>
      </c>
      <c r="T243" s="9" t="s">
        <v>356</v>
      </c>
      <c r="U243">
        <v>3</v>
      </c>
      <c r="V243">
        <v>1</v>
      </c>
      <c r="W243">
        <v>3</v>
      </c>
      <c r="X243">
        <v>4</v>
      </c>
      <c r="Y243">
        <v>2021</v>
      </c>
      <c r="Z243" s="9" t="s">
        <v>199</v>
      </c>
      <c r="AA243" s="9" t="s">
        <v>198</v>
      </c>
      <c r="AB243" t="s">
        <v>446</v>
      </c>
      <c r="AC243" t="s">
        <v>451</v>
      </c>
      <c r="AD243">
        <v>3</v>
      </c>
      <c r="AE243" t="s">
        <v>458</v>
      </c>
      <c r="AF243">
        <v>6</v>
      </c>
      <c r="AG243" t="s">
        <v>457</v>
      </c>
      <c r="AH243" t="s">
        <v>440</v>
      </c>
      <c r="AI243" t="s">
        <v>451</v>
      </c>
      <c r="AJ243">
        <v>3</v>
      </c>
      <c r="AK243" t="s">
        <v>458</v>
      </c>
    </row>
    <row r="244" spans="1:37" hidden="1" x14ac:dyDescent="0.2">
      <c r="A244">
        <v>168</v>
      </c>
      <c r="B244" s="9" t="s">
        <v>137</v>
      </c>
      <c r="C244">
        <v>5</v>
      </c>
      <c r="D244" s="10">
        <v>44253</v>
      </c>
      <c r="E244" s="10">
        <v>44618</v>
      </c>
      <c r="F244" s="9" t="s">
        <v>34</v>
      </c>
      <c r="G244">
        <v>542</v>
      </c>
      <c r="H244">
        <v>1</v>
      </c>
      <c r="I244" s="10">
        <v>44351</v>
      </c>
      <c r="J244">
        <v>1</v>
      </c>
      <c r="K244" t="b">
        <v>1</v>
      </c>
      <c r="L244">
        <v>2</v>
      </c>
      <c r="M244">
        <v>3</v>
      </c>
      <c r="N244" s="9" t="s">
        <v>183</v>
      </c>
      <c r="O244" s="10">
        <v>44383</v>
      </c>
      <c r="P244" s="9" t="s">
        <v>378</v>
      </c>
      <c r="Q244">
        <v>2021</v>
      </c>
      <c r="R244">
        <v>2</v>
      </c>
      <c r="S244">
        <v>4.2711349309020719</v>
      </c>
      <c r="T244" s="9" t="s">
        <v>356</v>
      </c>
      <c r="U244">
        <v>4</v>
      </c>
      <c r="V244">
        <v>1</v>
      </c>
      <c r="W244">
        <v>3</v>
      </c>
      <c r="X244">
        <v>3</v>
      </c>
      <c r="Y244">
        <v>2021</v>
      </c>
      <c r="Z244" s="9" t="s">
        <v>198</v>
      </c>
      <c r="AA244" s="9" t="s">
        <v>197</v>
      </c>
      <c r="AB244" t="s">
        <v>446</v>
      </c>
      <c r="AC244" t="s">
        <v>451</v>
      </c>
      <c r="AD244">
        <v>2</v>
      </c>
      <c r="AE244" t="s">
        <v>452</v>
      </c>
      <c r="AF244">
        <v>6</v>
      </c>
      <c r="AG244" t="s">
        <v>457</v>
      </c>
      <c r="AH244" t="s">
        <v>440</v>
      </c>
      <c r="AI244" t="s">
        <v>451</v>
      </c>
      <c r="AJ244">
        <v>2</v>
      </c>
      <c r="AK244" t="s">
        <v>452</v>
      </c>
    </row>
    <row r="245" spans="1:37" hidden="1" x14ac:dyDescent="0.2">
      <c r="A245">
        <v>170</v>
      </c>
      <c r="B245" s="9" t="s">
        <v>139</v>
      </c>
      <c r="C245">
        <v>10</v>
      </c>
      <c r="D245" s="10">
        <v>44316</v>
      </c>
      <c r="E245" s="10">
        <v>44681</v>
      </c>
      <c r="F245" s="9" t="s">
        <v>34</v>
      </c>
      <c r="G245">
        <v>469</v>
      </c>
      <c r="H245">
        <v>1</v>
      </c>
      <c r="I245" s="10">
        <v>44351</v>
      </c>
      <c r="J245">
        <v>1</v>
      </c>
      <c r="K245" t="b">
        <v>1</v>
      </c>
      <c r="L245">
        <v>17</v>
      </c>
      <c r="M245">
        <v>45</v>
      </c>
      <c r="N245" s="9" t="s">
        <v>183</v>
      </c>
      <c r="O245" s="10">
        <v>44383</v>
      </c>
      <c r="P245" s="9" t="s">
        <v>365</v>
      </c>
      <c r="Q245">
        <v>2021</v>
      </c>
      <c r="R245">
        <v>4</v>
      </c>
      <c r="S245">
        <v>2.20127723361876</v>
      </c>
      <c r="T245" s="9" t="s">
        <v>356</v>
      </c>
      <c r="U245">
        <v>2</v>
      </c>
      <c r="V245">
        <v>1</v>
      </c>
      <c r="W245">
        <v>1</v>
      </c>
      <c r="X245">
        <v>5</v>
      </c>
      <c r="Y245">
        <v>2021</v>
      </c>
      <c r="Z245" s="9" t="s">
        <v>200</v>
      </c>
      <c r="AA245" s="9" t="s">
        <v>199</v>
      </c>
      <c r="AB245" t="s">
        <v>446</v>
      </c>
      <c r="AC245" t="s">
        <v>447</v>
      </c>
      <c r="AD245">
        <v>4</v>
      </c>
      <c r="AE245" t="s">
        <v>454</v>
      </c>
      <c r="AF245">
        <v>6</v>
      </c>
      <c r="AG245" t="s">
        <v>457</v>
      </c>
      <c r="AH245" t="s">
        <v>440</v>
      </c>
      <c r="AI245" t="s">
        <v>447</v>
      </c>
      <c r="AJ245">
        <v>4</v>
      </c>
      <c r="AK245" t="s">
        <v>454</v>
      </c>
    </row>
    <row r="246" spans="1:37" hidden="1" x14ac:dyDescent="0.2">
      <c r="A246">
        <v>189</v>
      </c>
      <c r="B246" s="9" t="s">
        <v>161</v>
      </c>
      <c r="C246">
        <v>15</v>
      </c>
      <c r="D246" s="10">
        <v>44216</v>
      </c>
      <c r="E246" s="10">
        <v>44581</v>
      </c>
      <c r="F246" s="9" t="s">
        <v>34</v>
      </c>
      <c r="G246">
        <v>1075</v>
      </c>
      <c r="H246">
        <v>12</v>
      </c>
      <c r="I246" s="10">
        <v>44351</v>
      </c>
      <c r="J246">
        <v>0</v>
      </c>
      <c r="K246" t="b">
        <v>0</v>
      </c>
      <c r="L246">
        <v>3</v>
      </c>
      <c r="M246">
        <v>6</v>
      </c>
      <c r="N246" s="9" t="s">
        <v>183</v>
      </c>
      <c r="O246" s="10">
        <v>44383</v>
      </c>
      <c r="P246" s="9" t="s">
        <v>367</v>
      </c>
      <c r="Q246">
        <v>2021</v>
      </c>
      <c r="R246">
        <v>1</v>
      </c>
      <c r="S246">
        <v>5.4867656420049693</v>
      </c>
      <c r="T246" s="9" t="s">
        <v>363</v>
      </c>
      <c r="U246">
        <v>5</v>
      </c>
      <c r="V246">
        <v>1</v>
      </c>
      <c r="W246">
        <v>4</v>
      </c>
      <c r="X246">
        <v>2</v>
      </c>
      <c r="Y246">
        <v>2021</v>
      </c>
      <c r="Z246" s="9" t="s">
        <v>197</v>
      </c>
      <c r="AA246" s="9" t="s">
        <v>195</v>
      </c>
      <c r="AB246" t="s">
        <v>446</v>
      </c>
      <c r="AC246" t="s">
        <v>451</v>
      </c>
      <c r="AD246">
        <v>1</v>
      </c>
      <c r="AE246" t="s">
        <v>455</v>
      </c>
      <c r="AF246">
        <v>6</v>
      </c>
      <c r="AG246" t="s">
        <v>457</v>
      </c>
      <c r="AH246" t="s">
        <v>440</v>
      </c>
      <c r="AI246" t="s">
        <v>451</v>
      </c>
      <c r="AJ246">
        <v>1</v>
      </c>
      <c r="AK246" t="s">
        <v>455</v>
      </c>
    </row>
    <row r="247" spans="1:37" hidden="1" x14ac:dyDescent="0.2">
      <c r="A247">
        <v>209</v>
      </c>
      <c r="B247" s="9" t="s">
        <v>58</v>
      </c>
      <c r="C247">
        <v>5</v>
      </c>
      <c r="D247" s="10">
        <v>44301</v>
      </c>
      <c r="E247" s="10">
        <v>44666</v>
      </c>
      <c r="F247" s="9" t="s">
        <v>34</v>
      </c>
      <c r="G247">
        <v>325</v>
      </c>
      <c r="H247">
        <v>2</v>
      </c>
      <c r="I247" s="10">
        <v>44351</v>
      </c>
      <c r="J247">
        <v>0</v>
      </c>
      <c r="K247" t="b">
        <v>0</v>
      </c>
      <c r="L247">
        <v>19</v>
      </c>
      <c r="M247">
        <v>55</v>
      </c>
      <c r="N247" s="9" t="s">
        <v>183</v>
      </c>
      <c r="O247" s="10">
        <v>44383</v>
      </c>
      <c r="P247" s="9" t="s">
        <v>355</v>
      </c>
      <c r="Q247">
        <v>2021</v>
      </c>
      <c r="R247">
        <v>4</v>
      </c>
      <c r="S247">
        <v>2.6941004948766913</v>
      </c>
      <c r="T247" s="9" t="s">
        <v>356</v>
      </c>
      <c r="U247">
        <v>2</v>
      </c>
      <c r="V247">
        <v>2</v>
      </c>
      <c r="W247">
        <v>1</v>
      </c>
      <c r="X247">
        <v>6</v>
      </c>
      <c r="Y247">
        <v>2021</v>
      </c>
      <c r="Z247" s="9" t="s">
        <v>201</v>
      </c>
      <c r="AA247" s="9" t="s">
        <v>199</v>
      </c>
      <c r="AB247" t="s">
        <v>446</v>
      </c>
      <c r="AC247" t="s">
        <v>447</v>
      </c>
      <c r="AD247">
        <v>4</v>
      </c>
      <c r="AE247" t="s">
        <v>454</v>
      </c>
      <c r="AF247">
        <v>6</v>
      </c>
      <c r="AG247" t="s">
        <v>457</v>
      </c>
      <c r="AH247" t="s">
        <v>440</v>
      </c>
      <c r="AI247" t="s">
        <v>447</v>
      </c>
      <c r="AJ247">
        <v>4</v>
      </c>
      <c r="AK247" t="s">
        <v>454</v>
      </c>
    </row>
    <row r="248" spans="1:37" hidden="1" x14ac:dyDescent="0.2">
      <c r="A248">
        <v>211</v>
      </c>
      <c r="B248" s="9" t="s">
        <v>61</v>
      </c>
      <c r="C248">
        <v>25</v>
      </c>
      <c r="D248" s="10">
        <v>44218</v>
      </c>
      <c r="E248" s="10">
        <v>44583</v>
      </c>
      <c r="F248" s="9" t="s">
        <v>34</v>
      </c>
      <c r="G248">
        <v>1458</v>
      </c>
      <c r="H248">
        <v>7</v>
      </c>
      <c r="I248" s="10">
        <v>44351</v>
      </c>
      <c r="J248">
        <v>0</v>
      </c>
      <c r="K248" t="b">
        <v>1</v>
      </c>
      <c r="L248">
        <v>18</v>
      </c>
      <c r="M248">
        <v>25</v>
      </c>
      <c r="N248" s="9" t="s">
        <v>183</v>
      </c>
      <c r="O248" s="10">
        <v>44383</v>
      </c>
      <c r="P248" s="9" t="s">
        <v>362</v>
      </c>
      <c r="Q248">
        <v>2021</v>
      </c>
      <c r="R248">
        <v>1</v>
      </c>
      <c r="S248">
        <v>5.4210558738372452</v>
      </c>
      <c r="T248" s="9" t="s">
        <v>363</v>
      </c>
      <c r="U248">
        <v>5</v>
      </c>
      <c r="V248">
        <v>2</v>
      </c>
      <c r="W248">
        <v>3</v>
      </c>
      <c r="X248">
        <v>3</v>
      </c>
      <c r="Y248">
        <v>2021</v>
      </c>
      <c r="Z248" s="9" t="s">
        <v>198</v>
      </c>
      <c r="AA248" s="9" t="s">
        <v>195</v>
      </c>
      <c r="AB248" t="s">
        <v>446</v>
      </c>
      <c r="AC248" t="s">
        <v>451</v>
      </c>
      <c r="AD248">
        <v>1</v>
      </c>
      <c r="AE248" t="s">
        <v>455</v>
      </c>
      <c r="AF248">
        <v>6</v>
      </c>
      <c r="AG248" t="s">
        <v>457</v>
      </c>
      <c r="AH248" t="s">
        <v>440</v>
      </c>
      <c r="AI248" t="s">
        <v>451</v>
      </c>
      <c r="AJ248">
        <v>1</v>
      </c>
      <c r="AK248" t="s">
        <v>455</v>
      </c>
    </row>
    <row r="249" spans="1:37" hidden="1" x14ac:dyDescent="0.2">
      <c r="A249">
        <v>216</v>
      </c>
      <c r="B249" s="9" t="s">
        <v>70</v>
      </c>
      <c r="C249">
        <v>5</v>
      </c>
      <c r="D249" s="10">
        <v>44204</v>
      </c>
      <c r="E249" s="10">
        <v>44569</v>
      </c>
      <c r="F249" s="9" t="s">
        <v>34</v>
      </c>
      <c r="G249">
        <v>406</v>
      </c>
      <c r="H249">
        <v>1</v>
      </c>
      <c r="I249" s="10">
        <v>44351</v>
      </c>
      <c r="J249">
        <v>0</v>
      </c>
      <c r="K249" t="b">
        <v>0</v>
      </c>
      <c r="L249">
        <v>1</v>
      </c>
      <c r="M249">
        <v>1</v>
      </c>
      <c r="N249" s="9" t="s">
        <v>183</v>
      </c>
      <c r="O249" s="10">
        <v>44383</v>
      </c>
      <c r="P249" s="9" t="s">
        <v>357</v>
      </c>
      <c r="Q249">
        <v>2021</v>
      </c>
      <c r="R249">
        <v>1</v>
      </c>
      <c r="S249">
        <v>5.881024251011314</v>
      </c>
      <c r="T249" s="9" t="s">
        <v>356</v>
      </c>
      <c r="U249">
        <v>5</v>
      </c>
      <c r="V249">
        <v>2</v>
      </c>
      <c r="W249">
        <v>4</v>
      </c>
      <c r="X249">
        <v>3</v>
      </c>
      <c r="Y249">
        <v>2021</v>
      </c>
      <c r="Z249" s="9" t="s">
        <v>198</v>
      </c>
      <c r="AA249" s="9" t="s">
        <v>195</v>
      </c>
      <c r="AB249" t="s">
        <v>446</v>
      </c>
      <c r="AC249" t="s">
        <v>451</v>
      </c>
      <c r="AD249">
        <v>1</v>
      </c>
      <c r="AE249" t="s">
        <v>455</v>
      </c>
      <c r="AF249">
        <v>6</v>
      </c>
      <c r="AG249" t="s">
        <v>457</v>
      </c>
      <c r="AH249" t="s">
        <v>440</v>
      </c>
      <c r="AI249" t="s">
        <v>451</v>
      </c>
      <c r="AJ249">
        <v>1</v>
      </c>
      <c r="AK249" t="s">
        <v>455</v>
      </c>
    </row>
    <row r="250" spans="1:37" hidden="1" x14ac:dyDescent="0.2">
      <c r="A250">
        <v>220</v>
      </c>
      <c r="B250" s="9" t="s">
        <v>79</v>
      </c>
      <c r="C250">
        <v>10</v>
      </c>
      <c r="D250" s="10">
        <v>44321</v>
      </c>
      <c r="E250" s="10">
        <v>44686</v>
      </c>
      <c r="F250" s="9" t="s">
        <v>34</v>
      </c>
      <c r="G250">
        <v>495</v>
      </c>
      <c r="H250">
        <v>10</v>
      </c>
      <c r="I250" s="10">
        <v>44351</v>
      </c>
      <c r="J250">
        <v>0</v>
      </c>
      <c r="K250" t="b">
        <v>0</v>
      </c>
      <c r="L250">
        <v>46</v>
      </c>
      <c r="M250">
        <v>79</v>
      </c>
      <c r="N250" s="9" t="s">
        <v>183</v>
      </c>
      <c r="O250" s="10">
        <v>44383</v>
      </c>
      <c r="P250" s="9" t="s">
        <v>364</v>
      </c>
      <c r="Q250">
        <v>2021</v>
      </c>
      <c r="R250">
        <v>5</v>
      </c>
      <c r="S250">
        <v>2.0370028131994498</v>
      </c>
      <c r="T250" s="9" t="s">
        <v>356</v>
      </c>
      <c r="U250">
        <v>2</v>
      </c>
      <c r="V250">
        <v>2</v>
      </c>
      <c r="W250">
        <v>0</v>
      </c>
      <c r="X250">
        <v>7</v>
      </c>
      <c r="Y250">
        <v>2021</v>
      </c>
      <c r="Z250" s="9" t="s">
        <v>206</v>
      </c>
      <c r="AA250" s="9" t="s">
        <v>200</v>
      </c>
      <c r="AB250" t="s">
        <v>446</v>
      </c>
      <c r="AC250" t="s">
        <v>447</v>
      </c>
      <c r="AD250">
        <v>5</v>
      </c>
      <c r="AE250" t="s">
        <v>448</v>
      </c>
      <c r="AF250">
        <v>6</v>
      </c>
      <c r="AG250" t="s">
        <v>457</v>
      </c>
      <c r="AH250" t="s">
        <v>440</v>
      </c>
      <c r="AI250" t="s">
        <v>447</v>
      </c>
      <c r="AJ250">
        <v>5</v>
      </c>
      <c r="AK250" t="s">
        <v>448</v>
      </c>
    </row>
    <row r="251" spans="1:37" hidden="1" x14ac:dyDescent="0.2">
      <c r="A251">
        <v>221</v>
      </c>
      <c r="B251" s="9" t="s">
        <v>80</v>
      </c>
      <c r="C251">
        <v>10</v>
      </c>
      <c r="D251" s="10">
        <v>44300</v>
      </c>
      <c r="E251" s="10">
        <v>44665</v>
      </c>
      <c r="F251" s="9" t="s">
        <v>34</v>
      </c>
      <c r="G251">
        <v>619</v>
      </c>
      <c r="H251">
        <v>2</v>
      </c>
      <c r="I251" s="10">
        <v>44351</v>
      </c>
      <c r="J251">
        <v>1</v>
      </c>
      <c r="K251" t="b">
        <v>1</v>
      </c>
      <c r="L251">
        <v>45</v>
      </c>
      <c r="M251">
        <v>42</v>
      </c>
      <c r="N251" s="9" t="s">
        <v>183</v>
      </c>
      <c r="O251" s="10">
        <v>44383</v>
      </c>
      <c r="P251" s="9" t="s">
        <v>375</v>
      </c>
      <c r="Q251">
        <v>2021</v>
      </c>
      <c r="R251">
        <v>4</v>
      </c>
      <c r="S251">
        <v>2.7269553789605534</v>
      </c>
      <c r="T251" s="9" t="s">
        <v>356</v>
      </c>
      <c r="U251">
        <v>2</v>
      </c>
      <c r="V251">
        <v>2</v>
      </c>
      <c r="W251">
        <v>1</v>
      </c>
      <c r="X251">
        <v>6</v>
      </c>
      <c r="Y251">
        <v>2021</v>
      </c>
      <c r="Z251" s="9" t="s">
        <v>201</v>
      </c>
      <c r="AA251" s="9" t="s">
        <v>199</v>
      </c>
      <c r="AB251" t="s">
        <v>446</v>
      </c>
      <c r="AC251" t="s">
        <v>447</v>
      </c>
      <c r="AD251">
        <v>4</v>
      </c>
      <c r="AE251" t="s">
        <v>454</v>
      </c>
      <c r="AF251">
        <v>6</v>
      </c>
      <c r="AG251" t="s">
        <v>457</v>
      </c>
      <c r="AH251" t="s">
        <v>440</v>
      </c>
      <c r="AI251" t="s">
        <v>447</v>
      </c>
      <c r="AJ251">
        <v>4</v>
      </c>
      <c r="AK251" t="s">
        <v>454</v>
      </c>
    </row>
    <row r="252" spans="1:37" hidden="1" x14ac:dyDescent="0.2">
      <c r="A252">
        <v>234</v>
      </c>
      <c r="B252" s="9" t="s">
        <v>97</v>
      </c>
      <c r="C252">
        <v>5</v>
      </c>
      <c r="D252" s="10">
        <v>44294</v>
      </c>
      <c r="E252" s="10">
        <v>44659</v>
      </c>
      <c r="F252" s="9" t="s">
        <v>34</v>
      </c>
      <c r="G252">
        <v>583</v>
      </c>
      <c r="H252">
        <v>9</v>
      </c>
      <c r="I252" s="10">
        <v>44351</v>
      </c>
      <c r="J252">
        <v>0</v>
      </c>
      <c r="K252" t="b">
        <v>1</v>
      </c>
      <c r="L252">
        <v>2</v>
      </c>
      <c r="M252">
        <v>21</v>
      </c>
      <c r="N252" s="9" t="s">
        <v>183</v>
      </c>
      <c r="O252" s="10">
        <v>44383</v>
      </c>
      <c r="P252" s="9" t="s">
        <v>358</v>
      </c>
      <c r="Q252">
        <v>2021</v>
      </c>
      <c r="R252">
        <v>4</v>
      </c>
      <c r="S252">
        <v>2.9240846834637262</v>
      </c>
      <c r="T252" s="9" t="s">
        <v>356</v>
      </c>
      <c r="U252">
        <v>2</v>
      </c>
      <c r="V252">
        <v>2</v>
      </c>
      <c r="W252">
        <v>1</v>
      </c>
      <c r="X252">
        <v>6</v>
      </c>
      <c r="Y252">
        <v>2021</v>
      </c>
      <c r="Z252" s="9" t="s">
        <v>201</v>
      </c>
      <c r="AA252" s="9" t="s">
        <v>199</v>
      </c>
      <c r="AB252" t="s">
        <v>446</v>
      </c>
      <c r="AC252" t="s">
        <v>447</v>
      </c>
      <c r="AD252">
        <v>4</v>
      </c>
      <c r="AE252" t="s">
        <v>454</v>
      </c>
      <c r="AF252">
        <v>6</v>
      </c>
      <c r="AG252" t="s">
        <v>457</v>
      </c>
      <c r="AH252" t="s">
        <v>440</v>
      </c>
      <c r="AI252" t="s">
        <v>447</v>
      </c>
      <c r="AJ252">
        <v>4</v>
      </c>
      <c r="AK252" t="s">
        <v>454</v>
      </c>
    </row>
    <row r="253" spans="1:37" hidden="1" x14ac:dyDescent="0.2">
      <c r="A253">
        <v>236</v>
      </c>
      <c r="B253" s="9" t="s">
        <v>100</v>
      </c>
      <c r="C253">
        <v>25</v>
      </c>
      <c r="D253" s="10">
        <v>44316</v>
      </c>
      <c r="E253" s="10">
        <v>44681</v>
      </c>
      <c r="F253" s="9" t="s">
        <v>34</v>
      </c>
      <c r="G253">
        <v>1244</v>
      </c>
      <c r="H253">
        <v>4</v>
      </c>
      <c r="I253" s="10">
        <v>44351</v>
      </c>
      <c r="J253">
        <v>0</v>
      </c>
      <c r="K253" t="b">
        <v>1</v>
      </c>
      <c r="M253">
        <v>6</v>
      </c>
      <c r="N253" s="9" t="s">
        <v>183</v>
      </c>
      <c r="O253" s="10">
        <v>44383</v>
      </c>
      <c r="P253" s="9" t="s">
        <v>365</v>
      </c>
      <c r="Q253">
        <v>2021</v>
      </c>
      <c r="R253">
        <v>4</v>
      </c>
      <c r="S253">
        <v>2.20127723361876</v>
      </c>
      <c r="T253" s="9" t="s">
        <v>363</v>
      </c>
      <c r="U253">
        <v>2</v>
      </c>
      <c r="V253">
        <v>2</v>
      </c>
      <c r="W253">
        <v>0</v>
      </c>
      <c r="X253">
        <v>6</v>
      </c>
      <c r="Y253">
        <v>2021</v>
      </c>
      <c r="Z253" s="9" t="s">
        <v>201</v>
      </c>
      <c r="AA253" s="9" t="s">
        <v>199</v>
      </c>
      <c r="AB253" t="s">
        <v>446</v>
      </c>
      <c r="AC253" t="s">
        <v>447</v>
      </c>
      <c r="AD253">
        <v>4</v>
      </c>
      <c r="AE253" t="s">
        <v>454</v>
      </c>
      <c r="AF253">
        <v>6</v>
      </c>
      <c r="AG253" t="s">
        <v>457</v>
      </c>
      <c r="AH253" t="s">
        <v>440</v>
      </c>
      <c r="AI253" t="s">
        <v>447</v>
      </c>
      <c r="AJ253">
        <v>4</v>
      </c>
      <c r="AK253" t="s">
        <v>454</v>
      </c>
    </row>
    <row r="254" spans="1:37" hidden="1" x14ac:dyDescent="0.2">
      <c r="A254">
        <v>237</v>
      </c>
      <c r="B254" s="9" t="s">
        <v>102</v>
      </c>
      <c r="C254">
        <v>5</v>
      </c>
      <c r="D254" s="10">
        <v>44294</v>
      </c>
      <c r="E254" s="10">
        <v>44659</v>
      </c>
      <c r="F254" s="9" t="s">
        <v>34</v>
      </c>
      <c r="G254">
        <v>625</v>
      </c>
      <c r="H254">
        <v>6</v>
      </c>
      <c r="I254" s="10">
        <v>44351</v>
      </c>
      <c r="J254">
        <v>0</v>
      </c>
      <c r="K254" t="b">
        <v>0</v>
      </c>
      <c r="L254">
        <v>5</v>
      </c>
      <c r="M254">
        <v>23</v>
      </c>
      <c r="N254" s="9" t="s">
        <v>183</v>
      </c>
      <c r="O254" s="10">
        <v>44383</v>
      </c>
      <c r="P254" s="9" t="s">
        <v>358</v>
      </c>
      <c r="Q254">
        <v>2021</v>
      </c>
      <c r="R254">
        <v>4</v>
      </c>
      <c r="S254">
        <v>2.9240846834637262</v>
      </c>
      <c r="T254" s="9" t="s">
        <v>356</v>
      </c>
      <c r="U254">
        <v>2</v>
      </c>
      <c r="V254">
        <v>2</v>
      </c>
      <c r="W254">
        <v>1</v>
      </c>
      <c r="X254">
        <v>6</v>
      </c>
      <c r="Y254">
        <v>2021</v>
      </c>
      <c r="Z254" s="9" t="s">
        <v>201</v>
      </c>
      <c r="AA254" s="9" t="s">
        <v>199</v>
      </c>
      <c r="AB254" t="s">
        <v>446</v>
      </c>
      <c r="AC254" t="s">
        <v>447</v>
      </c>
      <c r="AD254">
        <v>4</v>
      </c>
      <c r="AE254" t="s">
        <v>454</v>
      </c>
      <c r="AF254">
        <v>6</v>
      </c>
      <c r="AG254" t="s">
        <v>457</v>
      </c>
      <c r="AH254" t="s">
        <v>440</v>
      </c>
      <c r="AI254" t="s">
        <v>447</v>
      </c>
      <c r="AJ254">
        <v>4</v>
      </c>
      <c r="AK254" t="s">
        <v>454</v>
      </c>
    </row>
    <row r="255" spans="1:37" hidden="1" x14ac:dyDescent="0.2">
      <c r="A255">
        <v>240</v>
      </c>
      <c r="B255" s="9" t="s">
        <v>105</v>
      </c>
      <c r="C255">
        <v>10</v>
      </c>
      <c r="D255" s="10">
        <v>44295</v>
      </c>
      <c r="E255" s="10">
        <v>44660</v>
      </c>
      <c r="F255" s="9" t="s">
        <v>34</v>
      </c>
      <c r="G255">
        <v>825</v>
      </c>
      <c r="H255">
        <v>1</v>
      </c>
      <c r="I255" s="10">
        <v>44351</v>
      </c>
      <c r="J255">
        <v>0</v>
      </c>
      <c r="K255" t="b">
        <v>1</v>
      </c>
      <c r="L255">
        <v>20</v>
      </c>
      <c r="M255">
        <v>66</v>
      </c>
      <c r="N255" s="9" t="s">
        <v>183</v>
      </c>
      <c r="O255" s="10">
        <v>44383</v>
      </c>
      <c r="P255" s="9" t="s">
        <v>366</v>
      </c>
      <c r="Q255">
        <v>2021</v>
      </c>
      <c r="R255">
        <v>4</v>
      </c>
      <c r="S255">
        <v>2.8912297993798641</v>
      </c>
      <c r="T255" s="9" t="s">
        <v>356</v>
      </c>
      <c r="U255">
        <v>2</v>
      </c>
      <c r="V255">
        <v>2</v>
      </c>
      <c r="W255">
        <v>1</v>
      </c>
      <c r="X255">
        <v>6</v>
      </c>
      <c r="Y255">
        <v>2021</v>
      </c>
      <c r="Z255" s="9" t="s">
        <v>201</v>
      </c>
      <c r="AA255" s="9" t="s">
        <v>199</v>
      </c>
      <c r="AB255" t="s">
        <v>446</v>
      </c>
      <c r="AC255" t="s">
        <v>447</v>
      </c>
      <c r="AD255">
        <v>4</v>
      </c>
      <c r="AE255" t="s">
        <v>454</v>
      </c>
      <c r="AF255">
        <v>6</v>
      </c>
      <c r="AG255" t="s">
        <v>457</v>
      </c>
      <c r="AH255" t="s">
        <v>440</v>
      </c>
      <c r="AI255" t="s">
        <v>447</v>
      </c>
      <c r="AJ255">
        <v>4</v>
      </c>
      <c r="AK255" t="s">
        <v>454</v>
      </c>
    </row>
    <row r="256" spans="1:37" hidden="1" x14ac:dyDescent="0.2">
      <c r="A256">
        <v>245</v>
      </c>
      <c r="B256" s="9" t="s">
        <v>111</v>
      </c>
      <c r="C256">
        <v>5</v>
      </c>
      <c r="D256" s="10">
        <v>44264</v>
      </c>
      <c r="E256" s="10">
        <v>44629</v>
      </c>
      <c r="F256" s="9" t="s">
        <v>34</v>
      </c>
      <c r="G256">
        <v>406</v>
      </c>
      <c r="H256">
        <v>1</v>
      </c>
      <c r="I256" s="10">
        <v>44351</v>
      </c>
      <c r="J256">
        <v>1</v>
      </c>
      <c r="K256" t="b">
        <v>1</v>
      </c>
      <c r="L256">
        <v>42</v>
      </c>
      <c r="M256">
        <v>36</v>
      </c>
      <c r="N256" s="9" t="s">
        <v>183</v>
      </c>
      <c r="O256" s="10">
        <v>44383</v>
      </c>
      <c r="P256" s="9" t="s">
        <v>376</v>
      </c>
      <c r="Q256">
        <v>2021</v>
      </c>
      <c r="R256">
        <v>3</v>
      </c>
      <c r="S256">
        <v>3.9097312059795888</v>
      </c>
      <c r="T256" s="9" t="s">
        <v>356</v>
      </c>
      <c r="U256">
        <v>3</v>
      </c>
      <c r="V256">
        <v>2</v>
      </c>
      <c r="W256">
        <v>2</v>
      </c>
      <c r="X256">
        <v>5</v>
      </c>
      <c r="Y256">
        <v>2021</v>
      </c>
      <c r="Z256" s="9" t="s">
        <v>200</v>
      </c>
      <c r="AA256" s="9" t="s">
        <v>198</v>
      </c>
      <c r="AB256" t="s">
        <v>446</v>
      </c>
      <c r="AC256" t="s">
        <v>451</v>
      </c>
      <c r="AD256">
        <v>3</v>
      </c>
      <c r="AE256" t="s">
        <v>458</v>
      </c>
      <c r="AF256">
        <v>6</v>
      </c>
      <c r="AG256" t="s">
        <v>457</v>
      </c>
      <c r="AH256" t="s">
        <v>440</v>
      </c>
      <c r="AI256" t="s">
        <v>451</v>
      </c>
      <c r="AJ256">
        <v>3</v>
      </c>
      <c r="AK256" t="s">
        <v>458</v>
      </c>
    </row>
    <row r="257" spans="1:37" hidden="1" x14ac:dyDescent="0.2">
      <c r="A257">
        <v>265</v>
      </c>
      <c r="B257" s="9" t="s">
        <v>136</v>
      </c>
      <c r="C257">
        <v>5</v>
      </c>
      <c r="D257" s="10">
        <v>44267</v>
      </c>
      <c r="E257" s="10">
        <v>44632</v>
      </c>
      <c r="F257" s="9" t="s">
        <v>34</v>
      </c>
      <c r="G257">
        <v>375</v>
      </c>
      <c r="H257">
        <v>8</v>
      </c>
      <c r="I257" s="10">
        <v>44351</v>
      </c>
      <c r="J257">
        <v>1</v>
      </c>
      <c r="K257" t="b">
        <v>0</v>
      </c>
      <c r="M257">
        <v>1</v>
      </c>
      <c r="N257" s="9" t="s">
        <v>183</v>
      </c>
      <c r="O257" s="10">
        <v>44383</v>
      </c>
      <c r="P257" s="9" t="s">
        <v>377</v>
      </c>
      <c r="Q257">
        <v>2021</v>
      </c>
      <c r="R257">
        <v>3</v>
      </c>
      <c r="S257">
        <v>3.8111665537280026</v>
      </c>
      <c r="T257" s="9" t="s">
        <v>356</v>
      </c>
      <c r="U257">
        <v>3</v>
      </c>
      <c r="V257">
        <v>2</v>
      </c>
      <c r="W257">
        <v>2</v>
      </c>
      <c r="X257">
        <v>5</v>
      </c>
      <c r="Y257">
        <v>2021</v>
      </c>
      <c r="Z257" s="9" t="s">
        <v>200</v>
      </c>
      <c r="AA257" s="9" t="s">
        <v>198</v>
      </c>
      <c r="AB257" t="s">
        <v>446</v>
      </c>
      <c r="AC257" t="s">
        <v>451</v>
      </c>
      <c r="AD257">
        <v>3</v>
      </c>
      <c r="AE257" t="s">
        <v>458</v>
      </c>
      <c r="AF257">
        <v>6</v>
      </c>
      <c r="AG257" t="s">
        <v>457</v>
      </c>
      <c r="AH257" t="s">
        <v>440</v>
      </c>
      <c r="AI257" t="s">
        <v>451</v>
      </c>
      <c r="AJ257">
        <v>3</v>
      </c>
      <c r="AK257" t="s">
        <v>458</v>
      </c>
    </row>
    <row r="258" spans="1:37" hidden="1" x14ac:dyDescent="0.2">
      <c r="A258">
        <v>266</v>
      </c>
      <c r="B258" s="9" t="s">
        <v>137</v>
      </c>
      <c r="C258">
        <v>5</v>
      </c>
      <c r="D258" s="10">
        <v>44253</v>
      </c>
      <c r="E258" s="10">
        <v>44618</v>
      </c>
      <c r="F258" s="9" t="s">
        <v>34</v>
      </c>
      <c r="G258">
        <v>542</v>
      </c>
      <c r="H258">
        <v>1</v>
      </c>
      <c r="I258" s="10">
        <v>44351</v>
      </c>
      <c r="J258">
        <v>1</v>
      </c>
      <c r="K258" t="b">
        <v>1</v>
      </c>
      <c r="L258">
        <v>2</v>
      </c>
      <c r="M258">
        <v>3</v>
      </c>
      <c r="N258" s="9" t="s">
        <v>183</v>
      </c>
      <c r="O258" s="10">
        <v>44383</v>
      </c>
      <c r="P258" s="9" t="s">
        <v>378</v>
      </c>
      <c r="Q258">
        <v>2021</v>
      </c>
      <c r="R258">
        <v>2</v>
      </c>
      <c r="S258">
        <v>4.2711349309020719</v>
      </c>
      <c r="T258" s="9" t="s">
        <v>356</v>
      </c>
      <c r="U258">
        <v>4</v>
      </c>
      <c r="V258">
        <v>2</v>
      </c>
      <c r="W258">
        <v>2</v>
      </c>
      <c r="X258">
        <v>4</v>
      </c>
      <c r="Y258">
        <v>2021</v>
      </c>
      <c r="Z258" s="9" t="s">
        <v>199</v>
      </c>
      <c r="AA258" s="9" t="s">
        <v>197</v>
      </c>
      <c r="AB258" t="s">
        <v>446</v>
      </c>
      <c r="AC258" t="s">
        <v>451</v>
      </c>
      <c r="AD258">
        <v>2</v>
      </c>
      <c r="AE258" t="s">
        <v>452</v>
      </c>
      <c r="AF258">
        <v>6</v>
      </c>
      <c r="AG258" t="s">
        <v>457</v>
      </c>
      <c r="AH258" t="s">
        <v>440</v>
      </c>
      <c r="AI258" t="s">
        <v>451</v>
      </c>
      <c r="AJ258">
        <v>2</v>
      </c>
      <c r="AK258" t="s">
        <v>452</v>
      </c>
    </row>
    <row r="259" spans="1:37" hidden="1" x14ac:dyDescent="0.2">
      <c r="A259">
        <v>268</v>
      </c>
      <c r="B259" s="9" t="s">
        <v>139</v>
      </c>
      <c r="C259">
        <v>10</v>
      </c>
      <c r="D259" s="10">
        <v>44316</v>
      </c>
      <c r="E259" s="10">
        <v>44681</v>
      </c>
      <c r="F259" s="9" t="s">
        <v>34</v>
      </c>
      <c r="G259">
        <v>469</v>
      </c>
      <c r="H259">
        <v>1</v>
      </c>
      <c r="I259" s="10">
        <v>44351</v>
      </c>
      <c r="J259">
        <v>1</v>
      </c>
      <c r="K259" t="b">
        <v>1</v>
      </c>
      <c r="L259">
        <v>17</v>
      </c>
      <c r="M259">
        <v>45</v>
      </c>
      <c r="N259" s="9" t="s">
        <v>183</v>
      </c>
      <c r="O259" s="10">
        <v>44383</v>
      </c>
      <c r="P259" s="9" t="s">
        <v>365</v>
      </c>
      <c r="Q259">
        <v>2021</v>
      </c>
      <c r="R259">
        <v>4</v>
      </c>
      <c r="S259">
        <v>2.20127723361876</v>
      </c>
      <c r="T259" s="9" t="s">
        <v>356</v>
      </c>
      <c r="U259">
        <v>2</v>
      </c>
      <c r="V259">
        <v>2</v>
      </c>
      <c r="W259">
        <v>0</v>
      </c>
      <c r="X259">
        <v>6</v>
      </c>
      <c r="Y259">
        <v>2021</v>
      </c>
      <c r="Z259" s="9" t="s">
        <v>201</v>
      </c>
      <c r="AA259" s="9" t="s">
        <v>199</v>
      </c>
      <c r="AB259" t="s">
        <v>446</v>
      </c>
      <c r="AC259" t="s">
        <v>447</v>
      </c>
      <c r="AD259">
        <v>4</v>
      </c>
      <c r="AE259" t="s">
        <v>454</v>
      </c>
      <c r="AF259">
        <v>6</v>
      </c>
      <c r="AG259" t="s">
        <v>457</v>
      </c>
      <c r="AH259" t="s">
        <v>440</v>
      </c>
      <c r="AI259" t="s">
        <v>447</v>
      </c>
      <c r="AJ259">
        <v>4</v>
      </c>
      <c r="AK259" t="s">
        <v>454</v>
      </c>
    </row>
    <row r="260" spans="1:37" hidden="1" x14ac:dyDescent="0.2">
      <c r="A260">
        <v>287</v>
      </c>
      <c r="B260" s="9" t="s">
        <v>161</v>
      </c>
      <c r="C260">
        <v>15</v>
      </c>
      <c r="D260" s="10">
        <v>44216</v>
      </c>
      <c r="E260" s="10">
        <v>44581</v>
      </c>
      <c r="F260" s="9" t="s">
        <v>34</v>
      </c>
      <c r="G260">
        <v>1075</v>
      </c>
      <c r="H260">
        <v>12</v>
      </c>
      <c r="I260" s="10">
        <v>44351</v>
      </c>
      <c r="J260">
        <v>0</v>
      </c>
      <c r="K260" t="b">
        <v>0</v>
      </c>
      <c r="L260">
        <v>3</v>
      </c>
      <c r="M260">
        <v>6</v>
      </c>
      <c r="N260" s="9" t="s">
        <v>183</v>
      </c>
      <c r="O260" s="10">
        <v>44383</v>
      </c>
      <c r="P260" s="9" t="s">
        <v>367</v>
      </c>
      <c r="Q260">
        <v>2021</v>
      </c>
      <c r="R260">
        <v>1</v>
      </c>
      <c r="S260">
        <v>5.4867656420049693</v>
      </c>
      <c r="T260" s="9" t="s">
        <v>363</v>
      </c>
      <c r="U260">
        <v>5</v>
      </c>
      <c r="V260">
        <v>2</v>
      </c>
      <c r="W260">
        <v>3</v>
      </c>
      <c r="X260">
        <v>3</v>
      </c>
      <c r="Y260">
        <v>2021</v>
      </c>
      <c r="Z260" s="9" t="s">
        <v>198</v>
      </c>
      <c r="AA260" s="9" t="s">
        <v>195</v>
      </c>
      <c r="AB260" t="s">
        <v>446</v>
      </c>
      <c r="AC260" t="s">
        <v>451</v>
      </c>
      <c r="AD260">
        <v>1</v>
      </c>
      <c r="AE260" t="s">
        <v>455</v>
      </c>
      <c r="AF260">
        <v>6</v>
      </c>
      <c r="AG260" t="s">
        <v>457</v>
      </c>
      <c r="AH260" t="s">
        <v>440</v>
      </c>
      <c r="AI260" t="s">
        <v>451</v>
      </c>
      <c r="AJ260">
        <v>1</v>
      </c>
      <c r="AK260" t="s">
        <v>455</v>
      </c>
    </row>
    <row r="261" spans="1:37" hidden="1" x14ac:dyDescent="0.2">
      <c r="A261">
        <v>309</v>
      </c>
      <c r="B261" s="9" t="s">
        <v>61</v>
      </c>
      <c r="C261">
        <v>25</v>
      </c>
      <c r="D261" s="10">
        <v>44218</v>
      </c>
      <c r="E261" s="10">
        <v>44583</v>
      </c>
      <c r="F261" s="9" t="s">
        <v>34</v>
      </c>
      <c r="G261">
        <v>1458</v>
      </c>
      <c r="H261">
        <v>7</v>
      </c>
      <c r="I261" s="10">
        <v>44351</v>
      </c>
      <c r="J261">
        <v>0</v>
      </c>
      <c r="K261" t="b">
        <v>1</v>
      </c>
      <c r="L261">
        <v>18</v>
      </c>
      <c r="M261">
        <v>25</v>
      </c>
      <c r="N261" s="9" t="s">
        <v>183</v>
      </c>
      <c r="O261" s="10">
        <v>44383</v>
      </c>
      <c r="P261" s="9" t="s">
        <v>362</v>
      </c>
      <c r="Q261">
        <v>2021</v>
      </c>
      <c r="R261">
        <v>1</v>
      </c>
      <c r="S261">
        <v>5.4210558738372452</v>
      </c>
      <c r="T261" s="9" t="s">
        <v>363</v>
      </c>
      <c r="U261">
        <v>5</v>
      </c>
      <c r="V261">
        <v>3</v>
      </c>
      <c r="W261">
        <v>2</v>
      </c>
      <c r="X261">
        <v>4</v>
      </c>
      <c r="Y261">
        <v>2021</v>
      </c>
      <c r="Z261" s="9" t="s">
        <v>199</v>
      </c>
      <c r="AA261" s="9" t="s">
        <v>195</v>
      </c>
      <c r="AB261" t="s">
        <v>446</v>
      </c>
      <c r="AC261" t="s">
        <v>451</v>
      </c>
      <c r="AD261">
        <v>1</v>
      </c>
      <c r="AE261" t="s">
        <v>455</v>
      </c>
      <c r="AF261">
        <v>6</v>
      </c>
      <c r="AG261" t="s">
        <v>457</v>
      </c>
      <c r="AH261" t="s">
        <v>440</v>
      </c>
      <c r="AI261" t="s">
        <v>451</v>
      </c>
      <c r="AJ261">
        <v>1</v>
      </c>
      <c r="AK261" t="s">
        <v>455</v>
      </c>
    </row>
    <row r="262" spans="1:37" hidden="1" x14ac:dyDescent="0.2">
      <c r="A262">
        <v>314</v>
      </c>
      <c r="B262" s="9" t="s">
        <v>70</v>
      </c>
      <c r="C262">
        <v>5</v>
      </c>
      <c r="D262" s="10">
        <v>44204</v>
      </c>
      <c r="E262" s="10">
        <v>44569</v>
      </c>
      <c r="F262" s="9" t="s">
        <v>34</v>
      </c>
      <c r="G262">
        <v>406</v>
      </c>
      <c r="H262">
        <v>1</v>
      </c>
      <c r="I262" s="10">
        <v>44351</v>
      </c>
      <c r="J262">
        <v>0</v>
      </c>
      <c r="K262" t="b">
        <v>0</v>
      </c>
      <c r="L262">
        <v>1</v>
      </c>
      <c r="M262">
        <v>1</v>
      </c>
      <c r="N262" s="9" t="s">
        <v>183</v>
      </c>
      <c r="O262" s="10">
        <v>44383</v>
      </c>
      <c r="P262" s="9" t="s">
        <v>357</v>
      </c>
      <c r="Q262">
        <v>2021</v>
      </c>
      <c r="R262">
        <v>1</v>
      </c>
      <c r="S262">
        <v>5.881024251011314</v>
      </c>
      <c r="T262" s="9" t="s">
        <v>356</v>
      </c>
      <c r="U262">
        <v>5</v>
      </c>
      <c r="V262">
        <v>3</v>
      </c>
      <c r="W262">
        <v>3</v>
      </c>
      <c r="X262">
        <v>4</v>
      </c>
      <c r="Y262">
        <v>2021</v>
      </c>
      <c r="Z262" s="9" t="s">
        <v>199</v>
      </c>
      <c r="AA262" s="9" t="s">
        <v>195</v>
      </c>
      <c r="AB262" t="s">
        <v>446</v>
      </c>
      <c r="AC262" t="s">
        <v>451</v>
      </c>
      <c r="AD262">
        <v>1</v>
      </c>
      <c r="AE262" t="s">
        <v>455</v>
      </c>
      <c r="AF262">
        <v>6</v>
      </c>
      <c r="AG262" t="s">
        <v>457</v>
      </c>
      <c r="AH262" t="s">
        <v>440</v>
      </c>
      <c r="AI262" t="s">
        <v>451</v>
      </c>
      <c r="AJ262">
        <v>1</v>
      </c>
      <c r="AK262" t="s">
        <v>455</v>
      </c>
    </row>
    <row r="263" spans="1:37" hidden="1" x14ac:dyDescent="0.2">
      <c r="A263">
        <v>343</v>
      </c>
      <c r="B263" s="9" t="s">
        <v>111</v>
      </c>
      <c r="C263">
        <v>5</v>
      </c>
      <c r="D263" s="10">
        <v>44264</v>
      </c>
      <c r="E263" s="10">
        <v>44629</v>
      </c>
      <c r="F263" s="9" t="s">
        <v>34</v>
      </c>
      <c r="G263">
        <v>406</v>
      </c>
      <c r="H263">
        <v>1</v>
      </c>
      <c r="I263" s="10">
        <v>44351</v>
      </c>
      <c r="J263">
        <v>1</v>
      </c>
      <c r="K263" t="b">
        <v>1</v>
      </c>
      <c r="L263">
        <v>42</v>
      </c>
      <c r="M263">
        <v>36</v>
      </c>
      <c r="N263" s="9" t="s">
        <v>183</v>
      </c>
      <c r="O263" s="10">
        <v>44383</v>
      </c>
      <c r="P263" s="9" t="s">
        <v>376</v>
      </c>
      <c r="Q263">
        <v>2021</v>
      </c>
      <c r="R263">
        <v>3</v>
      </c>
      <c r="S263">
        <v>3.9097312059795888</v>
      </c>
      <c r="T263" s="9" t="s">
        <v>356</v>
      </c>
      <c r="U263">
        <v>3</v>
      </c>
      <c r="V263">
        <v>3</v>
      </c>
      <c r="W263">
        <v>1</v>
      </c>
      <c r="X263">
        <v>6</v>
      </c>
      <c r="Y263">
        <v>2021</v>
      </c>
      <c r="Z263" s="9" t="s">
        <v>201</v>
      </c>
      <c r="AA263" s="9" t="s">
        <v>198</v>
      </c>
      <c r="AB263" t="s">
        <v>446</v>
      </c>
      <c r="AC263" t="s">
        <v>451</v>
      </c>
      <c r="AD263">
        <v>3</v>
      </c>
      <c r="AE263" t="s">
        <v>458</v>
      </c>
      <c r="AF263">
        <v>6</v>
      </c>
      <c r="AG263" t="s">
        <v>457</v>
      </c>
      <c r="AH263" t="s">
        <v>440</v>
      </c>
      <c r="AI263" t="s">
        <v>451</v>
      </c>
      <c r="AJ263">
        <v>3</v>
      </c>
      <c r="AK263" t="s">
        <v>458</v>
      </c>
    </row>
    <row r="264" spans="1:37" hidden="1" x14ac:dyDescent="0.2">
      <c r="A264">
        <v>363</v>
      </c>
      <c r="B264" s="9" t="s">
        <v>136</v>
      </c>
      <c r="C264">
        <v>5</v>
      </c>
      <c r="D264" s="10">
        <v>44267</v>
      </c>
      <c r="E264" s="10">
        <v>44632</v>
      </c>
      <c r="F264" s="9" t="s">
        <v>34</v>
      </c>
      <c r="G264">
        <v>375</v>
      </c>
      <c r="H264">
        <v>8</v>
      </c>
      <c r="I264" s="10">
        <v>44351</v>
      </c>
      <c r="J264">
        <v>1</v>
      </c>
      <c r="K264" t="b">
        <v>0</v>
      </c>
      <c r="M264">
        <v>1</v>
      </c>
      <c r="N264" s="9" t="s">
        <v>183</v>
      </c>
      <c r="O264" s="10">
        <v>44383</v>
      </c>
      <c r="P264" s="9" t="s">
        <v>377</v>
      </c>
      <c r="Q264">
        <v>2021</v>
      </c>
      <c r="R264">
        <v>3</v>
      </c>
      <c r="S264">
        <v>3.8111665537280026</v>
      </c>
      <c r="T264" s="9" t="s">
        <v>356</v>
      </c>
      <c r="U264">
        <v>3</v>
      </c>
      <c r="V264">
        <v>3</v>
      </c>
      <c r="W264">
        <v>1</v>
      </c>
      <c r="X264">
        <v>6</v>
      </c>
      <c r="Y264">
        <v>2021</v>
      </c>
      <c r="Z264" s="9" t="s">
        <v>201</v>
      </c>
      <c r="AA264" s="9" t="s">
        <v>198</v>
      </c>
      <c r="AB264" t="s">
        <v>446</v>
      </c>
      <c r="AC264" t="s">
        <v>451</v>
      </c>
      <c r="AD264">
        <v>3</v>
      </c>
      <c r="AE264" t="s">
        <v>458</v>
      </c>
      <c r="AF264">
        <v>6</v>
      </c>
      <c r="AG264" t="s">
        <v>457</v>
      </c>
      <c r="AH264" t="s">
        <v>440</v>
      </c>
      <c r="AI264" t="s">
        <v>451</v>
      </c>
      <c r="AJ264">
        <v>3</v>
      </c>
      <c r="AK264" t="s">
        <v>458</v>
      </c>
    </row>
    <row r="265" spans="1:37" hidden="1" x14ac:dyDescent="0.2">
      <c r="A265">
        <v>364</v>
      </c>
      <c r="B265" s="9" t="s">
        <v>137</v>
      </c>
      <c r="C265">
        <v>5</v>
      </c>
      <c r="D265" s="10">
        <v>44253</v>
      </c>
      <c r="E265" s="10">
        <v>44618</v>
      </c>
      <c r="F265" s="9" t="s">
        <v>34</v>
      </c>
      <c r="G265">
        <v>542</v>
      </c>
      <c r="H265">
        <v>1</v>
      </c>
      <c r="I265" s="10">
        <v>44351</v>
      </c>
      <c r="J265">
        <v>1</v>
      </c>
      <c r="K265" t="b">
        <v>1</v>
      </c>
      <c r="L265">
        <v>2</v>
      </c>
      <c r="M265">
        <v>3</v>
      </c>
      <c r="N265" s="9" t="s">
        <v>183</v>
      </c>
      <c r="O265" s="10">
        <v>44383</v>
      </c>
      <c r="P265" s="9" t="s">
        <v>378</v>
      </c>
      <c r="Q265">
        <v>2021</v>
      </c>
      <c r="R265">
        <v>2</v>
      </c>
      <c r="S265">
        <v>4.2711349309020719</v>
      </c>
      <c r="T265" s="9" t="s">
        <v>356</v>
      </c>
      <c r="U265">
        <v>4</v>
      </c>
      <c r="V265">
        <v>3</v>
      </c>
      <c r="W265">
        <v>1</v>
      </c>
      <c r="X265">
        <v>5</v>
      </c>
      <c r="Y265">
        <v>2021</v>
      </c>
      <c r="Z265" s="9" t="s">
        <v>200</v>
      </c>
      <c r="AA265" s="9" t="s">
        <v>197</v>
      </c>
      <c r="AB265" t="s">
        <v>446</v>
      </c>
      <c r="AC265" t="s">
        <v>451</v>
      </c>
      <c r="AD265">
        <v>2</v>
      </c>
      <c r="AE265" t="s">
        <v>452</v>
      </c>
      <c r="AF265">
        <v>6</v>
      </c>
      <c r="AG265" t="s">
        <v>457</v>
      </c>
      <c r="AH265" t="s">
        <v>440</v>
      </c>
      <c r="AI265" t="s">
        <v>451</v>
      </c>
      <c r="AJ265">
        <v>2</v>
      </c>
      <c r="AK265" t="s">
        <v>452</v>
      </c>
    </row>
    <row r="266" spans="1:37" hidden="1" x14ac:dyDescent="0.2">
      <c r="A266">
        <v>385</v>
      </c>
      <c r="B266" s="9" t="s">
        <v>161</v>
      </c>
      <c r="C266">
        <v>15</v>
      </c>
      <c r="D266" s="10">
        <v>44216</v>
      </c>
      <c r="E266" s="10">
        <v>44581</v>
      </c>
      <c r="F266" s="9" t="s">
        <v>34</v>
      </c>
      <c r="G266">
        <v>1075</v>
      </c>
      <c r="H266">
        <v>12</v>
      </c>
      <c r="I266" s="10">
        <v>44351</v>
      </c>
      <c r="J266">
        <v>0</v>
      </c>
      <c r="K266" t="b">
        <v>0</v>
      </c>
      <c r="L266">
        <v>3</v>
      </c>
      <c r="M266">
        <v>6</v>
      </c>
      <c r="N266" s="9" t="s">
        <v>183</v>
      </c>
      <c r="O266" s="10">
        <v>44383</v>
      </c>
      <c r="P266" s="9" t="s">
        <v>367</v>
      </c>
      <c r="Q266">
        <v>2021</v>
      </c>
      <c r="R266">
        <v>1</v>
      </c>
      <c r="S266">
        <v>5.4867656420049693</v>
      </c>
      <c r="T266" s="9" t="s">
        <v>363</v>
      </c>
      <c r="U266">
        <v>5</v>
      </c>
      <c r="V266">
        <v>3</v>
      </c>
      <c r="W266">
        <v>2</v>
      </c>
      <c r="X266">
        <v>4</v>
      </c>
      <c r="Y266">
        <v>2021</v>
      </c>
      <c r="Z266" s="9" t="s">
        <v>199</v>
      </c>
      <c r="AA266" s="9" t="s">
        <v>195</v>
      </c>
      <c r="AB266" t="s">
        <v>446</v>
      </c>
      <c r="AC266" t="s">
        <v>451</v>
      </c>
      <c r="AD266">
        <v>1</v>
      </c>
      <c r="AE266" t="s">
        <v>455</v>
      </c>
      <c r="AF266">
        <v>6</v>
      </c>
      <c r="AG266" t="s">
        <v>457</v>
      </c>
      <c r="AH266" t="s">
        <v>440</v>
      </c>
      <c r="AI266" t="s">
        <v>451</v>
      </c>
      <c r="AJ266">
        <v>1</v>
      </c>
      <c r="AK266" t="s">
        <v>455</v>
      </c>
    </row>
    <row r="267" spans="1:37" hidden="1" x14ac:dyDescent="0.2">
      <c r="A267">
        <v>407</v>
      </c>
      <c r="B267" s="9" t="s">
        <v>61</v>
      </c>
      <c r="C267">
        <v>25</v>
      </c>
      <c r="D267" s="10">
        <v>44218</v>
      </c>
      <c r="E267" s="10">
        <v>44583</v>
      </c>
      <c r="F267" s="9" t="s">
        <v>34</v>
      </c>
      <c r="G267">
        <v>1458</v>
      </c>
      <c r="H267">
        <v>7</v>
      </c>
      <c r="I267" s="10">
        <v>44351</v>
      </c>
      <c r="J267">
        <v>0</v>
      </c>
      <c r="K267" t="b">
        <v>1</v>
      </c>
      <c r="L267">
        <v>18</v>
      </c>
      <c r="M267">
        <v>25</v>
      </c>
      <c r="N267" s="9" t="s">
        <v>183</v>
      </c>
      <c r="O267" s="10">
        <v>44383</v>
      </c>
      <c r="P267" s="9" t="s">
        <v>362</v>
      </c>
      <c r="Q267">
        <v>2021</v>
      </c>
      <c r="R267">
        <v>1</v>
      </c>
      <c r="S267">
        <v>5.4210558738372452</v>
      </c>
      <c r="T267" s="9" t="s">
        <v>363</v>
      </c>
      <c r="U267">
        <v>5</v>
      </c>
      <c r="V267">
        <v>4</v>
      </c>
      <c r="W267">
        <v>1</v>
      </c>
      <c r="X267">
        <v>5</v>
      </c>
      <c r="Y267">
        <v>2021</v>
      </c>
      <c r="Z267" s="9" t="s">
        <v>200</v>
      </c>
      <c r="AA267" s="9" t="s">
        <v>195</v>
      </c>
      <c r="AB267" t="s">
        <v>446</v>
      </c>
      <c r="AC267" t="s">
        <v>451</v>
      </c>
      <c r="AD267">
        <v>1</v>
      </c>
      <c r="AE267" t="s">
        <v>455</v>
      </c>
      <c r="AF267">
        <v>6</v>
      </c>
      <c r="AG267" t="s">
        <v>457</v>
      </c>
      <c r="AH267" t="s">
        <v>440</v>
      </c>
      <c r="AI267" t="s">
        <v>451</v>
      </c>
      <c r="AJ267">
        <v>1</v>
      </c>
      <c r="AK267" t="s">
        <v>455</v>
      </c>
    </row>
    <row r="268" spans="1:37" hidden="1" x14ac:dyDescent="0.2">
      <c r="A268">
        <v>412</v>
      </c>
      <c r="B268" s="9" t="s">
        <v>70</v>
      </c>
      <c r="C268">
        <v>5</v>
      </c>
      <c r="D268" s="10">
        <v>44204</v>
      </c>
      <c r="E268" s="10">
        <v>44569</v>
      </c>
      <c r="F268" s="9" t="s">
        <v>34</v>
      </c>
      <c r="G268">
        <v>406</v>
      </c>
      <c r="H268">
        <v>1</v>
      </c>
      <c r="I268" s="10">
        <v>44351</v>
      </c>
      <c r="J268">
        <v>0</v>
      </c>
      <c r="K268" t="b">
        <v>0</v>
      </c>
      <c r="L268">
        <v>1</v>
      </c>
      <c r="M268">
        <v>1</v>
      </c>
      <c r="N268" s="9" t="s">
        <v>183</v>
      </c>
      <c r="O268" s="10">
        <v>44383</v>
      </c>
      <c r="P268" s="9" t="s">
        <v>357</v>
      </c>
      <c r="Q268">
        <v>2021</v>
      </c>
      <c r="R268">
        <v>1</v>
      </c>
      <c r="S268">
        <v>5.881024251011314</v>
      </c>
      <c r="T268" s="9" t="s">
        <v>356</v>
      </c>
      <c r="U268">
        <v>5</v>
      </c>
      <c r="V268">
        <v>4</v>
      </c>
      <c r="W268">
        <v>2</v>
      </c>
      <c r="X268">
        <v>5</v>
      </c>
      <c r="Y268">
        <v>2021</v>
      </c>
      <c r="Z268" s="9" t="s">
        <v>200</v>
      </c>
      <c r="AA268" s="9" t="s">
        <v>195</v>
      </c>
      <c r="AB268" t="s">
        <v>446</v>
      </c>
      <c r="AC268" t="s">
        <v>451</v>
      </c>
      <c r="AD268">
        <v>1</v>
      </c>
      <c r="AE268" t="s">
        <v>455</v>
      </c>
      <c r="AF268">
        <v>6</v>
      </c>
      <c r="AG268" t="s">
        <v>457</v>
      </c>
      <c r="AH268" t="s">
        <v>440</v>
      </c>
      <c r="AI268" t="s">
        <v>451</v>
      </c>
      <c r="AJ268">
        <v>1</v>
      </c>
      <c r="AK268" t="s">
        <v>455</v>
      </c>
    </row>
    <row r="269" spans="1:37" hidden="1" x14ac:dyDescent="0.2">
      <c r="A269">
        <v>462</v>
      </c>
      <c r="B269" s="9" t="s">
        <v>137</v>
      </c>
      <c r="C269">
        <v>5</v>
      </c>
      <c r="D269" s="10">
        <v>44253</v>
      </c>
      <c r="E269" s="10">
        <v>44618</v>
      </c>
      <c r="F269" s="9" t="s">
        <v>34</v>
      </c>
      <c r="G269">
        <v>542</v>
      </c>
      <c r="H269">
        <v>1</v>
      </c>
      <c r="I269" s="10">
        <v>44351</v>
      </c>
      <c r="J269">
        <v>1</v>
      </c>
      <c r="K269" t="b">
        <v>1</v>
      </c>
      <c r="L269">
        <v>2</v>
      </c>
      <c r="M269">
        <v>3</v>
      </c>
      <c r="N269" s="9" t="s">
        <v>183</v>
      </c>
      <c r="O269" s="10">
        <v>44383</v>
      </c>
      <c r="P269" s="9" t="s">
        <v>378</v>
      </c>
      <c r="Q269">
        <v>2021</v>
      </c>
      <c r="R269">
        <v>2</v>
      </c>
      <c r="S269">
        <v>4.2711349309020719</v>
      </c>
      <c r="T269" s="9" t="s">
        <v>356</v>
      </c>
      <c r="U269">
        <v>4</v>
      </c>
      <c r="V269">
        <v>4</v>
      </c>
      <c r="W269">
        <v>0</v>
      </c>
      <c r="X269">
        <v>6</v>
      </c>
      <c r="Y269">
        <v>2021</v>
      </c>
      <c r="Z269" s="9" t="s">
        <v>201</v>
      </c>
      <c r="AA269" s="9" t="s">
        <v>197</v>
      </c>
      <c r="AB269" t="s">
        <v>446</v>
      </c>
      <c r="AC269" t="s">
        <v>451</v>
      </c>
      <c r="AD269">
        <v>2</v>
      </c>
      <c r="AE269" t="s">
        <v>452</v>
      </c>
      <c r="AF269">
        <v>6</v>
      </c>
      <c r="AG269" t="s">
        <v>457</v>
      </c>
      <c r="AH269" t="s">
        <v>440</v>
      </c>
      <c r="AI269" t="s">
        <v>451</v>
      </c>
      <c r="AJ269">
        <v>2</v>
      </c>
      <c r="AK269" t="s">
        <v>452</v>
      </c>
    </row>
    <row r="270" spans="1:37" hidden="1" x14ac:dyDescent="0.2">
      <c r="A270">
        <v>483</v>
      </c>
      <c r="B270" s="9" t="s">
        <v>161</v>
      </c>
      <c r="C270">
        <v>15</v>
      </c>
      <c r="D270" s="10">
        <v>44216</v>
      </c>
      <c r="E270" s="10">
        <v>44581</v>
      </c>
      <c r="F270" s="9" t="s">
        <v>34</v>
      </c>
      <c r="G270">
        <v>1075</v>
      </c>
      <c r="H270">
        <v>12</v>
      </c>
      <c r="I270" s="10">
        <v>44351</v>
      </c>
      <c r="J270">
        <v>0</v>
      </c>
      <c r="K270" t="b">
        <v>0</v>
      </c>
      <c r="L270">
        <v>3</v>
      </c>
      <c r="M270">
        <v>6</v>
      </c>
      <c r="N270" s="9" t="s">
        <v>183</v>
      </c>
      <c r="O270" s="10">
        <v>44383</v>
      </c>
      <c r="P270" s="9" t="s">
        <v>367</v>
      </c>
      <c r="Q270">
        <v>2021</v>
      </c>
      <c r="R270">
        <v>1</v>
      </c>
      <c r="S270">
        <v>5.4867656420049693</v>
      </c>
      <c r="T270" s="9" t="s">
        <v>363</v>
      </c>
      <c r="U270">
        <v>5</v>
      </c>
      <c r="V270">
        <v>4</v>
      </c>
      <c r="W270">
        <v>1</v>
      </c>
      <c r="X270">
        <v>5</v>
      </c>
      <c r="Y270">
        <v>2021</v>
      </c>
      <c r="Z270" s="9" t="s">
        <v>200</v>
      </c>
      <c r="AA270" s="9" t="s">
        <v>195</v>
      </c>
      <c r="AB270" t="s">
        <v>446</v>
      </c>
      <c r="AC270" t="s">
        <v>451</v>
      </c>
      <c r="AD270">
        <v>1</v>
      </c>
      <c r="AE270" t="s">
        <v>455</v>
      </c>
      <c r="AF270">
        <v>6</v>
      </c>
      <c r="AG270" t="s">
        <v>457</v>
      </c>
      <c r="AH270" t="s">
        <v>440</v>
      </c>
      <c r="AI270" t="s">
        <v>451</v>
      </c>
      <c r="AJ270">
        <v>1</v>
      </c>
      <c r="AK270" t="s">
        <v>455</v>
      </c>
    </row>
    <row r="271" spans="1:37" hidden="1" x14ac:dyDescent="0.2">
      <c r="A271">
        <v>505</v>
      </c>
      <c r="B271" s="9" t="s">
        <v>61</v>
      </c>
      <c r="C271">
        <v>25</v>
      </c>
      <c r="D271" s="10">
        <v>44218</v>
      </c>
      <c r="E271" s="10">
        <v>44583</v>
      </c>
      <c r="F271" s="9" t="s">
        <v>34</v>
      </c>
      <c r="G271">
        <v>1458</v>
      </c>
      <c r="H271">
        <v>7</v>
      </c>
      <c r="I271" s="10">
        <v>44351</v>
      </c>
      <c r="J271">
        <v>0</v>
      </c>
      <c r="K271" t="b">
        <v>1</v>
      </c>
      <c r="L271">
        <v>18</v>
      </c>
      <c r="M271">
        <v>25</v>
      </c>
      <c r="N271" s="9" t="s">
        <v>183</v>
      </c>
      <c r="O271" s="10">
        <v>44383</v>
      </c>
      <c r="P271" s="9" t="s">
        <v>362</v>
      </c>
      <c r="Q271">
        <v>2021</v>
      </c>
      <c r="R271">
        <v>1</v>
      </c>
      <c r="S271">
        <v>5.4210558738372452</v>
      </c>
      <c r="T271" s="9" t="s">
        <v>363</v>
      </c>
      <c r="U271">
        <v>5</v>
      </c>
      <c r="V271">
        <v>5</v>
      </c>
      <c r="W271">
        <v>0</v>
      </c>
      <c r="X271">
        <v>6</v>
      </c>
      <c r="Y271">
        <v>2021</v>
      </c>
      <c r="Z271" s="9" t="s">
        <v>201</v>
      </c>
      <c r="AA271" s="9" t="s">
        <v>195</v>
      </c>
      <c r="AB271" t="s">
        <v>446</v>
      </c>
      <c r="AC271" t="s">
        <v>451</v>
      </c>
      <c r="AD271">
        <v>1</v>
      </c>
      <c r="AE271" t="s">
        <v>455</v>
      </c>
      <c r="AF271">
        <v>6</v>
      </c>
      <c r="AG271" t="s">
        <v>457</v>
      </c>
      <c r="AH271" t="s">
        <v>440</v>
      </c>
      <c r="AI271" t="s">
        <v>451</v>
      </c>
      <c r="AJ271">
        <v>1</v>
      </c>
      <c r="AK271" t="s">
        <v>455</v>
      </c>
    </row>
    <row r="272" spans="1:37" hidden="1" x14ac:dyDescent="0.2">
      <c r="A272">
        <v>510</v>
      </c>
      <c r="B272" s="9" t="s">
        <v>70</v>
      </c>
      <c r="C272">
        <v>5</v>
      </c>
      <c r="D272" s="10">
        <v>44204</v>
      </c>
      <c r="E272" s="10">
        <v>44569</v>
      </c>
      <c r="F272" s="9" t="s">
        <v>34</v>
      </c>
      <c r="G272">
        <v>406</v>
      </c>
      <c r="H272">
        <v>1</v>
      </c>
      <c r="I272" s="10">
        <v>44351</v>
      </c>
      <c r="J272">
        <v>0</v>
      </c>
      <c r="K272" t="b">
        <v>0</v>
      </c>
      <c r="L272">
        <v>1</v>
      </c>
      <c r="M272">
        <v>1</v>
      </c>
      <c r="N272" s="9" t="s">
        <v>183</v>
      </c>
      <c r="O272" s="10">
        <v>44383</v>
      </c>
      <c r="P272" s="9" t="s">
        <v>357</v>
      </c>
      <c r="Q272">
        <v>2021</v>
      </c>
      <c r="R272">
        <v>1</v>
      </c>
      <c r="S272">
        <v>5.881024251011314</v>
      </c>
      <c r="T272" s="9" t="s">
        <v>356</v>
      </c>
      <c r="U272">
        <v>5</v>
      </c>
      <c r="V272">
        <v>5</v>
      </c>
      <c r="W272">
        <v>1</v>
      </c>
      <c r="X272">
        <v>6</v>
      </c>
      <c r="Y272">
        <v>2021</v>
      </c>
      <c r="Z272" s="9" t="s">
        <v>201</v>
      </c>
      <c r="AA272" s="9" t="s">
        <v>195</v>
      </c>
      <c r="AB272" t="s">
        <v>446</v>
      </c>
      <c r="AC272" t="s">
        <v>451</v>
      </c>
      <c r="AD272">
        <v>1</v>
      </c>
      <c r="AE272" t="s">
        <v>455</v>
      </c>
      <c r="AF272">
        <v>6</v>
      </c>
      <c r="AG272" t="s">
        <v>457</v>
      </c>
      <c r="AH272" t="s">
        <v>440</v>
      </c>
      <c r="AI272" t="s">
        <v>451</v>
      </c>
      <c r="AJ272">
        <v>1</v>
      </c>
      <c r="AK272" t="s">
        <v>455</v>
      </c>
    </row>
    <row r="273" spans="1:37" hidden="1" x14ac:dyDescent="0.2">
      <c r="A273">
        <v>581</v>
      </c>
      <c r="B273" s="9" t="s">
        <v>161</v>
      </c>
      <c r="C273">
        <v>15</v>
      </c>
      <c r="D273" s="10">
        <v>44216</v>
      </c>
      <c r="E273" s="10">
        <v>44581</v>
      </c>
      <c r="F273" s="9" t="s">
        <v>34</v>
      </c>
      <c r="G273">
        <v>1075</v>
      </c>
      <c r="H273">
        <v>12</v>
      </c>
      <c r="I273" s="10">
        <v>44351</v>
      </c>
      <c r="J273">
        <v>0</v>
      </c>
      <c r="K273" t="b">
        <v>0</v>
      </c>
      <c r="L273">
        <v>3</v>
      </c>
      <c r="M273">
        <v>6</v>
      </c>
      <c r="N273" s="9" t="s">
        <v>183</v>
      </c>
      <c r="O273" s="10">
        <v>44383</v>
      </c>
      <c r="P273" s="9" t="s">
        <v>367</v>
      </c>
      <c r="Q273">
        <v>2021</v>
      </c>
      <c r="R273">
        <v>1</v>
      </c>
      <c r="S273">
        <v>5.4867656420049693</v>
      </c>
      <c r="T273" s="9" t="s">
        <v>363</v>
      </c>
      <c r="U273">
        <v>5</v>
      </c>
      <c r="V273">
        <v>5</v>
      </c>
      <c r="W273">
        <v>0</v>
      </c>
      <c r="X273">
        <v>6</v>
      </c>
      <c r="Y273">
        <v>2021</v>
      </c>
      <c r="Z273" s="9" t="s">
        <v>201</v>
      </c>
      <c r="AA273" s="9" t="s">
        <v>195</v>
      </c>
      <c r="AB273" t="s">
        <v>446</v>
      </c>
      <c r="AC273" t="s">
        <v>451</v>
      </c>
      <c r="AD273">
        <v>1</v>
      </c>
      <c r="AE273" t="s">
        <v>455</v>
      </c>
      <c r="AF273">
        <v>6</v>
      </c>
      <c r="AG273" t="s">
        <v>457</v>
      </c>
      <c r="AH273" t="s">
        <v>440</v>
      </c>
      <c r="AI273" t="s">
        <v>451</v>
      </c>
      <c r="AJ273">
        <v>1</v>
      </c>
      <c r="AK273" t="s">
        <v>455</v>
      </c>
    </row>
    <row r="274" spans="1:37" hidden="1" x14ac:dyDescent="0.2">
      <c r="A274">
        <v>2036</v>
      </c>
      <c r="B274" s="9" t="s">
        <v>143</v>
      </c>
      <c r="C274">
        <v>15</v>
      </c>
      <c r="D274" s="10">
        <v>43599</v>
      </c>
      <c r="E274" s="10">
        <v>44436</v>
      </c>
      <c r="F274" s="9" t="s">
        <v>34</v>
      </c>
      <c r="G274">
        <v>1042</v>
      </c>
      <c r="H274">
        <v>34</v>
      </c>
      <c r="I274" s="10">
        <v>44351</v>
      </c>
      <c r="J274">
        <v>25</v>
      </c>
      <c r="K274" t="b">
        <v>1</v>
      </c>
      <c r="L274">
        <v>37</v>
      </c>
      <c r="M274">
        <v>133</v>
      </c>
      <c r="N274" s="9" t="s">
        <v>183</v>
      </c>
      <c r="O274" s="10">
        <v>44383</v>
      </c>
      <c r="P274" s="9" t="s">
        <v>432</v>
      </c>
      <c r="Q274">
        <v>2019</v>
      </c>
      <c r="R274">
        <v>5</v>
      </c>
      <c r="S274">
        <v>25.758229121747881</v>
      </c>
      <c r="T274" s="9" t="s">
        <v>363</v>
      </c>
      <c r="U274">
        <v>25</v>
      </c>
      <c r="V274">
        <v>20</v>
      </c>
      <c r="W274">
        <v>6</v>
      </c>
      <c r="X274">
        <v>1</v>
      </c>
      <c r="Y274">
        <v>2021</v>
      </c>
      <c r="Z274" s="9" t="s">
        <v>195</v>
      </c>
      <c r="AA274" s="9" t="s">
        <v>207</v>
      </c>
      <c r="AB274" t="s">
        <v>440</v>
      </c>
      <c r="AC274" t="s">
        <v>441</v>
      </c>
      <c r="AD274">
        <v>8</v>
      </c>
      <c r="AE274" t="s">
        <v>442</v>
      </c>
      <c r="AF274">
        <v>6</v>
      </c>
      <c r="AG274" t="s">
        <v>457</v>
      </c>
      <c r="AH274" t="s">
        <v>485</v>
      </c>
      <c r="AI274" t="s">
        <v>447</v>
      </c>
      <c r="AJ274">
        <v>5</v>
      </c>
      <c r="AK274" t="s">
        <v>448</v>
      </c>
    </row>
    <row r="275" spans="1:37" hidden="1" x14ac:dyDescent="0.2">
      <c r="A275">
        <v>2134</v>
      </c>
      <c r="B275" s="9" t="s">
        <v>143</v>
      </c>
      <c r="C275">
        <v>15</v>
      </c>
      <c r="D275" s="10">
        <v>43599</v>
      </c>
      <c r="E275" s="10">
        <v>44436</v>
      </c>
      <c r="F275" s="9" t="s">
        <v>34</v>
      </c>
      <c r="G275">
        <v>1042</v>
      </c>
      <c r="H275">
        <v>34</v>
      </c>
      <c r="I275" s="10">
        <v>44351</v>
      </c>
      <c r="J275">
        <v>25</v>
      </c>
      <c r="K275" t="b">
        <v>1</v>
      </c>
      <c r="L275">
        <v>37</v>
      </c>
      <c r="M275">
        <v>133</v>
      </c>
      <c r="N275" s="9" t="s">
        <v>183</v>
      </c>
      <c r="O275" s="10">
        <v>44383</v>
      </c>
      <c r="P275" s="9" t="s">
        <v>432</v>
      </c>
      <c r="Q275">
        <v>2019</v>
      </c>
      <c r="R275">
        <v>5</v>
      </c>
      <c r="S275">
        <v>25.758229121747881</v>
      </c>
      <c r="T275" s="9" t="s">
        <v>363</v>
      </c>
      <c r="U275">
        <v>25</v>
      </c>
      <c r="V275">
        <v>21</v>
      </c>
      <c r="W275">
        <v>5</v>
      </c>
      <c r="X275">
        <v>2</v>
      </c>
      <c r="Y275">
        <v>2021</v>
      </c>
      <c r="Z275" s="9" t="s">
        <v>197</v>
      </c>
      <c r="AA275" s="9" t="s">
        <v>207</v>
      </c>
      <c r="AB275" t="s">
        <v>440</v>
      </c>
      <c r="AC275" t="s">
        <v>441</v>
      </c>
      <c r="AD275">
        <v>8</v>
      </c>
      <c r="AE275" t="s">
        <v>442</v>
      </c>
      <c r="AF275">
        <v>6</v>
      </c>
      <c r="AG275" t="s">
        <v>457</v>
      </c>
      <c r="AH275" t="s">
        <v>485</v>
      </c>
      <c r="AI275" t="s">
        <v>447</v>
      </c>
      <c r="AJ275">
        <v>5</v>
      </c>
      <c r="AK275" t="s">
        <v>448</v>
      </c>
    </row>
    <row r="276" spans="1:37" hidden="1" x14ac:dyDescent="0.2">
      <c r="A276">
        <v>2232</v>
      </c>
      <c r="B276" s="9" t="s">
        <v>143</v>
      </c>
      <c r="C276">
        <v>15</v>
      </c>
      <c r="D276" s="10">
        <v>43599</v>
      </c>
      <c r="E276" s="10">
        <v>44436</v>
      </c>
      <c r="F276" s="9" t="s">
        <v>34</v>
      </c>
      <c r="G276">
        <v>1042</v>
      </c>
      <c r="H276">
        <v>34</v>
      </c>
      <c r="I276" s="10">
        <v>44351</v>
      </c>
      <c r="J276">
        <v>25</v>
      </c>
      <c r="K276" t="b">
        <v>1</v>
      </c>
      <c r="L276">
        <v>37</v>
      </c>
      <c r="M276">
        <v>133</v>
      </c>
      <c r="N276" s="9" t="s">
        <v>183</v>
      </c>
      <c r="O276" s="10">
        <v>44383</v>
      </c>
      <c r="P276" s="9" t="s">
        <v>432</v>
      </c>
      <c r="Q276">
        <v>2019</v>
      </c>
      <c r="R276">
        <v>5</v>
      </c>
      <c r="S276">
        <v>25.758229121747881</v>
      </c>
      <c r="T276" s="9" t="s">
        <v>363</v>
      </c>
      <c r="U276">
        <v>25</v>
      </c>
      <c r="V276">
        <v>22</v>
      </c>
      <c r="W276">
        <v>4</v>
      </c>
      <c r="X276">
        <v>3</v>
      </c>
      <c r="Y276">
        <v>2021</v>
      </c>
      <c r="Z276" s="9" t="s">
        <v>198</v>
      </c>
      <c r="AA276" s="9" t="s">
        <v>207</v>
      </c>
      <c r="AB276" t="s">
        <v>440</v>
      </c>
      <c r="AC276" t="s">
        <v>441</v>
      </c>
      <c r="AD276">
        <v>8</v>
      </c>
      <c r="AE276" t="s">
        <v>442</v>
      </c>
      <c r="AF276">
        <v>6</v>
      </c>
      <c r="AG276" t="s">
        <v>457</v>
      </c>
      <c r="AH276" t="s">
        <v>485</v>
      </c>
      <c r="AI276" t="s">
        <v>447</v>
      </c>
      <c r="AJ276">
        <v>5</v>
      </c>
      <c r="AK276" t="s">
        <v>448</v>
      </c>
    </row>
    <row r="277" spans="1:37" hidden="1" x14ac:dyDescent="0.2">
      <c r="A277">
        <v>2330</v>
      </c>
      <c r="B277" s="9" t="s">
        <v>143</v>
      </c>
      <c r="C277">
        <v>15</v>
      </c>
      <c r="D277" s="10">
        <v>43599</v>
      </c>
      <c r="E277" s="10">
        <v>44436</v>
      </c>
      <c r="F277" s="9" t="s">
        <v>34</v>
      </c>
      <c r="G277">
        <v>1042</v>
      </c>
      <c r="H277">
        <v>34</v>
      </c>
      <c r="I277" s="10">
        <v>44351</v>
      </c>
      <c r="J277">
        <v>25</v>
      </c>
      <c r="K277" t="b">
        <v>1</v>
      </c>
      <c r="L277">
        <v>37</v>
      </c>
      <c r="M277">
        <v>133</v>
      </c>
      <c r="N277" s="9" t="s">
        <v>183</v>
      </c>
      <c r="O277" s="10">
        <v>44383</v>
      </c>
      <c r="P277" s="9" t="s">
        <v>432</v>
      </c>
      <c r="Q277">
        <v>2019</v>
      </c>
      <c r="R277">
        <v>5</v>
      </c>
      <c r="S277">
        <v>25.758229121747881</v>
      </c>
      <c r="T277" s="9" t="s">
        <v>363</v>
      </c>
      <c r="U277">
        <v>25</v>
      </c>
      <c r="V277">
        <v>23</v>
      </c>
      <c r="W277">
        <v>3</v>
      </c>
      <c r="X277">
        <v>4</v>
      </c>
      <c r="Y277">
        <v>2021</v>
      </c>
      <c r="Z277" s="9" t="s">
        <v>199</v>
      </c>
      <c r="AA277" s="9" t="s">
        <v>207</v>
      </c>
      <c r="AB277" t="s">
        <v>440</v>
      </c>
      <c r="AC277" t="s">
        <v>441</v>
      </c>
      <c r="AD277">
        <v>8</v>
      </c>
      <c r="AE277" t="s">
        <v>442</v>
      </c>
      <c r="AF277">
        <v>6</v>
      </c>
      <c r="AG277" t="s">
        <v>457</v>
      </c>
      <c r="AH277" t="s">
        <v>485</v>
      </c>
      <c r="AI277" t="s">
        <v>447</v>
      </c>
      <c r="AJ277">
        <v>5</v>
      </c>
      <c r="AK277" t="s">
        <v>448</v>
      </c>
    </row>
    <row r="278" spans="1:37" hidden="1" x14ac:dyDescent="0.2">
      <c r="A278">
        <v>2428</v>
      </c>
      <c r="B278" s="9" t="s">
        <v>143</v>
      </c>
      <c r="C278">
        <v>15</v>
      </c>
      <c r="D278" s="10">
        <v>43599</v>
      </c>
      <c r="E278" s="10">
        <v>44436</v>
      </c>
      <c r="F278" s="9" t="s">
        <v>34</v>
      </c>
      <c r="G278">
        <v>1042</v>
      </c>
      <c r="H278">
        <v>34</v>
      </c>
      <c r="I278" s="10">
        <v>44351</v>
      </c>
      <c r="J278">
        <v>25</v>
      </c>
      <c r="K278" t="b">
        <v>1</v>
      </c>
      <c r="L278">
        <v>37</v>
      </c>
      <c r="M278">
        <v>133</v>
      </c>
      <c r="N278" s="9" t="s">
        <v>183</v>
      </c>
      <c r="O278" s="10">
        <v>44383</v>
      </c>
      <c r="P278" s="9" t="s">
        <v>432</v>
      </c>
      <c r="Q278">
        <v>2019</v>
      </c>
      <c r="R278">
        <v>5</v>
      </c>
      <c r="S278">
        <v>25.758229121747881</v>
      </c>
      <c r="T278" s="9" t="s">
        <v>363</v>
      </c>
      <c r="U278">
        <v>25</v>
      </c>
      <c r="V278">
        <v>24</v>
      </c>
      <c r="W278">
        <v>2</v>
      </c>
      <c r="X278">
        <v>5</v>
      </c>
      <c r="Y278">
        <v>2021</v>
      </c>
      <c r="Z278" s="9" t="s">
        <v>200</v>
      </c>
      <c r="AA278" s="9" t="s">
        <v>207</v>
      </c>
      <c r="AB278" t="s">
        <v>440</v>
      </c>
      <c r="AC278" t="s">
        <v>441</v>
      </c>
      <c r="AD278">
        <v>8</v>
      </c>
      <c r="AE278" t="s">
        <v>442</v>
      </c>
      <c r="AF278">
        <v>6</v>
      </c>
      <c r="AG278" t="s">
        <v>457</v>
      </c>
      <c r="AH278" t="s">
        <v>485</v>
      </c>
      <c r="AI278" t="s">
        <v>447</v>
      </c>
      <c r="AJ278">
        <v>5</v>
      </c>
      <c r="AK278" t="s">
        <v>448</v>
      </c>
    </row>
    <row r="279" spans="1:37" hidden="1" x14ac:dyDescent="0.2">
      <c r="A279">
        <v>2526</v>
      </c>
      <c r="B279" s="9" t="s">
        <v>143</v>
      </c>
      <c r="C279">
        <v>15</v>
      </c>
      <c r="D279" s="10">
        <v>43599</v>
      </c>
      <c r="E279" s="10">
        <v>44436</v>
      </c>
      <c r="F279" s="9" t="s">
        <v>34</v>
      </c>
      <c r="G279">
        <v>1042</v>
      </c>
      <c r="H279">
        <v>34</v>
      </c>
      <c r="I279" s="10">
        <v>44351</v>
      </c>
      <c r="J279">
        <v>25</v>
      </c>
      <c r="K279" t="b">
        <v>1</v>
      </c>
      <c r="L279">
        <v>37</v>
      </c>
      <c r="M279">
        <v>133</v>
      </c>
      <c r="N279" s="9" t="s">
        <v>183</v>
      </c>
      <c r="O279" s="10">
        <v>44383</v>
      </c>
      <c r="P279" s="9" t="s">
        <v>432</v>
      </c>
      <c r="Q279">
        <v>2019</v>
      </c>
      <c r="R279">
        <v>5</v>
      </c>
      <c r="S279">
        <v>25.758229121747881</v>
      </c>
      <c r="T279" s="9" t="s">
        <v>363</v>
      </c>
      <c r="U279">
        <v>25</v>
      </c>
      <c r="V279">
        <v>25</v>
      </c>
      <c r="W279">
        <v>1</v>
      </c>
      <c r="X279">
        <v>6</v>
      </c>
      <c r="Y279">
        <v>2021</v>
      </c>
      <c r="Z279" s="9" t="s">
        <v>201</v>
      </c>
      <c r="AA279" s="9" t="s">
        <v>207</v>
      </c>
      <c r="AB279" t="s">
        <v>440</v>
      </c>
      <c r="AC279" t="s">
        <v>441</v>
      </c>
      <c r="AD279">
        <v>8</v>
      </c>
      <c r="AE279" t="s">
        <v>442</v>
      </c>
      <c r="AF279">
        <v>6</v>
      </c>
      <c r="AG279" t="s">
        <v>457</v>
      </c>
      <c r="AH279" t="s">
        <v>485</v>
      </c>
      <c r="AI279" t="s">
        <v>447</v>
      </c>
      <c r="AJ279">
        <v>5</v>
      </c>
      <c r="AK279" t="s">
        <v>448</v>
      </c>
    </row>
    <row r="280" spans="1:37" hidden="1" x14ac:dyDescent="0.2">
      <c r="A280">
        <v>5</v>
      </c>
      <c r="B280" s="9" t="s">
        <v>44</v>
      </c>
      <c r="C280">
        <v>35</v>
      </c>
      <c r="D280" s="10">
        <v>44141</v>
      </c>
      <c r="E280" s="10">
        <v>44626</v>
      </c>
      <c r="F280" s="9" t="s">
        <v>34</v>
      </c>
      <c r="G280">
        <v>1369</v>
      </c>
      <c r="H280">
        <v>6</v>
      </c>
      <c r="I280" s="10">
        <v>44352</v>
      </c>
      <c r="J280">
        <v>3</v>
      </c>
      <c r="K280" t="b">
        <v>1</v>
      </c>
      <c r="L280">
        <v>85</v>
      </c>
      <c r="M280">
        <v>229</v>
      </c>
      <c r="N280" s="9" t="s">
        <v>183</v>
      </c>
      <c r="O280" s="10">
        <v>44383</v>
      </c>
      <c r="P280" s="9" t="s">
        <v>425</v>
      </c>
      <c r="Q280">
        <v>2020</v>
      </c>
      <c r="R280">
        <v>11</v>
      </c>
      <c r="S280">
        <v>7.9508819482946258</v>
      </c>
      <c r="T280" s="9" t="s">
        <v>363</v>
      </c>
      <c r="U280">
        <v>7</v>
      </c>
      <c r="V280">
        <v>0</v>
      </c>
      <c r="W280">
        <v>8</v>
      </c>
      <c r="X280">
        <v>11</v>
      </c>
      <c r="Y280">
        <v>2020</v>
      </c>
      <c r="Z280" s="9" t="s">
        <v>196</v>
      </c>
      <c r="AA280" s="9" t="s">
        <v>196</v>
      </c>
      <c r="AB280" t="s">
        <v>446</v>
      </c>
      <c r="AC280" t="s">
        <v>451</v>
      </c>
      <c r="AD280">
        <v>3</v>
      </c>
      <c r="AE280" t="s">
        <v>458</v>
      </c>
      <c r="AF280">
        <v>6</v>
      </c>
      <c r="AG280" t="s">
        <v>457</v>
      </c>
      <c r="AH280" t="s">
        <v>484</v>
      </c>
      <c r="AI280" t="s">
        <v>444</v>
      </c>
      <c r="AJ280">
        <v>11</v>
      </c>
      <c r="AK280" t="s">
        <v>453</v>
      </c>
    </row>
    <row r="281" spans="1:37" hidden="1" x14ac:dyDescent="0.2">
      <c r="A281">
        <v>48</v>
      </c>
      <c r="B281" s="9" t="s">
        <v>110</v>
      </c>
      <c r="C281">
        <v>10</v>
      </c>
      <c r="D281" s="10">
        <v>44053</v>
      </c>
      <c r="E281" s="10">
        <v>44418</v>
      </c>
      <c r="F281" s="9" t="s">
        <v>34</v>
      </c>
      <c r="G281">
        <v>395</v>
      </c>
      <c r="H281">
        <v>3</v>
      </c>
      <c r="I281" s="10">
        <v>44347</v>
      </c>
      <c r="J281">
        <v>3</v>
      </c>
      <c r="K281" t="b">
        <v>1</v>
      </c>
      <c r="L281">
        <v>60</v>
      </c>
      <c r="M281">
        <v>184</v>
      </c>
      <c r="N281" s="9" t="s">
        <v>183</v>
      </c>
      <c r="O281" s="10">
        <v>44383</v>
      </c>
      <c r="P281" s="9" t="s">
        <v>385</v>
      </c>
      <c r="Q281">
        <v>2020</v>
      </c>
      <c r="R281">
        <v>8</v>
      </c>
      <c r="S281">
        <v>10.84211174767449</v>
      </c>
      <c r="T281" s="9" t="s">
        <v>356</v>
      </c>
      <c r="U281">
        <v>10</v>
      </c>
      <c r="V281">
        <v>0</v>
      </c>
      <c r="W281">
        <v>11</v>
      </c>
      <c r="X281">
        <v>8</v>
      </c>
      <c r="Y281">
        <v>2020</v>
      </c>
      <c r="Z281" s="9" t="s">
        <v>189</v>
      </c>
      <c r="AA281" s="9" t="s">
        <v>189</v>
      </c>
      <c r="AB281" t="s">
        <v>440</v>
      </c>
      <c r="AC281" t="s">
        <v>441</v>
      </c>
      <c r="AD281">
        <v>8</v>
      </c>
      <c r="AE281" t="s">
        <v>442</v>
      </c>
      <c r="AF281">
        <v>5</v>
      </c>
      <c r="AG281" t="s">
        <v>448</v>
      </c>
      <c r="AH281" t="s">
        <v>484</v>
      </c>
      <c r="AI281" t="s">
        <v>441</v>
      </c>
      <c r="AJ281">
        <v>8</v>
      </c>
      <c r="AK281" t="s">
        <v>442</v>
      </c>
    </row>
    <row r="282" spans="1:37" hidden="1" x14ac:dyDescent="0.2">
      <c r="A282">
        <v>103</v>
      </c>
      <c r="B282" s="9" t="s">
        <v>44</v>
      </c>
      <c r="C282">
        <v>35</v>
      </c>
      <c r="D282" s="10">
        <v>44141</v>
      </c>
      <c r="E282" s="10">
        <v>44626</v>
      </c>
      <c r="F282" s="9" t="s">
        <v>34</v>
      </c>
      <c r="G282">
        <v>1369</v>
      </c>
      <c r="H282">
        <v>6</v>
      </c>
      <c r="I282" s="10">
        <v>44352</v>
      </c>
      <c r="J282">
        <v>3</v>
      </c>
      <c r="K282" t="b">
        <v>1</v>
      </c>
      <c r="L282">
        <v>85</v>
      </c>
      <c r="M282">
        <v>229</v>
      </c>
      <c r="N282" s="9" t="s">
        <v>183</v>
      </c>
      <c r="O282" s="10">
        <v>44383</v>
      </c>
      <c r="P282" s="9" t="s">
        <v>425</v>
      </c>
      <c r="Q282">
        <v>2020</v>
      </c>
      <c r="R282">
        <v>11</v>
      </c>
      <c r="S282">
        <v>7.9508819482946258</v>
      </c>
      <c r="T282" s="9" t="s">
        <v>363</v>
      </c>
      <c r="U282">
        <v>7</v>
      </c>
      <c r="V282">
        <v>1</v>
      </c>
      <c r="W282">
        <v>7</v>
      </c>
      <c r="X282">
        <v>12</v>
      </c>
      <c r="Y282">
        <v>2020</v>
      </c>
      <c r="Z282" s="9" t="s">
        <v>192</v>
      </c>
      <c r="AA282" s="9" t="s">
        <v>196</v>
      </c>
      <c r="AB282" t="s">
        <v>446</v>
      </c>
      <c r="AC282" t="s">
        <v>451</v>
      </c>
      <c r="AD282">
        <v>3</v>
      </c>
      <c r="AE282" t="s">
        <v>458</v>
      </c>
      <c r="AF282">
        <v>6</v>
      </c>
      <c r="AG282" t="s">
        <v>457</v>
      </c>
      <c r="AH282" t="s">
        <v>484</v>
      </c>
      <c r="AI282" t="s">
        <v>444</v>
      </c>
      <c r="AJ282">
        <v>11</v>
      </c>
      <c r="AK282" t="s">
        <v>453</v>
      </c>
    </row>
    <row r="283" spans="1:37" hidden="1" x14ac:dyDescent="0.2">
      <c r="A283">
        <v>146</v>
      </c>
      <c r="B283" s="9" t="s">
        <v>110</v>
      </c>
      <c r="C283">
        <v>10</v>
      </c>
      <c r="D283" s="10">
        <v>44053</v>
      </c>
      <c r="E283" s="10">
        <v>44418</v>
      </c>
      <c r="F283" s="9" t="s">
        <v>34</v>
      </c>
      <c r="G283">
        <v>395</v>
      </c>
      <c r="H283">
        <v>3</v>
      </c>
      <c r="I283" s="10">
        <v>44347</v>
      </c>
      <c r="J283">
        <v>3</v>
      </c>
      <c r="K283" t="b">
        <v>1</v>
      </c>
      <c r="L283">
        <v>60</v>
      </c>
      <c r="M283">
        <v>184</v>
      </c>
      <c r="N283" s="9" t="s">
        <v>183</v>
      </c>
      <c r="O283" s="10">
        <v>44383</v>
      </c>
      <c r="P283" s="9" t="s">
        <v>385</v>
      </c>
      <c r="Q283">
        <v>2020</v>
      </c>
      <c r="R283">
        <v>8</v>
      </c>
      <c r="S283">
        <v>10.84211174767449</v>
      </c>
      <c r="T283" s="9" t="s">
        <v>356</v>
      </c>
      <c r="U283">
        <v>10</v>
      </c>
      <c r="V283">
        <v>1</v>
      </c>
      <c r="W283">
        <v>10</v>
      </c>
      <c r="X283">
        <v>9</v>
      </c>
      <c r="Y283">
        <v>2020</v>
      </c>
      <c r="Z283" s="9" t="s">
        <v>193</v>
      </c>
      <c r="AA283" s="9" t="s">
        <v>189</v>
      </c>
      <c r="AB283" t="s">
        <v>440</v>
      </c>
      <c r="AC283" t="s">
        <v>441</v>
      </c>
      <c r="AD283">
        <v>8</v>
      </c>
      <c r="AE283" t="s">
        <v>442</v>
      </c>
      <c r="AF283">
        <v>5</v>
      </c>
      <c r="AG283" t="s">
        <v>448</v>
      </c>
      <c r="AH283" t="s">
        <v>484</v>
      </c>
      <c r="AI283" t="s">
        <v>441</v>
      </c>
      <c r="AJ283">
        <v>8</v>
      </c>
      <c r="AK283" t="s">
        <v>442</v>
      </c>
    </row>
    <row r="284" spans="1:37" hidden="1" x14ac:dyDescent="0.2">
      <c r="A284">
        <v>201</v>
      </c>
      <c r="B284" s="9" t="s">
        <v>44</v>
      </c>
      <c r="C284">
        <v>35</v>
      </c>
      <c r="D284" s="10">
        <v>44141</v>
      </c>
      <c r="E284" s="10">
        <v>44626</v>
      </c>
      <c r="F284" s="9" t="s">
        <v>34</v>
      </c>
      <c r="G284">
        <v>1369</v>
      </c>
      <c r="H284">
        <v>6</v>
      </c>
      <c r="I284" s="10">
        <v>44352</v>
      </c>
      <c r="J284">
        <v>3</v>
      </c>
      <c r="K284" t="b">
        <v>1</v>
      </c>
      <c r="L284">
        <v>85</v>
      </c>
      <c r="M284">
        <v>229</v>
      </c>
      <c r="N284" s="9" t="s">
        <v>183</v>
      </c>
      <c r="O284" s="10">
        <v>44383</v>
      </c>
      <c r="P284" s="9" t="s">
        <v>425</v>
      </c>
      <c r="Q284">
        <v>2020</v>
      </c>
      <c r="R284">
        <v>11</v>
      </c>
      <c r="S284">
        <v>7.9508819482946258</v>
      </c>
      <c r="T284" s="9" t="s">
        <v>363</v>
      </c>
      <c r="U284">
        <v>7</v>
      </c>
      <c r="V284">
        <v>2</v>
      </c>
      <c r="W284">
        <v>6</v>
      </c>
      <c r="X284">
        <v>1</v>
      </c>
      <c r="Y284">
        <v>2021</v>
      </c>
      <c r="Z284" s="9" t="s">
        <v>195</v>
      </c>
      <c r="AA284" s="9" t="s">
        <v>196</v>
      </c>
      <c r="AB284" t="s">
        <v>446</v>
      </c>
      <c r="AC284" t="s">
        <v>451</v>
      </c>
      <c r="AD284">
        <v>3</v>
      </c>
      <c r="AE284" t="s">
        <v>458</v>
      </c>
      <c r="AF284">
        <v>6</v>
      </c>
      <c r="AG284" t="s">
        <v>457</v>
      </c>
      <c r="AH284" t="s">
        <v>484</v>
      </c>
      <c r="AI284" t="s">
        <v>444</v>
      </c>
      <c r="AJ284">
        <v>11</v>
      </c>
      <c r="AK284" t="s">
        <v>453</v>
      </c>
    </row>
    <row r="285" spans="1:37" hidden="1" x14ac:dyDescent="0.2">
      <c r="A285">
        <v>244</v>
      </c>
      <c r="B285" s="9" t="s">
        <v>110</v>
      </c>
      <c r="C285">
        <v>10</v>
      </c>
      <c r="D285" s="10">
        <v>44053</v>
      </c>
      <c r="E285" s="10">
        <v>44418</v>
      </c>
      <c r="F285" s="9" t="s">
        <v>34</v>
      </c>
      <c r="G285">
        <v>395</v>
      </c>
      <c r="H285">
        <v>3</v>
      </c>
      <c r="I285" s="10">
        <v>44347</v>
      </c>
      <c r="J285">
        <v>3</v>
      </c>
      <c r="K285" t="b">
        <v>1</v>
      </c>
      <c r="L285">
        <v>60</v>
      </c>
      <c r="M285">
        <v>184</v>
      </c>
      <c r="N285" s="9" t="s">
        <v>183</v>
      </c>
      <c r="O285" s="10">
        <v>44383</v>
      </c>
      <c r="P285" s="9" t="s">
        <v>385</v>
      </c>
      <c r="Q285">
        <v>2020</v>
      </c>
      <c r="R285">
        <v>8</v>
      </c>
      <c r="S285">
        <v>10.84211174767449</v>
      </c>
      <c r="T285" s="9" t="s">
        <v>356</v>
      </c>
      <c r="U285">
        <v>10</v>
      </c>
      <c r="V285">
        <v>2</v>
      </c>
      <c r="W285">
        <v>9</v>
      </c>
      <c r="X285">
        <v>10</v>
      </c>
      <c r="Y285">
        <v>2020</v>
      </c>
      <c r="Z285" s="9" t="s">
        <v>194</v>
      </c>
      <c r="AA285" s="9" t="s">
        <v>189</v>
      </c>
      <c r="AB285" t="s">
        <v>440</v>
      </c>
      <c r="AC285" t="s">
        <v>441</v>
      </c>
      <c r="AD285">
        <v>8</v>
      </c>
      <c r="AE285" t="s">
        <v>442</v>
      </c>
      <c r="AF285">
        <v>5</v>
      </c>
      <c r="AG285" t="s">
        <v>448</v>
      </c>
      <c r="AH285" t="s">
        <v>484</v>
      </c>
      <c r="AI285" t="s">
        <v>441</v>
      </c>
      <c r="AJ285">
        <v>8</v>
      </c>
      <c r="AK285" t="s">
        <v>442</v>
      </c>
    </row>
    <row r="286" spans="1:37" hidden="1" x14ac:dyDescent="0.2">
      <c r="A286">
        <v>299</v>
      </c>
      <c r="B286" s="9" t="s">
        <v>44</v>
      </c>
      <c r="C286">
        <v>35</v>
      </c>
      <c r="D286" s="10">
        <v>44141</v>
      </c>
      <c r="E286" s="10">
        <v>44626</v>
      </c>
      <c r="F286" s="9" t="s">
        <v>34</v>
      </c>
      <c r="G286">
        <v>1369</v>
      </c>
      <c r="H286">
        <v>6</v>
      </c>
      <c r="I286" s="10">
        <v>44352</v>
      </c>
      <c r="J286">
        <v>3</v>
      </c>
      <c r="K286" t="b">
        <v>1</v>
      </c>
      <c r="L286">
        <v>85</v>
      </c>
      <c r="M286">
        <v>229</v>
      </c>
      <c r="N286" s="9" t="s">
        <v>183</v>
      </c>
      <c r="O286" s="10">
        <v>44383</v>
      </c>
      <c r="P286" s="9" t="s">
        <v>425</v>
      </c>
      <c r="Q286">
        <v>2020</v>
      </c>
      <c r="R286">
        <v>11</v>
      </c>
      <c r="S286">
        <v>7.9508819482946258</v>
      </c>
      <c r="T286" s="9" t="s">
        <v>363</v>
      </c>
      <c r="U286">
        <v>7</v>
      </c>
      <c r="V286">
        <v>3</v>
      </c>
      <c r="W286">
        <v>5</v>
      </c>
      <c r="X286">
        <v>2</v>
      </c>
      <c r="Y286">
        <v>2021</v>
      </c>
      <c r="Z286" s="9" t="s">
        <v>197</v>
      </c>
      <c r="AA286" s="9" t="s">
        <v>196</v>
      </c>
      <c r="AB286" t="s">
        <v>446</v>
      </c>
      <c r="AC286" t="s">
        <v>451</v>
      </c>
      <c r="AD286">
        <v>3</v>
      </c>
      <c r="AE286" t="s">
        <v>458</v>
      </c>
      <c r="AF286">
        <v>6</v>
      </c>
      <c r="AG286" t="s">
        <v>457</v>
      </c>
      <c r="AH286" t="s">
        <v>484</v>
      </c>
      <c r="AI286" t="s">
        <v>444</v>
      </c>
      <c r="AJ286">
        <v>11</v>
      </c>
      <c r="AK286" t="s">
        <v>453</v>
      </c>
    </row>
    <row r="287" spans="1:37" hidden="1" x14ac:dyDescent="0.2">
      <c r="A287">
        <v>342</v>
      </c>
      <c r="B287" s="9" t="s">
        <v>110</v>
      </c>
      <c r="C287">
        <v>10</v>
      </c>
      <c r="D287" s="10">
        <v>44053</v>
      </c>
      <c r="E287" s="10">
        <v>44418</v>
      </c>
      <c r="F287" s="9" t="s">
        <v>34</v>
      </c>
      <c r="G287">
        <v>395</v>
      </c>
      <c r="H287">
        <v>3</v>
      </c>
      <c r="I287" s="10">
        <v>44347</v>
      </c>
      <c r="J287">
        <v>3</v>
      </c>
      <c r="K287" t="b">
        <v>1</v>
      </c>
      <c r="L287">
        <v>60</v>
      </c>
      <c r="M287">
        <v>184</v>
      </c>
      <c r="N287" s="9" t="s">
        <v>183</v>
      </c>
      <c r="O287" s="10">
        <v>44383</v>
      </c>
      <c r="P287" s="9" t="s">
        <v>385</v>
      </c>
      <c r="Q287">
        <v>2020</v>
      </c>
      <c r="R287">
        <v>8</v>
      </c>
      <c r="S287">
        <v>10.84211174767449</v>
      </c>
      <c r="T287" s="9" t="s">
        <v>356</v>
      </c>
      <c r="U287">
        <v>10</v>
      </c>
      <c r="V287">
        <v>3</v>
      </c>
      <c r="W287">
        <v>8</v>
      </c>
      <c r="X287">
        <v>11</v>
      </c>
      <c r="Y287">
        <v>2020</v>
      </c>
      <c r="Z287" s="9" t="s">
        <v>196</v>
      </c>
      <c r="AA287" s="9" t="s">
        <v>189</v>
      </c>
      <c r="AB287" t="s">
        <v>440</v>
      </c>
      <c r="AC287" t="s">
        <v>441</v>
      </c>
      <c r="AD287">
        <v>8</v>
      </c>
      <c r="AE287" t="s">
        <v>442</v>
      </c>
      <c r="AF287">
        <v>5</v>
      </c>
      <c r="AG287" t="s">
        <v>448</v>
      </c>
      <c r="AH287" t="s">
        <v>484</v>
      </c>
      <c r="AI287" t="s">
        <v>441</v>
      </c>
      <c r="AJ287">
        <v>8</v>
      </c>
      <c r="AK287" t="s">
        <v>442</v>
      </c>
    </row>
    <row r="288" spans="1:37" hidden="1" x14ac:dyDescent="0.2">
      <c r="A288">
        <v>397</v>
      </c>
      <c r="B288" s="9" t="s">
        <v>44</v>
      </c>
      <c r="C288">
        <v>35</v>
      </c>
      <c r="D288" s="10">
        <v>44141</v>
      </c>
      <c r="E288" s="10">
        <v>44626</v>
      </c>
      <c r="F288" s="9" t="s">
        <v>34</v>
      </c>
      <c r="G288">
        <v>1369</v>
      </c>
      <c r="H288">
        <v>6</v>
      </c>
      <c r="I288" s="10">
        <v>44352</v>
      </c>
      <c r="J288">
        <v>3</v>
      </c>
      <c r="K288" t="b">
        <v>1</v>
      </c>
      <c r="L288">
        <v>85</v>
      </c>
      <c r="M288">
        <v>229</v>
      </c>
      <c r="N288" s="9" t="s">
        <v>183</v>
      </c>
      <c r="O288" s="10">
        <v>44383</v>
      </c>
      <c r="P288" s="9" t="s">
        <v>425</v>
      </c>
      <c r="Q288">
        <v>2020</v>
      </c>
      <c r="R288">
        <v>11</v>
      </c>
      <c r="S288">
        <v>7.9508819482946258</v>
      </c>
      <c r="T288" s="9" t="s">
        <v>363</v>
      </c>
      <c r="U288">
        <v>7</v>
      </c>
      <c r="V288">
        <v>4</v>
      </c>
      <c r="W288">
        <v>4</v>
      </c>
      <c r="X288">
        <v>3</v>
      </c>
      <c r="Y288">
        <v>2021</v>
      </c>
      <c r="Z288" s="9" t="s">
        <v>198</v>
      </c>
      <c r="AA288" s="9" t="s">
        <v>196</v>
      </c>
      <c r="AB288" t="s">
        <v>446</v>
      </c>
      <c r="AC288" t="s">
        <v>451</v>
      </c>
      <c r="AD288">
        <v>3</v>
      </c>
      <c r="AE288" t="s">
        <v>458</v>
      </c>
      <c r="AF288">
        <v>6</v>
      </c>
      <c r="AG288" t="s">
        <v>457</v>
      </c>
      <c r="AH288" t="s">
        <v>484</v>
      </c>
      <c r="AI288" t="s">
        <v>444</v>
      </c>
      <c r="AJ288">
        <v>11</v>
      </c>
      <c r="AK288" t="s">
        <v>453</v>
      </c>
    </row>
    <row r="289" spans="1:37" hidden="1" x14ac:dyDescent="0.2">
      <c r="A289">
        <v>440</v>
      </c>
      <c r="B289" s="9" t="s">
        <v>110</v>
      </c>
      <c r="C289">
        <v>10</v>
      </c>
      <c r="D289" s="10">
        <v>44053</v>
      </c>
      <c r="E289" s="10">
        <v>44418</v>
      </c>
      <c r="F289" s="9" t="s">
        <v>34</v>
      </c>
      <c r="G289">
        <v>395</v>
      </c>
      <c r="H289">
        <v>3</v>
      </c>
      <c r="I289" s="10">
        <v>44347</v>
      </c>
      <c r="J289">
        <v>3</v>
      </c>
      <c r="K289" t="b">
        <v>1</v>
      </c>
      <c r="L289">
        <v>60</v>
      </c>
      <c r="M289">
        <v>184</v>
      </c>
      <c r="N289" s="9" t="s">
        <v>183</v>
      </c>
      <c r="O289" s="10">
        <v>44383</v>
      </c>
      <c r="P289" s="9" t="s">
        <v>385</v>
      </c>
      <c r="Q289">
        <v>2020</v>
      </c>
      <c r="R289">
        <v>8</v>
      </c>
      <c r="S289">
        <v>10.84211174767449</v>
      </c>
      <c r="T289" s="9" t="s">
        <v>356</v>
      </c>
      <c r="U289">
        <v>10</v>
      </c>
      <c r="V289">
        <v>4</v>
      </c>
      <c r="W289">
        <v>7</v>
      </c>
      <c r="X289">
        <v>12</v>
      </c>
      <c r="Y289">
        <v>2020</v>
      </c>
      <c r="Z289" s="9" t="s">
        <v>192</v>
      </c>
      <c r="AA289" s="9" t="s">
        <v>189</v>
      </c>
      <c r="AB289" t="s">
        <v>440</v>
      </c>
      <c r="AC289" t="s">
        <v>441</v>
      </c>
      <c r="AD289">
        <v>8</v>
      </c>
      <c r="AE289" t="s">
        <v>442</v>
      </c>
      <c r="AF289">
        <v>5</v>
      </c>
      <c r="AG289" t="s">
        <v>448</v>
      </c>
      <c r="AH289" t="s">
        <v>484</v>
      </c>
      <c r="AI289" t="s">
        <v>441</v>
      </c>
      <c r="AJ289">
        <v>8</v>
      </c>
      <c r="AK289" t="s">
        <v>442</v>
      </c>
    </row>
    <row r="290" spans="1:37" hidden="1" x14ac:dyDescent="0.2">
      <c r="A290">
        <v>495</v>
      </c>
      <c r="B290" s="9" t="s">
        <v>44</v>
      </c>
      <c r="C290">
        <v>35</v>
      </c>
      <c r="D290" s="10">
        <v>44141</v>
      </c>
      <c r="E290" s="10">
        <v>44626</v>
      </c>
      <c r="F290" s="9" t="s">
        <v>34</v>
      </c>
      <c r="G290">
        <v>1369</v>
      </c>
      <c r="H290">
        <v>6</v>
      </c>
      <c r="I290" s="10">
        <v>44352</v>
      </c>
      <c r="J290">
        <v>3</v>
      </c>
      <c r="K290" t="b">
        <v>1</v>
      </c>
      <c r="L290">
        <v>85</v>
      </c>
      <c r="M290">
        <v>229</v>
      </c>
      <c r="N290" s="9" t="s">
        <v>183</v>
      </c>
      <c r="O290" s="10">
        <v>44383</v>
      </c>
      <c r="P290" s="9" t="s">
        <v>425</v>
      </c>
      <c r="Q290">
        <v>2020</v>
      </c>
      <c r="R290">
        <v>11</v>
      </c>
      <c r="S290">
        <v>7.9508819482946258</v>
      </c>
      <c r="T290" s="9" t="s">
        <v>363</v>
      </c>
      <c r="U290">
        <v>7</v>
      </c>
      <c r="V290">
        <v>5</v>
      </c>
      <c r="W290">
        <v>3</v>
      </c>
      <c r="X290">
        <v>4</v>
      </c>
      <c r="Y290">
        <v>2021</v>
      </c>
      <c r="Z290" s="9" t="s">
        <v>199</v>
      </c>
      <c r="AA290" s="9" t="s">
        <v>196</v>
      </c>
      <c r="AB290" t="s">
        <v>446</v>
      </c>
      <c r="AC290" t="s">
        <v>451</v>
      </c>
      <c r="AD290">
        <v>3</v>
      </c>
      <c r="AE290" t="s">
        <v>458</v>
      </c>
      <c r="AF290">
        <v>6</v>
      </c>
      <c r="AG290" t="s">
        <v>457</v>
      </c>
      <c r="AH290" t="s">
        <v>484</v>
      </c>
      <c r="AI290" t="s">
        <v>444</v>
      </c>
      <c r="AJ290">
        <v>11</v>
      </c>
      <c r="AK290" t="s">
        <v>453</v>
      </c>
    </row>
    <row r="291" spans="1:37" hidden="1" x14ac:dyDescent="0.2">
      <c r="A291">
        <v>538</v>
      </c>
      <c r="B291" s="9" t="s">
        <v>110</v>
      </c>
      <c r="C291">
        <v>10</v>
      </c>
      <c r="D291" s="10">
        <v>44053</v>
      </c>
      <c r="E291" s="10">
        <v>44418</v>
      </c>
      <c r="F291" s="9" t="s">
        <v>34</v>
      </c>
      <c r="G291">
        <v>395</v>
      </c>
      <c r="H291">
        <v>3</v>
      </c>
      <c r="I291" s="10">
        <v>44347</v>
      </c>
      <c r="J291">
        <v>3</v>
      </c>
      <c r="K291" t="b">
        <v>1</v>
      </c>
      <c r="L291">
        <v>60</v>
      </c>
      <c r="M291">
        <v>184</v>
      </c>
      <c r="N291" s="9" t="s">
        <v>183</v>
      </c>
      <c r="O291" s="10">
        <v>44383</v>
      </c>
      <c r="P291" s="9" t="s">
        <v>385</v>
      </c>
      <c r="Q291">
        <v>2020</v>
      </c>
      <c r="R291">
        <v>8</v>
      </c>
      <c r="S291">
        <v>10.84211174767449</v>
      </c>
      <c r="T291" s="9" t="s">
        <v>356</v>
      </c>
      <c r="U291">
        <v>10</v>
      </c>
      <c r="V291">
        <v>5</v>
      </c>
      <c r="W291">
        <v>6</v>
      </c>
      <c r="X291">
        <v>1</v>
      </c>
      <c r="Y291">
        <v>2021</v>
      </c>
      <c r="Z291" s="9" t="s">
        <v>195</v>
      </c>
      <c r="AA291" s="9" t="s">
        <v>189</v>
      </c>
      <c r="AB291" t="s">
        <v>440</v>
      </c>
      <c r="AC291" t="s">
        <v>441</v>
      </c>
      <c r="AD291">
        <v>8</v>
      </c>
      <c r="AE291" t="s">
        <v>442</v>
      </c>
      <c r="AF291">
        <v>5</v>
      </c>
      <c r="AG291" t="s">
        <v>448</v>
      </c>
      <c r="AH291" t="s">
        <v>484</v>
      </c>
      <c r="AI291" t="s">
        <v>441</v>
      </c>
      <c r="AJ291">
        <v>8</v>
      </c>
      <c r="AK291" t="s">
        <v>442</v>
      </c>
    </row>
    <row r="292" spans="1:37" hidden="1" x14ac:dyDescent="0.2">
      <c r="A292">
        <v>593</v>
      </c>
      <c r="B292" s="9" t="s">
        <v>44</v>
      </c>
      <c r="C292">
        <v>35</v>
      </c>
      <c r="D292" s="10">
        <v>44141</v>
      </c>
      <c r="E292" s="10">
        <v>44626</v>
      </c>
      <c r="F292" s="9" t="s">
        <v>34</v>
      </c>
      <c r="G292">
        <v>1369</v>
      </c>
      <c r="H292">
        <v>6</v>
      </c>
      <c r="I292" s="10">
        <v>44352</v>
      </c>
      <c r="J292">
        <v>3</v>
      </c>
      <c r="K292" t="b">
        <v>1</v>
      </c>
      <c r="L292">
        <v>85</v>
      </c>
      <c r="M292">
        <v>229</v>
      </c>
      <c r="N292" s="9" t="s">
        <v>183</v>
      </c>
      <c r="O292" s="10">
        <v>44383</v>
      </c>
      <c r="P292" s="9" t="s">
        <v>425</v>
      </c>
      <c r="Q292">
        <v>2020</v>
      </c>
      <c r="R292">
        <v>11</v>
      </c>
      <c r="S292">
        <v>7.9508819482946258</v>
      </c>
      <c r="T292" s="9" t="s">
        <v>363</v>
      </c>
      <c r="U292">
        <v>7</v>
      </c>
      <c r="V292">
        <v>6</v>
      </c>
      <c r="W292">
        <v>2</v>
      </c>
      <c r="X292">
        <v>5</v>
      </c>
      <c r="Y292">
        <v>2021</v>
      </c>
      <c r="Z292" s="9" t="s">
        <v>200</v>
      </c>
      <c r="AA292" s="9" t="s">
        <v>196</v>
      </c>
      <c r="AB292" t="s">
        <v>446</v>
      </c>
      <c r="AC292" t="s">
        <v>451</v>
      </c>
      <c r="AD292">
        <v>3</v>
      </c>
      <c r="AE292" t="s">
        <v>458</v>
      </c>
      <c r="AF292">
        <v>6</v>
      </c>
      <c r="AG292" t="s">
        <v>457</v>
      </c>
      <c r="AH292" t="s">
        <v>484</v>
      </c>
      <c r="AI292" t="s">
        <v>444</v>
      </c>
      <c r="AJ292">
        <v>11</v>
      </c>
      <c r="AK292" t="s">
        <v>453</v>
      </c>
    </row>
    <row r="293" spans="1:37" hidden="1" x14ac:dyDescent="0.2">
      <c r="A293">
        <v>636</v>
      </c>
      <c r="B293" s="9" t="s">
        <v>110</v>
      </c>
      <c r="C293">
        <v>10</v>
      </c>
      <c r="D293" s="10">
        <v>44053</v>
      </c>
      <c r="E293" s="10">
        <v>44418</v>
      </c>
      <c r="F293" s="9" t="s">
        <v>34</v>
      </c>
      <c r="G293">
        <v>395</v>
      </c>
      <c r="H293">
        <v>3</v>
      </c>
      <c r="I293" s="10">
        <v>44347</v>
      </c>
      <c r="J293">
        <v>3</v>
      </c>
      <c r="K293" t="b">
        <v>1</v>
      </c>
      <c r="L293">
        <v>60</v>
      </c>
      <c r="M293">
        <v>184</v>
      </c>
      <c r="N293" s="9" t="s">
        <v>183</v>
      </c>
      <c r="O293" s="10">
        <v>44383</v>
      </c>
      <c r="P293" s="9" t="s">
        <v>385</v>
      </c>
      <c r="Q293">
        <v>2020</v>
      </c>
      <c r="R293">
        <v>8</v>
      </c>
      <c r="S293">
        <v>10.84211174767449</v>
      </c>
      <c r="T293" s="9" t="s">
        <v>356</v>
      </c>
      <c r="U293">
        <v>10</v>
      </c>
      <c r="V293">
        <v>6</v>
      </c>
      <c r="W293">
        <v>5</v>
      </c>
      <c r="X293">
        <v>2</v>
      </c>
      <c r="Y293">
        <v>2021</v>
      </c>
      <c r="Z293" s="9" t="s">
        <v>197</v>
      </c>
      <c r="AA293" s="9" t="s">
        <v>189</v>
      </c>
      <c r="AB293" t="s">
        <v>440</v>
      </c>
      <c r="AC293" t="s">
        <v>441</v>
      </c>
      <c r="AD293">
        <v>8</v>
      </c>
      <c r="AE293" t="s">
        <v>442</v>
      </c>
      <c r="AF293">
        <v>5</v>
      </c>
      <c r="AG293" t="s">
        <v>448</v>
      </c>
      <c r="AH293" t="s">
        <v>484</v>
      </c>
      <c r="AI293" t="s">
        <v>441</v>
      </c>
      <c r="AJ293">
        <v>8</v>
      </c>
      <c r="AK293" t="s">
        <v>442</v>
      </c>
    </row>
    <row r="294" spans="1:37" hidden="1" x14ac:dyDescent="0.2">
      <c r="A294">
        <v>691</v>
      </c>
      <c r="B294" s="9" t="s">
        <v>44</v>
      </c>
      <c r="C294">
        <v>35</v>
      </c>
      <c r="D294" s="10">
        <v>44141</v>
      </c>
      <c r="E294" s="10">
        <v>44626</v>
      </c>
      <c r="F294" s="9" t="s">
        <v>34</v>
      </c>
      <c r="G294">
        <v>1369</v>
      </c>
      <c r="H294">
        <v>6</v>
      </c>
      <c r="I294" s="10">
        <v>44352</v>
      </c>
      <c r="J294">
        <v>3</v>
      </c>
      <c r="K294" t="b">
        <v>1</v>
      </c>
      <c r="L294">
        <v>85</v>
      </c>
      <c r="M294">
        <v>229</v>
      </c>
      <c r="N294" s="9" t="s">
        <v>183</v>
      </c>
      <c r="O294" s="10">
        <v>44383</v>
      </c>
      <c r="P294" s="9" t="s">
        <v>425</v>
      </c>
      <c r="Q294">
        <v>2020</v>
      </c>
      <c r="R294">
        <v>11</v>
      </c>
      <c r="S294">
        <v>7.9508819482946258</v>
      </c>
      <c r="T294" s="9" t="s">
        <v>363</v>
      </c>
      <c r="U294">
        <v>7</v>
      </c>
      <c r="V294">
        <v>7</v>
      </c>
      <c r="W294">
        <v>1</v>
      </c>
      <c r="X294">
        <v>6</v>
      </c>
      <c r="Y294">
        <v>2021</v>
      </c>
      <c r="Z294" s="9" t="s">
        <v>201</v>
      </c>
      <c r="AA294" s="9" t="s">
        <v>196</v>
      </c>
      <c r="AB294" t="s">
        <v>446</v>
      </c>
      <c r="AC294" t="s">
        <v>451</v>
      </c>
      <c r="AD294">
        <v>3</v>
      </c>
      <c r="AE294" t="s">
        <v>458</v>
      </c>
      <c r="AF294">
        <v>6</v>
      </c>
      <c r="AG294" t="s">
        <v>457</v>
      </c>
      <c r="AH294" t="s">
        <v>484</v>
      </c>
      <c r="AI294" t="s">
        <v>444</v>
      </c>
      <c r="AJ294">
        <v>11</v>
      </c>
      <c r="AK294" t="s">
        <v>453</v>
      </c>
    </row>
    <row r="295" spans="1:37" hidden="1" x14ac:dyDescent="0.2">
      <c r="A295">
        <v>734</v>
      </c>
      <c r="B295" s="9" t="s">
        <v>110</v>
      </c>
      <c r="C295">
        <v>10</v>
      </c>
      <c r="D295" s="10">
        <v>44053</v>
      </c>
      <c r="E295" s="10">
        <v>44418</v>
      </c>
      <c r="F295" s="9" t="s">
        <v>34</v>
      </c>
      <c r="G295">
        <v>395</v>
      </c>
      <c r="H295">
        <v>3</v>
      </c>
      <c r="I295" s="10">
        <v>44347</v>
      </c>
      <c r="J295">
        <v>3</v>
      </c>
      <c r="K295" t="b">
        <v>1</v>
      </c>
      <c r="L295">
        <v>60</v>
      </c>
      <c r="M295">
        <v>184</v>
      </c>
      <c r="N295" s="9" t="s">
        <v>183</v>
      </c>
      <c r="O295" s="10">
        <v>44383</v>
      </c>
      <c r="P295" s="9" t="s">
        <v>385</v>
      </c>
      <c r="Q295">
        <v>2020</v>
      </c>
      <c r="R295">
        <v>8</v>
      </c>
      <c r="S295">
        <v>10.84211174767449</v>
      </c>
      <c r="T295" s="9" t="s">
        <v>356</v>
      </c>
      <c r="U295">
        <v>10</v>
      </c>
      <c r="V295">
        <v>7</v>
      </c>
      <c r="W295">
        <v>4</v>
      </c>
      <c r="X295">
        <v>3</v>
      </c>
      <c r="Y295">
        <v>2021</v>
      </c>
      <c r="Z295" s="9" t="s">
        <v>198</v>
      </c>
      <c r="AA295" s="9" t="s">
        <v>189</v>
      </c>
      <c r="AB295" t="s">
        <v>440</v>
      </c>
      <c r="AC295" t="s">
        <v>441</v>
      </c>
      <c r="AD295">
        <v>8</v>
      </c>
      <c r="AE295" t="s">
        <v>442</v>
      </c>
      <c r="AF295">
        <v>5</v>
      </c>
      <c r="AG295" t="s">
        <v>448</v>
      </c>
      <c r="AH295" t="s">
        <v>484</v>
      </c>
      <c r="AI295" t="s">
        <v>441</v>
      </c>
      <c r="AJ295">
        <v>8</v>
      </c>
      <c r="AK295" t="s">
        <v>442</v>
      </c>
    </row>
    <row r="296" spans="1:37" hidden="1" x14ac:dyDescent="0.2">
      <c r="A296">
        <v>832</v>
      </c>
      <c r="B296" s="9" t="s">
        <v>110</v>
      </c>
      <c r="C296">
        <v>10</v>
      </c>
      <c r="D296" s="10">
        <v>44053</v>
      </c>
      <c r="E296" s="10">
        <v>44418</v>
      </c>
      <c r="F296" s="9" t="s">
        <v>34</v>
      </c>
      <c r="G296">
        <v>395</v>
      </c>
      <c r="H296">
        <v>3</v>
      </c>
      <c r="I296" s="10">
        <v>44347</v>
      </c>
      <c r="J296">
        <v>3</v>
      </c>
      <c r="K296" t="b">
        <v>1</v>
      </c>
      <c r="L296">
        <v>60</v>
      </c>
      <c r="M296">
        <v>184</v>
      </c>
      <c r="N296" s="9" t="s">
        <v>183</v>
      </c>
      <c r="O296" s="10">
        <v>44383</v>
      </c>
      <c r="P296" s="9" t="s">
        <v>385</v>
      </c>
      <c r="Q296">
        <v>2020</v>
      </c>
      <c r="R296">
        <v>8</v>
      </c>
      <c r="S296">
        <v>10.84211174767449</v>
      </c>
      <c r="T296" s="9" t="s">
        <v>356</v>
      </c>
      <c r="U296">
        <v>10</v>
      </c>
      <c r="V296">
        <v>8</v>
      </c>
      <c r="W296">
        <v>3</v>
      </c>
      <c r="X296">
        <v>4</v>
      </c>
      <c r="Y296">
        <v>2021</v>
      </c>
      <c r="Z296" s="9" t="s">
        <v>199</v>
      </c>
      <c r="AA296" s="9" t="s">
        <v>189</v>
      </c>
      <c r="AB296" t="s">
        <v>440</v>
      </c>
      <c r="AC296" t="s">
        <v>441</v>
      </c>
      <c r="AD296">
        <v>8</v>
      </c>
      <c r="AE296" t="s">
        <v>442</v>
      </c>
      <c r="AF296">
        <v>5</v>
      </c>
      <c r="AG296" t="s">
        <v>448</v>
      </c>
      <c r="AH296" t="s">
        <v>484</v>
      </c>
      <c r="AI296" t="s">
        <v>441</v>
      </c>
      <c r="AJ296">
        <v>8</v>
      </c>
      <c r="AK296" t="s">
        <v>442</v>
      </c>
    </row>
    <row r="297" spans="1:37" hidden="1" x14ac:dyDescent="0.2">
      <c r="A297">
        <v>930</v>
      </c>
      <c r="B297" s="9" t="s">
        <v>110</v>
      </c>
      <c r="C297">
        <v>10</v>
      </c>
      <c r="D297" s="10">
        <v>44053</v>
      </c>
      <c r="E297" s="10">
        <v>44418</v>
      </c>
      <c r="F297" s="9" t="s">
        <v>34</v>
      </c>
      <c r="G297">
        <v>395</v>
      </c>
      <c r="H297">
        <v>3</v>
      </c>
      <c r="I297" s="10">
        <v>44347</v>
      </c>
      <c r="J297">
        <v>3</v>
      </c>
      <c r="K297" t="b">
        <v>1</v>
      </c>
      <c r="L297">
        <v>60</v>
      </c>
      <c r="M297">
        <v>184</v>
      </c>
      <c r="N297" s="9" t="s">
        <v>183</v>
      </c>
      <c r="O297" s="10">
        <v>44383</v>
      </c>
      <c r="P297" s="9" t="s">
        <v>385</v>
      </c>
      <c r="Q297">
        <v>2020</v>
      </c>
      <c r="R297">
        <v>8</v>
      </c>
      <c r="S297">
        <v>10.84211174767449</v>
      </c>
      <c r="T297" s="9" t="s">
        <v>356</v>
      </c>
      <c r="U297">
        <v>10</v>
      </c>
      <c r="V297">
        <v>9</v>
      </c>
      <c r="W297">
        <v>2</v>
      </c>
      <c r="X297">
        <v>5</v>
      </c>
      <c r="Y297">
        <v>2021</v>
      </c>
      <c r="Z297" s="9" t="s">
        <v>200</v>
      </c>
      <c r="AA297" s="9" t="s">
        <v>189</v>
      </c>
      <c r="AB297" t="s">
        <v>440</v>
      </c>
      <c r="AC297" t="s">
        <v>441</v>
      </c>
      <c r="AD297">
        <v>8</v>
      </c>
      <c r="AE297" t="s">
        <v>442</v>
      </c>
      <c r="AF297">
        <v>5</v>
      </c>
      <c r="AG297" t="s">
        <v>448</v>
      </c>
      <c r="AH297" t="s">
        <v>484</v>
      </c>
      <c r="AI297" t="s">
        <v>441</v>
      </c>
      <c r="AJ297">
        <v>8</v>
      </c>
      <c r="AK297" t="s">
        <v>442</v>
      </c>
    </row>
    <row r="298" spans="1:37" hidden="1" x14ac:dyDescent="0.2">
      <c r="A298">
        <v>1028</v>
      </c>
      <c r="B298" s="9" t="s">
        <v>110</v>
      </c>
      <c r="C298">
        <v>10</v>
      </c>
      <c r="D298" s="10">
        <v>44053</v>
      </c>
      <c r="E298" s="10">
        <v>44418</v>
      </c>
      <c r="F298" s="9" t="s">
        <v>34</v>
      </c>
      <c r="G298">
        <v>395</v>
      </c>
      <c r="H298">
        <v>3</v>
      </c>
      <c r="I298" s="10">
        <v>44347</v>
      </c>
      <c r="J298">
        <v>3</v>
      </c>
      <c r="K298" t="b">
        <v>1</v>
      </c>
      <c r="L298">
        <v>60</v>
      </c>
      <c r="M298">
        <v>184</v>
      </c>
      <c r="N298" s="9" t="s">
        <v>183</v>
      </c>
      <c r="O298" s="10">
        <v>44383</v>
      </c>
      <c r="P298" s="9" t="s">
        <v>385</v>
      </c>
      <c r="Q298">
        <v>2020</v>
      </c>
      <c r="R298">
        <v>8</v>
      </c>
      <c r="S298">
        <v>10.84211174767449</v>
      </c>
      <c r="T298" s="9" t="s">
        <v>356</v>
      </c>
      <c r="U298">
        <v>10</v>
      </c>
      <c r="V298">
        <v>10</v>
      </c>
      <c r="W298">
        <v>1</v>
      </c>
      <c r="X298">
        <v>6</v>
      </c>
      <c r="Y298">
        <v>2021</v>
      </c>
      <c r="Z298" s="9" t="s">
        <v>201</v>
      </c>
      <c r="AA298" s="9" t="s">
        <v>189</v>
      </c>
      <c r="AB298" t="s">
        <v>440</v>
      </c>
      <c r="AC298" t="s">
        <v>441</v>
      </c>
      <c r="AD298">
        <v>8</v>
      </c>
      <c r="AE298" t="s">
        <v>442</v>
      </c>
      <c r="AF298">
        <v>5</v>
      </c>
      <c r="AG298" t="s">
        <v>448</v>
      </c>
      <c r="AH298" t="s">
        <v>484</v>
      </c>
      <c r="AI298" t="s">
        <v>441</v>
      </c>
      <c r="AJ298">
        <v>8</v>
      </c>
      <c r="AK298" t="s">
        <v>442</v>
      </c>
    </row>
    <row r="299" spans="1:37" hidden="1" x14ac:dyDescent="0.2">
      <c r="A299">
        <v>7</v>
      </c>
      <c r="B299" s="9" t="s">
        <v>48</v>
      </c>
      <c r="C299">
        <v>10</v>
      </c>
      <c r="D299" s="10">
        <v>44315</v>
      </c>
      <c r="E299" s="10">
        <v>44671</v>
      </c>
      <c r="F299" s="9" t="s">
        <v>34</v>
      </c>
      <c r="G299">
        <v>495</v>
      </c>
      <c r="H299">
        <v>2</v>
      </c>
      <c r="I299" s="10">
        <v>44343</v>
      </c>
      <c r="J299">
        <v>1</v>
      </c>
      <c r="K299" t="b">
        <v>1</v>
      </c>
      <c r="L299">
        <v>22</v>
      </c>
      <c r="M299">
        <v>71</v>
      </c>
      <c r="N299" s="9" t="s">
        <v>183</v>
      </c>
      <c r="O299" s="10">
        <v>44383</v>
      </c>
      <c r="P299" s="9" t="s">
        <v>426</v>
      </c>
      <c r="Q299">
        <v>2021</v>
      </c>
      <c r="R299">
        <v>4</v>
      </c>
      <c r="S299">
        <v>2.2341321177026221</v>
      </c>
      <c r="T299" s="9" t="s">
        <v>356</v>
      </c>
      <c r="U299">
        <v>2</v>
      </c>
      <c r="V299">
        <v>0</v>
      </c>
      <c r="W299">
        <v>2</v>
      </c>
      <c r="X299">
        <v>4</v>
      </c>
      <c r="Y299">
        <v>2021</v>
      </c>
      <c r="Z299" s="9" t="s">
        <v>199</v>
      </c>
      <c r="AA299" s="9" t="s">
        <v>199</v>
      </c>
      <c r="AB299" t="s">
        <v>446</v>
      </c>
      <c r="AC299" t="s">
        <v>447</v>
      </c>
      <c r="AD299">
        <v>4</v>
      </c>
      <c r="AE299" t="s">
        <v>454</v>
      </c>
      <c r="AF299">
        <v>5</v>
      </c>
      <c r="AG299" t="s">
        <v>448</v>
      </c>
      <c r="AH299" t="s">
        <v>440</v>
      </c>
      <c r="AI299" t="s">
        <v>447</v>
      </c>
      <c r="AJ299">
        <v>4</v>
      </c>
      <c r="AK299" t="s">
        <v>454</v>
      </c>
    </row>
    <row r="300" spans="1:37" hidden="1" x14ac:dyDescent="0.2">
      <c r="A300">
        <v>14</v>
      </c>
      <c r="B300" s="9" t="s">
        <v>59</v>
      </c>
      <c r="C300">
        <v>10</v>
      </c>
      <c r="D300" s="10">
        <v>44251</v>
      </c>
      <c r="E300" s="10">
        <v>44616</v>
      </c>
      <c r="F300" s="9" t="s">
        <v>34</v>
      </c>
      <c r="G300">
        <v>806</v>
      </c>
      <c r="H300">
        <v>6</v>
      </c>
      <c r="I300" s="10">
        <v>44350</v>
      </c>
      <c r="J300">
        <v>1</v>
      </c>
      <c r="K300" t="b">
        <v>1</v>
      </c>
      <c r="L300">
        <v>70</v>
      </c>
      <c r="M300">
        <v>223</v>
      </c>
      <c r="N300" s="9" t="s">
        <v>183</v>
      </c>
      <c r="O300" s="10">
        <v>44383</v>
      </c>
      <c r="P300" s="9" t="s">
        <v>389</v>
      </c>
      <c r="Q300">
        <v>2021</v>
      </c>
      <c r="R300">
        <v>2</v>
      </c>
      <c r="S300">
        <v>4.336844699069796</v>
      </c>
      <c r="T300" s="9" t="s">
        <v>356</v>
      </c>
      <c r="U300">
        <v>4</v>
      </c>
      <c r="V300">
        <v>0</v>
      </c>
      <c r="W300">
        <v>4</v>
      </c>
      <c r="X300">
        <v>2</v>
      </c>
      <c r="Y300">
        <v>2021</v>
      </c>
      <c r="Z300" s="9" t="s">
        <v>197</v>
      </c>
      <c r="AA300" s="9" t="s">
        <v>197</v>
      </c>
      <c r="AB300" t="s">
        <v>446</v>
      </c>
      <c r="AC300" t="s">
        <v>451</v>
      </c>
      <c r="AD300">
        <v>2</v>
      </c>
      <c r="AE300" t="s">
        <v>452</v>
      </c>
      <c r="AF300">
        <v>6</v>
      </c>
      <c r="AG300" t="s">
        <v>457</v>
      </c>
      <c r="AH300" t="s">
        <v>440</v>
      </c>
      <c r="AI300" t="s">
        <v>451</v>
      </c>
      <c r="AJ300">
        <v>2</v>
      </c>
      <c r="AK300" t="s">
        <v>452</v>
      </c>
    </row>
    <row r="301" spans="1:37" hidden="1" x14ac:dyDescent="0.2">
      <c r="A301">
        <v>18</v>
      </c>
      <c r="B301" s="9" t="s">
        <v>66</v>
      </c>
      <c r="D301" s="10">
        <v>44266</v>
      </c>
      <c r="E301" s="10">
        <v>44631</v>
      </c>
      <c r="F301" s="9" t="s">
        <v>34</v>
      </c>
      <c r="G301">
        <v>542</v>
      </c>
      <c r="H301">
        <v>3</v>
      </c>
      <c r="I301" s="10">
        <v>44349</v>
      </c>
      <c r="J301">
        <v>1</v>
      </c>
      <c r="K301" t="b">
        <v>1</v>
      </c>
      <c r="M301">
        <v>1</v>
      </c>
      <c r="N301" s="9" t="s">
        <v>183</v>
      </c>
      <c r="O301" s="10">
        <v>44383</v>
      </c>
      <c r="P301" s="9" t="s">
        <v>386</v>
      </c>
      <c r="Q301">
        <v>2021</v>
      </c>
      <c r="R301">
        <v>3</v>
      </c>
      <c r="S301">
        <v>3.8440214378118647</v>
      </c>
      <c r="T301" s="9" t="s">
        <v>384</v>
      </c>
      <c r="U301">
        <v>3</v>
      </c>
      <c r="V301">
        <v>0</v>
      </c>
      <c r="W301">
        <v>4</v>
      </c>
      <c r="X301">
        <v>3</v>
      </c>
      <c r="Y301">
        <v>2021</v>
      </c>
      <c r="Z301" s="9" t="s">
        <v>198</v>
      </c>
      <c r="AA301" s="9" t="s">
        <v>198</v>
      </c>
      <c r="AB301" t="s">
        <v>446</v>
      </c>
      <c r="AC301" t="s">
        <v>451</v>
      </c>
      <c r="AD301">
        <v>3</v>
      </c>
      <c r="AE301" t="s">
        <v>458</v>
      </c>
      <c r="AF301">
        <v>6</v>
      </c>
      <c r="AG301" t="s">
        <v>457</v>
      </c>
      <c r="AH301" t="s">
        <v>440</v>
      </c>
      <c r="AI301" t="s">
        <v>451</v>
      </c>
      <c r="AJ301">
        <v>3</v>
      </c>
      <c r="AK301" t="s">
        <v>458</v>
      </c>
    </row>
    <row r="302" spans="1:37" hidden="1" x14ac:dyDescent="0.2">
      <c r="A302">
        <v>31</v>
      </c>
      <c r="B302" s="9" t="s">
        <v>90</v>
      </c>
      <c r="C302">
        <v>5</v>
      </c>
      <c r="D302" s="10">
        <v>44223</v>
      </c>
      <c r="E302" s="10">
        <v>44588</v>
      </c>
      <c r="F302" s="9" t="s">
        <v>34</v>
      </c>
      <c r="G302">
        <v>406</v>
      </c>
      <c r="H302">
        <v>4</v>
      </c>
      <c r="I302" s="10">
        <v>44307</v>
      </c>
      <c r="J302">
        <v>1</v>
      </c>
      <c r="K302" t="b">
        <v>0</v>
      </c>
      <c r="L302">
        <v>35</v>
      </c>
      <c r="M302">
        <v>147</v>
      </c>
      <c r="N302" s="9" t="s">
        <v>183</v>
      </c>
      <c r="O302" s="10">
        <v>44383</v>
      </c>
      <c r="P302" s="9" t="s">
        <v>390</v>
      </c>
      <c r="Q302">
        <v>2021</v>
      </c>
      <c r="R302">
        <v>1</v>
      </c>
      <c r="S302">
        <v>5.2567814534179345</v>
      </c>
      <c r="T302" s="9" t="s">
        <v>356</v>
      </c>
      <c r="U302">
        <v>5</v>
      </c>
      <c r="V302">
        <v>0</v>
      </c>
      <c r="W302">
        <v>5</v>
      </c>
      <c r="X302">
        <v>1</v>
      </c>
      <c r="Y302">
        <v>2021</v>
      </c>
      <c r="Z302" s="9" t="s">
        <v>195</v>
      </c>
      <c r="AA302" s="9" t="s">
        <v>195</v>
      </c>
      <c r="AB302" t="s">
        <v>446</v>
      </c>
      <c r="AC302" t="s">
        <v>451</v>
      </c>
      <c r="AD302">
        <v>1</v>
      </c>
      <c r="AE302" t="s">
        <v>455</v>
      </c>
      <c r="AF302">
        <v>4</v>
      </c>
      <c r="AG302" t="s">
        <v>454</v>
      </c>
      <c r="AH302" t="s">
        <v>440</v>
      </c>
      <c r="AI302" t="s">
        <v>451</v>
      </c>
      <c r="AJ302">
        <v>1</v>
      </c>
      <c r="AK302" t="s">
        <v>455</v>
      </c>
    </row>
    <row r="303" spans="1:37" hidden="1" x14ac:dyDescent="0.2">
      <c r="A303">
        <v>39</v>
      </c>
      <c r="B303" s="9" t="s">
        <v>99</v>
      </c>
      <c r="C303">
        <v>5</v>
      </c>
      <c r="D303" s="10">
        <v>44270</v>
      </c>
      <c r="E303" s="10">
        <v>44635</v>
      </c>
      <c r="F303" s="9" t="s">
        <v>34</v>
      </c>
      <c r="G303">
        <v>325</v>
      </c>
      <c r="H303">
        <v>1</v>
      </c>
      <c r="I303" s="10">
        <v>44349</v>
      </c>
      <c r="J303">
        <v>1</v>
      </c>
      <c r="K303" t="b">
        <v>0</v>
      </c>
      <c r="L303">
        <v>12</v>
      </c>
      <c r="M303">
        <v>15</v>
      </c>
      <c r="N303" s="9" t="s">
        <v>183</v>
      </c>
      <c r="O303" s="10">
        <v>44383</v>
      </c>
      <c r="P303" s="9" t="s">
        <v>391</v>
      </c>
      <c r="Q303">
        <v>2021</v>
      </c>
      <c r="R303">
        <v>3</v>
      </c>
      <c r="S303">
        <v>3.7126019014764164</v>
      </c>
      <c r="T303" s="9" t="s">
        <v>356</v>
      </c>
      <c r="U303">
        <v>3</v>
      </c>
      <c r="V303">
        <v>0</v>
      </c>
      <c r="W303">
        <v>4</v>
      </c>
      <c r="X303">
        <v>3</v>
      </c>
      <c r="Y303">
        <v>2021</v>
      </c>
      <c r="Z303" s="9" t="s">
        <v>198</v>
      </c>
      <c r="AA303" s="9" t="s">
        <v>198</v>
      </c>
      <c r="AB303" t="s">
        <v>446</v>
      </c>
      <c r="AC303" t="s">
        <v>451</v>
      </c>
      <c r="AD303">
        <v>3</v>
      </c>
      <c r="AE303" t="s">
        <v>458</v>
      </c>
      <c r="AF303">
        <v>6</v>
      </c>
      <c r="AG303" t="s">
        <v>457</v>
      </c>
      <c r="AH303" t="s">
        <v>440</v>
      </c>
      <c r="AI303" t="s">
        <v>451</v>
      </c>
      <c r="AJ303">
        <v>3</v>
      </c>
      <c r="AK303" t="s">
        <v>458</v>
      </c>
    </row>
    <row r="304" spans="1:37" hidden="1" x14ac:dyDescent="0.2">
      <c r="A304">
        <v>56</v>
      </c>
      <c r="B304" s="9" t="s">
        <v>118</v>
      </c>
      <c r="C304">
        <v>5</v>
      </c>
      <c r="D304" s="10">
        <v>44323</v>
      </c>
      <c r="E304" s="10">
        <v>44688</v>
      </c>
      <c r="F304" s="9" t="s">
        <v>34</v>
      </c>
      <c r="G304">
        <v>542</v>
      </c>
      <c r="H304">
        <v>2</v>
      </c>
      <c r="I304" s="10">
        <v>44352</v>
      </c>
      <c r="J304">
        <v>1</v>
      </c>
      <c r="K304" t="b">
        <v>0</v>
      </c>
      <c r="L304">
        <v>24</v>
      </c>
      <c r="M304">
        <v>69</v>
      </c>
      <c r="N304" s="9" t="s">
        <v>183</v>
      </c>
      <c r="O304" s="10">
        <v>44383</v>
      </c>
      <c r="P304" s="9" t="s">
        <v>392</v>
      </c>
      <c r="Q304">
        <v>2021</v>
      </c>
      <c r="R304">
        <v>5</v>
      </c>
      <c r="S304">
        <v>1.9712930450317254</v>
      </c>
      <c r="T304" s="9" t="s">
        <v>356</v>
      </c>
      <c r="U304">
        <v>1</v>
      </c>
      <c r="V304">
        <v>0</v>
      </c>
      <c r="W304">
        <v>2</v>
      </c>
      <c r="X304">
        <v>5</v>
      </c>
      <c r="Y304">
        <v>2021</v>
      </c>
      <c r="Z304" s="9" t="s">
        <v>200</v>
      </c>
      <c r="AA304" s="9" t="s">
        <v>200</v>
      </c>
      <c r="AB304" t="s">
        <v>446</v>
      </c>
      <c r="AC304" t="s">
        <v>447</v>
      </c>
      <c r="AD304">
        <v>5</v>
      </c>
      <c r="AE304" t="s">
        <v>448</v>
      </c>
      <c r="AF304">
        <v>6</v>
      </c>
      <c r="AG304" t="s">
        <v>457</v>
      </c>
      <c r="AH304" t="s">
        <v>440</v>
      </c>
      <c r="AI304" t="s">
        <v>447</v>
      </c>
      <c r="AJ304">
        <v>5</v>
      </c>
      <c r="AK304" t="s">
        <v>448</v>
      </c>
    </row>
    <row r="305" spans="1:37" x14ac:dyDescent="0.2">
      <c r="A305">
        <v>57</v>
      </c>
      <c r="B305" s="9" t="s">
        <v>119</v>
      </c>
      <c r="D305" s="10">
        <v>43721</v>
      </c>
      <c r="E305" s="10">
        <v>44363</v>
      </c>
      <c r="F305" s="9" t="s">
        <v>120</v>
      </c>
      <c r="G305">
        <v>625</v>
      </c>
      <c r="H305">
        <v>4</v>
      </c>
      <c r="I305" s="10">
        <v>44348</v>
      </c>
      <c r="J305">
        <v>1</v>
      </c>
      <c r="K305" t="b">
        <v>1</v>
      </c>
      <c r="M305">
        <v>12</v>
      </c>
      <c r="N305" s="9" t="s">
        <v>183</v>
      </c>
      <c r="O305" s="10">
        <v>44383</v>
      </c>
      <c r="P305" s="9" t="s">
        <v>435</v>
      </c>
      <c r="Q305">
        <v>2019</v>
      </c>
      <c r="R305">
        <v>9</v>
      </c>
      <c r="S305">
        <v>21.749933263516706</v>
      </c>
      <c r="T305" s="9" t="s">
        <v>384</v>
      </c>
      <c r="U305">
        <v>21</v>
      </c>
      <c r="V305">
        <v>0</v>
      </c>
      <c r="W305">
        <v>22</v>
      </c>
      <c r="X305">
        <v>9</v>
      </c>
      <c r="Y305">
        <v>2019</v>
      </c>
      <c r="Z305" s="9" t="s">
        <v>211</v>
      </c>
      <c r="AA305" s="9" t="s">
        <v>211</v>
      </c>
      <c r="AB305" t="s">
        <v>440</v>
      </c>
      <c r="AC305" t="s">
        <v>447</v>
      </c>
      <c r="AD305">
        <v>6</v>
      </c>
      <c r="AE305" t="s">
        <v>457</v>
      </c>
      <c r="AF305">
        <v>6</v>
      </c>
      <c r="AG305" t="s">
        <v>457</v>
      </c>
      <c r="AH305" t="s">
        <v>485</v>
      </c>
      <c r="AI305" t="s">
        <v>441</v>
      </c>
      <c r="AJ305">
        <v>9</v>
      </c>
      <c r="AK305" t="s">
        <v>449</v>
      </c>
    </row>
    <row r="306" spans="1:37" hidden="1" x14ac:dyDescent="0.2">
      <c r="A306">
        <v>73</v>
      </c>
      <c r="B306" s="9" t="s">
        <v>140</v>
      </c>
      <c r="C306">
        <v>10</v>
      </c>
      <c r="D306" s="10">
        <v>44253</v>
      </c>
      <c r="E306" s="10">
        <v>44618</v>
      </c>
      <c r="F306" s="9" t="s">
        <v>34</v>
      </c>
      <c r="G306">
        <v>658</v>
      </c>
      <c r="H306">
        <v>5</v>
      </c>
      <c r="I306" s="10">
        <v>44336</v>
      </c>
      <c r="J306">
        <v>1</v>
      </c>
      <c r="K306" t="b">
        <v>0</v>
      </c>
      <c r="L306">
        <v>10</v>
      </c>
      <c r="M306">
        <v>34</v>
      </c>
      <c r="N306" s="9" t="s">
        <v>183</v>
      </c>
      <c r="O306" s="10">
        <v>44383</v>
      </c>
      <c r="P306" s="9" t="s">
        <v>378</v>
      </c>
      <c r="Q306">
        <v>2021</v>
      </c>
      <c r="R306">
        <v>2</v>
      </c>
      <c r="S306">
        <v>4.2711349309020719</v>
      </c>
      <c r="T306" s="9" t="s">
        <v>356</v>
      </c>
      <c r="U306">
        <v>4</v>
      </c>
      <c r="V306">
        <v>0</v>
      </c>
      <c r="W306">
        <v>4</v>
      </c>
      <c r="X306">
        <v>2</v>
      </c>
      <c r="Y306">
        <v>2021</v>
      </c>
      <c r="Z306" s="9" t="s">
        <v>197</v>
      </c>
      <c r="AA306" s="9" t="s">
        <v>197</v>
      </c>
      <c r="AB306" t="s">
        <v>446</v>
      </c>
      <c r="AC306" t="s">
        <v>451</v>
      </c>
      <c r="AD306">
        <v>2</v>
      </c>
      <c r="AE306" t="s">
        <v>452</v>
      </c>
      <c r="AF306">
        <v>5</v>
      </c>
      <c r="AG306" t="s">
        <v>448</v>
      </c>
      <c r="AH306" t="s">
        <v>440</v>
      </c>
      <c r="AI306" t="s">
        <v>451</v>
      </c>
      <c r="AJ306">
        <v>2</v>
      </c>
      <c r="AK306" t="s">
        <v>452</v>
      </c>
    </row>
    <row r="307" spans="1:37" hidden="1" x14ac:dyDescent="0.2">
      <c r="A307">
        <v>89</v>
      </c>
      <c r="B307" s="9" t="s">
        <v>158</v>
      </c>
      <c r="C307">
        <v>15</v>
      </c>
      <c r="D307" s="10">
        <v>43822</v>
      </c>
      <c r="E307" s="10">
        <v>44553</v>
      </c>
      <c r="F307" s="9" t="s">
        <v>34</v>
      </c>
      <c r="G307">
        <v>361</v>
      </c>
      <c r="H307">
        <v>2</v>
      </c>
      <c r="I307" s="10">
        <v>44302</v>
      </c>
      <c r="J307">
        <v>1</v>
      </c>
      <c r="K307" t="b">
        <v>0</v>
      </c>
      <c r="L307">
        <v>22</v>
      </c>
      <c r="M307">
        <v>106</v>
      </c>
      <c r="N307" s="9" t="s">
        <v>183</v>
      </c>
      <c r="O307" s="10">
        <v>44383</v>
      </c>
      <c r="P307" s="9" t="s">
        <v>420</v>
      </c>
      <c r="Q307">
        <v>2019</v>
      </c>
      <c r="R307">
        <v>12</v>
      </c>
      <c r="S307">
        <v>18.431589971046634</v>
      </c>
      <c r="T307" s="9" t="s">
        <v>363</v>
      </c>
      <c r="U307">
        <v>18</v>
      </c>
      <c r="V307">
        <v>0</v>
      </c>
      <c r="W307">
        <v>18</v>
      </c>
      <c r="X307">
        <v>12</v>
      </c>
      <c r="Y307">
        <v>2019</v>
      </c>
      <c r="Z307" s="9" t="s">
        <v>214</v>
      </c>
      <c r="AA307" s="9" t="s">
        <v>214</v>
      </c>
      <c r="AB307" t="s">
        <v>440</v>
      </c>
      <c r="AC307" t="s">
        <v>444</v>
      </c>
      <c r="AD307">
        <v>12</v>
      </c>
      <c r="AE307" t="s">
        <v>445</v>
      </c>
      <c r="AF307">
        <v>4</v>
      </c>
      <c r="AG307" t="s">
        <v>454</v>
      </c>
      <c r="AH307" t="s">
        <v>485</v>
      </c>
      <c r="AI307" t="s">
        <v>444</v>
      </c>
      <c r="AJ307">
        <v>12</v>
      </c>
      <c r="AK307" t="s">
        <v>445</v>
      </c>
    </row>
    <row r="308" spans="1:37" hidden="1" x14ac:dyDescent="0.2">
      <c r="A308">
        <v>105</v>
      </c>
      <c r="B308" s="9" t="s">
        <v>48</v>
      </c>
      <c r="C308">
        <v>10</v>
      </c>
      <c r="D308" s="10">
        <v>44315</v>
      </c>
      <c r="E308" s="10">
        <v>44671</v>
      </c>
      <c r="F308" s="9" t="s">
        <v>34</v>
      </c>
      <c r="G308">
        <v>495</v>
      </c>
      <c r="H308">
        <v>2</v>
      </c>
      <c r="I308" s="10">
        <v>44343</v>
      </c>
      <c r="J308">
        <v>1</v>
      </c>
      <c r="K308" t="b">
        <v>1</v>
      </c>
      <c r="L308">
        <v>22</v>
      </c>
      <c r="M308">
        <v>71</v>
      </c>
      <c r="N308" s="9" t="s">
        <v>183</v>
      </c>
      <c r="O308" s="10">
        <v>44383</v>
      </c>
      <c r="P308" s="9" t="s">
        <v>426</v>
      </c>
      <c r="Q308">
        <v>2021</v>
      </c>
      <c r="R308">
        <v>4</v>
      </c>
      <c r="S308">
        <v>2.2341321177026221</v>
      </c>
      <c r="T308" s="9" t="s">
        <v>356</v>
      </c>
      <c r="U308">
        <v>2</v>
      </c>
      <c r="V308">
        <v>1</v>
      </c>
      <c r="W308">
        <v>1</v>
      </c>
      <c r="X308">
        <v>5</v>
      </c>
      <c r="Y308">
        <v>2021</v>
      </c>
      <c r="Z308" s="9" t="s">
        <v>200</v>
      </c>
      <c r="AA308" s="9" t="s">
        <v>199</v>
      </c>
      <c r="AB308" t="s">
        <v>446</v>
      </c>
      <c r="AC308" t="s">
        <v>447</v>
      </c>
      <c r="AD308">
        <v>4</v>
      </c>
      <c r="AE308" t="s">
        <v>454</v>
      </c>
      <c r="AF308">
        <v>5</v>
      </c>
      <c r="AG308" t="s">
        <v>448</v>
      </c>
      <c r="AH308" t="s">
        <v>440</v>
      </c>
      <c r="AI308" t="s">
        <v>447</v>
      </c>
      <c r="AJ308">
        <v>4</v>
      </c>
      <c r="AK308" t="s">
        <v>454</v>
      </c>
    </row>
    <row r="309" spans="1:37" hidden="1" x14ac:dyDescent="0.2">
      <c r="A309">
        <v>112</v>
      </c>
      <c r="B309" s="9" t="s">
        <v>59</v>
      </c>
      <c r="C309">
        <v>10</v>
      </c>
      <c r="D309" s="10">
        <v>44251</v>
      </c>
      <c r="E309" s="10">
        <v>44616</v>
      </c>
      <c r="F309" s="9" t="s">
        <v>34</v>
      </c>
      <c r="G309">
        <v>806</v>
      </c>
      <c r="H309">
        <v>6</v>
      </c>
      <c r="I309" s="10">
        <v>44350</v>
      </c>
      <c r="J309">
        <v>1</v>
      </c>
      <c r="K309" t="b">
        <v>1</v>
      </c>
      <c r="L309">
        <v>70</v>
      </c>
      <c r="M309">
        <v>223</v>
      </c>
      <c r="N309" s="9" t="s">
        <v>183</v>
      </c>
      <c r="O309" s="10">
        <v>44383</v>
      </c>
      <c r="P309" s="9" t="s">
        <v>389</v>
      </c>
      <c r="Q309">
        <v>2021</v>
      </c>
      <c r="R309">
        <v>2</v>
      </c>
      <c r="S309">
        <v>4.336844699069796</v>
      </c>
      <c r="T309" s="9" t="s">
        <v>356</v>
      </c>
      <c r="U309">
        <v>4</v>
      </c>
      <c r="V309">
        <v>1</v>
      </c>
      <c r="W309">
        <v>3</v>
      </c>
      <c r="X309">
        <v>3</v>
      </c>
      <c r="Y309">
        <v>2021</v>
      </c>
      <c r="Z309" s="9" t="s">
        <v>198</v>
      </c>
      <c r="AA309" s="9" t="s">
        <v>197</v>
      </c>
      <c r="AB309" t="s">
        <v>446</v>
      </c>
      <c r="AC309" t="s">
        <v>451</v>
      </c>
      <c r="AD309">
        <v>2</v>
      </c>
      <c r="AE309" t="s">
        <v>452</v>
      </c>
      <c r="AF309">
        <v>6</v>
      </c>
      <c r="AG309" t="s">
        <v>457</v>
      </c>
      <c r="AH309" t="s">
        <v>440</v>
      </c>
      <c r="AI309" t="s">
        <v>451</v>
      </c>
      <c r="AJ309">
        <v>2</v>
      </c>
      <c r="AK309" t="s">
        <v>452</v>
      </c>
    </row>
    <row r="310" spans="1:37" hidden="1" x14ac:dyDescent="0.2">
      <c r="A310">
        <v>116</v>
      </c>
      <c r="B310" s="9" t="s">
        <v>66</v>
      </c>
      <c r="D310" s="10">
        <v>44266</v>
      </c>
      <c r="E310" s="10">
        <v>44631</v>
      </c>
      <c r="F310" s="9" t="s">
        <v>34</v>
      </c>
      <c r="G310">
        <v>542</v>
      </c>
      <c r="H310">
        <v>3</v>
      </c>
      <c r="I310" s="10">
        <v>44349</v>
      </c>
      <c r="J310">
        <v>1</v>
      </c>
      <c r="K310" t="b">
        <v>1</v>
      </c>
      <c r="M310">
        <v>1</v>
      </c>
      <c r="N310" s="9" t="s">
        <v>183</v>
      </c>
      <c r="O310" s="10">
        <v>44383</v>
      </c>
      <c r="P310" s="9" t="s">
        <v>386</v>
      </c>
      <c r="Q310">
        <v>2021</v>
      </c>
      <c r="R310">
        <v>3</v>
      </c>
      <c r="S310">
        <v>3.8440214378118647</v>
      </c>
      <c r="T310" s="9" t="s">
        <v>384</v>
      </c>
      <c r="U310">
        <v>3</v>
      </c>
      <c r="V310">
        <v>1</v>
      </c>
      <c r="W310">
        <v>3</v>
      </c>
      <c r="X310">
        <v>4</v>
      </c>
      <c r="Y310">
        <v>2021</v>
      </c>
      <c r="Z310" s="9" t="s">
        <v>199</v>
      </c>
      <c r="AA310" s="9" t="s">
        <v>198</v>
      </c>
      <c r="AB310" t="s">
        <v>446</v>
      </c>
      <c r="AC310" t="s">
        <v>451</v>
      </c>
      <c r="AD310">
        <v>3</v>
      </c>
      <c r="AE310" t="s">
        <v>458</v>
      </c>
      <c r="AF310">
        <v>6</v>
      </c>
      <c r="AG310" t="s">
        <v>457</v>
      </c>
      <c r="AH310" t="s">
        <v>440</v>
      </c>
      <c r="AI310" t="s">
        <v>451</v>
      </c>
      <c r="AJ310">
        <v>3</v>
      </c>
      <c r="AK310" t="s">
        <v>458</v>
      </c>
    </row>
    <row r="311" spans="1:37" hidden="1" x14ac:dyDescent="0.2">
      <c r="A311">
        <v>129</v>
      </c>
      <c r="B311" s="9" t="s">
        <v>90</v>
      </c>
      <c r="C311">
        <v>5</v>
      </c>
      <c r="D311" s="10">
        <v>44223</v>
      </c>
      <c r="E311" s="10">
        <v>44588</v>
      </c>
      <c r="F311" s="9" t="s">
        <v>34</v>
      </c>
      <c r="G311">
        <v>406</v>
      </c>
      <c r="H311">
        <v>4</v>
      </c>
      <c r="I311" s="10">
        <v>44307</v>
      </c>
      <c r="J311">
        <v>1</v>
      </c>
      <c r="K311" t="b">
        <v>0</v>
      </c>
      <c r="L311">
        <v>35</v>
      </c>
      <c r="M311">
        <v>147</v>
      </c>
      <c r="N311" s="9" t="s">
        <v>183</v>
      </c>
      <c r="O311" s="10">
        <v>44383</v>
      </c>
      <c r="P311" s="9" t="s">
        <v>390</v>
      </c>
      <c r="Q311">
        <v>2021</v>
      </c>
      <c r="R311">
        <v>1</v>
      </c>
      <c r="S311">
        <v>5.2567814534179345</v>
      </c>
      <c r="T311" s="9" t="s">
        <v>356</v>
      </c>
      <c r="U311">
        <v>5</v>
      </c>
      <c r="V311">
        <v>1</v>
      </c>
      <c r="W311">
        <v>4</v>
      </c>
      <c r="X311">
        <v>2</v>
      </c>
      <c r="Y311">
        <v>2021</v>
      </c>
      <c r="Z311" s="9" t="s">
        <v>197</v>
      </c>
      <c r="AA311" s="9" t="s">
        <v>195</v>
      </c>
      <c r="AB311" t="s">
        <v>446</v>
      </c>
      <c r="AC311" t="s">
        <v>451</v>
      </c>
      <c r="AD311">
        <v>1</v>
      </c>
      <c r="AE311" t="s">
        <v>455</v>
      </c>
      <c r="AF311">
        <v>4</v>
      </c>
      <c r="AG311" t="s">
        <v>454</v>
      </c>
      <c r="AH311" t="s">
        <v>440</v>
      </c>
      <c r="AI311" t="s">
        <v>451</v>
      </c>
      <c r="AJ311">
        <v>1</v>
      </c>
      <c r="AK311" t="s">
        <v>455</v>
      </c>
    </row>
    <row r="312" spans="1:37" hidden="1" x14ac:dyDescent="0.2">
      <c r="A312">
        <v>137</v>
      </c>
      <c r="B312" s="9" t="s">
        <v>99</v>
      </c>
      <c r="C312">
        <v>5</v>
      </c>
      <c r="D312" s="10">
        <v>44270</v>
      </c>
      <c r="E312" s="10">
        <v>44635</v>
      </c>
      <c r="F312" s="9" t="s">
        <v>34</v>
      </c>
      <c r="G312">
        <v>325</v>
      </c>
      <c r="H312">
        <v>1</v>
      </c>
      <c r="I312" s="10">
        <v>44349</v>
      </c>
      <c r="J312">
        <v>1</v>
      </c>
      <c r="K312" t="b">
        <v>0</v>
      </c>
      <c r="L312">
        <v>12</v>
      </c>
      <c r="M312">
        <v>15</v>
      </c>
      <c r="N312" s="9" t="s">
        <v>183</v>
      </c>
      <c r="O312" s="10">
        <v>44383</v>
      </c>
      <c r="P312" s="9" t="s">
        <v>391</v>
      </c>
      <c r="Q312">
        <v>2021</v>
      </c>
      <c r="R312">
        <v>3</v>
      </c>
      <c r="S312">
        <v>3.7126019014764164</v>
      </c>
      <c r="T312" s="9" t="s">
        <v>356</v>
      </c>
      <c r="U312">
        <v>3</v>
      </c>
      <c r="V312">
        <v>1</v>
      </c>
      <c r="W312">
        <v>3</v>
      </c>
      <c r="X312">
        <v>4</v>
      </c>
      <c r="Y312">
        <v>2021</v>
      </c>
      <c r="Z312" s="9" t="s">
        <v>199</v>
      </c>
      <c r="AA312" s="9" t="s">
        <v>198</v>
      </c>
      <c r="AB312" t="s">
        <v>446</v>
      </c>
      <c r="AC312" t="s">
        <v>451</v>
      </c>
      <c r="AD312">
        <v>3</v>
      </c>
      <c r="AE312" t="s">
        <v>458</v>
      </c>
      <c r="AF312">
        <v>6</v>
      </c>
      <c r="AG312" t="s">
        <v>457</v>
      </c>
      <c r="AH312" t="s">
        <v>440</v>
      </c>
      <c r="AI312" t="s">
        <v>451</v>
      </c>
      <c r="AJ312">
        <v>3</v>
      </c>
      <c r="AK312" t="s">
        <v>458</v>
      </c>
    </row>
    <row r="313" spans="1:37" hidden="1" x14ac:dyDescent="0.2">
      <c r="A313">
        <v>154</v>
      </c>
      <c r="B313" s="9" t="s">
        <v>118</v>
      </c>
      <c r="C313">
        <v>5</v>
      </c>
      <c r="D313" s="10">
        <v>44323</v>
      </c>
      <c r="E313" s="10">
        <v>44688</v>
      </c>
      <c r="F313" s="9" t="s">
        <v>34</v>
      </c>
      <c r="G313">
        <v>542</v>
      </c>
      <c r="H313">
        <v>2</v>
      </c>
      <c r="I313" s="10">
        <v>44352</v>
      </c>
      <c r="J313">
        <v>1</v>
      </c>
      <c r="K313" t="b">
        <v>0</v>
      </c>
      <c r="L313">
        <v>24</v>
      </c>
      <c r="M313">
        <v>69</v>
      </c>
      <c r="N313" s="9" t="s">
        <v>183</v>
      </c>
      <c r="O313" s="10">
        <v>44383</v>
      </c>
      <c r="P313" s="9" t="s">
        <v>392</v>
      </c>
      <c r="Q313">
        <v>2021</v>
      </c>
      <c r="R313">
        <v>5</v>
      </c>
      <c r="S313">
        <v>1.9712930450317254</v>
      </c>
      <c r="T313" s="9" t="s">
        <v>356</v>
      </c>
      <c r="U313">
        <v>1</v>
      </c>
      <c r="V313">
        <v>1</v>
      </c>
      <c r="W313">
        <v>1</v>
      </c>
      <c r="X313">
        <v>6</v>
      </c>
      <c r="Y313">
        <v>2021</v>
      </c>
      <c r="Z313" s="9" t="s">
        <v>201</v>
      </c>
      <c r="AA313" s="9" t="s">
        <v>200</v>
      </c>
      <c r="AB313" t="s">
        <v>446</v>
      </c>
      <c r="AC313" t="s">
        <v>447</v>
      </c>
      <c r="AD313">
        <v>5</v>
      </c>
      <c r="AE313" t="s">
        <v>448</v>
      </c>
      <c r="AF313">
        <v>6</v>
      </c>
      <c r="AG313" t="s">
        <v>457</v>
      </c>
      <c r="AH313" t="s">
        <v>440</v>
      </c>
      <c r="AI313" t="s">
        <v>447</v>
      </c>
      <c r="AJ313">
        <v>5</v>
      </c>
      <c r="AK313" t="s">
        <v>448</v>
      </c>
    </row>
    <row r="314" spans="1:37" x14ac:dyDescent="0.2">
      <c r="A314">
        <v>155</v>
      </c>
      <c r="B314" s="9" t="s">
        <v>119</v>
      </c>
      <c r="D314" s="10">
        <v>43721</v>
      </c>
      <c r="E314" s="10">
        <v>44363</v>
      </c>
      <c r="F314" s="9" t="s">
        <v>120</v>
      </c>
      <c r="G314">
        <v>625</v>
      </c>
      <c r="H314">
        <v>4</v>
      </c>
      <c r="I314" s="10">
        <v>44348</v>
      </c>
      <c r="J314">
        <v>1</v>
      </c>
      <c r="K314" t="b">
        <v>1</v>
      </c>
      <c r="M314">
        <v>12</v>
      </c>
      <c r="N314" s="9" t="s">
        <v>183</v>
      </c>
      <c r="O314" s="10">
        <v>44383</v>
      </c>
      <c r="P314" s="9" t="s">
        <v>435</v>
      </c>
      <c r="Q314">
        <v>2019</v>
      </c>
      <c r="R314">
        <v>9</v>
      </c>
      <c r="S314">
        <v>21.749933263516706</v>
      </c>
      <c r="T314" s="9" t="s">
        <v>384</v>
      </c>
      <c r="U314">
        <v>21</v>
      </c>
      <c r="V314">
        <v>1</v>
      </c>
      <c r="W314">
        <v>21</v>
      </c>
      <c r="X314">
        <v>10</v>
      </c>
      <c r="Y314">
        <v>2019</v>
      </c>
      <c r="Z314" s="9" t="s">
        <v>212</v>
      </c>
      <c r="AA314" s="9" t="s">
        <v>211</v>
      </c>
      <c r="AB314" t="s">
        <v>440</v>
      </c>
      <c r="AC314" t="s">
        <v>447</v>
      </c>
      <c r="AD314">
        <v>6</v>
      </c>
      <c r="AE314" t="s">
        <v>457</v>
      </c>
      <c r="AF314">
        <v>6</v>
      </c>
      <c r="AG314" t="s">
        <v>457</v>
      </c>
      <c r="AH314" t="s">
        <v>485</v>
      </c>
      <c r="AI314" t="s">
        <v>441</v>
      </c>
      <c r="AJ314">
        <v>9</v>
      </c>
      <c r="AK314" t="s">
        <v>449</v>
      </c>
    </row>
    <row r="315" spans="1:37" hidden="1" x14ac:dyDescent="0.2">
      <c r="A315">
        <v>171</v>
      </c>
      <c r="B315" s="9" t="s">
        <v>140</v>
      </c>
      <c r="C315">
        <v>10</v>
      </c>
      <c r="D315" s="10">
        <v>44253</v>
      </c>
      <c r="E315" s="10">
        <v>44618</v>
      </c>
      <c r="F315" s="9" t="s">
        <v>34</v>
      </c>
      <c r="G315">
        <v>658</v>
      </c>
      <c r="H315">
        <v>5</v>
      </c>
      <c r="I315" s="10">
        <v>44336</v>
      </c>
      <c r="J315">
        <v>1</v>
      </c>
      <c r="K315" t="b">
        <v>0</v>
      </c>
      <c r="L315">
        <v>10</v>
      </c>
      <c r="M315">
        <v>34</v>
      </c>
      <c r="N315" s="9" t="s">
        <v>183</v>
      </c>
      <c r="O315" s="10">
        <v>44383</v>
      </c>
      <c r="P315" s="9" t="s">
        <v>378</v>
      </c>
      <c r="Q315">
        <v>2021</v>
      </c>
      <c r="R315">
        <v>2</v>
      </c>
      <c r="S315">
        <v>4.2711349309020719</v>
      </c>
      <c r="T315" s="9" t="s">
        <v>356</v>
      </c>
      <c r="U315">
        <v>4</v>
      </c>
      <c r="V315">
        <v>1</v>
      </c>
      <c r="W315">
        <v>3</v>
      </c>
      <c r="X315">
        <v>3</v>
      </c>
      <c r="Y315">
        <v>2021</v>
      </c>
      <c r="Z315" s="9" t="s">
        <v>198</v>
      </c>
      <c r="AA315" s="9" t="s">
        <v>197</v>
      </c>
      <c r="AB315" t="s">
        <v>446</v>
      </c>
      <c r="AC315" t="s">
        <v>451</v>
      </c>
      <c r="AD315">
        <v>2</v>
      </c>
      <c r="AE315" t="s">
        <v>452</v>
      </c>
      <c r="AF315">
        <v>5</v>
      </c>
      <c r="AG315" t="s">
        <v>448</v>
      </c>
      <c r="AH315" t="s">
        <v>440</v>
      </c>
      <c r="AI315" t="s">
        <v>451</v>
      </c>
      <c r="AJ315">
        <v>2</v>
      </c>
      <c r="AK315" t="s">
        <v>452</v>
      </c>
    </row>
    <row r="316" spans="1:37" hidden="1" x14ac:dyDescent="0.2">
      <c r="A316">
        <v>187</v>
      </c>
      <c r="B316" s="9" t="s">
        <v>158</v>
      </c>
      <c r="C316">
        <v>15</v>
      </c>
      <c r="D316" s="10">
        <v>43822</v>
      </c>
      <c r="E316" s="10">
        <v>44553</v>
      </c>
      <c r="F316" s="9" t="s">
        <v>34</v>
      </c>
      <c r="G316">
        <v>361</v>
      </c>
      <c r="H316">
        <v>2</v>
      </c>
      <c r="I316" s="10">
        <v>44302</v>
      </c>
      <c r="J316">
        <v>1</v>
      </c>
      <c r="K316" t="b">
        <v>0</v>
      </c>
      <c r="L316">
        <v>22</v>
      </c>
      <c r="M316">
        <v>106</v>
      </c>
      <c r="N316" s="9" t="s">
        <v>183</v>
      </c>
      <c r="O316" s="10">
        <v>44383</v>
      </c>
      <c r="P316" s="9" t="s">
        <v>420</v>
      </c>
      <c r="Q316">
        <v>2019</v>
      </c>
      <c r="R316">
        <v>12</v>
      </c>
      <c r="S316">
        <v>18.431589971046634</v>
      </c>
      <c r="T316" s="9" t="s">
        <v>363</v>
      </c>
      <c r="U316">
        <v>18</v>
      </c>
      <c r="V316">
        <v>1</v>
      </c>
      <c r="W316">
        <v>17</v>
      </c>
      <c r="X316">
        <v>1</v>
      </c>
      <c r="Y316">
        <v>2020</v>
      </c>
      <c r="Z316" s="9" t="s">
        <v>215</v>
      </c>
      <c r="AA316" s="9" t="s">
        <v>214</v>
      </c>
      <c r="AB316" t="s">
        <v>440</v>
      </c>
      <c r="AC316" t="s">
        <v>444</v>
      </c>
      <c r="AD316">
        <v>12</v>
      </c>
      <c r="AE316" t="s">
        <v>445</v>
      </c>
      <c r="AF316">
        <v>4</v>
      </c>
      <c r="AG316" t="s">
        <v>454</v>
      </c>
      <c r="AH316" t="s">
        <v>485</v>
      </c>
      <c r="AI316" t="s">
        <v>444</v>
      </c>
      <c r="AJ316">
        <v>12</v>
      </c>
      <c r="AK316" t="s">
        <v>445</v>
      </c>
    </row>
    <row r="317" spans="1:37" hidden="1" x14ac:dyDescent="0.2">
      <c r="A317">
        <v>203</v>
      </c>
      <c r="B317" s="9" t="s">
        <v>48</v>
      </c>
      <c r="C317">
        <v>10</v>
      </c>
      <c r="D317" s="10">
        <v>44315</v>
      </c>
      <c r="E317" s="10">
        <v>44671</v>
      </c>
      <c r="F317" s="9" t="s">
        <v>34</v>
      </c>
      <c r="G317">
        <v>495</v>
      </c>
      <c r="H317">
        <v>2</v>
      </c>
      <c r="I317" s="10">
        <v>44343</v>
      </c>
      <c r="J317">
        <v>1</v>
      </c>
      <c r="K317" t="b">
        <v>1</v>
      </c>
      <c r="L317">
        <v>22</v>
      </c>
      <c r="M317">
        <v>71</v>
      </c>
      <c r="N317" s="9" t="s">
        <v>183</v>
      </c>
      <c r="O317" s="10">
        <v>44383</v>
      </c>
      <c r="P317" s="9" t="s">
        <v>426</v>
      </c>
      <c r="Q317">
        <v>2021</v>
      </c>
      <c r="R317">
        <v>4</v>
      </c>
      <c r="S317">
        <v>2.2341321177026221</v>
      </c>
      <c r="T317" s="9" t="s">
        <v>356</v>
      </c>
      <c r="U317">
        <v>2</v>
      </c>
      <c r="V317">
        <v>2</v>
      </c>
      <c r="W317">
        <v>0</v>
      </c>
      <c r="X317">
        <v>6</v>
      </c>
      <c r="Y317">
        <v>2021</v>
      </c>
      <c r="Z317" s="9" t="s">
        <v>201</v>
      </c>
      <c r="AA317" s="9" t="s">
        <v>199</v>
      </c>
      <c r="AB317" t="s">
        <v>446</v>
      </c>
      <c r="AC317" t="s">
        <v>447</v>
      </c>
      <c r="AD317">
        <v>4</v>
      </c>
      <c r="AE317" t="s">
        <v>454</v>
      </c>
      <c r="AF317">
        <v>5</v>
      </c>
      <c r="AG317" t="s">
        <v>448</v>
      </c>
      <c r="AH317" t="s">
        <v>440</v>
      </c>
      <c r="AI317" t="s">
        <v>447</v>
      </c>
      <c r="AJ317">
        <v>4</v>
      </c>
      <c r="AK317" t="s">
        <v>454</v>
      </c>
    </row>
    <row r="318" spans="1:37" hidden="1" x14ac:dyDescent="0.2">
      <c r="A318">
        <v>210</v>
      </c>
      <c r="B318" s="9" t="s">
        <v>59</v>
      </c>
      <c r="C318">
        <v>10</v>
      </c>
      <c r="D318" s="10">
        <v>44251</v>
      </c>
      <c r="E318" s="10">
        <v>44616</v>
      </c>
      <c r="F318" s="9" t="s">
        <v>34</v>
      </c>
      <c r="G318">
        <v>806</v>
      </c>
      <c r="H318">
        <v>6</v>
      </c>
      <c r="I318" s="10">
        <v>44350</v>
      </c>
      <c r="J318">
        <v>1</v>
      </c>
      <c r="K318" t="b">
        <v>1</v>
      </c>
      <c r="L318">
        <v>70</v>
      </c>
      <c r="M318">
        <v>223</v>
      </c>
      <c r="N318" s="9" t="s">
        <v>183</v>
      </c>
      <c r="O318" s="10">
        <v>44383</v>
      </c>
      <c r="P318" s="9" t="s">
        <v>389</v>
      </c>
      <c r="Q318">
        <v>2021</v>
      </c>
      <c r="R318">
        <v>2</v>
      </c>
      <c r="S318">
        <v>4.336844699069796</v>
      </c>
      <c r="T318" s="9" t="s">
        <v>356</v>
      </c>
      <c r="U318">
        <v>4</v>
      </c>
      <c r="V318">
        <v>2</v>
      </c>
      <c r="W318">
        <v>2</v>
      </c>
      <c r="X318">
        <v>4</v>
      </c>
      <c r="Y318">
        <v>2021</v>
      </c>
      <c r="Z318" s="9" t="s">
        <v>199</v>
      </c>
      <c r="AA318" s="9" t="s">
        <v>197</v>
      </c>
      <c r="AB318" t="s">
        <v>446</v>
      </c>
      <c r="AC318" t="s">
        <v>451</v>
      </c>
      <c r="AD318">
        <v>2</v>
      </c>
      <c r="AE318" t="s">
        <v>452</v>
      </c>
      <c r="AF318">
        <v>6</v>
      </c>
      <c r="AG318" t="s">
        <v>457</v>
      </c>
      <c r="AH318" t="s">
        <v>440</v>
      </c>
      <c r="AI318" t="s">
        <v>451</v>
      </c>
      <c r="AJ318">
        <v>2</v>
      </c>
      <c r="AK318" t="s">
        <v>452</v>
      </c>
    </row>
    <row r="319" spans="1:37" hidden="1" x14ac:dyDescent="0.2">
      <c r="A319">
        <v>214</v>
      </c>
      <c r="B319" s="9" t="s">
        <v>66</v>
      </c>
      <c r="D319" s="10">
        <v>44266</v>
      </c>
      <c r="E319" s="10">
        <v>44631</v>
      </c>
      <c r="F319" s="9" t="s">
        <v>34</v>
      </c>
      <c r="G319">
        <v>542</v>
      </c>
      <c r="H319">
        <v>3</v>
      </c>
      <c r="I319" s="10">
        <v>44349</v>
      </c>
      <c r="J319">
        <v>1</v>
      </c>
      <c r="K319" t="b">
        <v>1</v>
      </c>
      <c r="M319">
        <v>1</v>
      </c>
      <c r="N319" s="9" t="s">
        <v>183</v>
      </c>
      <c r="O319" s="10">
        <v>44383</v>
      </c>
      <c r="P319" s="9" t="s">
        <v>386</v>
      </c>
      <c r="Q319">
        <v>2021</v>
      </c>
      <c r="R319">
        <v>3</v>
      </c>
      <c r="S319">
        <v>3.8440214378118647</v>
      </c>
      <c r="T319" s="9" t="s">
        <v>384</v>
      </c>
      <c r="U319">
        <v>3</v>
      </c>
      <c r="V319">
        <v>2</v>
      </c>
      <c r="W319">
        <v>2</v>
      </c>
      <c r="X319">
        <v>5</v>
      </c>
      <c r="Y319">
        <v>2021</v>
      </c>
      <c r="Z319" s="9" t="s">
        <v>200</v>
      </c>
      <c r="AA319" s="9" t="s">
        <v>198</v>
      </c>
      <c r="AB319" t="s">
        <v>446</v>
      </c>
      <c r="AC319" t="s">
        <v>451</v>
      </c>
      <c r="AD319">
        <v>3</v>
      </c>
      <c r="AE319" t="s">
        <v>458</v>
      </c>
      <c r="AF319">
        <v>6</v>
      </c>
      <c r="AG319" t="s">
        <v>457</v>
      </c>
      <c r="AH319" t="s">
        <v>440</v>
      </c>
      <c r="AI319" t="s">
        <v>451</v>
      </c>
      <c r="AJ319">
        <v>3</v>
      </c>
      <c r="AK319" t="s">
        <v>458</v>
      </c>
    </row>
    <row r="320" spans="1:37" hidden="1" x14ac:dyDescent="0.2">
      <c r="A320">
        <v>227</v>
      </c>
      <c r="B320" s="9" t="s">
        <v>90</v>
      </c>
      <c r="C320">
        <v>5</v>
      </c>
      <c r="D320" s="10">
        <v>44223</v>
      </c>
      <c r="E320" s="10">
        <v>44588</v>
      </c>
      <c r="F320" s="9" t="s">
        <v>34</v>
      </c>
      <c r="G320">
        <v>406</v>
      </c>
      <c r="H320">
        <v>4</v>
      </c>
      <c r="I320" s="10">
        <v>44307</v>
      </c>
      <c r="J320">
        <v>1</v>
      </c>
      <c r="K320" t="b">
        <v>0</v>
      </c>
      <c r="L320">
        <v>35</v>
      </c>
      <c r="M320">
        <v>147</v>
      </c>
      <c r="N320" s="9" t="s">
        <v>183</v>
      </c>
      <c r="O320" s="10">
        <v>44383</v>
      </c>
      <c r="P320" s="9" t="s">
        <v>390</v>
      </c>
      <c r="Q320">
        <v>2021</v>
      </c>
      <c r="R320">
        <v>1</v>
      </c>
      <c r="S320">
        <v>5.2567814534179345</v>
      </c>
      <c r="T320" s="9" t="s">
        <v>356</v>
      </c>
      <c r="U320">
        <v>5</v>
      </c>
      <c r="V320">
        <v>2</v>
      </c>
      <c r="W320">
        <v>3</v>
      </c>
      <c r="X320">
        <v>3</v>
      </c>
      <c r="Y320">
        <v>2021</v>
      </c>
      <c r="Z320" s="9" t="s">
        <v>198</v>
      </c>
      <c r="AA320" s="9" t="s">
        <v>195</v>
      </c>
      <c r="AB320" t="s">
        <v>446</v>
      </c>
      <c r="AC320" t="s">
        <v>451</v>
      </c>
      <c r="AD320">
        <v>1</v>
      </c>
      <c r="AE320" t="s">
        <v>455</v>
      </c>
      <c r="AF320">
        <v>4</v>
      </c>
      <c r="AG320" t="s">
        <v>454</v>
      </c>
      <c r="AH320" t="s">
        <v>440</v>
      </c>
      <c r="AI320" t="s">
        <v>451</v>
      </c>
      <c r="AJ320">
        <v>1</v>
      </c>
      <c r="AK320" t="s">
        <v>455</v>
      </c>
    </row>
    <row r="321" spans="1:37" hidden="1" x14ac:dyDescent="0.2">
      <c r="A321">
        <v>235</v>
      </c>
      <c r="B321" s="9" t="s">
        <v>99</v>
      </c>
      <c r="C321">
        <v>5</v>
      </c>
      <c r="D321" s="10">
        <v>44270</v>
      </c>
      <c r="E321" s="10">
        <v>44635</v>
      </c>
      <c r="F321" s="9" t="s">
        <v>34</v>
      </c>
      <c r="G321">
        <v>325</v>
      </c>
      <c r="H321">
        <v>1</v>
      </c>
      <c r="I321" s="10">
        <v>44349</v>
      </c>
      <c r="J321">
        <v>1</v>
      </c>
      <c r="K321" t="b">
        <v>0</v>
      </c>
      <c r="L321">
        <v>12</v>
      </c>
      <c r="M321">
        <v>15</v>
      </c>
      <c r="N321" s="9" t="s">
        <v>183</v>
      </c>
      <c r="O321" s="10">
        <v>44383</v>
      </c>
      <c r="P321" s="9" t="s">
        <v>391</v>
      </c>
      <c r="Q321">
        <v>2021</v>
      </c>
      <c r="R321">
        <v>3</v>
      </c>
      <c r="S321">
        <v>3.7126019014764164</v>
      </c>
      <c r="T321" s="9" t="s">
        <v>356</v>
      </c>
      <c r="U321">
        <v>3</v>
      </c>
      <c r="V321">
        <v>2</v>
      </c>
      <c r="W321">
        <v>2</v>
      </c>
      <c r="X321">
        <v>5</v>
      </c>
      <c r="Y321">
        <v>2021</v>
      </c>
      <c r="Z321" s="9" t="s">
        <v>200</v>
      </c>
      <c r="AA321" s="9" t="s">
        <v>198</v>
      </c>
      <c r="AB321" t="s">
        <v>446</v>
      </c>
      <c r="AC321" t="s">
        <v>451</v>
      </c>
      <c r="AD321">
        <v>3</v>
      </c>
      <c r="AE321" t="s">
        <v>458</v>
      </c>
      <c r="AF321">
        <v>6</v>
      </c>
      <c r="AG321" t="s">
        <v>457</v>
      </c>
      <c r="AH321" t="s">
        <v>440</v>
      </c>
      <c r="AI321" t="s">
        <v>451</v>
      </c>
      <c r="AJ321">
        <v>3</v>
      </c>
      <c r="AK321" t="s">
        <v>458</v>
      </c>
    </row>
    <row r="322" spans="1:37" x14ac:dyDescent="0.2">
      <c r="A322">
        <v>253</v>
      </c>
      <c r="B322" s="9" t="s">
        <v>119</v>
      </c>
      <c r="D322" s="10">
        <v>43721</v>
      </c>
      <c r="E322" s="10">
        <v>44363</v>
      </c>
      <c r="F322" s="9" t="s">
        <v>120</v>
      </c>
      <c r="G322">
        <v>625</v>
      </c>
      <c r="H322">
        <v>4</v>
      </c>
      <c r="I322" s="10">
        <v>44348</v>
      </c>
      <c r="J322">
        <v>1</v>
      </c>
      <c r="K322" t="b">
        <v>1</v>
      </c>
      <c r="M322">
        <v>12</v>
      </c>
      <c r="N322" s="9" t="s">
        <v>183</v>
      </c>
      <c r="O322" s="10">
        <v>44383</v>
      </c>
      <c r="P322" s="9" t="s">
        <v>435</v>
      </c>
      <c r="Q322">
        <v>2019</v>
      </c>
      <c r="R322">
        <v>9</v>
      </c>
      <c r="S322">
        <v>21.749933263516706</v>
      </c>
      <c r="T322" s="9" t="s">
        <v>384</v>
      </c>
      <c r="U322">
        <v>21</v>
      </c>
      <c r="V322">
        <v>2</v>
      </c>
      <c r="W322">
        <v>20</v>
      </c>
      <c r="X322">
        <v>11</v>
      </c>
      <c r="Y322">
        <v>2019</v>
      </c>
      <c r="Z322" s="9" t="s">
        <v>213</v>
      </c>
      <c r="AA322" s="9" t="s">
        <v>211</v>
      </c>
      <c r="AB322" t="s">
        <v>440</v>
      </c>
      <c r="AC322" t="s">
        <v>447</v>
      </c>
      <c r="AD322">
        <v>6</v>
      </c>
      <c r="AE322" t="s">
        <v>457</v>
      </c>
      <c r="AF322">
        <v>6</v>
      </c>
      <c r="AG322" t="s">
        <v>457</v>
      </c>
      <c r="AH322" t="s">
        <v>485</v>
      </c>
      <c r="AI322" t="s">
        <v>441</v>
      </c>
      <c r="AJ322">
        <v>9</v>
      </c>
      <c r="AK322" t="s">
        <v>449</v>
      </c>
    </row>
    <row r="323" spans="1:37" hidden="1" x14ac:dyDescent="0.2">
      <c r="A323">
        <v>269</v>
      </c>
      <c r="B323" s="9" t="s">
        <v>140</v>
      </c>
      <c r="C323">
        <v>10</v>
      </c>
      <c r="D323" s="10">
        <v>44253</v>
      </c>
      <c r="E323" s="10">
        <v>44618</v>
      </c>
      <c r="F323" s="9" t="s">
        <v>34</v>
      </c>
      <c r="G323">
        <v>658</v>
      </c>
      <c r="H323">
        <v>5</v>
      </c>
      <c r="I323" s="10">
        <v>44336</v>
      </c>
      <c r="J323">
        <v>1</v>
      </c>
      <c r="K323" t="b">
        <v>0</v>
      </c>
      <c r="L323">
        <v>10</v>
      </c>
      <c r="M323">
        <v>34</v>
      </c>
      <c r="N323" s="9" t="s">
        <v>183</v>
      </c>
      <c r="O323" s="10">
        <v>44383</v>
      </c>
      <c r="P323" s="9" t="s">
        <v>378</v>
      </c>
      <c r="Q323">
        <v>2021</v>
      </c>
      <c r="R323">
        <v>2</v>
      </c>
      <c r="S323">
        <v>4.2711349309020719</v>
      </c>
      <c r="T323" s="9" t="s">
        <v>356</v>
      </c>
      <c r="U323">
        <v>4</v>
      </c>
      <c r="V323">
        <v>2</v>
      </c>
      <c r="W323">
        <v>2</v>
      </c>
      <c r="X323">
        <v>4</v>
      </c>
      <c r="Y323">
        <v>2021</v>
      </c>
      <c r="Z323" s="9" t="s">
        <v>199</v>
      </c>
      <c r="AA323" s="9" t="s">
        <v>197</v>
      </c>
      <c r="AB323" t="s">
        <v>446</v>
      </c>
      <c r="AC323" t="s">
        <v>451</v>
      </c>
      <c r="AD323">
        <v>2</v>
      </c>
      <c r="AE323" t="s">
        <v>452</v>
      </c>
      <c r="AF323">
        <v>5</v>
      </c>
      <c r="AG323" t="s">
        <v>448</v>
      </c>
      <c r="AH323" t="s">
        <v>440</v>
      </c>
      <c r="AI323" t="s">
        <v>451</v>
      </c>
      <c r="AJ323">
        <v>2</v>
      </c>
      <c r="AK323" t="s">
        <v>452</v>
      </c>
    </row>
    <row r="324" spans="1:37" hidden="1" x14ac:dyDescent="0.2">
      <c r="A324">
        <v>285</v>
      </c>
      <c r="B324" s="9" t="s">
        <v>158</v>
      </c>
      <c r="C324">
        <v>15</v>
      </c>
      <c r="D324" s="10">
        <v>43822</v>
      </c>
      <c r="E324" s="10">
        <v>44553</v>
      </c>
      <c r="F324" s="9" t="s">
        <v>34</v>
      </c>
      <c r="G324">
        <v>361</v>
      </c>
      <c r="H324">
        <v>2</v>
      </c>
      <c r="I324" s="10">
        <v>44302</v>
      </c>
      <c r="J324">
        <v>1</v>
      </c>
      <c r="K324" t="b">
        <v>0</v>
      </c>
      <c r="L324">
        <v>22</v>
      </c>
      <c r="M324">
        <v>106</v>
      </c>
      <c r="N324" s="9" t="s">
        <v>183</v>
      </c>
      <c r="O324" s="10">
        <v>44383</v>
      </c>
      <c r="P324" s="9" t="s">
        <v>420</v>
      </c>
      <c r="Q324">
        <v>2019</v>
      </c>
      <c r="R324">
        <v>12</v>
      </c>
      <c r="S324">
        <v>18.431589971046634</v>
      </c>
      <c r="T324" s="9" t="s">
        <v>363</v>
      </c>
      <c r="U324">
        <v>18</v>
      </c>
      <c r="V324">
        <v>2</v>
      </c>
      <c r="W324">
        <v>16</v>
      </c>
      <c r="X324">
        <v>2</v>
      </c>
      <c r="Y324">
        <v>2020</v>
      </c>
      <c r="Z324" s="9" t="s">
        <v>202</v>
      </c>
      <c r="AA324" s="9" t="s">
        <v>214</v>
      </c>
      <c r="AB324" t="s">
        <v>440</v>
      </c>
      <c r="AC324" t="s">
        <v>444</v>
      </c>
      <c r="AD324">
        <v>12</v>
      </c>
      <c r="AE324" t="s">
        <v>445</v>
      </c>
      <c r="AF324">
        <v>4</v>
      </c>
      <c r="AG324" t="s">
        <v>454</v>
      </c>
      <c r="AH324" t="s">
        <v>485</v>
      </c>
      <c r="AI324" t="s">
        <v>444</v>
      </c>
      <c r="AJ324">
        <v>12</v>
      </c>
      <c r="AK324" t="s">
        <v>445</v>
      </c>
    </row>
    <row r="325" spans="1:37" hidden="1" x14ac:dyDescent="0.2">
      <c r="A325">
        <v>308</v>
      </c>
      <c r="B325" s="9" t="s">
        <v>59</v>
      </c>
      <c r="C325">
        <v>10</v>
      </c>
      <c r="D325" s="10">
        <v>44251</v>
      </c>
      <c r="E325" s="10">
        <v>44616</v>
      </c>
      <c r="F325" s="9" t="s">
        <v>34</v>
      </c>
      <c r="G325">
        <v>806</v>
      </c>
      <c r="H325">
        <v>6</v>
      </c>
      <c r="I325" s="10">
        <v>44350</v>
      </c>
      <c r="J325">
        <v>1</v>
      </c>
      <c r="K325" t="b">
        <v>1</v>
      </c>
      <c r="L325">
        <v>70</v>
      </c>
      <c r="M325">
        <v>223</v>
      </c>
      <c r="N325" s="9" t="s">
        <v>183</v>
      </c>
      <c r="O325" s="10">
        <v>44383</v>
      </c>
      <c r="P325" s="9" t="s">
        <v>389</v>
      </c>
      <c r="Q325">
        <v>2021</v>
      </c>
      <c r="R325">
        <v>2</v>
      </c>
      <c r="S325">
        <v>4.336844699069796</v>
      </c>
      <c r="T325" s="9" t="s">
        <v>356</v>
      </c>
      <c r="U325">
        <v>4</v>
      </c>
      <c r="V325">
        <v>3</v>
      </c>
      <c r="W325">
        <v>1</v>
      </c>
      <c r="X325">
        <v>5</v>
      </c>
      <c r="Y325">
        <v>2021</v>
      </c>
      <c r="Z325" s="9" t="s">
        <v>200</v>
      </c>
      <c r="AA325" s="9" t="s">
        <v>197</v>
      </c>
      <c r="AB325" t="s">
        <v>446</v>
      </c>
      <c r="AC325" t="s">
        <v>451</v>
      </c>
      <c r="AD325">
        <v>2</v>
      </c>
      <c r="AE325" t="s">
        <v>452</v>
      </c>
      <c r="AF325">
        <v>6</v>
      </c>
      <c r="AG325" t="s">
        <v>457</v>
      </c>
      <c r="AH325" t="s">
        <v>440</v>
      </c>
      <c r="AI325" t="s">
        <v>451</v>
      </c>
      <c r="AJ325">
        <v>2</v>
      </c>
      <c r="AK325" t="s">
        <v>452</v>
      </c>
    </row>
    <row r="326" spans="1:37" hidden="1" x14ac:dyDescent="0.2">
      <c r="A326">
        <v>312</v>
      </c>
      <c r="B326" s="9" t="s">
        <v>66</v>
      </c>
      <c r="D326" s="10">
        <v>44266</v>
      </c>
      <c r="E326" s="10">
        <v>44631</v>
      </c>
      <c r="F326" s="9" t="s">
        <v>34</v>
      </c>
      <c r="G326">
        <v>542</v>
      </c>
      <c r="H326">
        <v>3</v>
      </c>
      <c r="I326" s="10">
        <v>44349</v>
      </c>
      <c r="J326">
        <v>1</v>
      </c>
      <c r="K326" t="b">
        <v>1</v>
      </c>
      <c r="M326">
        <v>1</v>
      </c>
      <c r="N326" s="9" t="s">
        <v>183</v>
      </c>
      <c r="O326" s="10">
        <v>44383</v>
      </c>
      <c r="P326" s="9" t="s">
        <v>386</v>
      </c>
      <c r="Q326">
        <v>2021</v>
      </c>
      <c r="R326">
        <v>3</v>
      </c>
      <c r="S326">
        <v>3.8440214378118647</v>
      </c>
      <c r="T326" s="9" t="s">
        <v>384</v>
      </c>
      <c r="U326">
        <v>3</v>
      </c>
      <c r="V326">
        <v>3</v>
      </c>
      <c r="W326">
        <v>1</v>
      </c>
      <c r="X326">
        <v>6</v>
      </c>
      <c r="Y326">
        <v>2021</v>
      </c>
      <c r="Z326" s="9" t="s">
        <v>201</v>
      </c>
      <c r="AA326" s="9" t="s">
        <v>198</v>
      </c>
      <c r="AB326" t="s">
        <v>446</v>
      </c>
      <c r="AC326" t="s">
        <v>451</v>
      </c>
      <c r="AD326">
        <v>3</v>
      </c>
      <c r="AE326" t="s">
        <v>458</v>
      </c>
      <c r="AF326">
        <v>6</v>
      </c>
      <c r="AG326" t="s">
        <v>457</v>
      </c>
      <c r="AH326" t="s">
        <v>440</v>
      </c>
      <c r="AI326" t="s">
        <v>451</v>
      </c>
      <c r="AJ326">
        <v>3</v>
      </c>
      <c r="AK326" t="s">
        <v>458</v>
      </c>
    </row>
    <row r="327" spans="1:37" hidden="1" x14ac:dyDescent="0.2">
      <c r="A327">
        <v>325</v>
      </c>
      <c r="B327" s="9" t="s">
        <v>90</v>
      </c>
      <c r="C327">
        <v>5</v>
      </c>
      <c r="D327" s="10">
        <v>44223</v>
      </c>
      <c r="E327" s="10">
        <v>44588</v>
      </c>
      <c r="F327" s="9" t="s">
        <v>34</v>
      </c>
      <c r="G327">
        <v>406</v>
      </c>
      <c r="H327">
        <v>4</v>
      </c>
      <c r="I327" s="10">
        <v>44307</v>
      </c>
      <c r="J327">
        <v>1</v>
      </c>
      <c r="K327" t="b">
        <v>0</v>
      </c>
      <c r="L327">
        <v>35</v>
      </c>
      <c r="M327">
        <v>147</v>
      </c>
      <c r="N327" s="9" t="s">
        <v>183</v>
      </c>
      <c r="O327" s="10">
        <v>44383</v>
      </c>
      <c r="P327" s="9" t="s">
        <v>390</v>
      </c>
      <c r="Q327">
        <v>2021</v>
      </c>
      <c r="R327">
        <v>1</v>
      </c>
      <c r="S327">
        <v>5.2567814534179345</v>
      </c>
      <c r="T327" s="9" t="s">
        <v>356</v>
      </c>
      <c r="U327">
        <v>5</v>
      </c>
      <c r="V327">
        <v>3</v>
      </c>
      <c r="W327">
        <v>2</v>
      </c>
      <c r="X327">
        <v>4</v>
      </c>
      <c r="Y327">
        <v>2021</v>
      </c>
      <c r="Z327" s="9" t="s">
        <v>199</v>
      </c>
      <c r="AA327" s="9" t="s">
        <v>195</v>
      </c>
      <c r="AB327" t="s">
        <v>446</v>
      </c>
      <c r="AC327" t="s">
        <v>451</v>
      </c>
      <c r="AD327">
        <v>1</v>
      </c>
      <c r="AE327" t="s">
        <v>455</v>
      </c>
      <c r="AF327">
        <v>4</v>
      </c>
      <c r="AG327" t="s">
        <v>454</v>
      </c>
      <c r="AH327" t="s">
        <v>440</v>
      </c>
      <c r="AI327" t="s">
        <v>451</v>
      </c>
      <c r="AJ327">
        <v>1</v>
      </c>
      <c r="AK327" t="s">
        <v>455</v>
      </c>
    </row>
    <row r="328" spans="1:37" hidden="1" x14ac:dyDescent="0.2">
      <c r="A328">
        <v>333</v>
      </c>
      <c r="B328" s="9" t="s">
        <v>99</v>
      </c>
      <c r="C328">
        <v>5</v>
      </c>
      <c r="D328" s="10">
        <v>44270</v>
      </c>
      <c r="E328" s="10">
        <v>44635</v>
      </c>
      <c r="F328" s="9" t="s">
        <v>34</v>
      </c>
      <c r="G328">
        <v>325</v>
      </c>
      <c r="H328">
        <v>1</v>
      </c>
      <c r="I328" s="10">
        <v>44349</v>
      </c>
      <c r="J328">
        <v>1</v>
      </c>
      <c r="K328" t="b">
        <v>0</v>
      </c>
      <c r="L328">
        <v>12</v>
      </c>
      <c r="M328">
        <v>15</v>
      </c>
      <c r="N328" s="9" t="s">
        <v>183</v>
      </c>
      <c r="O328" s="10">
        <v>44383</v>
      </c>
      <c r="P328" s="9" t="s">
        <v>391</v>
      </c>
      <c r="Q328">
        <v>2021</v>
      </c>
      <c r="R328">
        <v>3</v>
      </c>
      <c r="S328">
        <v>3.7126019014764164</v>
      </c>
      <c r="T328" s="9" t="s">
        <v>356</v>
      </c>
      <c r="U328">
        <v>3</v>
      </c>
      <c r="V328">
        <v>3</v>
      </c>
      <c r="W328">
        <v>1</v>
      </c>
      <c r="X328">
        <v>6</v>
      </c>
      <c r="Y328">
        <v>2021</v>
      </c>
      <c r="Z328" s="9" t="s">
        <v>201</v>
      </c>
      <c r="AA328" s="9" t="s">
        <v>198</v>
      </c>
      <c r="AB328" t="s">
        <v>446</v>
      </c>
      <c r="AC328" t="s">
        <v>451</v>
      </c>
      <c r="AD328">
        <v>3</v>
      </c>
      <c r="AE328" t="s">
        <v>458</v>
      </c>
      <c r="AF328">
        <v>6</v>
      </c>
      <c r="AG328" t="s">
        <v>457</v>
      </c>
      <c r="AH328" t="s">
        <v>440</v>
      </c>
      <c r="AI328" t="s">
        <v>451</v>
      </c>
      <c r="AJ328">
        <v>3</v>
      </c>
      <c r="AK328" t="s">
        <v>458</v>
      </c>
    </row>
    <row r="329" spans="1:37" x14ac:dyDescent="0.2">
      <c r="A329">
        <v>351</v>
      </c>
      <c r="B329" s="9" t="s">
        <v>119</v>
      </c>
      <c r="D329" s="10">
        <v>43721</v>
      </c>
      <c r="E329" s="10">
        <v>44363</v>
      </c>
      <c r="F329" s="9" t="s">
        <v>120</v>
      </c>
      <c r="G329">
        <v>625</v>
      </c>
      <c r="H329">
        <v>4</v>
      </c>
      <c r="I329" s="10">
        <v>44348</v>
      </c>
      <c r="J329">
        <v>1</v>
      </c>
      <c r="K329" t="b">
        <v>1</v>
      </c>
      <c r="M329">
        <v>12</v>
      </c>
      <c r="N329" s="9" t="s">
        <v>183</v>
      </c>
      <c r="O329" s="10">
        <v>44383</v>
      </c>
      <c r="P329" s="9" t="s">
        <v>435</v>
      </c>
      <c r="Q329">
        <v>2019</v>
      </c>
      <c r="R329">
        <v>9</v>
      </c>
      <c r="S329">
        <v>21.749933263516706</v>
      </c>
      <c r="T329" s="9" t="s">
        <v>384</v>
      </c>
      <c r="U329">
        <v>21</v>
      </c>
      <c r="V329">
        <v>3</v>
      </c>
      <c r="W329">
        <v>19</v>
      </c>
      <c r="X329">
        <v>12</v>
      </c>
      <c r="Y329">
        <v>2019</v>
      </c>
      <c r="Z329" s="9" t="s">
        <v>214</v>
      </c>
      <c r="AA329" s="9" t="s">
        <v>211</v>
      </c>
      <c r="AB329" t="s">
        <v>440</v>
      </c>
      <c r="AC329" t="s">
        <v>447</v>
      </c>
      <c r="AD329">
        <v>6</v>
      </c>
      <c r="AE329" t="s">
        <v>457</v>
      </c>
      <c r="AF329">
        <v>6</v>
      </c>
      <c r="AG329" t="s">
        <v>457</v>
      </c>
      <c r="AH329" t="s">
        <v>485</v>
      </c>
      <c r="AI329" t="s">
        <v>441</v>
      </c>
      <c r="AJ329">
        <v>9</v>
      </c>
      <c r="AK329" t="s">
        <v>449</v>
      </c>
    </row>
    <row r="330" spans="1:37" hidden="1" x14ac:dyDescent="0.2">
      <c r="A330">
        <v>367</v>
      </c>
      <c r="B330" s="9" t="s">
        <v>140</v>
      </c>
      <c r="C330">
        <v>10</v>
      </c>
      <c r="D330" s="10">
        <v>44253</v>
      </c>
      <c r="E330" s="10">
        <v>44618</v>
      </c>
      <c r="F330" s="9" t="s">
        <v>34</v>
      </c>
      <c r="G330">
        <v>658</v>
      </c>
      <c r="H330">
        <v>5</v>
      </c>
      <c r="I330" s="10">
        <v>44336</v>
      </c>
      <c r="J330">
        <v>1</v>
      </c>
      <c r="K330" t="b">
        <v>0</v>
      </c>
      <c r="L330">
        <v>10</v>
      </c>
      <c r="M330">
        <v>34</v>
      </c>
      <c r="N330" s="9" t="s">
        <v>183</v>
      </c>
      <c r="O330" s="10">
        <v>44383</v>
      </c>
      <c r="P330" s="9" t="s">
        <v>378</v>
      </c>
      <c r="Q330">
        <v>2021</v>
      </c>
      <c r="R330">
        <v>2</v>
      </c>
      <c r="S330">
        <v>4.2711349309020719</v>
      </c>
      <c r="T330" s="9" t="s">
        <v>356</v>
      </c>
      <c r="U330">
        <v>4</v>
      </c>
      <c r="V330">
        <v>3</v>
      </c>
      <c r="W330">
        <v>1</v>
      </c>
      <c r="X330">
        <v>5</v>
      </c>
      <c r="Y330">
        <v>2021</v>
      </c>
      <c r="Z330" s="9" t="s">
        <v>200</v>
      </c>
      <c r="AA330" s="9" t="s">
        <v>197</v>
      </c>
      <c r="AB330" t="s">
        <v>446</v>
      </c>
      <c r="AC330" t="s">
        <v>451</v>
      </c>
      <c r="AD330">
        <v>2</v>
      </c>
      <c r="AE330" t="s">
        <v>452</v>
      </c>
      <c r="AF330">
        <v>5</v>
      </c>
      <c r="AG330" t="s">
        <v>448</v>
      </c>
      <c r="AH330" t="s">
        <v>440</v>
      </c>
      <c r="AI330" t="s">
        <v>451</v>
      </c>
      <c r="AJ330">
        <v>2</v>
      </c>
      <c r="AK330" t="s">
        <v>452</v>
      </c>
    </row>
    <row r="331" spans="1:37" hidden="1" x14ac:dyDescent="0.2">
      <c r="A331">
        <v>383</v>
      </c>
      <c r="B331" s="9" t="s">
        <v>158</v>
      </c>
      <c r="C331">
        <v>15</v>
      </c>
      <c r="D331" s="10">
        <v>43822</v>
      </c>
      <c r="E331" s="10">
        <v>44553</v>
      </c>
      <c r="F331" s="9" t="s">
        <v>34</v>
      </c>
      <c r="G331">
        <v>361</v>
      </c>
      <c r="H331">
        <v>2</v>
      </c>
      <c r="I331" s="10">
        <v>44302</v>
      </c>
      <c r="J331">
        <v>1</v>
      </c>
      <c r="K331" t="b">
        <v>0</v>
      </c>
      <c r="L331">
        <v>22</v>
      </c>
      <c r="M331">
        <v>106</v>
      </c>
      <c r="N331" s="9" t="s">
        <v>183</v>
      </c>
      <c r="O331" s="10">
        <v>44383</v>
      </c>
      <c r="P331" s="9" t="s">
        <v>420</v>
      </c>
      <c r="Q331">
        <v>2019</v>
      </c>
      <c r="R331">
        <v>12</v>
      </c>
      <c r="S331">
        <v>18.431589971046634</v>
      </c>
      <c r="T331" s="9" t="s">
        <v>363</v>
      </c>
      <c r="U331">
        <v>18</v>
      </c>
      <c r="V331">
        <v>3</v>
      </c>
      <c r="W331">
        <v>15</v>
      </c>
      <c r="X331">
        <v>3</v>
      </c>
      <c r="Y331">
        <v>2020</v>
      </c>
      <c r="Z331" s="9" t="s">
        <v>203</v>
      </c>
      <c r="AA331" s="9" t="s">
        <v>214</v>
      </c>
      <c r="AB331" t="s">
        <v>440</v>
      </c>
      <c r="AC331" t="s">
        <v>444</v>
      </c>
      <c r="AD331">
        <v>12</v>
      </c>
      <c r="AE331" t="s">
        <v>445</v>
      </c>
      <c r="AF331">
        <v>4</v>
      </c>
      <c r="AG331" t="s">
        <v>454</v>
      </c>
      <c r="AH331" t="s">
        <v>485</v>
      </c>
      <c r="AI331" t="s">
        <v>444</v>
      </c>
      <c r="AJ331">
        <v>12</v>
      </c>
      <c r="AK331" t="s">
        <v>445</v>
      </c>
    </row>
    <row r="332" spans="1:37" hidden="1" x14ac:dyDescent="0.2">
      <c r="A332">
        <v>406</v>
      </c>
      <c r="B332" s="9" t="s">
        <v>59</v>
      </c>
      <c r="C332">
        <v>10</v>
      </c>
      <c r="D332" s="10">
        <v>44251</v>
      </c>
      <c r="E332" s="10">
        <v>44616</v>
      </c>
      <c r="F332" s="9" t="s">
        <v>34</v>
      </c>
      <c r="G332">
        <v>806</v>
      </c>
      <c r="H332">
        <v>6</v>
      </c>
      <c r="I332" s="10">
        <v>44350</v>
      </c>
      <c r="J332">
        <v>1</v>
      </c>
      <c r="K332" t="b">
        <v>1</v>
      </c>
      <c r="L332">
        <v>70</v>
      </c>
      <c r="M332">
        <v>223</v>
      </c>
      <c r="N332" s="9" t="s">
        <v>183</v>
      </c>
      <c r="O332" s="10">
        <v>44383</v>
      </c>
      <c r="P332" s="9" t="s">
        <v>389</v>
      </c>
      <c r="Q332">
        <v>2021</v>
      </c>
      <c r="R332">
        <v>2</v>
      </c>
      <c r="S332">
        <v>4.336844699069796</v>
      </c>
      <c r="T332" s="9" t="s">
        <v>356</v>
      </c>
      <c r="U332">
        <v>4</v>
      </c>
      <c r="V332">
        <v>4</v>
      </c>
      <c r="W332">
        <v>0</v>
      </c>
      <c r="X332">
        <v>6</v>
      </c>
      <c r="Y332">
        <v>2021</v>
      </c>
      <c r="Z332" s="9" t="s">
        <v>201</v>
      </c>
      <c r="AA332" s="9" t="s">
        <v>197</v>
      </c>
      <c r="AB332" t="s">
        <v>446</v>
      </c>
      <c r="AC332" t="s">
        <v>451</v>
      </c>
      <c r="AD332">
        <v>2</v>
      </c>
      <c r="AE332" t="s">
        <v>452</v>
      </c>
      <c r="AF332">
        <v>6</v>
      </c>
      <c r="AG332" t="s">
        <v>457</v>
      </c>
      <c r="AH332" t="s">
        <v>440</v>
      </c>
      <c r="AI332" t="s">
        <v>451</v>
      </c>
      <c r="AJ332">
        <v>2</v>
      </c>
      <c r="AK332" t="s">
        <v>452</v>
      </c>
    </row>
    <row r="333" spans="1:37" hidden="1" x14ac:dyDescent="0.2">
      <c r="A333">
        <v>423</v>
      </c>
      <c r="B333" s="9" t="s">
        <v>90</v>
      </c>
      <c r="C333">
        <v>5</v>
      </c>
      <c r="D333" s="10">
        <v>44223</v>
      </c>
      <c r="E333" s="10">
        <v>44588</v>
      </c>
      <c r="F333" s="9" t="s">
        <v>34</v>
      </c>
      <c r="G333">
        <v>406</v>
      </c>
      <c r="H333">
        <v>4</v>
      </c>
      <c r="I333" s="10">
        <v>44307</v>
      </c>
      <c r="J333">
        <v>1</v>
      </c>
      <c r="K333" t="b">
        <v>0</v>
      </c>
      <c r="L333">
        <v>35</v>
      </c>
      <c r="M333">
        <v>147</v>
      </c>
      <c r="N333" s="9" t="s">
        <v>183</v>
      </c>
      <c r="O333" s="10">
        <v>44383</v>
      </c>
      <c r="P333" s="9" t="s">
        <v>390</v>
      </c>
      <c r="Q333">
        <v>2021</v>
      </c>
      <c r="R333">
        <v>1</v>
      </c>
      <c r="S333">
        <v>5.2567814534179345</v>
      </c>
      <c r="T333" s="9" t="s">
        <v>356</v>
      </c>
      <c r="U333">
        <v>5</v>
      </c>
      <c r="V333">
        <v>4</v>
      </c>
      <c r="W333">
        <v>1</v>
      </c>
      <c r="X333">
        <v>5</v>
      </c>
      <c r="Y333">
        <v>2021</v>
      </c>
      <c r="Z333" s="9" t="s">
        <v>200</v>
      </c>
      <c r="AA333" s="9" t="s">
        <v>195</v>
      </c>
      <c r="AB333" t="s">
        <v>446</v>
      </c>
      <c r="AC333" t="s">
        <v>451</v>
      </c>
      <c r="AD333">
        <v>1</v>
      </c>
      <c r="AE333" t="s">
        <v>455</v>
      </c>
      <c r="AF333">
        <v>4</v>
      </c>
      <c r="AG333" t="s">
        <v>454</v>
      </c>
      <c r="AH333" t="s">
        <v>440</v>
      </c>
      <c r="AI333" t="s">
        <v>451</v>
      </c>
      <c r="AJ333">
        <v>1</v>
      </c>
      <c r="AK333" t="s">
        <v>455</v>
      </c>
    </row>
    <row r="334" spans="1:37" x14ac:dyDescent="0.2">
      <c r="A334">
        <v>449</v>
      </c>
      <c r="B334" s="9" t="s">
        <v>119</v>
      </c>
      <c r="D334" s="10">
        <v>43721</v>
      </c>
      <c r="E334" s="10">
        <v>44363</v>
      </c>
      <c r="F334" s="9" t="s">
        <v>120</v>
      </c>
      <c r="G334">
        <v>625</v>
      </c>
      <c r="H334">
        <v>4</v>
      </c>
      <c r="I334" s="10">
        <v>44348</v>
      </c>
      <c r="J334">
        <v>1</v>
      </c>
      <c r="K334" t="b">
        <v>1</v>
      </c>
      <c r="M334">
        <v>12</v>
      </c>
      <c r="N334" s="9" t="s">
        <v>183</v>
      </c>
      <c r="O334" s="10">
        <v>44383</v>
      </c>
      <c r="P334" s="9" t="s">
        <v>435</v>
      </c>
      <c r="Q334">
        <v>2019</v>
      </c>
      <c r="R334">
        <v>9</v>
      </c>
      <c r="S334">
        <v>21.749933263516706</v>
      </c>
      <c r="T334" s="9" t="s">
        <v>384</v>
      </c>
      <c r="U334">
        <v>21</v>
      </c>
      <c r="V334">
        <v>4</v>
      </c>
      <c r="W334">
        <v>18</v>
      </c>
      <c r="X334">
        <v>1</v>
      </c>
      <c r="Y334">
        <v>2020</v>
      </c>
      <c r="Z334" s="9" t="s">
        <v>215</v>
      </c>
      <c r="AA334" s="9" t="s">
        <v>211</v>
      </c>
      <c r="AB334" t="s">
        <v>440</v>
      </c>
      <c r="AC334" t="s">
        <v>447</v>
      </c>
      <c r="AD334">
        <v>6</v>
      </c>
      <c r="AE334" t="s">
        <v>457</v>
      </c>
      <c r="AF334">
        <v>6</v>
      </c>
      <c r="AG334" t="s">
        <v>457</v>
      </c>
      <c r="AH334" t="s">
        <v>485</v>
      </c>
      <c r="AI334" t="s">
        <v>441</v>
      </c>
      <c r="AJ334">
        <v>9</v>
      </c>
      <c r="AK334" t="s">
        <v>449</v>
      </c>
    </row>
    <row r="335" spans="1:37" hidden="1" x14ac:dyDescent="0.2">
      <c r="A335">
        <v>465</v>
      </c>
      <c r="B335" s="9" t="s">
        <v>140</v>
      </c>
      <c r="C335">
        <v>10</v>
      </c>
      <c r="D335" s="10">
        <v>44253</v>
      </c>
      <c r="E335" s="10">
        <v>44618</v>
      </c>
      <c r="F335" s="9" t="s">
        <v>34</v>
      </c>
      <c r="G335">
        <v>658</v>
      </c>
      <c r="H335">
        <v>5</v>
      </c>
      <c r="I335" s="10">
        <v>44336</v>
      </c>
      <c r="J335">
        <v>1</v>
      </c>
      <c r="K335" t="b">
        <v>0</v>
      </c>
      <c r="L335">
        <v>10</v>
      </c>
      <c r="M335">
        <v>34</v>
      </c>
      <c r="N335" s="9" t="s">
        <v>183</v>
      </c>
      <c r="O335" s="10">
        <v>44383</v>
      </c>
      <c r="P335" s="9" t="s">
        <v>378</v>
      </c>
      <c r="Q335">
        <v>2021</v>
      </c>
      <c r="R335">
        <v>2</v>
      </c>
      <c r="S335">
        <v>4.2711349309020719</v>
      </c>
      <c r="T335" s="9" t="s">
        <v>356</v>
      </c>
      <c r="U335">
        <v>4</v>
      </c>
      <c r="V335">
        <v>4</v>
      </c>
      <c r="W335">
        <v>0</v>
      </c>
      <c r="X335">
        <v>6</v>
      </c>
      <c r="Y335">
        <v>2021</v>
      </c>
      <c r="Z335" s="9" t="s">
        <v>201</v>
      </c>
      <c r="AA335" s="9" t="s">
        <v>197</v>
      </c>
      <c r="AB335" t="s">
        <v>446</v>
      </c>
      <c r="AC335" t="s">
        <v>451</v>
      </c>
      <c r="AD335">
        <v>2</v>
      </c>
      <c r="AE335" t="s">
        <v>452</v>
      </c>
      <c r="AF335">
        <v>5</v>
      </c>
      <c r="AG335" t="s">
        <v>448</v>
      </c>
      <c r="AH335" t="s">
        <v>440</v>
      </c>
      <c r="AI335" t="s">
        <v>451</v>
      </c>
      <c r="AJ335">
        <v>2</v>
      </c>
      <c r="AK335" t="s">
        <v>452</v>
      </c>
    </row>
    <row r="336" spans="1:37" hidden="1" x14ac:dyDescent="0.2">
      <c r="A336">
        <v>481</v>
      </c>
      <c r="B336" s="9" t="s">
        <v>158</v>
      </c>
      <c r="C336">
        <v>15</v>
      </c>
      <c r="D336" s="10">
        <v>43822</v>
      </c>
      <c r="E336" s="10">
        <v>44553</v>
      </c>
      <c r="F336" s="9" t="s">
        <v>34</v>
      </c>
      <c r="G336">
        <v>361</v>
      </c>
      <c r="H336">
        <v>2</v>
      </c>
      <c r="I336" s="10">
        <v>44302</v>
      </c>
      <c r="J336">
        <v>1</v>
      </c>
      <c r="K336" t="b">
        <v>0</v>
      </c>
      <c r="L336">
        <v>22</v>
      </c>
      <c r="M336">
        <v>106</v>
      </c>
      <c r="N336" s="9" t="s">
        <v>183</v>
      </c>
      <c r="O336" s="10">
        <v>44383</v>
      </c>
      <c r="P336" s="9" t="s">
        <v>420</v>
      </c>
      <c r="Q336">
        <v>2019</v>
      </c>
      <c r="R336">
        <v>12</v>
      </c>
      <c r="S336">
        <v>18.431589971046634</v>
      </c>
      <c r="T336" s="9" t="s">
        <v>363</v>
      </c>
      <c r="U336">
        <v>18</v>
      </c>
      <c r="V336">
        <v>4</v>
      </c>
      <c r="W336">
        <v>14</v>
      </c>
      <c r="X336">
        <v>4</v>
      </c>
      <c r="Y336">
        <v>2020</v>
      </c>
      <c r="Z336" s="9" t="s">
        <v>204</v>
      </c>
      <c r="AA336" s="9" t="s">
        <v>214</v>
      </c>
      <c r="AB336" t="s">
        <v>440</v>
      </c>
      <c r="AC336" t="s">
        <v>444</v>
      </c>
      <c r="AD336">
        <v>12</v>
      </c>
      <c r="AE336" t="s">
        <v>445</v>
      </c>
      <c r="AF336">
        <v>4</v>
      </c>
      <c r="AG336" t="s">
        <v>454</v>
      </c>
      <c r="AH336" t="s">
        <v>485</v>
      </c>
      <c r="AI336" t="s">
        <v>444</v>
      </c>
      <c r="AJ336">
        <v>12</v>
      </c>
      <c r="AK336" t="s">
        <v>445</v>
      </c>
    </row>
    <row r="337" spans="1:37" hidden="1" x14ac:dyDescent="0.2">
      <c r="A337">
        <v>521</v>
      </c>
      <c r="B337" s="9" t="s">
        <v>90</v>
      </c>
      <c r="C337">
        <v>5</v>
      </c>
      <c r="D337" s="10">
        <v>44223</v>
      </c>
      <c r="E337" s="10">
        <v>44588</v>
      </c>
      <c r="F337" s="9" t="s">
        <v>34</v>
      </c>
      <c r="G337">
        <v>406</v>
      </c>
      <c r="H337">
        <v>4</v>
      </c>
      <c r="I337" s="10">
        <v>44307</v>
      </c>
      <c r="J337">
        <v>1</v>
      </c>
      <c r="K337" t="b">
        <v>0</v>
      </c>
      <c r="L337">
        <v>35</v>
      </c>
      <c r="M337">
        <v>147</v>
      </c>
      <c r="N337" s="9" t="s">
        <v>183</v>
      </c>
      <c r="O337" s="10">
        <v>44383</v>
      </c>
      <c r="P337" s="9" t="s">
        <v>390</v>
      </c>
      <c r="Q337">
        <v>2021</v>
      </c>
      <c r="R337">
        <v>1</v>
      </c>
      <c r="S337">
        <v>5.2567814534179345</v>
      </c>
      <c r="T337" s="9" t="s">
        <v>356</v>
      </c>
      <c r="U337">
        <v>5</v>
      </c>
      <c r="V337">
        <v>5</v>
      </c>
      <c r="W337">
        <v>0</v>
      </c>
      <c r="X337">
        <v>6</v>
      </c>
      <c r="Y337">
        <v>2021</v>
      </c>
      <c r="Z337" s="9" t="s">
        <v>201</v>
      </c>
      <c r="AA337" s="9" t="s">
        <v>195</v>
      </c>
      <c r="AB337" t="s">
        <v>446</v>
      </c>
      <c r="AC337" t="s">
        <v>451</v>
      </c>
      <c r="AD337">
        <v>1</v>
      </c>
      <c r="AE337" t="s">
        <v>455</v>
      </c>
      <c r="AF337">
        <v>4</v>
      </c>
      <c r="AG337" t="s">
        <v>454</v>
      </c>
      <c r="AH337" t="s">
        <v>440</v>
      </c>
      <c r="AI337" t="s">
        <v>451</v>
      </c>
      <c r="AJ337">
        <v>1</v>
      </c>
      <c r="AK337" t="s">
        <v>455</v>
      </c>
    </row>
    <row r="338" spans="1:37" x14ac:dyDescent="0.2">
      <c r="A338">
        <v>547</v>
      </c>
      <c r="B338" s="9" t="s">
        <v>119</v>
      </c>
      <c r="D338" s="10">
        <v>43721</v>
      </c>
      <c r="E338" s="10">
        <v>44363</v>
      </c>
      <c r="F338" s="9" t="s">
        <v>120</v>
      </c>
      <c r="G338">
        <v>625</v>
      </c>
      <c r="H338">
        <v>4</v>
      </c>
      <c r="I338" s="10">
        <v>44348</v>
      </c>
      <c r="J338">
        <v>1</v>
      </c>
      <c r="K338" t="b">
        <v>1</v>
      </c>
      <c r="M338">
        <v>12</v>
      </c>
      <c r="N338" s="9" t="s">
        <v>183</v>
      </c>
      <c r="O338" s="10">
        <v>44383</v>
      </c>
      <c r="P338" s="9" t="s">
        <v>435</v>
      </c>
      <c r="Q338">
        <v>2019</v>
      </c>
      <c r="R338">
        <v>9</v>
      </c>
      <c r="S338">
        <v>21.749933263516706</v>
      </c>
      <c r="T338" s="9" t="s">
        <v>384</v>
      </c>
      <c r="U338">
        <v>21</v>
      </c>
      <c r="V338">
        <v>5</v>
      </c>
      <c r="W338">
        <v>17</v>
      </c>
      <c r="X338">
        <v>2</v>
      </c>
      <c r="Y338">
        <v>2020</v>
      </c>
      <c r="Z338" s="9" t="s">
        <v>202</v>
      </c>
      <c r="AA338" s="9" t="s">
        <v>211</v>
      </c>
      <c r="AB338" t="s">
        <v>440</v>
      </c>
      <c r="AC338" t="s">
        <v>447</v>
      </c>
      <c r="AD338">
        <v>6</v>
      </c>
      <c r="AE338" t="s">
        <v>457</v>
      </c>
      <c r="AF338">
        <v>6</v>
      </c>
      <c r="AG338" t="s">
        <v>457</v>
      </c>
      <c r="AH338" t="s">
        <v>485</v>
      </c>
      <c r="AI338" t="s">
        <v>441</v>
      </c>
      <c r="AJ338">
        <v>9</v>
      </c>
      <c r="AK338" t="s">
        <v>449</v>
      </c>
    </row>
    <row r="339" spans="1:37" hidden="1" x14ac:dyDescent="0.2">
      <c r="A339">
        <v>579</v>
      </c>
      <c r="B339" s="9" t="s">
        <v>158</v>
      </c>
      <c r="C339">
        <v>15</v>
      </c>
      <c r="D339" s="10">
        <v>43822</v>
      </c>
      <c r="E339" s="10">
        <v>44553</v>
      </c>
      <c r="F339" s="9" t="s">
        <v>34</v>
      </c>
      <c r="G339">
        <v>361</v>
      </c>
      <c r="H339">
        <v>2</v>
      </c>
      <c r="I339" s="10">
        <v>44302</v>
      </c>
      <c r="J339">
        <v>1</v>
      </c>
      <c r="K339" t="b">
        <v>0</v>
      </c>
      <c r="L339">
        <v>22</v>
      </c>
      <c r="M339">
        <v>106</v>
      </c>
      <c r="N339" s="9" t="s">
        <v>183</v>
      </c>
      <c r="O339" s="10">
        <v>44383</v>
      </c>
      <c r="P339" s="9" t="s">
        <v>420</v>
      </c>
      <c r="Q339">
        <v>2019</v>
      </c>
      <c r="R339">
        <v>12</v>
      </c>
      <c r="S339">
        <v>18.431589971046634</v>
      </c>
      <c r="T339" s="9" t="s">
        <v>363</v>
      </c>
      <c r="U339">
        <v>18</v>
      </c>
      <c r="V339">
        <v>5</v>
      </c>
      <c r="W339">
        <v>13</v>
      </c>
      <c r="X339">
        <v>5</v>
      </c>
      <c r="Y339">
        <v>2020</v>
      </c>
      <c r="Z339" s="9" t="s">
        <v>205</v>
      </c>
      <c r="AA339" s="9" t="s">
        <v>214</v>
      </c>
      <c r="AB339" t="s">
        <v>440</v>
      </c>
      <c r="AC339" t="s">
        <v>444</v>
      </c>
      <c r="AD339">
        <v>12</v>
      </c>
      <c r="AE339" t="s">
        <v>445</v>
      </c>
      <c r="AF339">
        <v>4</v>
      </c>
      <c r="AG339" t="s">
        <v>454</v>
      </c>
      <c r="AH339" t="s">
        <v>485</v>
      </c>
      <c r="AI339" t="s">
        <v>444</v>
      </c>
      <c r="AJ339">
        <v>12</v>
      </c>
      <c r="AK339" t="s">
        <v>445</v>
      </c>
    </row>
    <row r="340" spans="1:37" x14ac:dyDescent="0.2">
      <c r="A340">
        <v>645</v>
      </c>
      <c r="B340" s="9" t="s">
        <v>119</v>
      </c>
      <c r="D340" s="10">
        <v>43721</v>
      </c>
      <c r="E340" s="10">
        <v>44363</v>
      </c>
      <c r="F340" s="9" t="s">
        <v>120</v>
      </c>
      <c r="G340">
        <v>625</v>
      </c>
      <c r="H340">
        <v>4</v>
      </c>
      <c r="I340" s="10">
        <v>44348</v>
      </c>
      <c r="J340">
        <v>1</v>
      </c>
      <c r="K340" t="b">
        <v>1</v>
      </c>
      <c r="M340">
        <v>12</v>
      </c>
      <c r="N340" s="9" t="s">
        <v>183</v>
      </c>
      <c r="O340" s="10">
        <v>44383</v>
      </c>
      <c r="P340" s="9" t="s">
        <v>435</v>
      </c>
      <c r="Q340">
        <v>2019</v>
      </c>
      <c r="R340">
        <v>9</v>
      </c>
      <c r="S340">
        <v>21.749933263516706</v>
      </c>
      <c r="T340" s="9" t="s">
        <v>384</v>
      </c>
      <c r="U340">
        <v>21</v>
      </c>
      <c r="V340">
        <v>6</v>
      </c>
      <c r="W340">
        <v>16</v>
      </c>
      <c r="X340">
        <v>3</v>
      </c>
      <c r="Y340">
        <v>2020</v>
      </c>
      <c r="Z340" s="9" t="s">
        <v>203</v>
      </c>
      <c r="AA340" s="9" t="s">
        <v>211</v>
      </c>
      <c r="AB340" t="s">
        <v>440</v>
      </c>
      <c r="AC340" t="s">
        <v>447</v>
      </c>
      <c r="AD340">
        <v>6</v>
      </c>
      <c r="AE340" t="s">
        <v>457</v>
      </c>
      <c r="AF340">
        <v>6</v>
      </c>
      <c r="AG340" t="s">
        <v>457</v>
      </c>
      <c r="AH340" t="s">
        <v>485</v>
      </c>
      <c r="AI340" t="s">
        <v>441</v>
      </c>
      <c r="AJ340">
        <v>9</v>
      </c>
      <c r="AK340" t="s">
        <v>449</v>
      </c>
    </row>
    <row r="341" spans="1:37" hidden="1" x14ac:dyDescent="0.2">
      <c r="A341">
        <v>677</v>
      </c>
      <c r="B341" s="9" t="s">
        <v>158</v>
      </c>
      <c r="C341">
        <v>15</v>
      </c>
      <c r="D341" s="10">
        <v>43822</v>
      </c>
      <c r="E341" s="10">
        <v>44553</v>
      </c>
      <c r="F341" s="9" t="s">
        <v>34</v>
      </c>
      <c r="G341">
        <v>361</v>
      </c>
      <c r="H341">
        <v>2</v>
      </c>
      <c r="I341" s="10">
        <v>44302</v>
      </c>
      <c r="J341">
        <v>1</v>
      </c>
      <c r="K341" t="b">
        <v>0</v>
      </c>
      <c r="L341">
        <v>22</v>
      </c>
      <c r="M341">
        <v>106</v>
      </c>
      <c r="N341" s="9" t="s">
        <v>183</v>
      </c>
      <c r="O341" s="10">
        <v>44383</v>
      </c>
      <c r="P341" s="9" t="s">
        <v>420</v>
      </c>
      <c r="Q341">
        <v>2019</v>
      </c>
      <c r="R341">
        <v>12</v>
      </c>
      <c r="S341">
        <v>18.431589971046634</v>
      </c>
      <c r="T341" s="9" t="s">
        <v>363</v>
      </c>
      <c r="U341">
        <v>18</v>
      </c>
      <c r="V341">
        <v>6</v>
      </c>
      <c r="W341">
        <v>12</v>
      </c>
      <c r="X341">
        <v>6</v>
      </c>
      <c r="Y341">
        <v>2020</v>
      </c>
      <c r="Z341" s="9" t="s">
        <v>191</v>
      </c>
      <c r="AA341" s="9" t="s">
        <v>214</v>
      </c>
      <c r="AB341" t="s">
        <v>440</v>
      </c>
      <c r="AC341" t="s">
        <v>444</v>
      </c>
      <c r="AD341">
        <v>12</v>
      </c>
      <c r="AE341" t="s">
        <v>445</v>
      </c>
      <c r="AF341">
        <v>4</v>
      </c>
      <c r="AG341" t="s">
        <v>454</v>
      </c>
      <c r="AH341" t="s">
        <v>485</v>
      </c>
      <c r="AI341" t="s">
        <v>444</v>
      </c>
      <c r="AJ341">
        <v>12</v>
      </c>
      <c r="AK341" t="s">
        <v>445</v>
      </c>
    </row>
    <row r="342" spans="1:37" x14ac:dyDescent="0.2">
      <c r="A342">
        <v>743</v>
      </c>
      <c r="B342" s="9" t="s">
        <v>119</v>
      </c>
      <c r="D342" s="10">
        <v>43721</v>
      </c>
      <c r="E342" s="10">
        <v>44363</v>
      </c>
      <c r="F342" s="9" t="s">
        <v>120</v>
      </c>
      <c r="G342">
        <v>625</v>
      </c>
      <c r="H342">
        <v>4</v>
      </c>
      <c r="I342" s="10">
        <v>44348</v>
      </c>
      <c r="J342">
        <v>1</v>
      </c>
      <c r="K342" t="b">
        <v>1</v>
      </c>
      <c r="M342">
        <v>12</v>
      </c>
      <c r="N342" s="9" t="s">
        <v>183</v>
      </c>
      <c r="O342" s="10">
        <v>44383</v>
      </c>
      <c r="P342" s="9" t="s">
        <v>435</v>
      </c>
      <c r="Q342">
        <v>2019</v>
      </c>
      <c r="R342">
        <v>9</v>
      </c>
      <c r="S342">
        <v>21.749933263516706</v>
      </c>
      <c r="T342" s="9" t="s">
        <v>384</v>
      </c>
      <c r="U342">
        <v>21</v>
      </c>
      <c r="V342">
        <v>7</v>
      </c>
      <c r="W342">
        <v>15</v>
      </c>
      <c r="X342">
        <v>4</v>
      </c>
      <c r="Y342">
        <v>2020</v>
      </c>
      <c r="Z342" s="9" t="s">
        <v>204</v>
      </c>
      <c r="AA342" s="9" t="s">
        <v>211</v>
      </c>
      <c r="AB342" t="s">
        <v>440</v>
      </c>
      <c r="AC342" t="s">
        <v>447</v>
      </c>
      <c r="AD342">
        <v>6</v>
      </c>
      <c r="AE342" t="s">
        <v>457</v>
      </c>
      <c r="AF342">
        <v>6</v>
      </c>
      <c r="AG342" t="s">
        <v>457</v>
      </c>
      <c r="AH342" t="s">
        <v>485</v>
      </c>
      <c r="AI342" t="s">
        <v>441</v>
      </c>
      <c r="AJ342">
        <v>9</v>
      </c>
      <c r="AK342" t="s">
        <v>449</v>
      </c>
    </row>
    <row r="343" spans="1:37" hidden="1" x14ac:dyDescent="0.2">
      <c r="A343">
        <v>775</v>
      </c>
      <c r="B343" s="9" t="s">
        <v>158</v>
      </c>
      <c r="C343">
        <v>15</v>
      </c>
      <c r="D343" s="10">
        <v>43822</v>
      </c>
      <c r="E343" s="10">
        <v>44553</v>
      </c>
      <c r="F343" s="9" t="s">
        <v>34</v>
      </c>
      <c r="G343">
        <v>361</v>
      </c>
      <c r="H343">
        <v>2</v>
      </c>
      <c r="I343" s="10">
        <v>44302</v>
      </c>
      <c r="J343">
        <v>1</v>
      </c>
      <c r="K343" t="b">
        <v>0</v>
      </c>
      <c r="L343">
        <v>22</v>
      </c>
      <c r="M343">
        <v>106</v>
      </c>
      <c r="N343" s="9" t="s">
        <v>183</v>
      </c>
      <c r="O343" s="10">
        <v>44383</v>
      </c>
      <c r="P343" s="9" t="s">
        <v>420</v>
      </c>
      <c r="Q343">
        <v>2019</v>
      </c>
      <c r="R343">
        <v>12</v>
      </c>
      <c r="S343">
        <v>18.431589971046634</v>
      </c>
      <c r="T343" s="9" t="s">
        <v>363</v>
      </c>
      <c r="U343">
        <v>18</v>
      </c>
      <c r="V343">
        <v>7</v>
      </c>
      <c r="W343">
        <v>11</v>
      </c>
      <c r="X343">
        <v>7</v>
      </c>
      <c r="Y343">
        <v>2020</v>
      </c>
      <c r="Z343" s="9" t="s">
        <v>190</v>
      </c>
      <c r="AA343" s="9" t="s">
        <v>214</v>
      </c>
      <c r="AB343" t="s">
        <v>440</v>
      </c>
      <c r="AC343" t="s">
        <v>444</v>
      </c>
      <c r="AD343">
        <v>12</v>
      </c>
      <c r="AE343" t="s">
        <v>445</v>
      </c>
      <c r="AF343">
        <v>4</v>
      </c>
      <c r="AG343" t="s">
        <v>454</v>
      </c>
      <c r="AH343" t="s">
        <v>485</v>
      </c>
      <c r="AI343" t="s">
        <v>444</v>
      </c>
      <c r="AJ343">
        <v>12</v>
      </c>
      <c r="AK343" t="s">
        <v>445</v>
      </c>
    </row>
    <row r="344" spans="1:37" x14ac:dyDescent="0.2">
      <c r="A344">
        <v>841</v>
      </c>
      <c r="B344" s="9" t="s">
        <v>119</v>
      </c>
      <c r="D344" s="10">
        <v>43721</v>
      </c>
      <c r="E344" s="10">
        <v>44363</v>
      </c>
      <c r="F344" s="9" t="s">
        <v>120</v>
      </c>
      <c r="G344">
        <v>625</v>
      </c>
      <c r="H344">
        <v>4</v>
      </c>
      <c r="I344" s="10">
        <v>44348</v>
      </c>
      <c r="J344">
        <v>1</v>
      </c>
      <c r="K344" t="b">
        <v>1</v>
      </c>
      <c r="M344">
        <v>12</v>
      </c>
      <c r="N344" s="9" t="s">
        <v>183</v>
      </c>
      <c r="O344" s="10">
        <v>44383</v>
      </c>
      <c r="P344" s="9" t="s">
        <v>435</v>
      </c>
      <c r="Q344">
        <v>2019</v>
      </c>
      <c r="R344">
        <v>9</v>
      </c>
      <c r="S344">
        <v>21.749933263516706</v>
      </c>
      <c r="T344" s="9" t="s">
        <v>384</v>
      </c>
      <c r="U344">
        <v>21</v>
      </c>
      <c r="V344">
        <v>8</v>
      </c>
      <c r="W344">
        <v>14</v>
      </c>
      <c r="X344">
        <v>5</v>
      </c>
      <c r="Y344">
        <v>2020</v>
      </c>
      <c r="Z344" s="9" t="s">
        <v>205</v>
      </c>
      <c r="AA344" s="9" t="s">
        <v>211</v>
      </c>
      <c r="AB344" t="s">
        <v>440</v>
      </c>
      <c r="AC344" t="s">
        <v>447</v>
      </c>
      <c r="AD344">
        <v>6</v>
      </c>
      <c r="AE344" t="s">
        <v>457</v>
      </c>
      <c r="AF344">
        <v>6</v>
      </c>
      <c r="AG344" t="s">
        <v>457</v>
      </c>
      <c r="AH344" t="s">
        <v>485</v>
      </c>
      <c r="AI344" t="s">
        <v>441</v>
      </c>
      <c r="AJ344">
        <v>9</v>
      </c>
      <c r="AK344" t="s">
        <v>449</v>
      </c>
    </row>
    <row r="345" spans="1:37" hidden="1" x14ac:dyDescent="0.2">
      <c r="A345">
        <v>873</v>
      </c>
      <c r="B345" s="9" t="s">
        <v>158</v>
      </c>
      <c r="C345">
        <v>15</v>
      </c>
      <c r="D345" s="10">
        <v>43822</v>
      </c>
      <c r="E345" s="10">
        <v>44553</v>
      </c>
      <c r="F345" s="9" t="s">
        <v>34</v>
      </c>
      <c r="G345">
        <v>361</v>
      </c>
      <c r="H345">
        <v>2</v>
      </c>
      <c r="I345" s="10">
        <v>44302</v>
      </c>
      <c r="J345">
        <v>1</v>
      </c>
      <c r="K345" t="b">
        <v>0</v>
      </c>
      <c r="L345">
        <v>22</v>
      </c>
      <c r="M345">
        <v>106</v>
      </c>
      <c r="N345" s="9" t="s">
        <v>183</v>
      </c>
      <c r="O345" s="10">
        <v>44383</v>
      </c>
      <c r="P345" s="9" t="s">
        <v>420</v>
      </c>
      <c r="Q345">
        <v>2019</v>
      </c>
      <c r="R345">
        <v>12</v>
      </c>
      <c r="S345">
        <v>18.431589971046634</v>
      </c>
      <c r="T345" s="9" t="s">
        <v>363</v>
      </c>
      <c r="U345">
        <v>18</v>
      </c>
      <c r="V345">
        <v>8</v>
      </c>
      <c r="W345">
        <v>10</v>
      </c>
      <c r="X345">
        <v>8</v>
      </c>
      <c r="Y345">
        <v>2020</v>
      </c>
      <c r="Z345" s="9" t="s">
        <v>189</v>
      </c>
      <c r="AA345" s="9" t="s">
        <v>214</v>
      </c>
      <c r="AB345" t="s">
        <v>440</v>
      </c>
      <c r="AC345" t="s">
        <v>444</v>
      </c>
      <c r="AD345">
        <v>12</v>
      </c>
      <c r="AE345" t="s">
        <v>445</v>
      </c>
      <c r="AF345">
        <v>4</v>
      </c>
      <c r="AG345" t="s">
        <v>454</v>
      </c>
      <c r="AH345" t="s">
        <v>485</v>
      </c>
      <c r="AI345" t="s">
        <v>444</v>
      </c>
      <c r="AJ345">
        <v>12</v>
      </c>
      <c r="AK345" t="s">
        <v>445</v>
      </c>
    </row>
    <row r="346" spans="1:37" x14ac:dyDescent="0.2">
      <c r="A346">
        <v>939</v>
      </c>
      <c r="B346" s="9" t="s">
        <v>119</v>
      </c>
      <c r="D346" s="10">
        <v>43721</v>
      </c>
      <c r="E346" s="10">
        <v>44363</v>
      </c>
      <c r="F346" s="9" t="s">
        <v>120</v>
      </c>
      <c r="G346">
        <v>625</v>
      </c>
      <c r="H346">
        <v>4</v>
      </c>
      <c r="I346" s="10">
        <v>44348</v>
      </c>
      <c r="J346">
        <v>1</v>
      </c>
      <c r="K346" t="b">
        <v>1</v>
      </c>
      <c r="M346">
        <v>12</v>
      </c>
      <c r="N346" s="9" t="s">
        <v>183</v>
      </c>
      <c r="O346" s="10">
        <v>44383</v>
      </c>
      <c r="P346" s="9" t="s">
        <v>435</v>
      </c>
      <c r="Q346">
        <v>2019</v>
      </c>
      <c r="R346">
        <v>9</v>
      </c>
      <c r="S346">
        <v>21.749933263516706</v>
      </c>
      <c r="T346" s="9" t="s">
        <v>384</v>
      </c>
      <c r="U346">
        <v>21</v>
      </c>
      <c r="V346">
        <v>9</v>
      </c>
      <c r="W346">
        <v>13</v>
      </c>
      <c r="X346">
        <v>6</v>
      </c>
      <c r="Y346">
        <v>2020</v>
      </c>
      <c r="Z346" s="9" t="s">
        <v>191</v>
      </c>
      <c r="AA346" s="9" t="s">
        <v>211</v>
      </c>
      <c r="AB346" t="s">
        <v>440</v>
      </c>
      <c r="AC346" t="s">
        <v>447</v>
      </c>
      <c r="AD346">
        <v>6</v>
      </c>
      <c r="AE346" t="s">
        <v>457</v>
      </c>
      <c r="AF346">
        <v>6</v>
      </c>
      <c r="AG346" t="s">
        <v>457</v>
      </c>
      <c r="AH346" t="s">
        <v>485</v>
      </c>
      <c r="AI346" t="s">
        <v>441</v>
      </c>
      <c r="AJ346">
        <v>9</v>
      </c>
      <c r="AK346" t="s">
        <v>449</v>
      </c>
    </row>
    <row r="347" spans="1:37" hidden="1" x14ac:dyDescent="0.2">
      <c r="A347">
        <v>971</v>
      </c>
      <c r="B347" s="9" t="s">
        <v>158</v>
      </c>
      <c r="C347">
        <v>15</v>
      </c>
      <c r="D347" s="10">
        <v>43822</v>
      </c>
      <c r="E347" s="10">
        <v>44553</v>
      </c>
      <c r="F347" s="9" t="s">
        <v>34</v>
      </c>
      <c r="G347">
        <v>361</v>
      </c>
      <c r="H347">
        <v>2</v>
      </c>
      <c r="I347" s="10">
        <v>44302</v>
      </c>
      <c r="J347">
        <v>1</v>
      </c>
      <c r="K347" t="b">
        <v>0</v>
      </c>
      <c r="L347">
        <v>22</v>
      </c>
      <c r="M347">
        <v>106</v>
      </c>
      <c r="N347" s="9" t="s">
        <v>183</v>
      </c>
      <c r="O347" s="10">
        <v>44383</v>
      </c>
      <c r="P347" s="9" t="s">
        <v>420</v>
      </c>
      <c r="Q347">
        <v>2019</v>
      </c>
      <c r="R347">
        <v>12</v>
      </c>
      <c r="S347">
        <v>18.431589971046634</v>
      </c>
      <c r="T347" s="9" t="s">
        <v>363</v>
      </c>
      <c r="U347">
        <v>18</v>
      </c>
      <c r="V347">
        <v>9</v>
      </c>
      <c r="W347">
        <v>9</v>
      </c>
      <c r="X347">
        <v>9</v>
      </c>
      <c r="Y347">
        <v>2020</v>
      </c>
      <c r="Z347" s="9" t="s">
        <v>193</v>
      </c>
      <c r="AA347" s="9" t="s">
        <v>214</v>
      </c>
      <c r="AB347" t="s">
        <v>440</v>
      </c>
      <c r="AC347" t="s">
        <v>444</v>
      </c>
      <c r="AD347">
        <v>12</v>
      </c>
      <c r="AE347" t="s">
        <v>445</v>
      </c>
      <c r="AF347">
        <v>4</v>
      </c>
      <c r="AG347" t="s">
        <v>454</v>
      </c>
      <c r="AH347" t="s">
        <v>485</v>
      </c>
      <c r="AI347" t="s">
        <v>444</v>
      </c>
      <c r="AJ347">
        <v>12</v>
      </c>
      <c r="AK347" t="s">
        <v>445</v>
      </c>
    </row>
    <row r="348" spans="1:37" x14ac:dyDescent="0.2">
      <c r="A348">
        <v>1037</v>
      </c>
      <c r="B348" s="9" t="s">
        <v>119</v>
      </c>
      <c r="D348" s="10">
        <v>43721</v>
      </c>
      <c r="E348" s="10">
        <v>44363</v>
      </c>
      <c r="F348" s="9" t="s">
        <v>120</v>
      </c>
      <c r="G348">
        <v>625</v>
      </c>
      <c r="H348">
        <v>4</v>
      </c>
      <c r="I348" s="10">
        <v>44348</v>
      </c>
      <c r="J348">
        <v>1</v>
      </c>
      <c r="K348" t="b">
        <v>1</v>
      </c>
      <c r="M348">
        <v>12</v>
      </c>
      <c r="N348" s="9" t="s">
        <v>183</v>
      </c>
      <c r="O348" s="10">
        <v>44383</v>
      </c>
      <c r="P348" s="9" t="s">
        <v>435</v>
      </c>
      <c r="Q348">
        <v>2019</v>
      </c>
      <c r="R348">
        <v>9</v>
      </c>
      <c r="S348">
        <v>21.749933263516706</v>
      </c>
      <c r="T348" s="9" t="s">
        <v>384</v>
      </c>
      <c r="U348">
        <v>21</v>
      </c>
      <c r="V348">
        <v>10</v>
      </c>
      <c r="W348">
        <v>12</v>
      </c>
      <c r="X348">
        <v>7</v>
      </c>
      <c r="Y348">
        <v>2020</v>
      </c>
      <c r="Z348" s="9" t="s">
        <v>190</v>
      </c>
      <c r="AA348" s="9" t="s">
        <v>211</v>
      </c>
      <c r="AB348" t="s">
        <v>440</v>
      </c>
      <c r="AC348" t="s">
        <v>447</v>
      </c>
      <c r="AD348">
        <v>6</v>
      </c>
      <c r="AE348" t="s">
        <v>457</v>
      </c>
      <c r="AF348">
        <v>6</v>
      </c>
      <c r="AG348" t="s">
        <v>457</v>
      </c>
      <c r="AH348" t="s">
        <v>485</v>
      </c>
      <c r="AI348" t="s">
        <v>441</v>
      </c>
      <c r="AJ348">
        <v>9</v>
      </c>
      <c r="AK348" t="s">
        <v>449</v>
      </c>
    </row>
    <row r="349" spans="1:37" hidden="1" x14ac:dyDescent="0.2">
      <c r="A349">
        <v>1069</v>
      </c>
      <c r="B349" s="9" t="s">
        <v>158</v>
      </c>
      <c r="C349">
        <v>15</v>
      </c>
      <c r="D349" s="10">
        <v>43822</v>
      </c>
      <c r="E349" s="10">
        <v>44553</v>
      </c>
      <c r="F349" s="9" t="s">
        <v>34</v>
      </c>
      <c r="G349">
        <v>361</v>
      </c>
      <c r="H349">
        <v>2</v>
      </c>
      <c r="I349" s="10">
        <v>44302</v>
      </c>
      <c r="J349">
        <v>1</v>
      </c>
      <c r="K349" t="b">
        <v>0</v>
      </c>
      <c r="L349">
        <v>22</v>
      </c>
      <c r="M349">
        <v>106</v>
      </c>
      <c r="N349" s="9" t="s">
        <v>183</v>
      </c>
      <c r="O349" s="10">
        <v>44383</v>
      </c>
      <c r="P349" s="9" t="s">
        <v>420</v>
      </c>
      <c r="Q349">
        <v>2019</v>
      </c>
      <c r="R349">
        <v>12</v>
      </c>
      <c r="S349">
        <v>18.431589971046634</v>
      </c>
      <c r="T349" s="9" t="s">
        <v>363</v>
      </c>
      <c r="U349">
        <v>18</v>
      </c>
      <c r="V349">
        <v>10</v>
      </c>
      <c r="W349">
        <v>8</v>
      </c>
      <c r="X349">
        <v>10</v>
      </c>
      <c r="Y349">
        <v>2020</v>
      </c>
      <c r="Z349" s="9" t="s">
        <v>194</v>
      </c>
      <c r="AA349" s="9" t="s">
        <v>214</v>
      </c>
      <c r="AB349" t="s">
        <v>440</v>
      </c>
      <c r="AC349" t="s">
        <v>444</v>
      </c>
      <c r="AD349">
        <v>12</v>
      </c>
      <c r="AE349" t="s">
        <v>445</v>
      </c>
      <c r="AF349">
        <v>4</v>
      </c>
      <c r="AG349" t="s">
        <v>454</v>
      </c>
      <c r="AH349" t="s">
        <v>485</v>
      </c>
      <c r="AI349" t="s">
        <v>444</v>
      </c>
      <c r="AJ349">
        <v>12</v>
      </c>
      <c r="AK349" t="s">
        <v>445</v>
      </c>
    </row>
    <row r="350" spans="1:37" x14ac:dyDescent="0.2">
      <c r="A350">
        <v>1135</v>
      </c>
      <c r="B350" s="9" t="s">
        <v>119</v>
      </c>
      <c r="D350" s="10">
        <v>43721</v>
      </c>
      <c r="E350" s="10">
        <v>44363</v>
      </c>
      <c r="F350" s="9" t="s">
        <v>120</v>
      </c>
      <c r="G350">
        <v>625</v>
      </c>
      <c r="H350">
        <v>4</v>
      </c>
      <c r="I350" s="10">
        <v>44348</v>
      </c>
      <c r="J350">
        <v>1</v>
      </c>
      <c r="K350" t="b">
        <v>1</v>
      </c>
      <c r="M350">
        <v>12</v>
      </c>
      <c r="N350" s="9" t="s">
        <v>183</v>
      </c>
      <c r="O350" s="10">
        <v>44383</v>
      </c>
      <c r="P350" s="9" t="s">
        <v>435</v>
      </c>
      <c r="Q350">
        <v>2019</v>
      </c>
      <c r="R350">
        <v>9</v>
      </c>
      <c r="S350">
        <v>21.749933263516706</v>
      </c>
      <c r="T350" s="9" t="s">
        <v>384</v>
      </c>
      <c r="U350">
        <v>21</v>
      </c>
      <c r="V350">
        <v>11</v>
      </c>
      <c r="W350">
        <v>11</v>
      </c>
      <c r="X350">
        <v>8</v>
      </c>
      <c r="Y350">
        <v>2020</v>
      </c>
      <c r="Z350" s="9" t="s">
        <v>189</v>
      </c>
      <c r="AA350" s="9" t="s">
        <v>211</v>
      </c>
      <c r="AB350" t="s">
        <v>440</v>
      </c>
      <c r="AC350" t="s">
        <v>447</v>
      </c>
      <c r="AD350">
        <v>6</v>
      </c>
      <c r="AE350" t="s">
        <v>457</v>
      </c>
      <c r="AF350">
        <v>6</v>
      </c>
      <c r="AG350" t="s">
        <v>457</v>
      </c>
      <c r="AH350" t="s">
        <v>485</v>
      </c>
      <c r="AI350" t="s">
        <v>441</v>
      </c>
      <c r="AJ350">
        <v>9</v>
      </c>
      <c r="AK350" t="s">
        <v>449</v>
      </c>
    </row>
    <row r="351" spans="1:37" hidden="1" x14ac:dyDescent="0.2">
      <c r="A351">
        <v>1167</v>
      </c>
      <c r="B351" s="9" t="s">
        <v>158</v>
      </c>
      <c r="C351">
        <v>15</v>
      </c>
      <c r="D351" s="10">
        <v>43822</v>
      </c>
      <c r="E351" s="10">
        <v>44553</v>
      </c>
      <c r="F351" s="9" t="s">
        <v>34</v>
      </c>
      <c r="G351">
        <v>361</v>
      </c>
      <c r="H351">
        <v>2</v>
      </c>
      <c r="I351" s="10">
        <v>44302</v>
      </c>
      <c r="J351">
        <v>1</v>
      </c>
      <c r="K351" t="b">
        <v>0</v>
      </c>
      <c r="L351">
        <v>22</v>
      </c>
      <c r="M351">
        <v>106</v>
      </c>
      <c r="N351" s="9" t="s">
        <v>183</v>
      </c>
      <c r="O351" s="10">
        <v>44383</v>
      </c>
      <c r="P351" s="9" t="s">
        <v>420</v>
      </c>
      <c r="Q351">
        <v>2019</v>
      </c>
      <c r="R351">
        <v>12</v>
      </c>
      <c r="S351">
        <v>18.431589971046634</v>
      </c>
      <c r="T351" s="9" t="s">
        <v>363</v>
      </c>
      <c r="U351">
        <v>18</v>
      </c>
      <c r="V351">
        <v>11</v>
      </c>
      <c r="W351">
        <v>7</v>
      </c>
      <c r="X351">
        <v>11</v>
      </c>
      <c r="Y351">
        <v>2020</v>
      </c>
      <c r="Z351" s="9" t="s">
        <v>196</v>
      </c>
      <c r="AA351" s="9" t="s">
        <v>214</v>
      </c>
      <c r="AB351" t="s">
        <v>440</v>
      </c>
      <c r="AC351" t="s">
        <v>444</v>
      </c>
      <c r="AD351">
        <v>12</v>
      </c>
      <c r="AE351" t="s">
        <v>445</v>
      </c>
      <c r="AF351">
        <v>4</v>
      </c>
      <c r="AG351" t="s">
        <v>454</v>
      </c>
      <c r="AH351" t="s">
        <v>485</v>
      </c>
      <c r="AI351" t="s">
        <v>444</v>
      </c>
      <c r="AJ351">
        <v>12</v>
      </c>
      <c r="AK351" t="s">
        <v>445</v>
      </c>
    </row>
    <row r="352" spans="1:37" x14ac:dyDescent="0.2">
      <c r="A352">
        <v>1233</v>
      </c>
      <c r="B352" s="9" t="s">
        <v>119</v>
      </c>
      <c r="D352" s="10">
        <v>43721</v>
      </c>
      <c r="E352" s="10">
        <v>44363</v>
      </c>
      <c r="F352" s="9" t="s">
        <v>120</v>
      </c>
      <c r="G352">
        <v>625</v>
      </c>
      <c r="H352">
        <v>4</v>
      </c>
      <c r="I352" s="10">
        <v>44348</v>
      </c>
      <c r="J352">
        <v>1</v>
      </c>
      <c r="K352" t="b">
        <v>1</v>
      </c>
      <c r="M352">
        <v>12</v>
      </c>
      <c r="N352" s="9" t="s">
        <v>183</v>
      </c>
      <c r="O352" s="10">
        <v>44383</v>
      </c>
      <c r="P352" s="9" t="s">
        <v>435</v>
      </c>
      <c r="Q352">
        <v>2019</v>
      </c>
      <c r="R352">
        <v>9</v>
      </c>
      <c r="S352">
        <v>21.749933263516706</v>
      </c>
      <c r="T352" s="9" t="s">
        <v>384</v>
      </c>
      <c r="U352">
        <v>21</v>
      </c>
      <c r="V352">
        <v>12</v>
      </c>
      <c r="W352">
        <v>10</v>
      </c>
      <c r="X352">
        <v>9</v>
      </c>
      <c r="Y352">
        <v>2020</v>
      </c>
      <c r="Z352" s="9" t="s">
        <v>193</v>
      </c>
      <c r="AA352" s="9" t="s">
        <v>211</v>
      </c>
      <c r="AB352" t="s">
        <v>440</v>
      </c>
      <c r="AC352" t="s">
        <v>447</v>
      </c>
      <c r="AD352">
        <v>6</v>
      </c>
      <c r="AE352" t="s">
        <v>457</v>
      </c>
      <c r="AF352">
        <v>6</v>
      </c>
      <c r="AG352" t="s">
        <v>457</v>
      </c>
      <c r="AH352" t="s">
        <v>485</v>
      </c>
      <c r="AI352" t="s">
        <v>441</v>
      </c>
      <c r="AJ352">
        <v>9</v>
      </c>
      <c r="AK352" t="s">
        <v>449</v>
      </c>
    </row>
    <row r="353" spans="1:37" hidden="1" x14ac:dyDescent="0.2">
      <c r="A353">
        <v>1265</v>
      </c>
      <c r="B353" s="9" t="s">
        <v>158</v>
      </c>
      <c r="C353">
        <v>15</v>
      </c>
      <c r="D353" s="10">
        <v>43822</v>
      </c>
      <c r="E353" s="10">
        <v>44553</v>
      </c>
      <c r="F353" s="9" t="s">
        <v>34</v>
      </c>
      <c r="G353">
        <v>361</v>
      </c>
      <c r="H353">
        <v>2</v>
      </c>
      <c r="I353" s="10">
        <v>44302</v>
      </c>
      <c r="J353">
        <v>1</v>
      </c>
      <c r="K353" t="b">
        <v>0</v>
      </c>
      <c r="L353">
        <v>22</v>
      </c>
      <c r="M353">
        <v>106</v>
      </c>
      <c r="N353" s="9" t="s">
        <v>183</v>
      </c>
      <c r="O353" s="10">
        <v>44383</v>
      </c>
      <c r="P353" s="9" t="s">
        <v>420</v>
      </c>
      <c r="Q353">
        <v>2019</v>
      </c>
      <c r="R353">
        <v>12</v>
      </c>
      <c r="S353">
        <v>18.431589971046634</v>
      </c>
      <c r="T353" s="9" t="s">
        <v>363</v>
      </c>
      <c r="U353">
        <v>18</v>
      </c>
      <c r="V353">
        <v>12</v>
      </c>
      <c r="W353">
        <v>6</v>
      </c>
      <c r="X353">
        <v>12</v>
      </c>
      <c r="Y353">
        <v>2020</v>
      </c>
      <c r="Z353" s="9" t="s">
        <v>192</v>
      </c>
      <c r="AA353" s="9" t="s">
        <v>214</v>
      </c>
      <c r="AB353" t="s">
        <v>440</v>
      </c>
      <c r="AC353" t="s">
        <v>444</v>
      </c>
      <c r="AD353">
        <v>12</v>
      </c>
      <c r="AE353" t="s">
        <v>445</v>
      </c>
      <c r="AF353">
        <v>4</v>
      </c>
      <c r="AG353" t="s">
        <v>454</v>
      </c>
      <c r="AH353" t="s">
        <v>485</v>
      </c>
      <c r="AI353" t="s">
        <v>444</v>
      </c>
      <c r="AJ353">
        <v>12</v>
      </c>
      <c r="AK353" t="s">
        <v>445</v>
      </c>
    </row>
    <row r="354" spans="1:37" x14ac:dyDescent="0.2">
      <c r="A354">
        <v>1331</v>
      </c>
      <c r="B354" s="9" t="s">
        <v>119</v>
      </c>
      <c r="D354" s="10">
        <v>43721</v>
      </c>
      <c r="E354" s="10">
        <v>44363</v>
      </c>
      <c r="F354" s="9" t="s">
        <v>120</v>
      </c>
      <c r="G354">
        <v>625</v>
      </c>
      <c r="H354">
        <v>4</v>
      </c>
      <c r="I354" s="10">
        <v>44348</v>
      </c>
      <c r="J354">
        <v>1</v>
      </c>
      <c r="K354" t="b">
        <v>1</v>
      </c>
      <c r="M354">
        <v>12</v>
      </c>
      <c r="N354" s="9" t="s">
        <v>183</v>
      </c>
      <c r="O354" s="10">
        <v>44383</v>
      </c>
      <c r="P354" s="9" t="s">
        <v>435</v>
      </c>
      <c r="Q354">
        <v>2019</v>
      </c>
      <c r="R354">
        <v>9</v>
      </c>
      <c r="S354">
        <v>21.749933263516706</v>
      </c>
      <c r="T354" s="9" t="s">
        <v>384</v>
      </c>
      <c r="U354">
        <v>21</v>
      </c>
      <c r="V354">
        <v>13</v>
      </c>
      <c r="W354">
        <v>9</v>
      </c>
      <c r="X354">
        <v>10</v>
      </c>
      <c r="Y354">
        <v>2020</v>
      </c>
      <c r="Z354" s="9" t="s">
        <v>194</v>
      </c>
      <c r="AA354" s="9" t="s">
        <v>211</v>
      </c>
      <c r="AB354" t="s">
        <v>440</v>
      </c>
      <c r="AC354" t="s">
        <v>447</v>
      </c>
      <c r="AD354">
        <v>6</v>
      </c>
      <c r="AE354" t="s">
        <v>457</v>
      </c>
      <c r="AF354">
        <v>6</v>
      </c>
      <c r="AG354" t="s">
        <v>457</v>
      </c>
      <c r="AH354" t="s">
        <v>485</v>
      </c>
      <c r="AI354" t="s">
        <v>441</v>
      </c>
      <c r="AJ354">
        <v>9</v>
      </c>
      <c r="AK354" t="s">
        <v>449</v>
      </c>
    </row>
    <row r="355" spans="1:37" hidden="1" x14ac:dyDescent="0.2">
      <c r="A355">
        <v>1363</v>
      </c>
      <c r="B355" s="9" t="s">
        <v>158</v>
      </c>
      <c r="C355">
        <v>15</v>
      </c>
      <c r="D355" s="10">
        <v>43822</v>
      </c>
      <c r="E355" s="10">
        <v>44553</v>
      </c>
      <c r="F355" s="9" t="s">
        <v>34</v>
      </c>
      <c r="G355">
        <v>361</v>
      </c>
      <c r="H355">
        <v>2</v>
      </c>
      <c r="I355" s="10">
        <v>44302</v>
      </c>
      <c r="J355">
        <v>1</v>
      </c>
      <c r="K355" t="b">
        <v>0</v>
      </c>
      <c r="L355">
        <v>22</v>
      </c>
      <c r="M355">
        <v>106</v>
      </c>
      <c r="N355" s="9" t="s">
        <v>183</v>
      </c>
      <c r="O355" s="10">
        <v>44383</v>
      </c>
      <c r="P355" s="9" t="s">
        <v>420</v>
      </c>
      <c r="Q355">
        <v>2019</v>
      </c>
      <c r="R355">
        <v>12</v>
      </c>
      <c r="S355">
        <v>18.431589971046634</v>
      </c>
      <c r="T355" s="9" t="s">
        <v>363</v>
      </c>
      <c r="U355">
        <v>18</v>
      </c>
      <c r="V355">
        <v>13</v>
      </c>
      <c r="W355">
        <v>5</v>
      </c>
      <c r="X355">
        <v>1</v>
      </c>
      <c r="Y355">
        <v>2021</v>
      </c>
      <c r="Z355" s="9" t="s">
        <v>195</v>
      </c>
      <c r="AA355" s="9" t="s">
        <v>214</v>
      </c>
      <c r="AB355" t="s">
        <v>440</v>
      </c>
      <c r="AC355" t="s">
        <v>444</v>
      </c>
      <c r="AD355">
        <v>12</v>
      </c>
      <c r="AE355" t="s">
        <v>445</v>
      </c>
      <c r="AF355">
        <v>4</v>
      </c>
      <c r="AG355" t="s">
        <v>454</v>
      </c>
      <c r="AH355" t="s">
        <v>485</v>
      </c>
      <c r="AI355" t="s">
        <v>444</v>
      </c>
      <c r="AJ355">
        <v>12</v>
      </c>
      <c r="AK355" t="s">
        <v>445</v>
      </c>
    </row>
    <row r="356" spans="1:37" x14ac:dyDescent="0.2">
      <c r="A356">
        <v>1429</v>
      </c>
      <c r="B356" s="9" t="s">
        <v>119</v>
      </c>
      <c r="D356" s="10">
        <v>43721</v>
      </c>
      <c r="E356" s="10">
        <v>44363</v>
      </c>
      <c r="F356" s="9" t="s">
        <v>120</v>
      </c>
      <c r="G356">
        <v>625</v>
      </c>
      <c r="H356">
        <v>4</v>
      </c>
      <c r="I356" s="10">
        <v>44348</v>
      </c>
      <c r="J356">
        <v>1</v>
      </c>
      <c r="K356" t="b">
        <v>1</v>
      </c>
      <c r="M356">
        <v>12</v>
      </c>
      <c r="N356" s="9" t="s">
        <v>183</v>
      </c>
      <c r="O356" s="10">
        <v>44383</v>
      </c>
      <c r="P356" s="9" t="s">
        <v>435</v>
      </c>
      <c r="Q356">
        <v>2019</v>
      </c>
      <c r="R356">
        <v>9</v>
      </c>
      <c r="S356">
        <v>21.749933263516706</v>
      </c>
      <c r="T356" s="9" t="s">
        <v>384</v>
      </c>
      <c r="U356">
        <v>21</v>
      </c>
      <c r="V356">
        <v>14</v>
      </c>
      <c r="W356">
        <v>8</v>
      </c>
      <c r="X356">
        <v>11</v>
      </c>
      <c r="Y356">
        <v>2020</v>
      </c>
      <c r="Z356" s="9" t="s">
        <v>196</v>
      </c>
      <c r="AA356" s="9" t="s">
        <v>211</v>
      </c>
      <c r="AB356" t="s">
        <v>440</v>
      </c>
      <c r="AC356" t="s">
        <v>447</v>
      </c>
      <c r="AD356">
        <v>6</v>
      </c>
      <c r="AE356" t="s">
        <v>457</v>
      </c>
      <c r="AF356">
        <v>6</v>
      </c>
      <c r="AG356" t="s">
        <v>457</v>
      </c>
      <c r="AH356" t="s">
        <v>485</v>
      </c>
      <c r="AI356" t="s">
        <v>441</v>
      </c>
      <c r="AJ356">
        <v>9</v>
      </c>
      <c r="AK356" t="s">
        <v>449</v>
      </c>
    </row>
    <row r="357" spans="1:37" hidden="1" x14ac:dyDescent="0.2">
      <c r="A357">
        <v>1461</v>
      </c>
      <c r="B357" s="9" t="s">
        <v>158</v>
      </c>
      <c r="C357">
        <v>15</v>
      </c>
      <c r="D357" s="10">
        <v>43822</v>
      </c>
      <c r="E357" s="10">
        <v>44553</v>
      </c>
      <c r="F357" s="9" t="s">
        <v>34</v>
      </c>
      <c r="G357">
        <v>361</v>
      </c>
      <c r="H357">
        <v>2</v>
      </c>
      <c r="I357" s="10">
        <v>44302</v>
      </c>
      <c r="J357">
        <v>1</v>
      </c>
      <c r="K357" t="b">
        <v>0</v>
      </c>
      <c r="L357">
        <v>22</v>
      </c>
      <c r="M357">
        <v>106</v>
      </c>
      <c r="N357" s="9" t="s">
        <v>183</v>
      </c>
      <c r="O357" s="10">
        <v>44383</v>
      </c>
      <c r="P357" s="9" t="s">
        <v>420</v>
      </c>
      <c r="Q357">
        <v>2019</v>
      </c>
      <c r="R357">
        <v>12</v>
      </c>
      <c r="S357">
        <v>18.431589971046634</v>
      </c>
      <c r="T357" s="9" t="s">
        <v>363</v>
      </c>
      <c r="U357">
        <v>18</v>
      </c>
      <c r="V357">
        <v>14</v>
      </c>
      <c r="W357">
        <v>4</v>
      </c>
      <c r="X357">
        <v>2</v>
      </c>
      <c r="Y357">
        <v>2021</v>
      </c>
      <c r="Z357" s="9" t="s">
        <v>197</v>
      </c>
      <c r="AA357" s="9" t="s">
        <v>214</v>
      </c>
      <c r="AB357" t="s">
        <v>440</v>
      </c>
      <c r="AC357" t="s">
        <v>444</v>
      </c>
      <c r="AD357">
        <v>12</v>
      </c>
      <c r="AE357" t="s">
        <v>445</v>
      </c>
      <c r="AF357">
        <v>4</v>
      </c>
      <c r="AG357" t="s">
        <v>454</v>
      </c>
      <c r="AH357" t="s">
        <v>485</v>
      </c>
      <c r="AI357" t="s">
        <v>444</v>
      </c>
      <c r="AJ357">
        <v>12</v>
      </c>
      <c r="AK357" t="s">
        <v>445</v>
      </c>
    </row>
    <row r="358" spans="1:37" x14ac:dyDescent="0.2">
      <c r="A358">
        <v>1527</v>
      </c>
      <c r="B358" s="9" t="s">
        <v>119</v>
      </c>
      <c r="D358" s="10">
        <v>43721</v>
      </c>
      <c r="E358" s="10">
        <v>44363</v>
      </c>
      <c r="F358" s="9" t="s">
        <v>120</v>
      </c>
      <c r="G358">
        <v>625</v>
      </c>
      <c r="H358">
        <v>4</v>
      </c>
      <c r="I358" s="10">
        <v>44348</v>
      </c>
      <c r="J358">
        <v>1</v>
      </c>
      <c r="K358" t="b">
        <v>1</v>
      </c>
      <c r="M358">
        <v>12</v>
      </c>
      <c r="N358" s="9" t="s">
        <v>183</v>
      </c>
      <c r="O358" s="10">
        <v>44383</v>
      </c>
      <c r="P358" s="9" t="s">
        <v>435</v>
      </c>
      <c r="Q358">
        <v>2019</v>
      </c>
      <c r="R358">
        <v>9</v>
      </c>
      <c r="S358">
        <v>21.749933263516706</v>
      </c>
      <c r="T358" s="9" t="s">
        <v>384</v>
      </c>
      <c r="U358">
        <v>21</v>
      </c>
      <c r="V358">
        <v>15</v>
      </c>
      <c r="W358">
        <v>7</v>
      </c>
      <c r="X358">
        <v>12</v>
      </c>
      <c r="Y358">
        <v>2020</v>
      </c>
      <c r="Z358" s="9" t="s">
        <v>192</v>
      </c>
      <c r="AA358" s="9" t="s">
        <v>211</v>
      </c>
      <c r="AB358" t="s">
        <v>440</v>
      </c>
      <c r="AC358" t="s">
        <v>447</v>
      </c>
      <c r="AD358">
        <v>6</v>
      </c>
      <c r="AE358" t="s">
        <v>457</v>
      </c>
      <c r="AF358">
        <v>6</v>
      </c>
      <c r="AG358" t="s">
        <v>457</v>
      </c>
      <c r="AH358" t="s">
        <v>485</v>
      </c>
      <c r="AI358" t="s">
        <v>441</v>
      </c>
      <c r="AJ358">
        <v>9</v>
      </c>
      <c r="AK358" t="s">
        <v>449</v>
      </c>
    </row>
    <row r="359" spans="1:37" hidden="1" x14ac:dyDescent="0.2">
      <c r="A359">
        <v>1559</v>
      </c>
      <c r="B359" s="9" t="s">
        <v>158</v>
      </c>
      <c r="C359">
        <v>15</v>
      </c>
      <c r="D359" s="10">
        <v>43822</v>
      </c>
      <c r="E359" s="10">
        <v>44553</v>
      </c>
      <c r="F359" s="9" t="s">
        <v>34</v>
      </c>
      <c r="G359">
        <v>361</v>
      </c>
      <c r="H359">
        <v>2</v>
      </c>
      <c r="I359" s="10">
        <v>44302</v>
      </c>
      <c r="J359">
        <v>1</v>
      </c>
      <c r="K359" t="b">
        <v>0</v>
      </c>
      <c r="L359">
        <v>22</v>
      </c>
      <c r="M359">
        <v>106</v>
      </c>
      <c r="N359" s="9" t="s">
        <v>183</v>
      </c>
      <c r="O359" s="10">
        <v>44383</v>
      </c>
      <c r="P359" s="9" t="s">
        <v>420</v>
      </c>
      <c r="Q359">
        <v>2019</v>
      </c>
      <c r="R359">
        <v>12</v>
      </c>
      <c r="S359">
        <v>18.431589971046634</v>
      </c>
      <c r="T359" s="9" t="s">
        <v>363</v>
      </c>
      <c r="U359">
        <v>18</v>
      </c>
      <c r="V359">
        <v>15</v>
      </c>
      <c r="W359">
        <v>3</v>
      </c>
      <c r="X359">
        <v>3</v>
      </c>
      <c r="Y359">
        <v>2021</v>
      </c>
      <c r="Z359" s="9" t="s">
        <v>198</v>
      </c>
      <c r="AA359" s="9" t="s">
        <v>214</v>
      </c>
      <c r="AB359" t="s">
        <v>440</v>
      </c>
      <c r="AC359" t="s">
        <v>444</v>
      </c>
      <c r="AD359">
        <v>12</v>
      </c>
      <c r="AE359" t="s">
        <v>445</v>
      </c>
      <c r="AF359">
        <v>4</v>
      </c>
      <c r="AG359" t="s">
        <v>454</v>
      </c>
      <c r="AH359" t="s">
        <v>485</v>
      </c>
      <c r="AI359" t="s">
        <v>444</v>
      </c>
      <c r="AJ359">
        <v>12</v>
      </c>
      <c r="AK359" t="s">
        <v>445</v>
      </c>
    </row>
    <row r="360" spans="1:37" x14ac:dyDescent="0.2">
      <c r="A360">
        <v>1625</v>
      </c>
      <c r="B360" s="9" t="s">
        <v>119</v>
      </c>
      <c r="D360" s="10">
        <v>43721</v>
      </c>
      <c r="E360" s="10">
        <v>44363</v>
      </c>
      <c r="F360" s="9" t="s">
        <v>120</v>
      </c>
      <c r="G360">
        <v>625</v>
      </c>
      <c r="H360">
        <v>4</v>
      </c>
      <c r="I360" s="10">
        <v>44348</v>
      </c>
      <c r="J360">
        <v>1</v>
      </c>
      <c r="K360" t="b">
        <v>1</v>
      </c>
      <c r="M360">
        <v>12</v>
      </c>
      <c r="N360" s="9" t="s">
        <v>183</v>
      </c>
      <c r="O360" s="10">
        <v>44383</v>
      </c>
      <c r="P360" s="9" t="s">
        <v>435</v>
      </c>
      <c r="Q360">
        <v>2019</v>
      </c>
      <c r="R360">
        <v>9</v>
      </c>
      <c r="S360">
        <v>21.749933263516706</v>
      </c>
      <c r="T360" s="9" t="s">
        <v>384</v>
      </c>
      <c r="U360">
        <v>21</v>
      </c>
      <c r="V360">
        <v>16</v>
      </c>
      <c r="W360">
        <v>6</v>
      </c>
      <c r="X360">
        <v>1</v>
      </c>
      <c r="Y360">
        <v>2021</v>
      </c>
      <c r="Z360" s="9" t="s">
        <v>195</v>
      </c>
      <c r="AA360" s="9" t="s">
        <v>211</v>
      </c>
      <c r="AB360" t="s">
        <v>440</v>
      </c>
      <c r="AC360" t="s">
        <v>447</v>
      </c>
      <c r="AD360">
        <v>6</v>
      </c>
      <c r="AE360" t="s">
        <v>457</v>
      </c>
      <c r="AF360">
        <v>6</v>
      </c>
      <c r="AG360" t="s">
        <v>457</v>
      </c>
      <c r="AH360" t="s">
        <v>485</v>
      </c>
      <c r="AI360" t="s">
        <v>441</v>
      </c>
      <c r="AJ360">
        <v>9</v>
      </c>
      <c r="AK360" t="s">
        <v>449</v>
      </c>
    </row>
    <row r="361" spans="1:37" hidden="1" x14ac:dyDescent="0.2">
      <c r="A361">
        <v>1657</v>
      </c>
      <c r="B361" s="9" t="s">
        <v>158</v>
      </c>
      <c r="C361">
        <v>15</v>
      </c>
      <c r="D361" s="10">
        <v>43822</v>
      </c>
      <c r="E361" s="10">
        <v>44553</v>
      </c>
      <c r="F361" s="9" t="s">
        <v>34</v>
      </c>
      <c r="G361">
        <v>361</v>
      </c>
      <c r="H361">
        <v>2</v>
      </c>
      <c r="I361" s="10">
        <v>44302</v>
      </c>
      <c r="J361">
        <v>1</v>
      </c>
      <c r="K361" t="b">
        <v>0</v>
      </c>
      <c r="L361">
        <v>22</v>
      </c>
      <c r="M361">
        <v>106</v>
      </c>
      <c r="N361" s="9" t="s">
        <v>183</v>
      </c>
      <c r="O361" s="10">
        <v>44383</v>
      </c>
      <c r="P361" s="9" t="s">
        <v>420</v>
      </c>
      <c r="Q361">
        <v>2019</v>
      </c>
      <c r="R361">
        <v>12</v>
      </c>
      <c r="S361">
        <v>18.431589971046634</v>
      </c>
      <c r="T361" s="9" t="s">
        <v>363</v>
      </c>
      <c r="U361">
        <v>18</v>
      </c>
      <c r="V361">
        <v>16</v>
      </c>
      <c r="W361">
        <v>2</v>
      </c>
      <c r="X361">
        <v>4</v>
      </c>
      <c r="Y361">
        <v>2021</v>
      </c>
      <c r="Z361" s="9" t="s">
        <v>199</v>
      </c>
      <c r="AA361" s="9" t="s">
        <v>214</v>
      </c>
      <c r="AB361" t="s">
        <v>440</v>
      </c>
      <c r="AC361" t="s">
        <v>444</v>
      </c>
      <c r="AD361">
        <v>12</v>
      </c>
      <c r="AE361" t="s">
        <v>445</v>
      </c>
      <c r="AF361">
        <v>4</v>
      </c>
      <c r="AG361" t="s">
        <v>454</v>
      </c>
      <c r="AH361" t="s">
        <v>485</v>
      </c>
      <c r="AI361" t="s">
        <v>444</v>
      </c>
      <c r="AJ361">
        <v>12</v>
      </c>
      <c r="AK361" t="s">
        <v>445</v>
      </c>
    </row>
    <row r="362" spans="1:37" x14ac:dyDescent="0.2">
      <c r="A362">
        <v>1723</v>
      </c>
      <c r="B362" s="9" t="s">
        <v>119</v>
      </c>
      <c r="D362" s="10">
        <v>43721</v>
      </c>
      <c r="E362" s="10">
        <v>44363</v>
      </c>
      <c r="F362" s="9" t="s">
        <v>120</v>
      </c>
      <c r="G362">
        <v>625</v>
      </c>
      <c r="H362">
        <v>4</v>
      </c>
      <c r="I362" s="10">
        <v>44348</v>
      </c>
      <c r="J362">
        <v>1</v>
      </c>
      <c r="K362" t="b">
        <v>1</v>
      </c>
      <c r="M362">
        <v>12</v>
      </c>
      <c r="N362" s="9" t="s">
        <v>183</v>
      </c>
      <c r="O362" s="10">
        <v>44383</v>
      </c>
      <c r="P362" s="9" t="s">
        <v>435</v>
      </c>
      <c r="Q362">
        <v>2019</v>
      </c>
      <c r="R362">
        <v>9</v>
      </c>
      <c r="S362">
        <v>21.749933263516706</v>
      </c>
      <c r="T362" s="9" t="s">
        <v>384</v>
      </c>
      <c r="U362">
        <v>21</v>
      </c>
      <c r="V362">
        <v>17</v>
      </c>
      <c r="W362">
        <v>5</v>
      </c>
      <c r="X362">
        <v>2</v>
      </c>
      <c r="Y362">
        <v>2021</v>
      </c>
      <c r="Z362" s="9" t="s">
        <v>197</v>
      </c>
      <c r="AA362" s="9" t="s">
        <v>211</v>
      </c>
      <c r="AB362" t="s">
        <v>440</v>
      </c>
      <c r="AC362" t="s">
        <v>447</v>
      </c>
      <c r="AD362">
        <v>6</v>
      </c>
      <c r="AE362" t="s">
        <v>457</v>
      </c>
      <c r="AF362">
        <v>6</v>
      </c>
      <c r="AG362" t="s">
        <v>457</v>
      </c>
      <c r="AH362" t="s">
        <v>485</v>
      </c>
      <c r="AI362" t="s">
        <v>441</v>
      </c>
      <c r="AJ362">
        <v>9</v>
      </c>
      <c r="AK362" t="s">
        <v>449</v>
      </c>
    </row>
    <row r="363" spans="1:37" hidden="1" x14ac:dyDescent="0.2">
      <c r="A363">
        <v>1755</v>
      </c>
      <c r="B363" s="9" t="s">
        <v>158</v>
      </c>
      <c r="C363">
        <v>15</v>
      </c>
      <c r="D363" s="10">
        <v>43822</v>
      </c>
      <c r="E363" s="10">
        <v>44553</v>
      </c>
      <c r="F363" s="9" t="s">
        <v>34</v>
      </c>
      <c r="G363">
        <v>361</v>
      </c>
      <c r="H363">
        <v>2</v>
      </c>
      <c r="I363" s="10">
        <v>44302</v>
      </c>
      <c r="J363">
        <v>1</v>
      </c>
      <c r="K363" t="b">
        <v>0</v>
      </c>
      <c r="L363">
        <v>22</v>
      </c>
      <c r="M363">
        <v>106</v>
      </c>
      <c r="N363" s="9" t="s">
        <v>183</v>
      </c>
      <c r="O363" s="10">
        <v>44383</v>
      </c>
      <c r="P363" s="9" t="s">
        <v>420</v>
      </c>
      <c r="Q363">
        <v>2019</v>
      </c>
      <c r="R363">
        <v>12</v>
      </c>
      <c r="S363">
        <v>18.431589971046634</v>
      </c>
      <c r="T363" s="9" t="s">
        <v>363</v>
      </c>
      <c r="U363">
        <v>18</v>
      </c>
      <c r="V363">
        <v>17</v>
      </c>
      <c r="W363">
        <v>1</v>
      </c>
      <c r="X363">
        <v>5</v>
      </c>
      <c r="Y363">
        <v>2021</v>
      </c>
      <c r="Z363" s="9" t="s">
        <v>200</v>
      </c>
      <c r="AA363" s="9" t="s">
        <v>214</v>
      </c>
      <c r="AB363" t="s">
        <v>440</v>
      </c>
      <c r="AC363" t="s">
        <v>444</v>
      </c>
      <c r="AD363">
        <v>12</v>
      </c>
      <c r="AE363" t="s">
        <v>445</v>
      </c>
      <c r="AF363">
        <v>4</v>
      </c>
      <c r="AG363" t="s">
        <v>454</v>
      </c>
      <c r="AH363" t="s">
        <v>485</v>
      </c>
      <c r="AI363" t="s">
        <v>444</v>
      </c>
      <c r="AJ363">
        <v>12</v>
      </c>
      <c r="AK363" t="s">
        <v>445</v>
      </c>
    </row>
    <row r="364" spans="1:37" x14ac:dyDescent="0.2">
      <c r="A364">
        <v>1821</v>
      </c>
      <c r="B364" s="9" t="s">
        <v>119</v>
      </c>
      <c r="D364" s="10">
        <v>43721</v>
      </c>
      <c r="E364" s="10">
        <v>44363</v>
      </c>
      <c r="F364" s="9" t="s">
        <v>120</v>
      </c>
      <c r="G364">
        <v>625</v>
      </c>
      <c r="H364">
        <v>4</v>
      </c>
      <c r="I364" s="10">
        <v>44348</v>
      </c>
      <c r="J364">
        <v>1</v>
      </c>
      <c r="K364" t="b">
        <v>1</v>
      </c>
      <c r="M364">
        <v>12</v>
      </c>
      <c r="N364" s="9" t="s">
        <v>183</v>
      </c>
      <c r="O364" s="10">
        <v>44383</v>
      </c>
      <c r="P364" s="9" t="s">
        <v>435</v>
      </c>
      <c r="Q364">
        <v>2019</v>
      </c>
      <c r="R364">
        <v>9</v>
      </c>
      <c r="S364">
        <v>21.749933263516706</v>
      </c>
      <c r="T364" s="9" t="s">
        <v>384</v>
      </c>
      <c r="U364">
        <v>21</v>
      </c>
      <c r="V364">
        <v>18</v>
      </c>
      <c r="W364">
        <v>4</v>
      </c>
      <c r="X364">
        <v>3</v>
      </c>
      <c r="Y364">
        <v>2021</v>
      </c>
      <c r="Z364" s="9" t="s">
        <v>198</v>
      </c>
      <c r="AA364" s="9" t="s">
        <v>211</v>
      </c>
      <c r="AB364" t="s">
        <v>440</v>
      </c>
      <c r="AC364" t="s">
        <v>447</v>
      </c>
      <c r="AD364">
        <v>6</v>
      </c>
      <c r="AE364" t="s">
        <v>457</v>
      </c>
      <c r="AF364">
        <v>6</v>
      </c>
      <c r="AG364" t="s">
        <v>457</v>
      </c>
      <c r="AH364" t="s">
        <v>485</v>
      </c>
      <c r="AI364" t="s">
        <v>441</v>
      </c>
      <c r="AJ364">
        <v>9</v>
      </c>
      <c r="AK364" t="s">
        <v>449</v>
      </c>
    </row>
    <row r="365" spans="1:37" hidden="1" x14ac:dyDescent="0.2">
      <c r="A365">
        <v>1853</v>
      </c>
      <c r="B365" s="9" t="s">
        <v>158</v>
      </c>
      <c r="C365">
        <v>15</v>
      </c>
      <c r="D365" s="10">
        <v>43822</v>
      </c>
      <c r="E365" s="10">
        <v>44553</v>
      </c>
      <c r="F365" s="9" t="s">
        <v>34</v>
      </c>
      <c r="G365">
        <v>361</v>
      </c>
      <c r="H365">
        <v>2</v>
      </c>
      <c r="I365" s="10">
        <v>44302</v>
      </c>
      <c r="J365">
        <v>1</v>
      </c>
      <c r="K365" t="b">
        <v>0</v>
      </c>
      <c r="L365">
        <v>22</v>
      </c>
      <c r="M365">
        <v>106</v>
      </c>
      <c r="N365" s="9" t="s">
        <v>183</v>
      </c>
      <c r="O365" s="10">
        <v>44383</v>
      </c>
      <c r="P365" s="9" t="s">
        <v>420</v>
      </c>
      <c r="Q365">
        <v>2019</v>
      </c>
      <c r="R365">
        <v>12</v>
      </c>
      <c r="S365">
        <v>18.431589971046634</v>
      </c>
      <c r="T365" s="9" t="s">
        <v>363</v>
      </c>
      <c r="U365">
        <v>18</v>
      </c>
      <c r="V365">
        <v>18</v>
      </c>
      <c r="W365">
        <v>0</v>
      </c>
      <c r="X365">
        <v>6</v>
      </c>
      <c r="Y365">
        <v>2021</v>
      </c>
      <c r="Z365" s="9" t="s">
        <v>201</v>
      </c>
      <c r="AA365" s="9" t="s">
        <v>214</v>
      </c>
      <c r="AB365" t="s">
        <v>440</v>
      </c>
      <c r="AC365" t="s">
        <v>444</v>
      </c>
      <c r="AD365">
        <v>12</v>
      </c>
      <c r="AE365" t="s">
        <v>445</v>
      </c>
      <c r="AF365">
        <v>4</v>
      </c>
      <c r="AG365" t="s">
        <v>454</v>
      </c>
      <c r="AH365" t="s">
        <v>485</v>
      </c>
      <c r="AI365" t="s">
        <v>444</v>
      </c>
      <c r="AJ365">
        <v>12</v>
      </c>
      <c r="AK365" t="s">
        <v>445</v>
      </c>
    </row>
    <row r="366" spans="1:37" x14ac:dyDescent="0.2">
      <c r="A366">
        <v>1919</v>
      </c>
      <c r="B366" s="9" t="s">
        <v>119</v>
      </c>
      <c r="D366" s="10">
        <v>43721</v>
      </c>
      <c r="E366" s="10">
        <v>44363</v>
      </c>
      <c r="F366" s="9" t="s">
        <v>120</v>
      </c>
      <c r="G366">
        <v>625</v>
      </c>
      <c r="H366">
        <v>4</v>
      </c>
      <c r="I366" s="10">
        <v>44348</v>
      </c>
      <c r="J366">
        <v>1</v>
      </c>
      <c r="K366" t="b">
        <v>1</v>
      </c>
      <c r="M366">
        <v>12</v>
      </c>
      <c r="N366" s="9" t="s">
        <v>183</v>
      </c>
      <c r="O366" s="10">
        <v>44383</v>
      </c>
      <c r="P366" s="9" t="s">
        <v>435</v>
      </c>
      <c r="Q366">
        <v>2019</v>
      </c>
      <c r="R366">
        <v>9</v>
      </c>
      <c r="S366">
        <v>21.749933263516706</v>
      </c>
      <c r="T366" s="9" t="s">
        <v>384</v>
      </c>
      <c r="U366">
        <v>21</v>
      </c>
      <c r="V366">
        <v>19</v>
      </c>
      <c r="W366">
        <v>3</v>
      </c>
      <c r="X366">
        <v>4</v>
      </c>
      <c r="Y366">
        <v>2021</v>
      </c>
      <c r="Z366" s="9" t="s">
        <v>199</v>
      </c>
      <c r="AA366" s="9" t="s">
        <v>211</v>
      </c>
      <c r="AB366" t="s">
        <v>440</v>
      </c>
      <c r="AC366" t="s">
        <v>447</v>
      </c>
      <c r="AD366">
        <v>6</v>
      </c>
      <c r="AE366" t="s">
        <v>457</v>
      </c>
      <c r="AF366">
        <v>6</v>
      </c>
      <c r="AG366" t="s">
        <v>457</v>
      </c>
      <c r="AH366" t="s">
        <v>485</v>
      </c>
      <c r="AI366" t="s">
        <v>441</v>
      </c>
      <c r="AJ366">
        <v>9</v>
      </c>
      <c r="AK366" t="s">
        <v>449</v>
      </c>
    </row>
    <row r="367" spans="1:37" x14ac:dyDescent="0.2">
      <c r="A367">
        <v>2017</v>
      </c>
      <c r="B367" s="9" t="s">
        <v>119</v>
      </c>
      <c r="D367" s="10">
        <v>43721</v>
      </c>
      <c r="E367" s="10">
        <v>44363</v>
      </c>
      <c r="F367" s="9" t="s">
        <v>120</v>
      </c>
      <c r="G367">
        <v>625</v>
      </c>
      <c r="H367">
        <v>4</v>
      </c>
      <c r="I367" s="10">
        <v>44348</v>
      </c>
      <c r="J367">
        <v>1</v>
      </c>
      <c r="K367" t="b">
        <v>1</v>
      </c>
      <c r="M367">
        <v>12</v>
      </c>
      <c r="N367" s="9" t="s">
        <v>183</v>
      </c>
      <c r="O367" s="10">
        <v>44383</v>
      </c>
      <c r="P367" s="9" t="s">
        <v>435</v>
      </c>
      <c r="Q367">
        <v>2019</v>
      </c>
      <c r="R367">
        <v>9</v>
      </c>
      <c r="S367">
        <v>21.749933263516706</v>
      </c>
      <c r="T367" s="9" t="s">
        <v>384</v>
      </c>
      <c r="U367">
        <v>21</v>
      </c>
      <c r="V367">
        <v>20</v>
      </c>
      <c r="W367">
        <v>2</v>
      </c>
      <c r="X367">
        <v>5</v>
      </c>
      <c r="Y367">
        <v>2021</v>
      </c>
      <c r="Z367" s="9" t="s">
        <v>200</v>
      </c>
      <c r="AA367" s="9" t="s">
        <v>211</v>
      </c>
      <c r="AB367" t="s">
        <v>440</v>
      </c>
      <c r="AC367" t="s">
        <v>447</v>
      </c>
      <c r="AD367">
        <v>6</v>
      </c>
      <c r="AE367" t="s">
        <v>457</v>
      </c>
      <c r="AF367">
        <v>6</v>
      </c>
      <c r="AG367" t="s">
        <v>457</v>
      </c>
      <c r="AH367" t="s">
        <v>485</v>
      </c>
      <c r="AI367" t="s">
        <v>441</v>
      </c>
      <c r="AJ367">
        <v>9</v>
      </c>
      <c r="AK367" t="s">
        <v>449</v>
      </c>
    </row>
    <row r="368" spans="1:37" x14ac:dyDescent="0.2">
      <c r="A368">
        <v>2115</v>
      </c>
      <c r="B368" s="9" t="s">
        <v>119</v>
      </c>
      <c r="D368" s="10">
        <v>43721</v>
      </c>
      <c r="E368" s="10">
        <v>44363</v>
      </c>
      <c r="F368" s="9" t="s">
        <v>120</v>
      </c>
      <c r="G368">
        <v>625</v>
      </c>
      <c r="H368">
        <v>4</v>
      </c>
      <c r="I368" s="10">
        <v>44348</v>
      </c>
      <c r="J368">
        <v>1</v>
      </c>
      <c r="K368" t="b">
        <v>1</v>
      </c>
      <c r="M368">
        <v>12</v>
      </c>
      <c r="N368" s="9" t="s">
        <v>183</v>
      </c>
      <c r="O368" s="10">
        <v>44383</v>
      </c>
      <c r="P368" s="9" t="s">
        <v>435</v>
      </c>
      <c r="Q368">
        <v>2019</v>
      </c>
      <c r="R368">
        <v>9</v>
      </c>
      <c r="S368">
        <v>21.749933263516706</v>
      </c>
      <c r="T368" s="9" t="s">
        <v>384</v>
      </c>
      <c r="U368">
        <v>21</v>
      </c>
      <c r="V368">
        <v>21</v>
      </c>
      <c r="W368">
        <v>1</v>
      </c>
      <c r="X368">
        <v>6</v>
      </c>
      <c r="Y368">
        <v>2021</v>
      </c>
      <c r="Z368" s="9" t="s">
        <v>201</v>
      </c>
      <c r="AA368" s="9" t="s">
        <v>211</v>
      </c>
      <c r="AB368" t="s">
        <v>440</v>
      </c>
      <c r="AC368" t="s">
        <v>447</v>
      </c>
      <c r="AD368">
        <v>6</v>
      </c>
      <c r="AE368" t="s">
        <v>457</v>
      </c>
      <c r="AF368">
        <v>6</v>
      </c>
      <c r="AG368" t="s">
        <v>457</v>
      </c>
      <c r="AH368" t="s">
        <v>485</v>
      </c>
      <c r="AI368" t="s">
        <v>441</v>
      </c>
      <c r="AJ368">
        <v>9</v>
      </c>
      <c r="AK368" t="s">
        <v>449</v>
      </c>
    </row>
    <row r="369" spans="1:37" hidden="1" x14ac:dyDescent="0.2">
      <c r="A369">
        <v>12</v>
      </c>
      <c r="B369" s="9" t="s">
        <v>57</v>
      </c>
      <c r="C369">
        <v>25</v>
      </c>
      <c r="D369" s="10">
        <v>43903</v>
      </c>
      <c r="E369" s="10">
        <v>44633</v>
      </c>
      <c r="F369" s="9" t="s">
        <v>34</v>
      </c>
      <c r="G369">
        <v>1250</v>
      </c>
      <c r="H369">
        <v>8</v>
      </c>
      <c r="I369" s="10">
        <v>44352</v>
      </c>
      <c r="J369">
        <v>1</v>
      </c>
      <c r="K369" t="b">
        <v>1</v>
      </c>
      <c r="L369">
        <v>132</v>
      </c>
      <c r="M369">
        <v>367</v>
      </c>
      <c r="N369" s="9" t="s">
        <v>183</v>
      </c>
      <c r="O369" s="10">
        <v>44383</v>
      </c>
      <c r="P369" s="9" t="s">
        <v>423</v>
      </c>
      <c r="Q369">
        <v>2020</v>
      </c>
      <c r="R369">
        <v>3</v>
      </c>
      <c r="S369">
        <v>15.770344360253803</v>
      </c>
      <c r="T369" s="9" t="s">
        <v>363</v>
      </c>
      <c r="U369">
        <v>15</v>
      </c>
      <c r="V369">
        <v>0</v>
      </c>
      <c r="W369">
        <v>16</v>
      </c>
      <c r="X369">
        <v>3</v>
      </c>
      <c r="Y369">
        <v>2020</v>
      </c>
      <c r="Z369" s="9" t="s">
        <v>203</v>
      </c>
      <c r="AA369" s="9" t="s">
        <v>203</v>
      </c>
      <c r="AB369" t="s">
        <v>446</v>
      </c>
      <c r="AC369" t="s">
        <v>451</v>
      </c>
      <c r="AD369">
        <v>3</v>
      </c>
      <c r="AE369" t="s">
        <v>458</v>
      </c>
      <c r="AF369">
        <v>6</v>
      </c>
      <c r="AG369" t="s">
        <v>457</v>
      </c>
      <c r="AH369" t="s">
        <v>484</v>
      </c>
      <c r="AI369" t="s">
        <v>451</v>
      </c>
      <c r="AJ369">
        <v>3</v>
      </c>
      <c r="AK369" t="s">
        <v>458</v>
      </c>
    </row>
    <row r="370" spans="1:37" hidden="1" x14ac:dyDescent="0.2">
      <c r="A370">
        <v>53</v>
      </c>
      <c r="B370" s="9" t="s">
        <v>115</v>
      </c>
      <c r="D370" s="10">
        <v>43957</v>
      </c>
      <c r="E370" s="10">
        <v>44687</v>
      </c>
      <c r="F370" s="9" t="s">
        <v>34</v>
      </c>
      <c r="G370">
        <v>1250</v>
      </c>
      <c r="H370">
        <v>7</v>
      </c>
      <c r="I370" s="10">
        <v>44349</v>
      </c>
      <c r="J370">
        <v>1</v>
      </c>
      <c r="K370" t="b">
        <v>1</v>
      </c>
      <c r="L370">
        <v>76</v>
      </c>
      <c r="M370">
        <v>229</v>
      </c>
      <c r="N370" s="9" t="s">
        <v>183</v>
      </c>
      <c r="O370" s="10">
        <v>44383</v>
      </c>
      <c r="P370" s="9" t="s">
        <v>424</v>
      </c>
      <c r="Q370">
        <v>2020</v>
      </c>
      <c r="R370">
        <v>5</v>
      </c>
      <c r="S370">
        <v>13.996180619725251</v>
      </c>
      <c r="T370" s="9" t="s">
        <v>384</v>
      </c>
      <c r="U370">
        <v>13</v>
      </c>
      <c r="V370">
        <v>0</v>
      </c>
      <c r="W370">
        <v>14</v>
      </c>
      <c r="X370">
        <v>5</v>
      </c>
      <c r="Y370">
        <v>2020</v>
      </c>
      <c r="Z370" s="9" t="s">
        <v>205</v>
      </c>
      <c r="AA370" s="9" t="s">
        <v>205</v>
      </c>
      <c r="AB370" t="s">
        <v>446</v>
      </c>
      <c r="AC370" t="s">
        <v>447</v>
      </c>
      <c r="AD370">
        <v>5</v>
      </c>
      <c r="AE370" t="s">
        <v>448</v>
      </c>
      <c r="AF370">
        <v>6</v>
      </c>
      <c r="AG370" t="s">
        <v>457</v>
      </c>
      <c r="AH370" t="s">
        <v>484</v>
      </c>
      <c r="AI370" t="s">
        <v>447</v>
      </c>
      <c r="AJ370">
        <v>5</v>
      </c>
      <c r="AK370" t="s">
        <v>448</v>
      </c>
    </row>
    <row r="371" spans="1:37" hidden="1" x14ac:dyDescent="0.2">
      <c r="A371">
        <v>71</v>
      </c>
      <c r="B371" s="9" t="s">
        <v>138</v>
      </c>
      <c r="C371">
        <v>25</v>
      </c>
      <c r="D371" s="10">
        <v>44068</v>
      </c>
      <c r="E371" s="10">
        <v>44433</v>
      </c>
      <c r="F371" s="9" t="s">
        <v>34</v>
      </c>
      <c r="G371">
        <v>750</v>
      </c>
      <c r="H371">
        <v>8</v>
      </c>
      <c r="I371" s="10">
        <v>44340</v>
      </c>
      <c r="J371">
        <v>1</v>
      </c>
      <c r="K371" t="b">
        <v>0</v>
      </c>
      <c r="L371">
        <v>12</v>
      </c>
      <c r="M371">
        <v>28</v>
      </c>
      <c r="N371" s="9" t="s">
        <v>183</v>
      </c>
      <c r="O371" s="10">
        <v>44383</v>
      </c>
      <c r="P371" s="9" t="s">
        <v>388</v>
      </c>
      <c r="Q371">
        <v>2020</v>
      </c>
      <c r="R371">
        <v>8</v>
      </c>
      <c r="S371">
        <v>10.349288486416558</v>
      </c>
      <c r="T371" s="9" t="s">
        <v>363</v>
      </c>
      <c r="U371">
        <v>10</v>
      </c>
      <c r="V371">
        <v>0</v>
      </c>
      <c r="W371">
        <v>10</v>
      </c>
      <c r="X371">
        <v>8</v>
      </c>
      <c r="Y371">
        <v>2020</v>
      </c>
      <c r="Z371" s="9" t="s">
        <v>189</v>
      </c>
      <c r="AA371" s="9" t="s">
        <v>189</v>
      </c>
      <c r="AB371" t="s">
        <v>440</v>
      </c>
      <c r="AC371" t="s">
        <v>441</v>
      </c>
      <c r="AD371">
        <v>8</v>
      </c>
      <c r="AE371" t="s">
        <v>442</v>
      </c>
      <c r="AF371">
        <v>5</v>
      </c>
      <c r="AG371" t="s">
        <v>448</v>
      </c>
      <c r="AH371" t="s">
        <v>484</v>
      </c>
      <c r="AI371" t="s">
        <v>441</v>
      </c>
      <c r="AJ371">
        <v>8</v>
      </c>
      <c r="AK371" t="s">
        <v>442</v>
      </c>
    </row>
    <row r="372" spans="1:37" hidden="1" x14ac:dyDescent="0.2">
      <c r="A372">
        <v>86</v>
      </c>
      <c r="B372" s="9" t="s">
        <v>155</v>
      </c>
      <c r="C372">
        <v>25</v>
      </c>
      <c r="D372" s="10">
        <v>43837</v>
      </c>
      <c r="E372" s="10">
        <v>44568</v>
      </c>
      <c r="F372" s="9" t="s">
        <v>34</v>
      </c>
      <c r="G372">
        <v>625</v>
      </c>
      <c r="H372">
        <v>8</v>
      </c>
      <c r="I372" s="10">
        <v>44335</v>
      </c>
      <c r="J372">
        <v>1</v>
      </c>
      <c r="K372" t="b">
        <v>1</v>
      </c>
      <c r="L372">
        <v>118</v>
      </c>
      <c r="M372">
        <v>352</v>
      </c>
      <c r="N372" s="9" t="s">
        <v>183</v>
      </c>
      <c r="O372" s="10">
        <v>44383</v>
      </c>
      <c r="P372" s="9" t="s">
        <v>419</v>
      </c>
      <c r="Q372">
        <v>2020</v>
      </c>
      <c r="R372">
        <v>1</v>
      </c>
      <c r="S372">
        <v>17.938766709788702</v>
      </c>
      <c r="T372" s="9" t="s">
        <v>363</v>
      </c>
      <c r="U372">
        <v>17</v>
      </c>
      <c r="V372">
        <v>0</v>
      </c>
      <c r="W372">
        <v>18</v>
      </c>
      <c r="X372">
        <v>1</v>
      </c>
      <c r="Y372">
        <v>2020</v>
      </c>
      <c r="Z372" s="9" t="s">
        <v>215</v>
      </c>
      <c r="AA372" s="9" t="s">
        <v>215</v>
      </c>
      <c r="AB372" t="s">
        <v>446</v>
      </c>
      <c r="AC372" t="s">
        <v>451</v>
      </c>
      <c r="AD372">
        <v>1</v>
      </c>
      <c r="AE372" t="s">
        <v>455</v>
      </c>
      <c r="AF372">
        <v>5</v>
      </c>
      <c r="AG372" t="s">
        <v>448</v>
      </c>
      <c r="AH372" t="s">
        <v>484</v>
      </c>
      <c r="AI372" t="s">
        <v>451</v>
      </c>
      <c r="AJ372">
        <v>1</v>
      </c>
      <c r="AK372" t="s">
        <v>455</v>
      </c>
    </row>
    <row r="373" spans="1:37" hidden="1" x14ac:dyDescent="0.2">
      <c r="A373">
        <v>92</v>
      </c>
      <c r="B373" s="9" t="s">
        <v>163</v>
      </c>
      <c r="C373">
        <v>15</v>
      </c>
      <c r="D373" s="10">
        <v>44172</v>
      </c>
      <c r="E373" s="10">
        <v>44537</v>
      </c>
      <c r="F373" s="9" t="s">
        <v>34</v>
      </c>
      <c r="G373">
        <v>645</v>
      </c>
      <c r="H373">
        <v>9</v>
      </c>
      <c r="I373" s="10">
        <v>44349</v>
      </c>
      <c r="J373">
        <v>1</v>
      </c>
      <c r="K373" t="b">
        <v>1</v>
      </c>
      <c r="L373">
        <v>59</v>
      </c>
      <c r="M373">
        <v>116</v>
      </c>
      <c r="N373" s="9" t="s">
        <v>183</v>
      </c>
      <c r="O373" s="10">
        <v>44383</v>
      </c>
      <c r="P373" s="9" t="s">
        <v>387</v>
      </c>
      <c r="Q373">
        <v>2020</v>
      </c>
      <c r="R373">
        <v>12</v>
      </c>
      <c r="S373">
        <v>6.9323805416949016</v>
      </c>
      <c r="T373" s="9" t="s">
        <v>363</v>
      </c>
      <c r="U373">
        <v>6</v>
      </c>
      <c r="V373">
        <v>0</v>
      </c>
      <c r="W373">
        <v>7</v>
      </c>
      <c r="X373">
        <v>12</v>
      </c>
      <c r="Y373">
        <v>2020</v>
      </c>
      <c r="Z373" s="9" t="s">
        <v>192</v>
      </c>
      <c r="AA373" s="9" t="s">
        <v>192</v>
      </c>
      <c r="AB373" t="s">
        <v>440</v>
      </c>
      <c r="AC373" t="s">
        <v>444</v>
      </c>
      <c r="AD373">
        <v>12</v>
      </c>
      <c r="AE373" t="s">
        <v>445</v>
      </c>
      <c r="AF373">
        <v>6</v>
      </c>
      <c r="AG373" t="s">
        <v>457</v>
      </c>
      <c r="AH373" t="s">
        <v>484</v>
      </c>
      <c r="AI373" t="s">
        <v>444</v>
      </c>
      <c r="AJ373">
        <v>12</v>
      </c>
      <c r="AK373" t="s">
        <v>445</v>
      </c>
    </row>
    <row r="374" spans="1:37" hidden="1" x14ac:dyDescent="0.2">
      <c r="A374">
        <v>110</v>
      </c>
      <c r="B374" s="9" t="s">
        <v>57</v>
      </c>
      <c r="C374">
        <v>25</v>
      </c>
      <c r="D374" s="10">
        <v>43903</v>
      </c>
      <c r="E374" s="10">
        <v>44633</v>
      </c>
      <c r="F374" s="9" t="s">
        <v>34</v>
      </c>
      <c r="G374">
        <v>1250</v>
      </c>
      <c r="H374">
        <v>8</v>
      </c>
      <c r="I374" s="10">
        <v>44352</v>
      </c>
      <c r="J374">
        <v>1</v>
      </c>
      <c r="K374" t="b">
        <v>1</v>
      </c>
      <c r="L374">
        <v>132</v>
      </c>
      <c r="M374">
        <v>367</v>
      </c>
      <c r="N374" s="9" t="s">
        <v>183</v>
      </c>
      <c r="O374" s="10">
        <v>44383</v>
      </c>
      <c r="P374" s="9" t="s">
        <v>423</v>
      </c>
      <c r="Q374">
        <v>2020</v>
      </c>
      <c r="R374">
        <v>3</v>
      </c>
      <c r="S374">
        <v>15.770344360253803</v>
      </c>
      <c r="T374" s="9" t="s">
        <v>363</v>
      </c>
      <c r="U374">
        <v>15</v>
      </c>
      <c r="V374">
        <v>1</v>
      </c>
      <c r="W374">
        <v>15</v>
      </c>
      <c r="X374">
        <v>4</v>
      </c>
      <c r="Y374">
        <v>2020</v>
      </c>
      <c r="Z374" s="9" t="s">
        <v>204</v>
      </c>
      <c r="AA374" s="9" t="s">
        <v>203</v>
      </c>
      <c r="AB374" t="s">
        <v>446</v>
      </c>
      <c r="AC374" t="s">
        <v>451</v>
      </c>
      <c r="AD374">
        <v>3</v>
      </c>
      <c r="AE374" t="s">
        <v>458</v>
      </c>
      <c r="AF374">
        <v>6</v>
      </c>
      <c r="AG374" t="s">
        <v>457</v>
      </c>
      <c r="AH374" t="s">
        <v>484</v>
      </c>
      <c r="AI374" t="s">
        <v>451</v>
      </c>
      <c r="AJ374">
        <v>3</v>
      </c>
      <c r="AK374" t="s">
        <v>458</v>
      </c>
    </row>
    <row r="375" spans="1:37" hidden="1" x14ac:dyDescent="0.2">
      <c r="A375">
        <v>151</v>
      </c>
      <c r="B375" s="9" t="s">
        <v>115</v>
      </c>
      <c r="D375" s="10">
        <v>43957</v>
      </c>
      <c r="E375" s="10">
        <v>44687</v>
      </c>
      <c r="F375" s="9" t="s">
        <v>34</v>
      </c>
      <c r="G375">
        <v>1250</v>
      </c>
      <c r="H375">
        <v>7</v>
      </c>
      <c r="I375" s="10">
        <v>44349</v>
      </c>
      <c r="J375">
        <v>1</v>
      </c>
      <c r="K375" t="b">
        <v>1</v>
      </c>
      <c r="L375">
        <v>76</v>
      </c>
      <c r="M375">
        <v>229</v>
      </c>
      <c r="N375" s="9" t="s">
        <v>183</v>
      </c>
      <c r="O375" s="10">
        <v>44383</v>
      </c>
      <c r="P375" s="9" t="s">
        <v>424</v>
      </c>
      <c r="Q375">
        <v>2020</v>
      </c>
      <c r="R375">
        <v>5</v>
      </c>
      <c r="S375">
        <v>13.996180619725251</v>
      </c>
      <c r="T375" s="9" t="s">
        <v>384</v>
      </c>
      <c r="U375">
        <v>13</v>
      </c>
      <c r="V375">
        <v>1</v>
      </c>
      <c r="W375">
        <v>13</v>
      </c>
      <c r="X375">
        <v>6</v>
      </c>
      <c r="Y375">
        <v>2020</v>
      </c>
      <c r="Z375" s="9" t="s">
        <v>191</v>
      </c>
      <c r="AA375" s="9" t="s">
        <v>205</v>
      </c>
      <c r="AB375" t="s">
        <v>446</v>
      </c>
      <c r="AC375" t="s">
        <v>447</v>
      </c>
      <c r="AD375">
        <v>5</v>
      </c>
      <c r="AE375" t="s">
        <v>448</v>
      </c>
      <c r="AF375">
        <v>6</v>
      </c>
      <c r="AG375" t="s">
        <v>457</v>
      </c>
      <c r="AH375" t="s">
        <v>484</v>
      </c>
      <c r="AI375" t="s">
        <v>447</v>
      </c>
      <c r="AJ375">
        <v>5</v>
      </c>
      <c r="AK375" t="s">
        <v>448</v>
      </c>
    </row>
    <row r="376" spans="1:37" hidden="1" x14ac:dyDescent="0.2">
      <c r="A376">
        <v>169</v>
      </c>
      <c r="B376" s="9" t="s">
        <v>138</v>
      </c>
      <c r="C376">
        <v>25</v>
      </c>
      <c r="D376" s="10">
        <v>44068</v>
      </c>
      <c r="E376" s="10">
        <v>44433</v>
      </c>
      <c r="F376" s="9" t="s">
        <v>34</v>
      </c>
      <c r="G376">
        <v>750</v>
      </c>
      <c r="H376">
        <v>8</v>
      </c>
      <c r="I376" s="10">
        <v>44340</v>
      </c>
      <c r="J376">
        <v>1</v>
      </c>
      <c r="K376" t="b">
        <v>0</v>
      </c>
      <c r="L376">
        <v>12</v>
      </c>
      <c r="M376">
        <v>28</v>
      </c>
      <c r="N376" s="9" t="s">
        <v>183</v>
      </c>
      <c r="O376" s="10">
        <v>44383</v>
      </c>
      <c r="P376" s="9" t="s">
        <v>388</v>
      </c>
      <c r="Q376">
        <v>2020</v>
      </c>
      <c r="R376">
        <v>8</v>
      </c>
      <c r="S376">
        <v>10.349288486416558</v>
      </c>
      <c r="T376" s="9" t="s">
        <v>363</v>
      </c>
      <c r="U376">
        <v>10</v>
      </c>
      <c r="V376">
        <v>1</v>
      </c>
      <c r="W376">
        <v>9</v>
      </c>
      <c r="X376">
        <v>9</v>
      </c>
      <c r="Y376">
        <v>2020</v>
      </c>
      <c r="Z376" s="9" t="s">
        <v>193</v>
      </c>
      <c r="AA376" s="9" t="s">
        <v>189</v>
      </c>
      <c r="AB376" t="s">
        <v>440</v>
      </c>
      <c r="AC376" t="s">
        <v>441</v>
      </c>
      <c r="AD376">
        <v>8</v>
      </c>
      <c r="AE376" t="s">
        <v>442</v>
      </c>
      <c r="AF376">
        <v>5</v>
      </c>
      <c r="AG376" t="s">
        <v>448</v>
      </c>
      <c r="AH376" t="s">
        <v>484</v>
      </c>
      <c r="AI376" t="s">
        <v>441</v>
      </c>
      <c r="AJ376">
        <v>8</v>
      </c>
      <c r="AK376" t="s">
        <v>442</v>
      </c>
    </row>
    <row r="377" spans="1:37" hidden="1" x14ac:dyDescent="0.2">
      <c r="A377">
        <v>184</v>
      </c>
      <c r="B377" s="9" t="s">
        <v>155</v>
      </c>
      <c r="C377">
        <v>25</v>
      </c>
      <c r="D377" s="10">
        <v>43837</v>
      </c>
      <c r="E377" s="10">
        <v>44568</v>
      </c>
      <c r="F377" s="9" t="s">
        <v>34</v>
      </c>
      <c r="G377">
        <v>625</v>
      </c>
      <c r="H377">
        <v>8</v>
      </c>
      <c r="I377" s="10">
        <v>44335</v>
      </c>
      <c r="J377">
        <v>1</v>
      </c>
      <c r="K377" t="b">
        <v>1</v>
      </c>
      <c r="L377">
        <v>118</v>
      </c>
      <c r="M377">
        <v>352</v>
      </c>
      <c r="N377" s="9" t="s">
        <v>183</v>
      </c>
      <c r="O377" s="10">
        <v>44383</v>
      </c>
      <c r="P377" s="9" t="s">
        <v>419</v>
      </c>
      <c r="Q377">
        <v>2020</v>
      </c>
      <c r="R377">
        <v>1</v>
      </c>
      <c r="S377">
        <v>17.938766709788702</v>
      </c>
      <c r="T377" s="9" t="s">
        <v>363</v>
      </c>
      <c r="U377">
        <v>17</v>
      </c>
      <c r="V377">
        <v>1</v>
      </c>
      <c r="W377">
        <v>17</v>
      </c>
      <c r="X377">
        <v>2</v>
      </c>
      <c r="Y377">
        <v>2020</v>
      </c>
      <c r="Z377" s="9" t="s">
        <v>202</v>
      </c>
      <c r="AA377" s="9" t="s">
        <v>215</v>
      </c>
      <c r="AB377" t="s">
        <v>446</v>
      </c>
      <c r="AC377" t="s">
        <v>451</v>
      </c>
      <c r="AD377">
        <v>1</v>
      </c>
      <c r="AE377" t="s">
        <v>455</v>
      </c>
      <c r="AF377">
        <v>5</v>
      </c>
      <c r="AG377" t="s">
        <v>448</v>
      </c>
      <c r="AH377" t="s">
        <v>484</v>
      </c>
      <c r="AI377" t="s">
        <v>451</v>
      </c>
      <c r="AJ377">
        <v>1</v>
      </c>
      <c r="AK377" t="s">
        <v>455</v>
      </c>
    </row>
    <row r="378" spans="1:37" hidden="1" x14ac:dyDescent="0.2">
      <c r="A378">
        <v>190</v>
      </c>
      <c r="B378" s="9" t="s">
        <v>163</v>
      </c>
      <c r="C378">
        <v>15</v>
      </c>
      <c r="D378" s="10">
        <v>44172</v>
      </c>
      <c r="E378" s="10">
        <v>44537</v>
      </c>
      <c r="F378" s="9" t="s">
        <v>34</v>
      </c>
      <c r="G378">
        <v>645</v>
      </c>
      <c r="H378">
        <v>9</v>
      </c>
      <c r="I378" s="10">
        <v>44349</v>
      </c>
      <c r="J378">
        <v>1</v>
      </c>
      <c r="K378" t="b">
        <v>1</v>
      </c>
      <c r="L378">
        <v>59</v>
      </c>
      <c r="M378">
        <v>116</v>
      </c>
      <c r="N378" s="9" t="s">
        <v>183</v>
      </c>
      <c r="O378" s="10">
        <v>44383</v>
      </c>
      <c r="P378" s="9" t="s">
        <v>387</v>
      </c>
      <c r="Q378">
        <v>2020</v>
      </c>
      <c r="R378">
        <v>12</v>
      </c>
      <c r="S378">
        <v>6.9323805416949016</v>
      </c>
      <c r="T378" s="9" t="s">
        <v>363</v>
      </c>
      <c r="U378">
        <v>6</v>
      </c>
      <c r="V378">
        <v>1</v>
      </c>
      <c r="W378">
        <v>6</v>
      </c>
      <c r="X378">
        <v>1</v>
      </c>
      <c r="Y378">
        <v>2021</v>
      </c>
      <c r="Z378" s="9" t="s">
        <v>195</v>
      </c>
      <c r="AA378" s="9" t="s">
        <v>192</v>
      </c>
      <c r="AB378" t="s">
        <v>440</v>
      </c>
      <c r="AC378" t="s">
        <v>444</v>
      </c>
      <c r="AD378">
        <v>12</v>
      </c>
      <c r="AE378" t="s">
        <v>445</v>
      </c>
      <c r="AF378">
        <v>6</v>
      </c>
      <c r="AG378" t="s">
        <v>457</v>
      </c>
      <c r="AH378" t="s">
        <v>484</v>
      </c>
      <c r="AI378" t="s">
        <v>444</v>
      </c>
      <c r="AJ378">
        <v>12</v>
      </c>
      <c r="AK378" t="s">
        <v>445</v>
      </c>
    </row>
    <row r="379" spans="1:37" hidden="1" x14ac:dyDescent="0.2">
      <c r="A379">
        <v>208</v>
      </c>
      <c r="B379" s="9" t="s">
        <v>57</v>
      </c>
      <c r="C379">
        <v>25</v>
      </c>
      <c r="D379" s="10">
        <v>43903</v>
      </c>
      <c r="E379" s="10">
        <v>44633</v>
      </c>
      <c r="F379" s="9" t="s">
        <v>34</v>
      </c>
      <c r="G379">
        <v>1250</v>
      </c>
      <c r="H379">
        <v>8</v>
      </c>
      <c r="I379" s="10">
        <v>44352</v>
      </c>
      <c r="J379">
        <v>1</v>
      </c>
      <c r="K379" t="b">
        <v>1</v>
      </c>
      <c r="L379">
        <v>132</v>
      </c>
      <c r="M379">
        <v>367</v>
      </c>
      <c r="N379" s="9" t="s">
        <v>183</v>
      </c>
      <c r="O379" s="10">
        <v>44383</v>
      </c>
      <c r="P379" s="9" t="s">
        <v>423</v>
      </c>
      <c r="Q379">
        <v>2020</v>
      </c>
      <c r="R379">
        <v>3</v>
      </c>
      <c r="S379">
        <v>15.770344360253803</v>
      </c>
      <c r="T379" s="9" t="s">
        <v>363</v>
      </c>
      <c r="U379">
        <v>15</v>
      </c>
      <c r="V379">
        <v>2</v>
      </c>
      <c r="W379">
        <v>14</v>
      </c>
      <c r="X379">
        <v>5</v>
      </c>
      <c r="Y379">
        <v>2020</v>
      </c>
      <c r="Z379" s="9" t="s">
        <v>205</v>
      </c>
      <c r="AA379" s="9" t="s">
        <v>203</v>
      </c>
      <c r="AB379" t="s">
        <v>446</v>
      </c>
      <c r="AC379" t="s">
        <v>451</v>
      </c>
      <c r="AD379">
        <v>3</v>
      </c>
      <c r="AE379" t="s">
        <v>458</v>
      </c>
      <c r="AF379">
        <v>6</v>
      </c>
      <c r="AG379" t="s">
        <v>457</v>
      </c>
      <c r="AH379" t="s">
        <v>484</v>
      </c>
      <c r="AI379" t="s">
        <v>451</v>
      </c>
      <c r="AJ379">
        <v>3</v>
      </c>
      <c r="AK379" t="s">
        <v>458</v>
      </c>
    </row>
    <row r="380" spans="1:37" hidden="1" x14ac:dyDescent="0.2">
      <c r="A380">
        <v>249</v>
      </c>
      <c r="B380" s="9" t="s">
        <v>115</v>
      </c>
      <c r="D380" s="10">
        <v>43957</v>
      </c>
      <c r="E380" s="10">
        <v>44687</v>
      </c>
      <c r="F380" s="9" t="s">
        <v>34</v>
      </c>
      <c r="G380">
        <v>1250</v>
      </c>
      <c r="H380">
        <v>7</v>
      </c>
      <c r="I380" s="10">
        <v>44349</v>
      </c>
      <c r="J380">
        <v>1</v>
      </c>
      <c r="K380" t="b">
        <v>1</v>
      </c>
      <c r="L380">
        <v>76</v>
      </c>
      <c r="M380">
        <v>229</v>
      </c>
      <c r="N380" s="9" t="s">
        <v>183</v>
      </c>
      <c r="O380" s="10">
        <v>44383</v>
      </c>
      <c r="P380" s="9" t="s">
        <v>424</v>
      </c>
      <c r="Q380">
        <v>2020</v>
      </c>
      <c r="R380">
        <v>5</v>
      </c>
      <c r="S380">
        <v>13.996180619725251</v>
      </c>
      <c r="T380" s="9" t="s">
        <v>384</v>
      </c>
      <c r="U380">
        <v>13</v>
      </c>
      <c r="V380">
        <v>2</v>
      </c>
      <c r="W380">
        <v>12</v>
      </c>
      <c r="X380">
        <v>7</v>
      </c>
      <c r="Y380">
        <v>2020</v>
      </c>
      <c r="Z380" s="9" t="s">
        <v>190</v>
      </c>
      <c r="AA380" s="9" t="s">
        <v>205</v>
      </c>
      <c r="AB380" t="s">
        <v>446</v>
      </c>
      <c r="AC380" t="s">
        <v>447</v>
      </c>
      <c r="AD380">
        <v>5</v>
      </c>
      <c r="AE380" t="s">
        <v>448</v>
      </c>
      <c r="AF380">
        <v>6</v>
      </c>
      <c r="AG380" t="s">
        <v>457</v>
      </c>
      <c r="AH380" t="s">
        <v>484</v>
      </c>
      <c r="AI380" t="s">
        <v>447</v>
      </c>
      <c r="AJ380">
        <v>5</v>
      </c>
      <c r="AK380" t="s">
        <v>448</v>
      </c>
    </row>
    <row r="381" spans="1:37" hidden="1" x14ac:dyDescent="0.2">
      <c r="A381">
        <v>267</v>
      </c>
      <c r="B381" s="9" t="s">
        <v>138</v>
      </c>
      <c r="C381">
        <v>25</v>
      </c>
      <c r="D381" s="10">
        <v>44068</v>
      </c>
      <c r="E381" s="10">
        <v>44433</v>
      </c>
      <c r="F381" s="9" t="s">
        <v>34</v>
      </c>
      <c r="G381">
        <v>750</v>
      </c>
      <c r="H381">
        <v>8</v>
      </c>
      <c r="I381" s="10">
        <v>44340</v>
      </c>
      <c r="J381">
        <v>1</v>
      </c>
      <c r="K381" t="b">
        <v>0</v>
      </c>
      <c r="L381">
        <v>12</v>
      </c>
      <c r="M381">
        <v>28</v>
      </c>
      <c r="N381" s="9" t="s">
        <v>183</v>
      </c>
      <c r="O381" s="10">
        <v>44383</v>
      </c>
      <c r="P381" s="9" t="s">
        <v>388</v>
      </c>
      <c r="Q381">
        <v>2020</v>
      </c>
      <c r="R381">
        <v>8</v>
      </c>
      <c r="S381">
        <v>10.349288486416558</v>
      </c>
      <c r="T381" s="9" t="s">
        <v>363</v>
      </c>
      <c r="U381">
        <v>10</v>
      </c>
      <c r="V381">
        <v>2</v>
      </c>
      <c r="W381">
        <v>8</v>
      </c>
      <c r="X381">
        <v>10</v>
      </c>
      <c r="Y381">
        <v>2020</v>
      </c>
      <c r="Z381" s="9" t="s">
        <v>194</v>
      </c>
      <c r="AA381" s="9" t="s">
        <v>189</v>
      </c>
      <c r="AB381" t="s">
        <v>440</v>
      </c>
      <c r="AC381" t="s">
        <v>441</v>
      </c>
      <c r="AD381">
        <v>8</v>
      </c>
      <c r="AE381" t="s">
        <v>442</v>
      </c>
      <c r="AF381">
        <v>5</v>
      </c>
      <c r="AG381" t="s">
        <v>448</v>
      </c>
      <c r="AH381" t="s">
        <v>484</v>
      </c>
      <c r="AI381" t="s">
        <v>441</v>
      </c>
      <c r="AJ381">
        <v>8</v>
      </c>
      <c r="AK381" t="s">
        <v>442</v>
      </c>
    </row>
    <row r="382" spans="1:37" hidden="1" x14ac:dyDescent="0.2">
      <c r="A382">
        <v>282</v>
      </c>
      <c r="B382" s="9" t="s">
        <v>155</v>
      </c>
      <c r="C382">
        <v>25</v>
      </c>
      <c r="D382" s="10">
        <v>43837</v>
      </c>
      <c r="E382" s="10">
        <v>44568</v>
      </c>
      <c r="F382" s="9" t="s">
        <v>34</v>
      </c>
      <c r="G382">
        <v>625</v>
      </c>
      <c r="H382">
        <v>8</v>
      </c>
      <c r="I382" s="10">
        <v>44335</v>
      </c>
      <c r="J382">
        <v>1</v>
      </c>
      <c r="K382" t="b">
        <v>1</v>
      </c>
      <c r="L382">
        <v>118</v>
      </c>
      <c r="M382">
        <v>352</v>
      </c>
      <c r="N382" s="9" t="s">
        <v>183</v>
      </c>
      <c r="O382" s="10">
        <v>44383</v>
      </c>
      <c r="P382" s="9" t="s">
        <v>419</v>
      </c>
      <c r="Q382">
        <v>2020</v>
      </c>
      <c r="R382">
        <v>1</v>
      </c>
      <c r="S382">
        <v>17.938766709788702</v>
      </c>
      <c r="T382" s="9" t="s">
        <v>363</v>
      </c>
      <c r="U382">
        <v>17</v>
      </c>
      <c r="V382">
        <v>2</v>
      </c>
      <c r="W382">
        <v>16</v>
      </c>
      <c r="X382">
        <v>3</v>
      </c>
      <c r="Y382">
        <v>2020</v>
      </c>
      <c r="Z382" s="9" t="s">
        <v>203</v>
      </c>
      <c r="AA382" s="9" t="s">
        <v>215</v>
      </c>
      <c r="AB382" t="s">
        <v>446</v>
      </c>
      <c r="AC382" t="s">
        <v>451</v>
      </c>
      <c r="AD382">
        <v>1</v>
      </c>
      <c r="AE382" t="s">
        <v>455</v>
      </c>
      <c r="AF382">
        <v>5</v>
      </c>
      <c r="AG382" t="s">
        <v>448</v>
      </c>
      <c r="AH382" t="s">
        <v>484</v>
      </c>
      <c r="AI382" t="s">
        <v>451</v>
      </c>
      <c r="AJ382">
        <v>1</v>
      </c>
      <c r="AK382" t="s">
        <v>455</v>
      </c>
    </row>
    <row r="383" spans="1:37" hidden="1" x14ac:dyDescent="0.2">
      <c r="A383">
        <v>288</v>
      </c>
      <c r="B383" s="9" t="s">
        <v>163</v>
      </c>
      <c r="C383">
        <v>15</v>
      </c>
      <c r="D383" s="10">
        <v>44172</v>
      </c>
      <c r="E383" s="10">
        <v>44537</v>
      </c>
      <c r="F383" s="9" t="s">
        <v>34</v>
      </c>
      <c r="G383">
        <v>645</v>
      </c>
      <c r="H383">
        <v>9</v>
      </c>
      <c r="I383" s="10">
        <v>44349</v>
      </c>
      <c r="J383">
        <v>1</v>
      </c>
      <c r="K383" t="b">
        <v>1</v>
      </c>
      <c r="L383">
        <v>59</v>
      </c>
      <c r="M383">
        <v>116</v>
      </c>
      <c r="N383" s="9" t="s">
        <v>183</v>
      </c>
      <c r="O383" s="10">
        <v>44383</v>
      </c>
      <c r="P383" s="9" t="s">
        <v>387</v>
      </c>
      <c r="Q383">
        <v>2020</v>
      </c>
      <c r="R383">
        <v>12</v>
      </c>
      <c r="S383">
        <v>6.9323805416949016</v>
      </c>
      <c r="T383" s="9" t="s">
        <v>363</v>
      </c>
      <c r="U383">
        <v>6</v>
      </c>
      <c r="V383">
        <v>2</v>
      </c>
      <c r="W383">
        <v>5</v>
      </c>
      <c r="X383">
        <v>2</v>
      </c>
      <c r="Y383">
        <v>2021</v>
      </c>
      <c r="Z383" s="9" t="s">
        <v>197</v>
      </c>
      <c r="AA383" s="9" t="s">
        <v>192</v>
      </c>
      <c r="AB383" t="s">
        <v>440</v>
      </c>
      <c r="AC383" t="s">
        <v>444</v>
      </c>
      <c r="AD383">
        <v>12</v>
      </c>
      <c r="AE383" t="s">
        <v>445</v>
      </c>
      <c r="AF383">
        <v>6</v>
      </c>
      <c r="AG383" t="s">
        <v>457</v>
      </c>
      <c r="AH383" t="s">
        <v>484</v>
      </c>
      <c r="AI383" t="s">
        <v>444</v>
      </c>
      <c r="AJ383">
        <v>12</v>
      </c>
      <c r="AK383" t="s">
        <v>445</v>
      </c>
    </row>
    <row r="384" spans="1:37" hidden="1" x14ac:dyDescent="0.2">
      <c r="A384">
        <v>306</v>
      </c>
      <c r="B384" s="9" t="s">
        <v>57</v>
      </c>
      <c r="C384">
        <v>25</v>
      </c>
      <c r="D384" s="10">
        <v>43903</v>
      </c>
      <c r="E384" s="10">
        <v>44633</v>
      </c>
      <c r="F384" s="9" t="s">
        <v>34</v>
      </c>
      <c r="G384">
        <v>1250</v>
      </c>
      <c r="H384">
        <v>8</v>
      </c>
      <c r="I384" s="10">
        <v>44352</v>
      </c>
      <c r="J384">
        <v>1</v>
      </c>
      <c r="K384" t="b">
        <v>1</v>
      </c>
      <c r="L384">
        <v>132</v>
      </c>
      <c r="M384">
        <v>367</v>
      </c>
      <c r="N384" s="9" t="s">
        <v>183</v>
      </c>
      <c r="O384" s="10">
        <v>44383</v>
      </c>
      <c r="P384" s="9" t="s">
        <v>423</v>
      </c>
      <c r="Q384">
        <v>2020</v>
      </c>
      <c r="R384">
        <v>3</v>
      </c>
      <c r="S384">
        <v>15.770344360253803</v>
      </c>
      <c r="T384" s="9" t="s">
        <v>363</v>
      </c>
      <c r="U384">
        <v>15</v>
      </c>
      <c r="V384">
        <v>3</v>
      </c>
      <c r="W384">
        <v>13</v>
      </c>
      <c r="X384">
        <v>6</v>
      </c>
      <c r="Y384">
        <v>2020</v>
      </c>
      <c r="Z384" s="9" t="s">
        <v>191</v>
      </c>
      <c r="AA384" s="9" t="s">
        <v>203</v>
      </c>
      <c r="AB384" t="s">
        <v>446</v>
      </c>
      <c r="AC384" t="s">
        <v>451</v>
      </c>
      <c r="AD384">
        <v>3</v>
      </c>
      <c r="AE384" t="s">
        <v>458</v>
      </c>
      <c r="AF384">
        <v>6</v>
      </c>
      <c r="AG384" t="s">
        <v>457</v>
      </c>
      <c r="AH384" t="s">
        <v>484</v>
      </c>
      <c r="AI384" t="s">
        <v>451</v>
      </c>
      <c r="AJ384">
        <v>3</v>
      </c>
      <c r="AK384" t="s">
        <v>458</v>
      </c>
    </row>
    <row r="385" spans="1:37" hidden="1" x14ac:dyDescent="0.2">
      <c r="A385">
        <v>347</v>
      </c>
      <c r="B385" s="9" t="s">
        <v>115</v>
      </c>
      <c r="D385" s="10">
        <v>43957</v>
      </c>
      <c r="E385" s="10">
        <v>44687</v>
      </c>
      <c r="F385" s="9" t="s">
        <v>34</v>
      </c>
      <c r="G385">
        <v>1250</v>
      </c>
      <c r="H385">
        <v>7</v>
      </c>
      <c r="I385" s="10">
        <v>44349</v>
      </c>
      <c r="J385">
        <v>1</v>
      </c>
      <c r="K385" t="b">
        <v>1</v>
      </c>
      <c r="L385">
        <v>76</v>
      </c>
      <c r="M385">
        <v>229</v>
      </c>
      <c r="N385" s="9" t="s">
        <v>183</v>
      </c>
      <c r="O385" s="10">
        <v>44383</v>
      </c>
      <c r="P385" s="9" t="s">
        <v>424</v>
      </c>
      <c r="Q385">
        <v>2020</v>
      </c>
      <c r="R385">
        <v>5</v>
      </c>
      <c r="S385">
        <v>13.996180619725251</v>
      </c>
      <c r="T385" s="9" t="s">
        <v>384</v>
      </c>
      <c r="U385">
        <v>13</v>
      </c>
      <c r="V385">
        <v>3</v>
      </c>
      <c r="W385">
        <v>11</v>
      </c>
      <c r="X385">
        <v>8</v>
      </c>
      <c r="Y385">
        <v>2020</v>
      </c>
      <c r="Z385" s="9" t="s">
        <v>189</v>
      </c>
      <c r="AA385" s="9" t="s">
        <v>205</v>
      </c>
      <c r="AB385" t="s">
        <v>446</v>
      </c>
      <c r="AC385" t="s">
        <v>447</v>
      </c>
      <c r="AD385">
        <v>5</v>
      </c>
      <c r="AE385" t="s">
        <v>448</v>
      </c>
      <c r="AF385">
        <v>6</v>
      </c>
      <c r="AG385" t="s">
        <v>457</v>
      </c>
      <c r="AH385" t="s">
        <v>484</v>
      </c>
      <c r="AI385" t="s">
        <v>447</v>
      </c>
      <c r="AJ385">
        <v>5</v>
      </c>
      <c r="AK385" t="s">
        <v>448</v>
      </c>
    </row>
    <row r="386" spans="1:37" hidden="1" x14ac:dyDescent="0.2">
      <c r="A386">
        <v>365</v>
      </c>
      <c r="B386" s="9" t="s">
        <v>138</v>
      </c>
      <c r="C386">
        <v>25</v>
      </c>
      <c r="D386" s="10">
        <v>44068</v>
      </c>
      <c r="E386" s="10">
        <v>44433</v>
      </c>
      <c r="F386" s="9" t="s">
        <v>34</v>
      </c>
      <c r="G386">
        <v>750</v>
      </c>
      <c r="H386">
        <v>8</v>
      </c>
      <c r="I386" s="10">
        <v>44340</v>
      </c>
      <c r="J386">
        <v>1</v>
      </c>
      <c r="K386" t="b">
        <v>0</v>
      </c>
      <c r="L386">
        <v>12</v>
      </c>
      <c r="M386">
        <v>28</v>
      </c>
      <c r="N386" s="9" t="s">
        <v>183</v>
      </c>
      <c r="O386" s="10">
        <v>44383</v>
      </c>
      <c r="P386" s="9" t="s">
        <v>388</v>
      </c>
      <c r="Q386">
        <v>2020</v>
      </c>
      <c r="R386">
        <v>8</v>
      </c>
      <c r="S386">
        <v>10.349288486416558</v>
      </c>
      <c r="T386" s="9" t="s">
        <v>363</v>
      </c>
      <c r="U386">
        <v>10</v>
      </c>
      <c r="V386">
        <v>3</v>
      </c>
      <c r="W386">
        <v>7</v>
      </c>
      <c r="X386">
        <v>11</v>
      </c>
      <c r="Y386">
        <v>2020</v>
      </c>
      <c r="Z386" s="9" t="s">
        <v>196</v>
      </c>
      <c r="AA386" s="9" t="s">
        <v>189</v>
      </c>
      <c r="AB386" t="s">
        <v>440</v>
      </c>
      <c r="AC386" t="s">
        <v>441</v>
      </c>
      <c r="AD386">
        <v>8</v>
      </c>
      <c r="AE386" t="s">
        <v>442</v>
      </c>
      <c r="AF386">
        <v>5</v>
      </c>
      <c r="AG386" t="s">
        <v>448</v>
      </c>
      <c r="AH386" t="s">
        <v>484</v>
      </c>
      <c r="AI386" t="s">
        <v>441</v>
      </c>
      <c r="AJ386">
        <v>8</v>
      </c>
      <c r="AK386" t="s">
        <v>442</v>
      </c>
    </row>
    <row r="387" spans="1:37" hidden="1" x14ac:dyDescent="0.2">
      <c r="A387">
        <v>380</v>
      </c>
      <c r="B387" s="9" t="s">
        <v>155</v>
      </c>
      <c r="C387">
        <v>25</v>
      </c>
      <c r="D387" s="10">
        <v>43837</v>
      </c>
      <c r="E387" s="10">
        <v>44568</v>
      </c>
      <c r="F387" s="9" t="s">
        <v>34</v>
      </c>
      <c r="G387">
        <v>625</v>
      </c>
      <c r="H387">
        <v>8</v>
      </c>
      <c r="I387" s="10">
        <v>44335</v>
      </c>
      <c r="J387">
        <v>1</v>
      </c>
      <c r="K387" t="b">
        <v>1</v>
      </c>
      <c r="L387">
        <v>118</v>
      </c>
      <c r="M387">
        <v>352</v>
      </c>
      <c r="N387" s="9" t="s">
        <v>183</v>
      </c>
      <c r="O387" s="10">
        <v>44383</v>
      </c>
      <c r="P387" s="9" t="s">
        <v>419</v>
      </c>
      <c r="Q387">
        <v>2020</v>
      </c>
      <c r="R387">
        <v>1</v>
      </c>
      <c r="S387">
        <v>17.938766709788702</v>
      </c>
      <c r="T387" s="9" t="s">
        <v>363</v>
      </c>
      <c r="U387">
        <v>17</v>
      </c>
      <c r="V387">
        <v>3</v>
      </c>
      <c r="W387">
        <v>15</v>
      </c>
      <c r="X387">
        <v>4</v>
      </c>
      <c r="Y387">
        <v>2020</v>
      </c>
      <c r="Z387" s="9" t="s">
        <v>204</v>
      </c>
      <c r="AA387" s="9" t="s">
        <v>215</v>
      </c>
      <c r="AB387" t="s">
        <v>446</v>
      </c>
      <c r="AC387" t="s">
        <v>451</v>
      </c>
      <c r="AD387">
        <v>1</v>
      </c>
      <c r="AE387" t="s">
        <v>455</v>
      </c>
      <c r="AF387">
        <v>5</v>
      </c>
      <c r="AG387" t="s">
        <v>448</v>
      </c>
      <c r="AH387" t="s">
        <v>484</v>
      </c>
      <c r="AI387" t="s">
        <v>451</v>
      </c>
      <c r="AJ387">
        <v>1</v>
      </c>
      <c r="AK387" t="s">
        <v>455</v>
      </c>
    </row>
    <row r="388" spans="1:37" hidden="1" x14ac:dyDescent="0.2">
      <c r="A388">
        <v>386</v>
      </c>
      <c r="B388" s="9" t="s">
        <v>163</v>
      </c>
      <c r="C388">
        <v>15</v>
      </c>
      <c r="D388" s="10">
        <v>44172</v>
      </c>
      <c r="E388" s="10">
        <v>44537</v>
      </c>
      <c r="F388" s="9" t="s">
        <v>34</v>
      </c>
      <c r="G388">
        <v>645</v>
      </c>
      <c r="H388">
        <v>9</v>
      </c>
      <c r="I388" s="10">
        <v>44349</v>
      </c>
      <c r="J388">
        <v>1</v>
      </c>
      <c r="K388" t="b">
        <v>1</v>
      </c>
      <c r="L388">
        <v>59</v>
      </c>
      <c r="M388">
        <v>116</v>
      </c>
      <c r="N388" s="9" t="s">
        <v>183</v>
      </c>
      <c r="O388" s="10">
        <v>44383</v>
      </c>
      <c r="P388" s="9" t="s">
        <v>387</v>
      </c>
      <c r="Q388">
        <v>2020</v>
      </c>
      <c r="R388">
        <v>12</v>
      </c>
      <c r="S388">
        <v>6.9323805416949016</v>
      </c>
      <c r="T388" s="9" t="s">
        <v>363</v>
      </c>
      <c r="U388">
        <v>6</v>
      </c>
      <c r="V388">
        <v>3</v>
      </c>
      <c r="W388">
        <v>4</v>
      </c>
      <c r="X388">
        <v>3</v>
      </c>
      <c r="Y388">
        <v>2021</v>
      </c>
      <c r="Z388" s="9" t="s">
        <v>198</v>
      </c>
      <c r="AA388" s="9" t="s">
        <v>192</v>
      </c>
      <c r="AB388" t="s">
        <v>440</v>
      </c>
      <c r="AC388" t="s">
        <v>444</v>
      </c>
      <c r="AD388">
        <v>12</v>
      </c>
      <c r="AE388" t="s">
        <v>445</v>
      </c>
      <c r="AF388">
        <v>6</v>
      </c>
      <c r="AG388" t="s">
        <v>457</v>
      </c>
      <c r="AH388" t="s">
        <v>484</v>
      </c>
      <c r="AI388" t="s">
        <v>444</v>
      </c>
      <c r="AJ388">
        <v>12</v>
      </c>
      <c r="AK388" t="s">
        <v>445</v>
      </c>
    </row>
    <row r="389" spans="1:37" hidden="1" x14ac:dyDescent="0.2">
      <c r="A389">
        <v>404</v>
      </c>
      <c r="B389" s="9" t="s">
        <v>57</v>
      </c>
      <c r="C389">
        <v>25</v>
      </c>
      <c r="D389" s="10">
        <v>43903</v>
      </c>
      <c r="E389" s="10">
        <v>44633</v>
      </c>
      <c r="F389" s="9" t="s">
        <v>34</v>
      </c>
      <c r="G389">
        <v>1250</v>
      </c>
      <c r="H389">
        <v>8</v>
      </c>
      <c r="I389" s="10">
        <v>44352</v>
      </c>
      <c r="J389">
        <v>1</v>
      </c>
      <c r="K389" t="b">
        <v>1</v>
      </c>
      <c r="L389">
        <v>132</v>
      </c>
      <c r="M389">
        <v>367</v>
      </c>
      <c r="N389" s="9" t="s">
        <v>183</v>
      </c>
      <c r="O389" s="10">
        <v>44383</v>
      </c>
      <c r="P389" s="9" t="s">
        <v>423</v>
      </c>
      <c r="Q389">
        <v>2020</v>
      </c>
      <c r="R389">
        <v>3</v>
      </c>
      <c r="S389">
        <v>15.770344360253803</v>
      </c>
      <c r="T389" s="9" t="s">
        <v>363</v>
      </c>
      <c r="U389">
        <v>15</v>
      </c>
      <c r="V389">
        <v>4</v>
      </c>
      <c r="W389">
        <v>12</v>
      </c>
      <c r="X389">
        <v>7</v>
      </c>
      <c r="Y389">
        <v>2020</v>
      </c>
      <c r="Z389" s="9" t="s">
        <v>190</v>
      </c>
      <c r="AA389" s="9" t="s">
        <v>203</v>
      </c>
      <c r="AB389" t="s">
        <v>446</v>
      </c>
      <c r="AC389" t="s">
        <v>451</v>
      </c>
      <c r="AD389">
        <v>3</v>
      </c>
      <c r="AE389" t="s">
        <v>458</v>
      </c>
      <c r="AF389">
        <v>6</v>
      </c>
      <c r="AG389" t="s">
        <v>457</v>
      </c>
      <c r="AH389" t="s">
        <v>484</v>
      </c>
      <c r="AI389" t="s">
        <v>451</v>
      </c>
      <c r="AJ389">
        <v>3</v>
      </c>
      <c r="AK389" t="s">
        <v>458</v>
      </c>
    </row>
    <row r="390" spans="1:37" hidden="1" x14ac:dyDescent="0.2">
      <c r="A390">
        <v>445</v>
      </c>
      <c r="B390" s="9" t="s">
        <v>115</v>
      </c>
      <c r="D390" s="10">
        <v>43957</v>
      </c>
      <c r="E390" s="10">
        <v>44687</v>
      </c>
      <c r="F390" s="9" t="s">
        <v>34</v>
      </c>
      <c r="G390">
        <v>1250</v>
      </c>
      <c r="H390">
        <v>7</v>
      </c>
      <c r="I390" s="10">
        <v>44349</v>
      </c>
      <c r="J390">
        <v>1</v>
      </c>
      <c r="K390" t="b">
        <v>1</v>
      </c>
      <c r="L390">
        <v>76</v>
      </c>
      <c r="M390">
        <v>229</v>
      </c>
      <c r="N390" s="9" t="s">
        <v>183</v>
      </c>
      <c r="O390" s="10">
        <v>44383</v>
      </c>
      <c r="P390" s="9" t="s">
        <v>424</v>
      </c>
      <c r="Q390">
        <v>2020</v>
      </c>
      <c r="R390">
        <v>5</v>
      </c>
      <c r="S390">
        <v>13.996180619725251</v>
      </c>
      <c r="T390" s="9" t="s">
        <v>384</v>
      </c>
      <c r="U390">
        <v>13</v>
      </c>
      <c r="V390">
        <v>4</v>
      </c>
      <c r="W390">
        <v>10</v>
      </c>
      <c r="X390">
        <v>9</v>
      </c>
      <c r="Y390">
        <v>2020</v>
      </c>
      <c r="Z390" s="9" t="s">
        <v>193</v>
      </c>
      <c r="AA390" s="9" t="s">
        <v>205</v>
      </c>
      <c r="AB390" t="s">
        <v>446</v>
      </c>
      <c r="AC390" t="s">
        <v>447</v>
      </c>
      <c r="AD390">
        <v>5</v>
      </c>
      <c r="AE390" t="s">
        <v>448</v>
      </c>
      <c r="AF390">
        <v>6</v>
      </c>
      <c r="AG390" t="s">
        <v>457</v>
      </c>
      <c r="AH390" t="s">
        <v>484</v>
      </c>
      <c r="AI390" t="s">
        <v>447</v>
      </c>
      <c r="AJ390">
        <v>5</v>
      </c>
      <c r="AK390" t="s">
        <v>448</v>
      </c>
    </row>
    <row r="391" spans="1:37" hidden="1" x14ac:dyDescent="0.2">
      <c r="A391">
        <v>463</v>
      </c>
      <c r="B391" s="9" t="s">
        <v>138</v>
      </c>
      <c r="C391">
        <v>25</v>
      </c>
      <c r="D391" s="10">
        <v>44068</v>
      </c>
      <c r="E391" s="10">
        <v>44433</v>
      </c>
      <c r="F391" s="9" t="s">
        <v>34</v>
      </c>
      <c r="G391">
        <v>750</v>
      </c>
      <c r="H391">
        <v>8</v>
      </c>
      <c r="I391" s="10">
        <v>44340</v>
      </c>
      <c r="J391">
        <v>1</v>
      </c>
      <c r="K391" t="b">
        <v>0</v>
      </c>
      <c r="L391">
        <v>12</v>
      </c>
      <c r="M391">
        <v>28</v>
      </c>
      <c r="N391" s="9" t="s">
        <v>183</v>
      </c>
      <c r="O391" s="10">
        <v>44383</v>
      </c>
      <c r="P391" s="9" t="s">
        <v>388</v>
      </c>
      <c r="Q391">
        <v>2020</v>
      </c>
      <c r="R391">
        <v>8</v>
      </c>
      <c r="S391">
        <v>10.349288486416558</v>
      </c>
      <c r="T391" s="9" t="s">
        <v>363</v>
      </c>
      <c r="U391">
        <v>10</v>
      </c>
      <c r="V391">
        <v>4</v>
      </c>
      <c r="W391">
        <v>6</v>
      </c>
      <c r="X391">
        <v>12</v>
      </c>
      <c r="Y391">
        <v>2020</v>
      </c>
      <c r="Z391" s="9" t="s">
        <v>192</v>
      </c>
      <c r="AA391" s="9" t="s">
        <v>189</v>
      </c>
      <c r="AB391" t="s">
        <v>440</v>
      </c>
      <c r="AC391" t="s">
        <v>441</v>
      </c>
      <c r="AD391">
        <v>8</v>
      </c>
      <c r="AE391" t="s">
        <v>442</v>
      </c>
      <c r="AF391">
        <v>5</v>
      </c>
      <c r="AG391" t="s">
        <v>448</v>
      </c>
      <c r="AH391" t="s">
        <v>484</v>
      </c>
      <c r="AI391" t="s">
        <v>441</v>
      </c>
      <c r="AJ391">
        <v>8</v>
      </c>
      <c r="AK391" t="s">
        <v>442</v>
      </c>
    </row>
    <row r="392" spans="1:37" hidden="1" x14ac:dyDescent="0.2">
      <c r="A392">
        <v>478</v>
      </c>
      <c r="B392" s="9" t="s">
        <v>155</v>
      </c>
      <c r="C392">
        <v>25</v>
      </c>
      <c r="D392" s="10">
        <v>43837</v>
      </c>
      <c r="E392" s="10">
        <v>44568</v>
      </c>
      <c r="F392" s="9" t="s">
        <v>34</v>
      </c>
      <c r="G392">
        <v>625</v>
      </c>
      <c r="H392">
        <v>8</v>
      </c>
      <c r="I392" s="10">
        <v>44335</v>
      </c>
      <c r="J392">
        <v>1</v>
      </c>
      <c r="K392" t="b">
        <v>1</v>
      </c>
      <c r="L392">
        <v>118</v>
      </c>
      <c r="M392">
        <v>352</v>
      </c>
      <c r="N392" s="9" t="s">
        <v>183</v>
      </c>
      <c r="O392" s="10">
        <v>44383</v>
      </c>
      <c r="P392" s="9" t="s">
        <v>419</v>
      </c>
      <c r="Q392">
        <v>2020</v>
      </c>
      <c r="R392">
        <v>1</v>
      </c>
      <c r="S392">
        <v>17.938766709788702</v>
      </c>
      <c r="T392" s="9" t="s">
        <v>363</v>
      </c>
      <c r="U392">
        <v>17</v>
      </c>
      <c r="V392">
        <v>4</v>
      </c>
      <c r="W392">
        <v>14</v>
      </c>
      <c r="X392">
        <v>5</v>
      </c>
      <c r="Y392">
        <v>2020</v>
      </c>
      <c r="Z392" s="9" t="s">
        <v>205</v>
      </c>
      <c r="AA392" s="9" t="s">
        <v>215</v>
      </c>
      <c r="AB392" t="s">
        <v>446</v>
      </c>
      <c r="AC392" t="s">
        <v>451</v>
      </c>
      <c r="AD392">
        <v>1</v>
      </c>
      <c r="AE392" t="s">
        <v>455</v>
      </c>
      <c r="AF392">
        <v>5</v>
      </c>
      <c r="AG392" t="s">
        <v>448</v>
      </c>
      <c r="AH392" t="s">
        <v>484</v>
      </c>
      <c r="AI392" t="s">
        <v>451</v>
      </c>
      <c r="AJ392">
        <v>1</v>
      </c>
      <c r="AK392" t="s">
        <v>455</v>
      </c>
    </row>
    <row r="393" spans="1:37" hidden="1" x14ac:dyDescent="0.2">
      <c r="A393">
        <v>484</v>
      </c>
      <c r="B393" s="9" t="s">
        <v>163</v>
      </c>
      <c r="C393">
        <v>15</v>
      </c>
      <c r="D393" s="10">
        <v>44172</v>
      </c>
      <c r="E393" s="10">
        <v>44537</v>
      </c>
      <c r="F393" s="9" t="s">
        <v>34</v>
      </c>
      <c r="G393">
        <v>645</v>
      </c>
      <c r="H393">
        <v>9</v>
      </c>
      <c r="I393" s="10">
        <v>44349</v>
      </c>
      <c r="J393">
        <v>1</v>
      </c>
      <c r="K393" t="b">
        <v>1</v>
      </c>
      <c r="L393">
        <v>59</v>
      </c>
      <c r="M393">
        <v>116</v>
      </c>
      <c r="N393" s="9" t="s">
        <v>183</v>
      </c>
      <c r="O393" s="10">
        <v>44383</v>
      </c>
      <c r="P393" s="9" t="s">
        <v>387</v>
      </c>
      <c r="Q393">
        <v>2020</v>
      </c>
      <c r="R393">
        <v>12</v>
      </c>
      <c r="S393">
        <v>6.9323805416949016</v>
      </c>
      <c r="T393" s="9" t="s">
        <v>363</v>
      </c>
      <c r="U393">
        <v>6</v>
      </c>
      <c r="V393">
        <v>4</v>
      </c>
      <c r="W393">
        <v>3</v>
      </c>
      <c r="X393">
        <v>4</v>
      </c>
      <c r="Y393">
        <v>2021</v>
      </c>
      <c r="Z393" s="9" t="s">
        <v>199</v>
      </c>
      <c r="AA393" s="9" t="s">
        <v>192</v>
      </c>
      <c r="AB393" t="s">
        <v>440</v>
      </c>
      <c r="AC393" t="s">
        <v>444</v>
      </c>
      <c r="AD393">
        <v>12</v>
      </c>
      <c r="AE393" t="s">
        <v>445</v>
      </c>
      <c r="AF393">
        <v>6</v>
      </c>
      <c r="AG393" t="s">
        <v>457</v>
      </c>
      <c r="AH393" t="s">
        <v>484</v>
      </c>
      <c r="AI393" t="s">
        <v>444</v>
      </c>
      <c r="AJ393">
        <v>12</v>
      </c>
      <c r="AK393" t="s">
        <v>445</v>
      </c>
    </row>
    <row r="394" spans="1:37" hidden="1" x14ac:dyDescent="0.2">
      <c r="A394">
        <v>502</v>
      </c>
      <c r="B394" s="9" t="s">
        <v>57</v>
      </c>
      <c r="C394">
        <v>25</v>
      </c>
      <c r="D394" s="10">
        <v>43903</v>
      </c>
      <c r="E394" s="10">
        <v>44633</v>
      </c>
      <c r="F394" s="9" t="s">
        <v>34</v>
      </c>
      <c r="G394">
        <v>1250</v>
      </c>
      <c r="H394">
        <v>8</v>
      </c>
      <c r="I394" s="10">
        <v>44352</v>
      </c>
      <c r="J394">
        <v>1</v>
      </c>
      <c r="K394" t="b">
        <v>1</v>
      </c>
      <c r="L394">
        <v>132</v>
      </c>
      <c r="M394">
        <v>367</v>
      </c>
      <c r="N394" s="9" t="s">
        <v>183</v>
      </c>
      <c r="O394" s="10">
        <v>44383</v>
      </c>
      <c r="P394" s="9" t="s">
        <v>423</v>
      </c>
      <c r="Q394">
        <v>2020</v>
      </c>
      <c r="R394">
        <v>3</v>
      </c>
      <c r="S394">
        <v>15.770344360253803</v>
      </c>
      <c r="T394" s="9" t="s">
        <v>363</v>
      </c>
      <c r="U394">
        <v>15</v>
      </c>
      <c r="V394">
        <v>5</v>
      </c>
      <c r="W394">
        <v>11</v>
      </c>
      <c r="X394">
        <v>8</v>
      </c>
      <c r="Y394">
        <v>2020</v>
      </c>
      <c r="Z394" s="9" t="s">
        <v>189</v>
      </c>
      <c r="AA394" s="9" t="s">
        <v>203</v>
      </c>
      <c r="AB394" t="s">
        <v>446</v>
      </c>
      <c r="AC394" t="s">
        <v>451</v>
      </c>
      <c r="AD394">
        <v>3</v>
      </c>
      <c r="AE394" t="s">
        <v>458</v>
      </c>
      <c r="AF394">
        <v>6</v>
      </c>
      <c r="AG394" t="s">
        <v>457</v>
      </c>
      <c r="AH394" t="s">
        <v>484</v>
      </c>
      <c r="AI394" t="s">
        <v>451</v>
      </c>
      <c r="AJ394">
        <v>3</v>
      </c>
      <c r="AK394" t="s">
        <v>458</v>
      </c>
    </row>
    <row r="395" spans="1:37" hidden="1" x14ac:dyDescent="0.2">
      <c r="A395">
        <v>543</v>
      </c>
      <c r="B395" s="9" t="s">
        <v>115</v>
      </c>
      <c r="D395" s="10">
        <v>43957</v>
      </c>
      <c r="E395" s="10">
        <v>44687</v>
      </c>
      <c r="F395" s="9" t="s">
        <v>34</v>
      </c>
      <c r="G395">
        <v>1250</v>
      </c>
      <c r="H395">
        <v>7</v>
      </c>
      <c r="I395" s="10">
        <v>44349</v>
      </c>
      <c r="J395">
        <v>1</v>
      </c>
      <c r="K395" t="b">
        <v>1</v>
      </c>
      <c r="L395">
        <v>76</v>
      </c>
      <c r="M395">
        <v>229</v>
      </c>
      <c r="N395" s="9" t="s">
        <v>183</v>
      </c>
      <c r="O395" s="10">
        <v>44383</v>
      </c>
      <c r="P395" s="9" t="s">
        <v>424</v>
      </c>
      <c r="Q395">
        <v>2020</v>
      </c>
      <c r="R395">
        <v>5</v>
      </c>
      <c r="S395">
        <v>13.996180619725251</v>
      </c>
      <c r="T395" s="9" t="s">
        <v>384</v>
      </c>
      <c r="U395">
        <v>13</v>
      </c>
      <c r="V395">
        <v>5</v>
      </c>
      <c r="W395">
        <v>9</v>
      </c>
      <c r="X395">
        <v>10</v>
      </c>
      <c r="Y395">
        <v>2020</v>
      </c>
      <c r="Z395" s="9" t="s">
        <v>194</v>
      </c>
      <c r="AA395" s="9" t="s">
        <v>205</v>
      </c>
      <c r="AB395" t="s">
        <v>446</v>
      </c>
      <c r="AC395" t="s">
        <v>447</v>
      </c>
      <c r="AD395">
        <v>5</v>
      </c>
      <c r="AE395" t="s">
        <v>448</v>
      </c>
      <c r="AF395">
        <v>6</v>
      </c>
      <c r="AG395" t="s">
        <v>457</v>
      </c>
      <c r="AH395" t="s">
        <v>484</v>
      </c>
      <c r="AI395" t="s">
        <v>447</v>
      </c>
      <c r="AJ395">
        <v>5</v>
      </c>
      <c r="AK395" t="s">
        <v>448</v>
      </c>
    </row>
    <row r="396" spans="1:37" hidden="1" x14ac:dyDescent="0.2">
      <c r="A396">
        <v>561</v>
      </c>
      <c r="B396" s="9" t="s">
        <v>138</v>
      </c>
      <c r="C396">
        <v>25</v>
      </c>
      <c r="D396" s="10">
        <v>44068</v>
      </c>
      <c r="E396" s="10">
        <v>44433</v>
      </c>
      <c r="F396" s="9" t="s">
        <v>34</v>
      </c>
      <c r="G396">
        <v>750</v>
      </c>
      <c r="H396">
        <v>8</v>
      </c>
      <c r="I396" s="10">
        <v>44340</v>
      </c>
      <c r="J396">
        <v>1</v>
      </c>
      <c r="K396" t="b">
        <v>0</v>
      </c>
      <c r="L396">
        <v>12</v>
      </c>
      <c r="M396">
        <v>28</v>
      </c>
      <c r="N396" s="9" t="s">
        <v>183</v>
      </c>
      <c r="O396" s="10">
        <v>44383</v>
      </c>
      <c r="P396" s="9" t="s">
        <v>388</v>
      </c>
      <c r="Q396">
        <v>2020</v>
      </c>
      <c r="R396">
        <v>8</v>
      </c>
      <c r="S396">
        <v>10.349288486416558</v>
      </c>
      <c r="T396" s="9" t="s">
        <v>363</v>
      </c>
      <c r="U396">
        <v>10</v>
      </c>
      <c r="V396">
        <v>5</v>
      </c>
      <c r="W396">
        <v>5</v>
      </c>
      <c r="X396">
        <v>1</v>
      </c>
      <c r="Y396">
        <v>2021</v>
      </c>
      <c r="Z396" s="9" t="s">
        <v>195</v>
      </c>
      <c r="AA396" s="9" t="s">
        <v>189</v>
      </c>
      <c r="AB396" t="s">
        <v>440</v>
      </c>
      <c r="AC396" t="s">
        <v>441</v>
      </c>
      <c r="AD396">
        <v>8</v>
      </c>
      <c r="AE396" t="s">
        <v>442</v>
      </c>
      <c r="AF396">
        <v>5</v>
      </c>
      <c r="AG396" t="s">
        <v>448</v>
      </c>
      <c r="AH396" t="s">
        <v>484</v>
      </c>
      <c r="AI396" t="s">
        <v>441</v>
      </c>
      <c r="AJ396">
        <v>8</v>
      </c>
      <c r="AK396" t="s">
        <v>442</v>
      </c>
    </row>
    <row r="397" spans="1:37" hidden="1" x14ac:dyDescent="0.2">
      <c r="A397">
        <v>576</v>
      </c>
      <c r="B397" s="9" t="s">
        <v>155</v>
      </c>
      <c r="C397">
        <v>25</v>
      </c>
      <c r="D397" s="10">
        <v>43837</v>
      </c>
      <c r="E397" s="10">
        <v>44568</v>
      </c>
      <c r="F397" s="9" t="s">
        <v>34</v>
      </c>
      <c r="G397">
        <v>625</v>
      </c>
      <c r="H397">
        <v>8</v>
      </c>
      <c r="I397" s="10">
        <v>44335</v>
      </c>
      <c r="J397">
        <v>1</v>
      </c>
      <c r="K397" t="b">
        <v>1</v>
      </c>
      <c r="L397">
        <v>118</v>
      </c>
      <c r="M397">
        <v>352</v>
      </c>
      <c r="N397" s="9" t="s">
        <v>183</v>
      </c>
      <c r="O397" s="10">
        <v>44383</v>
      </c>
      <c r="P397" s="9" t="s">
        <v>419</v>
      </c>
      <c r="Q397">
        <v>2020</v>
      </c>
      <c r="R397">
        <v>1</v>
      </c>
      <c r="S397">
        <v>17.938766709788702</v>
      </c>
      <c r="T397" s="9" t="s">
        <v>363</v>
      </c>
      <c r="U397">
        <v>17</v>
      </c>
      <c r="V397">
        <v>5</v>
      </c>
      <c r="W397">
        <v>13</v>
      </c>
      <c r="X397">
        <v>6</v>
      </c>
      <c r="Y397">
        <v>2020</v>
      </c>
      <c r="Z397" s="9" t="s">
        <v>191</v>
      </c>
      <c r="AA397" s="9" t="s">
        <v>215</v>
      </c>
      <c r="AB397" t="s">
        <v>446</v>
      </c>
      <c r="AC397" t="s">
        <v>451</v>
      </c>
      <c r="AD397">
        <v>1</v>
      </c>
      <c r="AE397" t="s">
        <v>455</v>
      </c>
      <c r="AF397">
        <v>5</v>
      </c>
      <c r="AG397" t="s">
        <v>448</v>
      </c>
      <c r="AH397" t="s">
        <v>484</v>
      </c>
      <c r="AI397" t="s">
        <v>451</v>
      </c>
      <c r="AJ397">
        <v>1</v>
      </c>
      <c r="AK397" t="s">
        <v>455</v>
      </c>
    </row>
    <row r="398" spans="1:37" hidden="1" x14ac:dyDescent="0.2">
      <c r="A398">
        <v>582</v>
      </c>
      <c r="B398" s="9" t="s">
        <v>163</v>
      </c>
      <c r="C398">
        <v>15</v>
      </c>
      <c r="D398" s="10">
        <v>44172</v>
      </c>
      <c r="E398" s="10">
        <v>44537</v>
      </c>
      <c r="F398" s="9" t="s">
        <v>34</v>
      </c>
      <c r="G398">
        <v>645</v>
      </c>
      <c r="H398">
        <v>9</v>
      </c>
      <c r="I398" s="10">
        <v>44349</v>
      </c>
      <c r="J398">
        <v>1</v>
      </c>
      <c r="K398" t="b">
        <v>1</v>
      </c>
      <c r="L398">
        <v>59</v>
      </c>
      <c r="M398">
        <v>116</v>
      </c>
      <c r="N398" s="9" t="s">
        <v>183</v>
      </c>
      <c r="O398" s="10">
        <v>44383</v>
      </c>
      <c r="P398" s="9" t="s">
        <v>387</v>
      </c>
      <c r="Q398">
        <v>2020</v>
      </c>
      <c r="R398">
        <v>12</v>
      </c>
      <c r="S398">
        <v>6.9323805416949016</v>
      </c>
      <c r="T398" s="9" t="s">
        <v>363</v>
      </c>
      <c r="U398">
        <v>6</v>
      </c>
      <c r="V398">
        <v>5</v>
      </c>
      <c r="W398">
        <v>2</v>
      </c>
      <c r="X398">
        <v>5</v>
      </c>
      <c r="Y398">
        <v>2021</v>
      </c>
      <c r="Z398" s="9" t="s">
        <v>200</v>
      </c>
      <c r="AA398" s="9" t="s">
        <v>192</v>
      </c>
      <c r="AB398" t="s">
        <v>440</v>
      </c>
      <c r="AC398" t="s">
        <v>444</v>
      </c>
      <c r="AD398">
        <v>12</v>
      </c>
      <c r="AE398" t="s">
        <v>445</v>
      </c>
      <c r="AF398">
        <v>6</v>
      </c>
      <c r="AG398" t="s">
        <v>457</v>
      </c>
      <c r="AH398" t="s">
        <v>484</v>
      </c>
      <c r="AI398" t="s">
        <v>444</v>
      </c>
      <c r="AJ398">
        <v>12</v>
      </c>
      <c r="AK398" t="s">
        <v>445</v>
      </c>
    </row>
    <row r="399" spans="1:37" hidden="1" x14ac:dyDescent="0.2">
      <c r="A399">
        <v>600</v>
      </c>
      <c r="B399" s="9" t="s">
        <v>57</v>
      </c>
      <c r="C399">
        <v>25</v>
      </c>
      <c r="D399" s="10">
        <v>43903</v>
      </c>
      <c r="E399" s="10">
        <v>44633</v>
      </c>
      <c r="F399" s="9" t="s">
        <v>34</v>
      </c>
      <c r="G399">
        <v>1250</v>
      </c>
      <c r="H399">
        <v>8</v>
      </c>
      <c r="I399" s="10">
        <v>44352</v>
      </c>
      <c r="J399">
        <v>1</v>
      </c>
      <c r="K399" t="b">
        <v>1</v>
      </c>
      <c r="L399">
        <v>132</v>
      </c>
      <c r="M399">
        <v>367</v>
      </c>
      <c r="N399" s="9" t="s">
        <v>183</v>
      </c>
      <c r="O399" s="10">
        <v>44383</v>
      </c>
      <c r="P399" s="9" t="s">
        <v>423</v>
      </c>
      <c r="Q399">
        <v>2020</v>
      </c>
      <c r="R399">
        <v>3</v>
      </c>
      <c r="S399">
        <v>15.770344360253803</v>
      </c>
      <c r="T399" s="9" t="s">
        <v>363</v>
      </c>
      <c r="U399">
        <v>15</v>
      </c>
      <c r="V399">
        <v>6</v>
      </c>
      <c r="W399">
        <v>10</v>
      </c>
      <c r="X399">
        <v>9</v>
      </c>
      <c r="Y399">
        <v>2020</v>
      </c>
      <c r="Z399" s="9" t="s">
        <v>193</v>
      </c>
      <c r="AA399" s="9" t="s">
        <v>203</v>
      </c>
      <c r="AB399" t="s">
        <v>446</v>
      </c>
      <c r="AC399" t="s">
        <v>451</v>
      </c>
      <c r="AD399">
        <v>3</v>
      </c>
      <c r="AE399" t="s">
        <v>458</v>
      </c>
      <c r="AF399">
        <v>6</v>
      </c>
      <c r="AG399" t="s">
        <v>457</v>
      </c>
      <c r="AH399" t="s">
        <v>484</v>
      </c>
      <c r="AI399" t="s">
        <v>451</v>
      </c>
      <c r="AJ399">
        <v>3</v>
      </c>
      <c r="AK399" t="s">
        <v>458</v>
      </c>
    </row>
    <row r="400" spans="1:37" hidden="1" x14ac:dyDescent="0.2">
      <c r="A400">
        <v>641</v>
      </c>
      <c r="B400" s="9" t="s">
        <v>115</v>
      </c>
      <c r="D400" s="10">
        <v>43957</v>
      </c>
      <c r="E400" s="10">
        <v>44687</v>
      </c>
      <c r="F400" s="9" t="s">
        <v>34</v>
      </c>
      <c r="G400">
        <v>1250</v>
      </c>
      <c r="H400">
        <v>7</v>
      </c>
      <c r="I400" s="10">
        <v>44349</v>
      </c>
      <c r="J400">
        <v>1</v>
      </c>
      <c r="K400" t="b">
        <v>1</v>
      </c>
      <c r="L400">
        <v>76</v>
      </c>
      <c r="M400">
        <v>229</v>
      </c>
      <c r="N400" s="9" t="s">
        <v>183</v>
      </c>
      <c r="O400" s="10">
        <v>44383</v>
      </c>
      <c r="P400" s="9" t="s">
        <v>424</v>
      </c>
      <c r="Q400">
        <v>2020</v>
      </c>
      <c r="R400">
        <v>5</v>
      </c>
      <c r="S400">
        <v>13.996180619725251</v>
      </c>
      <c r="T400" s="9" t="s">
        <v>384</v>
      </c>
      <c r="U400">
        <v>13</v>
      </c>
      <c r="V400">
        <v>6</v>
      </c>
      <c r="W400">
        <v>8</v>
      </c>
      <c r="X400">
        <v>11</v>
      </c>
      <c r="Y400">
        <v>2020</v>
      </c>
      <c r="Z400" s="9" t="s">
        <v>196</v>
      </c>
      <c r="AA400" s="9" t="s">
        <v>205</v>
      </c>
      <c r="AB400" t="s">
        <v>446</v>
      </c>
      <c r="AC400" t="s">
        <v>447</v>
      </c>
      <c r="AD400">
        <v>5</v>
      </c>
      <c r="AE400" t="s">
        <v>448</v>
      </c>
      <c r="AF400">
        <v>6</v>
      </c>
      <c r="AG400" t="s">
        <v>457</v>
      </c>
      <c r="AH400" t="s">
        <v>484</v>
      </c>
      <c r="AI400" t="s">
        <v>447</v>
      </c>
      <c r="AJ400">
        <v>5</v>
      </c>
      <c r="AK400" t="s">
        <v>448</v>
      </c>
    </row>
    <row r="401" spans="1:37" hidden="1" x14ac:dyDescent="0.2">
      <c r="A401">
        <v>659</v>
      </c>
      <c r="B401" s="9" t="s">
        <v>138</v>
      </c>
      <c r="C401">
        <v>25</v>
      </c>
      <c r="D401" s="10">
        <v>44068</v>
      </c>
      <c r="E401" s="10">
        <v>44433</v>
      </c>
      <c r="F401" s="9" t="s">
        <v>34</v>
      </c>
      <c r="G401">
        <v>750</v>
      </c>
      <c r="H401">
        <v>8</v>
      </c>
      <c r="I401" s="10">
        <v>44340</v>
      </c>
      <c r="J401">
        <v>1</v>
      </c>
      <c r="K401" t="b">
        <v>0</v>
      </c>
      <c r="L401">
        <v>12</v>
      </c>
      <c r="M401">
        <v>28</v>
      </c>
      <c r="N401" s="9" t="s">
        <v>183</v>
      </c>
      <c r="O401" s="10">
        <v>44383</v>
      </c>
      <c r="P401" s="9" t="s">
        <v>388</v>
      </c>
      <c r="Q401">
        <v>2020</v>
      </c>
      <c r="R401">
        <v>8</v>
      </c>
      <c r="S401">
        <v>10.349288486416558</v>
      </c>
      <c r="T401" s="9" t="s">
        <v>363</v>
      </c>
      <c r="U401">
        <v>10</v>
      </c>
      <c r="V401">
        <v>6</v>
      </c>
      <c r="W401">
        <v>4</v>
      </c>
      <c r="X401">
        <v>2</v>
      </c>
      <c r="Y401">
        <v>2021</v>
      </c>
      <c r="Z401" s="9" t="s">
        <v>197</v>
      </c>
      <c r="AA401" s="9" t="s">
        <v>189</v>
      </c>
      <c r="AB401" t="s">
        <v>440</v>
      </c>
      <c r="AC401" t="s">
        <v>441</v>
      </c>
      <c r="AD401">
        <v>8</v>
      </c>
      <c r="AE401" t="s">
        <v>442</v>
      </c>
      <c r="AF401">
        <v>5</v>
      </c>
      <c r="AG401" t="s">
        <v>448</v>
      </c>
      <c r="AH401" t="s">
        <v>484</v>
      </c>
      <c r="AI401" t="s">
        <v>441</v>
      </c>
      <c r="AJ401">
        <v>8</v>
      </c>
      <c r="AK401" t="s">
        <v>442</v>
      </c>
    </row>
    <row r="402" spans="1:37" hidden="1" x14ac:dyDescent="0.2">
      <c r="A402">
        <v>674</v>
      </c>
      <c r="B402" s="9" t="s">
        <v>155</v>
      </c>
      <c r="C402">
        <v>25</v>
      </c>
      <c r="D402" s="10">
        <v>43837</v>
      </c>
      <c r="E402" s="10">
        <v>44568</v>
      </c>
      <c r="F402" s="9" t="s">
        <v>34</v>
      </c>
      <c r="G402">
        <v>625</v>
      </c>
      <c r="H402">
        <v>8</v>
      </c>
      <c r="I402" s="10">
        <v>44335</v>
      </c>
      <c r="J402">
        <v>1</v>
      </c>
      <c r="K402" t="b">
        <v>1</v>
      </c>
      <c r="L402">
        <v>118</v>
      </c>
      <c r="M402">
        <v>352</v>
      </c>
      <c r="N402" s="9" t="s">
        <v>183</v>
      </c>
      <c r="O402" s="10">
        <v>44383</v>
      </c>
      <c r="P402" s="9" t="s">
        <v>419</v>
      </c>
      <c r="Q402">
        <v>2020</v>
      </c>
      <c r="R402">
        <v>1</v>
      </c>
      <c r="S402">
        <v>17.938766709788702</v>
      </c>
      <c r="T402" s="9" t="s">
        <v>363</v>
      </c>
      <c r="U402">
        <v>17</v>
      </c>
      <c r="V402">
        <v>6</v>
      </c>
      <c r="W402">
        <v>12</v>
      </c>
      <c r="X402">
        <v>7</v>
      </c>
      <c r="Y402">
        <v>2020</v>
      </c>
      <c r="Z402" s="9" t="s">
        <v>190</v>
      </c>
      <c r="AA402" s="9" t="s">
        <v>215</v>
      </c>
      <c r="AB402" t="s">
        <v>446</v>
      </c>
      <c r="AC402" t="s">
        <v>451</v>
      </c>
      <c r="AD402">
        <v>1</v>
      </c>
      <c r="AE402" t="s">
        <v>455</v>
      </c>
      <c r="AF402">
        <v>5</v>
      </c>
      <c r="AG402" t="s">
        <v>448</v>
      </c>
      <c r="AH402" t="s">
        <v>484</v>
      </c>
      <c r="AI402" t="s">
        <v>451</v>
      </c>
      <c r="AJ402">
        <v>1</v>
      </c>
      <c r="AK402" t="s">
        <v>455</v>
      </c>
    </row>
    <row r="403" spans="1:37" hidden="1" x14ac:dyDescent="0.2">
      <c r="A403">
        <v>680</v>
      </c>
      <c r="B403" s="9" t="s">
        <v>163</v>
      </c>
      <c r="C403">
        <v>15</v>
      </c>
      <c r="D403" s="10">
        <v>44172</v>
      </c>
      <c r="E403" s="10">
        <v>44537</v>
      </c>
      <c r="F403" s="9" t="s">
        <v>34</v>
      </c>
      <c r="G403">
        <v>645</v>
      </c>
      <c r="H403">
        <v>9</v>
      </c>
      <c r="I403" s="10">
        <v>44349</v>
      </c>
      <c r="J403">
        <v>1</v>
      </c>
      <c r="K403" t="b">
        <v>1</v>
      </c>
      <c r="L403">
        <v>59</v>
      </c>
      <c r="M403">
        <v>116</v>
      </c>
      <c r="N403" s="9" t="s">
        <v>183</v>
      </c>
      <c r="O403" s="10">
        <v>44383</v>
      </c>
      <c r="P403" s="9" t="s">
        <v>387</v>
      </c>
      <c r="Q403">
        <v>2020</v>
      </c>
      <c r="R403">
        <v>12</v>
      </c>
      <c r="S403">
        <v>6.9323805416949016</v>
      </c>
      <c r="T403" s="9" t="s">
        <v>363</v>
      </c>
      <c r="U403">
        <v>6</v>
      </c>
      <c r="V403">
        <v>6</v>
      </c>
      <c r="W403">
        <v>1</v>
      </c>
      <c r="X403">
        <v>6</v>
      </c>
      <c r="Y403">
        <v>2021</v>
      </c>
      <c r="Z403" s="9" t="s">
        <v>201</v>
      </c>
      <c r="AA403" s="9" t="s">
        <v>192</v>
      </c>
      <c r="AB403" t="s">
        <v>440</v>
      </c>
      <c r="AC403" t="s">
        <v>444</v>
      </c>
      <c r="AD403">
        <v>12</v>
      </c>
      <c r="AE403" t="s">
        <v>445</v>
      </c>
      <c r="AF403">
        <v>6</v>
      </c>
      <c r="AG403" t="s">
        <v>457</v>
      </c>
      <c r="AH403" t="s">
        <v>484</v>
      </c>
      <c r="AI403" t="s">
        <v>444</v>
      </c>
      <c r="AJ403">
        <v>12</v>
      </c>
      <c r="AK403" t="s">
        <v>445</v>
      </c>
    </row>
    <row r="404" spans="1:37" hidden="1" x14ac:dyDescent="0.2">
      <c r="A404">
        <v>698</v>
      </c>
      <c r="B404" s="9" t="s">
        <v>57</v>
      </c>
      <c r="C404">
        <v>25</v>
      </c>
      <c r="D404" s="10">
        <v>43903</v>
      </c>
      <c r="E404" s="10">
        <v>44633</v>
      </c>
      <c r="F404" s="9" t="s">
        <v>34</v>
      </c>
      <c r="G404">
        <v>1250</v>
      </c>
      <c r="H404">
        <v>8</v>
      </c>
      <c r="I404" s="10">
        <v>44352</v>
      </c>
      <c r="J404">
        <v>1</v>
      </c>
      <c r="K404" t="b">
        <v>1</v>
      </c>
      <c r="L404">
        <v>132</v>
      </c>
      <c r="M404">
        <v>367</v>
      </c>
      <c r="N404" s="9" t="s">
        <v>183</v>
      </c>
      <c r="O404" s="10">
        <v>44383</v>
      </c>
      <c r="P404" s="9" t="s">
        <v>423</v>
      </c>
      <c r="Q404">
        <v>2020</v>
      </c>
      <c r="R404">
        <v>3</v>
      </c>
      <c r="S404">
        <v>15.770344360253803</v>
      </c>
      <c r="T404" s="9" t="s">
        <v>363</v>
      </c>
      <c r="U404">
        <v>15</v>
      </c>
      <c r="V404">
        <v>7</v>
      </c>
      <c r="W404">
        <v>9</v>
      </c>
      <c r="X404">
        <v>10</v>
      </c>
      <c r="Y404">
        <v>2020</v>
      </c>
      <c r="Z404" s="9" t="s">
        <v>194</v>
      </c>
      <c r="AA404" s="9" t="s">
        <v>203</v>
      </c>
      <c r="AB404" t="s">
        <v>446</v>
      </c>
      <c r="AC404" t="s">
        <v>451</v>
      </c>
      <c r="AD404">
        <v>3</v>
      </c>
      <c r="AE404" t="s">
        <v>458</v>
      </c>
      <c r="AF404">
        <v>6</v>
      </c>
      <c r="AG404" t="s">
        <v>457</v>
      </c>
      <c r="AH404" t="s">
        <v>484</v>
      </c>
      <c r="AI404" t="s">
        <v>451</v>
      </c>
      <c r="AJ404">
        <v>3</v>
      </c>
      <c r="AK404" t="s">
        <v>458</v>
      </c>
    </row>
    <row r="405" spans="1:37" hidden="1" x14ac:dyDescent="0.2">
      <c r="A405">
        <v>739</v>
      </c>
      <c r="B405" s="9" t="s">
        <v>115</v>
      </c>
      <c r="D405" s="10">
        <v>43957</v>
      </c>
      <c r="E405" s="10">
        <v>44687</v>
      </c>
      <c r="F405" s="9" t="s">
        <v>34</v>
      </c>
      <c r="G405">
        <v>1250</v>
      </c>
      <c r="H405">
        <v>7</v>
      </c>
      <c r="I405" s="10">
        <v>44349</v>
      </c>
      <c r="J405">
        <v>1</v>
      </c>
      <c r="K405" t="b">
        <v>1</v>
      </c>
      <c r="L405">
        <v>76</v>
      </c>
      <c r="M405">
        <v>229</v>
      </c>
      <c r="N405" s="9" t="s">
        <v>183</v>
      </c>
      <c r="O405" s="10">
        <v>44383</v>
      </c>
      <c r="P405" s="9" t="s">
        <v>424</v>
      </c>
      <c r="Q405">
        <v>2020</v>
      </c>
      <c r="R405">
        <v>5</v>
      </c>
      <c r="S405">
        <v>13.996180619725251</v>
      </c>
      <c r="T405" s="9" t="s">
        <v>384</v>
      </c>
      <c r="U405">
        <v>13</v>
      </c>
      <c r="V405">
        <v>7</v>
      </c>
      <c r="W405">
        <v>7</v>
      </c>
      <c r="X405">
        <v>12</v>
      </c>
      <c r="Y405">
        <v>2020</v>
      </c>
      <c r="Z405" s="9" t="s">
        <v>192</v>
      </c>
      <c r="AA405" s="9" t="s">
        <v>205</v>
      </c>
      <c r="AB405" t="s">
        <v>446</v>
      </c>
      <c r="AC405" t="s">
        <v>447</v>
      </c>
      <c r="AD405">
        <v>5</v>
      </c>
      <c r="AE405" t="s">
        <v>448</v>
      </c>
      <c r="AF405">
        <v>6</v>
      </c>
      <c r="AG405" t="s">
        <v>457</v>
      </c>
      <c r="AH405" t="s">
        <v>484</v>
      </c>
      <c r="AI405" t="s">
        <v>447</v>
      </c>
      <c r="AJ405">
        <v>5</v>
      </c>
      <c r="AK405" t="s">
        <v>448</v>
      </c>
    </row>
    <row r="406" spans="1:37" hidden="1" x14ac:dyDescent="0.2">
      <c r="A406">
        <v>757</v>
      </c>
      <c r="B406" s="9" t="s">
        <v>138</v>
      </c>
      <c r="C406">
        <v>25</v>
      </c>
      <c r="D406" s="10">
        <v>44068</v>
      </c>
      <c r="E406" s="10">
        <v>44433</v>
      </c>
      <c r="F406" s="9" t="s">
        <v>34</v>
      </c>
      <c r="G406">
        <v>750</v>
      </c>
      <c r="H406">
        <v>8</v>
      </c>
      <c r="I406" s="10">
        <v>44340</v>
      </c>
      <c r="J406">
        <v>1</v>
      </c>
      <c r="K406" t="b">
        <v>0</v>
      </c>
      <c r="L406">
        <v>12</v>
      </c>
      <c r="M406">
        <v>28</v>
      </c>
      <c r="N406" s="9" t="s">
        <v>183</v>
      </c>
      <c r="O406" s="10">
        <v>44383</v>
      </c>
      <c r="P406" s="9" t="s">
        <v>388</v>
      </c>
      <c r="Q406">
        <v>2020</v>
      </c>
      <c r="R406">
        <v>8</v>
      </c>
      <c r="S406">
        <v>10.349288486416558</v>
      </c>
      <c r="T406" s="9" t="s">
        <v>363</v>
      </c>
      <c r="U406">
        <v>10</v>
      </c>
      <c r="V406">
        <v>7</v>
      </c>
      <c r="W406">
        <v>3</v>
      </c>
      <c r="X406">
        <v>3</v>
      </c>
      <c r="Y406">
        <v>2021</v>
      </c>
      <c r="Z406" s="9" t="s">
        <v>198</v>
      </c>
      <c r="AA406" s="9" t="s">
        <v>189</v>
      </c>
      <c r="AB406" t="s">
        <v>440</v>
      </c>
      <c r="AC406" t="s">
        <v>441</v>
      </c>
      <c r="AD406">
        <v>8</v>
      </c>
      <c r="AE406" t="s">
        <v>442</v>
      </c>
      <c r="AF406">
        <v>5</v>
      </c>
      <c r="AG406" t="s">
        <v>448</v>
      </c>
      <c r="AH406" t="s">
        <v>484</v>
      </c>
      <c r="AI406" t="s">
        <v>441</v>
      </c>
      <c r="AJ406">
        <v>8</v>
      </c>
      <c r="AK406" t="s">
        <v>442</v>
      </c>
    </row>
    <row r="407" spans="1:37" hidden="1" x14ac:dyDescent="0.2">
      <c r="A407">
        <v>772</v>
      </c>
      <c r="B407" s="9" t="s">
        <v>155</v>
      </c>
      <c r="C407">
        <v>25</v>
      </c>
      <c r="D407" s="10">
        <v>43837</v>
      </c>
      <c r="E407" s="10">
        <v>44568</v>
      </c>
      <c r="F407" s="9" t="s">
        <v>34</v>
      </c>
      <c r="G407">
        <v>625</v>
      </c>
      <c r="H407">
        <v>8</v>
      </c>
      <c r="I407" s="10">
        <v>44335</v>
      </c>
      <c r="J407">
        <v>1</v>
      </c>
      <c r="K407" t="b">
        <v>1</v>
      </c>
      <c r="L407">
        <v>118</v>
      </c>
      <c r="M407">
        <v>352</v>
      </c>
      <c r="N407" s="9" t="s">
        <v>183</v>
      </c>
      <c r="O407" s="10">
        <v>44383</v>
      </c>
      <c r="P407" s="9" t="s">
        <v>419</v>
      </c>
      <c r="Q407">
        <v>2020</v>
      </c>
      <c r="R407">
        <v>1</v>
      </c>
      <c r="S407">
        <v>17.938766709788702</v>
      </c>
      <c r="T407" s="9" t="s">
        <v>363</v>
      </c>
      <c r="U407">
        <v>17</v>
      </c>
      <c r="V407">
        <v>7</v>
      </c>
      <c r="W407">
        <v>11</v>
      </c>
      <c r="X407">
        <v>8</v>
      </c>
      <c r="Y407">
        <v>2020</v>
      </c>
      <c r="Z407" s="9" t="s">
        <v>189</v>
      </c>
      <c r="AA407" s="9" t="s">
        <v>215</v>
      </c>
      <c r="AB407" t="s">
        <v>446</v>
      </c>
      <c r="AC407" t="s">
        <v>451</v>
      </c>
      <c r="AD407">
        <v>1</v>
      </c>
      <c r="AE407" t="s">
        <v>455</v>
      </c>
      <c r="AF407">
        <v>5</v>
      </c>
      <c r="AG407" t="s">
        <v>448</v>
      </c>
      <c r="AH407" t="s">
        <v>484</v>
      </c>
      <c r="AI407" t="s">
        <v>451</v>
      </c>
      <c r="AJ407">
        <v>1</v>
      </c>
      <c r="AK407" t="s">
        <v>455</v>
      </c>
    </row>
    <row r="408" spans="1:37" hidden="1" x14ac:dyDescent="0.2">
      <c r="A408">
        <v>796</v>
      </c>
      <c r="B408" s="9" t="s">
        <v>57</v>
      </c>
      <c r="C408">
        <v>25</v>
      </c>
      <c r="D408" s="10">
        <v>43903</v>
      </c>
      <c r="E408" s="10">
        <v>44633</v>
      </c>
      <c r="F408" s="9" t="s">
        <v>34</v>
      </c>
      <c r="G408">
        <v>1250</v>
      </c>
      <c r="H408">
        <v>8</v>
      </c>
      <c r="I408" s="10">
        <v>44352</v>
      </c>
      <c r="J408">
        <v>1</v>
      </c>
      <c r="K408" t="b">
        <v>1</v>
      </c>
      <c r="L408">
        <v>132</v>
      </c>
      <c r="M408">
        <v>367</v>
      </c>
      <c r="N408" s="9" t="s">
        <v>183</v>
      </c>
      <c r="O408" s="10">
        <v>44383</v>
      </c>
      <c r="P408" s="9" t="s">
        <v>423</v>
      </c>
      <c r="Q408">
        <v>2020</v>
      </c>
      <c r="R408">
        <v>3</v>
      </c>
      <c r="S408">
        <v>15.770344360253803</v>
      </c>
      <c r="T408" s="9" t="s">
        <v>363</v>
      </c>
      <c r="U408">
        <v>15</v>
      </c>
      <c r="V408">
        <v>8</v>
      </c>
      <c r="W408">
        <v>8</v>
      </c>
      <c r="X408">
        <v>11</v>
      </c>
      <c r="Y408">
        <v>2020</v>
      </c>
      <c r="Z408" s="9" t="s">
        <v>196</v>
      </c>
      <c r="AA408" s="9" t="s">
        <v>203</v>
      </c>
      <c r="AB408" t="s">
        <v>446</v>
      </c>
      <c r="AC408" t="s">
        <v>451</v>
      </c>
      <c r="AD408">
        <v>3</v>
      </c>
      <c r="AE408" t="s">
        <v>458</v>
      </c>
      <c r="AF408">
        <v>6</v>
      </c>
      <c r="AG408" t="s">
        <v>457</v>
      </c>
      <c r="AH408" t="s">
        <v>484</v>
      </c>
      <c r="AI408" t="s">
        <v>451</v>
      </c>
      <c r="AJ408">
        <v>3</v>
      </c>
      <c r="AK408" t="s">
        <v>458</v>
      </c>
    </row>
    <row r="409" spans="1:37" hidden="1" x14ac:dyDescent="0.2">
      <c r="A409">
        <v>837</v>
      </c>
      <c r="B409" s="9" t="s">
        <v>115</v>
      </c>
      <c r="D409" s="10">
        <v>43957</v>
      </c>
      <c r="E409" s="10">
        <v>44687</v>
      </c>
      <c r="F409" s="9" t="s">
        <v>34</v>
      </c>
      <c r="G409">
        <v>1250</v>
      </c>
      <c r="H409">
        <v>7</v>
      </c>
      <c r="I409" s="10">
        <v>44349</v>
      </c>
      <c r="J409">
        <v>1</v>
      </c>
      <c r="K409" t="b">
        <v>1</v>
      </c>
      <c r="L409">
        <v>76</v>
      </c>
      <c r="M409">
        <v>229</v>
      </c>
      <c r="N409" s="9" t="s">
        <v>183</v>
      </c>
      <c r="O409" s="10">
        <v>44383</v>
      </c>
      <c r="P409" s="9" t="s">
        <v>424</v>
      </c>
      <c r="Q409">
        <v>2020</v>
      </c>
      <c r="R409">
        <v>5</v>
      </c>
      <c r="S409">
        <v>13.996180619725251</v>
      </c>
      <c r="T409" s="9" t="s">
        <v>384</v>
      </c>
      <c r="U409">
        <v>13</v>
      </c>
      <c r="V409">
        <v>8</v>
      </c>
      <c r="W409">
        <v>6</v>
      </c>
      <c r="X409">
        <v>1</v>
      </c>
      <c r="Y409">
        <v>2021</v>
      </c>
      <c r="Z409" s="9" t="s">
        <v>195</v>
      </c>
      <c r="AA409" s="9" t="s">
        <v>205</v>
      </c>
      <c r="AB409" t="s">
        <v>446</v>
      </c>
      <c r="AC409" t="s">
        <v>447</v>
      </c>
      <c r="AD409">
        <v>5</v>
      </c>
      <c r="AE409" t="s">
        <v>448</v>
      </c>
      <c r="AF409">
        <v>6</v>
      </c>
      <c r="AG409" t="s">
        <v>457</v>
      </c>
      <c r="AH409" t="s">
        <v>484</v>
      </c>
      <c r="AI409" t="s">
        <v>447</v>
      </c>
      <c r="AJ409">
        <v>5</v>
      </c>
      <c r="AK409" t="s">
        <v>448</v>
      </c>
    </row>
    <row r="410" spans="1:37" hidden="1" x14ac:dyDescent="0.2">
      <c r="A410">
        <v>855</v>
      </c>
      <c r="B410" s="9" t="s">
        <v>138</v>
      </c>
      <c r="C410">
        <v>25</v>
      </c>
      <c r="D410" s="10">
        <v>44068</v>
      </c>
      <c r="E410" s="10">
        <v>44433</v>
      </c>
      <c r="F410" s="9" t="s">
        <v>34</v>
      </c>
      <c r="G410">
        <v>750</v>
      </c>
      <c r="H410">
        <v>8</v>
      </c>
      <c r="I410" s="10">
        <v>44340</v>
      </c>
      <c r="J410">
        <v>1</v>
      </c>
      <c r="K410" t="b">
        <v>0</v>
      </c>
      <c r="L410">
        <v>12</v>
      </c>
      <c r="M410">
        <v>28</v>
      </c>
      <c r="N410" s="9" t="s">
        <v>183</v>
      </c>
      <c r="O410" s="10">
        <v>44383</v>
      </c>
      <c r="P410" s="9" t="s">
        <v>388</v>
      </c>
      <c r="Q410">
        <v>2020</v>
      </c>
      <c r="R410">
        <v>8</v>
      </c>
      <c r="S410">
        <v>10.349288486416558</v>
      </c>
      <c r="T410" s="9" t="s">
        <v>363</v>
      </c>
      <c r="U410">
        <v>10</v>
      </c>
      <c r="V410">
        <v>8</v>
      </c>
      <c r="W410">
        <v>2</v>
      </c>
      <c r="X410">
        <v>4</v>
      </c>
      <c r="Y410">
        <v>2021</v>
      </c>
      <c r="Z410" s="9" t="s">
        <v>199</v>
      </c>
      <c r="AA410" s="9" t="s">
        <v>189</v>
      </c>
      <c r="AB410" t="s">
        <v>440</v>
      </c>
      <c r="AC410" t="s">
        <v>441</v>
      </c>
      <c r="AD410">
        <v>8</v>
      </c>
      <c r="AE410" t="s">
        <v>442</v>
      </c>
      <c r="AF410">
        <v>5</v>
      </c>
      <c r="AG410" t="s">
        <v>448</v>
      </c>
      <c r="AH410" t="s">
        <v>484</v>
      </c>
      <c r="AI410" t="s">
        <v>441</v>
      </c>
      <c r="AJ410">
        <v>8</v>
      </c>
      <c r="AK410" t="s">
        <v>442</v>
      </c>
    </row>
    <row r="411" spans="1:37" hidden="1" x14ac:dyDescent="0.2">
      <c r="A411">
        <v>870</v>
      </c>
      <c r="B411" s="9" t="s">
        <v>155</v>
      </c>
      <c r="C411">
        <v>25</v>
      </c>
      <c r="D411" s="10">
        <v>43837</v>
      </c>
      <c r="E411" s="10">
        <v>44568</v>
      </c>
      <c r="F411" s="9" t="s">
        <v>34</v>
      </c>
      <c r="G411">
        <v>625</v>
      </c>
      <c r="H411">
        <v>8</v>
      </c>
      <c r="I411" s="10">
        <v>44335</v>
      </c>
      <c r="J411">
        <v>1</v>
      </c>
      <c r="K411" t="b">
        <v>1</v>
      </c>
      <c r="L411">
        <v>118</v>
      </c>
      <c r="M411">
        <v>352</v>
      </c>
      <c r="N411" s="9" t="s">
        <v>183</v>
      </c>
      <c r="O411" s="10">
        <v>44383</v>
      </c>
      <c r="P411" s="9" t="s">
        <v>419</v>
      </c>
      <c r="Q411">
        <v>2020</v>
      </c>
      <c r="R411">
        <v>1</v>
      </c>
      <c r="S411">
        <v>17.938766709788702</v>
      </c>
      <c r="T411" s="9" t="s">
        <v>363</v>
      </c>
      <c r="U411">
        <v>17</v>
      </c>
      <c r="V411">
        <v>8</v>
      </c>
      <c r="W411">
        <v>10</v>
      </c>
      <c r="X411">
        <v>9</v>
      </c>
      <c r="Y411">
        <v>2020</v>
      </c>
      <c r="Z411" s="9" t="s">
        <v>193</v>
      </c>
      <c r="AA411" s="9" t="s">
        <v>215</v>
      </c>
      <c r="AB411" t="s">
        <v>446</v>
      </c>
      <c r="AC411" t="s">
        <v>451</v>
      </c>
      <c r="AD411">
        <v>1</v>
      </c>
      <c r="AE411" t="s">
        <v>455</v>
      </c>
      <c r="AF411">
        <v>5</v>
      </c>
      <c r="AG411" t="s">
        <v>448</v>
      </c>
      <c r="AH411" t="s">
        <v>484</v>
      </c>
      <c r="AI411" t="s">
        <v>451</v>
      </c>
      <c r="AJ411">
        <v>1</v>
      </c>
      <c r="AK411" t="s">
        <v>455</v>
      </c>
    </row>
    <row r="412" spans="1:37" hidden="1" x14ac:dyDescent="0.2">
      <c r="A412">
        <v>894</v>
      </c>
      <c r="B412" s="9" t="s">
        <v>57</v>
      </c>
      <c r="C412">
        <v>25</v>
      </c>
      <c r="D412" s="10">
        <v>43903</v>
      </c>
      <c r="E412" s="10">
        <v>44633</v>
      </c>
      <c r="F412" s="9" t="s">
        <v>34</v>
      </c>
      <c r="G412">
        <v>1250</v>
      </c>
      <c r="H412">
        <v>8</v>
      </c>
      <c r="I412" s="10">
        <v>44352</v>
      </c>
      <c r="J412">
        <v>1</v>
      </c>
      <c r="K412" t="b">
        <v>1</v>
      </c>
      <c r="L412">
        <v>132</v>
      </c>
      <c r="M412">
        <v>367</v>
      </c>
      <c r="N412" s="9" t="s">
        <v>183</v>
      </c>
      <c r="O412" s="10">
        <v>44383</v>
      </c>
      <c r="P412" s="9" t="s">
        <v>423</v>
      </c>
      <c r="Q412">
        <v>2020</v>
      </c>
      <c r="R412">
        <v>3</v>
      </c>
      <c r="S412">
        <v>15.770344360253803</v>
      </c>
      <c r="T412" s="9" t="s">
        <v>363</v>
      </c>
      <c r="U412">
        <v>15</v>
      </c>
      <c r="V412">
        <v>9</v>
      </c>
      <c r="W412">
        <v>7</v>
      </c>
      <c r="X412">
        <v>12</v>
      </c>
      <c r="Y412">
        <v>2020</v>
      </c>
      <c r="Z412" s="9" t="s">
        <v>192</v>
      </c>
      <c r="AA412" s="9" t="s">
        <v>203</v>
      </c>
      <c r="AB412" t="s">
        <v>446</v>
      </c>
      <c r="AC412" t="s">
        <v>451</v>
      </c>
      <c r="AD412">
        <v>3</v>
      </c>
      <c r="AE412" t="s">
        <v>458</v>
      </c>
      <c r="AF412">
        <v>6</v>
      </c>
      <c r="AG412" t="s">
        <v>457</v>
      </c>
      <c r="AH412" t="s">
        <v>484</v>
      </c>
      <c r="AI412" t="s">
        <v>451</v>
      </c>
      <c r="AJ412">
        <v>3</v>
      </c>
      <c r="AK412" t="s">
        <v>458</v>
      </c>
    </row>
    <row r="413" spans="1:37" hidden="1" x14ac:dyDescent="0.2">
      <c r="A413">
        <v>935</v>
      </c>
      <c r="B413" s="9" t="s">
        <v>115</v>
      </c>
      <c r="D413" s="10">
        <v>43957</v>
      </c>
      <c r="E413" s="10">
        <v>44687</v>
      </c>
      <c r="F413" s="9" t="s">
        <v>34</v>
      </c>
      <c r="G413">
        <v>1250</v>
      </c>
      <c r="H413">
        <v>7</v>
      </c>
      <c r="I413" s="10">
        <v>44349</v>
      </c>
      <c r="J413">
        <v>1</v>
      </c>
      <c r="K413" t="b">
        <v>1</v>
      </c>
      <c r="L413">
        <v>76</v>
      </c>
      <c r="M413">
        <v>229</v>
      </c>
      <c r="N413" s="9" t="s">
        <v>183</v>
      </c>
      <c r="O413" s="10">
        <v>44383</v>
      </c>
      <c r="P413" s="9" t="s">
        <v>424</v>
      </c>
      <c r="Q413">
        <v>2020</v>
      </c>
      <c r="R413">
        <v>5</v>
      </c>
      <c r="S413">
        <v>13.996180619725251</v>
      </c>
      <c r="T413" s="9" t="s">
        <v>384</v>
      </c>
      <c r="U413">
        <v>13</v>
      </c>
      <c r="V413">
        <v>9</v>
      </c>
      <c r="W413">
        <v>5</v>
      </c>
      <c r="X413">
        <v>2</v>
      </c>
      <c r="Y413">
        <v>2021</v>
      </c>
      <c r="Z413" s="9" t="s">
        <v>197</v>
      </c>
      <c r="AA413" s="9" t="s">
        <v>205</v>
      </c>
      <c r="AB413" t="s">
        <v>446</v>
      </c>
      <c r="AC413" t="s">
        <v>447</v>
      </c>
      <c r="AD413">
        <v>5</v>
      </c>
      <c r="AE413" t="s">
        <v>448</v>
      </c>
      <c r="AF413">
        <v>6</v>
      </c>
      <c r="AG413" t="s">
        <v>457</v>
      </c>
      <c r="AH413" t="s">
        <v>484</v>
      </c>
      <c r="AI413" t="s">
        <v>447</v>
      </c>
      <c r="AJ413">
        <v>5</v>
      </c>
      <c r="AK413" t="s">
        <v>448</v>
      </c>
    </row>
    <row r="414" spans="1:37" hidden="1" x14ac:dyDescent="0.2">
      <c r="A414">
        <v>953</v>
      </c>
      <c r="B414" s="9" t="s">
        <v>138</v>
      </c>
      <c r="C414">
        <v>25</v>
      </c>
      <c r="D414" s="10">
        <v>44068</v>
      </c>
      <c r="E414" s="10">
        <v>44433</v>
      </c>
      <c r="F414" s="9" t="s">
        <v>34</v>
      </c>
      <c r="G414">
        <v>750</v>
      </c>
      <c r="H414">
        <v>8</v>
      </c>
      <c r="I414" s="10">
        <v>44340</v>
      </c>
      <c r="J414">
        <v>1</v>
      </c>
      <c r="K414" t="b">
        <v>0</v>
      </c>
      <c r="L414">
        <v>12</v>
      </c>
      <c r="M414">
        <v>28</v>
      </c>
      <c r="N414" s="9" t="s">
        <v>183</v>
      </c>
      <c r="O414" s="10">
        <v>44383</v>
      </c>
      <c r="P414" s="9" t="s">
        <v>388</v>
      </c>
      <c r="Q414">
        <v>2020</v>
      </c>
      <c r="R414">
        <v>8</v>
      </c>
      <c r="S414">
        <v>10.349288486416558</v>
      </c>
      <c r="T414" s="9" t="s">
        <v>363</v>
      </c>
      <c r="U414">
        <v>10</v>
      </c>
      <c r="V414">
        <v>9</v>
      </c>
      <c r="W414">
        <v>1</v>
      </c>
      <c r="X414">
        <v>5</v>
      </c>
      <c r="Y414">
        <v>2021</v>
      </c>
      <c r="Z414" s="9" t="s">
        <v>200</v>
      </c>
      <c r="AA414" s="9" t="s">
        <v>189</v>
      </c>
      <c r="AB414" t="s">
        <v>440</v>
      </c>
      <c r="AC414" t="s">
        <v>441</v>
      </c>
      <c r="AD414">
        <v>8</v>
      </c>
      <c r="AE414" t="s">
        <v>442</v>
      </c>
      <c r="AF414">
        <v>5</v>
      </c>
      <c r="AG414" t="s">
        <v>448</v>
      </c>
      <c r="AH414" t="s">
        <v>484</v>
      </c>
      <c r="AI414" t="s">
        <v>441</v>
      </c>
      <c r="AJ414">
        <v>8</v>
      </c>
      <c r="AK414" t="s">
        <v>442</v>
      </c>
    </row>
    <row r="415" spans="1:37" hidden="1" x14ac:dyDescent="0.2">
      <c r="A415">
        <v>968</v>
      </c>
      <c r="B415" s="9" t="s">
        <v>155</v>
      </c>
      <c r="C415">
        <v>25</v>
      </c>
      <c r="D415" s="10">
        <v>43837</v>
      </c>
      <c r="E415" s="10">
        <v>44568</v>
      </c>
      <c r="F415" s="9" t="s">
        <v>34</v>
      </c>
      <c r="G415">
        <v>625</v>
      </c>
      <c r="H415">
        <v>8</v>
      </c>
      <c r="I415" s="10">
        <v>44335</v>
      </c>
      <c r="J415">
        <v>1</v>
      </c>
      <c r="K415" t="b">
        <v>1</v>
      </c>
      <c r="L415">
        <v>118</v>
      </c>
      <c r="M415">
        <v>352</v>
      </c>
      <c r="N415" s="9" t="s">
        <v>183</v>
      </c>
      <c r="O415" s="10">
        <v>44383</v>
      </c>
      <c r="P415" s="9" t="s">
        <v>419</v>
      </c>
      <c r="Q415">
        <v>2020</v>
      </c>
      <c r="R415">
        <v>1</v>
      </c>
      <c r="S415">
        <v>17.938766709788702</v>
      </c>
      <c r="T415" s="9" t="s">
        <v>363</v>
      </c>
      <c r="U415">
        <v>17</v>
      </c>
      <c r="V415">
        <v>9</v>
      </c>
      <c r="W415">
        <v>9</v>
      </c>
      <c r="X415">
        <v>10</v>
      </c>
      <c r="Y415">
        <v>2020</v>
      </c>
      <c r="Z415" s="9" t="s">
        <v>194</v>
      </c>
      <c r="AA415" s="9" t="s">
        <v>215</v>
      </c>
      <c r="AB415" t="s">
        <v>446</v>
      </c>
      <c r="AC415" t="s">
        <v>451</v>
      </c>
      <c r="AD415">
        <v>1</v>
      </c>
      <c r="AE415" t="s">
        <v>455</v>
      </c>
      <c r="AF415">
        <v>5</v>
      </c>
      <c r="AG415" t="s">
        <v>448</v>
      </c>
      <c r="AH415" t="s">
        <v>484</v>
      </c>
      <c r="AI415" t="s">
        <v>451</v>
      </c>
      <c r="AJ415">
        <v>1</v>
      </c>
      <c r="AK415" t="s">
        <v>455</v>
      </c>
    </row>
    <row r="416" spans="1:37" hidden="1" x14ac:dyDescent="0.2">
      <c r="A416">
        <v>992</v>
      </c>
      <c r="B416" s="9" t="s">
        <v>57</v>
      </c>
      <c r="C416">
        <v>25</v>
      </c>
      <c r="D416" s="10">
        <v>43903</v>
      </c>
      <c r="E416" s="10">
        <v>44633</v>
      </c>
      <c r="F416" s="9" t="s">
        <v>34</v>
      </c>
      <c r="G416">
        <v>1250</v>
      </c>
      <c r="H416">
        <v>8</v>
      </c>
      <c r="I416" s="10">
        <v>44352</v>
      </c>
      <c r="J416">
        <v>1</v>
      </c>
      <c r="K416" t="b">
        <v>1</v>
      </c>
      <c r="L416">
        <v>132</v>
      </c>
      <c r="M416">
        <v>367</v>
      </c>
      <c r="N416" s="9" t="s">
        <v>183</v>
      </c>
      <c r="O416" s="10">
        <v>44383</v>
      </c>
      <c r="P416" s="9" t="s">
        <v>423</v>
      </c>
      <c r="Q416">
        <v>2020</v>
      </c>
      <c r="R416">
        <v>3</v>
      </c>
      <c r="S416">
        <v>15.770344360253803</v>
      </c>
      <c r="T416" s="9" t="s">
        <v>363</v>
      </c>
      <c r="U416">
        <v>15</v>
      </c>
      <c r="V416">
        <v>10</v>
      </c>
      <c r="W416">
        <v>6</v>
      </c>
      <c r="X416">
        <v>1</v>
      </c>
      <c r="Y416">
        <v>2021</v>
      </c>
      <c r="Z416" s="9" t="s">
        <v>195</v>
      </c>
      <c r="AA416" s="9" t="s">
        <v>203</v>
      </c>
      <c r="AB416" t="s">
        <v>446</v>
      </c>
      <c r="AC416" t="s">
        <v>451</v>
      </c>
      <c r="AD416">
        <v>3</v>
      </c>
      <c r="AE416" t="s">
        <v>458</v>
      </c>
      <c r="AF416">
        <v>6</v>
      </c>
      <c r="AG416" t="s">
        <v>457</v>
      </c>
      <c r="AH416" t="s">
        <v>484</v>
      </c>
      <c r="AI416" t="s">
        <v>451</v>
      </c>
      <c r="AJ416">
        <v>3</v>
      </c>
      <c r="AK416" t="s">
        <v>458</v>
      </c>
    </row>
    <row r="417" spans="1:37" hidden="1" x14ac:dyDescent="0.2">
      <c r="A417">
        <v>1033</v>
      </c>
      <c r="B417" s="9" t="s">
        <v>115</v>
      </c>
      <c r="D417" s="10">
        <v>43957</v>
      </c>
      <c r="E417" s="10">
        <v>44687</v>
      </c>
      <c r="F417" s="9" t="s">
        <v>34</v>
      </c>
      <c r="G417">
        <v>1250</v>
      </c>
      <c r="H417">
        <v>7</v>
      </c>
      <c r="I417" s="10">
        <v>44349</v>
      </c>
      <c r="J417">
        <v>1</v>
      </c>
      <c r="K417" t="b">
        <v>1</v>
      </c>
      <c r="L417">
        <v>76</v>
      </c>
      <c r="M417">
        <v>229</v>
      </c>
      <c r="N417" s="9" t="s">
        <v>183</v>
      </c>
      <c r="O417" s="10">
        <v>44383</v>
      </c>
      <c r="P417" s="9" t="s">
        <v>424</v>
      </c>
      <c r="Q417">
        <v>2020</v>
      </c>
      <c r="R417">
        <v>5</v>
      </c>
      <c r="S417">
        <v>13.996180619725251</v>
      </c>
      <c r="T417" s="9" t="s">
        <v>384</v>
      </c>
      <c r="U417">
        <v>13</v>
      </c>
      <c r="V417">
        <v>10</v>
      </c>
      <c r="W417">
        <v>4</v>
      </c>
      <c r="X417">
        <v>3</v>
      </c>
      <c r="Y417">
        <v>2021</v>
      </c>
      <c r="Z417" s="9" t="s">
        <v>198</v>
      </c>
      <c r="AA417" s="9" t="s">
        <v>205</v>
      </c>
      <c r="AB417" t="s">
        <v>446</v>
      </c>
      <c r="AC417" t="s">
        <v>447</v>
      </c>
      <c r="AD417">
        <v>5</v>
      </c>
      <c r="AE417" t="s">
        <v>448</v>
      </c>
      <c r="AF417">
        <v>6</v>
      </c>
      <c r="AG417" t="s">
        <v>457</v>
      </c>
      <c r="AH417" t="s">
        <v>484</v>
      </c>
      <c r="AI417" t="s">
        <v>447</v>
      </c>
      <c r="AJ417">
        <v>5</v>
      </c>
      <c r="AK417" t="s">
        <v>448</v>
      </c>
    </row>
    <row r="418" spans="1:37" hidden="1" x14ac:dyDescent="0.2">
      <c r="A418">
        <v>1051</v>
      </c>
      <c r="B418" s="9" t="s">
        <v>138</v>
      </c>
      <c r="C418">
        <v>25</v>
      </c>
      <c r="D418" s="10">
        <v>44068</v>
      </c>
      <c r="E418" s="10">
        <v>44433</v>
      </c>
      <c r="F418" s="9" t="s">
        <v>34</v>
      </c>
      <c r="G418">
        <v>750</v>
      </c>
      <c r="H418">
        <v>8</v>
      </c>
      <c r="I418" s="10">
        <v>44340</v>
      </c>
      <c r="J418">
        <v>1</v>
      </c>
      <c r="K418" t="b">
        <v>0</v>
      </c>
      <c r="L418">
        <v>12</v>
      </c>
      <c r="M418">
        <v>28</v>
      </c>
      <c r="N418" s="9" t="s">
        <v>183</v>
      </c>
      <c r="O418" s="10">
        <v>44383</v>
      </c>
      <c r="P418" s="9" t="s">
        <v>388</v>
      </c>
      <c r="Q418">
        <v>2020</v>
      </c>
      <c r="R418">
        <v>8</v>
      </c>
      <c r="S418">
        <v>10.349288486416558</v>
      </c>
      <c r="T418" s="9" t="s">
        <v>363</v>
      </c>
      <c r="U418">
        <v>10</v>
      </c>
      <c r="V418">
        <v>10</v>
      </c>
      <c r="W418">
        <v>0</v>
      </c>
      <c r="X418">
        <v>6</v>
      </c>
      <c r="Y418">
        <v>2021</v>
      </c>
      <c r="Z418" s="9" t="s">
        <v>201</v>
      </c>
      <c r="AA418" s="9" t="s">
        <v>189</v>
      </c>
      <c r="AB418" t="s">
        <v>440</v>
      </c>
      <c r="AC418" t="s">
        <v>441</v>
      </c>
      <c r="AD418">
        <v>8</v>
      </c>
      <c r="AE418" t="s">
        <v>442</v>
      </c>
      <c r="AF418">
        <v>5</v>
      </c>
      <c r="AG418" t="s">
        <v>448</v>
      </c>
      <c r="AH418" t="s">
        <v>484</v>
      </c>
      <c r="AI418" t="s">
        <v>441</v>
      </c>
      <c r="AJ418">
        <v>8</v>
      </c>
      <c r="AK418" t="s">
        <v>442</v>
      </c>
    </row>
    <row r="419" spans="1:37" hidden="1" x14ac:dyDescent="0.2">
      <c r="A419">
        <v>1066</v>
      </c>
      <c r="B419" s="9" t="s">
        <v>155</v>
      </c>
      <c r="C419">
        <v>25</v>
      </c>
      <c r="D419" s="10">
        <v>43837</v>
      </c>
      <c r="E419" s="10">
        <v>44568</v>
      </c>
      <c r="F419" s="9" t="s">
        <v>34</v>
      </c>
      <c r="G419">
        <v>625</v>
      </c>
      <c r="H419">
        <v>8</v>
      </c>
      <c r="I419" s="10">
        <v>44335</v>
      </c>
      <c r="J419">
        <v>1</v>
      </c>
      <c r="K419" t="b">
        <v>1</v>
      </c>
      <c r="L419">
        <v>118</v>
      </c>
      <c r="M419">
        <v>352</v>
      </c>
      <c r="N419" s="9" t="s">
        <v>183</v>
      </c>
      <c r="O419" s="10">
        <v>44383</v>
      </c>
      <c r="P419" s="9" t="s">
        <v>419</v>
      </c>
      <c r="Q419">
        <v>2020</v>
      </c>
      <c r="R419">
        <v>1</v>
      </c>
      <c r="S419">
        <v>17.938766709788702</v>
      </c>
      <c r="T419" s="9" t="s">
        <v>363</v>
      </c>
      <c r="U419">
        <v>17</v>
      </c>
      <c r="V419">
        <v>10</v>
      </c>
      <c r="W419">
        <v>8</v>
      </c>
      <c r="X419">
        <v>11</v>
      </c>
      <c r="Y419">
        <v>2020</v>
      </c>
      <c r="Z419" s="9" t="s">
        <v>196</v>
      </c>
      <c r="AA419" s="9" t="s">
        <v>215</v>
      </c>
      <c r="AB419" t="s">
        <v>446</v>
      </c>
      <c r="AC419" t="s">
        <v>451</v>
      </c>
      <c r="AD419">
        <v>1</v>
      </c>
      <c r="AE419" t="s">
        <v>455</v>
      </c>
      <c r="AF419">
        <v>5</v>
      </c>
      <c r="AG419" t="s">
        <v>448</v>
      </c>
      <c r="AH419" t="s">
        <v>484</v>
      </c>
      <c r="AI419" t="s">
        <v>451</v>
      </c>
      <c r="AJ419">
        <v>1</v>
      </c>
      <c r="AK419" t="s">
        <v>455</v>
      </c>
    </row>
    <row r="420" spans="1:37" hidden="1" x14ac:dyDescent="0.2">
      <c r="A420">
        <v>1090</v>
      </c>
      <c r="B420" s="9" t="s">
        <v>57</v>
      </c>
      <c r="C420">
        <v>25</v>
      </c>
      <c r="D420" s="10">
        <v>43903</v>
      </c>
      <c r="E420" s="10">
        <v>44633</v>
      </c>
      <c r="F420" s="9" t="s">
        <v>34</v>
      </c>
      <c r="G420">
        <v>1250</v>
      </c>
      <c r="H420">
        <v>8</v>
      </c>
      <c r="I420" s="10">
        <v>44352</v>
      </c>
      <c r="J420">
        <v>1</v>
      </c>
      <c r="K420" t="b">
        <v>1</v>
      </c>
      <c r="L420">
        <v>132</v>
      </c>
      <c r="M420">
        <v>367</v>
      </c>
      <c r="N420" s="9" t="s">
        <v>183</v>
      </c>
      <c r="O420" s="10">
        <v>44383</v>
      </c>
      <c r="P420" s="9" t="s">
        <v>423</v>
      </c>
      <c r="Q420">
        <v>2020</v>
      </c>
      <c r="R420">
        <v>3</v>
      </c>
      <c r="S420">
        <v>15.770344360253803</v>
      </c>
      <c r="T420" s="9" t="s">
        <v>363</v>
      </c>
      <c r="U420">
        <v>15</v>
      </c>
      <c r="V420">
        <v>11</v>
      </c>
      <c r="W420">
        <v>5</v>
      </c>
      <c r="X420">
        <v>2</v>
      </c>
      <c r="Y420">
        <v>2021</v>
      </c>
      <c r="Z420" s="9" t="s">
        <v>197</v>
      </c>
      <c r="AA420" s="9" t="s">
        <v>203</v>
      </c>
      <c r="AB420" t="s">
        <v>446</v>
      </c>
      <c r="AC420" t="s">
        <v>451</v>
      </c>
      <c r="AD420">
        <v>3</v>
      </c>
      <c r="AE420" t="s">
        <v>458</v>
      </c>
      <c r="AF420">
        <v>6</v>
      </c>
      <c r="AG420" t="s">
        <v>457</v>
      </c>
      <c r="AH420" t="s">
        <v>484</v>
      </c>
      <c r="AI420" t="s">
        <v>451</v>
      </c>
      <c r="AJ420">
        <v>3</v>
      </c>
      <c r="AK420" t="s">
        <v>458</v>
      </c>
    </row>
    <row r="421" spans="1:37" hidden="1" x14ac:dyDescent="0.2">
      <c r="A421">
        <v>1131</v>
      </c>
      <c r="B421" s="9" t="s">
        <v>115</v>
      </c>
      <c r="D421" s="10">
        <v>43957</v>
      </c>
      <c r="E421" s="10">
        <v>44687</v>
      </c>
      <c r="F421" s="9" t="s">
        <v>34</v>
      </c>
      <c r="G421">
        <v>1250</v>
      </c>
      <c r="H421">
        <v>7</v>
      </c>
      <c r="I421" s="10">
        <v>44349</v>
      </c>
      <c r="J421">
        <v>1</v>
      </c>
      <c r="K421" t="b">
        <v>1</v>
      </c>
      <c r="L421">
        <v>76</v>
      </c>
      <c r="M421">
        <v>229</v>
      </c>
      <c r="N421" s="9" t="s">
        <v>183</v>
      </c>
      <c r="O421" s="10">
        <v>44383</v>
      </c>
      <c r="P421" s="9" t="s">
        <v>424</v>
      </c>
      <c r="Q421">
        <v>2020</v>
      </c>
      <c r="R421">
        <v>5</v>
      </c>
      <c r="S421">
        <v>13.996180619725251</v>
      </c>
      <c r="T421" s="9" t="s">
        <v>384</v>
      </c>
      <c r="U421">
        <v>13</v>
      </c>
      <c r="V421">
        <v>11</v>
      </c>
      <c r="W421">
        <v>3</v>
      </c>
      <c r="X421">
        <v>4</v>
      </c>
      <c r="Y421">
        <v>2021</v>
      </c>
      <c r="Z421" s="9" t="s">
        <v>199</v>
      </c>
      <c r="AA421" s="9" t="s">
        <v>205</v>
      </c>
      <c r="AB421" t="s">
        <v>446</v>
      </c>
      <c r="AC421" t="s">
        <v>447</v>
      </c>
      <c r="AD421">
        <v>5</v>
      </c>
      <c r="AE421" t="s">
        <v>448</v>
      </c>
      <c r="AF421">
        <v>6</v>
      </c>
      <c r="AG421" t="s">
        <v>457</v>
      </c>
      <c r="AH421" t="s">
        <v>484</v>
      </c>
      <c r="AI421" t="s">
        <v>447</v>
      </c>
      <c r="AJ421">
        <v>5</v>
      </c>
      <c r="AK421" t="s">
        <v>448</v>
      </c>
    </row>
    <row r="422" spans="1:37" hidden="1" x14ac:dyDescent="0.2">
      <c r="A422">
        <v>1164</v>
      </c>
      <c r="B422" s="9" t="s">
        <v>155</v>
      </c>
      <c r="C422">
        <v>25</v>
      </c>
      <c r="D422" s="10">
        <v>43837</v>
      </c>
      <c r="E422" s="10">
        <v>44568</v>
      </c>
      <c r="F422" s="9" t="s">
        <v>34</v>
      </c>
      <c r="G422">
        <v>625</v>
      </c>
      <c r="H422">
        <v>8</v>
      </c>
      <c r="I422" s="10">
        <v>44335</v>
      </c>
      <c r="J422">
        <v>1</v>
      </c>
      <c r="K422" t="b">
        <v>1</v>
      </c>
      <c r="L422">
        <v>118</v>
      </c>
      <c r="M422">
        <v>352</v>
      </c>
      <c r="N422" s="9" t="s">
        <v>183</v>
      </c>
      <c r="O422" s="10">
        <v>44383</v>
      </c>
      <c r="P422" s="9" t="s">
        <v>419</v>
      </c>
      <c r="Q422">
        <v>2020</v>
      </c>
      <c r="R422">
        <v>1</v>
      </c>
      <c r="S422">
        <v>17.938766709788702</v>
      </c>
      <c r="T422" s="9" t="s">
        <v>363</v>
      </c>
      <c r="U422">
        <v>17</v>
      </c>
      <c r="V422">
        <v>11</v>
      </c>
      <c r="W422">
        <v>7</v>
      </c>
      <c r="X422">
        <v>12</v>
      </c>
      <c r="Y422">
        <v>2020</v>
      </c>
      <c r="Z422" s="9" t="s">
        <v>192</v>
      </c>
      <c r="AA422" s="9" t="s">
        <v>215</v>
      </c>
      <c r="AB422" t="s">
        <v>446</v>
      </c>
      <c r="AC422" t="s">
        <v>451</v>
      </c>
      <c r="AD422">
        <v>1</v>
      </c>
      <c r="AE422" t="s">
        <v>455</v>
      </c>
      <c r="AF422">
        <v>5</v>
      </c>
      <c r="AG422" t="s">
        <v>448</v>
      </c>
      <c r="AH422" t="s">
        <v>484</v>
      </c>
      <c r="AI422" t="s">
        <v>451</v>
      </c>
      <c r="AJ422">
        <v>1</v>
      </c>
      <c r="AK422" t="s">
        <v>455</v>
      </c>
    </row>
    <row r="423" spans="1:37" hidden="1" x14ac:dyDescent="0.2">
      <c r="A423">
        <v>1188</v>
      </c>
      <c r="B423" s="9" t="s">
        <v>57</v>
      </c>
      <c r="C423">
        <v>25</v>
      </c>
      <c r="D423" s="10">
        <v>43903</v>
      </c>
      <c r="E423" s="10">
        <v>44633</v>
      </c>
      <c r="F423" s="9" t="s">
        <v>34</v>
      </c>
      <c r="G423">
        <v>1250</v>
      </c>
      <c r="H423">
        <v>8</v>
      </c>
      <c r="I423" s="10">
        <v>44352</v>
      </c>
      <c r="J423">
        <v>1</v>
      </c>
      <c r="K423" t="b">
        <v>1</v>
      </c>
      <c r="L423">
        <v>132</v>
      </c>
      <c r="M423">
        <v>367</v>
      </c>
      <c r="N423" s="9" t="s">
        <v>183</v>
      </c>
      <c r="O423" s="10">
        <v>44383</v>
      </c>
      <c r="P423" s="9" t="s">
        <v>423</v>
      </c>
      <c r="Q423">
        <v>2020</v>
      </c>
      <c r="R423">
        <v>3</v>
      </c>
      <c r="S423">
        <v>15.770344360253803</v>
      </c>
      <c r="T423" s="9" t="s">
        <v>363</v>
      </c>
      <c r="U423">
        <v>15</v>
      </c>
      <c r="V423">
        <v>12</v>
      </c>
      <c r="W423">
        <v>4</v>
      </c>
      <c r="X423">
        <v>3</v>
      </c>
      <c r="Y423">
        <v>2021</v>
      </c>
      <c r="Z423" s="9" t="s">
        <v>198</v>
      </c>
      <c r="AA423" s="9" t="s">
        <v>203</v>
      </c>
      <c r="AB423" t="s">
        <v>446</v>
      </c>
      <c r="AC423" t="s">
        <v>451</v>
      </c>
      <c r="AD423">
        <v>3</v>
      </c>
      <c r="AE423" t="s">
        <v>458</v>
      </c>
      <c r="AF423">
        <v>6</v>
      </c>
      <c r="AG423" t="s">
        <v>457</v>
      </c>
      <c r="AH423" t="s">
        <v>484</v>
      </c>
      <c r="AI423" t="s">
        <v>451</v>
      </c>
      <c r="AJ423">
        <v>3</v>
      </c>
      <c r="AK423" t="s">
        <v>458</v>
      </c>
    </row>
    <row r="424" spans="1:37" hidden="1" x14ac:dyDescent="0.2">
      <c r="A424">
        <v>1229</v>
      </c>
      <c r="B424" s="9" t="s">
        <v>115</v>
      </c>
      <c r="D424" s="10">
        <v>43957</v>
      </c>
      <c r="E424" s="10">
        <v>44687</v>
      </c>
      <c r="F424" s="9" t="s">
        <v>34</v>
      </c>
      <c r="G424">
        <v>1250</v>
      </c>
      <c r="H424">
        <v>7</v>
      </c>
      <c r="I424" s="10">
        <v>44349</v>
      </c>
      <c r="J424">
        <v>1</v>
      </c>
      <c r="K424" t="b">
        <v>1</v>
      </c>
      <c r="L424">
        <v>76</v>
      </c>
      <c r="M424">
        <v>229</v>
      </c>
      <c r="N424" s="9" t="s">
        <v>183</v>
      </c>
      <c r="O424" s="10">
        <v>44383</v>
      </c>
      <c r="P424" s="9" t="s">
        <v>424</v>
      </c>
      <c r="Q424">
        <v>2020</v>
      </c>
      <c r="R424">
        <v>5</v>
      </c>
      <c r="S424">
        <v>13.996180619725251</v>
      </c>
      <c r="T424" s="9" t="s">
        <v>384</v>
      </c>
      <c r="U424">
        <v>13</v>
      </c>
      <c r="V424">
        <v>12</v>
      </c>
      <c r="W424">
        <v>2</v>
      </c>
      <c r="X424">
        <v>5</v>
      </c>
      <c r="Y424">
        <v>2021</v>
      </c>
      <c r="Z424" s="9" t="s">
        <v>200</v>
      </c>
      <c r="AA424" s="9" t="s">
        <v>205</v>
      </c>
      <c r="AB424" t="s">
        <v>446</v>
      </c>
      <c r="AC424" t="s">
        <v>447</v>
      </c>
      <c r="AD424">
        <v>5</v>
      </c>
      <c r="AE424" t="s">
        <v>448</v>
      </c>
      <c r="AF424">
        <v>6</v>
      </c>
      <c r="AG424" t="s">
        <v>457</v>
      </c>
      <c r="AH424" t="s">
        <v>484</v>
      </c>
      <c r="AI424" t="s">
        <v>447</v>
      </c>
      <c r="AJ424">
        <v>5</v>
      </c>
      <c r="AK424" t="s">
        <v>448</v>
      </c>
    </row>
    <row r="425" spans="1:37" hidden="1" x14ac:dyDescent="0.2">
      <c r="A425">
        <v>1262</v>
      </c>
      <c r="B425" s="9" t="s">
        <v>155</v>
      </c>
      <c r="C425">
        <v>25</v>
      </c>
      <c r="D425" s="10">
        <v>43837</v>
      </c>
      <c r="E425" s="10">
        <v>44568</v>
      </c>
      <c r="F425" s="9" t="s">
        <v>34</v>
      </c>
      <c r="G425">
        <v>625</v>
      </c>
      <c r="H425">
        <v>8</v>
      </c>
      <c r="I425" s="10">
        <v>44335</v>
      </c>
      <c r="J425">
        <v>1</v>
      </c>
      <c r="K425" t="b">
        <v>1</v>
      </c>
      <c r="L425">
        <v>118</v>
      </c>
      <c r="M425">
        <v>352</v>
      </c>
      <c r="N425" s="9" t="s">
        <v>183</v>
      </c>
      <c r="O425" s="10">
        <v>44383</v>
      </c>
      <c r="P425" s="9" t="s">
        <v>419</v>
      </c>
      <c r="Q425">
        <v>2020</v>
      </c>
      <c r="R425">
        <v>1</v>
      </c>
      <c r="S425">
        <v>17.938766709788702</v>
      </c>
      <c r="T425" s="9" t="s">
        <v>363</v>
      </c>
      <c r="U425">
        <v>17</v>
      </c>
      <c r="V425">
        <v>12</v>
      </c>
      <c r="W425">
        <v>6</v>
      </c>
      <c r="X425">
        <v>1</v>
      </c>
      <c r="Y425">
        <v>2021</v>
      </c>
      <c r="Z425" s="9" t="s">
        <v>195</v>
      </c>
      <c r="AA425" s="9" t="s">
        <v>215</v>
      </c>
      <c r="AB425" t="s">
        <v>446</v>
      </c>
      <c r="AC425" t="s">
        <v>451</v>
      </c>
      <c r="AD425">
        <v>1</v>
      </c>
      <c r="AE425" t="s">
        <v>455</v>
      </c>
      <c r="AF425">
        <v>5</v>
      </c>
      <c r="AG425" t="s">
        <v>448</v>
      </c>
      <c r="AH425" t="s">
        <v>484</v>
      </c>
      <c r="AI425" t="s">
        <v>451</v>
      </c>
      <c r="AJ425">
        <v>1</v>
      </c>
      <c r="AK425" t="s">
        <v>455</v>
      </c>
    </row>
    <row r="426" spans="1:37" hidden="1" x14ac:dyDescent="0.2">
      <c r="A426">
        <v>1286</v>
      </c>
      <c r="B426" s="9" t="s">
        <v>57</v>
      </c>
      <c r="C426">
        <v>25</v>
      </c>
      <c r="D426" s="10">
        <v>43903</v>
      </c>
      <c r="E426" s="10">
        <v>44633</v>
      </c>
      <c r="F426" s="9" t="s">
        <v>34</v>
      </c>
      <c r="G426">
        <v>1250</v>
      </c>
      <c r="H426">
        <v>8</v>
      </c>
      <c r="I426" s="10">
        <v>44352</v>
      </c>
      <c r="J426">
        <v>1</v>
      </c>
      <c r="K426" t="b">
        <v>1</v>
      </c>
      <c r="L426">
        <v>132</v>
      </c>
      <c r="M426">
        <v>367</v>
      </c>
      <c r="N426" s="9" t="s">
        <v>183</v>
      </c>
      <c r="O426" s="10">
        <v>44383</v>
      </c>
      <c r="P426" s="9" t="s">
        <v>423</v>
      </c>
      <c r="Q426">
        <v>2020</v>
      </c>
      <c r="R426">
        <v>3</v>
      </c>
      <c r="S426">
        <v>15.770344360253803</v>
      </c>
      <c r="T426" s="9" t="s">
        <v>363</v>
      </c>
      <c r="U426">
        <v>15</v>
      </c>
      <c r="V426">
        <v>13</v>
      </c>
      <c r="W426">
        <v>3</v>
      </c>
      <c r="X426">
        <v>4</v>
      </c>
      <c r="Y426">
        <v>2021</v>
      </c>
      <c r="Z426" s="9" t="s">
        <v>199</v>
      </c>
      <c r="AA426" s="9" t="s">
        <v>203</v>
      </c>
      <c r="AB426" t="s">
        <v>446</v>
      </c>
      <c r="AC426" t="s">
        <v>451</v>
      </c>
      <c r="AD426">
        <v>3</v>
      </c>
      <c r="AE426" t="s">
        <v>458</v>
      </c>
      <c r="AF426">
        <v>6</v>
      </c>
      <c r="AG426" t="s">
        <v>457</v>
      </c>
      <c r="AH426" t="s">
        <v>484</v>
      </c>
      <c r="AI426" t="s">
        <v>451</v>
      </c>
      <c r="AJ426">
        <v>3</v>
      </c>
      <c r="AK426" t="s">
        <v>458</v>
      </c>
    </row>
    <row r="427" spans="1:37" hidden="1" x14ac:dyDescent="0.2">
      <c r="A427">
        <v>1327</v>
      </c>
      <c r="B427" s="9" t="s">
        <v>115</v>
      </c>
      <c r="D427" s="10">
        <v>43957</v>
      </c>
      <c r="E427" s="10">
        <v>44687</v>
      </c>
      <c r="F427" s="9" t="s">
        <v>34</v>
      </c>
      <c r="G427">
        <v>1250</v>
      </c>
      <c r="H427">
        <v>7</v>
      </c>
      <c r="I427" s="10">
        <v>44349</v>
      </c>
      <c r="J427">
        <v>1</v>
      </c>
      <c r="K427" t="b">
        <v>1</v>
      </c>
      <c r="L427">
        <v>76</v>
      </c>
      <c r="M427">
        <v>229</v>
      </c>
      <c r="N427" s="9" t="s">
        <v>183</v>
      </c>
      <c r="O427" s="10">
        <v>44383</v>
      </c>
      <c r="P427" s="9" t="s">
        <v>424</v>
      </c>
      <c r="Q427">
        <v>2020</v>
      </c>
      <c r="R427">
        <v>5</v>
      </c>
      <c r="S427">
        <v>13.996180619725251</v>
      </c>
      <c r="T427" s="9" t="s">
        <v>384</v>
      </c>
      <c r="U427">
        <v>13</v>
      </c>
      <c r="V427">
        <v>13</v>
      </c>
      <c r="W427">
        <v>1</v>
      </c>
      <c r="X427">
        <v>6</v>
      </c>
      <c r="Y427">
        <v>2021</v>
      </c>
      <c r="Z427" s="9" t="s">
        <v>201</v>
      </c>
      <c r="AA427" s="9" t="s">
        <v>205</v>
      </c>
      <c r="AB427" t="s">
        <v>446</v>
      </c>
      <c r="AC427" t="s">
        <v>447</v>
      </c>
      <c r="AD427">
        <v>5</v>
      </c>
      <c r="AE427" t="s">
        <v>448</v>
      </c>
      <c r="AF427">
        <v>6</v>
      </c>
      <c r="AG427" t="s">
        <v>457</v>
      </c>
      <c r="AH427" t="s">
        <v>484</v>
      </c>
      <c r="AI427" t="s">
        <v>447</v>
      </c>
      <c r="AJ427">
        <v>5</v>
      </c>
      <c r="AK427" t="s">
        <v>448</v>
      </c>
    </row>
    <row r="428" spans="1:37" hidden="1" x14ac:dyDescent="0.2">
      <c r="A428">
        <v>1360</v>
      </c>
      <c r="B428" s="9" t="s">
        <v>155</v>
      </c>
      <c r="C428">
        <v>25</v>
      </c>
      <c r="D428" s="10">
        <v>43837</v>
      </c>
      <c r="E428" s="10">
        <v>44568</v>
      </c>
      <c r="F428" s="9" t="s">
        <v>34</v>
      </c>
      <c r="G428">
        <v>625</v>
      </c>
      <c r="H428">
        <v>8</v>
      </c>
      <c r="I428" s="10">
        <v>44335</v>
      </c>
      <c r="J428">
        <v>1</v>
      </c>
      <c r="K428" t="b">
        <v>1</v>
      </c>
      <c r="L428">
        <v>118</v>
      </c>
      <c r="M428">
        <v>352</v>
      </c>
      <c r="N428" s="9" t="s">
        <v>183</v>
      </c>
      <c r="O428" s="10">
        <v>44383</v>
      </c>
      <c r="P428" s="9" t="s">
        <v>419</v>
      </c>
      <c r="Q428">
        <v>2020</v>
      </c>
      <c r="R428">
        <v>1</v>
      </c>
      <c r="S428">
        <v>17.938766709788702</v>
      </c>
      <c r="T428" s="9" t="s">
        <v>363</v>
      </c>
      <c r="U428">
        <v>17</v>
      </c>
      <c r="V428">
        <v>13</v>
      </c>
      <c r="W428">
        <v>5</v>
      </c>
      <c r="X428">
        <v>2</v>
      </c>
      <c r="Y428">
        <v>2021</v>
      </c>
      <c r="Z428" s="9" t="s">
        <v>197</v>
      </c>
      <c r="AA428" s="9" t="s">
        <v>215</v>
      </c>
      <c r="AB428" t="s">
        <v>446</v>
      </c>
      <c r="AC428" t="s">
        <v>451</v>
      </c>
      <c r="AD428">
        <v>1</v>
      </c>
      <c r="AE428" t="s">
        <v>455</v>
      </c>
      <c r="AF428">
        <v>5</v>
      </c>
      <c r="AG428" t="s">
        <v>448</v>
      </c>
      <c r="AH428" t="s">
        <v>484</v>
      </c>
      <c r="AI428" t="s">
        <v>451</v>
      </c>
      <c r="AJ428">
        <v>1</v>
      </c>
      <c r="AK428" t="s">
        <v>455</v>
      </c>
    </row>
    <row r="429" spans="1:37" hidden="1" x14ac:dyDescent="0.2">
      <c r="A429">
        <v>1384</v>
      </c>
      <c r="B429" s="9" t="s">
        <v>57</v>
      </c>
      <c r="C429">
        <v>25</v>
      </c>
      <c r="D429" s="10">
        <v>43903</v>
      </c>
      <c r="E429" s="10">
        <v>44633</v>
      </c>
      <c r="F429" s="9" t="s">
        <v>34</v>
      </c>
      <c r="G429">
        <v>1250</v>
      </c>
      <c r="H429">
        <v>8</v>
      </c>
      <c r="I429" s="10">
        <v>44352</v>
      </c>
      <c r="J429">
        <v>1</v>
      </c>
      <c r="K429" t="b">
        <v>1</v>
      </c>
      <c r="L429">
        <v>132</v>
      </c>
      <c r="M429">
        <v>367</v>
      </c>
      <c r="N429" s="9" t="s">
        <v>183</v>
      </c>
      <c r="O429" s="10">
        <v>44383</v>
      </c>
      <c r="P429" s="9" t="s">
        <v>423</v>
      </c>
      <c r="Q429">
        <v>2020</v>
      </c>
      <c r="R429">
        <v>3</v>
      </c>
      <c r="S429">
        <v>15.770344360253803</v>
      </c>
      <c r="T429" s="9" t="s">
        <v>363</v>
      </c>
      <c r="U429">
        <v>15</v>
      </c>
      <c r="V429">
        <v>14</v>
      </c>
      <c r="W429">
        <v>2</v>
      </c>
      <c r="X429">
        <v>5</v>
      </c>
      <c r="Y429">
        <v>2021</v>
      </c>
      <c r="Z429" s="9" t="s">
        <v>200</v>
      </c>
      <c r="AA429" s="9" t="s">
        <v>203</v>
      </c>
      <c r="AB429" t="s">
        <v>446</v>
      </c>
      <c r="AC429" t="s">
        <v>451</v>
      </c>
      <c r="AD429">
        <v>3</v>
      </c>
      <c r="AE429" t="s">
        <v>458</v>
      </c>
      <c r="AF429">
        <v>6</v>
      </c>
      <c r="AG429" t="s">
        <v>457</v>
      </c>
      <c r="AH429" t="s">
        <v>484</v>
      </c>
      <c r="AI429" t="s">
        <v>451</v>
      </c>
      <c r="AJ429">
        <v>3</v>
      </c>
      <c r="AK429" t="s">
        <v>458</v>
      </c>
    </row>
    <row r="430" spans="1:37" hidden="1" x14ac:dyDescent="0.2">
      <c r="A430">
        <v>1458</v>
      </c>
      <c r="B430" s="9" t="s">
        <v>155</v>
      </c>
      <c r="C430">
        <v>25</v>
      </c>
      <c r="D430" s="10">
        <v>43837</v>
      </c>
      <c r="E430" s="10">
        <v>44568</v>
      </c>
      <c r="F430" s="9" t="s">
        <v>34</v>
      </c>
      <c r="G430">
        <v>625</v>
      </c>
      <c r="H430">
        <v>8</v>
      </c>
      <c r="I430" s="10">
        <v>44335</v>
      </c>
      <c r="J430">
        <v>1</v>
      </c>
      <c r="K430" t="b">
        <v>1</v>
      </c>
      <c r="L430">
        <v>118</v>
      </c>
      <c r="M430">
        <v>352</v>
      </c>
      <c r="N430" s="9" t="s">
        <v>183</v>
      </c>
      <c r="O430" s="10">
        <v>44383</v>
      </c>
      <c r="P430" s="9" t="s">
        <v>419</v>
      </c>
      <c r="Q430">
        <v>2020</v>
      </c>
      <c r="R430">
        <v>1</v>
      </c>
      <c r="S430">
        <v>17.938766709788702</v>
      </c>
      <c r="T430" s="9" t="s">
        <v>363</v>
      </c>
      <c r="U430">
        <v>17</v>
      </c>
      <c r="V430">
        <v>14</v>
      </c>
      <c r="W430">
        <v>4</v>
      </c>
      <c r="X430">
        <v>3</v>
      </c>
      <c r="Y430">
        <v>2021</v>
      </c>
      <c r="Z430" s="9" t="s">
        <v>198</v>
      </c>
      <c r="AA430" s="9" t="s">
        <v>215</v>
      </c>
      <c r="AB430" t="s">
        <v>446</v>
      </c>
      <c r="AC430" t="s">
        <v>451</v>
      </c>
      <c r="AD430">
        <v>1</v>
      </c>
      <c r="AE430" t="s">
        <v>455</v>
      </c>
      <c r="AF430">
        <v>5</v>
      </c>
      <c r="AG430" t="s">
        <v>448</v>
      </c>
      <c r="AH430" t="s">
        <v>484</v>
      </c>
      <c r="AI430" t="s">
        <v>451</v>
      </c>
      <c r="AJ430">
        <v>1</v>
      </c>
      <c r="AK430" t="s">
        <v>455</v>
      </c>
    </row>
    <row r="431" spans="1:37" hidden="1" x14ac:dyDescent="0.2">
      <c r="A431">
        <v>1482</v>
      </c>
      <c r="B431" s="9" t="s">
        <v>57</v>
      </c>
      <c r="C431">
        <v>25</v>
      </c>
      <c r="D431" s="10">
        <v>43903</v>
      </c>
      <c r="E431" s="10">
        <v>44633</v>
      </c>
      <c r="F431" s="9" t="s">
        <v>34</v>
      </c>
      <c r="G431">
        <v>1250</v>
      </c>
      <c r="H431">
        <v>8</v>
      </c>
      <c r="I431" s="10">
        <v>44352</v>
      </c>
      <c r="J431">
        <v>1</v>
      </c>
      <c r="K431" t="b">
        <v>1</v>
      </c>
      <c r="L431">
        <v>132</v>
      </c>
      <c r="M431">
        <v>367</v>
      </c>
      <c r="N431" s="9" t="s">
        <v>183</v>
      </c>
      <c r="O431" s="10">
        <v>44383</v>
      </c>
      <c r="P431" s="9" t="s">
        <v>423</v>
      </c>
      <c r="Q431">
        <v>2020</v>
      </c>
      <c r="R431">
        <v>3</v>
      </c>
      <c r="S431">
        <v>15.770344360253803</v>
      </c>
      <c r="T431" s="9" t="s">
        <v>363</v>
      </c>
      <c r="U431">
        <v>15</v>
      </c>
      <c r="V431">
        <v>15</v>
      </c>
      <c r="W431">
        <v>1</v>
      </c>
      <c r="X431">
        <v>6</v>
      </c>
      <c r="Y431">
        <v>2021</v>
      </c>
      <c r="Z431" s="9" t="s">
        <v>201</v>
      </c>
      <c r="AA431" s="9" t="s">
        <v>203</v>
      </c>
      <c r="AB431" t="s">
        <v>446</v>
      </c>
      <c r="AC431" t="s">
        <v>451</v>
      </c>
      <c r="AD431">
        <v>3</v>
      </c>
      <c r="AE431" t="s">
        <v>458</v>
      </c>
      <c r="AF431">
        <v>6</v>
      </c>
      <c r="AG431" t="s">
        <v>457</v>
      </c>
      <c r="AH431" t="s">
        <v>484</v>
      </c>
      <c r="AI431" t="s">
        <v>451</v>
      </c>
      <c r="AJ431">
        <v>3</v>
      </c>
      <c r="AK431" t="s">
        <v>458</v>
      </c>
    </row>
    <row r="432" spans="1:37" hidden="1" x14ac:dyDescent="0.2">
      <c r="A432">
        <v>1556</v>
      </c>
      <c r="B432" s="9" t="s">
        <v>155</v>
      </c>
      <c r="C432">
        <v>25</v>
      </c>
      <c r="D432" s="10">
        <v>43837</v>
      </c>
      <c r="E432" s="10">
        <v>44568</v>
      </c>
      <c r="F432" s="9" t="s">
        <v>34</v>
      </c>
      <c r="G432">
        <v>625</v>
      </c>
      <c r="H432">
        <v>8</v>
      </c>
      <c r="I432" s="10">
        <v>44335</v>
      </c>
      <c r="J432">
        <v>1</v>
      </c>
      <c r="K432" t="b">
        <v>1</v>
      </c>
      <c r="L432">
        <v>118</v>
      </c>
      <c r="M432">
        <v>352</v>
      </c>
      <c r="N432" s="9" t="s">
        <v>183</v>
      </c>
      <c r="O432" s="10">
        <v>44383</v>
      </c>
      <c r="P432" s="9" t="s">
        <v>419</v>
      </c>
      <c r="Q432">
        <v>2020</v>
      </c>
      <c r="R432">
        <v>1</v>
      </c>
      <c r="S432">
        <v>17.938766709788702</v>
      </c>
      <c r="T432" s="9" t="s">
        <v>363</v>
      </c>
      <c r="U432">
        <v>17</v>
      </c>
      <c r="V432">
        <v>15</v>
      </c>
      <c r="W432">
        <v>3</v>
      </c>
      <c r="X432">
        <v>4</v>
      </c>
      <c r="Y432">
        <v>2021</v>
      </c>
      <c r="Z432" s="9" t="s">
        <v>199</v>
      </c>
      <c r="AA432" s="9" t="s">
        <v>215</v>
      </c>
      <c r="AB432" t="s">
        <v>446</v>
      </c>
      <c r="AC432" t="s">
        <v>451</v>
      </c>
      <c r="AD432">
        <v>1</v>
      </c>
      <c r="AE432" t="s">
        <v>455</v>
      </c>
      <c r="AF432">
        <v>5</v>
      </c>
      <c r="AG432" t="s">
        <v>448</v>
      </c>
      <c r="AH432" t="s">
        <v>484</v>
      </c>
      <c r="AI432" t="s">
        <v>451</v>
      </c>
      <c r="AJ432">
        <v>1</v>
      </c>
      <c r="AK432" t="s">
        <v>455</v>
      </c>
    </row>
    <row r="433" spans="1:37" hidden="1" x14ac:dyDescent="0.2">
      <c r="A433">
        <v>1654</v>
      </c>
      <c r="B433" s="9" t="s">
        <v>155</v>
      </c>
      <c r="C433">
        <v>25</v>
      </c>
      <c r="D433" s="10">
        <v>43837</v>
      </c>
      <c r="E433" s="10">
        <v>44568</v>
      </c>
      <c r="F433" s="9" t="s">
        <v>34</v>
      </c>
      <c r="G433">
        <v>625</v>
      </c>
      <c r="H433">
        <v>8</v>
      </c>
      <c r="I433" s="10">
        <v>44335</v>
      </c>
      <c r="J433">
        <v>1</v>
      </c>
      <c r="K433" t="b">
        <v>1</v>
      </c>
      <c r="L433">
        <v>118</v>
      </c>
      <c r="M433">
        <v>352</v>
      </c>
      <c r="N433" s="9" t="s">
        <v>183</v>
      </c>
      <c r="O433" s="10">
        <v>44383</v>
      </c>
      <c r="P433" s="9" t="s">
        <v>419</v>
      </c>
      <c r="Q433">
        <v>2020</v>
      </c>
      <c r="R433">
        <v>1</v>
      </c>
      <c r="S433">
        <v>17.938766709788702</v>
      </c>
      <c r="T433" s="9" t="s">
        <v>363</v>
      </c>
      <c r="U433">
        <v>17</v>
      </c>
      <c r="V433">
        <v>16</v>
      </c>
      <c r="W433">
        <v>2</v>
      </c>
      <c r="X433">
        <v>5</v>
      </c>
      <c r="Y433">
        <v>2021</v>
      </c>
      <c r="Z433" s="9" t="s">
        <v>200</v>
      </c>
      <c r="AA433" s="9" t="s">
        <v>215</v>
      </c>
      <c r="AB433" t="s">
        <v>446</v>
      </c>
      <c r="AC433" t="s">
        <v>451</v>
      </c>
      <c r="AD433">
        <v>1</v>
      </c>
      <c r="AE433" t="s">
        <v>455</v>
      </c>
      <c r="AF433">
        <v>5</v>
      </c>
      <c r="AG433" t="s">
        <v>448</v>
      </c>
      <c r="AH433" t="s">
        <v>484</v>
      </c>
      <c r="AI433" t="s">
        <v>451</v>
      </c>
      <c r="AJ433">
        <v>1</v>
      </c>
      <c r="AK433" t="s">
        <v>455</v>
      </c>
    </row>
    <row r="434" spans="1:37" hidden="1" x14ac:dyDescent="0.2">
      <c r="A434">
        <v>1752</v>
      </c>
      <c r="B434" s="9" t="s">
        <v>155</v>
      </c>
      <c r="C434">
        <v>25</v>
      </c>
      <c r="D434" s="10">
        <v>43837</v>
      </c>
      <c r="E434" s="10">
        <v>44568</v>
      </c>
      <c r="F434" s="9" t="s">
        <v>34</v>
      </c>
      <c r="G434">
        <v>625</v>
      </c>
      <c r="H434">
        <v>8</v>
      </c>
      <c r="I434" s="10">
        <v>44335</v>
      </c>
      <c r="J434">
        <v>1</v>
      </c>
      <c r="K434" t="b">
        <v>1</v>
      </c>
      <c r="L434">
        <v>118</v>
      </c>
      <c r="M434">
        <v>352</v>
      </c>
      <c r="N434" s="9" t="s">
        <v>183</v>
      </c>
      <c r="O434" s="10">
        <v>44383</v>
      </c>
      <c r="P434" s="9" t="s">
        <v>419</v>
      </c>
      <c r="Q434">
        <v>2020</v>
      </c>
      <c r="R434">
        <v>1</v>
      </c>
      <c r="S434">
        <v>17.938766709788702</v>
      </c>
      <c r="T434" s="9" t="s">
        <v>363</v>
      </c>
      <c r="U434">
        <v>17</v>
      </c>
      <c r="V434">
        <v>17</v>
      </c>
      <c r="W434">
        <v>1</v>
      </c>
      <c r="X434">
        <v>6</v>
      </c>
      <c r="Y434">
        <v>2021</v>
      </c>
      <c r="Z434" s="9" t="s">
        <v>201</v>
      </c>
      <c r="AA434" s="9" t="s">
        <v>215</v>
      </c>
      <c r="AB434" t="s">
        <v>446</v>
      </c>
      <c r="AC434" t="s">
        <v>451</v>
      </c>
      <c r="AD434">
        <v>1</v>
      </c>
      <c r="AE434" t="s">
        <v>455</v>
      </c>
      <c r="AF434">
        <v>5</v>
      </c>
      <c r="AG434" t="s">
        <v>448</v>
      </c>
      <c r="AH434" t="s">
        <v>484</v>
      </c>
      <c r="AI434" t="s">
        <v>451</v>
      </c>
      <c r="AJ434">
        <v>1</v>
      </c>
      <c r="AK434" t="s">
        <v>455</v>
      </c>
    </row>
    <row r="435" spans="1:37" x14ac:dyDescent="0.2">
      <c r="A435">
        <v>4</v>
      </c>
      <c r="B435" s="9" t="s">
        <v>42</v>
      </c>
      <c r="C435">
        <v>10</v>
      </c>
      <c r="D435" s="10">
        <v>44011</v>
      </c>
      <c r="E435" s="10">
        <v>44377</v>
      </c>
      <c r="F435" s="9" t="s">
        <v>34</v>
      </c>
      <c r="G435">
        <v>270</v>
      </c>
      <c r="H435">
        <v>1</v>
      </c>
      <c r="I435" s="10">
        <v>44336</v>
      </c>
      <c r="J435">
        <v>1</v>
      </c>
      <c r="K435" t="b">
        <v>1</v>
      </c>
      <c r="L435">
        <v>7</v>
      </c>
      <c r="M435">
        <v>12</v>
      </c>
      <c r="N435" s="9" t="s">
        <v>183</v>
      </c>
      <c r="O435" s="10">
        <v>44383</v>
      </c>
      <c r="P435" s="9" t="s">
        <v>433</v>
      </c>
      <c r="Q435">
        <v>2020</v>
      </c>
      <c r="R435">
        <v>6</v>
      </c>
      <c r="S435">
        <v>12.222016879196698</v>
      </c>
      <c r="T435" s="9" t="s">
        <v>356</v>
      </c>
      <c r="U435">
        <v>12</v>
      </c>
      <c r="V435">
        <v>0</v>
      </c>
      <c r="W435">
        <v>12</v>
      </c>
      <c r="X435">
        <v>6</v>
      </c>
      <c r="Y435">
        <v>2020</v>
      </c>
      <c r="Z435" s="9" t="s">
        <v>191</v>
      </c>
      <c r="AA435" s="9" t="s">
        <v>191</v>
      </c>
      <c r="AB435" t="s">
        <v>440</v>
      </c>
      <c r="AC435" t="s">
        <v>447</v>
      </c>
      <c r="AD435">
        <v>6</v>
      </c>
      <c r="AE435" t="s">
        <v>457</v>
      </c>
      <c r="AF435">
        <v>5</v>
      </c>
      <c r="AG435" t="s">
        <v>448</v>
      </c>
      <c r="AH435" t="s">
        <v>484</v>
      </c>
      <c r="AI435" t="s">
        <v>447</v>
      </c>
      <c r="AJ435">
        <v>6</v>
      </c>
      <c r="AK435" t="s">
        <v>457</v>
      </c>
    </row>
    <row r="436" spans="1:37" hidden="1" x14ac:dyDescent="0.2">
      <c r="A436">
        <v>9</v>
      </c>
      <c r="B436" s="9" t="s">
        <v>52</v>
      </c>
      <c r="C436">
        <v>5</v>
      </c>
      <c r="D436" s="10">
        <v>44060</v>
      </c>
      <c r="E436" s="10">
        <v>44425</v>
      </c>
      <c r="F436" s="9" t="s">
        <v>34</v>
      </c>
      <c r="G436">
        <v>492</v>
      </c>
      <c r="H436">
        <v>2</v>
      </c>
      <c r="I436" s="10">
        <v>44272</v>
      </c>
      <c r="J436">
        <v>1</v>
      </c>
      <c r="K436" t="b">
        <v>1</v>
      </c>
      <c r="L436">
        <v>12</v>
      </c>
      <c r="M436">
        <v>24</v>
      </c>
      <c r="N436" s="9" t="s">
        <v>183</v>
      </c>
      <c r="O436" s="10">
        <v>44383</v>
      </c>
      <c r="P436" s="9" t="s">
        <v>397</v>
      </c>
      <c r="Q436">
        <v>2020</v>
      </c>
      <c r="R436">
        <v>8</v>
      </c>
      <c r="S436">
        <v>10.612127559087456</v>
      </c>
      <c r="T436" s="9" t="s">
        <v>356</v>
      </c>
      <c r="U436">
        <v>10</v>
      </c>
      <c r="V436">
        <v>0</v>
      </c>
      <c r="W436">
        <v>11</v>
      </c>
      <c r="X436">
        <v>8</v>
      </c>
      <c r="Y436">
        <v>2020</v>
      </c>
      <c r="Z436" s="9" t="s">
        <v>189</v>
      </c>
      <c r="AA436" s="9" t="s">
        <v>189</v>
      </c>
      <c r="AB436" t="s">
        <v>440</v>
      </c>
      <c r="AC436" t="s">
        <v>441</v>
      </c>
      <c r="AD436">
        <v>8</v>
      </c>
      <c r="AE436" t="s">
        <v>442</v>
      </c>
      <c r="AF436">
        <v>3</v>
      </c>
      <c r="AG436" t="s">
        <v>458</v>
      </c>
      <c r="AH436" t="s">
        <v>484</v>
      </c>
      <c r="AI436" t="s">
        <v>441</v>
      </c>
      <c r="AJ436">
        <v>8</v>
      </c>
      <c r="AK436" t="s">
        <v>442</v>
      </c>
    </row>
    <row r="437" spans="1:37" hidden="1" x14ac:dyDescent="0.2">
      <c r="A437">
        <v>32</v>
      </c>
      <c r="B437" s="9" t="s">
        <v>91</v>
      </c>
      <c r="C437">
        <v>5</v>
      </c>
      <c r="D437" s="10">
        <v>44147</v>
      </c>
      <c r="E437" s="10">
        <v>44512</v>
      </c>
      <c r="F437" s="9" t="s">
        <v>34</v>
      </c>
      <c r="G437">
        <v>792</v>
      </c>
      <c r="H437">
        <v>3</v>
      </c>
      <c r="I437" s="10">
        <v>44350</v>
      </c>
      <c r="J437">
        <v>1</v>
      </c>
      <c r="K437" t="b">
        <v>1</v>
      </c>
      <c r="L437">
        <v>19</v>
      </c>
      <c r="M437">
        <v>36</v>
      </c>
      <c r="N437" s="9" t="s">
        <v>183</v>
      </c>
      <c r="O437" s="10">
        <v>44383</v>
      </c>
      <c r="P437" s="9" t="s">
        <v>394</v>
      </c>
      <c r="Q437">
        <v>2020</v>
      </c>
      <c r="R437">
        <v>11</v>
      </c>
      <c r="S437">
        <v>7.7537526437914535</v>
      </c>
      <c r="T437" s="9" t="s">
        <v>356</v>
      </c>
      <c r="U437">
        <v>7</v>
      </c>
      <c r="V437">
        <v>0</v>
      </c>
      <c r="W437">
        <v>8</v>
      </c>
      <c r="X437">
        <v>11</v>
      </c>
      <c r="Y437">
        <v>2020</v>
      </c>
      <c r="Z437" s="9" t="s">
        <v>196</v>
      </c>
      <c r="AA437" s="9" t="s">
        <v>196</v>
      </c>
      <c r="AB437" t="s">
        <v>440</v>
      </c>
      <c r="AC437" t="s">
        <v>444</v>
      </c>
      <c r="AD437">
        <v>11</v>
      </c>
      <c r="AE437" t="s">
        <v>453</v>
      </c>
      <c r="AF437">
        <v>6</v>
      </c>
      <c r="AG437" t="s">
        <v>457</v>
      </c>
      <c r="AH437" t="s">
        <v>484</v>
      </c>
      <c r="AI437" t="s">
        <v>444</v>
      </c>
      <c r="AJ437">
        <v>11</v>
      </c>
      <c r="AK437" t="s">
        <v>453</v>
      </c>
    </row>
    <row r="438" spans="1:37" hidden="1" x14ac:dyDescent="0.2">
      <c r="A438">
        <v>35</v>
      </c>
      <c r="B438" s="9" t="s">
        <v>94</v>
      </c>
      <c r="C438">
        <v>10</v>
      </c>
      <c r="D438" s="10">
        <v>43888</v>
      </c>
      <c r="E438" s="10">
        <v>44619</v>
      </c>
      <c r="F438" s="9" t="s">
        <v>34</v>
      </c>
      <c r="G438">
        <v>658</v>
      </c>
      <c r="H438">
        <v>5</v>
      </c>
      <c r="I438" s="10">
        <v>44349</v>
      </c>
      <c r="J438">
        <v>1</v>
      </c>
      <c r="K438" t="b">
        <v>1</v>
      </c>
      <c r="L438">
        <v>22</v>
      </c>
      <c r="M438">
        <v>146</v>
      </c>
      <c r="N438" s="9" t="s">
        <v>183</v>
      </c>
      <c r="O438" s="10">
        <v>44383</v>
      </c>
      <c r="P438" s="9" t="s">
        <v>417</v>
      </c>
      <c r="Q438">
        <v>2020</v>
      </c>
      <c r="R438">
        <v>2</v>
      </c>
      <c r="S438">
        <v>16.263167621511734</v>
      </c>
      <c r="T438" s="9" t="s">
        <v>356</v>
      </c>
      <c r="U438">
        <v>16</v>
      </c>
      <c r="V438">
        <v>0</v>
      </c>
      <c r="W438">
        <v>16</v>
      </c>
      <c r="X438">
        <v>2</v>
      </c>
      <c r="Y438">
        <v>2020</v>
      </c>
      <c r="Z438" s="9" t="s">
        <v>202</v>
      </c>
      <c r="AA438" s="9" t="s">
        <v>202</v>
      </c>
      <c r="AB438" t="s">
        <v>446</v>
      </c>
      <c r="AC438" t="s">
        <v>451</v>
      </c>
      <c r="AD438">
        <v>2</v>
      </c>
      <c r="AE438" t="s">
        <v>452</v>
      </c>
      <c r="AF438">
        <v>6</v>
      </c>
      <c r="AG438" t="s">
        <v>457</v>
      </c>
      <c r="AH438" t="s">
        <v>484</v>
      </c>
      <c r="AI438" t="s">
        <v>451</v>
      </c>
      <c r="AJ438">
        <v>2</v>
      </c>
      <c r="AK438" t="s">
        <v>452</v>
      </c>
    </row>
    <row r="439" spans="1:37" hidden="1" x14ac:dyDescent="0.2">
      <c r="A439">
        <v>37</v>
      </c>
      <c r="B439" s="9" t="s">
        <v>96</v>
      </c>
      <c r="C439">
        <v>5</v>
      </c>
      <c r="D439" s="10">
        <v>44083</v>
      </c>
      <c r="E439" s="10">
        <v>44447</v>
      </c>
      <c r="F439" s="9" t="s">
        <v>34</v>
      </c>
      <c r="G439">
        <v>369</v>
      </c>
      <c r="H439">
        <v>1</v>
      </c>
      <c r="I439" s="10">
        <v>44349</v>
      </c>
      <c r="J439">
        <v>1</v>
      </c>
      <c r="K439" t="b">
        <v>1</v>
      </c>
      <c r="L439">
        <v>10</v>
      </c>
      <c r="M439">
        <v>6</v>
      </c>
      <c r="N439" s="9" t="s">
        <v>183</v>
      </c>
      <c r="O439" s="10">
        <v>44383</v>
      </c>
      <c r="P439" s="9" t="s">
        <v>427</v>
      </c>
      <c r="Q439">
        <v>2020</v>
      </c>
      <c r="R439">
        <v>9</v>
      </c>
      <c r="S439">
        <v>9.8564652251586278</v>
      </c>
      <c r="T439" s="9" t="s">
        <v>356</v>
      </c>
      <c r="U439">
        <v>9</v>
      </c>
      <c r="V439">
        <v>0</v>
      </c>
      <c r="W439">
        <v>10</v>
      </c>
      <c r="X439">
        <v>9</v>
      </c>
      <c r="Y439">
        <v>2020</v>
      </c>
      <c r="Z439" s="9" t="s">
        <v>193</v>
      </c>
      <c r="AA439" s="9" t="s">
        <v>193</v>
      </c>
      <c r="AB439" t="s">
        <v>440</v>
      </c>
      <c r="AC439" t="s">
        <v>441</v>
      </c>
      <c r="AD439">
        <v>9</v>
      </c>
      <c r="AE439" t="s">
        <v>449</v>
      </c>
      <c r="AF439">
        <v>6</v>
      </c>
      <c r="AG439" t="s">
        <v>457</v>
      </c>
      <c r="AH439" t="s">
        <v>484</v>
      </c>
      <c r="AI439" t="s">
        <v>441</v>
      </c>
      <c r="AJ439">
        <v>9</v>
      </c>
      <c r="AK439" t="s">
        <v>449</v>
      </c>
    </row>
    <row r="440" spans="1:37" hidden="1" x14ac:dyDescent="0.2">
      <c r="A440">
        <v>42</v>
      </c>
      <c r="B440" s="9" t="s">
        <v>103</v>
      </c>
      <c r="C440">
        <v>10</v>
      </c>
      <c r="D440" s="10">
        <v>44183</v>
      </c>
      <c r="E440" s="10">
        <v>44548</v>
      </c>
      <c r="F440" s="9" t="s">
        <v>34</v>
      </c>
      <c r="G440">
        <v>495</v>
      </c>
      <c r="H440">
        <v>2</v>
      </c>
      <c r="I440" s="10">
        <v>44343</v>
      </c>
      <c r="J440">
        <v>1</v>
      </c>
      <c r="K440" t="b">
        <v>1</v>
      </c>
      <c r="L440">
        <v>27</v>
      </c>
      <c r="M440">
        <v>119</v>
      </c>
      <c r="N440" s="9" t="s">
        <v>183</v>
      </c>
      <c r="O440" s="10">
        <v>44383</v>
      </c>
      <c r="P440" s="9" t="s">
        <v>393</v>
      </c>
      <c r="Q440">
        <v>2020</v>
      </c>
      <c r="R440">
        <v>12</v>
      </c>
      <c r="S440">
        <v>6.5709768167724185</v>
      </c>
      <c r="T440" s="9" t="s">
        <v>356</v>
      </c>
      <c r="U440">
        <v>6</v>
      </c>
      <c r="V440">
        <v>0</v>
      </c>
      <c r="W440">
        <v>7</v>
      </c>
      <c r="X440">
        <v>12</v>
      </c>
      <c r="Y440">
        <v>2020</v>
      </c>
      <c r="Z440" s="9" t="s">
        <v>192</v>
      </c>
      <c r="AA440" s="9" t="s">
        <v>192</v>
      </c>
      <c r="AB440" t="s">
        <v>440</v>
      </c>
      <c r="AC440" t="s">
        <v>444</v>
      </c>
      <c r="AD440">
        <v>12</v>
      </c>
      <c r="AE440" t="s">
        <v>445</v>
      </c>
      <c r="AF440">
        <v>5</v>
      </c>
      <c r="AG440" t="s">
        <v>448</v>
      </c>
      <c r="AH440" t="s">
        <v>484</v>
      </c>
      <c r="AI440" t="s">
        <v>444</v>
      </c>
      <c r="AJ440">
        <v>12</v>
      </c>
      <c r="AK440" t="s">
        <v>445</v>
      </c>
    </row>
    <row r="441" spans="1:37" hidden="1" x14ac:dyDescent="0.2">
      <c r="A441">
        <v>77</v>
      </c>
      <c r="B441" s="9" t="s">
        <v>144</v>
      </c>
      <c r="C441">
        <v>10</v>
      </c>
      <c r="D441" s="10">
        <v>44130</v>
      </c>
      <c r="E441" s="10">
        <v>44495</v>
      </c>
      <c r="F441" s="9" t="s">
        <v>34</v>
      </c>
      <c r="G441">
        <v>475</v>
      </c>
      <c r="H441">
        <v>5</v>
      </c>
      <c r="I441" s="10">
        <v>44349</v>
      </c>
      <c r="J441">
        <v>1</v>
      </c>
      <c r="K441" t="b">
        <v>0</v>
      </c>
      <c r="L441">
        <v>29</v>
      </c>
      <c r="M441">
        <v>130</v>
      </c>
      <c r="N441" s="9" t="s">
        <v>183</v>
      </c>
      <c r="O441" s="10">
        <v>44383</v>
      </c>
      <c r="P441" s="9" t="s">
        <v>395</v>
      </c>
      <c r="Q441">
        <v>2020</v>
      </c>
      <c r="R441">
        <v>10</v>
      </c>
      <c r="S441">
        <v>8.3122856732171098</v>
      </c>
      <c r="T441" s="9" t="s">
        <v>356</v>
      </c>
      <c r="U441">
        <v>8</v>
      </c>
      <c r="V441">
        <v>0</v>
      </c>
      <c r="W441">
        <v>8</v>
      </c>
      <c r="X441">
        <v>10</v>
      </c>
      <c r="Y441">
        <v>2020</v>
      </c>
      <c r="Z441" s="9" t="s">
        <v>194</v>
      </c>
      <c r="AA441" s="9" t="s">
        <v>194</v>
      </c>
      <c r="AB441" t="s">
        <v>440</v>
      </c>
      <c r="AC441" t="s">
        <v>444</v>
      </c>
      <c r="AD441">
        <v>10</v>
      </c>
      <c r="AE441" t="s">
        <v>450</v>
      </c>
      <c r="AF441">
        <v>6</v>
      </c>
      <c r="AG441" t="s">
        <v>457</v>
      </c>
      <c r="AH441" t="s">
        <v>484</v>
      </c>
      <c r="AI441" t="s">
        <v>444</v>
      </c>
      <c r="AJ441">
        <v>10</v>
      </c>
      <c r="AK441" t="s">
        <v>450</v>
      </c>
    </row>
    <row r="442" spans="1:37" hidden="1" x14ac:dyDescent="0.2">
      <c r="A442">
        <v>79</v>
      </c>
      <c r="B442" s="9" t="s">
        <v>146</v>
      </c>
      <c r="C442">
        <v>10</v>
      </c>
      <c r="D442" s="10">
        <v>44089</v>
      </c>
      <c r="E442" s="10">
        <v>44454</v>
      </c>
      <c r="F442" s="9" t="s">
        <v>34</v>
      </c>
      <c r="G442">
        <v>792</v>
      </c>
      <c r="H442">
        <v>1</v>
      </c>
      <c r="I442" s="10">
        <v>44350</v>
      </c>
      <c r="J442">
        <v>1</v>
      </c>
      <c r="K442" t="b">
        <v>1</v>
      </c>
      <c r="L442">
        <v>43</v>
      </c>
      <c r="M442">
        <v>111</v>
      </c>
      <c r="N442" s="9" t="s">
        <v>183</v>
      </c>
      <c r="O442" s="10">
        <v>44383</v>
      </c>
      <c r="P442" s="9" t="s">
        <v>381</v>
      </c>
      <c r="Q442">
        <v>2020</v>
      </c>
      <c r="R442">
        <v>9</v>
      </c>
      <c r="S442">
        <v>9.6593359206554545</v>
      </c>
      <c r="T442" s="9" t="s">
        <v>356</v>
      </c>
      <c r="U442">
        <v>9</v>
      </c>
      <c r="V442">
        <v>0</v>
      </c>
      <c r="W442">
        <v>10</v>
      </c>
      <c r="X442">
        <v>9</v>
      </c>
      <c r="Y442">
        <v>2020</v>
      </c>
      <c r="Z442" s="9" t="s">
        <v>193</v>
      </c>
      <c r="AA442" s="9" t="s">
        <v>193</v>
      </c>
      <c r="AB442" t="s">
        <v>440</v>
      </c>
      <c r="AC442" t="s">
        <v>441</v>
      </c>
      <c r="AD442">
        <v>9</v>
      </c>
      <c r="AE442" t="s">
        <v>449</v>
      </c>
      <c r="AF442">
        <v>6</v>
      </c>
      <c r="AG442" t="s">
        <v>457</v>
      </c>
      <c r="AH442" t="s">
        <v>484</v>
      </c>
      <c r="AI442" t="s">
        <v>441</v>
      </c>
      <c r="AJ442">
        <v>9</v>
      </c>
      <c r="AK442" t="s">
        <v>449</v>
      </c>
    </row>
    <row r="443" spans="1:37" hidden="1" x14ac:dyDescent="0.2">
      <c r="A443">
        <v>87</v>
      </c>
      <c r="B443" s="9" t="s">
        <v>156</v>
      </c>
      <c r="C443">
        <v>10</v>
      </c>
      <c r="D443" s="10">
        <v>44083</v>
      </c>
      <c r="E443" s="10">
        <v>44448</v>
      </c>
      <c r="F443" s="9" t="s">
        <v>34</v>
      </c>
      <c r="G443">
        <v>369</v>
      </c>
      <c r="H443">
        <v>8</v>
      </c>
      <c r="I443" s="10">
        <v>44349</v>
      </c>
      <c r="J443">
        <v>1</v>
      </c>
      <c r="K443" t="b">
        <v>1</v>
      </c>
      <c r="L443">
        <v>78</v>
      </c>
      <c r="M443">
        <v>251</v>
      </c>
      <c r="N443" s="9" t="s">
        <v>183</v>
      </c>
      <c r="O443" s="10">
        <v>44383</v>
      </c>
      <c r="P443" s="9" t="s">
        <v>396</v>
      </c>
      <c r="Q443">
        <v>2020</v>
      </c>
      <c r="R443">
        <v>9</v>
      </c>
      <c r="S443">
        <v>9.8564652251586278</v>
      </c>
      <c r="T443" s="9" t="s">
        <v>356</v>
      </c>
      <c r="U443">
        <v>9</v>
      </c>
      <c r="V443">
        <v>0</v>
      </c>
      <c r="W443">
        <v>10</v>
      </c>
      <c r="X443">
        <v>9</v>
      </c>
      <c r="Y443">
        <v>2020</v>
      </c>
      <c r="Z443" s="9" t="s">
        <v>193</v>
      </c>
      <c r="AA443" s="9" t="s">
        <v>193</v>
      </c>
      <c r="AB443" t="s">
        <v>440</v>
      </c>
      <c r="AC443" t="s">
        <v>441</v>
      </c>
      <c r="AD443">
        <v>9</v>
      </c>
      <c r="AE443" t="s">
        <v>449</v>
      </c>
      <c r="AF443">
        <v>6</v>
      </c>
      <c r="AG443" t="s">
        <v>457</v>
      </c>
      <c r="AH443" t="s">
        <v>484</v>
      </c>
      <c r="AI443" t="s">
        <v>441</v>
      </c>
      <c r="AJ443">
        <v>9</v>
      </c>
      <c r="AK443" t="s">
        <v>449</v>
      </c>
    </row>
    <row r="444" spans="1:37" x14ac:dyDescent="0.2">
      <c r="A444">
        <v>102</v>
      </c>
      <c r="B444" s="9" t="s">
        <v>42</v>
      </c>
      <c r="C444">
        <v>10</v>
      </c>
      <c r="D444" s="10">
        <v>44011</v>
      </c>
      <c r="E444" s="10">
        <v>44377</v>
      </c>
      <c r="F444" s="9" t="s">
        <v>34</v>
      </c>
      <c r="G444">
        <v>270</v>
      </c>
      <c r="H444">
        <v>1</v>
      </c>
      <c r="I444" s="10">
        <v>44336</v>
      </c>
      <c r="J444">
        <v>1</v>
      </c>
      <c r="K444" t="b">
        <v>1</v>
      </c>
      <c r="L444">
        <v>7</v>
      </c>
      <c r="M444">
        <v>12</v>
      </c>
      <c r="N444" s="9" t="s">
        <v>183</v>
      </c>
      <c r="O444" s="10">
        <v>44383</v>
      </c>
      <c r="P444" s="9" t="s">
        <v>433</v>
      </c>
      <c r="Q444">
        <v>2020</v>
      </c>
      <c r="R444">
        <v>6</v>
      </c>
      <c r="S444">
        <v>12.222016879196698</v>
      </c>
      <c r="T444" s="9" t="s">
        <v>356</v>
      </c>
      <c r="U444">
        <v>12</v>
      </c>
      <c r="V444">
        <v>1</v>
      </c>
      <c r="W444">
        <v>11</v>
      </c>
      <c r="X444">
        <v>7</v>
      </c>
      <c r="Y444">
        <v>2020</v>
      </c>
      <c r="Z444" s="9" t="s">
        <v>190</v>
      </c>
      <c r="AA444" s="9" t="s">
        <v>191</v>
      </c>
      <c r="AB444" t="s">
        <v>440</v>
      </c>
      <c r="AC444" t="s">
        <v>447</v>
      </c>
      <c r="AD444">
        <v>6</v>
      </c>
      <c r="AE444" t="s">
        <v>457</v>
      </c>
      <c r="AF444">
        <v>5</v>
      </c>
      <c r="AG444" t="s">
        <v>448</v>
      </c>
      <c r="AH444" t="s">
        <v>484</v>
      </c>
      <c r="AI444" t="s">
        <v>447</v>
      </c>
      <c r="AJ444">
        <v>6</v>
      </c>
      <c r="AK444" t="s">
        <v>457</v>
      </c>
    </row>
    <row r="445" spans="1:37" hidden="1" x14ac:dyDescent="0.2">
      <c r="A445">
        <v>107</v>
      </c>
      <c r="B445" s="9" t="s">
        <v>52</v>
      </c>
      <c r="C445">
        <v>5</v>
      </c>
      <c r="D445" s="10">
        <v>44060</v>
      </c>
      <c r="E445" s="10">
        <v>44425</v>
      </c>
      <c r="F445" s="9" t="s">
        <v>34</v>
      </c>
      <c r="G445">
        <v>492</v>
      </c>
      <c r="H445">
        <v>2</v>
      </c>
      <c r="I445" s="10">
        <v>44272</v>
      </c>
      <c r="J445">
        <v>1</v>
      </c>
      <c r="K445" t="b">
        <v>1</v>
      </c>
      <c r="L445">
        <v>12</v>
      </c>
      <c r="M445">
        <v>24</v>
      </c>
      <c r="N445" s="9" t="s">
        <v>183</v>
      </c>
      <c r="O445" s="10">
        <v>44383</v>
      </c>
      <c r="P445" s="9" t="s">
        <v>397</v>
      </c>
      <c r="Q445">
        <v>2020</v>
      </c>
      <c r="R445">
        <v>8</v>
      </c>
      <c r="S445">
        <v>10.612127559087456</v>
      </c>
      <c r="T445" s="9" t="s">
        <v>356</v>
      </c>
      <c r="U445">
        <v>10</v>
      </c>
      <c r="V445">
        <v>1</v>
      </c>
      <c r="W445">
        <v>10</v>
      </c>
      <c r="X445">
        <v>9</v>
      </c>
      <c r="Y445">
        <v>2020</v>
      </c>
      <c r="Z445" s="9" t="s">
        <v>193</v>
      </c>
      <c r="AA445" s="9" t="s">
        <v>189</v>
      </c>
      <c r="AB445" t="s">
        <v>440</v>
      </c>
      <c r="AC445" t="s">
        <v>441</v>
      </c>
      <c r="AD445">
        <v>8</v>
      </c>
      <c r="AE445" t="s">
        <v>442</v>
      </c>
      <c r="AF445">
        <v>3</v>
      </c>
      <c r="AG445" t="s">
        <v>458</v>
      </c>
      <c r="AH445" t="s">
        <v>484</v>
      </c>
      <c r="AI445" t="s">
        <v>441</v>
      </c>
      <c r="AJ445">
        <v>8</v>
      </c>
      <c r="AK445" t="s">
        <v>442</v>
      </c>
    </row>
    <row r="446" spans="1:37" hidden="1" x14ac:dyDescent="0.2">
      <c r="A446">
        <v>130</v>
      </c>
      <c r="B446" s="9" t="s">
        <v>91</v>
      </c>
      <c r="C446">
        <v>5</v>
      </c>
      <c r="D446" s="10">
        <v>44147</v>
      </c>
      <c r="E446" s="10">
        <v>44512</v>
      </c>
      <c r="F446" s="9" t="s">
        <v>34</v>
      </c>
      <c r="G446">
        <v>792</v>
      </c>
      <c r="H446">
        <v>3</v>
      </c>
      <c r="I446" s="10">
        <v>44350</v>
      </c>
      <c r="J446">
        <v>1</v>
      </c>
      <c r="K446" t="b">
        <v>1</v>
      </c>
      <c r="L446">
        <v>19</v>
      </c>
      <c r="M446">
        <v>36</v>
      </c>
      <c r="N446" s="9" t="s">
        <v>183</v>
      </c>
      <c r="O446" s="10">
        <v>44383</v>
      </c>
      <c r="P446" s="9" t="s">
        <v>394</v>
      </c>
      <c r="Q446">
        <v>2020</v>
      </c>
      <c r="R446">
        <v>11</v>
      </c>
      <c r="S446">
        <v>7.7537526437914535</v>
      </c>
      <c r="T446" s="9" t="s">
        <v>356</v>
      </c>
      <c r="U446">
        <v>7</v>
      </c>
      <c r="V446">
        <v>1</v>
      </c>
      <c r="W446">
        <v>7</v>
      </c>
      <c r="X446">
        <v>12</v>
      </c>
      <c r="Y446">
        <v>2020</v>
      </c>
      <c r="Z446" s="9" t="s">
        <v>192</v>
      </c>
      <c r="AA446" s="9" t="s">
        <v>196</v>
      </c>
      <c r="AB446" t="s">
        <v>440</v>
      </c>
      <c r="AC446" t="s">
        <v>444</v>
      </c>
      <c r="AD446">
        <v>11</v>
      </c>
      <c r="AE446" t="s">
        <v>453</v>
      </c>
      <c r="AF446">
        <v>6</v>
      </c>
      <c r="AG446" t="s">
        <v>457</v>
      </c>
      <c r="AH446" t="s">
        <v>484</v>
      </c>
      <c r="AI446" t="s">
        <v>444</v>
      </c>
      <c r="AJ446">
        <v>11</v>
      </c>
      <c r="AK446" t="s">
        <v>453</v>
      </c>
    </row>
    <row r="447" spans="1:37" hidden="1" x14ac:dyDescent="0.2">
      <c r="A447">
        <v>133</v>
      </c>
      <c r="B447" s="9" t="s">
        <v>94</v>
      </c>
      <c r="C447">
        <v>10</v>
      </c>
      <c r="D447" s="10">
        <v>43888</v>
      </c>
      <c r="E447" s="10">
        <v>44619</v>
      </c>
      <c r="F447" s="9" t="s">
        <v>34</v>
      </c>
      <c r="G447">
        <v>658</v>
      </c>
      <c r="H447">
        <v>5</v>
      </c>
      <c r="I447" s="10">
        <v>44349</v>
      </c>
      <c r="J447">
        <v>1</v>
      </c>
      <c r="K447" t="b">
        <v>1</v>
      </c>
      <c r="L447">
        <v>22</v>
      </c>
      <c r="M447">
        <v>146</v>
      </c>
      <c r="N447" s="9" t="s">
        <v>183</v>
      </c>
      <c r="O447" s="10">
        <v>44383</v>
      </c>
      <c r="P447" s="9" t="s">
        <v>417</v>
      </c>
      <c r="Q447">
        <v>2020</v>
      </c>
      <c r="R447">
        <v>2</v>
      </c>
      <c r="S447">
        <v>16.263167621511734</v>
      </c>
      <c r="T447" s="9" t="s">
        <v>356</v>
      </c>
      <c r="U447">
        <v>16</v>
      </c>
      <c r="V447">
        <v>1</v>
      </c>
      <c r="W447">
        <v>15</v>
      </c>
      <c r="X447">
        <v>3</v>
      </c>
      <c r="Y447">
        <v>2020</v>
      </c>
      <c r="Z447" s="9" t="s">
        <v>203</v>
      </c>
      <c r="AA447" s="9" t="s">
        <v>202</v>
      </c>
      <c r="AB447" t="s">
        <v>446</v>
      </c>
      <c r="AC447" t="s">
        <v>451</v>
      </c>
      <c r="AD447">
        <v>2</v>
      </c>
      <c r="AE447" t="s">
        <v>452</v>
      </c>
      <c r="AF447">
        <v>6</v>
      </c>
      <c r="AG447" t="s">
        <v>457</v>
      </c>
      <c r="AH447" t="s">
        <v>484</v>
      </c>
      <c r="AI447" t="s">
        <v>451</v>
      </c>
      <c r="AJ447">
        <v>2</v>
      </c>
      <c r="AK447" t="s">
        <v>452</v>
      </c>
    </row>
    <row r="448" spans="1:37" hidden="1" x14ac:dyDescent="0.2">
      <c r="A448">
        <v>135</v>
      </c>
      <c r="B448" s="9" t="s">
        <v>96</v>
      </c>
      <c r="C448">
        <v>5</v>
      </c>
      <c r="D448" s="10">
        <v>44083</v>
      </c>
      <c r="E448" s="10">
        <v>44447</v>
      </c>
      <c r="F448" s="9" t="s">
        <v>34</v>
      </c>
      <c r="G448">
        <v>369</v>
      </c>
      <c r="H448">
        <v>1</v>
      </c>
      <c r="I448" s="10">
        <v>44349</v>
      </c>
      <c r="J448">
        <v>1</v>
      </c>
      <c r="K448" t="b">
        <v>1</v>
      </c>
      <c r="L448">
        <v>10</v>
      </c>
      <c r="M448">
        <v>6</v>
      </c>
      <c r="N448" s="9" t="s">
        <v>183</v>
      </c>
      <c r="O448" s="10">
        <v>44383</v>
      </c>
      <c r="P448" s="9" t="s">
        <v>427</v>
      </c>
      <c r="Q448">
        <v>2020</v>
      </c>
      <c r="R448">
        <v>9</v>
      </c>
      <c r="S448">
        <v>9.8564652251586278</v>
      </c>
      <c r="T448" s="9" t="s">
        <v>356</v>
      </c>
      <c r="U448">
        <v>9</v>
      </c>
      <c r="V448">
        <v>1</v>
      </c>
      <c r="W448">
        <v>9</v>
      </c>
      <c r="X448">
        <v>10</v>
      </c>
      <c r="Y448">
        <v>2020</v>
      </c>
      <c r="Z448" s="9" t="s">
        <v>194</v>
      </c>
      <c r="AA448" s="9" t="s">
        <v>193</v>
      </c>
      <c r="AB448" t="s">
        <v>440</v>
      </c>
      <c r="AC448" t="s">
        <v>441</v>
      </c>
      <c r="AD448">
        <v>9</v>
      </c>
      <c r="AE448" t="s">
        <v>449</v>
      </c>
      <c r="AF448">
        <v>6</v>
      </c>
      <c r="AG448" t="s">
        <v>457</v>
      </c>
      <c r="AH448" t="s">
        <v>484</v>
      </c>
      <c r="AI448" t="s">
        <v>441</v>
      </c>
      <c r="AJ448">
        <v>9</v>
      </c>
      <c r="AK448" t="s">
        <v>449</v>
      </c>
    </row>
    <row r="449" spans="1:37" hidden="1" x14ac:dyDescent="0.2">
      <c r="A449">
        <v>140</v>
      </c>
      <c r="B449" s="9" t="s">
        <v>103</v>
      </c>
      <c r="C449">
        <v>10</v>
      </c>
      <c r="D449" s="10">
        <v>44183</v>
      </c>
      <c r="E449" s="10">
        <v>44548</v>
      </c>
      <c r="F449" s="9" t="s">
        <v>34</v>
      </c>
      <c r="G449">
        <v>495</v>
      </c>
      <c r="H449">
        <v>2</v>
      </c>
      <c r="I449" s="10">
        <v>44343</v>
      </c>
      <c r="J449">
        <v>1</v>
      </c>
      <c r="K449" t="b">
        <v>1</v>
      </c>
      <c r="L449">
        <v>27</v>
      </c>
      <c r="M449">
        <v>119</v>
      </c>
      <c r="N449" s="9" t="s">
        <v>183</v>
      </c>
      <c r="O449" s="10">
        <v>44383</v>
      </c>
      <c r="P449" s="9" t="s">
        <v>393</v>
      </c>
      <c r="Q449">
        <v>2020</v>
      </c>
      <c r="R449">
        <v>12</v>
      </c>
      <c r="S449">
        <v>6.5709768167724185</v>
      </c>
      <c r="T449" s="9" t="s">
        <v>356</v>
      </c>
      <c r="U449">
        <v>6</v>
      </c>
      <c r="V449">
        <v>1</v>
      </c>
      <c r="W449">
        <v>6</v>
      </c>
      <c r="X449">
        <v>1</v>
      </c>
      <c r="Y449">
        <v>2021</v>
      </c>
      <c r="Z449" s="9" t="s">
        <v>195</v>
      </c>
      <c r="AA449" s="9" t="s">
        <v>192</v>
      </c>
      <c r="AB449" t="s">
        <v>440</v>
      </c>
      <c r="AC449" t="s">
        <v>444</v>
      </c>
      <c r="AD449">
        <v>12</v>
      </c>
      <c r="AE449" t="s">
        <v>445</v>
      </c>
      <c r="AF449">
        <v>5</v>
      </c>
      <c r="AG449" t="s">
        <v>448</v>
      </c>
      <c r="AH449" t="s">
        <v>484</v>
      </c>
      <c r="AI449" t="s">
        <v>444</v>
      </c>
      <c r="AJ449">
        <v>12</v>
      </c>
      <c r="AK449" t="s">
        <v>445</v>
      </c>
    </row>
    <row r="450" spans="1:37" hidden="1" x14ac:dyDescent="0.2">
      <c r="A450">
        <v>175</v>
      </c>
      <c r="B450" s="9" t="s">
        <v>144</v>
      </c>
      <c r="C450">
        <v>10</v>
      </c>
      <c r="D450" s="10">
        <v>44130</v>
      </c>
      <c r="E450" s="10">
        <v>44495</v>
      </c>
      <c r="F450" s="9" t="s">
        <v>34</v>
      </c>
      <c r="G450">
        <v>475</v>
      </c>
      <c r="H450">
        <v>5</v>
      </c>
      <c r="I450" s="10">
        <v>44349</v>
      </c>
      <c r="J450">
        <v>1</v>
      </c>
      <c r="K450" t="b">
        <v>0</v>
      </c>
      <c r="L450">
        <v>29</v>
      </c>
      <c r="M450">
        <v>130</v>
      </c>
      <c r="N450" s="9" t="s">
        <v>183</v>
      </c>
      <c r="O450" s="10">
        <v>44383</v>
      </c>
      <c r="P450" s="9" t="s">
        <v>395</v>
      </c>
      <c r="Q450">
        <v>2020</v>
      </c>
      <c r="R450">
        <v>10</v>
      </c>
      <c r="S450">
        <v>8.3122856732171098</v>
      </c>
      <c r="T450" s="9" t="s">
        <v>356</v>
      </c>
      <c r="U450">
        <v>8</v>
      </c>
      <c r="V450">
        <v>1</v>
      </c>
      <c r="W450">
        <v>7</v>
      </c>
      <c r="X450">
        <v>11</v>
      </c>
      <c r="Y450">
        <v>2020</v>
      </c>
      <c r="Z450" s="9" t="s">
        <v>196</v>
      </c>
      <c r="AA450" s="9" t="s">
        <v>194</v>
      </c>
      <c r="AB450" t="s">
        <v>440</v>
      </c>
      <c r="AC450" t="s">
        <v>444</v>
      </c>
      <c r="AD450">
        <v>10</v>
      </c>
      <c r="AE450" t="s">
        <v>450</v>
      </c>
      <c r="AF450">
        <v>6</v>
      </c>
      <c r="AG450" t="s">
        <v>457</v>
      </c>
      <c r="AH450" t="s">
        <v>484</v>
      </c>
      <c r="AI450" t="s">
        <v>444</v>
      </c>
      <c r="AJ450">
        <v>10</v>
      </c>
      <c r="AK450" t="s">
        <v>450</v>
      </c>
    </row>
    <row r="451" spans="1:37" hidden="1" x14ac:dyDescent="0.2">
      <c r="A451">
        <v>177</v>
      </c>
      <c r="B451" s="9" t="s">
        <v>146</v>
      </c>
      <c r="C451">
        <v>10</v>
      </c>
      <c r="D451" s="10">
        <v>44089</v>
      </c>
      <c r="E451" s="10">
        <v>44454</v>
      </c>
      <c r="F451" s="9" t="s">
        <v>34</v>
      </c>
      <c r="G451">
        <v>792</v>
      </c>
      <c r="H451">
        <v>1</v>
      </c>
      <c r="I451" s="10">
        <v>44350</v>
      </c>
      <c r="J451">
        <v>1</v>
      </c>
      <c r="K451" t="b">
        <v>1</v>
      </c>
      <c r="L451">
        <v>43</v>
      </c>
      <c r="M451">
        <v>111</v>
      </c>
      <c r="N451" s="9" t="s">
        <v>183</v>
      </c>
      <c r="O451" s="10">
        <v>44383</v>
      </c>
      <c r="P451" s="9" t="s">
        <v>381</v>
      </c>
      <c r="Q451">
        <v>2020</v>
      </c>
      <c r="R451">
        <v>9</v>
      </c>
      <c r="S451">
        <v>9.6593359206554545</v>
      </c>
      <c r="T451" s="9" t="s">
        <v>356</v>
      </c>
      <c r="U451">
        <v>9</v>
      </c>
      <c r="V451">
        <v>1</v>
      </c>
      <c r="W451">
        <v>9</v>
      </c>
      <c r="X451">
        <v>10</v>
      </c>
      <c r="Y451">
        <v>2020</v>
      </c>
      <c r="Z451" s="9" t="s">
        <v>194</v>
      </c>
      <c r="AA451" s="9" t="s">
        <v>193</v>
      </c>
      <c r="AB451" t="s">
        <v>440</v>
      </c>
      <c r="AC451" t="s">
        <v>441</v>
      </c>
      <c r="AD451">
        <v>9</v>
      </c>
      <c r="AE451" t="s">
        <v>449</v>
      </c>
      <c r="AF451">
        <v>6</v>
      </c>
      <c r="AG451" t="s">
        <v>457</v>
      </c>
      <c r="AH451" t="s">
        <v>484</v>
      </c>
      <c r="AI451" t="s">
        <v>441</v>
      </c>
      <c r="AJ451">
        <v>9</v>
      </c>
      <c r="AK451" t="s">
        <v>449</v>
      </c>
    </row>
    <row r="452" spans="1:37" hidden="1" x14ac:dyDescent="0.2">
      <c r="A452">
        <v>185</v>
      </c>
      <c r="B452" s="9" t="s">
        <v>156</v>
      </c>
      <c r="C452">
        <v>10</v>
      </c>
      <c r="D452" s="10">
        <v>44083</v>
      </c>
      <c r="E452" s="10">
        <v>44448</v>
      </c>
      <c r="F452" s="9" t="s">
        <v>34</v>
      </c>
      <c r="G452">
        <v>369</v>
      </c>
      <c r="H452">
        <v>8</v>
      </c>
      <c r="I452" s="10">
        <v>44349</v>
      </c>
      <c r="J452">
        <v>1</v>
      </c>
      <c r="K452" t="b">
        <v>1</v>
      </c>
      <c r="L452">
        <v>78</v>
      </c>
      <c r="M452">
        <v>251</v>
      </c>
      <c r="N452" s="9" t="s">
        <v>183</v>
      </c>
      <c r="O452" s="10">
        <v>44383</v>
      </c>
      <c r="P452" s="9" t="s">
        <v>396</v>
      </c>
      <c r="Q452">
        <v>2020</v>
      </c>
      <c r="R452">
        <v>9</v>
      </c>
      <c r="S452">
        <v>9.8564652251586278</v>
      </c>
      <c r="T452" s="9" t="s">
        <v>356</v>
      </c>
      <c r="U452">
        <v>9</v>
      </c>
      <c r="V452">
        <v>1</v>
      </c>
      <c r="W452">
        <v>9</v>
      </c>
      <c r="X452">
        <v>10</v>
      </c>
      <c r="Y452">
        <v>2020</v>
      </c>
      <c r="Z452" s="9" t="s">
        <v>194</v>
      </c>
      <c r="AA452" s="9" t="s">
        <v>193</v>
      </c>
      <c r="AB452" t="s">
        <v>440</v>
      </c>
      <c r="AC452" t="s">
        <v>441</v>
      </c>
      <c r="AD452">
        <v>9</v>
      </c>
      <c r="AE452" t="s">
        <v>449</v>
      </c>
      <c r="AF452">
        <v>6</v>
      </c>
      <c r="AG452" t="s">
        <v>457</v>
      </c>
      <c r="AH452" t="s">
        <v>484</v>
      </c>
      <c r="AI452" t="s">
        <v>441</v>
      </c>
      <c r="AJ452">
        <v>9</v>
      </c>
      <c r="AK452" t="s">
        <v>449</v>
      </c>
    </row>
    <row r="453" spans="1:37" x14ac:dyDescent="0.2">
      <c r="A453">
        <v>200</v>
      </c>
      <c r="B453" s="9" t="s">
        <v>42</v>
      </c>
      <c r="C453">
        <v>10</v>
      </c>
      <c r="D453" s="10">
        <v>44011</v>
      </c>
      <c r="E453" s="10">
        <v>44377</v>
      </c>
      <c r="F453" s="9" t="s">
        <v>34</v>
      </c>
      <c r="G453">
        <v>270</v>
      </c>
      <c r="H453">
        <v>1</v>
      </c>
      <c r="I453" s="10">
        <v>44336</v>
      </c>
      <c r="J453">
        <v>1</v>
      </c>
      <c r="K453" t="b">
        <v>1</v>
      </c>
      <c r="L453">
        <v>7</v>
      </c>
      <c r="M453">
        <v>12</v>
      </c>
      <c r="N453" s="9" t="s">
        <v>183</v>
      </c>
      <c r="O453" s="10">
        <v>44383</v>
      </c>
      <c r="P453" s="9" t="s">
        <v>433</v>
      </c>
      <c r="Q453">
        <v>2020</v>
      </c>
      <c r="R453">
        <v>6</v>
      </c>
      <c r="S453">
        <v>12.222016879196698</v>
      </c>
      <c r="T453" s="9" t="s">
        <v>356</v>
      </c>
      <c r="U453">
        <v>12</v>
      </c>
      <c r="V453">
        <v>2</v>
      </c>
      <c r="W453">
        <v>10</v>
      </c>
      <c r="X453">
        <v>8</v>
      </c>
      <c r="Y453">
        <v>2020</v>
      </c>
      <c r="Z453" s="9" t="s">
        <v>189</v>
      </c>
      <c r="AA453" s="9" t="s">
        <v>191</v>
      </c>
      <c r="AB453" t="s">
        <v>440</v>
      </c>
      <c r="AC453" t="s">
        <v>447</v>
      </c>
      <c r="AD453">
        <v>6</v>
      </c>
      <c r="AE453" t="s">
        <v>457</v>
      </c>
      <c r="AF453">
        <v>5</v>
      </c>
      <c r="AG453" t="s">
        <v>448</v>
      </c>
      <c r="AH453" t="s">
        <v>484</v>
      </c>
      <c r="AI453" t="s">
        <v>447</v>
      </c>
      <c r="AJ453">
        <v>6</v>
      </c>
      <c r="AK453" t="s">
        <v>457</v>
      </c>
    </row>
    <row r="454" spans="1:37" hidden="1" x14ac:dyDescent="0.2">
      <c r="A454">
        <v>205</v>
      </c>
      <c r="B454" s="9" t="s">
        <v>52</v>
      </c>
      <c r="C454">
        <v>5</v>
      </c>
      <c r="D454" s="10">
        <v>44060</v>
      </c>
      <c r="E454" s="10">
        <v>44425</v>
      </c>
      <c r="F454" s="9" t="s">
        <v>34</v>
      </c>
      <c r="G454">
        <v>492</v>
      </c>
      <c r="H454">
        <v>2</v>
      </c>
      <c r="I454" s="10">
        <v>44272</v>
      </c>
      <c r="J454">
        <v>1</v>
      </c>
      <c r="K454" t="b">
        <v>1</v>
      </c>
      <c r="L454">
        <v>12</v>
      </c>
      <c r="M454">
        <v>24</v>
      </c>
      <c r="N454" s="9" t="s">
        <v>183</v>
      </c>
      <c r="O454" s="10">
        <v>44383</v>
      </c>
      <c r="P454" s="9" t="s">
        <v>397</v>
      </c>
      <c r="Q454">
        <v>2020</v>
      </c>
      <c r="R454">
        <v>8</v>
      </c>
      <c r="S454">
        <v>10.612127559087456</v>
      </c>
      <c r="T454" s="9" t="s">
        <v>356</v>
      </c>
      <c r="U454">
        <v>10</v>
      </c>
      <c r="V454">
        <v>2</v>
      </c>
      <c r="W454">
        <v>9</v>
      </c>
      <c r="X454">
        <v>10</v>
      </c>
      <c r="Y454">
        <v>2020</v>
      </c>
      <c r="Z454" s="9" t="s">
        <v>194</v>
      </c>
      <c r="AA454" s="9" t="s">
        <v>189</v>
      </c>
      <c r="AB454" t="s">
        <v>440</v>
      </c>
      <c r="AC454" t="s">
        <v>441</v>
      </c>
      <c r="AD454">
        <v>8</v>
      </c>
      <c r="AE454" t="s">
        <v>442</v>
      </c>
      <c r="AF454">
        <v>3</v>
      </c>
      <c r="AG454" t="s">
        <v>458</v>
      </c>
      <c r="AH454" t="s">
        <v>484</v>
      </c>
      <c r="AI454" t="s">
        <v>441</v>
      </c>
      <c r="AJ454">
        <v>8</v>
      </c>
      <c r="AK454" t="s">
        <v>442</v>
      </c>
    </row>
    <row r="455" spans="1:37" hidden="1" x14ac:dyDescent="0.2">
      <c r="A455">
        <v>228</v>
      </c>
      <c r="B455" s="9" t="s">
        <v>91</v>
      </c>
      <c r="C455">
        <v>5</v>
      </c>
      <c r="D455" s="10">
        <v>44147</v>
      </c>
      <c r="E455" s="10">
        <v>44512</v>
      </c>
      <c r="F455" s="9" t="s">
        <v>34</v>
      </c>
      <c r="G455">
        <v>792</v>
      </c>
      <c r="H455">
        <v>3</v>
      </c>
      <c r="I455" s="10">
        <v>44350</v>
      </c>
      <c r="J455">
        <v>1</v>
      </c>
      <c r="K455" t="b">
        <v>1</v>
      </c>
      <c r="L455">
        <v>19</v>
      </c>
      <c r="M455">
        <v>36</v>
      </c>
      <c r="N455" s="9" t="s">
        <v>183</v>
      </c>
      <c r="O455" s="10">
        <v>44383</v>
      </c>
      <c r="P455" s="9" t="s">
        <v>394</v>
      </c>
      <c r="Q455">
        <v>2020</v>
      </c>
      <c r="R455">
        <v>11</v>
      </c>
      <c r="S455">
        <v>7.7537526437914535</v>
      </c>
      <c r="T455" s="9" t="s">
        <v>356</v>
      </c>
      <c r="U455">
        <v>7</v>
      </c>
      <c r="V455">
        <v>2</v>
      </c>
      <c r="W455">
        <v>6</v>
      </c>
      <c r="X455">
        <v>1</v>
      </c>
      <c r="Y455">
        <v>2021</v>
      </c>
      <c r="Z455" s="9" t="s">
        <v>195</v>
      </c>
      <c r="AA455" s="9" t="s">
        <v>196</v>
      </c>
      <c r="AB455" t="s">
        <v>440</v>
      </c>
      <c r="AC455" t="s">
        <v>444</v>
      </c>
      <c r="AD455">
        <v>11</v>
      </c>
      <c r="AE455" t="s">
        <v>453</v>
      </c>
      <c r="AF455">
        <v>6</v>
      </c>
      <c r="AG455" t="s">
        <v>457</v>
      </c>
      <c r="AH455" t="s">
        <v>484</v>
      </c>
      <c r="AI455" t="s">
        <v>444</v>
      </c>
      <c r="AJ455">
        <v>11</v>
      </c>
      <c r="AK455" t="s">
        <v>453</v>
      </c>
    </row>
    <row r="456" spans="1:37" hidden="1" x14ac:dyDescent="0.2">
      <c r="A456">
        <v>231</v>
      </c>
      <c r="B456" s="9" t="s">
        <v>94</v>
      </c>
      <c r="C456">
        <v>10</v>
      </c>
      <c r="D456" s="10">
        <v>43888</v>
      </c>
      <c r="E456" s="10">
        <v>44619</v>
      </c>
      <c r="F456" s="9" t="s">
        <v>34</v>
      </c>
      <c r="G456">
        <v>658</v>
      </c>
      <c r="H456">
        <v>5</v>
      </c>
      <c r="I456" s="10">
        <v>44349</v>
      </c>
      <c r="J456">
        <v>1</v>
      </c>
      <c r="K456" t="b">
        <v>1</v>
      </c>
      <c r="L456">
        <v>22</v>
      </c>
      <c r="M456">
        <v>146</v>
      </c>
      <c r="N456" s="9" t="s">
        <v>183</v>
      </c>
      <c r="O456" s="10">
        <v>44383</v>
      </c>
      <c r="P456" s="9" t="s">
        <v>417</v>
      </c>
      <c r="Q456">
        <v>2020</v>
      </c>
      <c r="R456">
        <v>2</v>
      </c>
      <c r="S456">
        <v>16.263167621511734</v>
      </c>
      <c r="T456" s="9" t="s">
        <v>356</v>
      </c>
      <c r="U456">
        <v>16</v>
      </c>
      <c r="V456">
        <v>2</v>
      </c>
      <c r="W456">
        <v>14</v>
      </c>
      <c r="X456">
        <v>4</v>
      </c>
      <c r="Y456">
        <v>2020</v>
      </c>
      <c r="Z456" s="9" t="s">
        <v>204</v>
      </c>
      <c r="AA456" s="9" t="s">
        <v>202</v>
      </c>
      <c r="AB456" t="s">
        <v>446</v>
      </c>
      <c r="AC456" t="s">
        <v>451</v>
      </c>
      <c r="AD456">
        <v>2</v>
      </c>
      <c r="AE456" t="s">
        <v>452</v>
      </c>
      <c r="AF456">
        <v>6</v>
      </c>
      <c r="AG456" t="s">
        <v>457</v>
      </c>
      <c r="AH456" t="s">
        <v>484</v>
      </c>
      <c r="AI456" t="s">
        <v>451</v>
      </c>
      <c r="AJ456">
        <v>2</v>
      </c>
      <c r="AK456" t="s">
        <v>452</v>
      </c>
    </row>
    <row r="457" spans="1:37" hidden="1" x14ac:dyDescent="0.2">
      <c r="A457">
        <v>233</v>
      </c>
      <c r="B457" s="9" t="s">
        <v>96</v>
      </c>
      <c r="C457">
        <v>5</v>
      </c>
      <c r="D457" s="10">
        <v>44083</v>
      </c>
      <c r="E457" s="10">
        <v>44447</v>
      </c>
      <c r="F457" s="9" t="s">
        <v>34</v>
      </c>
      <c r="G457">
        <v>369</v>
      </c>
      <c r="H457">
        <v>1</v>
      </c>
      <c r="I457" s="10">
        <v>44349</v>
      </c>
      <c r="J457">
        <v>1</v>
      </c>
      <c r="K457" t="b">
        <v>1</v>
      </c>
      <c r="L457">
        <v>10</v>
      </c>
      <c r="M457">
        <v>6</v>
      </c>
      <c r="N457" s="9" t="s">
        <v>183</v>
      </c>
      <c r="O457" s="10">
        <v>44383</v>
      </c>
      <c r="P457" s="9" t="s">
        <v>427</v>
      </c>
      <c r="Q457">
        <v>2020</v>
      </c>
      <c r="R457">
        <v>9</v>
      </c>
      <c r="S457">
        <v>9.8564652251586278</v>
      </c>
      <c r="T457" s="9" t="s">
        <v>356</v>
      </c>
      <c r="U457">
        <v>9</v>
      </c>
      <c r="V457">
        <v>2</v>
      </c>
      <c r="W457">
        <v>8</v>
      </c>
      <c r="X457">
        <v>11</v>
      </c>
      <c r="Y457">
        <v>2020</v>
      </c>
      <c r="Z457" s="9" t="s">
        <v>196</v>
      </c>
      <c r="AA457" s="9" t="s">
        <v>193</v>
      </c>
      <c r="AB457" t="s">
        <v>440</v>
      </c>
      <c r="AC457" t="s">
        <v>441</v>
      </c>
      <c r="AD457">
        <v>9</v>
      </c>
      <c r="AE457" t="s">
        <v>449</v>
      </c>
      <c r="AF457">
        <v>6</v>
      </c>
      <c r="AG457" t="s">
        <v>457</v>
      </c>
      <c r="AH457" t="s">
        <v>484</v>
      </c>
      <c r="AI457" t="s">
        <v>441</v>
      </c>
      <c r="AJ457">
        <v>9</v>
      </c>
      <c r="AK457" t="s">
        <v>449</v>
      </c>
    </row>
    <row r="458" spans="1:37" hidden="1" x14ac:dyDescent="0.2">
      <c r="A458">
        <v>238</v>
      </c>
      <c r="B458" s="9" t="s">
        <v>103</v>
      </c>
      <c r="C458">
        <v>10</v>
      </c>
      <c r="D458" s="10">
        <v>44183</v>
      </c>
      <c r="E458" s="10">
        <v>44548</v>
      </c>
      <c r="F458" s="9" t="s">
        <v>34</v>
      </c>
      <c r="G458">
        <v>495</v>
      </c>
      <c r="H458">
        <v>2</v>
      </c>
      <c r="I458" s="10">
        <v>44343</v>
      </c>
      <c r="J458">
        <v>1</v>
      </c>
      <c r="K458" t="b">
        <v>1</v>
      </c>
      <c r="L458">
        <v>27</v>
      </c>
      <c r="M458">
        <v>119</v>
      </c>
      <c r="N458" s="9" t="s">
        <v>183</v>
      </c>
      <c r="O458" s="10">
        <v>44383</v>
      </c>
      <c r="P458" s="9" t="s">
        <v>393</v>
      </c>
      <c r="Q458">
        <v>2020</v>
      </c>
      <c r="R458">
        <v>12</v>
      </c>
      <c r="S458">
        <v>6.5709768167724185</v>
      </c>
      <c r="T458" s="9" t="s">
        <v>356</v>
      </c>
      <c r="U458">
        <v>6</v>
      </c>
      <c r="V458">
        <v>2</v>
      </c>
      <c r="W458">
        <v>5</v>
      </c>
      <c r="X458">
        <v>2</v>
      </c>
      <c r="Y458">
        <v>2021</v>
      </c>
      <c r="Z458" s="9" t="s">
        <v>197</v>
      </c>
      <c r="AA458" s="9" t="s">
        <v>192</v>
      </c>
      <c r="AB458" t="s">
        <v>440</v>
      </c>
      <c r="AC458" t="s">
        <v>444</v>
      </c>
      <c r="AD458">
        <v>12</v>
      </c>
      <c r="AE458" t="s">
        <v>445</v>
      </c>
      <c r="AF458">
        <v>5</v>
      </c>
      <c r="AG458" t="s">
        <v>448</v>
      </c>
      <c r="AH458" t="s">
        <v>484</v>
      </c>
      <c r="AI458" t="s">
        <v>444</v>
      </c>
      <c r="AJ458">
        <v>12</v>
      </c>
      <c r="AK458" t="s">
        <v>445</v>
      </c>
    </row>
    <row r="459" spans="1:37" hidden="1" x14ac:dyDescent="0.2">
      <c r="A459">
        <v>273</v>
      </c>
      <c r="B459" s="9" t="s">
        <v>144</v>
      </c>
      <c r="C459">
        <v>10</v>
      </c>
      <c r="D459" s="10">
        <v>44130</v>
      </c>
      <c r="E459" s="10">
        <v>44495</v>
      </c>
      <c r="F459" s="9" t="s">
        <v>34</v>
      </c>
      <c r="G459">
        <v>475</v>
      </c>
      <c r="H459">
        <v>5</v>
      </c>
      <c r="I459" s="10">
        <v>44349</v>
      </c>
      <c r="J459">
        <v>1</v>
      </c>
      <c r="K459" t="b">
        <v>0</v>
      </c>
      <c r="L459">
        <v>29</v>
      </c>
      <c r="M459">
        <v>130</v>
      </c>
      <c r="N459" s="9" t="s">
        <v>183</v>
      </c>
      <c r="O459" s="10">
        <v>44383</v>
      </c>
      <c r="P459" s="9" t="s">
        <v>395</v>
      </c>
      <c r="Q459">
        <v>2020</v>
      </c>
      <c r="R459">
        <v>10</v>
      </c>
      <c r="S459">
        <v>8.3122856732171098</v>
      </c>
      <c r="T459" s="9" t="s">
        <v>356</v>
      </c>
      <c r="U459">
        <v>8</v>
      </c>
      <c r="V459">
        <v>2</v>
      </c>
      <c r="W459">
        <v>6</v>
      </c>
      <c r="X459">
        <v>12</v>
      </c>
      <c r="Y459">
        <v>2020</v>
      </c>
      <c r="Z459" s="9" t="s">
        <v>192</v>
      </c>
      <c r="AA459" s="9" t="s">
        <v>194</v>
      </c>
      <c r="AB459" t="s">
        <v>440</v>
      </c>
      <c r="AC459" t="s">
        <v>444</v>
      </c>
      <c r="AD459">
        <v>10</v>
      </c>
      <c r="AE459" t="s">
        <v>450</v>
      </c>
      <c r="AF459">
        <v>6</v>
      </c>
      <c r="AG459" t="s">
        <v>457</v>
      </c>
      <c r="AH459" t="s">
        <v>484</v>
      </c>
      <c r="AI459" t="s">
        <v>444</v>
      </c>
      <c r="AJ459">
        <v>10</v>
      </c>
      <c r="AK459" t="s">
        <v>450</v>
      </c>
    </row>
    <row r="460" spans="1:37" hidden="1" x14ac:dyDescent="0.2">
      <c r="A460">
        <v>275</v>
      </c>
      <c r="B460" s="9" t="s">
        <v>146</v>
      </c>
      <c r="C460">
        <v>10</v>
      </c>
      <c r="D460" s="10">
        <v>44089</v>
      </c>
      <c r="E460" s="10">
        <v>44454</v>
      </c>
      <c r="F460" s="9" t="s">
        <v>34</v>
      </c>
      <c r="G460">
        <v>792</v>
      </c>
      <c r="H460">
        <v>1</v>
      </c>
      <c r="I460" s="10">
        <v>44350</v>
      </c>
      <c r="J460">
        <v>1</v>
      </c>
      <c r="K460" t="b">
        <v>1</v>
      </c>
      <c r="L460">
        <v>43</v>
      </c>
      <c r="M460">
        <v>111</v>
      </c>
      <c r="N460" s="9" t="s">
        <v>183</v>
      </c>
      <c r="O460" s="10">
        <v>44383</v>
      </c>
      <c r="P460" s="9" t="s">
        <v>381</v>
      </c>
      <c r="Q460">
        <v>2020</v>
      </c>
      <c r="R460">
        <v>9</v>
      </c>
      <c r="S460">
        <v>9.6593359206554545</v>
      </c>
      <c r="T460" s="9" t="s">
        <v>356</v>
      </c>
      <c r="U460">
        <v>9</v>
      </c>
      <c r="V460">
        <v>2</v>
      </c>
      <c r="W460">
        <v>8</v>
      </c>
      <c r="X460">
        <v>11</v>
      </c>
      <c r="Y460">
        <v>2020</v>
      </c>
      <c r="Z460" s="9" t="s">
        <v>196</v>
      </c>
      <c r="AA460" s="9" t="s">
        <v>193</v>
      </c>
      <c r="AB460" t="s">
        <v>440</v>
      </c>
      <c r="AC460" t="s">
        <v>441</v>
      </c>
      <c r="AD460">
        <v>9</v>
      </c>
      <c r="AE460" t="s">
        <v>449</v>
      </c>
      <c r="AF460">
        <v>6</v>
      </c>
      <c r="AG460" t="s">
        <v>457</v>
      </c>
      <c r="AH460" t="s">
        <v>484</v>
      </c>
      <c r="AI460" t="s">
        <v>441</v>
      </c>
      <c r="AJ460">
        <v>9</v>
      </c>
      <c r="AK460" t="s">
        <v>449</v>
      </c>
    </row>
    <row r="461" spans="1:37" hidden="1" x14ac:dyDescent="0.2">
      <c r="A461">
        <v>283</v>
      </c>
      <c r="B461" s="9" t="s">
        <v>156</v>
      </c>
      <c r="C461">
        <v>10</v>
      </c>
      <c r="D461" s="10">
        <v>44083</v>
      </c>
      <c r="E461" s="10">
        <v>44448</v>
      </c>
      <c r="F461" s="9" t="s">
        <v>34</v>
      </c>
      <c r="G461">
        <v>369</v>
      </c>
      <c r="H461">
        <v>8</v>
      </c>
      <c r="I461" s="10">
        <v>44349</v>
      </c>
      <c r="J461">
        <v>1</v>
      </c>
      <c r="K461" t="b">
        <v>1</v>
      </c>
      <c r="L461">
        <v>78</v>
      </c>
      <c r="M461">
        <v>251</v>
      </c>
      <c r="N461" s="9" t="s">
        <v>183</v>
      </c>
      <c r="O461" s="10">
        <v>44383</v>
      </c>
      <c r="P461" s="9" t="s">
        <v>396</v>
      </c>
      <c r="Q461">
        <v>2020</v>
      </c>
      <c r="R461">
        <v>9</v>
      </c>
      <c r="S461">
        <v>9.8564652251586278</v>
      </c>
      <c r="T461" s="9" t="s">
        <v>356</v>
      </c>
      <c r="U461">
        <v>9</v>
      </c>
      <c r="V461">
        <v>2</v>
      </c>
      <c r="W461">
        <v>8</v>
      </c>
      <c r="X461">
        <v>11</v>
      </c>
      <c r="Y461">
        <v>2020</v>
      </c>
      <c r="Z461" s="9" t="s">
        <v>196</v>
      </c>
      <c r="AA461" s="9" t="s">
        <v>193</v>
      </c>
      <c r="AB461" t="s">
        <v>440</v>
      </c>
      <c r="AC461" t="s">
        <v>441</v>
      </c>
      <c r="AD461">
        <v>9</v>
      </c>
      <c r="AE461" t="s">
        <v>449</v>
      </c>
      <c r="AF461">
        <v>6</v>
      </c>
      <c r="AG461" t="s">
        <v>457</v>
      </c>
      <c r="AH461" t="s">
        <v>484</v>
      </c>
      <c r="AI461" t="s">
        <v>441</v>
      </c>
      <c r="AJ461">
        <v>9</v>
      </c>
      <c r="AK461" t="s">
        <v>449</v>
      </c>
    </row>
    <row r="462" spans="1:37" x14ac:dyDescent="0.2">
      <c r="A462">
        <v>298</v>
      </c>
      <c r="B462" s="9" t="s">
        <v>42</v>
      </c>
      <c r="C462">
        <v>10</v>
      </c>
      <c r="D462" s="10">
        <v>44011</v>
      </c>
      <c r="E462" s="10">
        <v>44377</v>
      </c>
      <c r="F462" s="9" t="s">
        <v>34</v>
      </c>
      <c r="G462">
        <v>270</v>
      </c>
      <c r="H462">
        <v>1</v>
      </c>
      <c r="I462" s="10">
        <v>44336</v>
      </c>
      <c r="J462">
        <v>1</v>
      </c>
      <c r="K462" t="b">
        <v>1</v>
      </c>
      <c r="L462">
        <v>7</v>
      </c>
      <c r="M462">
        <v>12</v>
      </c>
      <c r="N462" s="9" t="s">
        <v>183</v>
      </c>
      <c r="O462" s="10">
        <v>44383</v>
      </c>
      <c r="P462" s="9" t="s">
        <v>433</v>
      </c>
      <c r="Q462">
        <v>2020</v>
      </c>
      <c r="R462">
        <v>6</v>
      </c>
      <c r="S462">
        <v>12.222016879196698</v>
      </c>
      <c r="T462" s="9" t="s">
        <v>356</v>
      </c>
      <c r="U462">
        <v>12</v>
      </c>
      <c r="V462">
        <v>3</v>
      </c>
      <c r="W462">
        <v>9</v>
      </c>
      <c r="X462">
        <v>9</v>
      </c>
      <c r="Y462">
        <v>2020</v>
      </c>
      <c r="Z462" s="9" t="s">
        <v>193</v>
      </c>
      <c r="AA462" s="9" t="s">
        <v>191</v>
      </c>
      <c r="AB462" t="s">
        <v>440</v>
      </c>
      <c r="AC462" t="s">
        <v>447</v>
      </c>
      <c r="AD462">
        <v>6</v>
      </c>
      <c r="AE462" t="s">
        <v>457</v>
      </c>
      <c r="AF462">
        <v>5</v>
      </c>
      <c r="AG462" t="s">
        <v>448</v>
      </c>
      <c r="AH462" t="s">
        <v>484</v>
      </c>
      <c r="AI462" t="s">
        <v>447</v>
      </c>
      <c r="AJ462">
        <v>6</v>
      </c>
      <c r="AK462" t="s">
        <v>457</v>
      </c>
    </row>
    <row r="463" spans="1:37" hidden="1" x14ac:dyDescent="0.2">
      <c r="A463">
        <v>303</v>
      </c>
      <c r="B463" s="9" t="s">
        <v>52</v>
      </c>
      <c r="C463">
        <v>5</v>
      </c>
      <c r="D463" s="10">
        <v>44060</v>
      </c>
      <c r="E463" s="10">
        <v>44425</v>
      </c>
      <c r="F463" s="9" t="s">
        <v>34</v>
      </c>
      <c r="G463">
        <v>492</v>
      </c>
      <c r="H463">
        <v>2</v>
      </c>
      <c r="I463" s="10">
        <v>44272</v>
      </c>
      <c r="J463">
        <v>1</v>
      </c>
      <c r="K463" t="b">
        <v>1</v>
      </c>
      <c r="L463">
        <v>12</v>
      </c>
      <c r="M463">
        <v>24</v>
      </c>
      <c r="N463" s="9" t="s">
        <v>183</v>
      </c>
      <c r="O463" s="10">
        <v>44383</v>
      </c>
      <c r="P463" s="9" t="s">
        <v>397</v>
      </c>
      <c r="Q463">
        <v>2020</v>
      </c>
      <c r="R463">
        <v>8</v>
      </c>
      <c r="S463">
        <v>10.612127559087456</v>
      </c>
      <c r="T463" s="9" t="s">
        <v>356</v>
      </c>
      <c r="U463">
        <v>10</v>
      </c>
      <c r="V463">
        <v>3</v>
      </c>
      <c r="W463">
        <v>8</v>
      </c>
      <c r="X463">
        <v>11</v>
      </c>
      <c r="Y463">
        <v>2020</v>
      </c>
      <c r="Z463" s="9" t="s">
        <v>196</v>
      </c>
      <c r="AA463" s="9" t="s">
        <v>189</v>
      </c>
      <c r="AB463" t="s">
        <v>440</v>
      </c>
      <c r="AC463" t="s">
        <v>441</v>
      </c>
      <c r="AD463">
        <v>8</v>
      </c>
      <c r="AE463" t="s">
        <v>442</v>
      </c>
      <c r="AF463">
        <v>3</v>
      </c>
      <c r="AG463" t="s">
        <v>458</v>
      </c>
      <c r="AH463" t="s">
        <v>484</v>
      </c>
      <c r="AI463" t="s">
        <v>441</v>
      </c>
      <c r="AJ463">
        <v>8</v>
      </c>
      <c r="AK463" t="s">
        <v>442</v>
      </c>
    </row>
    <row r="464" spans="1:37" hidden="1" x14ac:dyDescent="0.2">
      <c r="A464">
        <v>326</v>
      </c>
      <c r="B464" s="9" t="s">
        <v>91</v>
      </c>
      <c r="C464">
        <v>5</v>
      </c>
      <c r="D464" s="10">
        <v>44147</v>
      </c>
      <c r="E464" s="10">
        <v>44512</v>
      </c>
      <c r="F464" s="9" t="s">
        <v>34</v>
      </c>
      <c r="G464">
        <v>792</v>
      </c>
      <c r="H464">
        <v>3</v>
      </c>
      <c r="I464" s="10">
        <v>44350</v>
      </c>
      <c r="J464">
        <v>1</v>
      </c>
      <c r="K464" t="b">
        <v>1</v>
      </c>
      <c r="L464">
        <v>19</v>
      </c>
      <c r="M464">
        <v>36</v>
      </c>
      <c r="N464" s="9" t="s">
        <v>183</v>
      </c>
      <c r="O464" s="10">
        <v>44383</v>
      </c>
      <c r="P464" s="9" t="s">
        <v>394</v>
      </c>
      <c r="Q464">
        <v>2020</v>
      </c>
      <c r="R464">
        <v>11</v>
      </c>
      <c r="S464">
        <v>7.7537526437914535</v>
      </c>
      <c r="T464" s="9" t="s">
        <v>356</v>
      </c>
      <c r="U464">
        <v>7</v>
      </c>
      <c r="V464">
        <v>3</v>
      </c>
      <c r="W464">
        <v>5</v>
      </c>
      <c r="X464">
        <v>2</v>
      </c>
      <c r="Y464">
        <v>2021</v>
      </c>
      <c r="Z464" s="9" t="s">
        <v>197</v>
      </c>
      <c r="AA464" s="9" t="s">
        <v>196</v>
      </c>
      <c r="AB464" t="s">
        <v>440</v>
      </c>
      <c r="AC464" t="s">
        <v>444</v>
      </c>
      <c r="AD464">
        <v>11</v>
      </c>
      <c r="AE464" t="s">
        <v>453</v>
      </c>
      <c r="AF464">
        <v>6</v>
      </c>
      <c r="AG464" t="s">
        <v>457</v>
      </c>
      <c r="AH464" t="s">
        <v>484</v>
      </c>
      <c r="AI464" t="s">
        <v>444</v>
      </c>
      <c r="AJ464">
        <v>11</v>
      </c>
      <c r="AK464" t="s">
        <v>453</v>
      </c>
    </row>
    <row r="465" spans="1:37" hidden="1" x14ac:dyDescent="0.2">
      <c r="A465">
        <v>329</v>
      </c>
      <c r="B465" s="9" t="s">
        <v>94</v>
      </c>
      <c r="C465">
        <v>10</v>
      </c>
      <c r="D465" s="10">
        <v>43888</v>
      </c>
      <c r="E465" s="10">
        <v>44619</v>
      </c>
      <c r="F465" s="9" t="s">
        <v>34</v>
      </c>
      <c r="G465">
        <v>658</v>
      </c>
      <c r="H465">
        <v>5</v>
      </c>
      <c r="I465" s="10">
        <v>44349</v>
      </c>
      <c r="J465">
        <v>1</v>
      </c>
      <c r="K465" t="b">
        <v>1</v>
      </c>
      <c r="L465">
        <v>22</v>
      </c>
      <c r="M465">
        <v>146</v>
      </c>
      <c r="N465" s="9" t="s">
        <v>183</v>
      </c>
      <c r="O465" s="10">
        <v>44383</v>
      </c>
      <c r="P465" s="9" t="s">
        <v>417</v>
      </c>
      <c r="Q465">
        <v>2020</v>
      </c>
      <c r="R465">
        <v>2</v>
      </c>
      <c r="S465">
        <v>16.263167621511734</v>
      </c>
      <c r="T465" s="9" t="s">
        <v>356</v>
      </c>
      <c r="U465">
        <v>16</v>
      </c>
      <c r="V465">
        <v>3</v>
      </c>
      <c r="W465">
        <v>13</v>
      </c>
      <c r="X465">
        <v>5</v>
      </c>
      <c r="Y465">
        <v>2020</v>
      </c>
      <c r="Z465" s="9" t="s">
        <v>205</v>
      </c>
      <c r="AA465" s="9" t="s">
        <v>202</v>
      </c>
      <c r="AB465" t="s">
        <v>446</v>
      </c>
      <c r="AC465" t="s">
        <v>451</v>
      </c>
      <c r="AD465">
        <v>2</v>
      </c>
      <c r="AE465" t="s">
        <v>452</v>
      </c>
      <c r="AF465">
        <v>6</v>
      </c>
      <c r="AG465" t="s">
        <v>457</v>
      </c>
      <c r="AH465" t="s">
        <v>484</v>
      </c>
      <c r="AI465" t="s">
        <v>451</v>
      </c>
      <c r="AJ465">
        <v>2</v>
      </c>
      <c r="AK465" t="s">
        <v>452</v>
      </c>
    </row>
    <row r="466" spans="1:37" hidden="1" x14ac:dyDescent="0.2">
      <c r="A466">
        <v>331</v>
      </c>
      <c r="B466" s="9" t="s">
        <v>96</v>
      </c>
      <c r="C466">
        <v>5</v>
      </c>
      <c r="D466" s="10">
        <v>44083</v>
      </c>
      <c r="E466" s="10">
        <v>44447</v>
      </c>
      <c r="F466" s="9" t="s">
        <v>34</v>
      </c>
      <c r="G466">
        <v>369</v>
      </c>
      <c r="H466">
        <v>1</v>
      </c>
      <c r="I466" s="10">
        <v>44349</v>
      </c>
      <c r="J466">
        <v>1</v>
      </c>
      <c r="K466" t="b">
        <v>1</v>
      </c>
      <c r="L466">
        <v>10</v>
      </c>
      <c r="M466">
        <v>6</v>
      </c>
      <c r="N466" s="9" t="s">
        <v>183</v>
      </c>
      <c r="O466" s="10">
        <v>44383</v>
      </c>
      <c r="P466" s="9" t="s">
        <v>427</v>
      </c>
      <c r="Q466">
        <v>2020</v>
      </c>
      <c r="R466">
        <v>9</v>
      </c>
      <c r="S466">
        <v>9.8564652251586278</v>
      </c>
      <c r="T466" s="9" t="s">
        <v>356</v>
      </c>
      <c r="U466">
        <v>9</v>
      </c>
      <c r="V466">
        <v>3</v>
      </c>
      <c r="W466">
        <v>7</v>
      </c>
      <c r="X466">
        <v>12</v>
      </c>
      <c r="Y466">
        <v>2020</v>
      </c>
      <c r="Z466" s="9" t="s">
        <v>192</v>
      </c>
      <c r="AA466" s="9" t="s">
        <v>193</v>
      </c>
      <c r="AB466" t="s">
        <v>440</v>
      </c>
      <c r="AC466" t="s">
        <v>441</v>
      </c>
      <c r="AD466">
        <v>9</v>
      </c>
      <c r="AE466" t="s">
        <v>449</v>
      </c>
      <c r="AF466">
        <v>6</v>
      </c>
      <c r="AG466" t="s">
        <v>457</v>
      </c>
      <c r="AH466" t="s">
        <v>484</v>
      </c>
      <c r="AI466" t="s">
        <v>441</v>
      </c>
      <c r="AJ466">
        <v>9</v>
      </c>
      <c r="AK466" t="s">
        <v>449</v>
      </c>
    </row>
    <row r="467" spans="1:37" hidden="1" x14ac:dyDescent="0.2">
      <c r="A467">
        <v>336</v>
      </c>
      <c r="B467" s="9" t="s">
        <v>103</v>
      </c>
      <c r="C467">
        <v>10</v>
      </c>
      <c r="D467" s="10">
        <v>44183</v>
      </c>
      <c r="E467" s="10">
        <v>44548</v>
      </c>
      <c r="F467" s="9" t="s">
        <v>34</v>
      </c>
      <c r="G467">
        <v>495</v>
      </c>
      <c r="H467">
        <v>2</v>
      </c>
      <c r="I467" s="10">
        <v>44343</v>
      </c>
      <c r="J467">
        <v>1</v>
      </c>
      <c r="K467" t="b">
        <v>1</v>
      </c>
      <c r="L467">
        <v>27</v>
      </c>
      <c r="M467">
        <v>119</v>
      </c>
      <c r="N467" s="9" t="s">
        <v>183</v>
      </c>
      <c r="O467" s="10">
        <v>44383</v>
      </c>
      <c r="P467" s="9" t="s">
        <v>393</v>
      </c>
      <c r="Q467">
        <v>2020</v>
      </c>
      <c r="R467">
        <v>12</v>
      </c>
      <c r="S467">
        <v>6.5709768167724185</v>
      </c>
      <c r="T467" s="9" t="s">
        <v>356</v>
      </c>
      <c r="U467">
        <v>6</v>
      </c>
      <c r="V467">
        <v>3</v>
      </c>
      <c r="W467">
        <v>4</v>
      </c>
      <c r="X467">
        <v>3</v>
      </c>
      <c r="Y467">
        <v>2021</v>
      </c>
      <c r="Z467" s="9" t="s">
        <v>198</v>
      </c>
      <c r="AA467" s="9" t="s">
        <v>192</v>
      </c>
      <c r="AB467" t="s">
        <v>440</v>
      </c>
      <c r="AC467" t="s">
        <v>444</v>
      </c>
      <c r="AD467">
        <v>12</v>
      </c>
      <c r="AE467" t="s">
        <v>445</v>
      </c>
      <c r="AF467">
        <v>5</v>
      </c>
      <c r="AG467" t="s">
        <v>448</v>
      </c>
      <c r="AH467" t="s">
        <v>484</v>
      </c>
      <c r="AI467" t="s">
        <v>444</v>
      </c>
      <c r="AJ467">
        <v>12</v>
      </c>
      <c r="AK467" t="s">
        <v>445</v>
      </c>
    </row>
    <row r="468" spans="1:37" hidden="1" x14ac:dyDescent="0.2">
      <c r="A468">
        <v>371</v>
      </c>
      <c r="B468" s="9" t="s">
        <v>144</v>
      </c>
      <c r="C468">
        <v>10</v>
      </c>
      <c r="D468" s="10">
        <v>44130</v>
      </c>
      <c r="E468" s="10">
        <v>44495</v>
      </c>
      <c r="F468" s="9" t="s">
        <v>34</v>
      </c>
      <c r="G468">
        <v>475</v>
      </c>
      <c r="H468">
        <v>5</v>
      </c>
      <c r="I468" s="10">
        <v>44349</v>
      </c>
      <c r="J468">
        <v>1</v>
      </c>
      <c r="K468" t="b">
        <v>0</v>
      </c>
      <c r="L468">
        <v>29</v>
      </c>
      <c r="M468">
        <v>130</v>
      </c>
      <c r="N468" s="9" t="s">
        <v>183</v>
      </c>
      <c r="O468" s="10">
        <v>44383</v>
      </c>
      <c r="P468" s="9" t="s">
        <v>395</v>
      </c>
      <c r="Q468">
        <v>2020</v>
      </c>
      <c r="R468">
        <v>10</v>
      </c>
      <c r="S468">
        <v>8.3122856732171098</v>
      </c>
      <c r="T468" s="9" t="s">
        <v>356</v>
      </c>
      <c r="U468">
        <v>8</v>
      </c>
      <c r="V468">
        <v>3</v>
      </c>
      <c r="W468">
        <v>5</v>
      </c>
      <c r="X468">
        <v>1</v>
      </c>
      <c r="Y468">
        <v>2021</v>
      </c>
      <c r="Z468" s="9" t="s">
        <v>195</v>
      </c>
      <c r="AA468" s="9" t="s">
        <v>194</v>
      </c>
      <c r="AB468" t="s">
        <v>440</v>
      </c>
      <c r="AC468" t="s">
        <v>444</v>
      </c>
      <c r="AD468">
        <v>10</v>
      </c>
      <c r="AE468" t="s">
        <v>450</v>
      </c>
      <c r="AF468">
        <v>6</v>
      </c>
      <c r="AG468" t="s">
        <v>457</v>
      </c>
      <c r="AH468" t="s">
        <v>484</v>
      </c>
      <c r="AI468" t="s">
        <v>444</v>
      </c>
      <c r="AJ468">
        <v>10</v>
      </c>
      <c r="AK468" t="s">
        <v>450</v>
      </c>
    </row>
    <row r="469" spans="1:37" hidden="1" x14ac:dyDescent="0.2">
      <c r="A469">
        <v>373</v>
      </c>
      <c r="B469" s="9" t="s">
        <v>146</v>
      </c>
      <c r="C469">
        <v>10</v>
      </c>
      <c r="D469" s="10">
        <v>44089</v>
      </c>
      <c r="E469" s="10">
        <v>44454</v>
      </c>
      <c r="F469" s="9" t="s">
        <v>34</v>
      </c>
      <c r="G469">
        <v>792</v>
      </c>
      <c r="H469">
        <v>1</v>
      </c>
      <c r="I469" s="10">
        <v>44350</v>
      </c>
      <c r="J469">
        <v>1</v>
      </c>
      <c r="K469" t="b">
        <v>1</v>
      </c>
      <c r="L469">
        <v>43</v>
      </c>
      <c r="M469">
        <v>111</v>
      </c>
      <c r="N469" s="9" t="s">
        <v>183</v>
      </c>
      <c r="O469" s="10">
        <v>44383</v>
      </c>
      <c r="P469" s="9" t="s">
        <v>381</v>
      </c>
      <c r="Q469">
        <v>2020</v>
      </c>
      <c r="R469">
        <v>9</v>
      </c>
      <c r="S469">
        <v>9.6593359206554545</v>
      </c>
      <c r="T469" s="9" t="s">
        <v>356</v>
      </c>
      <c r="U469">
        <v>9</v>
      </c>
      <c r="V469">
        <v>3</v>
      </c>
      <c r="W469">
        <v>7</v>
      </c>
      <c r="X469">
        <v>12</v>
      </c>
      <c r="Y469">
        <v>2020</v>
      </c>
      <c r="Z469" s="9" t="s">
        <v>192</v>
      </c>
      <c r="AA469" s="9" t="s">
        <v>193</v>
      </c>
      <c r="AB469" t="s">
        <v>440</v>
      </c>
      <c r="AC469" t="s">
        <v>441</v>
      </c>
      <c r="AD469">
        <v>9</v>
      </c>
      <c r="AE469" t="s">
        <v>449</v>
      </c>
      <c r="AF469">
        <v>6</v>
      </c>
      <c r="AG469" t="s">
        <v>457</v>
      </c>
      <c r="AH469" t="s">
        <v>484</v>
      </c>
      <c r="AI469" t="s">
        <v>441</v>
      </c>
      <c r="AJ469">
        <v>9</v>
      </c>
      <c r="AK469" t="s">
        <v>449</v>
      </c>
    </row>
    <row r="470" spans="1:37" hidden="1" x14ac:dyDescent="0.2">
      <c r="A470">
        <v>381</v>
      </c>
      <c r="B470" s="9" t="s">
        <v>156</v>
      </c>
      <c r="C470">
        <v>10</v>
      </c>
      <c r="D470" s="10">
        <v>44083</v>
      </c>
      <c r="E470" s="10">
        <v>44448</v>
      </c>
      <c r="F470" s="9" t="s">
        <v>34</v>
      </c>
      <c r="G470">
        <v>369</v>
      </c>
      <c r="H470">
        <v>8</v>
      </c>
      <c r="I470" s="10">
        <v>44349</v>
      </c>
      <c r="J470">
        <v>1</v>
      </c>
      <c r="K470" t="b">
        <v>1</v>
      </c>
      <c r="L470">
        <v>78</v>
      </c>
      <c r="M470">
        <v>251</v>
      </c>
      <c r="N470" s="9" t="s">
        <v>183</v>
      </c>
      <c r="O470" s="10">
        <v>44383</v>
      </c>
      <c r="P470" s="9" t="s">
        <v>396</v>
      </c>
      <c r="Q470">
        <v>2020</v>
      </c>
      <c r="R470">
        <v>9</v>
      </c>
      <c r="S470">
        <v>9.8564652251586278</v>
      </c>
      <c r="T470" s="9" t="s">
        <v>356</v>
      </c>
      <c r="U470">
        <v>9</v>
      </c>
      <c r="V470">
        <v>3</v>
      </c>
      <c r="W470">
        <v>7</v>
      </c>
      <c r="X470">
        <v>12</v>
      </c>
      <c r="Y470">
        <v>2020</v>
      </c>
      <c r="Z470" s="9" t="s">
        <v>192</v>
      </c>
      <c r="AA470" s="9" t="s">
        <v>193</v>
      </c>
      <c r="AB470" t="s">
        <v>440</v>
      </c>
      <c r="AC470" t="s">
        <v>441</v>
      </c>
      <c r="AD470">
        <v>9</v>
      </c>
      <c r="AE470" t="s">
        <v>449</v>
      </c>
      <c r="AF470">
        <v>6</v>
      </c>
      <c r="AG470" t="s">
        <v>457</v>
      </c>
      <c r="AH470" t="s">
        <v>484</v>
      </c>
      <c r="AI470" t="s">
        <v>441</v>
      </c>
      <c r="AJ470">
        <v>9</v>
      </c>
      <c r="AK470" t="s">
        <v>449</v>
      </c>
    </row>
    <row r="471" spans="1:37" x14ac:dyDescent="0.2">
      <c r="A471">
        <v>396</v>
      </c>
      <c r="B471" s="9" t="s">
        <v>42</v>
      </c>
      <c r="C471">
        <v>10</v>
      </c>
      <c r="D471" s="10">
        <v>44011</v>
      </c>
      <c r="E471" s="10">
        <v>44377</v>
      </c>
      <c r="F471" s="9" t="s">
        <v>34</v>
      </c>
      <c r="G471">
        <v>270</v>
      </c>
      <c r="H471">
        <v>1</v>
      </c>
      <c r="I471" s="10">
        <v>44336</v>
      </c>
      <c r="J471">
        <v>1</v>
      </c>
      <c r="K471" t="b">
        <v>1</v>
      </c>
      <c r="L471">
        <v>7</v>
      </c>
      <c r="M471">
        <v>12</v>
      </c>
      <c r="N471" s="9" t="s">
        <v>183</v>
      </c>
      <c r="O471" s="10">
        <v>44383</v>
      </c>
      <c r="P471" s="9" t="s">
        <v>433</v>
      </c>
      <c r="Q471">
        <v>2020</v>
      </c>
      <c r="R471">
        <v>6</v>
      </c>
      <c r="S471">
        <v>12.222016879196698</v>
      </c>
      <c r="T471" s="9" t="s">
        <v>356</v>
      </c>
      <c r="U471">
        <v>12</v>
      </c>
      <c r="V471">
        <v>4</v>
      </c>
      <c r="W471">
        <v>8</v>
      </c>
      <c r="X471">
        <v>10</v>
      </c>
      <c r="Y471">
        <v>2020</v>
      </c>
      <c r="Z471" s="9" t="s">
        <v>194</v>
      </c>
      <c r="AA471" s="9" t="s">
        <v>191</v>
      </c>
      <c r="AB471" t="s">
        <v>440</v>
      </c>
      <c r="AC471" t="s">
        <v>447</v>
      </c>
      <c r="AD471">
        <v>6</v>
      </c>
      <c r="AE471" t="s">
        <v>457</v>
      </c>
      <c r="AF471">
        <v>5</v>
      </c>
      <c r="AG471" t="s">
        <v>448</v>
      </c>
      <c r="AH471" t="s">
        <v>484</v>
      </c>
      <c r="AI471" t="s">
        <v>447</v>
      </c>
      <c r="AJ471">
        <v>6</v>
      </c>
      <c r="AK471" t="s">
        <v>457</v>
      </c>
    </row>
    <row r="472" spans="1:37" hidden="1" x14ac:dyDescent="0.2">
      <c r="A472">
        <v>401</v>
      </c>
      <c r="B472" s="9" t="s">
        <v>52</v>
      </c>
      <c r="C472">
        <v>5</v>
      </c>
      <c r="D472" s="10">
        <v>44060</v>
      </c>
      <c r="E472" s="10">
        <v>44425</v>
      </c>
      <c r="F472" s="9" t="s">
        <v>34</v>
      </c>
      <c r="G472">
        <v>492</v>
      </c>
      <c r="H472">
        <v>2</v>
      </c>
      <c r="I472" s="10">
        <v>44272</v>
      </c>
      <c r="J472">
        <v>1</v>
      </c>
      <c r="K472" t="b">
        <v>1</v>
      </c>
      <c r="L472">
        <v>12</v>
      </c>
      <c r="M472">
        <v>24</v>
      </c>
      <c r="N472" s="9" t="s">
        <v>183</v>
      </c>
      <c r="O472" s="10">
        <v>44383</v>
      </c>
      <c r="P472" s="9" t="s">
        <v>397</v>
      </c>
      <c r="Q472">
        <v>2020</v>
      </c>
      <c r="R472">
        <v>8</v>
      </c>
      <c r="S472">
        <v>10.612127559087456</v>
      </c>
      <c r="T472" s="9" t="s">
        <v>356</v>
      </c>
      <c r="U472">
        <v>10</v>
      </c>
      <c r="V472">
        <v>4</v>
      </c>
      <c r="W472">
        <v>7</v>
      </c>
      <c r="X472">
        <v>12</v>
      </c>
      <c r="Y472">
        <v>2020</v>
      </c>
      <c r="Z472" s="9" t="s">
        <v>192</v>
      </c>
      <c r="AA472" s="9" t="s">
        <v>189</v>
      </c>
      <c r="AB472" t="s">
        <v>440</v>
      </c>
      <c r="AC472" t="s">
        <v>441</v>
      </c>
      <c r="AD472">
        <v>8</v>
      </c>
      <c r="AE472" t="s">
        <v>442</v>
      </c>
      <c r="AF472">
        <v>3</v>
      </c>
      <c r="AG472" t="s">
        <v>458</v>
      </c>
      <c r="AH472" t="s">
        <v>484</v>
      </c>
      <c r="AI472" t="s">
        <v>441</v>
      </c>
      <c r="AJ472">
        <v>8</v>
      </c>
      <c r="AK472" t="s">
        <v>442</v>
      </c>
    </row>
    <row r="473" spans="1:37" hidden="1" x14ac:dyDescent="0.2">
      <c r="A473">
        <v>424</v>
      </c>
      <c r="B473" s="9" t="s">
        <v>91</v>
      </c>
      <c r="C473">
        <v>5</v>
      </c>
      <c r="D473" s="10">
        <v>44147</v>
      </c>
      <c r="E473" s="10">
        <v>44512</v>
      </c>
      <c r="F473" s="9" t="s">
        <v>34</v>
      </c>
      <c r="G473">
        <v>792</v>
      </c>
      <c r="H473">
        <v>3</v>
      </c>
      <c r="I473" s="10">
        <v>44350</v>
      </c>
      <c r="J473">
        <v>1</v>
      </c>
      <c r="K473" t="b">
        <v>1</v>
      </c>
      <c r="L473">
        <v>19</v>
      </c>
      <c r="M473">
        <v>36</v>
      </c>
      <c r="N473" s="9" t="s">
        <v>183</v>
      </c>
      <c r="O473" s="10">
        <v>44383</v>
      </c>
      <c r="P473" s="9" t="s">
        <v>394</v>
      </c>
      <c r="Q473">
        <v>2020</v>
      </c>
      <c r="R473">
        <v>11</v>
      </c>
      <c r="S473">
        <v>7.7537526437914535</v>
      </c>
      <c r="T473" s="9" t="s">
        <v>356</v>
      </c>
      <c r="U473">
        <v>7</v>
      </c>
      <c r="V473">
        <v>4</v>
      </c>
      <c r="W473">
        <v>4</v>
      </c>
      <c r="X473">
        <v>3</v>
      </c>
      <c r="Y473">
        <v>2021</v>
      </c>
      <c r="Z473" s="9" t="s">
        <v>198</v>
      </c>
      <c r="AA473" s="9" t="s">
        <v>196</v>
      </c>
      <c r="AB473" t="s">
        <v>440</v>
      </c>
      <c r="AC473" t="s">
        <v>444</v>
      </c>
      <c r="AD473">
        <v>11</v>
      </c>
      <c r="AE473" t="s">
        <v>453</v>
      </c>
      <c r="AF473">
        <v>6</v>
      </c>
      <c r="AG473" t="s">
        <v>457</v>
      </c>
      <c r="AH473" t="s">
        <v>484</v>
      </c>
      <c r="AI473" t="s">
        <v>444</v>
      </c>
      <c r="AJ473">
        <v>11</v>
      </c>
      <c r="AK473" t="s">
        <v>453</v>
      </c>
    </row>
    <row r="474" spans="1:37" hidden="1" x14ac:dyDescent="0.2">
      <c r="A474">
        <v>427</v>
      </c>
      <c r="B474" s="9" t="s">
        <v>94</v>
      </c>
      <c r="C474">
        <v>10</v>
      </c>
      <c r="D474" s="10">
        <v>43888</v>
      </c>
      <c r="E474" s="10">
        <v>44619</v>
      </c>
      <c r="F474" s="9" t="s">
        <v>34</v>
      </c>
      <c r="G474">
        <v>658</v>
      </c>
      <c r="H474">
        <v>5</v>
      </c>
      <c r="I474" s="10">
        <v>44349</v>
      </c>
      <c r="J474">
        <v>1</v>
      </c>
      <c r="K474" t="b">
        <v>1</v>
      </c>
      <c r="L474">
        <v>22</v>
      </c>
      <c r="M474">
        <v>146</v>
      </c>
      <c r="N474" s="9" t="s">
        <v>183</v>
      </c>
      <c r="O474" s="10">
        <v>44383</v>
      </c>
      <c r="P474" s="9" t="s">
        <v>417</v>
      </c>
      <c r="Q474">
        <v>2020</v>
      </c>
      <c r="R474">
        <v>2</v>
      </c>
      <c r="S474">
        <v>16.263167621511734</v>
      </c>
      <c r="T474" s="9" t="s">
        <v>356</v>
      </c>
      <c r="U474">
        <v>16</v>
      </c>
      <c r="V474">
        <v>4</v>
      </c>
      <c r="W474">
        <v>12</v>
      </c>
      <c r="X474">
        <v>6</v>
      </c>
      <c r="Y474">
        <v>2020</v>
      </c>
      <c r="Z474" s="9" t="s">
        <v>191</v>
      </c>
      <c r="AA474" s="9" t="s">
        <v>202</v>
      </c>
      <c r="AB474" t="s">
        <v>446</v>
      </c>
      <c r="AC474" t="s">
        <v>451</v>
      </c>
      <c r="AD474">
        <v>2</v>
      </c>
      <c r="AE474" t="s">
        <v>452</v>
      </c>
      <c r="AF474">
        <v>6</v>
      </c>
      <c r="AG474" t="s">
        <v>457</v>
      </c>
      <c r="AH474" t="s">
        <v>484</v>
      </c>
      <c r="AI474" t="s">
        <v>451</v>
      </c>
      <c r="AJ474">
        <v>2</v>
      </c>
      <c r="AK474" t="s">
        <v>452</v>
      </c>
    </row>
    <row r="475" spans="1:37" hidden="1" x14ac:dyDescent="0.2">
      <c r="A475">
        <v>429</v>
      </c>
      <c r="B475" s="9" t="s">
        <v>96</v>
      </c>
      <c r="C475">
        <v>5</v>
      </c>
      <c r="D475" s="10">
        <v>44083</v>
      </c>
      <c r="E475" s="10">
        <v>44447</v>
      </c>
      <c r="F475" s="9" t="s">
        <v>34</v>
      </c>
      <c r="G475">
        <v>369</v>
      </c>
      <c r="H475">
        <v>1</v>
      </c>
      <c r="I475" s="10">
        <v>44349</v>
      </c>
      <c r="J475">
        <v>1</v>
      </c>
      <c r="K475" t="b">
        <v>1</v>
      </c>
      <c r="L475">
        <v>10</v>
      </c>
      <c r="M475">
        <v>6</v>
      </c>
      <c r="N475" s="9" t="s">
        <v>183</v>
      </c>
      <c r="O475" s="10">
        <v>44383</v>
      </c>
      <c r="P475" s="9" t="s">
        <v>427</v>
      </c>
      <c r="Q475">
        <v>2020</v>
      </c>
      <c r="R475">
        <v>9</v>
      </c>
      <c r="S475">
        <v>9.8564652251586278</v>
      </c>
      <c r="T475" s="9" t="s">
        <v>356</v>
      </c>
      <c r="U475">
        <v>9</v>
      </c>
      <c r="V475">
        <v>4</v>
      </c>
      <c r="W475">
        <v>6</v>
      </c>
      <c r="X475">
        <v>1</v>
      </c>
      <c r="Y475">
        <v>2021</v>
      </c>
      <c r="Z475" s="9" t="s">
        <v>195</v>
      </c>
      <c r="AA475" s="9" t="s">
        <v>193</v>
      </c>
      <c r="AB475" t="s">
        <v>440</v>
      </c>
      <c r="AC475" t="s">
        <v>441</v>
      </c>
      <c r="AD475">
        <v>9</v>
      </c>
      <c r="AE475" t="s">
        <v>449</v>
      </c>
      <c r="AF475">
        <v>6</v>
      </c>
      <c r="AG475" t="s">
        <v>457</v>
      </c>
      <c r="AH475" t="s">
        <v>484</v>
      </c>
      <c r="AI475" t="s">
        <v>441</v>
      </c>
      <c r="AJ475">
        <v>9</v>
      </c>
      <c r="AK475" t="s">
        <v>449</v>
      </c>
    </row>
    <row r="476" spans="1:37" hidden="1" x14ac:dyDescent="0.2">
      <c r="A476">
        <v>434</v>
      </c>
      <c r="B476" s="9" t="s">
        <v>103</v>
      </c>
      <c r="C476">
        <v>10</v>
      </c>
      <c r="D476" s="10">
        <v>44183</v>
      </c>
      <c r="E476" s="10">
        <v>44548</v>
      </c>
      <c r="F476" s="9" t="s">
        <v>34</v>
      </c>
      <c r="G476">
        <v>495</v>
      </c>
      <c r="H476">
        <v>2</v>
      </c>
      <c r="I476" s="10">
        <v>44343</v>
      </c>
      <c r="J476">
        <v>1</v>
      </c>
      <c r="K476" t="b">
        <v>1</v>
      </c>
      <c r="L476">
        <v>27</v>
      </c>
      <c r="M476">
        <v>119</v>
      </c>
      <c r="N476" s="9" t="s">
        <v>183</v>
      </c>
      <c r="O476" s="10">
        <v>44383</v>
      </c>
      <c r="P476" s="9" t="s">
        <v>393</v>
      </c>
      <c r="Q476">
        <v>2020</v>
      </c>
      <c r="R476">
        <v>12</v>
      </c>
      <c r="S476">
        <v>6.5709768167724185</v>
      </c>
      <c r="T476" s="9" t="s">
        <v>356</v>
      </c>
      <c r="U476">
        <v>6</v>
      </c>
      <c r="V476">
        <v>4</v>
      </c>
      <c r="W476">
        <v>3</v>
      </c>
      <c r="X476">
        <v>4</v>
      </c>
      <c r="Y476">
        <v>2021</v>
      </c>
      <c r="Z476" s="9" t="s">
        <v>199</v>
      </c>
      <c r="AA476" s="9" t="s">
        <v>192</v>
      </c>
      <c r="AB476" t="s">
        <v>440</v>
      </c>
      <c r="AC476" t="s">
        <v>444</v>
      </c>
      <c r="AD476">
        <v>12</v>
      </c>
      <c r="AE476" t="s">
        <v>445</v>
      </c>
      <c r="AF476">
        <v>5</v>
      </c>
      <c r="AG476" t="s">
        <v>448</v>
      </c>
      <c r="AH476" t="s">
        <v>484</v>
      </c>
      <c r="AI476" t="s">
        <v>444</v>
      </c>
      <c r="AJ476">
        <v>12</v>
      </c>
      <c r="AK476" t="s">
        <v>445</v>
      </c>
    </row>
    <row r="477" spans="1:37" hidden="1" x14ac:dyDescent="0.2">
      <c r="A477">
        <v>469</v>
      </c>
      <c r="B477" s="9" t="s">
        <v>144</v>
      </c>
      <c r="C477">
        <v>10</v>
      </c>
      <c r="D477" s="10">
        <v>44130</v>
      </c>
      <c r="E477" s="10">
        <v>44495</v>
      </c>
      <c r="F477" s="9" t="s">
        <v>34</v>
      </c>
      <c r="G477">
        <v>475</v>
      </c>
      <c r="H477">
        <v>5</v>
      </c>
      <c r="I477" s="10">
        <v>44349</v>
      </c>
      <c r="J477">
        <v>1</v>
      </c>
      <c r="K477" t="b">
        <v>0</v>
      </c>
      <c r="L477">
        <v>29</v>
      </c>
      <c r="M477">
        <v>130</v>
      </c>
      <c r="N477" s="9" t="s">
        <v>183</v>
      </c>
      <c r="O477" s="10">
        <v>44383</v>
      </c>
      <c r="P477" s="9" t="s">
        <v>395</v>
      </c>
      <c r="Q477">
        <v>2020</v>
      </c>
      <c r="R477">
        <v>10</v>
      </c>
      <c r="S477">
        <v>8.3122856732171098</v>
      </c>
      <c r="T477" s="9" t="s">
        <v>356</v>
      </c>
      <c r="U477">
        <v>8</v>
      </c>
      <c r="V477">
        <v>4</v>
      </c>
      <c r="W477">
        <v>4</v>
      </c>
      <c r="X477">
        <v>2</v>
      </c>
      <c r="Y477">
        <v>2021</v>
      </c>
      <c r="Z477" s="9" t="s">
        <v>197</v>
      </c>
      <c r="AA477" s="9" t="s">
        <v>194</v>
      </c>
      <c r="AB477" t="s">
        <v>440</v>
      </c>
      <c r="AC477" t="s">
        <v>444</v>
      </c>
      <c r="AD477">
        <v>10</v>
      </c>
      <c r="AE477" t="s">
        <v>450</v>
      </c>
      <c r="AF477">
        <v>6</v>
      </c>
      <c r="AG477" t="s">
        <v>457</v>
      </c>
      <c r="AH477" t="s">
        <v>484</v>
      </c>
      <c r="AI477" t="s">
        <v>444</v>
      </c>
      <c r="AJ477">
        <v>10</v>
      </c>
      <c r="AK477" t="s">
        <v>450</v>
      </c>
    </row>
    <row r="478" spans="1:37" hidden="1" x14ac:dyDescent="0.2">
      <c r="A478">
        <v>471</v>
      </c>
      <c r="B478" s="9" t="s">
        <v>146</v>
      </c>
      <c r="C478">
        <v>10</v>
      </c>
      <c r="D478" s="10">
        <v>44089</v>
      </c>
      <c r="E478" s="10">
        <v>44454</v>
      </c>
      <c r="F478" s="9" t="s">
        <v>34</v>
      </c>
      <c r="G478">
        <v>792</v>
      </c>
      <c r="H478">
        <v>1</v>
      </c>
      <c r="I478" s="10">
        <v>44350</v>
      </c>
      <c r="J478">
        <v>1</v>
      </c>
      <c r="K478" t="b">
        <v>1</v>
      </c>
      <c r="L478">
        <v>43</v>
      </c>
      <c r="M478">
        <v>111</v>
      </c>
      <c r="N478" s="9" t="s">
        <v>183</v>
      </c>
      <c r="O478" s="10">
        <v>44383</v>
      </c>
      <c r="P478" s="9" t="s">
        <v>381</v>
      </c>
      <c r="Q478">
        <v>2020</v>
      </c>
      <c r="R478">
        <v>9</v>
      </c>
      <c r="S478">
        <v>9.6593359206554545</v>
      </c>
      <c r="T478" s="9" t="s">
        <v>356</v>
      </c>
      <c r="U478">
        <v>9</v>
      </c>
      <c r="V478">
        <v>4</v>
      </c>
      <c r="W478">
        <v>6</v>
      </c>
      <c r="X478">
        <v>1</v>
      </c>
      <c r="Y478">
        <v>2021</v>
      </c>
      <c r="Z478" s="9" t="s">
        <v>195</v>
      </c>
      <c r="AA478" s="9" t="s">
        <v>193</v>
      </c>
      <c r="AB478" t="s">
        <v>440</v>
      </c>
      <c r="AC478" t="s">
        <v>441</v>
      </c>
      <c r="AD478">
        <v>9</v>
      </c>
      <c r="AE478" t="s">
        <v>449</v>
      </c>
      <c r="AF478">
        <v>6</v>
      </c>
      <c r="AG478" t="s">
        <v>457</v>
      </c>
      <c r="AH478" t="s">
        <v>484</v>
      </c>
      <c r="AI478" t="s">
        <v>441</v>
      </c>
      <c r="AJ478">
        <v>9</v>
      </c>
      <c r="AK478" t="s">
        <v>449</v>
      </c>
    </row>
    <row r="479" spans="1:37" hidden="1" x14ac:dyDescent="0.2">
      <c r="A479">
        <v>479</v>
      </c>
      <c r="B479" s="9" t="s">
        <v>156</v>
      </c>
      <c r="C479">
        <v>10</v>
      </c>
      <c r="D479" s="10">
        <v>44083</v>
      </c>
      <c r="E479" s="10">
        <v>44448</v>
      </c>
      <c r="F479" s="9" t="s">
        <v>34</v>
      </c>
      <c r="G479">
        <v>369</v>
      </c>
      <c r="H479">
        <v>8</v>
      </c>
      <c r="I479" s="10">
        <v>44349</v>
      </c>
      <c r="J479">
        <v>1</v>
      </c>
      <c r="K479" t="b">
        <v>1</v>
      </c>
      <c r="L479">
        <v>78</v>
      </c>
      <c r="M479">
        <v>251</v>
      </c>
      <c r="N479" s="9" t="s">
        <v>183</v>
      </c>
      <c r="O479" s="10">
        <v>44383</v>
      </c>
      <c r="P479" s="9" t="s">
        <v>396</v>
      </c>
      <c r="Q479">
        <v>2020</v>
      </c>
      <c r="R479">
        <v>9</v>
      </c>
      <c r="S479">
        <v>9.8564652251586278</v>
      </c>
      <c r="T479" s="9" t="s">
        <v>356</v>
      </c>
      <c r="U479">
        <v>9</v>
      </c>
      <c r="V479">
        <v>4</v>
      </c>
      <c r="W479">
        <v>6</v>
      </c>
      <c r="X479">
        <v>1</v>
      </c>
      <c r="Y479">
        <v>2021</v>
      </c>
      <c r="Z479" s="9" t="s">
        <v>195</v>
      </c>
      <c r="AA479" s="9" t="s">
        <v>193</v>
      </c>
      <c r="AB479" t="s">
        <v>440</v>
      </c>
      <c r="AC479" t="s">
        <v>441</v>
      </c>
      <c r="AD479">
        <v>9</v>
      </c>
      <c r="AE479" t="s">
        <v>449</v>
      </c>
      <c r="AF479">
        <v>6</v>
      </c>
      <c r="AG479" t="s">
        <v>457</v>
      </c>
      <c r="AH479" t="s">
        <v>484</v>
      </c>
      <c r="AI479" t="s">
        <v>441</v>
      </c>
      <c r="AJ479">
        <v>9</v>
      </c>
      <c r="AK479" t="s">
        <v>449</v>
      </c>
    </row>
    <row r="480" spans="1:37" x14ac:dyDescent="0.2">
      <c r="A480">
        <v>494</v>
      </c>
      <c r="B480" s="9" t="s">
        <v>42</v>
      </c>
      <c r="C480">
        <v>10</v>
      </c>
      <c r="D480" s="10">
        <v>44011</v>
      </c>
      <c r="E480" s="10">
        <v>44377</v>
      </c>
      <c r="F480" s="9" t="s">
        <v>34</v>
      </c>
      <c r="G480">
        <v>270</v>
      </c>
      <c r="H480">
        <v>1</v>
      </c>
      <c r="I480" s="10">
        <v>44336</v>
      </c>
      <c r="J480">
        <v>1</v>
      </c>
      <c r="K480" t="b">
        <v>1</v>
      </c>
      <c r="L480">
        <v>7</v>
      </c>
      <c r="M480">
        <v>12</v>
      </c>
      <c r="N480" s="9" t="s">
        <v>183</v>
      </c>
      <c r="O480" s="10">
        <v>44383</v>
      </c>
      <c r="P480" s="9" t="s">
        <v>433</v>
      </c>
      <c r="Q480">
        <v>2020</v>
      </c>
      <c r="R480">
        <v>6</v>
      </c>
      <c r="S480">
        <v>12.222016879196698</v>
      </c>
      <c r="T480" s="9" t="s">
        <v>356</v>
      </c>
      <c r="U480">
        <v>12</v>
      </c>
      <c r="V480">
        <v>5</v>
      </c>
      <c r="W480">
        <v>7</v>
      </c>
      <c r="X480">
        <v>11</v>
      </c>
      <c r="Y480">
        <v>2020</v>
      </c>
      <c r="Z480" s="9" t="s">
        <v>196</v>
      </c>
      <c r="AA480" s="9" t="s">
        <v>191</v>
      </c>
      <c r="AB480" t="s">
        <v>440</v>
      </c>
      <c r="AC480" t="s">
        <v>447</v>
      </c>
      <c r="AD480">
        <v>6</v>
      </c>
      <c r="AE480" t="s">
        <v>457</v>
      </c>
      <c r="AF480">
        <v>5</v>
      </c>
      <c r="AG480" t="s">
        <v>448</v>
      </c>
      <c r="AH480" t="s">
        <v>484</v>
      </c>
      <c r="AI480" t="s">
        <v>447</v>
      </c>
      <c r="AJ480">
        <v>6</v>
      </c>
      <c r="AK480" t="s">
        <v>457</v>
      </c>
    </row>
    <row r="481" spans="1:37" hidden="1" x14ac:dyDescent="0.2">
      <c r="A481">
        <v>499</v>
      </c>
      <c r="B481" s="9" t="s">
        <v>52</v>
      </c>
      <c r="C481">
        <v>5</v>
      </c>
      <c r="D481" s="10">
        <v>44060</v>
      </c>
      <c r="E481" s="10">
        <v>44425</v>
      </c>
      <c r="F481" s="9" t="s">
        <v>34</v>
      </c>
      <c r="G481">
        <v>492</v>
      </c>
      <c r="H481">
        <v>2</v>
      </c>
      <c r="I481" s="10">
        <v>44272</v>
      </c>
      <c r="J481">
        <v>1</v>
      </c>
      <c r="K481" t="b">
        <v>1</v>
      </c>
      <c r="L481">
        <v>12</v>
      </c>
      <c r="M481">
        <v>24</v>
      </c>
      <c r="N481" s="9" t="s">
        <v>183</v>
      </c>
      <c r="O481" s="10">
        <v>44383</v>
      </c>
      <c r="P481" s="9" t="s">
        <v>397</v>
      </c>
      <c r="Q481">
        <v>2020</v>
      </c>
      <c r="R481">
        <v>8</v>
      </c>
      <c r="S481">
        <v>10.612127559087456</v>
      </c>
      <c r="T481" s="9" t="s">
        <v>356</v>
      </c>
      <c r="U481">
        <v>10</v>
      </c>
      <c r="V481">
        <v>5</v>
      </c>
      <c r="W481">
        <v>6</v>
      </c>
      <c r="X481">
        <v>1</v>
      </c>
      <c r="Y481">
        <v>2021</v>
      </c>
      <c r="Z481" s="9" t="s">
        <v>195</v>
      </c>
      <c r="AA481" s="9" t="s">
        <v>189</v>
      </c>
      <c r="AB481" t="s">
        <v>440</v>
      </c>
      <c r="AC481" t="s">
        <v>441</v>
      </c>
      <c r="AD481">
        <v>8</v>
      </c>
      <c r="AE481" t="s">
        <v>442</v>
      </c>
      <c r="AF481">
        <v>3</v>
      </c>
      <c r="AG481" t="s">
        <v>458</v>
      </c>
      <c r="AH481" t="s">
        <v>484</v>
      </c>
      <c r="AI481" t="s">
        <v>441</v>
      </c>
      <c r="AJ481">
        <v>8</v>
      </c>
      <c r="AK481" t="s">
        <v>442</v>
      </c>
    </row>
    <row r="482" spans="1:37" hidden="1" x14ac:dyDescent="0.2">
      <c r="A482">
        <v>522</v>
      </c>
      <c r="B482" s="9" t="s">
        <v>91</v>
      </c>
      <c r="C482">
        <v>5</v>
      </c>
      <c r="D482" s="10">
        <v>44147</v>
      </c>
      <c r="E482" s="10">
        <v>44512</v>
      </c>
      <c r="F482" s="9" t="s">
        <v>34</v>
      </c>
      <c r="G482">
        <v>792</v>
      </c>
      <c r="H482">
        <v>3</v>
      </c>
      <c r="I482" s="10">
        <v>44350</v>
      </c>
      <c r="J482">
        <v>1</v>
      </c>
      <c r="K482" t="b">
        <v>1</v>
      </c>
      <c r="L482">
        <v>19</v>
      </c>
      <c r="M482">
        <v>36</v>
      </c>
      <c r="N482" s="9" t="s">
        <v>183</v>
      </c>
      <c r="O482" s="10">
        <v>44383</v>
      </c>
      <c r="P482" s="9" t="s">
        <v>394</v>
      </c>
      <c r="Q482">
        <v>2020</v>
      </c>
      <c r="R482">
        <v>11</v>
      </c>
      <c r="S482">
        <v>7.7537526437914535</v>
      </c>
      <c r="T482" s="9" t="s">
        <v>356</v>
      </c>
      <c r="U482">
        <v>7</v>
      </c>
      <c r="V482">
        <v>5</v>
      </c>
      <c r="W482">
        <v>3</v>
      </c>
      <c r="X482">
        <v>4</v>
      </c>
      <c r="Y482">
        <v>2021</v>
      </c>
      <c r="Z482" s="9" t="s">
        <v>199</v>
      </c>
      <c r="AA482" s="9" t="s">
        <v>196</v>
      </c>
      <c r="AB482" t="s">
        <v>440</v>
      </c>
      <c r="AC482" t="s">
        <v>444</v>
      </c>
      <c r="AD482">
        <v>11</v>
      </c>
      <c r="AE482" t="s">
        <v>453</v>
      </c>
      <c r="AF482">
        <v>6</v>
      </c>
      <c r="AG482" t="s">
        <v>457</v>
      </c>
      <c r="AH482" t="s">
        <v>484</v>
      </c>
      <c r="AI482" t="s">
        <v>444</v>
      </c>
      <c r="AJ482">
        <v>11</v>
      </c>
      <c r="AK482" t="s">
        <v>453</v>
      </c>
    </row>
    <row r="483" spans="1:37" hidden="1" x14ac:dyDescent="0.2">
      <c r="A483">
        <v>525</v>
      </c>
      <c r="B483" s="9" t="s">
        <v>94</v>
      </c>
      <c r="C483">
        <v>10</v>
      </c>
      <c r="D483" s="10">
        <v>43888</v>
      </c>
      <c r="E483" s="10">
        <v>44619</v>
      </c>
      <c r="F483" s="9" t="s">
        <v>34</v>
      </c>
      <c r="G483">
        <v>658</v>
      </c>
      <c r="H483">
        <v>5</v>
      </c>
      <c r="I483" s="10">
        <v>44349</v>
      </c>
      <c r="J483">
        <v>1</v>
      </c>
      <c r="K483" t="b">
        <v>1</v>
      </c>
      <c r="L483">
        <v>22</v>
      </c>
      <c r="M483">
        <v>146</v>
      </c>
      <c r="N483" s="9" t="s">
        <v>183</v>
      </c>
      <c r="O483" s="10">
        <v>44383</v>
      </c>
      <c r="P483" s="9" t="s">
        <v>417</v>
      </c>
      <c r="Q483">
        <v>2020</v>
      </c>
      <c r="R483">
        <v>2</v>
      </c>
      <c r="S483">
        <v>16.263167621511734</v>
      </c>
      <c r="T483" s="9" t="s">
        <v>356</v>
      </c>
      <c r="U483">
        <v>16</v>
      </c>
      <c r="V483">
        <v>5</v>
      </c>
      <c r="W483">
        <v>11</v>
      </c>
      <c r="X483">
        <v>7</v>
      </c>
      <c r="Y483">
        <v>2020</v>
      </c>
      <c r="Z483" s="9" t="s">
        <v>190</v>
      </c>
      <c r="AA483" s="9" t="s">
        <v>202</v>
      </c>
      <c r="AB483" t="s">
        <v>446</v>
      </c>
      <c r="AC483" t="s">
        <v>451</v>
      </c>
      <c r="AD483">
        <v>2</v>
      </c>
      <c r="AE483" t="s">
        <v>452</v>
      </c>
      <c r="AF483">
        <v>6</v>
      </c>
      <c r="AG483" t="s">
        <v>457</v>
      </c>
      <c r="AH483" t="s">
        <v>484</v>
      </c>
      <c r="AI483" t="s">
        <v>451</v>
      </c>
      <c r="AJ483">
        <v>2</v>
      </c>
      <c r="AK483" t="s">
        <v>452</v>
      </c>
    </row>
    <row r="484" spans="1:37" hidden="1" x14ac:dyDescent="0.2">
      <c r="A484">
        <v>527</v>
      </c>
      <c r="B484" s="9" t="s">
        <v>96</v>
      </c>
      <c r="C484">
        <v>5</v>
      </c>
      <c r="D484" s="10">
        <v>44083</v>
      </c>
      <c r="E484" s="10">
        <v>44447</v>
      </c>
      <c r="F484" s="9" t="s">
        <v>34</v>
      </c>
      <c r="G484">
        <v>369</v>
      </c>
      <c r="H484">
        <v>1</v>
      </c>
      <c r="I484" s="10">
        <v>44349</v>
      </c>
      <c r="J484">
        <v>1</v>
      </c>
      <c r="K484" t="b">
        <v>1</v>
      </c>
      <c r="L484">
        <v>10</v>
      </c>
      <c r="M484">
        <v>6</v>
      </c>
      <c r="N484" s="9" t="s">
        <v>183</v>
      </c>
      <c r="O484" s="10">
        <v>44383</v>
      </c>
      <c r="P484" s="9" t="s">
        <v>427</v>
      </c>
      <c r="Q484">
        <v>2020</v>
      </c>
      <c r="R484">
        <v>9</v>
      </c>
      <c r="S484">
        <v>9.8564652251586278</v>
      </c>
      <c r="T484" s="9" t="s">
        <v>356</v>
      </c>
      <c r="U484">
        <v>9</v>
      </c>
      <c r="V484">
        <v>5</v>
      </c>
      <c r="W484">
        <v>5</v>
      </c>
      <c r="X484">
        <v>2</v>
      </c>
      <c r="Y484">
        <v>2021</v>
      </c>
      <c r="Z484" s="9" t="s">
        <v>197</v>
      </c>
      <c r="AA484" s="9" t="s">
        <v>193</v>
      </c>
      <c r="AB484" t="s">
        <v>440</v>
      </c>
      <c r="AC484" t="s">
        <v>441</v>
      </c>
      <c r="AD484">
        <v>9</v>
      </c>
      <c r="AE484" t="s">
        <v>449</v>
      </c>
      <c r="AF484">
        <v>6</v>
      </c>
      <c r="AG484" t="s">
        <v>457</v>
      </c>
      <c r="AH484" t="s">
        <v>484</v>
      </c>
      <c r="AI484" t="s">
        <v>441</v>
      </c>
      <c r="AJ484">
        <v>9</v>
      </c>
      <c r="AK484" t="s">
        <v>449</v>
      </c>
    </row>
    <row r="485" spans="1:37" hidden="1" x14ac:dyDescent="0.2">
      <c r="A485">
        <v>532</v>
      </c>
      <c r="B485" s="9" t="s">
        <v>103</v>
      </c>
      <c r="C485">
        <v>10</v>
      </c>
      <c r="D485" s="10">
        <v>44183</v>
      </c>
      <c r="E485" s="10">
        <v>44548</v>
      </c>
      <c r="F485" s="9" t="s">
        <v>34</v>
      </c>
      <c r="G485">
        <v>495</v>
      </c>
      <c r="H485">
        <v>2</v>
      </c>
      <c r="I485" s="10">
        <v>44343</v>
      </c>
      <c r="J485">
        <v>1</v>
      </c>
      <c r="K485" t="b">
        <v>1</v>
      </c>
      <c r="L485">
        <v>27</v>
      </c>
      <c r="M485">
        <v>119</v>
      </c>
      <c r="N485" s="9" t="s">
        <v>183</v>
      </c>
      <c r="O485" s="10">
        <v>44383</v>
      </c>
      <c r="P485" s="9" t="s">
        <v>393</v>
      </c>
      <c r="Q485">
        <v>2020</v>
      </c>
      <c r="R485">
        <v>12</v>
      </c>
      <c r="S485">
        <v>6.5709768167724185</v>
      </c>
      <c r="T485" s="9" t="s">
        <v>356</v>
      </c>
      <c r="U485">
        <v>6</v>
      </c>
      <c r="V485">
        <v>5</v>
      </c>
      <c r="W485">
        <v>2</v>
      </c>
      <c r="X485">
        <v>5</v>
      </c>
      <c r="Y485">
        <v>2021</v>
      </c>
      <c r="Z485" s="9" t="s">
        <v>200</v>
      </c>
      <c r="AA485" s="9" t="s">
        <v>192</v>
      </c>
      <c r="AB485" t="s">
        <v>440</v>
      </c>
      <c r="AC485" t="s">
        <v>444</v>
      </c>
      <c r="AD485">
        <v>12</v>
      </c>
      <c r="AE485" t="s">
        <v>445</v>
      </c>
      <c r="AF485">
        <v>5</v>
      </c>
      <c r="AG485" t="s">
        <v>448</v>
      </c>
      <c r="AH485" t="s">
        <v>484</v>
      </c>
      <c r="AI485" t="s">
        <v>444</v>
      </c>
      <c r="AJ485">
        <v>12</v>
      </c>
      <c r="AK485" t="s">
        <v>445</v>
      </c>
    </row>
    <row r="486" spans="1:37" hidden="1" x14ac:dyDescent="0.2">
      <c r="A486">
        <v>567</v>
      </c>
      <c r="B486" s="9" t="s">
        <v>144</v>
      </c>
      <c r="C486">
        <v>10</v>
      </c>
      <c r="D486" s="10">
        <v>44130</v>
      </c>
      <c r="E486" s="10">
        <v>44495</v>
      </c>
      <c r="F486" s="9" t="s">
        <v>34</v>
      </c>
      <c r="G486">
        <v>475</v>
      </c>
      <c r="H486">
        <v>5</v>
      </c>
      <c r="I486" s="10">
        <v>44349</v>
      </c>
      <c r="J486">
        <v>1</v>
      </c>
      <c r="K486" t="b">
        <v>0</v>
      </c>
      <c r="L486">
        <v>29</v>
      </c>
      <c r="M486">
        <v>130</v>
      </c>
      <c r="N486" s="9" t="s">
        <v>183</v>
      </c>
      <c r="O486" s="10">
        <v>44383</v>
      </c>
      <c r="P486" s="9" t="s">
        <v>395</v>
      </c>
      <c r="Q486">
        <v>2020</v>
      </c>
      <c r="R486">
        <v>10</v>
      </c>
      <c r="S486">
        <v>8.3122856732171098</v>
      </c>
      <c r="T486" s="9" t="s">
        <v>356</v>
      </c>
      <c r="U486">
        <v>8</v>
      </c>
      <c r="V486">
        <v>5</v>
      </c>
      <c r="W486">
        <v>3</v>
      </c>
      <c r="X486">
        <v>3</v>
      </c>
      <c r="Y486">
        <v>2021</v>
      </c>
      <c r="Z486" s="9" t="s">
        <v>198</v>
      </c>
      <c r="AA486" s="9" t="s">
        <v>194</v>
      </c>
      <c r="AB486" t="s">
        <v>440</v>
      </c>
      <c r="AC486" t="s">
        <v>444</v>
      </c>
      <c r="AD486">
        <v>10</v>
      </c>
      <c r="AE486" t="s">
        <v>450</v>
      </c>
      <c r="AF486">
        <v>6</v>
      </c>
      <c r="AG486" t="s">
        <v>457</v>
      </c>
      <c r="AH486" t="s">
        <v>484</v>
      </c>
      <c r="AI486" t="s">
        <v>444</v>
      </c>
      <c r="AJ486">
        <v>10</v>
      </c>
      <c r="AK486" t="s">
        <v>450</v>
      </c>
    </row>
    <row r="487" spans="1:37" hidden="1" x14ac:dyDescent="0.2">
      <c r="A487">
        <v>569</v>
      </c>
      <c r="B487" s="9" t="s">
        <v>146</v>
      </c>
      <c r="C487">
        <v>10</v>
      </c>
      <c r="D487" s="10">
        <v>44089</v>
      </c>
      <c r="E487" s="10">
        <v>44454</v>
      </c>
      <c r="F487" s="9" t="s">
        <v>34</v>
      </c>
      <c r="G487">
        <v>792</v>
      </c>
      <c r="H487">
        <v>1</v>
      </c>
      <c r="I487" s="10">
        <v>44350</v>
      </c>
      <c r="J487">
        <v>1</v>
      </c>
      <c r="K487" t="b">
        <v>1</v>
      </c>
      <c r="L487">
        <v>43</v>
      </c>
      <c r="M487">
        <v>111</v>
      </c>
      <c r="N487" s="9" t="s">
        <v>183</v>
      </c>
      <c r="O487" s="10">
        <v>44383</v>
      </c>
      <c r="P487" s="9" t="s">
        <v>381</v>
      </c>
      <c r="Q487">
        <v>2020</v>
      </c>
      <c r="R487">
        <v>9</v>
      </c>
      <c r="S487">
        <v>9.6593359206554545</v>
      </c>
      <c r="T487" s="9" t="s">
        <v>356</v>
      </c>
      <c r="U487">
        <v>9</v>
      </c>
      <c r="V487">
        <v>5</v>
      </c>
      <c r="W487">
        <v>5</v>
      </c>
      <c r="X487">
        <v>2</v>
      </c>
      <c r="Y487">
        <v>2021</v>
      </c>
      <c r="Z487" s="9" t="s">
        <v>197</v>
      </c>
      <c r="AA487" s="9" t="s">
        <v>193</v>
      </c>
      <c r="AB487" t="s">
        <v>440</v>
      </c>
      <c r="AC487" t="s">
        <v>441</v>
      </c>
      <c r="AD487">
        <v>9</v>
      </c>
      <c r="AE487" t="s">
        <v>449</v>
      </c>
      <c r="AF487">
        <v>6</v>
      </c>
      <c r="AG487" t="s">
        <v>457</v>
      </c>
      <c r="AH487" t="s">
        <v>484</v>
      </c>
      <c r="AI487" t="s">
        <v>441</v>
      </c>
      <c r="AJ487">
        <v>9</v>
      </c>
      <c r="AK487" t="s">
        <v>449</v>
      </c>
    </row>
    <row r="488" spans="1:37" hidden="1" x14ac:dyDescent="0.2">
      <c r="A488">
        <v>577</v>
      </c>
      <c r="B488" s="9" t="s">
        <v>156</v>
      </c>
      <c r="C488">
        <v>10</v>
      </c>
      <c r="D488" s="10">
        <v>44083</v>
      </c>
      <c r="E488" s="10">
        <v>44448</v>
      </c>
      <c r="F488" s="9" t="s">
        <v>34</v>
      </c>
      <c r="G488">
        <v>369</v>
      </c>
      <c r="H488">
        <v>8</v>
      </c>
      <c r="I488" s="10">
        <v>44349</v>
      </c>
      <c r="J488">
        <v>1</v>
      </c>
      <c r="K488" t="b">
        <v>1</v>
      </c>
      <c r="L488">
        <v>78</v>
      </c>
      <c r="M488">
        <v>251</v>
      </c>
      <c r="N488" s="9" t="s">
        <v>183</v>
      </c>
      <c r="O488" s="10">
        <v>44383</v>
      </c>
      <c r="P488" s="9" t="s">
        <v>396</v>
      </c>
      <c r="Q488">
        <v>2020</v>
      </c>
      <c r="R488">
        <v>9</v>
      </c>
      <c r="S488">
        <v>9.8564652251586278</v>
      </c>
      <c r="T488" s="9" t="s">
        <v>356</v>
      </c>
      <c r="U488">
        <v>9</v>
      </c>
      <c r="V488">
        <v>5</v>
      </c>
      <c r="W488">
        <v>5</v>
      </c>
      <c r="X488">
        <v>2</v>
      </c>
      <c r="Y488">
        <v>2021</v>
      </c>
      <c r="Z488" s="9" t="s">
        <v>197</v>
      </c>
      <c r="AA488" s="9" t="s">
        <v>193</v>
      </c>
      <c r="AB488" t="s">
        <v>440</v>
      </c>
      <c r="AC488" t="s">
        <v>441</v>
      </c>
      <c r="AD488">
        <v>9</v>
      </c>
      <c r="AE488" t="s">
        <v>449</v>
      </c>
      <c r="AF488">
        <v>6</v>
      </c>
      <c r="AG488" t="s">
        <v>457</v>
      </c>
      <c r="AH488" t="s">
        <v>484</v>
      </c>
      <c r="AI488" t="s">
        <v>441</v>
      </c>
      <c r="AJ488">
        <v>9</v>
      </c>
      <c r="AK488" t="s">
        <v>449</v>
      </c>
    </row>
    <row r="489" spans="1:37" x14ac:dyDescent="0.2">
      <c r="A489">
        <v>592</v>
      </c>
      <c r="B489" s="9" t="s">
        <v>42</v>
      </c>
      <c r="C489">
        <v>10</v>
      </c>
      <c r="D489" s="10">
        <v>44011</v>
      </c>
      <c r="E489" s="10">
        <v>44377</v>
      </c>
      <c r="F489" s="9" t="s">
        <v>34</v>
      </c>
      <c r="G489">
        <v>270</v>
      </c>
      <c r="H489">
        <v>1</v>
      </c>
      <c r="I489" s="10">
        <v>44336</v>
      </c>
      <c r="J489">
        <v>1</v>
      </c>
      <c r="K489" t="b">
        <v>1</v>
      </c>
      <c r="L489">
        <v>7</v>
      </c>
      <c r="M489">
        <v>12</v>
      </c>
      <c r="N489" s="9" t="s">
        <v>183</v>
      </c>
      <c r="O489" s="10">
        <v>44383</v>
      </c>
      <c r="P489" s="9" t="s">
        <v>433</v>
      </c>
      <c r="Q489">
        <v>2020</v>
      </c>
      <c r="R489">
        <v>6</v>
      </c>
      <c r="S489">
        <v>12.222016879196698</v>
      </c>
      <c r="T489" s="9" t="s">
        <v>356</v>
      </c>
      <c r="U489">
        <v>12</v>
      </c>
      <c r="V489">
        <v>6</v>
      </c>
      <c r="W489">
        <v>6</v>
      </c>
      <c r="X489">
        <v>12</v>
      </c>
      <c r="Y489">
        <v>2020</v>
      </c>
      <c r="Z489" s="9" t="s">
        <v>192</v>
      </c>
      <c r="AA489" s="9" t="s">
        <v>191</v>
      </c>
      <c r="AB489" t="s">
        <v>440</v>
      </c>
      <c r="AC489" t="s">
        <v>447</v>
      </c>
      <c r="AD489">
        <v>6</v>
      </c>
      <c r="AE489" t="s">
        <v>457</v>
      </c>
      <c r="AF489">
        <v>5</v>
      </c>
      <c r="AG489" t="s">
        <v>448</v>
      </c>
      <c r="AH489" t="s">
        <v>484</v>
      </c>
      <c r="AI489" t="s">
        <v>447</v>
      </c>
      <c r="AJ489">
        <v>6</v>
      </c>
      <c r="AK489" t="s">
        <v>457</v>
      </c>
    </row>
    <row r="490" spans="1:37" hidden="1" x14ac:dyDescent="0.2">
      <c r="A490">
        <v>597</v>
      </c>
      <c r="B490" s="9" t="s">
        <v>52</v>
      </c>
      <c r="C490">
        <v>5</v>
      </c>
      <c r="D490" s="10">
        <v>44060</v>
      </c>
      <c r="E490" s="10">
        <v>44425</v>
      </c>
      <c r="F490" s="9" t="s">
        <v>34</v>
      </c>
      <c r="G490">
        <v>492</v>
      </c>
      <c r="H490">
        <v>2</v>
      </c>
      <c r="I490" s="10">
        <v>44272</v>
      </c>
      <c r="J490">
        <v>1</v>
      </c>
      <c r="K490" t="b">
        <v>1</v>
      </c>
      <c r="L490">
        <v>12</v>
      </c>
      <c r="M490">
        <v>24</v>
      </c>
      <c r="N490" s="9" t="s">
        <v>183</v>
      </c>
      <c r="O490" s="10">
        <v>44383</v>
      </c>
      <c r="P490" s="9" t="s">
        <v>397</v>
      </c>
      <c r="Q490">
        <v>2020</v>
      </c>
      <c r="R490">
        <v>8</v>
      </c>
      <c r="S490">
        <v>10.612127559087456</v>
      </c>
      <c r="T490" s="9" t="s">
        <v>356</v>
      </c>
      <c r="U490">
        <v>10</v>
      </c>
      <c r="V490">
        <v>6</v>
      </c>
      <c r="W490">
        <v>5</v>
      </c>
      <c r="X490">
        <v>2</v>
      </c>
      <c r="Y490">
        <v>2021</v>
      </c>
      <c r="Z490" s="9" t="s">
        <v>197</v>
      </c>
      <c r="AA490" s="9" t="s">
        <v>189</v>
      </c>
      <c r="AB490" t="s">
        <v>440</v>
      </c>
      <c r="AC490" t="s">
        <v>441</v>
      </c>
      <c r="AD490">
        <v>8</v>
      </c>
      <c r="AE490" t="s">
        <v>442</v>
      </c>
      <c r="AF490">
        <v>3</v>
      </c>
      <c r="AG490" t="s">
        <v>458</v>
      </c>
      <c r="AH490" t="s">
        <v>484</v>
      </c>
      <c r="AI490" t="s">
        <v>441</v>
      </c>
      <c r="AJ490">
        <v>8</v>
      </c>
      <c r="AK490" t="s">
        <v>442</v>
      </c>
    </row>
    <row r="491" spans="1:37" hidden="1" x14ac:dyDescent="0.2">
      <c r="A491">
        <v>620</v>
      </c>
      <c r="B491" s="9" t="s">
        <v>91</v>
      </c>
      <c r="C491">
        <v>5</v>
      </c>
      <c r="D491" s="10">
        <v>44147</v>
      </c>
      <c r="E491" s="10">
        <v>44512</v>
      </c>
      <c r="F491" s="9" t="s">
        <v>34</v>
      </c>
      <c r="G491">
        <v>792</v>
      </c>
      <c r="H491">
        <v>3</v>
      </c>
      <c r="I491" s="10">
        <v>44350</v>
      </c>
      <c r="J491">
        <v>1</v>
      </c>
      <c r="K491" t="b">
        <v>1</v>
      </c>
      <c r="L491">
        <v>19</v>
      </c>
      <c r="M491">
        <v>36</v>
      </c>
      <c r="N491" s="9" t="s">
        <v>183</v>
      </c>
      <c r="O491" s="10">
        <v>44383</v>
      </c>
      <c r="P491" s="9" t="s">
        <v>394</v>
      </c>
      <c r="Q491">
        <v>2020</v>
      </c>
      <c r="R491">
        <v>11</v>
      </c>
      <c r="S491">
        <v>7.7537526437914535</v>
      </c>
      <c r="T491" s="9" t="s">
        <v>356</v>
      </c>
      <c r="U491">
        <v>7</v>
      </c>
      <c r="V491">
        <v>6</v>
      </c>
      <c r="W491">
        <v>2</v>
      </c>
      <c r="X491">
        <v>5</v>
      </c>
      <c r="Y491">
        <v>2021</v>
      </c>
      <c r="Z491" s="9" t="s">
        <v>200</v>
      </c>
      <c r="AA491" s="9" t="s">
        <v>196</v>
      </c>
      <c r="AB491" t="s">
        <v>440</v>
      </c>
      <c r="AC491" t="s">
        <v>444</v>
      </c>
      <c r="AD491">
        <v>11</v>
      </c>
      <c r="AE491" t="s">
        <v>453</v>
      </c>
      <c r="AF491">
        <v>6</v>
      </c>
      <c r="AG491" t="s">
        <v>457</v>
      </c>
      <c r="AH491" t="s">
        <v>484</v>
      </c>
      <c r="AI491" t="s">
        <v>444</v>
      </c>
      <c r="AJ491">
        <v>11</v>
      </c>
      <c r="AK491" t="s">
        <v>453</v>
      </c>
    </row>
    <row r="492" spans="1:37" hidden="1" x14ac:dyDescent="0.2">
      <c r="A492">
        <v>623</v>
      </c>
      <c r="B492" s="9" t="s">
        <v>94</v>
      </c>
      <c r="C492">
        <v>10</v>
      </c>
      <c r="D492" s="10">
        <v>43888</v>
      </c>
      <c r="E492" s="10">
        <v>44619</v>
      </c>
      <c r="F492" s="9" t="s">
        <v>34</v>
      </c>
      <c r="G492">
        <v>658</v>
      </c>
      <c r="H492">
        <v>5</v>
      </c>
      <c r="I492" s="10">
        <v>44349</v>
      </c>
      <c r="J492">
        <v>1</v>
      </c>
      <c r="K492" t="b">
        <v>1</v>
      </c>
      <c r="L492">
        <v>22</v>
      </c>
      <c r="M492">
        <v>146</v>
      </c>
      <c r="N492" s="9" t="s">
        <v>183</v>
      </c>
      <c r="O492" s="10">
        <v>44383</v>
      </c>
      <c r="P492" s="9" t="s">
        <v>417</v>
      </c>
      <c r="Q492">
        <v>2020</v>
      </c>
      <c r="R492">
        <v>2</v>
      </c>
      <c r="S492">
        <v>16.263167621511734</v>
      </c>
      <c r="T492" s="9" t="s">
        <v>356</v>
      </c>
      <c r="U492">
        <v>16</v>
      </c>
      <c r="V492">
        <v>6</v>
      </c>
      <c r="W492">
        <v>10</v>
      </c>
      <c r="X492">
        <v>8</v>
      </c>
      <c r="Y492">
        <v>2020</v>
      </c>
      <c r="Z492" s="9" t="s">
        <v>189</v>
      </c>
      <c r="AA492" s="9" t="s">
        <v>202</v>
      </c>
      <c r="AB492" t="s">
        <v>446</v>
      </c>
      <c r="AC492" t="s">
        <v>451</v>
      </c>
      <c r="AD492">
        <v>2</v>
      </c>
      <c r="AE492" t="s">
        <v>452</v>
      </c>
      <c r="AF492">
        <v>6</v>
      </c>
      <c r="AG492" t="s">
        <v>457</v>
      </c>
      <c r="AH492" t="s">
        <v>484</v>
      </c>
      <c r="AI492" t="s">
        <v>451</v>
      </c>
      <c r="AJ492">
        <v>2</v>
      </c>
      <c r="AK492" t="s">
        <v>452</v>
      </c>
    </row>
    <row r="493" spans="1:37" hidden="1" x14ac:dyDescent="0.2">
      <c r="A493">
        <v>625</v>
      </c>
      <c r="B493" s="9" t="s">
        <v>96</v>
      </c>
      <c r="C493">
        <v>5</v>
      </c>
      <c r="D493" s="10">
        <v>44083</v>
      </c>
      <c r="E493" s="10">
        <v>44447</v>
      </c>
      <c r="F493" s="9" t="s">
        <v>34</v>
      </c>
      <c r="G493">
        <v>369</v>
      </c>
      <c r="H493">
        <v>1</v>
      </c>
      <c r="I493" s="10">
        <v>44349</v>
      </c>
      <c r="J493">
        <v>1</v>
      </c>
      <c r="K493" t="b">
        <v>1</v>
      </c>
      <c r="L493">
        <v>10</v>
      </c>
      <c r="M493">
        <v>6</v>
      </c>
      <c r="N493" s="9" t="s">
        <v>183</v>
      </c>
      <c r="O493" s="10">
        <v>44383</v>
      </c>
      <c r="P493" s="9" t="s">
        <v>427</v>
      </c>
      <c r="Q493">
        <v>2020</v>
      </c>
      <c r="R493">
        <v>9</v>
      </c>
      <c r="S493">
        <v>9.8564652251586278</v>
      </c>
      <c r="T493" s="9" t="s">
        <v>356</v>
      </c>
      <c r="U493">
        <v>9</v>
      </c>
      <c r="V493">
        <v>6</v>
      </c>
      <c r="W493">
        <v>4</v>
      </c>
      <c r="X493">
        <v>3</v>
      </c>
      <c r="Y493">
        <v>2021</v>
      </c>
      <c r="Z493" s="9" t="s">
        <v>198</v>
      </c>
      <c r="AA493" s="9" t="s">
        <v>193</v>
      </c>
      <c r="AB493" t="s">
        <v>440</v>
      </c>
      <c r="AC493" t="s">
        <v>441</v>
      </c>
      <c r="AD493">
        <v>9</v>
      </c>
      <c r="AE493" t="s">
        <v>449</v>
      </c>
      <c r="AF493">
        <v>6</v>
      </c>
      <c r="AG493" t="s">
        <v>457</v>
      </c>
      <c r="AH493" t="s">
        <v>484</v>
      </c>
      <c r="AI493" t="s">
        <v>441</v>
      </c>
      <c r="AJ493">
        <v>9</v>
      </c>
      <c r="AK493" t="s">
        <v>449</v>
      </c>
    </row>
    <row r="494" spans="1:37" hidden="1" x14ac:dyDescent="0.2">
      <c r="A494">
        <v>630</v>
      </c>
      <c r="B494" s="9" t="s">
        <v>103</v>
      </c>
      <c r="C494">
        <v>10</v>
      </c>
      <c r="D494" s="10">
        <v>44183</v>
      </c>
      <c r="E494" s="10">
        <v>44548</v>
      </c>
      <c r="F494" s="9" t="s">
        <v>34</v>
      </c>
      <c r="G494">
        <v>495</v>
      </c>
      <c r="H494">
        <v>2</v>
      </c>
      <c r="I494" s="10">
        <v>44343</v>
      </c>
      <c r="J494">
        <v>1</v>
      </c>
      <c r="K494" t="b">
        <v>1</v>
      </c>
      <c r="L494">
        <v>27</v>
      </c>
      <c r="M494">
        <v>119</v>
      </c>
      <c r="N494" s="9" t="s">
        <v>183</v>
      </c>
      <c r="O494" s="10">
        <v>44383</v>
      </c>
      <c r="P494" s="9" t="s">
        <v>393</v>
      </c>
      <c r="Q494">
        <v>2020</v>
      </c>
      <c r="R494">
        <v>12</v>
      </c>
      <c r="S494">
        <v>6.5709768167724185</v>
      </c>
      <c r="T494" s="9" t="s">
        <v>356</v>
      </c>
      <c r="U494">
        <v>6</v>
      </c>
      <c r="V494">
        <v>6</v>
      </c>
      <c r="W494">
        <v>1</v>
      </c>
      <c r="X494">
        <v>6</v>
      </c>
      <c r="Y494">
        <v>2021</v>
      </c>
      <c r="Z494" s="9" t="s">
        <v>201</v>
      </c>
      <c r="AA494" s="9" t="s">
        <v>192</v>
      </c>
      <c r="AB494" t="s">
        <v>440</v>
      </c>
      <c r="AC494" t="s">
        <v>444</v>
      </c>
      <c r="AD494">
        <v>12</v>
      </c>
      <c r="AE494" t="s">
        <v>445</v>
      </c>
      <c r="AF494">
        <v>5</v>
      </c>
      <c r="AG494" t="s">
        <v>448</v>
      </c>
      <c r="AH494" t="s">
        <v>484</v>
      </c>
      <c r="AI494" t="s">
        <v>444</v>
      </c>
      <c r="AJ494">
        <v>12</v>
      </c>
      <c r="AK494" t="s">
        <v>445</v>
      </c>
    </row>
    <row r="495" spans="1:37" hidden="1" x14ac:dyDescent="0.2">
      <c r="A495">
        <v>665</v>
      </c>
      <c r="B495" s="9" t="s">
        <v>144</v>
      </c>
      <c r="C495">
        <v>10</v>
      </c>
      <c r="D495" s="10">
        <v>44130</v>
      </c>
      <c r="E495" s="10">
        <v>44495</v>
      </c>
      <c r="F495" s="9" t="s">
        <v>34</v>
      </c>
      <c r="G495">
        <v>475</v>
      </c>
      <c r="H495">
        <v>5</v>
      </c>
      <c r="I495" s="10">
        <v>44349</v>
      </c>
      <c r="J495">
        <v>1</v>
      </c>
      <c r="K495" t="b">
        <v>0</v>
      </c>
      <c r="L495">
        <v>29</v>
      </c>
      <c r="M495">
        <v>130</v>
      </c>
      <c r="N495" s="9" t="s">
        <v>183</v>
      </c>
      <c r="O495" s="10">
        <v>44383</v>
      </c>
      <c r="P495" s="9" t="s">
        <v>395</v>
      </c>
      <c r="Q495">
        <v>2020</v>
      </c>
      <c r="R495">
        <v>10</v>
      </c>
      <c r="S495">
        <v>8.3122856732171098</v>
      </c>
      <c r="T495" s="9" t="s">
        <v>356</v>
      </c>
      <c r="U495">
        <v>8</v>
      </c>
      <c r="V495">
        <v>6</v>
      </c>
      <c r="W495">
        <v>2</v>
      </c>
      <c r="X495">
        <v>4</v>
      </c>
      <c r="Y495">
        <v>2021</v>
      </c>
      <c r="Z495" s="9" t="s">
        <v>199</v>
      </c>
      <c r="AA495" s="9" t="s">
        <v>194</v>
      </c>
      <c r="AB495" t="s">
        <v>440</v>
      </c>
      <c r="AC495" t="s">
        <v>444</v>
      </c>
      <c r="AD495">
        <v>10</v>
      </c>
      <c r="AE495" t="s">
        <v>450</v>
      </c>
      <c r="AF495">
        <v>6</v>
      </c>
      <c r="AG495" t="s">
        <v>457</v>
      </c>
      <c r="AH495" t="s">
        <v>484</v>
      </c>
      <c r="AI495" t="s">
        <v>444</v>
      </c>
      <c r="AJ495">
        <v>10</v>
      </c>
      <c r="AK495" t="s">
        <v>450</v>
      </c>
    </row>
    <row r="496" spans="1:37" hidden="1" x14ac:dyDescent="0.2">
      <c r="A496">
        <v>667</v>
      </c>
      <c r="B496" s="9" t="s">
        <v>146</v>
      </c>
      <c r="C496">
        <v>10</v>
      </c>
      <c r="D496" s="10">
        <v>44089</v>
      </c>
      <c r="E496" s="10">
        <v>44454</v>
      </c>
      <c r="F496" s="9" t="s">
        <v>34</v>
      </c>
      <c r="G496">
        <v>792</v>
      </c>
      <c r="H496">
        <v>1</v>
      </c>
      <c r="I496" s="10">
        <v>44350</v>
      </c>
      <c r="J496">
        <v>1</v>
      </c>
      <c r="K496" t="b">
        <v>1</v>
      </c>
      <c r="L496">
        <v>43</v>
      </c>
      <c r="M496">
        <v>111</v>
      </c>
      <c r="N496" s="9" t="s">
        <v>183</v>
      </c>
      <c r="O496" s="10">
        <v>44383</v>
      </c>
      <c r="P496" s="9" t="s">
        <v>381</v>
      </c>
      <c r="Q496">
        <v>2020</v>
      </c>
      <c r="R496">
        <v>9</v>
      </c>
      <c r="S496">
        <v>9.6593359206554545</v>
      </c>
      <c r="T496" s="9" t="s">
        <v>356</v>
      </c>
      <c r="U496">
        <v>9</v>
      </c>
      <c r="V496">
        <v>6</v>
      </c>
      <c r="W496">
        <v>4</v>
      </c>
      <c r="X496">
        <v>3</v>
      </c>
      <c r="Y496">
        <v>2021</v>
      </c>
      <c r="Z496" s="9" t="s">
        <v>198</v>
      </c>
      <c r="AA496" s="9" t="s">
        <v>193</v>
      </c>
      <c r="AB496" t="s">
        <v>440</v>
      </c>
      <c r="AC496" t="s">
        <v>441</v>
      </c>
      <c r="AD496">
        <v>9</v>
      </c>
      <c r="AE496" t="s">
        <v>449</v>
      </c>
      <c r="AF496">
        <v>6</v>
      </c>
      <c r="AG496" t="s">
        <v>457</v>
      </c>
      <c r="AH496" t="s">
        <v>484</v>
      </c>
      <c r="AI496" t="s">
        <v>441</v>
      </c>
      <c r="AJ496">
        <v>9</v>
      </c>
      <c r="AK496" t="s">
        <v>449</v>
      </c>
    </row>
    <row r="497" spans="1:37" hidden="1" x14ac:dyDescent="0.2">
      <c r="A497">
        <v>675</v>
      </c>
      <c r="B497" s="9" t="s">
        <v>156</v>
      </c>
      <c r="C497">
        <v>10</v>
      </c>
      <c r="D497" s="10">
        <v>44083</v>
      </c>
      <c r="E497" s="10">
        <v>44448</v>
      </c>
      <c r="F497" s="9" t="s">
        <v>34</v>
      </c>
      <c r="G497">
        <v>369</v>
      </c>
      <c r="H497">
        <v>8</v>
      </c>
      <c r="I497" s="10">
        <v>44349</v>
      </c>
      <c r="J497">
        <v>1</v>
      </c>
      <c r="K497" t="b">
        <v>1</v>
      </c>
      <c r="L497">
        <v>78</v>
      </c>
      <c r="M497">
        <v>251</v>
      </c>
      <c r="N497" s="9" t="s">
        <v>183</v>
      </c>
      <c r="O497" s="10">
        <v>44383</v>
      </c>
      <c r="P497" s="9" t="s">
        <v>396</v>
      </c>
      <c r="Q497">
        <v>2020</v>
      </c>
      <c r="R497">
        <v>9</v>
      </c>
      <c r="S497">
        <v>9.8564652251586278</v>
      </c>
      <c r="T497" s="9" t="s">
        <v>356</v>
      </c>
      <c r="U497">
        <v>9</v>
      </c>
      <c r="V497">
        <v>6</v>
      </c>
      <c r="W497">
        <v>4</v>
      </c>
      <c r="X497">
        <v>3</v>
      </c>
      <c r="Y497">
        <v>2021</v>
      </c>
      <c r="Z497" s="9" t="s">
        <v>198</v>
      </c>
      <c r="AA497" s="9" t="s">
        <v>193</v>
      </c>
      <c r="AB497" t="s">
        <v>440</v>
      </c>
      <c r="AC497" t="s">
        <v>441</v>
      </c>
      <c r="AD497">
        <v>9</v>
      </c>
      <c r="AE497" t="s">
        <v>449</v>
      </c>
      <c r="AF497">
        <v>6</v>
      </c>
      <c r="AG497" t="s">
        <v>457</v>
      </c>
      <c r="AH497" t="s">
        <v>484</v>
      </c>
      <c r="AI497" t="s">
        <v>441</v>
      </c>
      <c r="AJ497">
        <v>9</v>
      </c>
      <c r="AK497" t="s">
        <v>449</v>
      </c>
    </row>
    <row r="498" spans="1:37" x14ac:dyDescent="0.2">
      <c r="A498">
        <v>690</v>
      </c>
      <c r="B498" s="9" t="s">
        <v>42</v>
      </c>
      <c r="C498">
        <v>10</v>
      </c>
      <c r="D498" s="10">
        <v>44011</v>
      </c>
      <c r="E498" s="10">
        <v>44377</v>
      </c>
      <c r="F498" s="9" t="s">
        <v>34</v>
      </c>
      <c r="G498">
        <v>270</v>
      </c>
      <c r="H498">
        <v>1</v>
      </c>
      <c r="I498" s="10">
        <v>44336</v>
      </c>
      <c r="J498">
        <v>1</v>
      </c>
      <c r="K498" t="b">
        <v>1</v>
      </c>
      <c r="L498">
        <v>7</v>
      </c>
      <c r="M498">
        <v>12</v>
      </c>
      <c r="N498" s="9" t="s">
        <v>183</v>
      </c>
      <c r="O498" s="10">
        <v>44383</v>
      </c>
      <c r="P498" s="9" t="s">
        <v>433</v>
      </c>
      <c r="Q498">
        <v>2020</v>
      </c>
      <c r="R498">
        <v>6</v>
      </c>
      <c r="S498">
        <v>12.222016879196698</v>
      </c>
      <c r="T498" s="9" t="s">
        <v>356</v>
      </c>
      <c r="U498">
        <v>12</v>
      </c>
      <c r="V498">
        <v>7</v>
      </c>
      <c r="W498">
        <v>5</v>
      </c>
      <c r="X498">
        <v>1</v>
      </c>
      <c r="Y498">
        <v>2021</v>
      </c>
      <c r="Z498" s="9" t="s">
        <v>195</v>
      </c>
      <c r="AA498" s="9" t="s">
        <v>191</v>
      </c>
      <c r="AB498" t="s">
        <v>440</v>
      </c>
      <c r="AC498" t="s">
        <v>447</v>
      </c>
      <c r="AD498">
        <v>6</v>
      </c>
      <c r="AE498" t="s">
        <v>457</v>
      </c>
      <c r="AF498">
        <v>5</v>
      </c>
      <c r="AG498" t="s">
        <v>448</v>
      </c>
      <c r="AH498" t="s">
        <v>484</v>
      </c>
      <c r="AI498" t="s">
        <v>447</v>
      </c>
      <c r="AJ498">
        <v>6</v>
      </c>
      <c r="AK498" t="s">
        <v>457</v>
      </c>
    </row>
    <row r="499" spans="1:37" hidden="1" x14ac:dyDescent="0.2">
      <c r="A499">
        <v>695</v>
      </c>
      <c r="B499" s="9" t="s">
        <v>52</v>
      </c>
      <c r="C499">
        <v>5</v>
      </c>
      <c r="D499" s="10">
        <v>44060</v>
      </c>
      <c r="E499" s="10">
        <v>44425</v>
      </c>
      <c r="F499" s="9" t="s">
        <v>34</v>
      </c>
      <c r="G499">
        <v>492</v>
      </c>
      <c r="H499">
        <v>2</v>
      </c>
      <c r="I499" s="10">
        <v>44272</v>
      </c>
      <c r="J499">
        <v>1</v>
      </c>
      <c r="K499" t="b">
        <v>1</v>
      </c>
      <c r="L499">
        <v>12</v>
      </c>
      <c r="M499">
        <v>24</v>
      </c>
      <c r="N499" s="9" t="s">
        <v>183</v>
      </c>
      <c r="O499" s="10">
        <v>44383</v>
      </c>
      <c r="P499" s="9" t="s">
        <v>397</v>
      </c>
      <c r="Q499">
        <v>2020</v>
      </c>
      <c r="R499">
        <v>8</v>
      </c>
      <c r="S499">
        <v>10.612127559087456</v>
      </c>
      <c r="T499" s="9" t="s">
        <v>356</v>
      </c>
      <c r="U499">
        <v>10</v>
      </c>
      <c r="V499">
        <v>7</v>
      </c>
      <c r="W499">
        <v>4</v>
      </c>
      <c r="X499">
        <v>3</v>
      </c>
      <c r="Y499">
        <v>2021</v>
      </c>
      <c r="Z499" s="9" t="s">
        <v>198</v>
      </c>
      <c r="AA499" s="9" t="s">
        <v>189</v>
      </c>
      <c r="AB499" t="s">
        <v>440</v>
      </c>
      <c r="AC499" t="s">
        <v>441</v>
      </c>
      <c r="AD499">
        <v>8</v>
      </c>
      <c r="AE499" t="s">
        <v>442</v>
      </c>
      <c r="AF499">
        <v>3</v>
      </c>
      <c r="AG499" t="s">
        <v>458</v>
      </c>
      <c r="AH499" t="s">
        <v>484</v>
      </c>
      <c r="AI499" t="s">
        <v>441</v>
      </c>
      <c r="AJ499">
        <v>8</v>
      </c>
      <c r="AK499" t="s">
        <v>442</v>
      </c>
    </row>
    <row r="500" spans="1:37" hidden="1" x14ac:dyDescent="0.2">
      <c r="A500">
        <v>718</v>
      </c>
      <c r="B500" s="9" t="s">
        <v>91</v>
      </c>
      <c r="C500">
        <v>5</v>
      </c>
      <c r="D500" s="10">
        <v>44147</v>
      </c>
      <c r="E500" s="10">
        <v>44512</v>
      </c>
      <c r="F500" s="9" t="s">
        <v>34</v>
      </c>
      <c r="G500">
        <v>792</v>
      </c>
      <c r="H500">
        <v>3</v>
      </c>
      <c r="I500" s="10">
        <v>44350</v>
      </c>
      <c r="J500">
        <v>1</v>
      </c>
      <c r="K500" t="b">
        <v>1</v>
      </c>
      <c r="L500">
        <v>19</v>
      </c>
      <c r="M500">
        <v>36</v>
      </c>
      <c r="N500" s="9" t="s">
        <v>183</v>
      </c>
      <c r="O500" s="10">
        <v>44383</v>
      </c>
      <c r="P500" s="9" t="s">
        <v>394</v>
      </c>
      <c r="Q500">
        <v>2020</v>
      </c>
      <c r="R500">
        <v>11</v>
      </c>
      <c r="S500">
        <v>7.7537526437914535</v>
      </c>
      <c r="T500" s="9" t="s">
        <v>356</v>
      </c>
      <c r="U500">
        <v>7</v>
      </c>
      <c r="V500">
        <v>7</v>
      </c>
      <c r="W500">
        <v>1</v>
      </c>
      <c r="X500">
        <v>6</v>
      </c>
      <c r="Y500">
        <v>2021</v>
      </c>
      <c r="Z500" s="9" t="s">
        <v>201</v>
      </c>
      <c r="AA500" s="9" t="s">
        <v>196</v>
      </c>
      <c r="AB500" t="s">
        <v>440</v>
      </c>
      <c r="AC500" t="s">
        <v>444</v>
      </c>
      <c r="AD500">
        <v>11</v>
      </c>
      <c r="AE500" t="s">
        <v>453</v>
      </c>
      <c r="AF500">
        <v>6</v>
      </c>
      <c r="AG500" t="s">
        <v>457</v>
      </c>
      <c r="AH500" t="s">
        <v>484</v>
      </c>
      <c r="AI500" t="s">
        <v>444</v>
      </c>
      <c r="AJ500">
        <v>11</v>
      </c>
      <c r="AK500" t="s">
        <v>453</v>
      </c>
    </row>
    <row r="501" spans="1:37" hidden="1" x14ac:dyDescent="0.2">
      <c r="A501">
        <v>721</v>
      </c>
      <c r="B501" s="9" t="s">
        <v>94</v>
      </c>
      <c r="C501">
        <v>10</v>
      </c>
      <c r="D501" s="10">
        <v>43888</v>
      </c>
      <c r="E501" s="10">
        <v>44619</v>
      </c>
      <c r="F501" s="9" t="s">
        <v>34</v>
      </c>
      <c r="G501">
        <v>658</v>
      </c>
      <c r="H501">
        <v>5</v>
      </c>
      <c r="I501" s="10">
        <v>44349</v>
      </c>
      <c r="J501">
        <v>1</v>
      </c>
      <c r="K501" t="b">
        <v>1</v>
      </c>
      <c r="L501">
        <v>22</v>
      </c>
      <c r="M501">
        <v>146</v>
      </c>
      <c r="N501" s="9" t="s">
        <v>183</v>
      </c>
      <c r="O501" s="10">
        <v>44383</v>
      </c>
      <c r="P501" s="9" t="s">
        <v>417</v>
      </c>
      <c r="Q501">
        <v>2020</v>
      </c>
      <c r="R501">
        <v>2</v>
      </c>
      <c r="S501">
        <v>16.263167621511734</v>
      </c>
      <c r="T501" s="9" t="s">
        <v>356</v>
      </c>
      <c r="U501">
        <v>16</v>
      </c>
      <c r="V501">
        <v>7</v>
      </c>
      <c r="W501">
        <v>9</v>
      </c>
      <c r="X501">
        <v>9</v>
      </c>
      <c r="Y501">
        <v>2020</v>
      </c>
      <c r="Z501" s="9" t="s">
        <v>193</v>
      </c>
      <c r="AA501" s="9" t="s">
        <v>202</v>
      </c>
      <c r="AB501" t="s">
        <v>446</v>
      </c>
      <c r="AC501" t="s">
        <v>451</v>
      </c>
      <c r="AD501">
        <v>2</v>
      </c>
      <c r="AE501" t="s">
        <v>452</v>
      </c>
      <c r="AF501">
        <v>6</v>
      </c>
      <c r="AG501" t="s">
        <v>457</v>
      </c>
      <c r="AH501" t="s">
        <v>484</v>
      </c>
      <c r="AI501" t="s">
        <v>451</v>
      </c>
      <c r="AJ501">
        <v>2</v>
      </c>
      <c r="AK501" t="s">
        <v>452</v>
      </c>
    </row>
    <row r="502" spans="1:37" hidden="1" x14ac:dyDescent="0.2">
      <c r="A502">
        <v>723</v>
      </c>
      <c r="B502" s="9" t="s">
        <v>96</v>
      </c>
      <c r="C502">
        <v>5</v>
      </c>
      <c r="D502" s="10">
        <v>44083</v>
      </c>
      <c r="E502" s="10">
        <v>44447</v>
      </c>
      <c r="F502" s="9" t="s">
        <v>34</v>
      </c>
      <c r="G502">
        <v>369</v>
      </c>
      <c r="H502">
        <v>1</v>
      </c>
      <c r="I502" s="10">
        <v>44349</v>
      </c>
      <c r="J502">
        <v>1</v>
      </c>
      <c r="K502" t="b">
        <v>1</v>
      </c>
      <c r="L502">
        <v>10</v>
      </c>
      <c r="M502">
        <v>6</v>
      </c>
      <c r="N502" s="9" t="s">
        <v>183</v>
      </c>
      <c r="O502" s="10">
        <v>44383</v>
      </c>
      <c r="P502" s="9" t="s">
        <v>427</v>
      </c>
      <c r="Q502">
        <v>2020</v>
      </c>
      <c r="R502">
        <v>9</v>
      </c>
      <c r="S502">
        <v>9.8564652251586278</v>
      </c>
      <c r="T502" s="9" t="s">
        <v>356</v>
      </c>
      <c r="U502">
        <v>9</v>
      </c>
      <c r="V502">
        <v>7</v>
      </c>
      <c r="W502">
        <v>3</v>
      </c>
      <c r="X502">
        <v>4</v>
      </c>
      <c r="Y502">
        <v>2021</v>
      </c>
      <c r="Z502" s="9" t="s">
        <v>199</v>
      </c>
      <c r="AA502" s="9" t="s">
        <v>193</v>
      </c>
      <c r="AB502" t="s">
        <v>440</v>
      </c>
      <c r="AC502" t="s">
        <v>441</v>
      </c>
      <c r="AD502">
        <v>9</v>
      </c>
      <c r="AE502" t="s">
        <v>449</v>
      </c>
      <c r="AF502">
        <v>6</v>
      </c>
      <c r="AG502" t="s">
        <v>457</v>
      </c>
      <c r="AH502" t="s">
        <v>484</v>
      </c>
      <c r="AI502" t="s">
        <v>441</v>
      </c>
      <c r="AJ502">
        <v>9</v>
      </c>
      <c r="AK502" t="s">
        <v>449</v>
      </c>
    </row>
    <row r="503" spans="1:37" hidden="1" x14ac:dyDescent="0.2">
      <c r="A503">
        <v>763</v>
      </c>
      <c r="B503" s="9" t="s">
        <v>144</v>
      </c>
      <c r="C503">
        <v>10</v>
      </c>
      <c r="D503" s="10">
        <v>44130</v>
      </c>
      <c r="E503" s="10">
        <v>44495</v>
      </c>
      <c r="F503" s="9" t="s">
        <v>34</v>
      </c>
      <c r="G503">
        <v>475</v>
      </c>
      <c r="H503">
        <v>5</v>
      </c>
      <c r="I503" s="10">
        <v>44349</v>
      </c>
      <c r="J503">
        <v>1</v>
      </c>
      <c r="K503" t="b">
        <v>0</v>
      </c>
      <c r="L503">
        <v>29</v>
      </c>
      <c r="M503">
        <v>130</v>
      </c>
      <c r="N503" s="9" t="s">
        <v>183</v>
      </c>
      <c r="O503" s="10">
        <v>44383</v>
      </c>
      <c r="P503" s="9" t="s">
        <v>395</v>
      </c>
      <c r="Q503">
        <v>2020</v>
      </c>
      <c r="R503">
        <v>10</v>
      </c>
      <c r="S503">
        <v>8.3122856732171098</v>
      </c>
      <c r="T503" s="9" t="s">
        <v>356</v>
      </c>
      <c r="U503">
        <v>8</v>
      </c>
      <c r="V503">
        <v>7</v>
      </c>
      <c r="W503">
        <v>1</v>
      </c>
      <c r="X503">
        <v>5</v>
      </c>
      <c r="Y503">
        <v>2021</v>
      </c>
      <c r="Z503" s="9" t="s">
        <v>200</v>
      </c>
      <c r="AA503" s="9" t="s">
        <v>194</v>
      </c>
      <c r="AB503" t="s">
        <v>440</v>
      </c>
      <c r="AC503" t="s">
        <v>444</v>
      </c>
      <c r="AD503">
        <v>10</v>
      </c>
      <c r="AE503" t="s">
        <v>450</v>
      </c>
      <c r="AF503">
        <v>6</v>
      </c>
      <c r="AG503" t="s">
        <v>457</v>
      </c>
      <c r="AH503" t="s">
        <v>484</v>
      </c>
      <c r="AI503" t="s">
        <v>444</v>
      </c>
      <c r="AJ503">
        <v>10</v>
      </c>
      <c r="AK503" t="s">
        <v>450</v>
      </c>
    </row>
    <row r="504" spans="1:37" hidden="1" x14ac:dyDescent="0.2">
      <c r="A504">
        <v>765</v>
      </c>
      <c r="B504" s="9" t="s">
        <v>146</v>
      </c>
      <c r="C504">
        <v>10</v>
      </c>
      <c r="D504" s="10">
        <v>44089</v>
      </c>
      <c r="E504" s="10">
        <v>44454</v>
      </c>
      <c r="F504" s="9" t="s">
        <v>34</v>
      </c>
      <c r="G504">
        <v>792</v>
      </c>
      <c r="H504">
        <v>1</v>
      </c>
      <c r="I504" s="10">
        <v>44350</v>
      </c>
      <c r="J504">
        <v>1</v>
      </c>
      <c r="K504" t="b">
        <v>1</v>
      </c>
      <c r="L504">
        <v>43</v>
      </c>
      <c r="M504">
        <v>111</v>
      </c>
      <c r="N504" s="9" t="s">
        <v>183</v>
      </c>
      <c r="O504" s="10">
        <v>44383</v>
      </c>
      <c r="P504" s="9" t="s">
        <v>381</v>
      </c>
      <c r="Q504">
        <v>2020</v>
      </c>
      <c r="R504">
        <v>9</v>
      </c>
      <c r="S504">
        <v>9.6593359206554545</v>
      </c>
      <c r="T504" s="9" t="s">
        <v>356</v>
      </c>
      <c r="U504">
        <v>9</v>
      </c>
      <c r="V504">
        <v>7</v>
      </c>
      <c r="W504">
        <v>3</v>
      </c>
      <c r="X504">
        <v>4</v>
      </c>
      <c r="Y504">
        <v>2021</v>
      </c>
      <c r="Z504" s="9" t="s">
        <v>199</v>
      </c>
      <c r="AA504" s="9" t="s">
        <v>193</v>
      </c>
      <c r="AB504" t="s">
        <v>440</v>
      </c>
      <c r="AC504" t="s">
        <v>441</v>
      </c>
      <c r="AD504">
        <v>9</v>
      </c>
      <c r="AE504" t="s">
        <v>449</v>
      </c>
      <c r="AF504">
        <v>6</v>
      </c>
      <c r="AG504" t="s">
        <v>457</v>
      </c>
      <c r="AH504" t="s">
        <v>484</v>
      </c>
      <c r="AI504" t="s">
        <v>441</v>
      </c>
      <c r="AJ504">
        <v>9</v>
      </c>
      <c r="AK504" t="s">
        <v>449</v>
      </c>
    </row>
    <row r="505" spans="1:37" hidden="1" x14ac:dyDescent="0.2">
      <c r="A505">
        <v>773</v>
      </c>
      <c r="B505" s="9" t="s">
        <v>156</v>
      </c>
      <c r="C505">
        <v>10</v>
      </c>
      <c r="D505" s="10">
        <v>44083</v>
      </c>
      <c r="E505" s="10">
        <v>44448</v>
      </c>
      <c r="F505" s="9" t="s">
        <v>34</v>
      </c>
      <c r="G505">
        <v>369</v>
      </c>
      <c r="H505">
        <v>8</v>
      </c>
      <c r="I505" s="10">
        <v>44349</v>
      </c>
      <c r="J505">
        <v>1</v>
      </c>
      <c r="K505" t="b">
        <v>1</v>
      </c>
      <c r="L505">
        <v>78</v>
      </c>
      <c r="M505">
        <v>251</v>
      </c>
      <c r="N505" s="9" t="s">
        <v>183</v>
      </c>
      <c r="O505" s="10">
        <v>44383</v>
      </c>
      <c r="P505" s="9" t="s">
        <v>396</v>
      </c>
      <c r="Q505">
        <v>2020</v>
      </c>
      <c r="R505">
        <v>9</v>
      </c>
      <c r="S505">
        <v>9.8564652251586278</v>
      </c>
      <c r="T505" s="9" t="s">
        <v>356</v>
      </c>
      <c r="U505">
        <v>9</v>
      </c>
      <c r="V505">
        <v>7</v>
      </c>
      <c r="W505">
        <v>3</v>
      </c>
      <c r="X505">
        <v>4</v>
      </c>
      <c r="Y505">
        <v>2021</v>
      </c>
      <c r="Z505" s="9" t="s">
        <v>199</v>
      </c>
      <c r="AA505" s="9" t="s">
        <v>193</v>
      </c>
      <c r="AB505" t="s">
        <v>440</v>
      </c>
      <c r="AC505" t="s">
        <v>441</v>
      </c>
      <c r="AD505">
        <v>9</v>
      </c>
      <c r="AE505" t="s">
        <v>449</v>
      </c>
      <c r="AF505">
        <v>6</v>
      </c>
      <c r="AG505" t="s">
        <v>457</v>
      </c>
      <c r="AH505" t="s">
        <v>484</v>
      </c>
      <c r="AI505" t="s">
        <v>441</v>
      </c>
      <c r="AJ505">
        <v>9</v>
      </c>
      <c r="AK505" t="s">
        <v>449</v>
      </c>
    </row>
    <row r="506" spans="1:37" x14ac:dyDescent="0.2">
      <c r="A506">
        <v>788</v>
      </c>
      <c r="B506" s="9" t="s">
        <v>42</v>
      </c>
      <c r="C506">
        <v>10</v>
      </c>
      <c r="D506" s="10">
        <v>44011</v>
      </c>
      <c r="E506" s="10">
        <v>44377</v>
      </c>
      <c r="F506" s="9" t="s">
        <v>34</v>
      </c>
      <c r="G506">
        <v>270</v>
      </c>
      <c r="H506">
        <v>1</v>
      </c>
      <c r="I506" s="10">
        <v>44336</v>
      </c>
      <c r="J506">
        <v>1</v>
      </c>
      <c r="K506" t="b">
        <v>1</v>
      </c>
      <c r="L506">
        <v>7</v>
      </c>
      <c r="M506">
        <v>12</v>
      </c>
      <c r="N506" s="9" t="s">
        <v>183</v>
      </c>
      <c r="O506" s="10">
        <v>44383</v>
      </c>
      <c r="P506" s="9" t="s">
        <v>433</v>
      </c>
      <c r="Q506">
        <v>2020</v>
      </c>
      <c r="R506">
        <v>6</v>
      </c>
      <c r="S506">
        <v>12.222016879196698</v>
      </c>
      <c r="T506" s="9" t="s">
        <v>356</v>
      </c>
      <c r="U506">
        <v>12</v>
      </c>
      <c r="V506">
        <v>8</v>
      </c>
      <c r="W506">
        <v>4</v>
      </c>
      <c r="X506">
        <v>2</v>
      </c>
      <c r="Y506">
        <v>2021</v>
      </c>
      <c r="Z506" s="9" t="s">
        <v>197</v>
      </c>
      <c r="AA506" s="9" t="s">
        <v>191</v>
      </c>
      <c r="AB506" t="s">
        <v>440</v>
      </c>
      <c r="AC506" t="s">
        <v>447</v>
      </c>
      <c r="AD506">
        <v>6</v>
      </c>
      <c r="AE506" t="s">
        <v>457</v>
      </c>
      <c r="AF506">
        <v>5</v>
      </c>
      <c r="AG506" t="s">
        <v>448</v>
      </c>
      <c r="AH506" t="s">
        <v>484</v>
      </c>
      <c r="AI506" t="s">
        <v>447</v>
      </c>
      <c r="AJ506">
        <v>6</v>
      </c>
      <c r="AK506" t="s">
        <v>457</v>
      </c>
    </row>
    <row r="507" spans="1:37" hidden="1" x14ac:dyDescent="0.2">
      <c r="A507">
        <v>793</v>
      </c>
      <c r="B507" s="9" t="s">
        <v>52</v>
      </c>
      <c r="C507">
        <v>5</v>
      </c>
      <c r="D507" s="10">
        <v>44060</v>
      </c>
      <c r="E507" s="10">
        <v>44425</v>
      </c>
      <c r="F507" s="9" t="s">
        <v>34</v>
      </c>
      <c r="G507">
        <v>492</v>
      </c>
      <c r="H507">
        <v>2</v>
      </c>
      <c r="I507" s="10">
        <v>44272</v>
      </c>
      <c r="J507">
        <v>1</v>
      </c>
      <c r="K507" t="b">
        <v>1</v>
      </c>
      <c r="L507">
        <v>12</v>
      </c>
      <c r="M507">
        <v>24</v>
      </c>
      <c r="N507" s="9" t="s">
        <v>183</v>
      </c>
      <c r="O507" s="10">
        <v>44383</v>
      </c>
      <c r="P507" s="9" t="s">
        <v>397</v>
      </c>
      <c r="Q507">
        <v>2020</v>
      </c>
      <c r="R507">
        <v>8</v>
      </c>
      <c r="S507">
        <v>10.612127559087456</v>
      </c>
      <c r="T507" s="9" t="s">
        <v>356</v>
      </c>
      <c r="U507">
        <v>10</v>
      </c>
      <c r="V507">
        <v>8</v>
      </c>
      <c r="W507">
        <v>3</v>
      </c>
      <c r="X507">
        <v>4</v>
      </c>
      <c r="Y507">
        <v>2021</v>
      </c>
      <c r="Z507" s="9" t="s">
        <v>199</v>
      </c>
      <c r="AA507" s="9" t="s">
        <v>189</v>
      </c>
      <c r="AB507" t="s">
        <v>440</v>
      </c>
      <c r="AC507" t="s">
        <v>441</v>
      </c>
      <c r="AD507">
        <v>8</v>
      </c>
      <c r="AE507" t="s">
        <v>442</v>
      </c>
      <c r="AF507">
        <v>3</v>
      </c>
      <c r="AG507" t="s">
        <v>458</v>
      </c>
      <c r="AH507" t="s">
        <v>484</v>
      </c>
      <c r="AI507" t="s">
        <v>441</v>
      </c>
      <c r="AJ507">
        <v>8</v>
      </c>
      <c r="AK507" t="s">
        <v>442</v>
      </c>
    </row>
    <row r="508" spans="1:37" hidden="1" x14ac:dyDescent="0.2">
      <c r="A508">
        <v>819</v>
      </c>
      <c r="B508" s="9" t="s">
        <v>94</v>
      </c>
      <c r="C508">
        <v>10</v>
      </c>
      <c r="D508" s="10">
        <v>43888</v>
      </c>
      <c r="E508" s="10">
        <v>44619</v>
      </c>
      <c r="F508" s="9" t="s">
        <v>34</v>
      </c>
      <c r="G508">
        <v>658</v>
      </c>
      <c r="H508">
        <v>5</v>
      </c>
      <c r="I508" s="10">
        <v>44349</v>
      </c>
      <c r="J508">
        <v>1</v>
      </c>
      <c r="K508" t="b">
        <v>1</v>
      </c>
      <c r="L508">
        <v>22</v>
      </c>
      <c r="M508">
        <v>146</v>
      </c>
      <c r="N508" s="9" t="s">
        <v>183</v>
      </c>
      <c r="O508" s="10">
        <v>44383</v>
      </c>
      <c r="P508" s="9" t="s">
        <v>417</v>
      </c>
      <c r="Q508">
        <v>2020</v>
      </c>
      <c r="R508">
        <v>2</v>
      </c>
      <c r="S508">
        <v>16.263167621511734</v>
      </c>
      <c r="T508" s="9" t="s">
        <v>356</v>
      </c>
      <c r="U508">
        <v>16</v>
      </c>
      <c r="V508">
        <v>8</v>
      </c>
      <c r="W508">
        <v>8</v>
      </c>
      <c r="X508">
        <v>10</v>
      </c>
      <c r="Y508">
        <v>2020</v>
      </c>
      <c r="Z508" s="9" t="s">
        <v>194</v>
      </c>
      <c r="AA508" s="9" t="s">
        <v>202</v>
      </c>
      <c r="AB508" t="s">
        <v>446</v>
      </c>
      <c r="AC508" t="s">
        <v>451</v>
      </c>
      <c r="AD508">
        <v>2</v>
      </c>
      <c r="AE508" t="s">
        <v>452</v>
      </c>
      <c r="AF508">
        <v>6</v>
      </c>
      <c r="AG508" t="s">
        <v>457</v>
      </c>
      <c r="AH508" t="s">
        <v>484</v>
      </c>
      <c r="AI508" t="s">
        <v>451</v>
      </c>
      <c r="AJ508">
        <v>2</v>
      </c>
      <c r="AK508" t="s">
        <v>452</v>
      </c>
    </row>
    <row r="509" spans="1:37" hidden="1" x14ac:dyDescent="0.2">
      <c r="A509">
        <v>821</v>
      </c>
      <c r="B509" s="9" t="s">
        <v>96</v>
      </c>
      <c r="C509">
        <v>5</v>
      </c>
      <c r="D509" s="10">
        <v>44083</v>
      </c>
      <c r="E509" s="10">
        <v>44447</v>
      </c>
      <c r="F509" s="9" t="s">
        <v>34</v>
      </c>
      <c r="G509">
        <v>369</v>
      </c>
      <c r="H509">
        <v>1</v>
      </c>
      <c r="I509" s="10">
        <v>44349</v>
      </c>
      <c r="J509">
        <v>1</v>
      </c>
      <c r="K509" t="b">
        <v>1</v>
      </c>
      <c r="L509">
        <v>10</v>
      </c>
      <c r="M509">
        <v>6</v>
      </c>
      <c r="N509" s="9" t="s">
        <v>183</v>
      </c>
      <c r="O509" s="10">
        <v>44383</v>
      </c>
      <c r="P509" s="9" t="s">
        <v>427</v>
      </c>
      <c r="Q509">
        <v>2020</v>
      </c>
      <c r="R509">
        <v>9</v>
      </c>
      <c r="S509">
        <v>9.8564652251586278</v>
      </c>
      <c r="T509" s="9" t="s">
        <v>356</v>
      </c>
      <c r="U509">
        <v>9</v>
      </c>
      <c r="V509">
        <v>8</v>
      </c>
      <c r="W509">
        <v>2</v>
      </c>
      <c r="X509">
        <v>5</v>
      </c>
      <c r="Y509">
        <v>2021</v>
      </c>
      <c r="Z509" s="9" t="s">
        <v>200</v>
      </c>
      <c r="AA509" s="9" t="s">
        <v>193</v>
      </c>
      <c r="AB509" t="s">
        <v>440</v>
      </c>
      <c r="AC509" t="s">
        <v>441</v>
      </c>
      <c r="AD509">
        <v>9</v>
      </c>
      <c r="AE509" t="s">
        <v>449</v>
      </c>
      <c r="AF509">
        <v>6</v>
      </c>
      <c r="AG509" t="s">
        <v>457</v>
      </c>
      <c r="AH509" t="s">
        <v>484</v>
      </c>
      <c r="AI509" t="s">
        <v>441</v>
      </c>
      <c r="AJ509">
        <v>9</v>
      </c>
      <c r="AK509" t="s">
        <v>449</v>
      </c>
    </row>
    <row r="510" spans="1:37" hidden="1" x14ac:dyDescent="0.2">
      <c r="A510">
        <v>861</v>
      </c>
      <c r="B510" s="9" t="s">
        <v>144</v>
      </c>
      <c r="C510">
        <v>10</v>
      </c>
      <c r="D510" s="10">
        <v>44130</v>
      </c>
      <c r="E510" s="10">
        <v>44495</v>
      </c>
      <c r="F510" s="9" t="s">
        <v>34</v>
      </c>
      <c r="G510">
        <v>475</v>
      </c>
      <c r="H510">
        <v>5</v>
      </c>
      <c r="I510" s="10">
        <v>44349</v>
      </c>
      <c r="J510">
        <v>1</v>
      </c>
      <c r="K510" t="b">
        <v>0</v>
      </c>
      <c r="L510">
        <v>29</v>
      </c>
      <c r="M510">
        <v>130</v>
      </c>
      <c r="N510" s="9" t="s">
        <v>183</v>
      </c>
      <c r="O510" s="10">
        <v>44383</v>
      </c>
      <c r="P510" s="9" t="s">
        <v>395</v>
      </c>
      <c r="Q510">
        <v>2020</v>
      </c>
      <c r="R510">
        <v>10</v>
      </c>
      <c r="S510">
        <v>8.3122856732171098</v>
      </c>
      <c r="T510" s="9" t="s">
        <v>356</v>
      </c>
      <c r="U510">
        <v>8</v>
      </c>
      <c r="V510">
        <v>8</v>
      </c>
      <c r="W510">
        <v>0</v>
      </c>
      <c r="X510">
        <v>6</v>
      </c>
      <c r="Y510">
        <v>2021</v>
      </c>
      <c r="Z510" s="9" t="s">
        <v>201</v>
      </c>
      <c r="AA510" s="9" t="s">
        <v>194</v>
      </c>
      <c r="AB510" t="s">
        <v>440</v>
      </c>
      <c r="AC510" t="s">
        <v>444</v>
      </c>
      <c r="AD510">
        <v>10</v>
      </c>
      <c r="AE510" t="s">
        <v>450</v>
      </c>
      <c r="AF510">
        <v>6</v>
      </c>
      <c r="AG510" t="s">
        <v>457</v>
      </c>
      <c r="AH510" t="s">
        <v>484</v>
      </c>
      <c r="AI510" t="s">
        <v>444</v>
      </c>
      <c r="AJ510">
        <v>10</v>
      </c>
      <c r="AK510" t="s">
        <v>450</v>
      </c>
    </row>
    <row r="511" spans="1:37" hidden="1" x14ac:dyDescent="0.2">
      <c r="A511">
        <v>863</v>
      </c>
      <c r="B511" s="9" t="s">
        <v>146</v>
      </c>
      <c r="C511">
        <v>10</v>
      </c>
      <c r="D511" s="10">
        <v>44089</v>
      </c>
      <c r="E511" s="10">
        <v>44454</v>
      </c>
      <c r="F511" s="9" t="s">
        <v>34</v>
      </c>
      <c r="G511">
        <v>792</v>
      </c>
      <c r="H511">
        <v>1</v>
      </c>
      <c r="I511" s="10">
        <v>44350</v>
      </c>
      <c r="J511">
        <v>1</v>
      </c>
      <c r="K511" t="b">
        <v>1</v>
      </c>
      <c r="L511">
        <v>43</v>
      </c>
      <c r="M511">
        <v>111</v>
      </c>
      <c r="N511" s="9" t="s">
        <v>183</v>
      </c>
      <c r="O511" s="10">
        <v>44383</v>
      </c>
      <c r="P511" s="9" t="s">
        <v>381</v>
      </c>
      <c r="Q511">
        <v>2020</v>
      </c>
      <c r="R511">
        <v>9</v>
      </c>
      <c r="S511">
        <v>9.6593359206554545</v>
      </c>
      <c r="T511" s="9" t="s">
        <v>356</v>
      </c>
      <c r="U511">
        <v>9</v>
      </c>
      <c r="V511">
        <v>8</v>
      </c>
      <c r="W511">
        <v>2</v>
      </c>
      <c r="X511">
        <v>5</v>
      </c>
      <c r="Y511">
        <v>2021</v>
      </c>
      <c r="Z511" s="9" t="s">
        <v>200</v>
      </c>
      <c r="AA511" s="9" t="s">
        <v>193</v>
      </c>
      <c r="AB511" t="s">
        <v>440</v>
      </c>
      <c r="AC511" t="s">
        <v>441</v>
      </c>
      <c r="AD511">
        <v>9</v>
      </c>
      <c r="AE511" t="s">
        <v>449</v>
      </c>
      <c r="AF511">
        <v>6</v>
      </c>
      <c r="AG511" t="s">
        <v>457</v>
      </c>
      <c r="AH511" t="s">
        <v>484</v>
      </c>
      <c r="AI511" t="s">
        <v>441</v>
      </c>
      <c r="AJ511">
        <v>9</v>
      </c>
      <c r="AK511" t="s">
        <v>449</v>
      </c>
    </row>
    <row r="512" spans="1:37" hidden="1" x14ac:dyDescent="0.2">
      <c r="A512">
        <v>871</v>
      </c>
      <c r="B512" s="9" t="s">
        <v>156</v>
      </c>
      <c r="C512">
        <v>10</v>
      </c>
      <c r="D512" s="10">
        <v>44083</v>
      </c>
      <c r="E512" s="10">
        <v>44448</v>
      </c>
      <c r="F512" s="9" t="s">
        <v>34</v>
      </c>
      <c r="G512">
        <v>369</v>
      </c>
      <c r="H512">
        <v>8</v>
      </c>
      <c r="I512" s="10">
        <v>44349</v>
      </c>
      <c r="J512">
        <v>1</v>
      </c>
      <c r="K512" t="b">
        <v>1</v>
      </c>
      <c r="L512">
        <v>78</v>
      </c>
      <c r="M512">
        <v>251</v>
      </c>
      <c r="N512" s="9" t="s">
        <v>183</v>
      </c>
      <c r="O512" s="10">
        <v>44383</v>
      </c>
      <c r="P512" s="9" t="s">
        <v>396</v>
      </c>
      <c r="Q512">
        <v>2020</v>
      </c>
      <c r="R512">
        <v>9</v>
      </c>
      <c r="S512">
        <v>9.8564652251586278</v>
      </c>
      <c r="T512" s="9" t="s">
        <v>356</v>
      </c>
      <c r="U512">
        <v>9</v>
      </c>
      <c r="V512">
        <v>8</v>
      </c>
      <c r="W512">
        <v>2</v>
      </c>
      <c r="X512">
        <v>5</v>
      </c>
      <c r="Y512">
        <v>2021</v>
      </c>
      <c r="Z512" s="9" t="s">
        <v>200</v>
      </c>
      <c r="AA512" s="9" t="s">
        <v>193</v>
      </c>
      <c r="AB512" t="s">
        <v>440</v>
      </c>
      <c r="AC512" t="s">
        <v>441</v>
      </c>
      <c r="AD512">
        <v>9</v>
      </c>
      <c r="AE512" t="s">
        <v>449</v>
      </c>
      <c r="AF512">
        <v>6</v>
      </c>
      <c r="AG512" t="s">
        <v>457</v>
      </c>
      <c r="AH512" t="s">
        <v>484</v>
      </c>
      <c r="AI512" t="s">
        <v>441</v>
      </c>
      <c r="AJ512">
        <v>9</v>
      </c>
      <c r="AK512" t="s">
        <v>449</v>
      </c>
    </row>
    <row r="513" spans="1:37" x14ac:dyDescent="0.2">
      <c r="A513">
        <v>886</v>
      </c>
      <c r="B513" s="9" t="s">
        <v>42</v>
      </c>
      <c r="C513">
        <v>10</v>
      </c>
      <c r="D513" s="10">
        <v>44011</v>
      </c>
      <c r="E513" s="10">
        <v>44377</v>
      </c>
      <c r="F513" s="9" t="s">
        <v>34</v>
      </c>
      <c r="G513">
        <v>270</v>
      </c>
      <c r="H513">
        <v>1</v>
      </c>
      <c r="I513" s="10">
        <v>44336</v>
      </c>
      <c r="J513">
        <v>1</v>
      </c>
      <c r="K513" t="b">
        <v>1</v>
      </c>
      <c r="L513">
        <v>7</v>
      </c>
      <c r="M513">
        <v>12</v>
      </c>
      <c r="N513" s="9" t="s">
        <v>183</v>
      </c>
      <c r="O513" s="10">
        <v>44383</v>
      </c>
      <c r="P513" s="9" t="s">
        <v>433</v>
      </c>
      <c r="Q513">
        <v>2020</v>
      </c>
      <c r="R513">
        <v>6</v>
      </c>
      <c r="S513">
        <v>12.222016879196698</v>
      </c>
      <c r="T513" s="9" t="s">
        <v>356</v>
      </c>
      <c r="U513">
        <v>12</v>
      </c>
      <c r="V513">
        <v>9</v>
      </c>
      <c r="W513">
        <v>3</v>
      </c>
      <c r="X513">
        <v>3</v>
      </c>
      <c r="Y513">
        <v>2021</v>
      </c>
      <c r="Z513" s="9" t="s">
        <v>198</v>
      </c>
      <c r="AA513" s="9" t="s">
        <v>191</v>
      </c>
      <c r="AB513" t="s">
        <v>440</v>
      </c>
      <c r="AC513" t="s">
        <v>447</v>
      </c>
      <c r="AD513">
        <v>6</v>
      </c>
      <c r="AE513" t="s">
        <v>457</v>
      </c>
      <c r="AF513">
        <v>5</v>
      </c>
      <c r="AG513" t="s">
        <v>448</v>
      </c>
      <c r="AH513" t="s">
        <v>484</v>
      </c>
      <c r="AI513" t="s">
        <v>447</v>
      </c>
      <c r="AJ513">
        <v>6</v>
      </c>
      <c r="AK513" t="s">
        <v>457</v>
      </c>
    </row>
    <row r="514" spans="1:37" hidden="1" x14ac:dyDescent="0.2">
      <c r="A514">
        <v>891</v>
      </c>
      <c r="B514" s="9" t="s">
        <v>52</v>
      </c>
      <c r="C514">
        <v>5</v>
      </c>
      <c r="D514" s="10">
        <v>44060</v>
      </c>
      <c r="E514" s="10">
        <v>44425</v>
      </c>
      <c r="F514" s="9" t="s">
        <v>34</v>
      </c>
      <c r="G514">
        <v>492</v>
      </c>
      <c r="H514">
        <v>2</v>
      </c>
      <c r="I514" s="10">
        <v>44272</v>
      </c>
      <c r="J514">
        <v>1</v>
      </c>
      <c r="K514" t="b">
        <v>1</v>
      </c>
      <c r="L514">
        <v>12</v>
      </c>
      <c r="M514">
        <v>24</v>
      </c>
      <c r="N514" s="9" t="s">
        <v>183</v>
      </c>
      <c r="O514" s="10">
        <v>44383</v>
      </c>
      <c r="P514" s="9" t="s">
        <v>397</v>
      </c>
      <c r="Q514">
        <v>2020</v>
      </c>
      <c r="R514">
        <v>8</v>
      </c>
      <c r="S514">
        <v>10.612127559087456</v>
      </c>
      <c r="T514" s="9" t="s">
        <v>356</v>
      </c>
      <c r="U514">
        <v>10</v>
      </c>
      <c r="V514">
        <v>9</v>
      </c>
      <c r="W514">
        <v>2</v>
      </c>
      <c r="X514">
        <v>5</v>
      </c>
      <c r="Y514">
        <v>2021</v>
      </c>
      <c r="Z514" s="9" t="s">
        <v>200</v>
      </c>
      <c r="AA514" s="9" t="s">
        <v>189</v>
      </c>
      <c r="AB514" t="s">
        <v>440</v>
      </c>
      <c r="AC514" t="s">
        <v>441</v>
      </c>
      <c r="AD514">
        <v>8</v>
      </c>
      <c r="AE514" t="s">
        <v>442</v>
      </c>
      <c r="AF514">
        <v>3</v>
      </c>
      <c r="AG514" t="s">
        <v>458</v>
      </c>
      <c r="AH514" t="s">
        <v>484</v>
      </c>
      <c r="AI514" t="s">
        <v>441</v>
      </c>
      <c r="AJ514">
        <v>8</v>
      </c>
      <c r="AK514" t="s">
        <v>442</v>
      </c>
    </row>
    <row r="515" spans="1:37" hidden="1" x14ac:dyDescent="0.2">
      <c r="A515">
        <v>917</v>
      </c>
      <c r="B515" s="9" t="s">
        <v>94</v>
      </c>
      <c r="C515">
        <v>10</v>
      </c>
      <c r="D515" s="10">
        <v>43888</v>
      </c>
      <c r="E515" s="10">
        <v>44619</v>
      </c>
      <c r="F515" s="9" t="s">
        <v>34</v>
      </c>
      <c r="G515">
        <v>658</v>
      </c>
      <c r="H515">
        <v>5</v>
      </c>
      <c r="I515" s="10">
        <v>44349</v>
      </c>
      <c r="J515">
        <v>1</v>
      </c>
      <c r="K515" t="b">
        <v>1</v>
      </c>
      <c r="L515">
        <v>22</v>
      </c>
      <c r="M515">
        <v>146</v>
      </c>
      <c r="N515" s="9" t="s">
        <v>183</v>
      </c>
      <c r="O515" s="10">
        <v>44383</v>
      </c>
      <c r="P515" s="9" t="s">
        <v>417</v>
      </c>
      <c r="Q515">
        <v>2020</v>
      </c>
      <c r="R515">
        <v>2</v>
      </c>
      <c r="S515">
        <v>16.263167621511734</v>
      </c>
      <c r="T515" s="9" t="s">
        <v>356</v>
      </c>
      <c r="U515">
        <v>16</v>
      </c>
      <c r="V515">
        <v>9</v>
      </c>
      <c r="W515">
        <v>7</v>
      </c>
      <c r="X515">
        <v>11</v>
      </c>
      <c r="Y515">
        <v>2020</v>
      </c>
      <c r="Z515" s="9" t="s">
        <v>196</v>
      </c>
      <c r="AA515" s="9" t="s">
        <v>202</v>
      </c>
      <c r="AB515" t="s">
        <v>446</v>
      </c>
      <c r="AC515" t="s">
        <v>451</v>
      </c>
      <c r="AD515">
        <v>2</v>
      </c>
      <c r="AE515" t="s">
        <v>452</v>
      </c>
      <c r="AF515">
        <v>6</v>
      </c>
      <c r="AG515" t="s">
        <v>457</v>
      </c>
      <c r="AH515" t="s">
        <v>484</v>
      </c>
      <c r="AI515" t="s">
        <v>451</v>
      </c>
      <c r="AJ515">
        <v>2</v>
      </c>
      <c r="AK515" t="s">
        <v>452</v>
      </c>
    </row>
    <row r="516" spans="1:37" hidden="1" x14ac:dyDescent="0.2">
      <c r="A516">
        <v>919</v>
      </c>
      <c r="B516" s="9" t="s">
        <v>96</v>
      </c>
      <c r="C516">
        <v>5</v>
      </c>
      <c r="D516" s="10">
        <v>44083</v>
      </c>
      <c r="E516" s="10">
        <v>44447</v>
      </c>
      <c r="F516" s="9" t="s">
        <v>34</v>
      </c>
      <c r="G516">
        <v>369</v>
      </c>
      <c r="H516">
        <v>1</v>
      </c>
      <c r="I516" s="10">
        <v>44349</v>
      </c>
      <c r="J516">
        <v>1</v>
      </c>
      <c r="K516" t="b">
        <v>1</v>
      </c>
      <c r="L516">
        <v>10</v>
      </c>
      <c r="M516">
        <v>6</v>
      </c>
      <c r="N516" s="9" t="s">
        <v>183</v>
      </c>
      <c r="O516" s="10">
        <v>44383</v>
      </c>
      <c r="P516" s="9" t="s">
        <v>427</v>
      </c>
      <c r="Q516">
        <v>2020</v>
      </c>
      <c r="R516">
        <v>9</v>
      </c>
      <c r="S516">
        <v>9.8564652251586278</v>
      </c>
      <c r="T516" s="9" t="s">
        <v>356</v>
      </c>
      <c r="U516">
        <v>9</v>
      </c>
      <c r="V516">
        <v>9</v>
      </c>
      <c r="W516">
        <v>1</v>
      </c>
      <c r="X516">
        <v>6</v>
      </c>
      <c r="Y516">
        <v>2021</v>
      </c>
      <c r="Z516" s="9" t="s">
        <v>201</v>
      </c>
      <c r="AA516" s="9" t="s">
        <v>193</v>
      </c>
      <c r="AB516" t="s">
        <v>440</v>
      </c>
      <c r="AC516" t="s">
        <v>441</v>
      </c>
      <c r="AD516">
        <v>9</v>
      </c>
      <c r="AE516" t="s">
        <v>449</v>
      </c>
      <c r="AF516">
        <v>6</v>
      </c>
      <c r="AG516" t="s">
        <v>457</v>
      </c>
      <c r="AH516" t="s">
        <v>484</v>
      </c>
      <c r="AI516" t="s">
        <v>441</v>
      </c>
      <c r="AJ516">
        <v>9</v>
      </c>
      <c r="AK516" t="s">
        <v>449</v>
      </c>
    </row>
    <row r="517" spans="1:37" hidden="1" x14ac:dyDescent="0.2">
      <c r="A517">
        <v>961</v>
      </c>
      <c r="B517" s="9" t="s">
        <v>146</v>
      </c>
      <c r="C517">
        <v>10</v>
      </c>
      <c r="D517" s="10">
        <v>44089</v>
      </c>
      <c r="E517" s="10">
        <v>44454</v>
      </c>
      <c r="F517" s="9" t="s">
        <v>34</v>
      </c>
      <c r="G517">
        <v>792</v>
      </c>
      <c r="H517">
        <v>1</v>
      </c>
      <c r="I517" s="10">
        <v>44350</v>
      </c>
      <c r="J517">
        <v>1</v>
      </c>
      <c r="K517" t="b">
        <v>1</v>
      </c>
      <c r="L517">
        <v>43</v>
      </c>
      <c r="M517">
        <v>111</v>
      </c>
      <c r="N517" s="9" t="s">
        <v>183</v>
      </c>
      <c r="O517" s="10">
        <v>44383</v>
      </c>
      <c r="P517" s="9" t="s">
        <v>381</v>
      </c>
      <c r="Q517">
        <v>2020</v>
      </c>
      <c r="R517">
        <v>9</v>
      </c>
      <c r="S517">
        <v>9.6593359206554545</v>
      </c>
      <c r="T517" s="9" t="s">
        <v>356</v>
      </c>
      <c r="U517">
        <v>9</v>
      </c>
      <c r="V517">
        <v>9</v>
      </c>
      <c r="W517">
        <v>1</v>
      </c>
      <c r="X517">
        <v>6</v>
      </c>
      <c r="Y517">
        <v>2021</v>
      </c>
      <c r="Z517" s="9" t="s">
        <v>201</v>
      </c>
      <c r="AA517" s="9" t="s">
        <v>193</v>
      </c>
      <c r="AB517" t="s">
        <v>440</v>
      </c>
      <c r="AC517" t="s">
        <v>441</v>
      </c>
      <c r="AD517">
        <v>9</v>
      </c>
      <c r="AE517" t="s">
        <v>449</v>
      </c>
      <c r="AF517">
        <v>6</v>
      </c>
      <c r="AG517" t="s">
        <v>457</v>
      </c>
      <c r="AH517" t="s">
        <v>484</v>
      </c>
      <c r="AI517" t="s">
        <v>441</v>
      </c>
      <c r="AJ517">
        <v>9</v>
      </c>
      <c r="AK517" t="s">
        <v>449</v>
      </c>
    </row>
    <row r="518" spans="1:37" hidden="1" x14ac:dyDescent="0.2">
      <c r="A518">
        <v>969</v>
      </c>
      <c r="B518" s="9" t="s">
        <v>156</v>
      </c>
      <c r="C518">
        <v>10</v>
      </c>
      <c r="D518" s="10">
        <v>44083</v>
      </c>
      <c r="E518" s="10">
        <v>44448</v>
      </c>
      <c r="F518" s="9" t="s">
        <v>34</v>
      </c>
      <c r="G518">
        <v>369</v>
      </c>
      <c r="H518">
        <v>8</v>
      </c>
      <c r="I518" s="10">
        <v>44349</v>
      </c>
      <c r="J518">
        <v>1</v>
      </c>
      <c r="K518" t="b">
        <v>1</v>
      </c>
      <c r="L518">
        <v>78</v>
      </c>
      <c r="M518">
        <v>251</v>
      </c>
      <c r="N518" s="9" t="s">
        <v>183</v>
      </c>
      <c r="O518" s="10">
        <v>44383</v>
      </c>
      <c r="P518" s="9" t="s">
        <v>396</v>
      </c>
      <c r="Q518">
        <v>2020</v>
      </c>
      <c r="R518">
        <v>9</v>
      </c>
      <c r="S518">
        <v>9.8564652251586278</v>
      </c>
      <c r="T518" s="9" t="s">
        <v>356</v>
      </c>
      <c r="U518">
        <v>9</v>
      </c>
      <c r="V518">
        <v>9</v>
      </c>
      <c r="W518">
        <v>1</v>
      </c>
      <c r="X518">
        <v>6</v>
      </c>
      <c r="Y518">
        <v>2021</v>
      </c>
      <c r="Z518" s="9" t="s">
        <v>201</v>
      </c>
      <c r="AA518" s="9" t="s">
        <v>193</v>
      </c>
      <c r="AB518" t="s">
        <v>440</v>
      </c>
      <c r="AC518" t="s">
        <v>441</v>
      </c>
      <c r="AD518">
        <v>9</v>
      </c>
      <c r="AE518" t="s">
        <v>449</v>
      </c>
      <c r="AF518">
        <v>6</v>
      </c>
      <c r="AG518" t="s">
        <v>457</v>
      </c>
      <c r="AH518" t="s">
        <v>484</v>
      </c>
      <c r="AI518" t="s">
        <v>441</v>
      </c>
      <c r="AJ518">
        <v>9</v>
      </c>
      <c r="AK518" t="s">
        <v>449</v>
      </c>
    </row>
    <row r="519" spans="1:37" x14ac:dyDescent="0.2">
      <c r="A519">
        <v>984</v>
      </c>
      <c r="B519" s="9" t="s">
        <v>42</v>
      </c>
      <c r="C519">
        <v>10</v>
      </c>
      <c r="D519" s="10">
        <v>44011</v>
      </c>
      <c r="E519" s="10">
        <v>44377</v>
      </c>
      <c r="F519" s="9" t="s">
        <v>34</v>
      </c>
      <c r="G519">
        <v>270</v>
      </c>
      <c r="H519">
        <v>1</v>
      </c>
      <c r="I519" s="10">
        <v>44336</v>
      </c>
      <c r="J519">
        <v>1</v>
      </c>
      <c r="K519" t="b">
        <v>1</v>
      </c>
      <c r="L519">
        <v>7</v>
      </c>
      <c r="M519">
        <v>12</v>
      </c>
      <c r="N519" s="9" t="s">
        <v>183</v>
      </c>
      <c r="O519" s="10">
        <v>44383</v>
      </c>
      <c r="P519" s="9" t="s">
        <v>433</v>
      </c>
      <c r="Q519">
        <v>2020</v>
      </c>
      <c r="R519">
        <v>6</v>
      </c>
      <c r="S519">
        <v>12.222016879196698</v>
      </c>
      <c r="T519" s="9" t="s">
        <v>356</v>
      </c>
      <c r="U519">
        <v>12</v>
      </c>
      <c r="V519">
        <v>10</v>
      </c>
      <c r="W519">
        <v>2</v>
      </c>
      <c r="X519">
        <v>4</v>
      </c>
      <c r="Y519">
        <v>2021</v>
      </c>
      <c r="Z519" s="9" t="s">
        <v>199</v>
      </c>
      <c r="AA519" s="9" t="s">
        <v>191</v>
      </c>
      <c r="AB519" t="s">
        <v>440</v>
      </c>
      <c r="AC519" t="s">
        <v>447</v>
      </c>
      <c r="AD519">
        <v>6</v>
      </c>
      <c r="AE519" t="s">
        <v>457</v>
      </c>
      <c r="AF519">
        <v>5</v>
      </c>
      <c r="AG519" t="s">
        <v>448</v>
      </c>
      <c r="AH519" t="s">
        <v>484</v>
      </c>
      <c r="AI519" t="s">
        <v>447</v>
      </c>
      <c r="AJ519">
        <v>6</v>
      </c>
      <c r="AK519" t="s">
        <v>457</v>
      </c>
    </row>
    <row r="520" spans="1:37" hidden="1" x14ac:dyDescent="0.2">
      <c r="A520">
        <v>989</v>
      </c>
      <c r="B520" s="9" t="s">
        <v>52</v>
      </c>
      <c r="C520">
        <v>5</v>
      </c>
      <c r="D520" s="10">
        <v>44060</v>
      </c>
      <c r="E520" s="10">
        <v>44425</v>
      </c>
      <c r="F520" s="9" t="s">
        <v>34</v>
      </c>
      <c r="G520">
        <v>492</v>
      </c>
      <c r="H520">
        <v>2</v>
      </c>
      <c r="I520" s="10">
        <v>44272</v>
      </c>
      <c r="J520">
        <v>1</v>
      </c>
      <c r="K520" t="b">
        <v>1</v>
      </c>
      <c r="L520">
        <v>12</v>
      </c>
      <c r="M520">
        <v>24</v>
      </c>
      <c r="N520" s="9" t="s">
        <v>183</v>
      </c>
      <c r="O520" s="10">
        <v>44383</v>
      </c>
      <c r="P520" s="9" t="s">
        <v>397</v>
      </c>
      <c r="Q520">
        <v>2020</v>
      </c>
      <c r="R520">
        <v>8</v>
      </c>
      <c r="S520">
        <v>10.612127559087456</v>
      </c>
      <c r="T520" s="9" t="s">
        <v>356</v>
      </c>
      <c r="U520">
        <v>10</v>
      </c>
      <c r="V520">
        <v>10</v>
      </c>
      <c r="W520">
        <v>1</v>
      </c>
      <c r="X520">
        <v>6</v>
      </c>
      <c r="Y520">
        <v>2021</v>
      </c>
      <c r="Z520" s="9" t="s">
        <v>201</v>
      </c>
      <c r="AA520" s="9" t="s">
        <v>189</v>
      </c>
      <c r="AB520" t="s">
        <v>440</v>
      </c>
      <c r="AC520" t="s">
        <v>441</v>
      </c>
      <c r="AD520">
        <v>8</v>
      </c>
      <c r="AE520" t="s">
        <v>442</v>
      </c>
      <c r="AF520">
        <v>3</v>
      </c>
      <c r="AG520" t="s">
        <v>458</v>
      </c>
      <c r="AH520" t="s">
        <v>484</v>
      </c>
      <c r="AI520" t="s">
        <v>441</v>
      </c>
      <c r="AJ520">
        <v>8</v>
      </c>
      <c r="AK520" t="s">
        <v>442</v>
      </c>
    </row>
    <row r="521" spans="1:37" hidden="1" x14ac:dyDescent="0.2">
      <c r="A521">
        <v>1015</v>
      </c>
      <c r="B521" s="9" t="s">
        <v>94</v>
      </c>
      <c r="C521">
        <v>10</v>
      </c>
      <c r="D521" s="10">
        <v>43888</v>
      </c>
      <c r="E521" s="10">
        <v>44619</v>
      </c>
      <c r="F521" s="9" t="s">
        <v>34</v>
      </c>
      <c r="G521">
        <v>658</v>
      </c>
      <c r="H521">
        <v>5</v>
      </c>
      <c r="I521" s="10">
        <v>44349</v>
      </c>
      <c r="J521">
        <v>1</v>
      </c>
      <c r="K521" t="b">
        <v>1</v>
      </c>
      <c r="L521">
        <v>22</v>
      </c>
      <c r="M521">
        <v>146</v>
      </c>
      <c r="N521" s="9" t="s">
        <v>183</v>
      </c>
      <c r="O521" s="10">
        <v>44383</v>
      </c>
      <c r="P521" s="9" t="s">
        <v>417</v>
      </c>
      <c r="Q521">
        <v>2020</v>
      </c>
      <c r="R521">
        <v>2</v>
      </c>
      <c r="S521">
        <v>16.263167621511734</v>
      </c>
      <c r="T521" s="9" t="s">
        <v>356</v>
      </c>
      <c r="U521">
        <v>16</v>
      </c>
      <c r="V521">
        <v>10</v>
      </c>
      <c r="W521">
        <v>6</v>
      </c>
      <c r="X521">
        <v>12</v>
      </c>
      <c r="Y521">
        <v>2020</v>
      </c>
      <c r="Z521" s="9" t="s">
        <v>192</v>
      </c>
      <c r="AA521" s="9" t="s">
        <v>202</v>
      </c>
      <c r="AB521" t="s">
        <v>446</v>
      </c>
      <c r="AC521" t="s">
        <v>451</v>
      </c>
      <c r="AD521">
        <v>2</v>
      </c>
      <c r="AE521" t="s">
        <v>452</v>
      </c>
      <c r="AF521">
        <v>6</v>
      </c>
      <c r="AG521" t="s">
        <v>457</v>
      </c>
      <c r="AH521" t="s">
        <v>484</v>
      </c>
      <c r="AI521" t="s">
        <v>451</v>
      </c>
      <c r="AJ521">
        <v>2</v>
      </c>
      <c r="AK521" t="s">
        <v>452</v>
      </c>
    </row>
    <row r="522" spans="1:37" x14ac:dyDescent="0.2">
      <c r="A522">
        <v>1082</v>
      </c>
      <c r="B522" s="9" t="s">
        <v>42</v>
      </c>
      <c r="C522">
        <v>10</v>
      </c>
      <c r="D522" s="10">
        <v>44011</v>
      </c>
      <c r="E522" s="10">
        <v>44377</v>
      </c>
      <c r="F522" s="9" t="s">
        <v>34</v>
      </c>
      <c r="G522">
        <v>270</v>
      </c>
      <c r="H522">
        <v>1</v>
      </c>
      <c r="I522" s="10">
        <v>44336</v>
      </c>
      <c r="J522">
        <v>1</v>
      </c>
      <c r="K522" t="b">
        <v>1</v>
      </c>
      <c r="L522">
        <v>7</v>
      </c>
      <c r="M522">
        <v>12</v>
      </c>
      <c r="N522" s="9" t="s">
        <v>183</v>
      </c>
      <c r="O522" s="10">
        <v>44383</v>
      </c>
      <c r="P522" s="9" t="s">
        <v>433</v>
      </c>
      <c r="Q522">
        <v>2020</v>
      </c>
      <c r="R522">
        <v>6</v>
      </c>
      <c r="S522">
        <v>12.222016879196698</v>
      </c>
      <c r="T522" s="9" t="s">
        <v>356</v>
      </c>
      <c r="U522">
        <v>12</v>
      </c>
      <c r="V522">
        <v>11</v>
      </c>
      <c r="W522">
        <v>1</v>
      </c>
      <c r="X522">
        <v>5</v>
      </c>
      <c r="Y522">
        <v>2021</v>
      </c>
      <c r="Z522" s="9" t="s">
        <v>200</v>
      </c>
      <c r="AA522" s="9" t="s">
        <v>191</v>
      </c>
      <c r="AB522" t="s">
        <v>440</v>
      </c>
      <c r="AC522" t="s">
        <v>447</v>
      </c>
      <c r="AD522">
        <v>6</v>
      </c>
      <c r="AE522" t="s">
        <v>457</v>
      </c>
      <c r="AF522">
        <v>5</v>
      </c>
      <c r="AG522" t="s">
        <v>448</v>
      </c>
      <c r="AH522" t="s">
        <v>484</v>
      </c>
      <c r="AI522" t="s">
        <v>447</v>
      </c>
      <c r="AJ522">
        <v>6</v>
      </c>
      <c r="AK522" t="s">
        <v>457</v>
      </c>
    </row>
    <row r="523" spans="1:37" hidden="1" x14ac:dyDescent="0.2">
      <c r="A523">
        <v>1113</v>
      </c>
      <c r="B523" s="9" t="s">
        <v>94</v>
      </c>
      <c r="C523">
        <v>10</v>
      </c>
      <c r="D523" s="10">
        <v>43888</v>
      </c>
      <c r="E523" s="10">
        <v>44619</v>
      </c>
      <c r="F523" s="9" t="s">
        <v>34</v>
      </c>
      <c r="G523">
        <v>658</v>
      </c>
      <c r="H523">
        <v>5</v>
      </c>
      <c r="I523" s="10">
        <v>44349</v>
      </c>
      <c r="J523">
        <v>1</v>
      </c>
      <c r="K523" t="b">
        <v>1</v>
      </c>
      <c r="L523">
        <v>22</v>
      </c>
      <c r="M523">
        <v>146</v>
      </c>
      <c r="N523" s="9" t="s">
        <v>183</v>
      </c>
      <c r="O523" s="10">
        <v>44383</v>
      </c>
      <c r="P523" s="9" t="s">
        <v>417</v>
      </c>
      <c r="Q523">
        <v>2020</v>
      </c>
      <c r="R523">
        <v>2</v>
      </c>
      <c r="S523">
        <v>16.263167621511734</v>
      </c>
      <c r="T523" s="9" t="s">
        <v>356</v>
      </c>
      <c r="U523">
        <v>16</v>
      </c>
      <c r="V523">
        <v>11</v>
      </c>
      <c r="W523">
        <v>5</v>
      </c>
      <c r="X523">
        <v>1</v>
      </c>
      <c r="Y523">
        <v>2021</v>
      </c>
      <c r="Z523" s="9" t="s">
        <v>195</v>
      </c>
      <c r="AA523" s="9" t="s">
        <v>202</v>
      </c>
      <c r="AB523" t="s">
        <v>446</v>
      </c>
      <c r="AC523" t="s">
        <v>451</v>
      </c>
      <c r="AD523">
        <v>2</v>
      </c>
      <c r="AE523" t="s">
        <v>452</v>
      </c>
      <c r="AF523">
        <v>6</v>
      </c>
      <c r="AG523" t="s">
        <v>457</v>
      </c>
      <c r="AH523" t="s">
        <v>484</v>
      </c>
      <c r="AI523" t="s">
        <v>451</v>
      </c>
      <c r="AJ523">
        <v>2</v>
      </c>
      <c r="AK523" t="s">
        <v>452</v>
      </c>
    </row>
    <row r="524" spans="1:37" x14ac:dyDescent="0.2">
      <c r="A524">
        <v>1180</v>
      </c>
      <c r="B524" s="9" t="s">
        <v>42</v>
      </c>
      <c r="C524">
        <v>10</v>
      </c>
      <c r="D524" s="10">
        <v>44011</v>
      </c>
      <c r="E524" s="10">
        <v>44377</v>
      </c>
      <c r="F524" s="9" t="s">
        <v>34</v>
      </c>
      <c r="G524">
        <v>270</v>
      </c>
      <c r="H524">
        <v>1</v>
      </c>
      <c r="I524" s="10">
        <v>44336</v>
      </c>
      <c r="J524">
        <v>1</v>
      </c>
      <c r="K524" t="b">
        <v>1</v>
      </c>
      <c r="L524">
        <v>7</v>
      </c>
      <c r="M524">
        <v>12</v>
      </c>
      <c r="N524" s="9" t="s">
        <v>183</v>
      </c>
      <c r="O524" s="10">
        <v>44383</v>
      </c>
      <c r="P524" s="9" t="s">
        <v>433</v>
      </c>
      <c r="Q524">
        <v>2020</v>
      </c>
      <c r="R524">
        <v>6</v>
      </c>
      <c r="S524">
        <v>12.222016879196698</v>
      </c>
      <c r="T524" s="9" t="s">
        <v>356</v>
      </c>
      <c r="U524">
        <v>12</v>
      </c>
      <c r="V524">
        <v>12</v>
      </c>
      <c r="W524">
        <v>0</v>
      </c>
      <c r="X524">
        <v>6</v>
      </c>
      <c r="Y524">
        <v>2021</v>
      </c>
      <c r="Z524" s="9" t="s">
        <v>201</v>
      </c>
      <c r="AA524" s="9" t="s">
        <v>191</v>
      </c>
      <c r="AB524" t="s">
        <v>440</v>
      </c>
      <c r="AC524" t="s">
        <v>447</v>
      </c>
      <c r="AD524">
        <v>6</v>
      </c>
      <c r="AE524" t="s">
        <v>457</v>
      </c>
      <c r="AF524">
        <v>5</v>
      </c>
      <c r="AG524" t="s">
        <v>448</v>
      </c>
      <c r="AH524" t="s">
        <v>484</v>
      </c>
      <c r="AI524" t="s">
        <v>447</v>
      </c>
      <c r="AJ524">
        <v>6</v>
      </c>
      <c r="AK524" t="s">
        <v>457</v>
      </c>
    </row>
    <row r="525" spans="1:37" hidden="1" x14ac:dyDescent="0.2">
      <c r="A525">
        <v>1211</v>
      </c>
      <c r="B525" s="9" t="s">
        <v>94</v>
      </c>
      <c r="C525">
        <v>10</v>
      </c>
      <c r="D525" s="10">
        <v>43888</v>
      </c>
      <c r="E525" s="10">
        <v>44619</v>
      </c>
      <c r="F525" s="9" t="s">
        <v>34</v>
      </c>
      <c r="G525">
        <v>658</v>
      </c>
      <c r="H525">
        <v>5</v>
      </c>
      <c r="I525" s="10">
        <v>44349</v>
      </c>
      <c r="J525">
        <v>1</v>
      </c>
      <c r="K525" t="b">
        <v>1</v>
      </c>
      <c r="L525">
        <v>22</v>
      </c>
      <c r="M525">
        <v>146</v>
      </c>
      <c r="N525" s="9" t="s">
        <v>183</v>
      </c>
      <c r="O525" s="10">
        <v>44383</v>
      </c>
      <c r="P525" s="9" t="s">
        <v>417</v>
      </c>
      <c r="Q525">
        <v>2020</v>
      </c>
      <c r="R525">
        <v>2</v>
      </c>
      <c r="S525">
        <v>16.263167621511734</v>
      </c>
      <c r="T525" s="9" t="s">
        <v>356</v>
      </c>
      <c r="U525">
        <v>16</v>
      </c>
      <c r="V525">
        <v>12</v>
      </c>
      <c r="W525">
        <v>4</v>
      </c>
      <c r="X525">
        <v>2</v>
      </c>
      <c r="Y525">
        <v>2021</v>
      </c>
      <c r="Z525" s="9" t="s">
        <v>197</v>
      </c>
      <c r="AA525" s="9" t="s">
        <v>202</v>
      </c>
      <c r="AB525" t="s">
        <v>446</v>
      </c>
      <c r="AC525" t="s">
        <v>451</v>
      </c>
      <c r="AD525">
        <v>2</v>
      </c>
      <c r="AE525" t="s">
        <v>452</v>
      </c>
      <c r="AF525">
        <v>6</v>
      </c>
      <c r="AG525" t="s">
        <v>457</v>
      </c>
      <c r="AH525" t="s">
        <v>484</v>
      </c>
      <c r="AI525" t="s">
        <v>451</v>
      </c>
      <c r="AJ525">
        <v>2</v>
      </c>
      <c r="AK525" t="s">
        <v>452</v>
      </c>
    </row>
    <row r="526" spans="1:37" hidden="1" x14ac:dyDescent="0.2">
      <c r="A526">
        <v>1309</v>
      </c>
      <c r="B526" s="9" t="s">
        <v>94</v>
      </c>
      <c r="C526">
        <v>10</v>
      </c>
      <c r="D526" s="10">
        <v>43888</v>
      </c>
      <c r="E526" s="10">
        <v>44619</v>
      </c>
      <c r="F526" s="9" t="s">
        <v>34</v>
      </c>
      <c r="G526">
        <v>658</v>
      </c>
      <c r="H526">
        <v>5</v>
      </c>
      <c r="I526" s="10">
        <v>44349</v>
      </c>
      <c r="J526">
        <v>1</v>
      </c>
      <c r="K526" t="b">
        <v>1</v>
      </c>
      <c r="L526">
        <v>22</v>
      </c>
      <c r="M526">
        <v>146</v>
      </c>
      <c r="N526" s="9" t="s">
        <v>183</v>
      </c>
      <c r="O526" s="10">
        <v>44383</v>
      </c>
      <c r="P526" s="9" t="s">
        <v>417</v>
      </c>
      <c r="Q526">
        <v>2020</v>
      </c>
      <c r="R526">
        <v>2</v>
      </c>
      <c r="S526">
        <v>16.263167621511734</v>
      </c>
      <c r="T526" s="9" t="s">
        <v>356</v>
      </c>
      <c r="U526">
        <v>16</v>
      </c>
      <c r="V526">
        <v>13</v>
      </c>
      <c r="W526">
        <v>3</v>
      </c>
      <c r="X526">
        <v>3</v>
      </c>
      <c r="Y526">
        <v>2021</v>
      </c>
      <c r="Z526" s="9" t="s">
        <v>198</v>
      </c>
      <c r="AA526" s="9" t="s">
        <v>202</v>
      </c>
      <c r="AB526" t="s">
        <v>446</v>
      </c>
      <c r="AC526" t="s">
        <v>451</v>
      </c>
      <c r="AD526">
        <v>2</v>
      </c>
      <c r="AE526" t="s">
        <v>452</v>
      </c>
      <c r="AF526">
        <v>6</v>
      </c>
      <c r="AG526" t="s">
        <v>457</v>
      </c>
      <c r="AH526" t="s">
        <v>484</v>
      </c>
      <c r="AI526" t="s">
        <v>451</v>
      </c>
      <c r="AJ526">
        <v>2</v>
      </c>
      <c r="AK526" t="s">
        <v>452</v>
      </c>
    </row>
    <row r="527" spans="1:37" hidden="1" x14ac:dyDescent="0.2">
      <c r="A527">
        <v>1407</v>
      </c>
      <c r="B527" s="9" t="s">
        <v>94</v>
      </c>
      <c r="C527">
        <v>10</v>
      </c>
      <c r="D527" s="10">
        <v>43888</v>
      </c>
      <c r="E527" s="10">
        <v>44619</v>
      </c>
      <c r="F527" s="9" t="s">
        <v>34</v>
      </c>
      <c r="G527">
        <v>658</v>
      </c>
      <c r="H527">
        <v>5</v>
      </c>
      <c r="I527" s="10">
        <v>44349</v>
      </c>
      <c r="J527">
        <v>1</v>
      </c>
      <c r="K527" t="b">
        <v>1</v>
      </c>
      <c r="L527">
        <v>22</v>
      </c>
      <c r="M527">
        <v>146</v>
      </c>
      <c r="N527" s="9" t="s">
        <v>183</v>
      </c>
      <c r="O527" s="10">
        <v>44383</v>
      </c>
      <c r="P527" s="9" t="s">
        <v>417</v>
      </c>
      <c r="Q527">
        <v>2020</v>
      </c>
      <c r="R527">
        <v>2</v>
      </c>
      <c r="S527">
        <v>16.263167621511734</v>
      </c>
      <c r="T527" s="9" t="s">
        <v>356</v>
      </c>
      <c r="U527">
        <v>16</v>
      </c>
      <c r="V527">
        <v>14</v>
      </c>
      <c r="W527">
        <v>2</v>
      </c>
      <c r="X527">
        <v>4</v>
      </c>
      <c r="Y527">
        <v>2021</v>
      </c>
      <c r="Z527" s="9" t="s">
        <v>199</v>
      </c>
      <c r="AA527" s="9" t="s">
        <v>202</v>
      </c>
      <c r="AB527" t="s">
        <v>446</v>
      </c>
      <c r="AC527" t="s">
        <v>451</v>
      </c>
      <c r="AD527">
        <v>2</v>
      </c>
      <c r="AE527" t="s">
        <v>452</v>
      </c>
      <c r="AF527">
        <v>6</v>
      </c>
      <c r="AG527" t="s">
        <v>457</v>
      </c>
      <c r="AH527" t="s">
        <v>484</v>
      </c>
      <c r="AI527" t="s">
        <v>451</v>
      </c>
      <c r="AJ527">
        <v>2</v>
      </c>
      <c r="AK527" t="s">
        <v>452</v>
      </c>
    </row>
    <row r="528" spans="1:37" hidden="1" x14ac:dyDescent="0.2">
      <c r="A528">
        <v>1505</v>
      </c>
      <c r="B528" s="9" t="s">
        <v>94</v>
      </c>
      <c r="C528">
        <v>10</v>
      </c>
      <c r="D528" s="10">
        <v>43888</v>
      </c>
      <c r="E528" s="10">
        <v>44619</v>
      </c>
      <c r="F528" s="9" t="s">
        <v>34</v>
      </c>
      <c r="G528">
        <v>658</v>
      </c>
      <c r="H528">
        <v>5</v>
      </c>
      <c r="I528" s="10">
        <v>44349</v>
      </c>
      <c r="J528">
        <v>1</v>
      </c>
      <c r="K528" t="b">
        <v>1</v>
      </c>
      <c r="L528">
        <v>22</v>
      </c>
      <c r="M528">
        <v>146</v>
      </c>
      <c r="N528" s="9" t="s">
        <v>183</v>
      </c>
      <c r="O528" s="10">
        <v>44383</v>
      </c>
      <c r="P528" s="9" t="s">
        <v>417</v>
      </c>
      <c r="Q528">
        <v>2020</v>
      </c>
      <c r="R528">
        <v>2</v>
      </c>
      <c r="S528">
        <v>16.263167621511734</v>
      </c>
      <c r="T528" s="9" t="s">
        <v>356</v>
      </c>
      <c r="U528">
        <v>16</v>
      </c>
      <c r="V528">
        <v>15</v>
      </c>
      <c r="W528">
        <v>1</v>
      </c>
      <c r="X528">
        <v>5</v>
      </c>
      <c r="Y528">
        <v>2021</v>
      </c>
      <c r="Z528" s="9" t="s">
        <v>200</v>
      </c>
      <c r="AA528" s="9" t="s">
        <v>202</v>
      </c>
      <c r="AB528" t="s">
        <v>446</v>
      </c>
      <c r="AC528" t="s">
        <v>451</v>
      </c>
      <c r="AD528">
        <v>2</v>
      </c>
      <c r="AE528" t="s">
        <v>452</v>
      </c>
      <c r="AF528">
        <v>6</v>
      </c>
      <c r="AG528" t="s">
        <v>457</v>
      </c>
      <c r="AH528" t="s">
        <v>484</v>
      </c>
      <c r="AI528" t="s">
        <v>451</v>
      </c>
      <c r="AJ528">
        <v>2</v>
      </c>
      <c r="AK528" t="s">
        <v>452</v>
      </c>
    </row>
    <row r="529" spans="1:37" hidden="1" x14ac:dyDescent="0.2">
      <c r="A529">
        <v>1603</v>
      </c>
      <c r="B529" s="9" t="s">
        <v>94</v>
      </c>
      <c r="C529">
        <v>10</v>
      </c>
      <c r="D529" s="10">
        <v>43888</v>
      </c>
      <c r="E529" s="10">
        <v>44619</v>
      </c>
      <c r="F529" s="9" t="s">
        <v>34</v>
      </c>
      <c r="G529">
        <v>658</v>
      </c>
      <c r="H529">
        <v>5</v>
      </c>
      <c r="I529" s="10">
        <v>44349</v>
      </c>
      <c r="J529">
        <v>1</v>
      </c>
      <c r="K529" t="b">
        <v>1</v>
      </c>
      <c r="L529">
        <v>22</v>
      </c>
      <c r="M529">
        <v>146</v>
      </c>
      <c r="N529" s="9" t="s">
        <v>183</v>
      </c>
      <c r="O529" s="10">
        <v>44383</v>
      </c>
      <c r="P529" s="9" t="s">
        <v>417</v>
      </c>
      <c r="Q529">
        <v>2020</v>
      </c>
      <c r="R529">
        <v>2</v>
      </c>
      <c r="S529">
        <v>16.263167621511734</v>
      </c>
      <c r="T529" s="9" t="s">
        <v>356</v>
      </c>
      <c r="U529">
        <v>16</v>
      </c>
      <c r="V529">
        <v>16</v>
      </c>
      <c r="W529">
        <v>0</v>
      </c>
      <c r="X529">
        <v>6</v>
      </c>
      <c r="Y529">
        <v>2021</v>
      </c>
      <c r="Z529" s="9" t="s">
        <v>201</v>
      </c>
      <c r="AA529" s="9" t="s">
        <v>202</v>
      </c>
      <c r="AB529" t="s">
        <v>446</v>
      </c>
      <c r="AC529" t="s">
        <v>451</v>
      </c>
      <c r="AD529">
        <v>2</v>
      </c>
      <c r="AE529" t="s">
        <v>452</v>
      </c>
      <c r="AF529">
        <v>6</v>
      </c>
      <c r="AG529" t="s">
        <v>457</v>
      </c>
      <c r="AH529" t="s">
        <v>484</v>
      </c>
      <c r="AI529" t="s">
        <v>451</v>
      </c>
      <c r="AJ529">
        <v>2</v>
      </c>
      <c r="AK529" t="s">
        <v>452</v>
      </c>
    </row>
    <row r="530" spans="1:37" hidden="1" x14ac:dyDescent="0.2">
      <c r="A530">
        <v>1</v>
      </c>
      <c r="B530" s="9" t="s">
        <v>36</v>
      </c>
      <c r="C530">
        <v>25</v>
      </c>
      <c r="D530" s="10">
        <v>44223</v>
      </c>
      <c r="E530" s="10">
        <v>44588</v>
      </c>
      <c r="F530" s="9" t="s">
        <v>34</v>
      </c>
      <c r="G530">
        <v>995</v>
      </c>
      <c r="H530">
        <v>4</v>
      </c>
      <c r="I530" s="10">
        <v>44354</v>
      </c>
      <c r="J530">
        <v>0</v>
      </c>
      <c r="K530" t="b">
        <v>0</v>
      </c>
      <c r="L530">
        <v>6</v>
      </c>
      <c r="M530">
        <v>24</v>
      </c>
      <c r="N530" s="9" t="s">
        <v>183</v>
      </c>
      <c r="O530" s="10">
        <v>44383</v>
      </c>
      <c r="P530" s="9" t="s">
        <v>390</v>
      </c>
      <c r="Q530">
        <v>2021</v>
      </c>
      <c r="R530">
        <v>1</v>
      </c>
      <c r="S530">
        <v>5.2567814534179345</v>
      </c>
      <c r="T530" s="9" t="s">
        <v>363</v>
      </c>
      <c r="U530">
        <v>5</v>
      </c>
      <c r="V530">
        <v>0</v>
      </c>
      <c r="W530">
        <v>5</v>
      </c>
      <c r="X530">
        <v>1</v>
      </c>
      <c r="Y530">
        <v>2021</v>
      </c>
      <c r="Z530" s="9" t="s">
        <v>195</v>
      </c>
      <c r="AA530" s="9" t="s">
        <v>195</v>
      </c>
      <c r="AB530" t="s">
        <v>446</v>
      </c>
      <c r="AC530" t="s">
        <v>451</v>
      </c>
      <c r="AD530">
        <v>1</v>
      </c>
      <c r="AE530" t="s">
        <v>455</v>
      </c>
      <c r="AF530">
        <v>6</v>
      </c>
      <c r="AG530" t="s">
        <v>457</v>
      </c>
      <c r="AH530" t="s">
        <v>440</v>
      </c>
      <c r="AI530" t="s">
        <v>451</v>
      </c>
      <c r="AJ530">
        <v>1</v>
      </c>
      <c r="AK530" t="s">
        <v>455</v>
      </c>
    </row>
    <row r="531" spans="1:37" hidden="1" x14ac:dyDescent="0.2">
      <c r="A531">
        <v>11</v>
      </c>
      <c r="B531" s="9" t="s">
        <v>56</v>
      </c>
      <c r="C531">
        <v>5</v>
      </c>
      <c r="D531" s="10">
        <v>44266</v>
      </c>
      <c r="E531" s="10">
        <v>44631</v>
      </c>
      <c r="F531" s="9" t="s">
        <v>34</v>
      </c>
      <c r="G531">
        <v>406</v>
      </c>
      <c r="H531">
        <v>1</v>
      </c>
      <c r="I531" s="10">
        <v>44322</v>
      </c>
      <c r="J531">
        <v>0</v>
      </c>
      <c r="K531" t="b">
        <v>1</v>
      </c>
      <c r="N531" s="9" t="s">
        <v>183</v>
      </c>
      <c r="O531" s="10">
        <v>44383</v>
      </c>
      <c r="P531" s="9" t="s">
        <v>386</v>
      </c>
      <c r="Q531">
        <v>2021</v>
      </c>
      <c r="R531">
        <v>3</v>
      </c>
      <c r="S531">
        <v>3.8440214378118647</v>
      </c>
      <c r="T531" s="9" t="s">
        <v>356</v>
      </c>
      <c r="U531">
        <v>3</v>
      </c>
      <c r="V531">
        <v>0</v>
      </c>
      <c r="W531">
        <v>4</v>
      </c>
      <c r="X531">
        <v>3</v>
      </c>
      <c r="Y531">
        <v>2021</v>
      </c>
      <c r="Z531" s="9" t="s">
        <v>198</v>
      </c>
      <c r="AA531" s="9" t="s">
        <v>198</v>
      </c>
      <c r="AB531" t="s">
        <v>446</v>
      </c>
      <c r="AC531" t="s">
        <v>451</v>
      </c>
      <c r="AD531">
        <v>3</v>
      </c>
      <c r="AE531" t="s">
        <v>458</v>
      </c>
      <c r="AF531">
        <v>5</v>
      </c>
      <c r="AG531" t="s">
        <v>448</v>
      </c>
      <c r="AH531" t="s">
        <v>440</v>
      </c>
      <c r="AI531" t="s">
        <v>451</v>
      </c>
      <c r="AJ531">
        <v>3</v>
      </c>
      <c r="AK531" t="s">
        <v>458</v>
      </c>
    </row>
    <row r="532" spans="1:37" hidden="1" x14ac:dyDescent="0.2">
      <c r="A532">
        <v>16</v>
      </c>
      <c r="B532" s="9" t="s">
        <v>63</v>
      </c>
      <c r="C532">
        <v>10</v>
      </c>
      <c r="D532" s="10">
        <v>44308</v>
      </c>
      <c r="E532" s="10">
        <v>44673</v>
      </c>
      <c r="F532" s="9" t="s">
        <v>34</v>
      </c>
      <c r="G532">
        <v>375</v>
      </c>
      <c r="H532">
        <v>2</v>
      </c>
      <c r="I532" s="10">
        <v>44350</v>
      </c>
      <c r="J532">
        <v>0</v>
      </c>
      <c r="K532" t="b">
        <v>1</v>
      </c>
      <c r="L532">
        <v>20</v>
      </c>
      <c r="M532">
        <v>74</v>
      </c>
      <c r="N532" s="9" t="s">
        <v>183</v>
      </c>
      <c r="O532" s="10">
        <v>44383</v>
      </c>
      <c r="P532" s="9" t="s">
        <v>407</v>
      </c>
      <c r="Q532">
        <v>2021</v>
      </c>
      <c r="R532">
        <v>4</v>
      </c>
      <c r="S532">
        <v>2.4641163062896569</v>
      </c>
      <c r="T532" s="9" t="s">
        <v>356</v>
      </c>
      <c r="U532">
        <v>2</v>
      </c>
      <c r="V532">
        <v>0</v>
      </c>
      <c r="W532">
        <v>2</v>
      </c>
      <c r="X532">
        <v>4</v>
      </c>
      <c r="Y532">
        <v>2021</v>
      </c>
      <c r="Z532" s="9" t="s">
        <v>199</v>
      </c>
      <c r="AA532" s="9" t="s">
        <v>199</v>
      </c>
      <c r="AB532" t="s">
        <v>446</v>
      </c>
      <c r="AC532" t="s">
        <v>447</v>
      </c>
      <c r="AD532">
        <v>4</v>
      </c>
      <c r="AE532" t="s">
        <v>454</v>
      </c>
      <c r="AF532">
        <v>6</v>
      </c>
      <c r="AG532" t="s">
        <v>457</v>
      </c>
      <c r="AH532" t="s">
        <v>440</v>
      </c>
      <c r="AI532" t="s">
        <v>447</v>
      </c>
      <c r="AJ532">
        <v>4</v>
      </c>
      <c r="AK532" t="s">
        <v>454</v>
      </c>
    </row>
    <row r="533" spans="1:37" hidden="1" x14ac:dyDescent="0.2">
      <c r="A533">
        <v>17</v>
      </c>
      <c r="B533" s="9" t="s">
        <v>65</v>
      </c>
      <c r="C533">
        <v>5</v>
      </c>
      <c r="D533" s="10">
        <v>44230</v>
      </c>
      <c r="E533" s="10">
        <v>44595</v>
      </c>
      <c r="F533" s="9" t="s">
        <v>34</v>
      </c>
      <c r="G533">
        <v>406</v>
      </c>
      <c r="H533">
        <v>2</v>
      </c>
      <c r="I533" s="10">
        <v>44337</v>
      </c>
      <c r="J533">
        <v>0</v>
      </c>
      <c r="K533" t="b">
        <v>0</v>
      </c>
      <c r="M533">
        <v>7</v>
      </c>
      <c r="N533" s="9" t="s">
        <v>183</v>
      </c>
      <c r="O533" s="10">
        <v>44383</v>
      </c>
      <c r="P533" s="9" t="s">
        <v>412</v>
      </c>
      <c r="Q533">
        <v>2021</v>
      </c>
      <c r="R533">
        <v>2</v>
      </c>
      <c r="S533">
        <v>5.0267972648308996</v>
      </c>
      <c r="T533" s="9" t="s">
        <v>356</v>
      </c>
      <c r="U533">
        <v>5</v>
      </c>
      <c r="V533">
        <v>0</v>
      </c>
      <c r="W533">
        <v>5</v>
      </c>
      <c r="X533">
        <v>2</v>
      </c>
      <c r="Y533">
        <v>2021</v>
      </c>
      <c r="Z533" s="9" t="s">
        <v>197</v>
      </c>
      <c r="AA533" s="9" t="s">
        <v>197</v>
      </c>
      <c r="AB533" t="s">
        <v>446</v>
      </c>
      <c r="AC533" t="s">
        <v>451</v>
      </c>
      <c r="AD533">
        <v>2</v>
      </c>
      <c r="AE533" t="s">
        <v>452</v>
      </c>
      <c r="AF533">
        <v>5</v>
      </c>
      <c r="AG533" t="s">
        <v>448</v>
      </c>
      <c r="AH533" t="s">
        <v>440</v>
      </c>
      <c r="AI533" t="s">
        <v>451</v>
      </c>
      <c r="AJ533">
        <v>2</v>
      </c>
      <c r="AK533" t="s">
        <v>452</v>
      </c>
    </row>
    <row r="534" spans="1:37" hidden="1" x14ac:dyDescent="0.2">
      <c r="A534">
        <v>19</v>
      </c>
      <c r="B534" s="9" t="s">
        <v>68</v>
      </c>
      <c r="C534">
        <v>15</v>
      </c>
      <c r="D534" s="10">
        <v>44308</v>
      </c>
      <c r="E534" s="10">
        <v>44673</v>
      </c>
      <c r="F534" s="9" t="s">
        <v>34</v>
      </c>
      <c r="G534">
        <v>750</v>
      </c>
      <c r="H534">
        <v>1</v>
      </c>
      <c r="I534" s="10">
        <v>44353</v>
      </c>
      <c r="J534">
        <v>0</v>
      </c>
      <c r="K534" t="b">
        <v>0</v>
      </c>
      <c r="M534">
        <v>4</v>
      </c>
      <c r="N534" s="9" t="s">
        <v>183</v>
      </c>
      <c r="O534" s="10">
        <v>44383</v>
      </c>
      <c r="P534" s="9" t="s">
        <v>407</v>
      </c>
      <c r="Q534">
        <v>2021</v>
      </c>
      <c r="R534">
        <v>4</v>
      </c>
      <c r="S534">
        <v>2.4641163062896569</v>
      </c>
      <c r="T534" s="9" t="s">
        <v>363</v>
      </c>
      <c r="U534">
        <v>2</v>
      </c>
      <c r="V534">
        <v>0</v>
      </c>
      <c r="W534">
        <v>2</v>
      </c>
      <c r="X534">
        <v>4</v>
      </c>
      <c r="Y534">
        <v>2021</v>
      </c>
      <c r="Z534" s="9" t="s">
        <v>199</v>
      </c>
      <c r="AA534" s="9" t="s">
        <v>199</v>
      </c>
      <c r="AB534" t="s">
        <v>446</v>
      </c>
      <c r="AC534" t="s">
        <v>447</v>
      </c>
      <c r="AD534">
        <v>4</v>
      </c>
      <c r="AE534" t="s">
        <v>454</v>
      </c>
      <c r="AF534">
        <v>6</v>
      </c>
      <c r="AG534" t="s">
        <v>457</v>
      </c>
      <c r="AH534" t="s">
        <v>440</v>
      </c>
      <c r="AI534" t="s">
        <v>447</v>
      </c>
      <c r="AJ534">
        <v>4</v>
      </c>
      <c r="AK534" t="s">
        <v>454</v>
      </c>
    </row>
    <row r="535" spans="1:37" hidden="1" x14ac:dyDescent="0.2">
      <c r="A535">
        <v>29</v>
      </c>
      <c r="B535" s="9" t="s">
        <v>86</v>
      </c>
      <c r="C535">
        <v>5</v>
      </c>
      <c r="D535" s="10">
        <v>44316</v>
      </c>
      <c r="E535" s="10">
        <v>44681</v>
      </c>
      <c r="F535" s="9" t="s">
        <v>34</v>
      </c>
      <c r="G535">
        <v>625</v>
      </c>
      <c r="H535">
        <v>1</v>
      </c>
      <c r="I535" s="10">
        <v>44316</v>
      </c>
      <c r="J535">
        <v>0</v>
      </c>
      <c r="K535" t="b">
        <v>0</v>
      </c>
      <c r="N535" s="9" t="s">
        <v>183</v>
      </c>
      <c r="O535" s="10">
        <v>44383</v>
      </c>
      <c r="P535" s="9" t="s">
        <v>365</v>
      </c>
      <c r="Q535">
        <v>2021</v>
      </c>
      <c r="R535">
        <v>4</v>
      </c>
      <c r="S535">
        <v>2.20127723361876</v>
      </c>
      <c r="T535" s="9" t="s">
        <v>356</v>
      </c>
      <c r="U535">
        <v>2</v>
      </c>
      <c r="V535">
        <v>0</v>
      </c>
      <c r="W535">
        <v>2</v>
      </c>
      <c r="X535">
        <v>4</v>
      </c>
      <c r="Y535">
        <v>2021</v>
      </c>
      <c r="Z535" s="9" t="s">
        <v>199</v>
      </c>
      <c r="AA535" s="9" t="s">
        <v>199</v>
      </c>
      <c r="AB535" t="s">
        <v>446</v>
      </c>
      <c r="AC535" t="s">
        <v>447</v>
      </c>
      <c r="AD535">
        <v>4</v>
      </c>
      <c r="AE535" t="s">
        <v>454</v>
      </c>
      <c r="AF535">
        <v>4</v>
      </c>
      <c r="AG535" t="s">
        <v>454</v>
      </c>
      <c r="AH535" t="s">
        <v>440</v>
      </c>
      <c r="AI535" t="s">
        <v>447</v>
      </c>
      <c r="AJ535">
        <v>4</v>
      </c>
      <c r="AK535" t="s">
        <v>454</v>
      </c>
    </row>
    <row r="536" spans="1:37" hidden="1" x14ac:dyDescent="0.2">
      <c r="A536">
        <v>51</v>
      </c>
      <c r="B536" s="9" t="s">
        <v>113</v>
      </c>
      <c r="C536">
        <v>10</v>
      </c>
      <c r="D536" s="10">
        <v>44225</v>
      </c>
      <c r="E536" s="10">
        <v>44590</v>
      </c>
      <c r="F536" s="9" t="s">
        <v>34</v>
      </c>
      <c r="G536">
        <v>495</v>
      </c>
      <c r="H536">
        <v>5</v>
      </c>
      <c r="I536" s="10">
        <v>44341</v>
      </c>
      <c r="J536">
        <v>0</v>
      </c>
      <c r="K536" t="b">
        <v>0</v>
      </c>
      <c r="M536">
        <v>1</v>
      </c>
      <c r="N536" s="9" t="s">
        <v>183</v>
      </c>
      <c r="O536" s="10">
        <v>44383</v>
      </c>
      <c r="P536" s="9" t="s">
        <v>413</v>
      </c>
      <c r="Q536">
        <v>2021</v>
      </c>
      <c r="R536">
        <v>1</v>
      </c>
      <c r="S536">
        <v>5.1910716852502103</v>
      </c>
      <c r="T536" s="9" t="s">
        <v>356</v>
      </c>
      <c r="U536">
        <v>5</v>
      </c>
      <c r="V536">
        <v>0</v>
      </c>
      <c r="W536">
        <v>5</v>
      </c>
      <c r="X536">
        <v>1</v>
      </c>
      <c r="Y536">
        <v>2021</v>
      </c>
      <c r="Z536" s="9" t="s">
        <v>195</v>
      </c>
      <c r="AA536" s="9" t="s">
        <v>195</v>
      </c>
      <c r="AB536" t="s">
        <v>446</v>
      </c>
      <c r="AC536" t="s">
        <v>451</v>
      </c>
      <c r="AD536">
        <v>1</v>
      </c>
      <c r="AE536" t="s">
        <v>455</v>
      </c>
      <c r="AF536">
        <v>5</v>
      </c>
      <c r="AG536" t="s">
        <v>448</v>
      </c>
      <c r="AH536" t="s">
        <v>440</v>
      </c>
      <c r="AI536" t="s">
        <v>451</v>
      </c>
      <c r="AJ536">
        <v>1</v>
      </c>
      <c r="AK536" t="s">
        <v>455</v>
      </c>
    </row>
    <row r="537" spans="1:37" hidden="1" x14ac:dyDescent="0.2">
      <c r="A537">
        <v>64</v>
      </c>
      <c r="B537" s="9" t="s">
        <v>131</v>
      </c>
      <c r="C537">
        <v>5</v>
      </c>
      <c r="D537" s="10">
        <v>44214</v>
      </c>
      <c r="E537" s="10">
        <v>44579</v>
      </c>
      <c r="F537" s="9" t="s">
        <v>34</v>
      </c>
      <c r="G537">
        <v>542</v>
      </c>
      <c r="H537">
        <v>4</v>
      </c>
      <c r="I537" s="10">
        <v>44342</v>
      </c>
      <c r="J537">
        <v>0</v>
      </c>
      <c r="K537" t="b">
        <v>1</v>
      </c>
      <c r="L537">
        <v>1</v>
      </c>
      <c r="M537">
        <v>13</v>
      </c>
      <c r="N537" s="9" t="s">
        <v>183</v>
      </c>
      <c r="O537" s="10">
        <v>44383</v>
      </c>
      <c r="P537" s="9" t="s">
        <v>398</v>
      </c>
      <c r="Q537">
        <v>2021</v>
      </c>
      <c r="R537">
        <v>1</v>
      </c>
      <c r="S537">
        <v>5.5524754101726934</v>
      </c>
      <c r="T537" s="9" t="s">
        <v>356</v>
      </c>
      <c r="U537">
        <v>5</v>
      </c>
      <c r="V537">
        <v>0</v>
      </c>
      <c r="W537">
        <v>6</v>
      </c>
      <c r="X537">
        <v>1</v>
      </c>
      <c r="Y537">
        <v>2021</v>
      </c>
      <c r="Z537" s="9" t="s">
        <v>195</v>
      </c>
      <c r="AA537" s="9" t="s">
        <v>195</v>
      </c>
      <c r="AB537" t="s">
        <v>446</v>
      </c>
      <c r="AC537" t="s">
        <v>451</v>
      </c>
      <c r="AD537">
        <v>1</v>
      </c>
      <c r="AE537" t="s">
        <v>455</v>
      </c>
      <c r="AF537">
        <v>5</v>
      </c>
      <c r="AG537" t="s">
        <v>448</v>
      </c>
      <c r="AH537" t="s">
        <v>440</v>
      </c>
      <c r="AI537" t="s">
        <v>451</v>
      </c>
      <c r="AJ537">
        <v>1</v>
      </c>
      <c r="AK537" t="s">
        <v>455</v>
      </c>
    </row>
    <row r="538" spans="1:37" hidden="1" x14ac:dyDescent="0.2">
      <c r="A538">
        <v>65</v>
      </c>
      <c r="B538" s="9" t="s">
        <v>132</v>
      </c>
      <c r="C538">
        <v>5</v>
      </c>
      <c r="D538" s="10">
        <v>44327</v>
      </c>
      <c r="E538" s="10">
        <v>44692</v>
      </c>
      <c r="F538" s="9" t="s">
        <v>34</v>
      </c>
      <c r="G538">
        <v>325</v>
      </c>
      <c r="H538">
        <v>1</v>
      </c>
      <c r="I538" s="10">
        <v>44336</v>
      </c>
      <c r="J538">
        <v>0</v>
      </c>
      <c r="K538" t="b">
        <v>0</v>
      </c>
      <c r="L538">
        <v>8</v>
      </c>
      <c r="M538">
        <v>35</v>
      </c>
      <c r="N538" s="9" t="s">
        <v>183</v>
      </c>
      <c r="O538" s="10">
        <v>44383</v>
      </c>
      <c r="P538" s="9" t="s">
        <v>399</v>
      </c>
      <c r="Q538">
        <v>2021</v>
      </c>
      <c r="R538">
        <v>5</v>
      </c>
      <c r="S538">
        <v>1.8398735086962772</v>
      </c>
      <c r="T538" s="9" t="s">
        <v>356</v>
      </c>
      <c r="U538">
        <v>1</v>
      </c>
      <c r="V538">
        <v>0</v>
      </c>
      <c r="W538">
        <v>2</v>
      </c>
      <c r="X538">
        <v>5</v>
      </c>
      <c r="Y538">
        <v>2021</v>
      </c>
      <c r="Z538" s="9" t="s">
        <v>200</v>
      </c>
      <c r="AA538" s="9" t="s">
        <v>200</v>
      </c>
      <c r="AB538" t="s">
        <v>446</v>
      </c>
      <c r="AC538" t="s">
        <v>447</v>
      </c>
      <c r="AD538">
        <v>5</v>
      </c>
      <c r="AE538" t="s">
        <v>448</v>
      </c>
      <c r="AF538">
        <v>5</v>
      </c>
      <c r="AG538" t="s">
        <v>448</v>
      </c>
      <c r="AH538" t="s">
        <v>440</v>
      </c>
      <c r="AI538" t="s">
        <v>447</v>
      </c>
      <c r="AJ538">
        <v>5</v>
      </c>
      <c r="AK538" t="s">
        <v>448</v>
      </c>
    </row>
    <row r="539" spans="1:37" hidden="1" x14ac:dyDescent="0.2">
      <c r="A539">
        <v>67</v>
      </c>
      <c r="B539" s="9" t="s">
        <v>134</v>
      </c>
      <c r="C539">
        <v>5</v>
      </c>
      <c r="D539" s="10">
        <v>44321</v>
      </c>
      <c r="E539" s="10">
        <v>44681</v>
      </c>
      <c r="F539" s="9" t="s">
        <v>34</v>
      </c>
      <c r="G539">
        <v>542</v>
      </c>
      <c r="H539">
        <v>2</v>
      </c>
      <c r="I539" s="10">
        <v>44350</v>
      </c>
      <c r="J539">
        <v>0</v>
      </c>
      <c r="K539" t="b">
        <v>0</v>
      </c>
      <c r="L539">
        <v>87</v>
      </c>
      <c r="M539">
        <v>272</v>
      </c>
      <c r="N539" s="9" t="s">
        <v>183</v>
      </c>
      <c r="O539" s="10">
        <v>44383</v>
      </c>
      <c r="P539" s="9" t="s">
        <v>365</v>
      </c>
      <c r="Q539">
        <v>2021</v>
      </c>
      <c r="R539">
        <v>5</v>
      </c>
      <c r="S539">
        <v>2.0370028131994498</v>
      </c>
      <c r="T539" s="9" t="s">
        <v>356</v>
      </c>
      <c r="U539">
        <v>2</v>
      </c>
      <c r="V539">
        <v>0</v>
      </c>
      <c r="W539">
        <v>2</v>
      </c>
      <c r="X539">
        <v>5</v>
      </c>
      <c r="Y539">
        <v>2021</v>
      </c>
      <c r="Z539" s="9" t="s">
        <v>200</v>
      </c>
      <c r="AA539" s="9" t="s">
        <v>200</v>
      </c>
      <c r="AB539" t="s">
        <v>446</v>
      </c>
      <c r="AC539" t="s">
        <v>447</v>
      </c>
      <c r="AD539">
        <v>4</v>
      </c>
      <c r="AE539" t="s">
        <v>454</v>
      </c>
      <c r="AF539">
        <v>6</v>
      </c>
      <c r="AG539" t="s">
        <v>457</v>
      </c>
      <c r="AH539" t="s">
        <v>440</v>
      </c>
      <c r="AI539" t="s">
        <v>447</v>
      </c>
      <c r="AJ539">
        <v>5</v>
      </c>
      <c r="AK539" t="s">
        <v>448</v>
      </c>
    </row>
    <row r="540" spans="1:37" hidden="1" x14ac:dyDescent="0.2">
      <c r="A540">
        <v>74</v>
      </c>
      <c r="B540" s="9" t="s">
        <v>141</v>
      </c>
      <c r="C540">
        <v>25</v>
      </c>
      <c r="D540" s="10">
        <v>44267</v>
      </c>
      <c r="E540" s="10">
        <v>44632</v>
      </c>
      <c r="F540" s="9" t="s">
        <v>34</v>
      </c>
      <c r="G540">
        <v>995</v>
      </c>
      <c r="H540">
        <v>11</v>
      </c>
      <c r="I540" s="10">
        <v>44352</v>
      </c>
      <c r="J540">
        <v>0</v>
      </c>
      <c r="K540" t="b">
        <v>1</v>
      </c>
      <c r="L540">
        <v>18</v>
      </c>
      <c r="M540">
        <v>55</v>
      </c>
      <c r="N540" s="9" t="s">
        <v>183</v>
      </c>
      <c r="O540" s="10">
        <v>44383</v>
      </c>
      <c r="P540" s="9" t="s">
        <v>377</v>
      </c>
      <c r="Q540">
        <v>2021</v>
      </c>
      <c r="R540">
        <v>3</v>
      </c>
      <c r="S540">
        <v>3.8111665537280026</v>
      </c>
      <c r="T540" s="9" t="s">
        <v>363</v>
      </c>
      <c r="U540">
        <v>3</v>
      </c>
      <c r="V540">
        <v>0</v>
      </c>
      <c r="W540">
        <v>4</v>
      </c>
      <c r="X540">
        <v>3</v>
      </c>
      <c r="Y540">
        <v>2021</v>
      </c>
      <c r="Z540" s="9" t="s">
        <v>198</v>
      </c>
      <c r="AA540" s="9" t="s">
        <v>198</v>
      </c>
      <c r="AB540" t="s">
        <v>446</v>
      </c>
      <c r="AC540" t="s">
        <v>451</v>
      </c>
      <c r="AD540">
        <v>3</v>
      </c>
      <c r="AE540" t="s">
        <v>458</v>
      </c>
      <c r="AF540">
        <v>6</v>
      </c>
      <c r="AG540" t="s">
        <v>457</v>
      </c>
      <c r="AH540" t="s">
        <v>440</v>
      </c>
      <c r="AI540" t="s">
        <v>451</v>
      </c>
      <c r="AJ540">
        <v>3</v>
      </c>
      <c r="AK540" t="s">
        <v>458</v>
      </c>
    </row>
    <row r="541" spans="1:37" hidden="1" x14ac:dyDescent="0.2">
      <c r="A541">
        <v>78</v>
      </c>
      <c r="B541" s="9" t="s">
        <v>145</v>
      </c>
      <c r="C541">
        <v>5</v>
      </c>
      <c r="D541" s="10">
        <v>44202</v>
      </c>
      <c r="E541" s="10">
        <v>44567</v>
      </c>
      <c r="F541" s="9" t="s">
        <v>34</v>
      </c>
      <c r="G541">
        <v>406</v>
      </c>
      <c r="H541">
        <v>2</v>
      </c>
      <c r="I541" s="10">
        <v>44348</v>
      </c>
      <c r="J541">
        <v>0</v>
      </c>
      <c r="K541" t="b">
        <v>1</v>
      </c>
      <c r="L541">
        <v>3</v>
      </c>
      <c r="M541">
        <v>14</v>
      </c>
      <c r="N541" s="9" t="s">
        <v>183</v>
      </c>
      <c r="O541" s="10">
        <v>44383</v>
      </c>
      <c r="P541" s="9" t="s">
        <v>408</v>
      </c>
      <c r="Q541">
        <v>2021</v>
      </c>
      <c r="R541">
        <v>1</v>
      </c>
      <c r="S541">
        <v>5.946734019179039</v>
      </c>
      <c r="T541" s="9" t="s">
        <v>356</v>
      </c>
      <c r="U541">
        <v>5</v>
      </c>
      <c r="V541">
        <v>0</v>
      </c>
      <c r="W541">
        <v>6</v>
      </c>
      <c r="X541">
        <v>1</v>
      </c>
      <c r="Y541">
        <v>2021</v>
      </c>
      <c r="Z541" s="9" t="s">
        <v>195</v>
      </c>
      <c r="AA541" s="9" t="s">
        <v>195</v>
      </c>
      <c r="AB541" t="s">
        <v>446</v>
      </c>
      <c r="AC541" t="s">
        <v>451</v>
      </c>
      <c r="AD541">
        <v>1</v>
      </c>
      <c r="AE541" t="s">
        <v>455</v>
      </c>
      <c r="AF541">
        <v>6</v>
      </c>
      <c r="AG541" t="s">
        <v>457</v>
      </c>
      <c r="AH541" t="s">
        <v>440</v>
      </c>
      <c r="AI541" t="s">
        <v>451</v>
      </c>
      <c r="AJ541">
        <v>1</v>
      </c>
      <c r="AK541" t="s">
        <v>455</v>
      </c>
    </row>
    <row r="542" spans="1:37" hidden="1" x14ac:dyDescent="0.2">
      <c r="A542">
        <v>80</v>
      </c>
      <c r="B542" s="9" t="s">
        <v>147</v>
      </c>
      <c r="C542">
        <v>5</v>
      </c>
      <c r="D542" s="10">
        <v>44253</v>
      </c>
      <c r="E542" s="10">
        <v>44618</v>
      </c>
      <c r="F542" s="9" t="s">
        <v>34</v>
      </c>
      <c r="G542">
        <v>325</v>
      </c>
      <c r="H542">
        <v>1</v>
      </c>
      <c r="I542" s="10">
        <v>44349</v>
      </c>
      <c r="J542">
        <v>0</v>
      </c>
      <c r="K542" t="b">
        <v>0</v>
      </c>
      <c r="M542">
        <v>3</v>
      </c>
      <c r="N542" s="9" t="s">
        <v>183</v>
      </c>
      <c r="O542" s="10">
        <v>44383</v>
      </c>
      <c r="P542" s="9" t="s">
        <v>378</v>
      </c>
      <c r="Q542">
        <v>2021</v>
      </c>
      <c r="R542">
        <v>2</v>
      </c>
      <c r="S542">
        <v>4.2711349309020719</v>
      </c>
      <c r="T542" s="9" t="s">
        <v>356</v>
      </c>
      <c r="U542">
        <v>4</v>
      </c>
      <c r="V542">
        <v>0</v>
      </c>
      <c r="W542">
        <v>4</v>
      </c>
      <c r="X542">
        <v>2</v>
      </c>
      <c r="Y542">
        <v>2021</v>
      </c>
      <c r="Z542" s="9" t="s">
        <v>197</v>
      </c>
      <c r="AA542" s="9" t="s">
        <v>197</v>
      </c>
      <c r="AB542" t="s">
        <v>446</v>
      </c>
      <c r="AC542" t="s">
        <v>451</v>
      </c>
      <c r="AD542">
        <v>2</v>
      </c>
      <c r="AE542" t="s">
        <v>452</v>
      </c>
      <c r="AF542">
        <v>6</v>
      </c>
      <c r="AG542" t="s">
        <v>457</v>
      </c>
      <c r="AH542" t="s">
        <v>440</v>
      </c>
      <c r="AI542" t="s">
        <v>451</v>
      </c>
      <c r="AJ542">
        <v>2</v>
      </c>
      <c r="AK542" t="s">
        <v>452</v>
      </c>
    </row>
    <row r="543" spans="1:37" hidden="1" x14ac:dyDescent="0.2">
      <c r="A543">
        <v>83</v>
      </c>
      <c r="B543" s="9" t="s">
        <v>150</v>
      </c>
      <c r="D543" s="10">
        <v>43748</v>
      </c>
      <c r="E543" s="10">
        <v>44479</v>
      </c>
      <c r="F543" s="9" t="s">
        <v>34</v>
      </c>
      <c r="G543">
        <v>875</v>
      </c>
      <c r="H543">
        <v>42</v>
      </c>
      <c r="I543" s="10">
        <v>44353</v>
      </c>
      <c r="J543">
        <v>0</v>
      </c>
      <c r="K543" t="b">
        <v>1</v>
      </c>
      <c r="L543">
        <v>153</v>
      </c>
      <c r="M543">
        <v>521</v>
      </c>
      <c r="N543" s="9" t="s">
        <v>183</v>
      </c>
      <c r="O543" s="10">
        <v>44383</v>
      </c>
      <c r="P543" s="9" t="s">
        <v>418</v>
      </c>
      <c r="Q543">
        <v>2019</v>
      </c>
      <c r="R543">
        <v>10</v>
      </c>
      <c r="S543">
        <v>20.862851393252427</v>
      </c>
      <c r="T543" s="9" t="s">
        <v>384</v>
      </c>
      <c r="U543">
        <v>20</v>
      </c>
      <c r="V543">
        <v>0</v>
      </c>
      <c r="W543">
        <v>21</v>
      </c>
      <c r="X543">
        <v>10</v>
      </c>
      <c r="Y543">
        <v>2019</v>
      </c>
      <c r="Z543" s="9" t="s">
        <v>212</v>
      </c>
      <c r="AA543" s="9" t="s">
        <v>212</v>
      </c>
      <c r="AB543" t="s">
        <v>440</v>
      </c>
      <c r="AC543" t="s">
        <v>444</v>
      </c>
      <c r="AD543">
        <v>10</v>
      </c>
      <c r="AE543" t="s">
        <v>450</v>
      </c>
      <c r="AF543">
        <v>6</v>
      </c>
      <c r="AG543" t="s">
        <v>457</v>
      </c>
      <c r="AH543" t="s">
        <v>485</v>
      </c>
      <c r="AI543" t="s">
        <v>444</v>
      </c>
      <c r="AJ543">
        <v>10</v>
      </c>
      <c r="AK543" t="s">
        <v>450</v>
      </c>
    </row>
    <row r="544" spans="1:37" hidden="1" x14ac:dyDescent="0.2">
      <c r="A544">
        <v>99</v>
      </c>
      <c r="B544" s="9" t="s">
        <v>36</v>
      </c>
      <c r="C544">
        <v>25</v>
      </c>
      <c r="D544" s="10">
        <v>44223</v>
      </c>
      <c r="E544" s="10">
        <v>44588</v>
      </c>
      <c r="F544" s="9" t="s">
        <v>34</v>
      </c>
      <c r="G544">
        <v>995</v>
      </c>
      <c r="H544">
        <v>4</v>
      </c>
      <c r="I544" s="10">
        <v>44354</v>
      </c>
      <c r="J544">
        <v>0</v>
      </c>
      <c r="K544" t="b">
        <v>0</v>
      </c>
      <c r="L544">
        <v>6</v>
      </c>
      <c r="M544">
        <v>24</v>
      </c>
      <c r="N544" s="9" t="s">
        <v>183</v>
      </c>
      <c r="O544" s="10">
        <v>44383</v>
      </c>
      <c r="P544" s="9" t="s">
        <v>390</v>
      </c>
      <c r="Q544">
        <v>2021</v>
      </c>
      <c r="R544">
        <v>1</v>
      </c>
      <c r="S544">
        <v>5.2567814534179345</v>
      </c>
      <c r="T544" s="9" t="s">
        <v>363</v>
      </c>
      <c r="U544">
        <v>5</v>
      </c>
      <c r="V544">
        <v>1</v>
      </c>
      <c r="W544">
        <v>4</v>
      </c>
      <c r="X544">
        <v>2</v>
      </c>
      <c r="Y544">
        <v>2021</v>
      </c>
      <c r="Z544" s="9" t="s">
        <v>197</v>
      </c>
      <c r="AA544" s="9" t="s">
        <v>195</v>
      </c>
      <c r="AB544" t="s">
        <v>446</v>
      </c>
      <c r="AC544" t="s">
        <v>451</v>
      </c>
      <c r="AD544">
        <v>1</v>
      </c>
      <c r="AE544" t="s">
        <v>455</v>
      </c>
      <c r="AF544">
        <v>6</v>
      </c>
      <c r="AG544" t="s">
        <v>457</v>
      </c>
      <c r="AH544" t="s">
        <v>440</v>
      </c>
      <c r="AI544" t="s">
        <v>451</v>
      </c>
      <c r="AJ544">
        <v>1</v>
      </c>
      <c r="AK544" t="s">
        <v>455</v>
      </c>
    </row>
    <row r="545" spans="1:37" hidden="1" x14ac:dyDescent="0.2">
      <c r="A545">
        <v>109</v>
      </c>
      <c r="B545" s="9" t="s">
        <v>56</v>
      </c>
      <c r="C545">
        <v>5</v>
      </c>
      <c r="D545" s="10">
        <v>44266</v>
      </c>
      <c r="E545" s="10">
        <v>44631</v>
      </c>
      <c r="F545" s="9" t="s">
        <v>34</v>
      </c>
      <c r="G545">
        <v>406</v>
      </c>
      <c r="H545">
        <v>1</v>
      </c>
      <c r="I545" s="10">
        <v>44322</v>
      </c>
      <c r="J545">
        <v>0</v>
      </c>
      <c r="K545" t="b">
        <v>1</v>
      </c>
      <c r="N545" s="9" t="s">
        <v>183</v>
      </c>
      <c r="O545" s="10">
        <v>44383</v>
      </c>
      <c r="P545" s="9" t="s">
        <v>386</v>
      </c>
      <c r="Q545">
        <v>2021</v>
      </c>
      <c r="R545">
        <v>3</v>
      </c>
      <c r="S545">
        <v>3.8440214378118647</v>
      </c>
      <c r="T545" s="9" t="s">
        <v>356</v>
      </c>
      <c r="U545">
        <v>3</v>
      </c>
      <c r="V545">
        <v>1</v>
      </c>
      <c r="W545">
        <v>3</v>
      </c>
      <c r="X545">
        <v>4</v>
      </c>
      <c r="Y545">
        <v>2021</v>
      </c>
      <c r="Z545" s="9" t="s">
        <v>199</v>
      </c>
      <c r="AA545" s="9" t="s">
        <v>198</v>
      </c>
      <c r="AB545" t="s">
        <v>446</v>
      </c>
      <c r="AC545" t="s">
        <v>451</v>
      </c>
      <c r="AD545">
        <v>3</v>
      </c>
      <c r="AE545" t="s">
        <v>458</v>
      </c>
      <c r="AF545">
        <v>5</v>
      </c>
      <c r="AG545" t="s">
        <v>448</v>
      </c>
      <c r="AH545" t="s">
        <v>440</v>
      </c>
      <c r="AI545" t="s">
        <v>451</v>
      </c>
      <c r="AJ545">
        <v>3</v>
      </c>
      <c r="AK545" t="s">
        <v>458</v>
      </c>
    </row>
    <row r="546" spans="1:37" hidden="1" x14ac:dyDescent="0.2">
      <c r="A546">
        <v>114</v>
      </c>
      <c r="B546" s="9" t="s">
        <v>63</v>
      </c>
      <c r="C546">
        <v>10</v>
      </c>
      <c r="D546" s="10">
        <v>44308</v>
      </c>
      <c r="E546" s="10">
        <v>44673</v>
      </c>
      <c r="F546" s="9" t="s">
        <v>34</v>
      </c>
      <c r="G546">
        <v>375</v>
      </c>
      <c r="H546">
        <v>2</v>
      </c>
      <c r="I546" s="10">
        <v>44350</v>
      </c>
      <c r="J546">
        <v>0</v>
      </c>
      <c r="K546" t="b">
        <v>1</v>
      </c>
      <c r="L546">
        <v>20</v>
      </c>
      <c r="M546">
        <v>74</v>
      </c>
      <c r="N546" s="9" t="s">
        <v>183</v>
      </c>
      <c r="O546" s="10">
        <v>44383</v>
      </c>
      <c r="P546" s="9" t="s">
        <v>407</v>
      </c>
      <c r="Q546">
        <v>2021</v>
      </c>
      <c r="R546">
        <v>4</v>
      </c>
      <c r="S546">
        <v>2.4641163062896569</v>
      </c>
      <c r="T546" s="9" t="s">
        <v>356</v>
      </c>
      <c r="U546">
        <v>2</v>
      </c>
      <c r="V546">
        <v>1</v>
      </c>
      <c r="W546">
        <v>1</v>
      </c>
      <c r="X546">
        <v>5</v>
      </c>
      <c r="Y546">
        <v>2021</v>
      </c>
      <c r="Z546" s="9" t="s">
        <v>200</v>
      </c>
      <c r="AA546" s="9" t="s">
        <v>199</v>
      </c>
      <c r="AB546" t="s">
        <v>446</v>
      </c>
      <c r="AC546" t="s">
        <v>447</v>
      </c>
      <c r="AD546">
        <v>4</v>
      </c>
      <c r="AE546" t="s">
        <v>454</v>
      </c>
      <c r="AF546">
        <v>6</v>
      </c>
      <c r="AG546" t="s">
        <v>457</v>
      </c>
      <c r="AH546" t="s">
        <v>440</v>
      </c>
      <c r="AI546" t="s">
        <v>447</v>
      </c>
      <c r="AJ546">
        <v>4</v>
      </c>
      <c r="AK546" t="s">
        <v>454</v>
      </c>
    </row>
    <row r="547" spans="1:37" hidden="1" x14ac:dyDescent="0.2">
      <c r="A547">
        <v>115</v>
      </c>
      <c r="B547" s="9" t="s">
        <v>65</v>
      </c>
      <c r="C547">
        <v>5</v>
      </c>
      <c r="D547" s="10">
        <v>44230</v>
      </c>
      <c r="E547" s="10">
        <v>44595</v>
      </c>
      <c r="F547" s="9" t="s">
        <v>34</v>
      </c>
      <c r="G547">
        <v>406</v>
      </c>
      <c r="H547">
        <v>2</v>
      </c>
      <c r="I547" s="10">
        <v>44337</v>
      </c>
      <c r="J547">
        <v>0</v>
      </c>
      <c r="K547" t="b">
        <v>0</v>
      </c>
      <c r="M547">
        <v>7</v>
      </c>
      <c r="N547" s="9" t="s">
        <v>183</v>
      </c>
      <c r="O547" s="10">
        <v>44383</v>
      </c>
      <c r="P547" s="9" t="s">
        <v>412</v>
      </c>
      <c r="Q547">
        <v>2021</v>
      </c>
      <c r="R547">
        <v>2</v>
      </c>
      <c r="S547">
        <v>5.0267972648308996</v>
      </c>
      <c r="T547" s="9" t="s">
        <v>356</v>
      </c>
      <c r="U547">
        <v>5</v>
      </c>
      <c r="V547">
        <v>1</v>
      </c>
      <c r="W547">
        <v>4</v>
      </c>
      <c r="X547">
        <v>3</v>
      </c>
      <c r="Y547">
        <v>2021</v>
      </c>
      <c r="Z547" s="9" t="s">
        <v>198</v>
      </c>
      <c r="AA547" s="9" t="s">
        <v>197</v>
      </c>
      <c r="AB547" t="s">
        <v>446</v>
      </c>
      <c r="AC547" t="s">
        <v>451</v>
      </c>
      <c r="AD547">
        <v>2</v>
      </c>
      <c r="AE547" t="s">
        <v>452</v>
      </c>
      <c r="AF547">
        <v>5</v>
      </c>
      <c r="AG547" t="s">
        <v>448</v>
      </c>
      <c r="AH547" t="s">
        <v>440</v>
      </c>
      <c r="AI547" t="s">
        <v>451</v>
      </c>
      <c r="AJ547">
        <v>2</v>
      </c>
      <c r="AK547" t="s">
        <v>452</v>
      </c>
    </row>
    <row r="548" spans="1:37" hidden="1" x14ac:dyDescent="0.2">
      <c r="A548">
        <v>117</v>
      </c>
      <c r="B548" s="9" t="s">
        <v>68</v>
      </c>
      <c r="C548">
        <v>15</v>
      </c>
      <c r="D548" s="10">
        <v>44308</v>
      </c>
      <c r="E548" s="10">
        <v>44673</v>
      </c>
      <c r="F548" s="9" t="s">
        <v>34</v>
      </c>
      <c r="G548">
        <v>750</v>
      </c>
      <c r="H548">
        <v>1</v>
      </c>
      <c r="I548" s="10">
        <v>44353</v>
      </c>
      <c r="J548">
        <v>0</v>
      </c>
      <c r="K548" t="b">
        <v>0</v>
      </c>
      <c r="M548">
        <v>4</v>
      </c>
      <c r="N548" s="9" t="s">
        <v>183</v>
      </c>
      <c r="O548" s="10">
        <v>44383</v>
      </c>
      <c r="P548" s="9" t="s">
        <v>407</v>
      </c>
      <c r="Q548">
        <v>2021</v>
      </c>
      <c r="R548">
        <v>4</v>
      </c>
      <c r="S548">
        <v>2.4641163062896569</v>
      </c>
      <c r="T548" s="9" t="s">
        <v>363</v>
      </c>
      <c r="U548">
        <v>2</v>
      </c>
      <c r="V548">
        <v>1</v>
      </c>
      <c r="W548">
        <v>1</v>
      </c>
      <c r="X548">
        <v>5</v>
      </c>
      <c r="Y548">
        <v>2021</v>
      </c>
      <c r="Z548" s="9" t="s">
        <v>200</v>
      </c>
      <c r="AA548" s="9" t="s">
        <v>199</v>
      </c>
      <c r="AB548" t="s">
        <v>446</v>
      </c>
      <c r="AC548" t="s">
        <v>447</v>
      </c>
      <c r="AD548">
        <v>4</v>
      </c>
      <c r="AE548" t="s">
        <v>454</v>
      </c>
      <c r="AF548">
        <v>6</v>
      </c>
      <c r="AG548" t="s">
        <v>457</v>
      </c>
      <c r="AH548" t="s">
        <v>440</v>
      </c>
      <c r="AI548" t="s">
        <v>447</v>
      </c>
      <c r="AJ548">
        <v>4</v>
      </c>
      <c r="AK548" t="s">
        <v>454</v>
      </c>
    </row>
    <row r="549" spans="1:37" hidden="1" x14ac:dyDescent="0.2">
      <c r="A549">
        <v>127</v>
      </c>
      <c r="B549" s="9" t="s">
        <v>86</v>
      </c>
      <c r="C549">
        <v>5</v>
      </c>
      <c r="D549" s="10">
        <v>44316</v>
      </c>
      <c r="E549" s="10">
        <v>44681</v>
      </c>
      <c r="F549" s="9" t="s">
        <v>34</v>
      </c>
      <c r="G549">
        <v>625</v>
      </c>
      <c r="H549">
        <v>1</v>
      </c>
      <c r="I549" s="10">
        <v>44316</v>
      </c>
      <c r="J549">
        <v>0</v>
      </c>
      <c r="K549" t="b">
        <v>0</v>
      </c>
      <c r="N549" s="9" t="s">
        <v>183</v>
      </c>
      <c r="O549" s="10">
        <v>44383</v>
      </c>
      <c r="P549" s="9" t="s">
        <v>365</v>
      </c>
      <c r="Q549">
        <v>2021</v>
      </c>
      <c r="R549">
        <v>4</v>
      </c>
      <c r="S549">
        <v>2.20127723361876</v>
      </c>
      <c r="T549" s="9" t="s">
        <v>356</v>
      </c>
      <c r="U549">
        <v>2</v>
      </c>
      <c r="V549">
        <v>1</v>
      </c>
      <c r="W549">
        <v>1</v>
      </c>
      <c r="X549">
        <v>5</v>
      </c>
      <c r="Y549">
        <v>2021</v>
      </c>
      <c r="Z549" s="9" t="s">
        <v>200</v>
      </c>
      <c r="AA549" s="9" t="s">
        <v>199</v>
      </c>
      <c r="AB549" t="s">
        <v>446</v>
      </c>
      <c r="AC549" t="s">
        <v>447</v>
      </c>
      <c r="AD549">
        <v>4</v>
      </c>
      <c r="AE549" t="s">
        <v>454</v>
      </c>
      <c r="AF549">
        <v>4</v>
      </c>
      <c r="AG549" t="s">
        <v>454</v>
      </c>
      <c r="AH549" t="s">
        <v>440</v>
      </c>
      <c r="AI549" t="s">
        <v>447</v>
      </c>
      <c r="AJ549">
        <v>4</v>
      </c>
      <c r="AK549" t="s">
        <v>454</v>
      </c>
    </row>
    <row r="550" spans="1:37" hidden="1" x14ac:dyDescent="0.2">
      <c r="A550">
        <v>149</v>
      </c>
      <c r="B550" s="9" t="s">
        <v>113</v>
      </c>
      <c r="C550">
        <v>10</v>
      </c>
      <c r="D550" s="10">
        <v>44225</v>
      </c>
      <c r="E550" s="10">
        <v>44590</v>
      </c>
      <c r="F550" s="9" t="s">
        <v>34</v>
      </c>
      <c r="G550">
        <v>495</v>
      </c>
      <c r="H550">
        <v>5</v>
      </c>
      <c r="I550" s="10">
        <v>44341</v>
      </c>
      <c r="J550">
        <v>0</v>
      </c>
      <c r="K550" t="b">
        <v>0</v>
      </c>
      <c r="M550">
        <v>1</v>
      </c>
      <c r="N550" s="9" t="s">
        <v>183</v>
      </c>
      <c r="O550" s="10">
        <v>44383</v>
      </c>
      <c r="P550" s="9" t="s">
        <v>413</v>
      </c>
      <c r="Q550">
        <v>2021</v>
      </c>
      <c r="R550">
        <v>1</v>
      </c>
      <c r="S550">
        <v>5.1910716852502103</v>
      </c>
      <c r="T550" s="9" t="s">
        <v>356</v>
      </c>
      <c r="U550">
        <v>5</v>
      </c>
      <c r="V550">
        <v>1</v>
      </c>
      <c r="W550">
        <v>4</v>
      </c>
      <c r="X550">
        <v>2</v>
      </c>
      <c r="Y550">
        <v>2021</v>
      </c>
      <c r="Z550" s="9" t="s">
        <v>197</v>
      </c>
      <c r="AA550" s="9" t="s">
        <v>195</v>
      </c>
      <c r="AB550" t="s">
        <v>446</v>
      </c>
      <c r="AC550" t="s">
        <v>451</v>
      </c>
      <c r="AD550">
        <v>1</v>
      </c>
      <c r="AE550" t="s">
        <v>455</v>
      </c>
      <c r="AF550">
        <v>5</v>
      </c>
      <c r="AG550" t="s">
        <v>448</v>
      </c>
      <c r="AH550" t="s">
        <v>440</v>
      </c>
      <c r="AI550" t="s">
        <v>451</v>
      </c>
      <c r="AJ550">
        <v>1</v>
      </c>
      <c r="AK550" t="s">
        <v>455</v>
      </c>
    </row>
    <row r="551" spans="1:37" hidden="1" x14ac:dyDescent="0.2">
      <c r="A551">
        <v>162</v>
      </c>
      <c r="B551" s="9" t="s">
        <v>131</v>
      </c>
      <c r="C551">
        <v>5</v>
      </c>
      <c r="D551" s="10">
        <v>44214</v>
      </c>
      <c r="E551" s="10">
        <v>44579</v>
      </c>
      <c r="F551" s="9" t="s">
        <v>34</v>
      </c>
      <c r="G551">
        <v>542</v>
      </c>
      <c r="H551">
        <v>4</v>
      </c>
      <c r="I551" s="10">
        <v>44342</v>
      </c>
      <c r="J551">
        <v>0</v>
      </c>
      <c r="K551" t="b">
        <v>1</v>
      </c>
      <c r="L551">
        <v>1</v>
      </c>
      <c r="M551">
        <v>13</v>
      </c>
      <c r="N551" s="9" t="s">
        <v>183</v>
      </c>
      <c r="O551" s="10">
        <v>44383</v>
      </c>
      <c r="P551" s="9" t="s">
        <v>398</v>
      </c>
      <c r="Q551">
        <v>2021</v>
      </c>
      <c r="R551">
        <v>1</v>
      </c>
      <c r="S551">
        <v>5.5524754101726934</v>
      </c>
      <c r="T551" s="9" t="s">
        <v>356</v>
      </c>
      <c r="U551">
        <v>5</v>
      </c>
      <c r="V551">
        <v>1</v>
      </c>
      <c r="W551">
        <v>5</v>
      </c>
      <c r="X551">
        <v>2</v>
      </c>
      <c r="Y551">
        <v>2021</v>
      </c>
      <c r="Z551" s="9" t="s">
        <v>197</v>
      </c>
      <c r="AA551" s="9" t="s">
        <v>195</v>
      </c>
      <c r="AB551" t="s">
        <v>446</v>
      </c>
      <c r="AC551" t="s">
        <v>451</v>
      </c>
      <c r="AD551">
        <v>1</v>
      </c>
      <c r="AE551" t="s">
        <v>455</v>
      </c>
      <c r="AF551">
        <v>5</v>
      </c>
      <c r="AG551" t="s">
        <v>448</v>
      </c>
      <c r="AH551" t="s">
        <v>440</v>
      </c>
      <c r="AI551" t="s">
        <v>451</v>
      </c>
      <c r="AJ551">
        <v>1</v>
      </c>
      <c r="AK551" t="s">
        <v>455</v>
      </c>
    </row>
    <row r="552" spans="1:37" hidden="1" x14ac:dyDescent="0.2">
      <c r="A552">
        <v>163</v>
      </c>
      <c r="B552" s="9" t="s">
        <v>132</v>
      </c>
      <c r="C552">
        <v>5</v>
      </c>
      <c r="D552" s="10">
        <v>44327</v>
      </c>
      <c r="E552" s="10">
        <v>44692</v>
      </c>
      <c r="F552" s="9" t="s">
        <v>34</v>
      </c>
      <c r="G552">
        <v>325</v>
      </c>
      <c r="H552">
        <v>1</v>
      </c>
      <c r="I552" s="10">
        <v>44336</v>
      </c>
      <c r="J552">
        <v>0</v>
      </c>
      <c r="K552" t="b">
        <v>0</v>
      </c>
      <c r="L552">
        <v>8</v>
      </c>
      <c r="M552">
        <v>35</v>
      </c>
      <c r="N552" s="9" t="s">
        <v>183</v>
      </c>
      <c r="O552" s="10">
        <v>44383</v>
      </c>
      <c r="P552" s="9" t="s">
        <v>399</v>
      </c>
      <c r="Q552">
        <v>2021</v>
      </c>
      <c r="R552">
        <v>5</v>
      </c>
      <c r="S552">
        <v>1.8398735086962772</v>
      </c>
      <c r="T552" s="9" t="s">
        <v>356</v>
      </c>
      <c r="U552">
        <v>1</v>
      </c>
      <c r="V552">
        <v>1</v>
      </c>
      <c r="W552">
        <v>1</v>
      </c>
      <c r="X552">
        <v>6</v>
      </c>
      <c r="Y552">
        <v>2021</v>
      </c>
      <c r="Z552" s="9" t="s">
        <v>201</v>
      </c>
      <c r="AA552" s="9" t="s">
        <v>200</v>
      </c>
      <c r="AB552" t="s">
        <v>446</v>
      </c>
      <c r="AC552" t="s">
        <v>447</v>
      </c>
      <c r="AD552">
        <v>5</v>
      </c>
      <c r="AE552" t="s">
        <v>448</v>
      </c>
      <c r="AF552">
        <v>5</v>
      </c>
      <c r="AG552" t="s">
        <v>448</v>
      </c>
      <c r="AH552" t="s">
        <v>440</v>
      </c>
      <c r="AI552" t="s">
        <v>447</v>
      </c>
      <c r="AJ552">
        <v>5</v>
      </c>
      <c r="AK552" t="s">
        <v>448</v>
      </c>
    </row>
    <row r="553" spans="1:37" hidden="1" x14ac:dyDescent="0.2">
      <c r="A553">
        <v>165</v>
      </c>
      <c r="B553" s="9" t="s">
        <v>134</v>
      </c>
      <c r="C553">
        <v>5</v>
      </c>
      <c r="D553" s="10">
        <v>44321</v>
      </c>
      <c r="E553" s="10">
        <v>44681</v>
      </c>
      <c r="F553" s="9" t="s">
        <v>34</v>
      </c>
      <c r="G553">
        <v>542</v>
      </c>
      <c r="H553">
        <v>2</v>
      </c>
      <c r="I553" s="10">
        <v>44350</v>
      </c>
      <c r="J553">
        <v>0</v>
      </c>
      <c r="K553" t="b">
        <v>0</v>
      </c>
      <c r="L553">
        <v>87</v>
      </c>
      <c r="M553">
        <v>272</v>
      </c>
      <c r="N553" s="9" t="s">
        <v>183</v>
      </c>
      <c r="O553" s="10">
        <v>44383</v>
      </c>
      <c r="P553" s="9" t="s">
        <v>365</v>
      </c>
      <c r="Q553">
        <v>2021</v>
      </c>
      <c r="R553">
        <v>5</v>
      </c>
      <c r="S553">
        <v>2.0370028131994498</v>
      </c>
      <c r="T553" s="9" t="s">
        <v>356</v>
      </c>
      <c r="U553">
        <v>2</v>
      </c>
      <c r="V553">
        <v>1</v>
      </c>
      <c r="W553">
        <v>1</v>
      </c>
      <c r="X553">
        <v>6</v>
      </c>
      <c r="Y553">
        <v>2021</v>
      </c>
      <c r="Z553" s="9" t="s">
        <v>201</v>
      </c>
      <c r="AA553" s="9" t="s">
        <v>200</v>
      </c>
      <c r="AB553" t="s">
        <v>446</v>
      </c>
      <c r="AC553" t="s">
        <v>447</v>
      </c>
      <c r="AD553">
        <v>4</v>
      </c>
      <c r="AE553" t="s">
        <v>454</v>
      </c>
      <c r="AF553">
        <v>6</v>
      </c>
      <c r="AG553" t="s">
        <v>457</v>
      </c>
      <c r="AH553" t="s">
        <v>440</v>
      </c>
      <c r="AI553" t="s">
        <v>447</v>
      </c>
      <c r="AJ553">
        <v>5</v>
      </c>
      <c r="AK553" t="s">
        <v>448</v>
      </c>
    </row>
    <row r="554" spans="1:37" hidden="1" x14ac:dyDescent="0.2">
      <c r="A554">
        <v>172</v>
      </c>
      <c r="B554" s="9" t="s">
        <v>141</v>
      </c>
      <c r="C554">
        <v>25</v>
      </c>
      <c r="D554" s="10">
        <v>44267</v>
      </c>
      <c r="E554" s="10">
        <v>44632</v>
      </c>
      <c r="F554" s="9" t="s">
        <v>34</v>
      </c>
      <c r="G554">
        <v>995</v>
      </c>
      <c r="H554">
        <v>11</v>
      </c>
      <c r="I554" s="10">
        <v>44352</v>
      </c>
      <c r="J554">
        <v>0</v>
      </c>
      <c r="K554" t="b">
        <v>1</v>
      </c>
      <c r="L554">
        <v>18</v>
      </c>
      <c r="M554">
        <v>55</v>
      </c>
      <c r="N554" s="9" t="s">
        <v>183</v>
      </c>
      <c r="O554" s="10">
        <v>44383</v>
      </c>
      <c r="P554" s="9" t="s">
        <v>377</v>
      </c>
      <c r="Q554">
        <v>2021</v>
      </c>
      <c r="R554">
        <v>3</v>
      </c>
      <c r="S554">
        <v>3.8111665537280026</v>
      </c>
      <c r="T554" s="9" t="s">
        <v>363</v>
      </c>
      <c r="U554">
        <v>3</v>
      </c>
      <c r="V554">
        <v>1</v>
      </c>
      <c r="W554">
        <v>3</v>
      </c>
      <c r="X554">
        <v>4</v>
      </c>
      <c r="Y554">
        <v>2021</v>
      </c>
      <c r="Z554" s="9" t="s">
        <v>199</v>
      </c>
      <c r="AA554" s="9" t="s">
        <v>198</v>
      </c>
      <c r="AB554" t="s">
        <v>446</v>
      </c>
      <c r="AC554" t="s">
        <v>451</v>
      </c>
      <c r="AD554">
        <v>3</v>
      </c>
      <c r="AE554" t="s">
        <v>458</v>
      </c>
      <c r="AF554">
        <v>6</v>
      </c>
      <c r="AG554" t="s">
        <v>457</v>
      </c>
      <c r="AH554" t="s">
        <v>440</v>
      </c>
      <c r="AI554" t="s">
        <v>451</v>
      </c>
      <c r="AJ554">
        <v>3</v>
      </c>
      <c r="AK554" t="s">
        <v>458</v>
      </c>
    </row>
    <row r="555" spans="1:37" hidden="1" x14ac:dyDescent="0.2">
      <c r="A555">
        <v>176</v>
      </c>
      <c r="B555" s="9" t="s">
        <v>145</v>
      </c>
      <c r="C555">
        <v>5</v>
      </c>
      <c r="D555" s="10">
        <v>44202</v>
      </c>
      <c r="E555" s="10">
        <v>44567</v>
      </c>
      <c r="F555" s="9" t="s">
        <v>34</v>
      </c>
      <c r="G555">
        <v>406</v>
      </c>
      <c r="H555">
        <v>2</v>
      </c>
      <c r="I555" s="10">
        <v>44348</v>
      </c>
      <c r="J555">
        <v>0</v>
      </c>
      <c r="K555" t="b">
        <v>1</v>
      </c>
      <c r="L555">
        <v>3</v>
      </c>
      <c r="M555">
        <v>14</v>
      </c>
      <c r="N555" s="9" t="s">
        <v>183</v>
      </c>
      <c r="O555" s="10">
        <v>44383</v>
      </c>
      <c r="P555" s="9" t="s">
        <v>408</v>
      </c>
      <c r="Q555">
        <v>2021</v>
      </c>
      <c r="R555">
        <v>1</v>
      </c>
      <c r="S555">
        <v>5.946734019179039</v>
      </c>
      <c r="T555" s="9" t="s">
        <v>356</v>
      </c>
      <c r="U555">
        <v>5</v>
      </c>
      <c r="V555">
        <v>1</v>
      </c>
      <c r="W555">
        <v>5</v>
      </c>
      <c r="X555">
        <v>2</v>
      </c>
      <c r="Y555">
        <v>2021</v>
      </c>
      <c r="Z555" s="9" t="s">
        <v>197</v>
      </c>
      <c r="AA555" s="9" t="s">
        <v>195</v>
      </c>
      <c r="AB555" t="s">
        <v>446</v>
      </c>
      <c r="AC555" t="s">
        <v>451</v>
      </c>
      <c r="AD555">
        <v>1</v>
      </c>
      <c r="AE555" t="s">
        <v>455</v>
      </c>
      <c r="AF555">
        <v>6</v>
      </c>
      <c r="AG555" t="s">
        <v>457</v>
      </c>
      <c r="AH555" t="s">
        <v>440</v>
      </c>
      <c r="AI555" t="s">
        <v>451</v>
      </c>
      <c r="AJ555">
        <v>1</v>
      </c>
      <c r="AK555" t="s">
        <v>455</v>
      </c>
    </row>
    <row r="556" spans="1:37" hidden="1" x14ac:dyDescent="0.2">
      <c r="A556">
        <v>178</v>
      </c>
      <c r="B556" s="9" t="s">
        <v>147</v>
      </c>
      <c r="C556">
        <v>5</v>
      </c>
      <c r="D556" s="10">
        <v>44253</v>
      </c>
      <c r="E556" s="10">
        <v>44618</v>
      </c>
      <c r="F556" s="9" t="s">
        <v>34</v>
      </c>
      <c r="G556">
        <v>325</v>
      </c>
      <c r="H556">
        <v>1</v>
      </c>
      <c r="I556" s="10">
        <v>44349</v>
      </c>
      <c r="J556">
        <v>0</v>
      </c>
      <c r="K556" t="b">
        <v>0</v>
      </c>
      <c r="M556">
        <v>3</v>
      </c>
      <c r="N556" s="9" t="s">
        <v>183</v>
      </c>
      <c r="O556" s="10">
        <v>44383</v>
      </c>
      <c r="P556" s="9" t="s">
        <v>378</v>
      </c>
      <c r="Q556">
        <v>2021</v>
      </c>
      <c r="R556">
        <v>2</v>
      </c>
      <c r="S556">
        <v>4.2711349309020719</v>
      </c>
      <c r="T556" s="9" t="s">
        <v>356</v>
      </c>
      <c r="U556">
        <v>4</v>
      </c>
      <c r="V556">
        <v>1</v>
      </c>
      <c r="W556">
        <v>3</v>
      </c>
      <c r="X556">
        <v>3</v>
      </c>
      <c r="Y556">
        <v>2021</v>
      </c>
      <c r="Z556" s="9" t="s">
        <v>198</v>
      </c>
      <c r="AA556" s="9" t="s">
        <v>197</v>
      </c>
      <c r="AB556" t="s">
        <v>446</v>
      </c>
      <c r="AC556" t="s">
        <v>451</v>
      </c>
      <c r="AD556">
        <v>2</v>
      </c>
      <c r="AE556" t="s">
        <v>452</v>
      </c>
      <c r="AF556">
        <v>6</v>
      </c>
      <c r="AG556" t="s">
        <v>457</v>
      </c>
      <c r="AH556" t="s">
        <v>440</v>
      </c>
      <c r="AI556" t="s">
        <v>451</v>
      </c>
      <c r="AJ556">
        <v>2</v>
      </c>
      <c r="AK556" t="s">
        <v>452</v>
      </c>
    </row>
    <row r="557" spans="1:37" hidden="1" x14ac:dyDescent="0.2">
      <c r="A557">
        <v>181</v>
      </c>
      <c r="B557" s="9" t="s">
        <v>150</v>
      </c>
      <c r="D557" s="10">
        <v>43748</v>
      </c>
      <c r="E557" s="10">
        <v>44479</v>
      </c>
      <c r="F557" s="9" t="s">
        <v>34</v>
      </c>
      <c r="G557">
        <v>875</v>
      </c>
      <c r="H557">
        <v>42</v>
      </c>
      <c r="I557" s="10">
        <v>44353</v>
      </c>
      <c r="J557">
        <v>0</v>
      </c>
      <c r="K557" t="b">
        <v>1</v>
      </c>
      <c r="L557">
        <v>153</v>
      </c>
      <c r="M557">
        <v>521</v>
      </c>
      <c r="N557" s="9" t="s">
        <v>183</v>
      </c>
      <c r="O557" s="10">
        <v>44383</v>
      </c>
      <c r="P557" s="9" t="s">
        <v>418</v>
      </c>
      <c r="Q557">
        <v>2019</v>
      </c>
      <c r="R557">
        <v>10</v>
      </c>
      <c r="S557">
        <v>20.862851393252427</v>
      </c>
      <c r="T557" s="9" t="s">
        <v>384</v>
      </c>
      <c r="U557">
        <v>20</v>
      </c>
      <c r="V557">
        <v>1</v>
      </c>
      <c r="W557">
        <v>20</v>
      </c>
      <c r="X557">
        <v>11</v>
      </c>
      <c r="Y557">
        <v>2019</v>
      </c>
      <c r="Z557" s="9" t="s">
        <v>213</v>
      </c>
      <c r="AA557" s="9" t="s">
        <v>212</v>
      </c>
      <c r="AB557" t="s">
        <v>440</v>
      </c>
      <c r="AC557" t="s">
        <v>444</v>
      </c>
      <c r="AD557">
        <v>10</v>
      </c>
      <c r="AE557" t="s">
        <v>450</v>
      </c>
      <c r="AF557">
        <v>6</v>
      </c>
      <c r="AG557" t="s">
        <v>457</v>
      </c>
      <c r="AH557" t="s">
        <v>485</v>
      </c>
      <c r="AI557" t="s">
        <v>444</v>
      </c>
      <c r="AJ557">
        <v>10</v>
      </c>
      <c r="AK557" t="s">
        <v>450</v>
      </c>
    </row>
    <row r="558" spans="1:37" hidden="1" x14ac:dyDescent="0.2">
      <c r="A558">
        <v>197</v>
      </c>
      <c r="B558" s="9" t="s">
        <v>36</v>
      </c>
      <c r="C558">
        <v>25</v>
      </c>
      <c r="D558" s="10">
        <v>44223</v>
      </c>
      <c r="E558" s="10">
        <v>44588</v>
      </c>
      <c r="F558" s="9" t="s">
        <v>34</v>
      </c>
      <c r="G558">
        <v>995</v>
      </c>
      <c r="H558">
        <v>4</v>
      </c>
      <c r="I558" s="10">
        <v>44354</v>
      </c>
      <c r="J558">
        <v>0</v>
      </c>
      <c r="K558" t="b">
        <v>0</v>
      </c>
      <c r="L558">
        <v>6</v>
      </c>
      <c r="M558">
        <v>24</v>
      </c>
      <c r="N558" s="9" t="s">
        <v>183</v>
      </c>
      <c r="O558" s="10">
        <v>44383</v>
      </c>
      <c r="P558" s="9" t="s">
        <v>390</v>
      </c>
      <c r="Q558">
        <v>2021</v>
      </c>
      <c r="R558">
        <v>1</v>
      </c>
      <c r="S558">
        <v>5.2567814534179345</v>
      </c>
      <c r="T558" s="9" t="s">
        <v>363</v>
      </c>
      <c r="U558">
        <v>5</v>
      </c>
      <c r="V558">
        <v>2</v>
      </c>
      <c r="W558">
        <v>3</v>
      </c>
      <c r="X558">
        <v>3</v>
      </c>
      <c r="Y558">
        <v>2021</v>
      </c>
      <c r="Z558" s="9" t="s">
        <v>198</v>
      </c>
      <c r="AA558" s="9" t="s">
        <v>195</v>
      </c>
      <c r="AB558" t="s">
        <v>446</v>
      </c>
      <c r="AC558" t="s">
        <v>451</v>
      </c>
      <c r="AD558">
        <v>1</v>
      </c>
      <c r="AE558" t="s">
        <v>455</v>
      </c>
      <c r="AF558">
        <v>6</v>
      </c>
      <c r="AG558" t="s">
        <v>457</v>
      </c>
      <c r="AH558" t="s">
        <v>440</v>
      </c>
      <c r="AI558" t="s">
        <v>451</v>
      </c>
      <c r="AJ558">
        <v>1</v>
      </c>
      <c r="AK558" t="s">
        <v>455</v>
      </c>
    </row>
    <row r="559" spans="1:37" hidden="1" x14ac:dyDescent="0.2">
      <c r="A559">
        <v>207</v>
      </c>
      <c r="B559" s="9" t="s">
        <v>56</v>
      </c>
      <c r="C559">
        <v>5</v>
      </c>
      <c r="D559" s="10">
        <v>44266</v>
      </c>
      <c r="E559" s="10">
        <v>44631</v>
      </c>
      <c r="F559" s="9" t="s">
        <v>34</v>
      </c>
      <c r="G559">
        <v>406</v>
      </c>
      <c r="H559">
        <v>1</v>
      </c>
      <c r="I559" s="10">
        <v>44322</v>
      </c>
      <c r="J559">
        <v>0</v>
      </c>
      <c r="K559" t="b">
        <v>1</v>
      </c>
      <c r="N559" s="9" t="s">
        <v>183</v>
      </c>
      <c r="O559" s="10">
        <v>44383</v>
      </c>
      <c r="P559" s="9" t="s">
        <v>386</v>
      </c>
      <c r="Q559">
        <v>2021</v>
      </c>
      <c r="R559">
        <v>3</v>
      </c>
      <c r="S559">
        <v>3.8440214378118647</v>
      </c>
      <c r="T559" s="9" t="s">
        <v>356</v>
      </c>
      <c r="U559">
        <v>3</v>
      </c>
      <c r="V559">
        <v>2</v>
      </c>
      <c r="W559">
        <v>2</v>
      </c>
      <c r="X559">
        <v>5</v>
      </c>
      <c r="Y559">
        <v>2021</v>
      </c>
      <c r="Z559" s="9" t="s">
        <v>200</v>
      </c>
      <c r="AA559" s="9" t="s">
        <v>198</v>
      </c>
      <c r="AB559" t="s">
        <v>446</v>
      </c>
      <c r="AC559" t="s">
        <v>451</v>
      </c>
      <c r="AD559">
        <v>3</v>
      </c>
      <c r="AE559" t="s">
        <v>458</v>
      </c>
      <c r="AF559">
        <v>5</v>
      </c>
      <c r="AG559" t="s">
        <v>448</v>
      </c>
      <c r="AH559" t="s">
        <v>440</v>
      </c>
      <c r="AI559" t="s">
        <v>451</v>
      </c>
      <c r="AJ559">
        <v>3</v>
      </c>
      <c r="AK559" t="s">
        <v>458</v>
      </c>
    </row>
    <row r="560" spans="1:37" hidden="1" x14ac:dyDescent="0.2">
      <c r="A560">
        <v>212</v>
      </c>
      <c r="B560" s="9" t="s">
        <v>63</v>
      </c>
      <c r="C560">
        <v>10</v>
      </c>
      <c r="D560" s="10">
        <v>44308</v>
      </c>
      <c r="E560" s="10">
        <v>44673</v>
      </c>
      <c r="F560" s="9" t="s">
        <v>34</v>
      </c>
      <c r="G560">
        <v>375</v>
      </c>
      <c r="H560">
        <v>2</v>
      </c>
      <c r="I560" s="10">
        <v>44350</v>
      </c>
      <c r="J560">
        <v>0</v>
      </c>
      <c r="K560" t="b">
        <v>1</v>
      </c>
      <c r="L560">
        <v>20</v>
      </c>
      <c r="M560">
        <v>74</v>
      </c>
      <c r="N560" s="9" t="s">
        <v>183</v>
      </c>
      <c r="O560" s="10">
        <v>44383</v>
      </c>
      <c r="P560" s="9" t="s">
        <v>407</v>
      </c>
      <c r="Q560">
        <v>2021</v>
      </c>
      <c r="R560">
        <v>4</v>
      </c>
      <c r="S560">
        <v>2.4641163062896569</v>
      </c>
      <c r="T560" s="9" t="s">
        <v>356</v>
      </c>
      <c r="U560">
        <v>2</v>
      </c>
      <c r="V560">
        <v>2</v>
      </c>
      <c r="W560">
        <v>0</v>
      </c>
      <c r="X560">
        <v>6</v>
      </c>
      <c r="Y560">
        <v>2021</v>
      </c>
      <c r="Z560" s="9" t="s">
        <v>201</v>
      </c>
      <c r="AA560" s="9" t="s">
        <v>199</v>
      </c>
      <c r="AB560" t="s">
        <v>446</v>
      </c>
      <c r="AC560" t="s">
        <v>447</v>
      </c>
      <c r="AD560">
        <v>4</v>
      </c>
      <c r="AE560" t="s">
        <v>454</v>
      </c>
      <c r="AF560">
        <v>6</v>
      </c>
      <c r="AG560" t="s">
        <v>457</v>
      </c>
      <c r="AH560" t="s">
        <v>440</v>
      </c>
      <c r="AI560" t="s">
        <v>447</v>
      </c>
      <c r="AJ560">
        <v>4</v>
      </c>
      <c r="AK560" t="s">
        <v>454</v>
      </c>
    </row>
    <row r="561" spans="1:37" hidden="1" x14ac:dyDescent="0.2">
      <c r="A561">
        <v>213</v>
      </c>
      <c r="B561" s="9" t="s">
        <v>65</v>
      </c>
      <c r="C561">
        <v>5</v>
      </c>
      <c r="D561" s="10">
        <v>44230</v>
      </c>
      <c r="E561" s="10">
        <v>44595</v>
      </c>
      <c r="F561" s="9" t="s">
        <v>34</v>
      </c>
      <c r="G561">
        <v>406</v>
      </c>
      <c r="H561">
        <v>2</v>
      </c>
      <c r="I561" s="10">
        <v>44337</v>
      </c>
      <c r="J561">
        <v>0</v>
      </c>
      <c r="K561" t="b">
        <v>0</v>
      </c>
      <c r="M561">
        <v>7</v>
      </c>
      <c r="N561" s="9" t="s">
        <v>183</v>
      </c>
      <c r="O561" s="10">
        <v>44383</v>
      </c>
      <c r="P561" s="9" t="s">
        <v>412</v>
      </c>
      <c r="Q561">
        <v>2021</v>
      </c>
      <c r="R561">
        <v>2</v>
      </c>
      <c r="S561">
        <v>5.0267972648308996</v>
      </c>
      <c r="T561" s="9" t="s">
        <v>356</v>
      </c>
      <c r="U561">
        <v>5</v>
      </c>
      <c r="V561">
        <v>2</v>
      </c>
      <c r="W561">
        <v>3</v>
      </c>
      <c r="X561">
        <v>4</v>
      </c>
      <c r="Y561">
        <v>2021</v>
      </c>
      <c r="Z561" s="9" t="s">
        <v>199</v>
      </c>
      <c r="AA561" s="9" t="s">
        <v>197</v>
      </c>
      <c r="AB561" t="s">
        <v>446</v>
      </c>
      <c r="AC561" t="s">
        <v>451</v>
      </c>
      <c r="AD561">
        <v>2</v>
      </c>
      <c r="AE561" t="s">
        <v>452</v>
      </c>
      <c r="AF561">
        <v>5</v>
      </c>
      <c r="AG561" t="s">
        <v>448</v>
      </c>
      <c r="AH561" t="s">
        <v>440</v>
      </c>
      <c r="AI561" t="s">
        <v>451</v>
      </c>
      <c r="AJ561">
        <v>2</v>
      </c>
      <c r="AK561" t="s">
        <v>452</v>
      </c>
    </row>
    <row r="562" spans="1:37" hidden="1" x14ac:dyDescent="0.2">
      <c r="A562">
        <v>215</v>
      </c>
      <c r="B562" s="9" t="s">
        <v>68</v>
      </c>
      <c r="C562">
        <v>15</v>
      </c>
      <c r="D562" s="10">
        <v>44308</v>
      </c>
      <c r="E562" s="10">
        <v>44673</v>
      </c>
      <c r="F562" s="9" t="s">
        <v>34</v>
      </c>
      <c r="G562">
        <v>750</v>
      </c>
      <c r="H562">
        <v>1</v>
      </c>
      <c r="I562" s="10">
        <v>44353</v>
      </c>
      <c r="J562">
        <v>0</v>
      </c>
      <c r="K562" t="b">
        <v>0</v>
      </c>
      <c r="M562">
        <v>4</v>
      </c>
      <c r="N562" s="9" t="s">
        <v>183</v>
      </c>
      <c r="O562" s="10">
        <v>44383</v>
      </c>
      <c r="P562" s="9" t="s">
        <v>407</v>
      </c>
      <c r="Q562">
        <v>2021</v>
      </c>
      <c r="R562">
        <v>4</v>
      </c>
      <c r="S562">
        <v>2.4641163062896569</v>
      </c>
      <c r="T562" s="9" t="s">
        <v>363</v>
      </c>
      <c r="U562">
        <v>2</v>
      </c>
      <c r="V562">
        <v>2</v>
      </c>
      <c r="W562">
        <v>0</v>
      </c>
      <c r="X562">
        <v>6</v>
      </c>
      <c r="Y562">
        <v>2021</v>
      </c>
      <c r="Z562" s="9" t="s">
        <v>201</v>
      </c>
      <c r="AA562" s="9" t="s">
        <v>199</v>
      </c>
      <c r="AB562" t="s">
        <v>446</v>
      </c>
      <c r="AC562" t="s">
        <v>447</v>
      </c>
      <c r="AD562">
        <v>4</v>
      </c>
      <c r="AE562" t="s">
        <v>454</v>
      </c>
      <c r="AF562">
        <v>6</v>
      </c>
      <c r="AG562" t="s">
        <v>457</v>
      </c>
      <c r="AH562" t="s">
        <v>440</v>
      </c>
      <c r="AI562" t="s">
        <v>447</v>
      </c>
      <c r="AJ562">
        <v>4</v>
      </c>
      <c r="AK562" t="s">
        <v>454</v>
      </c>
    </row>
    <row r="563" spans="1:37" hidden="1" x14ac:dyDescent="0.2">
      <c r="A563">
        <v>225</v>
      </c>
      <c r="B563" s="9" t="s">
        <v>86</v>
      </c>
      <c r="C563">
        <v>5</v>
      </c>
      <c r="D563" s="10">
        <v>44316</v>
      </c>
      <c r="E563" s="10">
        <v>44681</v>
      </c>
      <c r="F563" s="9" t="s">
        <v>34</v>
      </c>
      <c r="G563">
        <v>625</v>
      </c>
      <c r="H563">
        <v>1</v>
      </c>
      <c r="I563" s="10">
        <v>44316</v>
      </c>
      <c r="J563">
        <v>0</v>
      </c>
      <c r="K563" t="b">
        <v>0</v>
      </c>
      <c r="N563" s="9" t="s">
        <v>183</v>
      </c>
      <c r="O563" s="10">
        <v>44383</v>
      </c>
      <c r="P563" s="9" t="s">
        <v>365</v>
      </c>
      <c r="Q563">
        <v>2021</v>
      </c>
      <c r="R563">
        <v>4</v>
      </c>
      <c r="S563">
        <v>2.20127723361876</v>
      </c>
      <c r="T563" s="9" t="s">
        <v>356</v>
      </c>
      <c r="U563">
        <v>2</v>
      </c>
      <c r="V563">
        <v>2</v>
      </c>
      <c r="W563">
        <v>0</v>
      </c>
      <c r="X563">
        <v>6</v>
      </c>
      <c r="Y563">
        <v>2021</v>
      </c>
      <c r="Z563" s="9" t="s">
        <v>201</v>
      </c>
      <c r="AA563" s="9" t="s">
        <v>199</v>
      </c>
      <c r="AB563" t="s">
        <v>446</v>
      </c>
      <c r="AC563" t="s">
        <v>447</v>
      </c>
      <c r="AD563">
        <v>4</v>
      </c>
      <c r="AE563" t="s">
        <v>454</v>
      </c>
      <c r="AF563">
        <v>4</v>
      </c>
      <c r="AG563" t="s">
        <v>454</v>
      </c>
      <c r="AH563" t="s">
        <v>440</v>
      </c>
      <c r="AI563" t="s">
        <v>447</v>
      </c>
      <c r="AJ563">
        <v>4</v>
      </c>
      <c r="AK563" t="s">
        <v>454</v>
      </c>
    </row>
    <row r="564" spans="1:37" hidden="1" x14ac:dyDescent="0.2">
      <c r="A564">
        <v>247</v>
      </c>
      <c r="B564" s="9" t="s">
        <v>113</v>
      </c>
      <c r="C564">
        <v>10</v>
      </c>
      <c r="D564" s="10">
        <v>44225</v>
      </c>
      <c r="E564" s="10">
        <v>44590</v>
      </c>
      <c r="F564" s="9" t="s">
        <v>34</v>
      </c>
      <c r="G564">
        <v>495</v>
      </c>
      <c r="H564">
        <v>5</v>
      </c>
      <c r="I564" s="10">
        <v>44341</v>
      </c>
      <c r="J564">
        <v>0</v>
      </c>
      <c r="K564" t="b">
        <v>0</v>
      </c>
      <c r="M564">
        <v>1</v>
      </c>
      <c r="N564" s="9" t="s">
        <v>183</v>
      </c>
      <c r="O564" s="10">
        <v>44383</v>
      </c>
      <c r="P564" s="9" t="s">
        <v>413</v>
      </c>
      <c r="Q564">
        <v>2021</v>
      </c>
      <c r="R564">
        <v>1</v>
      </c>
      <c r="S564">
        <v>5.1910716852502103</v>
      </c>
      <c r="T564" s="9" t="s">
        <v>356</v>
      </c>
      <c r="U564">
        <v>5</v>
      </c>
      <c r="V564">
        <v>2</v>
      </c>
      <c r="W564">
        <v>3</v>
      </c>
      <c r="X564">
        <v>3</v>
      </c>
      <c r="Y564">
        <v>2021</v>
      </c>
      <c r="Z564" s="9" t="s">
        <v>198</v>
      </c>
      <c r="AA564" s="9" t="s">
        <v>195</v>
      </c>
      <c r="AB564" t="s">
        <v>446</v>
      </c>
      <c r="AC564" t="s">
        <v>451</v>
      </c>
      <c r="AD564">
        <v>1</v>
      </c>
      <c r="AE564" t="s">
        <v>455</v>
      </c>
      <c r="AF564">
        <v>5</v>
      </c>
      <c r="AG564" t="s">
        <v>448</v>
      </c>
      <c r="AH564" t="s">
        <v>440</v>
      </c>
      <c r="AI564" t="s">
        <v>451</v>
      </c>
      <c r="AJ564">
        <v>1</v>
      </c>
      <c r="AK564" t="s">
        <v>455</v>
      </c>
    </row>
    <row r="565" spans="1:37" hidden="1" x14ac:dyDescent="0.2">
      <c r="A565">
        <v>260</v>
      </c>
      <c r="B565" s="9" t="s">
        <v>131</v>
      </c>
      <c r="C565">
        <v>5</v>
      </c>
      <c r="D565" s="10">
        <v>44214</v>
      </c>
      <c r="E565" s="10">
        <v>44579</v>
      </c>
      <c r="F565" s="9" t="s">
        <v>34</v>
      </c>
      <c r="G565">
        <v>542</v>
      </c>
      <c r="H565">
        <v>4</v>
      </c>
      <c r="I565" s="10">
        <v>44342</v>
      </c>
      <c r="J565">
        <v>0</v>
      </c>
      <c r="K565" t="b">
        <v>1</v>
      </c>
      <c r="L565">
        <v>1</v>
      </c>
      <c r="M565">
        <v>13</v>
      </c>
      <c r="N565" s="9" t="s">
        <v>183</v>
      </c>
      <c r="O565" s="10">
        <v>44383</v>
      </c>
      <c r="P565" s="9" t="s">
        <v>398</v>
      </c>
      <c r="Q565">
        <v>2021</v>
      </c>
      <c r="R565">
        <v>1</v>
      </c>
      <c r="S565">
        <v>5.5524754101726934</v>
      </c>
      <c r="T565" s="9" t="s">
        <v>356</v>
      </c>
      <c r="U565">
        <v>5</v>
      </c>
      <c r="V565">
        <v>2</v>
      </c>
      <c r="W565">
        <v>4</v>
      </c>
      <c r="X565">
        <v>3</v>
      </c>
      <c r="Y565">
        <v>2021</v>
      </c>
      <c r="Z565" s="9" t="s">
        <v>198</v>
      </c>
      <c r="AA565" s="9" t="s">
        <v>195</v>
      </c>
      <c r="AB565" t="s">
        <v>446</v>
      </c>
      <c r="AC565" t="s">
        <v>451</v>
      </c>
      <c r="AD565">
        <v>1</v>
      </c>
      <c r="AE565" t="s">
        <v>455</v>
      </c>
      <c r="AF565">
        <v>5</v>
      </c>
      <c r="AG565" t="s">
        <v>448</v>
      </c>
      <c r="AH565" t="s">
        <v>440</v>
      </c>
      <c r="AI565" t="s">
        <v>451</v>
      </c>
      <c r="AJ565">
        <v>1</v>
      </c>
      <c r="AK565" t="s">
        <v>455</v>
      </c>
    </row>
    <row r="566" spans="1:37" hidden="1" x14ac:dyDescent="0.2">
      <c r="A566">
        <v>263</v>
      </c>
      <c r="B566" s="9" t="s">
        <v>134</v>
      </c>
      <c r="C566">
        <v>5</v>
      </c>
      <c r="D566" s="10">
        <v>44321</v>
      </c>
      <c r="E566" s="10">
        <v>44681</v>
      </c>
      <c r="F566" s="9" t="s">
        <v>34</v>
      </c>
      <c r="G566">
        <v>542</v>
      </c>
      <c r="H566">
        <v>2</v>
      </c>
      <c r="I566" s="10">
        <v>44350</v>
      </c>
      <c r="J566">
        <v>0</v>
      </c>
      <c r="K566" t="b">
        <v>0</v>
      </c>
      <c r="L566">
        <v>87</v>
      </c>
      <c r="M566">
        <v>272</v>
      </c>
      <c r="N566" s="9" t="s">
        <v>183</v>
      </c>
      <c r="O566" s="10">
        <v>44383</v>
      </c>
      <c r="P566" s="9" t="s">
        <v>365</v>
      </c>
      <c r="Q566">
        <v>2021</v>
      </c>
      <c r="R566">
        <v>5</v>
      </c>
      <c r="S566">
        <v>2.0370028131994498</v>
      </c>
      <c r="T566" s="9" t="s">
        <v>356</v>
      </c>
      <c r="U566">
        <v>2</v>
      </c>
      <c r="V566">
        <v>2</v>
      </c>
      <c r="W566">
        <v>0</v>
      </c>
      <c r="X566">
        <v>7</v>
      </c>
      <c r="Y566">
        <v>2021</v>
      </c>
      <c r="Z566" s="9" t="s">
        <v>206</v>
      </c>
      <c r="AA566" s="9" t="s">
        <v>200</v>
      </c>
      <c r="AB566" t="s">
        <v>446</v>
      </c>
      <c r="AC566" t="s">
        <v>447</v>
      </c>
      <c r="AD566">
        <v>4</v>
      </c>
      <c r="AE566" t="s">
        <v>454</v>
      </c>
      <c r="AF566">
        <v>6</v>
      </c>
      <c r="AG566" t="s">
        <v>457</v>
      </c>
      <c r="AH566" t="s">
        <v>440</v>
      </c>
      <c r="AI566" t="s">
        <v>447</v>
      </c>
      <c r="AJ566">
        <v>5</v>
      </c>
      <c r="AK566" t="s">
        <v>448</v>
      </c>
    </row>
    <row r="567" spans="1:37" hidden="1" x14ac:dyDescent="0.2">
      <c r="A567">
        <v>270</v>
      </c>
      <c r="B567" s="9" t="s">
        <v>141</v>
      </c>
      <c r="C567">
        <v>25</v>
      </c>
      <c r="D567" s="10">
        <v>44267</v>
      </c>
      <c r="E567" s="10">
        <v>44632</v>
      </c>
      <c r="F567" s="9" t="s">
        <v>34</v>
      </c>
      <c r="G567">
        <v>995</v>
      </c>
      <c r="H567">
        <v>11</v>
      </c>
      <c r="I567" s="10">
        <v>44352</v>
      </c>
      <c r="J567">
        <v>0</v>
      </c>
      <c r="K567" t="b">
        <v>1</v>
      </c>
      <c r="L567">
        <v>18</v>
      </c>
      <c r="M567">
        <v>55</v>
      </c>
      <c r="N567" s="9" t="s">
        <v>183</v>
      </c>
      <c r="O567" s="10">
        <v>44383</v>
      </c>
      <c r="P567" s="9" t="s">
        <v>377</v>
      </c>
      <c r="Q567">
        <v>2021</v>
      </c>
      <c r="R567">
        <v>3</v>
      </c>
      <c r="S567">
        <v>3.8111665537280026</v>
      </c>
      <c r="T567" s="9" t="s">
        <v>363</v>
      </c>
      <c r="U567">
        <v>3</v>
      </c>
      <c r="V567">
        <v>2</v>
      </c>
      <c r="W567">
        <v>2</v>
      </c>
      <c r="X567">
        <v>5</v>
      </c>
      <c r="Y567">
        <v>2021</v>
      </c>
      <c r="Z567" s="9" t="s">
        <v>200</v>
      </c>
      <c r="AA567" s="9" t="s">
        <v>198</v>
      </c>
      <c r="AB567" t="s">
        <v>446</v>
      </c>
      <c r="AC567" t="s">
        <v>451</v>
      </c>
      <c r="AD567">
        <v>3</v>
      </c>
      <c r="AE567" t="s">
        <v>458</v>
      </c>
      <c r="AF567">
        <v>6</v>
      </c>
      <c r="AG567" t="s">
        <v>457</v>
      </c>
      <c r="AH567" t="s">
        <v>440</v>
      </c>
      <c r="AI567" t="s">
        <v>451</v>
      </c>
      <c r="AJ567">
        <v>3</v>
      </c>
      <c r="AK567" t="s">
        <v>458</v>
      </c>
    </row>
    <row r="568" spans="1:37" hidden="1" x14ac:dyDescent="0.2">
      <c r="A568">
        <v>274</v>
      </c>
      <c r="B568" s="9" t="s">
        <v>145</v>
      </c>
      <c r="C568">
        <v>5</v>
      </c>
      <c r="D568" s="10">
        <v>44202</v>
      </c>
      <c r="E568" s="10">
        <v>44567</v>
      </c>
      <c r="F568" s="9" t="s">
        <v>34</v>
      </c>
      <c r="G568">
        <v>406</v>
      </c>
      <c r="H568">
        <v>2</v>
      </c>
      <c r="I568" s="10">
        <v>44348</v>
      </c>
      <c r="J568">
        <v>0</v>
      </c>
      <c r="K568" t="b">
        <v>1</v>
      </c>
      <c r="L568">
        <v>3</v>
      </c>
      <c r="M568">
        <v>14</v>
      </c>
      <c r="N568" s="9" t="s">
        <v>183</v>
      </c>
      <c r="O568" s="10">
        <v>44383</v>
      </c>
      <c r="P568" s="9" t="s">
        <v>408</v>
      </c>
      <c r="Q568">
        <v>2021</v>
      </c>
      <c r="R568">
        <v>1</v>
      </c>
      <c r="S568">
        <v>5.946734019179039</v>
      </c>
      <c r="T568" s="9" t="s">
        <v>356</v>
      </c>
      <c r="U568">
        <v>5</v>
      </c>
      <c r="V568">
        <v>2</v>
      </c>
      <c r="W568">
        <v>4</v>
      </c>
      <c r="X568">
        <v>3</v>
      </c>
      <c r="Y568">
        <v>2021</v>
      </c>
      <c r="Z568" s="9" t="s">
        <v>198</v>
      </c>
      <c r="AA568" s="9" t="s">
        <v>195</v>
      </c>
      <c r="AB568" t="s">
        <v>446</v>
      </c>
      <c r="AC568" t="s">
        <v>451</v>
      </c>
      <c r="AD568">
        <v>1</v>
      </c>
      <c r="AE568" t="s">
        <v>455</v>
      </c>
      <c r="AF568">
        <v>6</v>
      </c>
      <c r="AG568" t="s">
        <v>457</v>
      </c>
      <c r="AH568" t="s">
        <v>440</v>
      </c>
      <c r="AI568" t="s">
        <v>451</v>
      </c>
      <c r="AJ568">
        <v>1</v>
      </c>
      <c r="AK568" t="s">
        <v>455</v>
      </c>
    </row>
    <row r="569" spans="1:37" hidden="1" x14ac:dyDescent="0.2">
      <c r="A569">
        <v>276</v>
      </c>
      <c r="B569" s="9" t="s">
        <v>147</v>
      </c>
      <c r="C569">
        <v>5</v>
      </c>
      <c r="D569" s="10">
        <v>44253</v>
      </c>
      <c r="E569" s="10">
        <v>44618</v>
      </c>
      <c r="F569" s="9" t="s">
        <v>34</v>
      </c>
      <c r="G569">
        <v>325</v>
      </c>
      <c r="H569">
        <v>1</v>
      </c>
      <c r="I569" s="10">
        <v>44349</v>
      </c>
      <c r="J569">
        <v>0</v>
      </c>
      <c r="K569" t="b">
        <v>0</v>
      </c>
      <c r="M569">
        <v>3</v>
      </c>
      <c r="N569" s="9" t="s">
        <v>183</v>
      </c>
      <c r="O569" s="10">
        <v>44383</v>
      </c>
      <c r="P569" s="9" t="s">
        <v>378</v>
      </c>
      <c r="Q569">
        <v>2021</v>
      </c>
      <c r="R569">
        <v>2</v>
      </c>
      <c r="S569">
        <v>4.2711349309020719</v>
      </c>
      <c r="T569" s="9" t="s">
        <v>356</v>
      </c>
      <c r="U569">
        <v>4</v>
      </c>
      <c r="V569">
        <v>2</v>
      </c>
      <c r="W569">
        <v>2</v>
      </c>
      <c r="X569">
        <v>4</v>
      </c>
      <c r="Y569">
        <v>2021</v>
      </c>
      <c r="Z569" s="9" t="s">
        <v>199</v>
      </c>
      <c r="AA569" s="9" t="s">
        <v>197</v>
      </c>
      <c r="AB569" t="s">
        <v>446</v>
      </c>
      <c r="AC569" t="s">
        <v>451</v>
      </c>
      <c r="AD569">
        <v>2</v>
      </c>
      <c r="AE569" t="s">
        <v>452</v>
      </c>
      <c r="AF569">
        <v>6</v>
      </c>
      <c r="AG569" t="s">
        <v>457</v>
      </c>
      <c r="AH569" t="s">
        <v>440</v>
      </c>
      <c r="AI569" t="s">
        <v>451</v>
      </c>
      <c r="AJ569">
        <v>2</v>
      </c>
      <c r="AK569" t="s">
        <v>452</v>
      </c>
    </row>
    <row r="570" spans="1:37" hidden="1" x14ac:dyDescent="0.2">
      <c r="A570">
        <v>279</v>
      </c>
      <c r="B570" s="9" t="s">
        <v>150</v>
      </c>
      <c r="D570" s="10">
        <v>43748</v>
      </c>
      <c r="E570" s="10">
        <v>44479</v>
      </c>
      <c r="F570" s="9" t="s">
        <v>34</v>
      </c>
      <c r="G570">
        <v>875</v>
      </c>
      <c r="H570">
        <v>42</v>
      </c>
      <c r="I570" s="10">
        <v>44353</v>
      </c>
      <c r="J570">
        <v>0</v>
      </c>
      <c r="K570" t="b">
        <v>1</v>
      </c>
      <c r="L570">
        <v>153</v>
      </c>
      <c r="M570">
        <v>521</v>
      </c>
      <c r="N570" s="9" t="s">
        <v>183</v>
      </c>
      <c r="O570" s="10">
        <v>44383</v>
      </c>
      <c r="P570" s="9" t="s">
        <v>418</v>
      </c>
      <c r="Q570">
        <v>2019</v>
      </c>
      <c r="R570">
        <v>10</v>
      </c>
      <c r="S570">
        <v>20.862851393252427</v>
      </c>
      <c r="T570" s="9" t="s">
        <v>384</v>
      </c>
      <c r="U570">
        <v>20</v>
      </c>
      <c r="V570">
        <v>2</v>
      </c>
      <c r="W570">
        <v>19</v>
      </c>
      <c r="X570">
        <v>12</v>
      </c>
      <c r="Y570">
        <v>2019</v>
      </c>
      <c r="Z570" s="9" t="s">
        <v>214</v>
      </c>
      <c r="AA570" s="9" t="s">
        <v>212</v>
      </c>
      <c r="AB570" t="s">
        <v>440</v>
      </c>
      <c r="AC570" t="s">
        <v>444</v>
      </c>
      <c r="AD570">
        <v>10</v>
      </c>
      <c r="AE570" t="s">
        <v>450</v>
      </c>
      <c r="AF570">
        <v>6</v>
      </c>
      <c r="AG570" t="s">
        <v>457</v>
      </c>
      <c r="AH570" t="s">
        <v>485</v>
      </c>
      <c r="AI570" t="s">
        <v>444</v>
      </c>
      <c r="AJ570">
        <v>10</v>
      </c>
      <c r="AK570" t="s">
        <v>450</v>
      </c>
    </row>
    <row r="571" spans="1:37" hidden="1" x14ac:dyDescent="0.2">
      <c r="A571">
        <v>295</v>
      </c>
      <c r="B571" s="9" t="s">
        <v>36</v>
      </c>
      <c r="C571">
        <v>25</v>
      </c>
      <c r="D571" s="10">
        <v>44223</v>
      </c>
      <c r="E571" s="10">
        <v>44588</v>
      </c>
      <c r="F571" s="9" t="s">
        <v>34</v>
      </c>
      <c r="G571">
        <v>995</v>
      </c>
      <c r="H571">
        <v>4</v>
      </c>
      <c r="I571" s="10">
        <v>44354</v>
      </c>
      <c r="J571">
        <v>0</v>
      </c>
      <c r="K571" t="b">
        <v>0</v>
      </c>
      <c r="L571">
        <v>6</v>
      </c>
      <c r="M571">
        <v>24</v>
      </c>
      <c r="N571" s="9" t="s">
        <v>183</v>
      </c>
      <c r="O571" s="10">
        <v>44383</v>
      </c>
      <c r="P571" s="9" t="s">
        <v>390</v>
      </c>
      <c r="Q571">
        <v>2021</v>
      </c>
      <c r="R571">
        <v>1</v>
      </c>
      <c r="S571">
        <v>5.2567814534179345</v>
      </c>
      <c r="T571" s="9" t="s">
        <v>363</v>
      </c>
      <c r="U571">
        <v>5</v>
      </c>
      <c r="V571">
        <v>3</v>
      </c>
      <c r="W571">
        <v>2</v>
      </c>
      <c r="X571">
        <v>4</v>
      </c>
      <c r="Y571">
        <v>2021</v>
      </c>
      <c r="Z571" s="9" t="s">
        <v>199</v>
      </c>
      <c r="AA571" s="9" t="s">
        <v>195</v>
      </c>
      <c r="AB571" t="s">
        <v>446</v>
      </c>
      <c r="AC571" t="s">
        <v>451</v>
      </c>
      <c r="AD571">
        <v>1</v>
      </c>
      <c r="AE571" t="s">
        <v>455</v>
      </c>
      <c r="AF571">
        <v>6</v>
      </c>
      <c r="AG571" t="s">
        <v>457</v>
      </c>
      <c r="AH571" t="s">
        <v>440</v>
      </c>
      <c r="AI571" t="s">
        <v>451</v>
      </c>
      <c r="AJ571">
        <v>1</v>
      </c>
      <c r="AK571" t="s">
        <v>455</v>
      </c>
    </row>
    <row r="572" spans="1:37" hidden="1" x14ac:dyDescent="0.2">
      <c r="A572">
        <v>305</v>
      </c>
      <c r="B572" s="9" t="s">
        <v>56</v>
      </c>
      <c r="C572">
        <v>5</v>
      </c>
      <c r="D572" s="10">
        <v>44266</v>
      </c>
      <c r="E572" s="10">
        <v>44631</v>
      </c>
      <c r="F572" s="9" t="s">
        <v>34</v>
      </c>
      <c r="G572">
        <v>406</v>
      </c>
      <c r="H572">
        <v>1</v>
      </c>
      <c r="I572" s="10">
        <v>44322</v>
      </c>
      <c r="J572">
        <v>0</v>
      </c>
      <c r="K572" t="b">
        <v>1</v>
      </c>
      <c r="N572" s="9" t="s">
        <v>183</v>
      </c>
      <c r="O572" s="10">
        <v>44383</v>
      </c>
      <c r="P572" s="9" t="s">
        <v>386</v>
      </c>
      <c r="Q572">
        <v>2021</v>
      </c>
      <c r="R572">
        <v>3</v>
      </c>
      <c r="S572">
        <v>3.8440214378118647</v>
      </c>
      <c r="T572" s="9" t="s">
        <v>356</v>
      </c>
      <c r="U572">
        <v>3</v>
      </c>
      <c r="V572">
        <v>3</v>
      </c>
      <c r="W572">
        <v>1</v>
      </c>
      <c r="X572">
        <v>6</v>
      </c>
      <c r="Y572">
        <v>2021</v>
      </c>
      <c r="Z572" s="9" t="s">
        <v>201</v>
      </c>
      <c r="AA572" s="9" t="s">
        <v>198</v>
      </c>
      <c r="AB572" t="s">
        <v>446</v>
      </c>
      <c r="AC572" t="s">
        <v>451</v>
      </c>
      <c r="AD572">
        <v>3</v>
      </c>
      <c r="AE572" t="s">
        <v>458</v>
      </c>
      <c r="AF572">
        <v>5</v>
      </c>
      <c r="AG572" t="s">
        <v>448</v>
      </c>
      <c r="AH572" t="s">
        <v>440</v>
      </c>
      <c r="AI572" t="s">
        <v>451</v>
      </c>
      <c r="AJ572">
        <v>3</v>
      </c>
      <c r="AK572" t="s">
        <v>458</v>
      </c>
    </row>
    <row r="573" spans="1:37" hidden="1" x14ac:dyDescent="0.2">
      <c r="A573">
        <v>311</v>
      </c>
      <c r="B573" s="9" t="s">
        <v>65</v>
      </c>
      <c r="C573">
        <v>5</v>
      </c>
      <c r="D573" s="10">
        <v>44230</v>
      </c>
      <c r="E573" s="10">
        <v>44595</v>
      </c>
      <c r="F573" s="9" t="s">
        <v>34</v>
      </c>
      <c r="G573">
        <v>406</v>
      </c>
      <c r="H573">
        <v>2</v>
      </c>
      <c r="I573" s="10">
        <v>44337</v>
      </c>
      <c r="J573">
        <v>0</v>
      </c>
      <c r="K573" t="b">
        <v>0</v>
      </c>
      <c r="M573">
        <v>7</v>
      </c>
      <c r="N573" s="9" t="s">
        <v>183</v>
      </c>
      <c r="O573" s="10">
        <v>44383</v>
      </c>
      <c r="P573" s="9" t="s">
        <v>412</v>
      </c>
      <c r="Q573">
        <v>2021</v>
      </c>
      <c r="R573">
        <v>2</v>
      </c>
      <c r="S573">
        <v>5.0267972648308996</v>
      </c>
      <c r="T573" s="9" t="s">
        <v>356</v>
      </c>
      <c r="U573">
        <v>5</v>
      </c>
      <c r="V573">
        <v>3</v>
      </c>
      <c r="W573">
        <v>2</v>
      </c>
      <c r="X573">
        <v>5</v>
      </c>
      <c r="Y573">
        <v>2021</v>
      </c>
      <c r="Z573" s="9" t="s">
        <v>200</v>
      </c>
      <c r="AA573" s="9" t="s">
        <v>197</v>
      </c>
      <c r="AB573" t="s">
        <v>446</v>
      </c>
      <c r="AC573" t="s">
        <v>451</v>
      </c>
      <c r="AD573">
        <v>2</v>
      </c>
      <c r="AE573" t="s">
        <v>452</v>
      </c>
      <c r="AF573">
        <v>5</v>
      </c>
      <c r="AG573" t="s">
        <v>448</v>
      </c>
      <c r="AH573" t="s">
        <v>440</v>
      </c>
      <c r="AI573" t="s">
        <v>451</v>
      </c>
      <c r="AJ573">
        <v>2</v>
      </c>
      <c r="AK573" t="s">
        <v>452</v>
      </c>
    </row>
    <row r="574" spans="1:37" hidden="1" x14ac:dyDescent="0.2">
      <c r="A574">
        <v>345</v>
      </c>
      <c r="B574" s="9" t="s">
        <v>113</v>
      </c>
      <c r="C574">
        <v>10</v>
      </c>
      <c r="D574" s="10">
        <v>44225</v>
      </c>
      <c r="E574" s="10">
        <v>44590</v>
      </c>
      <c r="F574" s="9" t="s">
        <v>34</v>
      </c>
      <c r="G574">
        <v>495</v>
      </c>
      <c r="H574">
        <v>5</v>
      </c>
      <c r="I574" s="10">
        <v>44341</v>
      </c>
      <c r="J574">
        <v>0</v>
      </c>
      <c r="K574" t="b">
        <v>0</v>
      </c>
      <c r="M574">
        <v>1</v>
      </c>
      <c r="N574" s="9" t="s">
        <v>183</v>
      </c>
      <c r="O574" s="10">
        <v>44383</v>
      </c>
      <c r="P574" s="9" t="s">
        <v>413</v>
      </c>
      <c r="Q574">
        <v>2021</v>
      </c>
      <c r="R574">
        <v>1</v>
      </c>
      <c r="S574">
        <v>5.1910716852502103</v>
      </c>
      <c r="T574" s="9" t="s">
        <v>356</v>
      </c>
      <c r="U574">
        <v>5</v>
      </c>
      <c r="V574">
        <v>3</v>
      </c>
      <c r="W574">
        <v>2</v>
      </c>
      <c r="X574">
        <v>4</v>
      </c>
      <c r="Y574">
        <v>2021</v>
      </c>
      <c r="Z574" s="9" t="s">
        <v>199</v>
      </c>
      <c r="AA574" s="9" t="s">
        <v>195</v>
      </c>
      <c r="AB574" t="s">
        <v>446</v>
      </c>
      <c r="AC574" t="s">
        <v>451</v>
      </c>
      <c r="AD574">
        <v>1</v>
      </c>
      <c r="AE574" t="s">
        <v>455</v>
      </c>
      <c r="AF574">
        <v>5</v>
      </c>
      <c r="AG574" t="s">
        <v>448</v>
      </c>
      <c r="AH574" t="s">
        <v>440</v>
      </c>
      <c r="AI574" t="s">
        <v>451</v>
      </c>
      <c r="AJ574">
        <v>1</v>
      </c>
      <c r="AK574" t="s">
        <v>455</v>
      </c>
    </row>
    <row r="575" spans="1:37" hidden="1" x14ac:dyDescent="0.2">
      <c r="A575">
        <v>358</v>
      </c>
      <c r="B575" s="9" t="s">
        <v>131</v>
      </c>
      <c r="C575">
        <v>5</v>
      </c>
      <c r="D575" s="10">
        <v>44214</v>
      </c>
      <c r="E575" s="10">
        <v>44579</v>
      </c>
      <c r="F575" s="9" t="s">
        <v>34</v>
      </c>
      <c r="G575">
        <v>542</v>
      </c>
      <c r="H575">
        <v>4</v>
      </c>
      <c r="I575" s="10">
        <v>44342</v>
      </c>
      <c r="J575">
        <v>0</v>
      </c>
      <c r="K575" t="b">
        <v>1</v>
      </c>
      <c r="L575">
        <v>1</v>
      </c>
      <c r="M575">
        <v>13</v>
      </c>
      <c r="N575" s="9" t="s">
        <v>183</v>
      </c>
      <c r="O575" s="10">
        <v>44383</v>
      </c>
      <c r="P575" s="9" t="s">
        <v>398</v>
      </c>
      <c r="Q575">
        <v>2021</v>
      </c>
      <c r="R575">
        <v>1</v>
      </c>
      <c r="S575">
        <v>5.5524754101726934</v>
      </c>
      <c r="T575" s="9" t="s">
        <v>356</v>
      </c>
      <c r="U575">
        <v>5</v>
      </c>
      <c r="V575">
        <v>3</v>
      </c>
      <c r="W575">
        <v>3</v>
      </c>
      <c r="X575">
        <v>4</v>
      </c>
      <c r="Y575">
        <v>2021</v>
      </c>
      <c r="Z575" s="9" t="s">
        <v>199</v>
      </c>
      <c r="AA575" s="9" t="s">
        <v>195</v>
      </c>
      <c r="AB575" t="s">
        <v>446</v>
      </c>
      <c r="AC575" t="s">
        <v>451</v>
      </c>
      <c r="AD575">
        <v>1</v>
      </c>
      <c r="AE575" t="s">
        <v>455</v>
      </c>
      <c r="AF575">
        <v>5</v>
      </c>
      <c r="AG575" t="s">
        <v>448</v>
      </c>
      <c r="AH575" t="s">
        <v>440</v>
      </c>
      <c r="AI575" t="s">
        <v>451</v>
      </c>
      <c r="AJ575">
        <v>1</v>
      </c>
      <c r="AK575" t="s">
        <v>455</v>
      </c>
    </row>
    <row r="576" spans="1:37" hidden="1" x14ac:dyDescent="0.2">
      <c r="A576">
        <v>368</v>
      </c>
      <c r="B576" s="9" t="s">
        <v>141</v>
      </c>
      <c r="C576">
        <v>25</v>
      </c>
      <c r="D576" s="10">
        <v>44267</v>
      </c>
      <c r="E576" s="10">
        <v>44632</v>
      </c>
      <c r="F576" s="9" t="s">
        <v>34</v>
      </c>
      <c r="G576">
        <v>995</v>
      </c>
      <c r="H576">
        <v>11</v>
      </c>
      <c r="I576" s="10">
        <v>44352</v>
      </c>
      <c r="J576">
        <v>0</v>
      </c>
      <c r="K576" t="b">
        <v>1</v>
      </c>
      <c r="L576">
        <v>18</v>
      </c>
      <c r="M576">
        <v>55</v>
      </c>
      <c r="N576" s="9" t="s">
        <v>183</v>
      </c>
      <c r="O576" s="10">
        <v>44383</v>
      </c>
      <c r="P576" s="9" t="s">
        <v>377</v>
      </c>
      <c r="Q576">
        <v>2021</v>
      </c>
      <c r="R576">
        <v>3</v>
      </c>
      <c r="S576">
        <v>3.8111665537280026</v>
      </c>
      <c r="T576" s="9" t="s">
        <v>363</v>
      </c>
      <c r="U576">
        <v>3</v>
      </c>
      <c r="V576">
        <v>3</v>
      </c>
      <c r="W576">
        <v>1</v>
      </c>
      <c r="X576">
        <v>6</v>
      </c>
      <c r="Y576">
        <v>2021</v>
      </c>
      <c r="Z576" s="9" t="s">
        <v>201</v>
      </c>
      <c r="AA576" s="9" t="s">
        <v>198</v>
      </c>
      <c r="AB576" t="s">
        <v>446</v>
      </c>
      <c r="AC576" t="s">
        <v>451</v>
      </c>
      <c r="AD576">
        <v>3</v>
      </c>
      <c r="AE576" t="s">
        <v>458</v>
      </c>
      <c r="AF576">
        <v>6</v>
      </c>
      <c r="AG576" t="s">
        <v>457</v>
      </c>
      <c r="AH576" t="s">
        <v>440</v>
      </c>
      <c r="AI576" t="s">
        <v>451</v>
      </c>
      <c r="AJ576">
        <v>3</v>
      </c>
      <c r="AK576" t="s">
        <v>458</v>
      </c>
    </row>
    <row r="577" spans="1:37" hidden="1" x14ac:dyDescent="0.2">
      <c r="A577">
        <v>372</v>
      </c>
      <c r="B577" s="9" t="s">
        <v>145</v>
      </c>
      <c r="C577">
        <v>5</v>
      </c>
      <c r="D577" s="10">
        <v>44202</v>
      </c>
      <c r="E577" s="10">
        <v>44567</v>
      </c>
      <c r="F577" s="9" t="s">
        <v>34</v>
      </c>
      <c r="G577">
        <v>406</v>
      </c>
      <c r="H577">
        <v>2</v>
      </c>
      <c r="I577" s="10">
        <v>44348</v>
      </c>
      <c r="J577">
        <v>0</v>
      </c>
      <c r="K577" t="b">
        <v>1</v>
      </c>
      <c r="L577">
        <v>3</v>
      </c>
      <c r="M577">
        <v>14</v>
      </c>
      <c r="N577" s="9" t="s">
        <v>183</v>
      </c>
      <c r="O577" s="10">
        <v>44383</v>
      </c>
      <c r="P577" s="9" t="s">
        <v>408</v>
      </c>
      <c r="Q577">
        <v>2021</v>
      </c>
      <c r="R577">
        <v>1</v>
      </c>
      <c r="S577">
        <v>5.946734019179039</v>
      </c>
      <c r="T577" s="9" t="s">
        <v>356</v>
      </c>
      <c r="U577">
        <v>5</v>
      </c>
      <c r="V577">
        <v>3</v>
      </c>
      <c r="W577">
        <v>3</v>
      </c>
      <c r="X577">
        <v>4</v>
      </c>
      <c r="Y577">
        <v>2021</v>
      </c>
      <c r="Z577" s="9" t="s">
        <v>199</v>
      </c>
      <c r="AA577" s="9" t="s">
        <v>195</v>
      </c>
      <c r="AB577" t="s">
        <v>446</v>
      </c>
      <c r="AC577" t="s">
        <v>451</v>
      </c>
      <c r="AD577">
        <v>1</v>
      </c>
      <c r="AE577" t="s">
        <v>455</v>
      </c>
      <c r="AF577">
        <v>6</v>
      </c>
      <c r="AG577" t="s">
        <v>457</v>
      </c>
      <c r="AH577" t="s">
        <v>440</v>
      </c>
      <c r="AI577" t="s">
        <v>451</v>
      </c>
      <c r="AJ577">
        <v>1</v>
      </c>
      <c r="AK577" t="s">
        <v>455</v>
      </c>
    </row>
    <row r="578" spans="1:37" hidden="1" x14ac:dyDescent="0.2">
      <c r="A578">
        <v>374</v>
      </c>
      <c r="B578" s="9" t="s">
        <v>147</v>
      </c>
      <c r="C578">
        <v>5</v>
      </c>
      <c r="D578" s="10">
        <v>44253</v>
      </c>
      <c r="E578" s="10">
        <v>44618</v>
      </c>
      <c r="F578" s="9" t="s">
        <v>34</v>
      </c>
      <c r="G578">
        <v>325</v>
      </c>
      <c r="H578">
        <v>1</v>
      </c>
      <c r="I578" s="10">
        <v>44349</v>
      </c>
      <c r="J578">
        <v>0</v>
      </c>
      <c r="K578" t="b">
        <v>0</v>
      </c>
      <c r="M578">
        <v>3</v>
      </c>
      <c r="N578" s="9" t="s">
        <v>183</v>
      </c>
      <c r="O578" s="10">
        <v>44383</v>
      </c>
      <c r="P578" s="9" t="s">
        <v>378</v>
      </c>
      <c r="Q578">
        <v>2021</v>
      </c>
      <c r="R578">
        <v>2</v>
      </c>
      <c r="S578">
        <v>4.2711349309020719</v>
      </c>
      <c r="T578" s="9" t="s">
        <v>356</v>
      </c>
      <c r="U578">
        <v>4</v>
      </c>
      <c r="V578">
        <v>3</v>
      </c>
      <c r="W578">
        <v>1</v>
      </c>
      <c r="X578">
        <v>5</v>
      </c>
      <c r="Y578">
        <v>2021</v>
      </c>
      <c r="Z578" s="9" t="s">
        <v>200</v>
      </c>
      <c r="AA578" s="9" t="s">
        <v>197</v>
      </c>
      <c r="AB578" t="s">
        <v>446</v>
      </c>
      <c r="AC578" t="s">
        <v>451</v>
      </c>
      <c r="AD578">
        <v>2</v>
      </c>
      <c r="AE578" t="s">
        <v>452</v>
      </c>
      <c r="AF578">
        <v>6</v>
      </c>
      <c r="AG578" t="s">
        <v>457</v>
      </c>
      <c r="AH578" t="s">
        <v>440</v>
      </c>
      <c r="AI578" t="s">
        <v>451</v>
      </c>
      <c r="AJ578">
        <v>2</v>
      </c>
      <c r="AK578" t="s">
        <v>452</v>
      </c>
    </row>
    <row r="579" spans="1:37" hidden="1" x14ac:dyDescent="0.2">
      <c r="A579">
        <v>377</v>
      </c>
      <c r="B579" s="9" t="s">
        <v>150</v>
      </c>
      <c r="D579" s="10">
        <v>43748</v>
      </c>
      <c r="E579" s="10">
        <v>44479</v>
      </c>
      <c r="F579" s="9" t="s">
        <v>34</v>
      </c>
      <c r="G579">
        <v>875</v>
      </c>
      <c r="H579">
        <v>42</v>
      </c>
      <c r="I579" s="10">
        <v>44353</v>
      </c>
      <c r="J579">
        <v>0</v>
      </c>
      <c r="K579" t="b">
        <v>1</v>
      </c>
      <c r="L579">
        <v>153</v>
      </c>
      <c r="M579">
        <v>521</v>
      </c>
      <c r="N579" s="9" t="s">
        <v>183</v>
      </c>
      <c r="O579" s="10">
        <v>44383</v>
      </c>
      <c r="P579" s="9" t="s">
        <v>418</v>
      </c>
      <c r="Q579">
        <v>2019</v>
      </c>
      <c r="R579">
        <v>10</v>
      </c>
      <c r="S579">
        <v>20.862851393252427</v>
      </c>
      <c r="T579" s="9" t="s">
        <v>384</v>
      </c>
      <c r="U579">
        <v>20</v>
      </c>
      <c r="V579">
        <v>3</v>
      </c>
      <c r="W579">
        <v>18</v>
      </c>
      <c r="X579">
        <v>1</v>
      </c>
      <c r="Y579">
        <v>2020</v>
      </c>
      <c r="Z579" s="9" t="s">
        <v>215</v>
      </c>
      <c r="AA579" s="9" t="s">
        <v>212</v>
      </c>
      <c r="AB579" t="s">
        <v>440</v>
      </c>
      <c r="AC579" t="s">
        <v>444</v>
      </c>
      <c r="AD579">
        <v>10</v>
      </c>
      <c r="AE579" t="s">
        <v>450</v>
      </c>
      <c r="AF579">
        <v>6</v>
      </c>
      <c r="AG579" t="s">
        <v>457</v>
      </c>
      <c r="AH579" t="s">
        <v>485</v>
      </c>
      <c r="AI579" t="s">
        <v>444</v>
      </c>
      <c r="AJ579">
        <v>10</v>
      </c>
      <c r="AK579" t="s">
        <v>450</v>
      </c>
    </row>
    <row r="580" spans="1:37" hidden="1" x14ac:dyDescent="0.2">
      <c r="A580">
        <v>393</v>
      </c>
      <c r="B580" s="9" t="s">
        <v>36</v>
      </c>
      <c r="C580">
        <v>25</v>
      </c>
      <c r="D580" s="10">
        <v>44223</v>
      </c>
      <c r="E580" s="10">
        <v>44588</v>
      </c>
      <c r="F580" s="9" t="s">
        <v>34</v>
      </c>
      <c r="G580">
        <v>995</v>
      </c>
      <c r="H580">
        <v>4</v>
      </c>
      <c r="I580" s="10">
        <v>44354</v>
      </c>
      <c r="J580">
        <v>0</v>
      </c>
      <c r="K580" t="b">
        <v>0</v>
      </c>
      <c r="L580">
        <v>6</v>
      </c>
      <c r="M580">
        <v>24</v>
      </c>
      <c r="N580" s="9" t="s">
        <v>183</v>
      </c>
      <c r="O580" s="10">
        <v>44383</v>
      </c>
      <c r="P580" s="9" t="s">
        <v>390</v>
      </c>
      <c r="Q580">
        <v>2021</v>
      </c>
      <c r="R580">
        <v>1</v>
      </c>
      <c r="S580">
        <v>5.2567814534179345</v>
      </c>
      <c r="T580" s="9" t="s">
        <v>363</v>
      </c>
      <c r="U580">
        <v>5</v>
      </c>
      <c r="V580">
        <v>4</v>
      </c>
      <c r="W580">
        <v>1</v>
      </c>
      <c r="X580">
        <v>5</v>
      </c>
      <c r="Y580">
        <v>2021</v>
      </c>
      <c r="Z580" s="9" t="s">
        <v>200</v>
      </c>
      <c r="AA580" s="9" t="s">
        <v>195</v>
      </c>
      <c r="AB580" t="s">
        <v>446</v>
      </c>
      <c r="AC580" t="s">
        <v>451</v>
      </c>
      <c r="AD580">
        <v>1</v>
      </c>
      <c r="AE580" t="s">
        <v>455</v>
      </c>
      <c r="AF580">
        <v>6</v>
      </c>
      <c r="AG580" t="s">
        <v>457</v>
      </c>
      <c r="AH580" t="s">
        <v>440</v>
      </c>
      <c r="AI580" t="s">
        <v>451</v>
      </c>
      <c r="AJ580">
        <v>1</v>
      </c>
      <c r="AK580" t="s">
        <v>455</v>
      </c>
    </row>
    <row r="581" spans="1:37" hidden="1" x14ac:dyDescent="0.2">
      <c r="A581">
        <v>409</v>
      </c>
      <c r="B581" s="9" t="s">
        <v>65</v>
      </c>
      <c r="C581">
        <v>5</v>
      </c>
      <c r="D581" s="10">
        <v>44230</v>
      </c>
      <c r="E581" s="10">
        <v>44595</v>
      </c>
      <c r="F581" s="9" t="s">
        <v>34</v>
      </c>
      <c r="G581">
        <v>406</v>
      </c>
      <c r="H581">
        <v>2</v>
      </c>
      <c r="I581" s="10">
        <v>44337</v>
      </c>
      <c r="J581">
        <v>0</v>
      </c>
      <c r="K581" t="b">
        <v>0</v>
      </c>
      <c r="M581">
        <v>7</v>
      </c>
      <c r="N581" s="9" t="s">
        <v>183</v>
      </c>
      <c r="O581" s="10">
        <v>44383</v>
      </c>
      <c r="P581" s="9" t="s">
        <v>412</v>
      </c>
      <c r="Q581">
        <v>2021</v>
      </c>
      <c r="R581">
        <v>2</v>
      </c>
      <c r="S581">
        <v>5.0267972648308996</v>
      </c>
      <c r="T581" s="9" t="s">
        <v>356</v>
      </c>
      <c r="U581">
        <v>5</v>
      </c>
      <c r="V581">
        <v>4</v>
      </c>
      <c r="W581">
        <v>1</v>
      </c>
      <c r="X581">
        <v>6</v>
      </c>
      <c r="Y581">
        <v>2021</v>
      </c>
      <c r="Z581" s="9" t="s">
        <v>201</v>
      </c>
      <c r="AA581" s="9" t="s">
        <v>197</v>
      </c>
      <c r="AB581" t="s">
        <v>446</v>
      </c>
      <c r="AC581" t="s">
        <v>451</v>
      </c>
      <c r="AD581">
        <v>2</v>
      </c>
      <c r="AE581" t="s">
        <v>452</v>
      </c>
      <c r="AF581">
        <v>5</v>
      </c>
      <c r="AG581" t="s">
        <v>448</v>
      </c>
      <c r="AH581" t="s">
        <v>440</v>
      </c>
      <c r="AI581" t="s">
        <v>451</v>
      </c>
      <c r="AJ581">
        <v>2</v>
      </c>
      <c r="AK581" t="s">
        <v>452</v>
      </c>
    </row>
    <row r="582" spans="1:37" hidden="1" x14ac:dyDescent="0.2">
      <c r="A582">
        <v>443</v>
      </c>
      <c r="B582" s="9" t="s">
        <v>113</v>
      </c>
      <c r="C582">
        <v>10</v>
      </c>
      <c r="D582" s="10">
        <v>44225</v>
      </c>
      <c r="E582" s="10">
        <v>44590</v>
      </c>
      <c r="F582" s="9" t="s">
        <v>34</v>
      </c>
      <c r="G582">
        <v>495</v>
      </c>
      <c r="H582">
        <v>5</v>
      </c>
      <c r="I582" s="10">
        <v>44341</v>
      </c>
      <c r="J582">
        <v>0</v>
      </c>
      <c r="K582" t="b">
        <v>0</v>
      </c>
      <c r="M582">
        <v>1</v>
      </c>
      <c r="N582" s="9" t="s">
        <v>183</v>
      </c>
      <c r="O582" s="10">
        <v>44383</v>
      </c>
      <c r="P582" s="9" t="s">
        <v>413</v>
      </c>
      <c r="Q582">
        <v>2021</v>
      </c>
      <c r="R582">
        <v>1</v>
      </c>
      <c r="S582">
        <v>5.1910716852502103</v>
      </c>
      <c r="T582" s="9" t="s">
        <v>356</v>
      </c>
      <c r="U582">
        <v>5</v>
      </c>
      <c r="V582">
        <v>4</v>
      </c>
      <c r="W582">
        <v>1</v>
      </c>
      <c r="X582">
        <v>5</v>
      </c>
      <c r="Y582">
        <v>2021</v>
      </c>
      <c r="Z582" s="9" t="s">
        <v>200</v>
      </c>
      <c r="AA582" s="9" t="s">
        <v>195</v>
      </c>
      <c r="AB582" t="s">
        <v>446</v>
      </c>
      <c r="AC582" t="s">
        <v>451</v>
      </c>
      <c r="AD582">
        <v>1</v>
      </c>
      <c r="AE582" t="s">
        <v>455</v>
      </c>
      <c r="AF582">
        <v>5</v>
      </c>
      <c r="AG582" t="s">
        <v>448</v>
      </c>
      <c r="AH582" t="s">
        <v>440</v>
      </c>
      <c r="AI582" t="s">
        <v>451</v>
      </c>
      <c r="AJ582">
        <v>1</v>
      </c>
      <c r="AK582" t="s">
        <v>455</v>
      </c>
    </row>
    <row r="583" spans="1:37" hidden="1" x14ac:dyDescent="0.2">
      <c r="A583">
        <v>456</v>
      </c>
      <c r="B583" s="9" t="s">
        <v>131</v>
      </c>
      <c r="C583">
        <v>5</v>
      </c>
      <c r="D583" s="10">
        <v>44214</v>
      </c>
      <c r="E583" s="10">
        <v>44579</v>
      </c>
      <c r="F583" s="9" t="s">
        <v>34</v>
      </c>
      <c r="G583">
        <v>542</v>
      </c>
      <c r="H583">
        <v>4</v>
      </c>
      <c r="I583" s="10">
        <v>44342</v>
      </c>
      <c r="J583">
        <v>0</v>
      </c>
      <c r="K583" t="b">
        <v>1</v>
      </c>
      <c r="L583">
        <v>1</v>
      </c>
      <c r="M583">
        <v>13</v>
      </c>
      <c r="N583" s="9" t="s">
        <v>183</v>
      </c>
      <c r="O583" s="10">
        <v>44383</v>
      </c>
      <c r="P583" s="9" t="s">
        <v>398</v>
      </c>
      <c r="Q583">
        <v>2021</v>
      </c>
      <c r="R583">
        <v>1</v>
      </c>
      <c r="S583">
        <v>5.5524754101726934</v>
      </c>
      <c r="T583" s="9" t="s">
        <v>356</v>
      </c>
      <c r="U583">
        <v>5</v>
      </c>
      <c r="V583">
        <v>4</v>
      </c>
      <c r="W583">
        <v>2</v>
      </c>
      <c r="X583">
        <v>5</v>
      </c>
      <c r="Y583">
        <v>2021</v>
      </c>
      <c r="Z583" s="9" t="s">
        <v>200</v>
      </c>
      <c r="AA583" s="9" t="s">
        <v>195</v>
      </c>
      <c r="AB583" t="s">
        <v>446</v>
      </c>
      <c r="AC583" t="s">
        <v>451</v>
      </c>
      <c r="AD583">
        <v>1</v>
      </c>
      <c r="AE583" t="s">
        <v>455</v>
      </c>
      <c r="AF583">
        <v>5</v>
      </c>
      <c r="AG583" t="s">
        <v>448</v>
      </c>
      <c r="AH583" t="s">
        <v>440</v>
      </c>
      <c r="AI583" t="s">
        <v>451</v>
      </c>
      <c r="AJ583">
        <v>1</v>
      </c>
      <c r="AK583" t="s">
        <v>455</v>
      </c>
    </row>
    <row r="584" spans="1:37" hidden="1" x14ac:dyDescent="0.2">
      <c r="A584">
        <v>470</v>
      </c>
      <c r="B584" s="9" t="s">
        <v>145</v>
      </c>
      <c r="C584">
        <v>5</v>
      </c>
      <c r="D584" s="10">
        <v>44202</v>
      </c>
      <c r="E584" s="10">
        <v>44567</v>
      </c>
      <c r="F584" s="9" t="s">
        <v>34</v>
      </c>
      <c r="G584">
        <v>406</v>
      </c>
      <c r="H584">
        <v>2</v>
      </c>
      <c r="I584" s="10">
        <v>44348</v>
      </c>
      <c r="J584">
        <v>0</v>
      </c>
      <c r="K584" t="b">
        <v>1</v>
      </c>
      <c r="L584">
        <v>3</v>
      </c>
      <c r="M584">
        <v>14</v>
      </c>
      <c r="N584" s="9" t="s">
        <v>183</v>
      </c>
      <c r="O584" s="10">
        <v>44383</v>
      </c>
      <c r="P584" s="9" t="s">
        <v>408</v>
      </c>
      <c r="Q584">
        <v>2021</v>
      </c>
      <c r="R584">
        <v>1</v>
      </c>
      <c r="S584">
        <v>5.946734019179039</v>
      </c>
      <c r="T584" s="9" t="s">
        <v>356</v>
      </c>
      <c r="U584">
        <v>5</v>
      </c>
      <c r="V584">
        <v>4</v>
      </c>
      <c r="W584">
        <v>2</v>
      </c>
      <c r="X584">
        <v>5</v>
      </c>
      <c r="Y584">
        <v>2021</v>
      </c>
      <c r="Z584" s="9" t="s">
        <v>200</v>
      </c>
      <c r="AA584" s="9" t="s">
        <v>195</v>
      </c>
      <c r="AB584" t="s">
        <v>446</v>
      </c>
      <c r="AC584" t="s">
        <v>451</v>
      </c>
      <c r="AD584">
        <v>1</v>
      </c>
      <c r="AE584" t="s">
        <v>455</v>
      </c>
      <c r="AF584">
        <v>6</v>
      </c>
      <c r="AG584" t="s">
        <v>457</v>
      </c>
      <c r="AH584" t="s">
        <v>440</v>
      </c>
      <c r="AI584" t="s">
        <v>451</v>
      </c>
      <c r="AJ584">
        <v>1</v>
      </c>
      <c r="AK584" t="s">
        <v>455</v>
      </c>
    </row>
    <row r="585" spans="1:37" hidden="1" x14ac:dyDescent="0.2">
      <c r="A585">
        <v>472</v>
      </c>
      <c r="B585" s="9" t="s">
        <v>147</v>
      </c>
      <c r="C585">
        <v>5</v>
      </c>
      <c r="D585" s="10">
        <v>44253</v>
      </c>
      <c r="E585" s="10">
        <v>44618</v>
      </c>
      <c r="F585" s="9" t="s">
        <v>34</v>
      </c>
      <c r="G585">
        <v>325</v>
      </c>
      <c r="H585">
        <v>1</v>
      </c>
      <c r="I585" s="10">
        <v>44349</v>
      </c>
      <c r="J585">
        <v>0</v>
      </c>
      <c r="K585" t="b">
        <v>0</v>
      </c>
      <c r="M585">
        <v>3</v>
      </c>
      <c r="N585" s="9" t="s">
        <v>183</v>
      </c>
      <c r="O585" s="10">
        <v>44383</v>
      </c>
      <c r="P585" s="9" t="s">
        <v>378</v>
      </c>
      <c r="Q585">
        <v>2021</v>
      </c>
      <c r="R585">
        <v>2</v>
      </c>
      <c r="S585">
        <v>4.2711349309020719</v>
      </c>
      <c r="T585" s="9" t="s">
        <v>356</v>
      </c>
      <c r="U585">
        <v>4</v>
      </c>
      <c r="V585">
        <v>4</v>
      </c>
      <c r="W585">
        <v>0</v>
      </c>
      <c r="X585">
        <v>6</v>
      </c>
      <c r="Y585">
        <v>2021</v>
      </c>
      <c r="Z585" s="9" t="s">
        <v>201</v>
      </c>
      <c r="AA585" s="9" t="s">
        <v>197</v>
      </c>
      <c r="AB585" t="s">
        <v>446</v>
      </c>
      <c r="AC585" t="s">
        <v>451</v>
      </c>
      <c r="AD585">
        <v>2</v>
      </c>
      <c r="AE585" t="s">
        <v>452</v>
      </c>
      <c r="AF585">
        <v>6</v>
      </c>
      <c r="AG585" t="s">
        <v>457</v>
      </c>
      <c r="AH585" t="s">
        <v>440</v>
      </c>
      <c r="AI585" t="s">
        <v>451</v>
      </c>
      <c r="AJ585">
        <v>2</v>
      </c>
      <c r="AK585" t="s">
        <v>452</v>
      </c>
    </row>
    <row r="586" spans="1:37" hidden="1" x14ac:dyDescent="0.2">
      <c r="A586">
        <v>475</v>
      </c>
      <c r="B586" s="9" t="s">
        <v>150</v>
      </c>
      <c r="D586" s="10">
        <v>43748</v>
      </c>
      <c r="E586" s="10">
        <v>44479</v>
      </c>
      <c r="F586" s="9" t="s">
        <v>34</v>
      </c>
      <c r="G586">
        <v>875</v>
      </c>
      <c r="H586">
        <v>42</v>
      </c>
      <c r="I586" s="10">
        <v>44353</v>
      </c>
      <c r="J586">
        <v>0</v>
      </c>
      <c r="K586" t="b">
        <v>1</v>
      </c>
      <c r="L586">
        <v>153</v>
      </c>
      <c r="M586">
        <v>521</v>
      </c>
      <c r="N586" s="9" t="s">
        <v>183</v>
      </c>
      <c r="O586" s="10">
        <v>44383</v>
      </c>
      <c r="P586" s="9" t="s">
        <v>418</v>
      </c>
      <c r="Q586">
        <v>2019</v>
      </c>
      <c r="R586">
        <v>10</v>
      </c>
      <c r="S586">
        <v>20.862851393252427</v>
      </c>
      <c r="T586" s="9" t="s">
        <v>384</v>
      </c>
      <c r="U586">
        <v>20</v>
      </c>
      <c r="V586">
        <v>4</v>
      </c>
      <c r="W586">
        <v>17</v>
      </c>
      <c r="X586">
        <v>2</v>
      </c>
      <c r="Y586">
        <v>2020</v>
      </c>
      <c r="Z586" s="9" t="s">
        <v>202</v>
      </c>
      <c r="AA586" s="9" t="s">
        <v>212</v>
      </c>
      <c r="AB586" t="s">
        <v>440</v>
      </c>
      <c r="AC586" t="s">
        <v>444</v>
      </c>
      <c r="AD586">
        <v>10</v>
      </c>
      <c r="AE586" t="s">
        <v>450</v>
      </c>
      <c r="AF586">
        <v>6</v>
      </c>
      <c r="AG586" t="s">
        <v>457</v>
      </c>
      <c r="AH586" t="s">
        <v>485</v>
      </c>
      <c r="AI586" t="s">
        <v>444</v>
      </c>
      <c r="AJ586">
        <v>10</v>
      </c>
      <c r="AK586" t="s">
        <v>450</v>
      </c>
    </row>
    <row r="587" spans="1:37" hidden="1" x14ac:dyDescent="0.2">
      <c r="A587">
        <v>491</v>
      </c>
      <c r="B587" s="9" t="s">
        <v>36</v>
      </c>
      <c r="C587">
        <v>25</v>
      </c>
      <c r="D587" s="10">
        <v>44223</v>
      </c>
      <c r="E587" s="10">
        <v>44588</v>
      </c>
      <c r="F587" s="9" t="s">
        <v>34</v>
      </c>
      <c r="G587">
        <v>995</v>
      </c>
      <c r="H587">
        <v>4</v>
      </c>
      <c r="I587" s="10">
        <v>44354</v>
      </c>
      <c r="J587">
        <v>0</v>
      </c>
      <c r="K587" t="b">
        <v>0</v>
      </c>
      <c r="L587">
        <v>6</v>
      </c>
      <c r="M587">
        <v>24</v>
      </c>
      <c r="N587" s="9" t="s">
        <v>183</v>
      </c>
      <c r="O587" s="10">
        <v>44383</v>
      </c>
      <c r="P587" s="9" t="s">
        <v>390</v>
      </c>
      <c r="Q587">
        <v>2021</v>
      </c>
      <c r="R587">
        <v>1</v>
      </c>
      <c r="S587">
        <v>5.2567814534179345</v>
      </c>
      <c r="T587" s="9" t="s">
        <v>363</v>
      </c>
      <c r="U587">
        <v>5</v>
      </c>
      <c r="V587">
        <v>5</v>
      </c>
      <c r="W587">
        <v>0</v>
      </c>
      <c r="X587">
        <v>6</v>
      </c>
      <c r="Y587">
        <v>2021</v>
      </c>
      <c r="Z587" s="9" t="s">
        <v>201</v>
      </c>
      <c r="AA587" s="9" t="s">
        <v>195</v>
      </c>
      <c r="AB587" t="s">
        <v>446</v>
      </c>
      <c r="AC587" t="s">
        <v>451</v>
      </c>
      <c r="AD587">
        <v>1</v>
      </c>
      <c r="AE587" t="s">
        <v>455</v>
      </c>
      <c r="AF587">
        <v>6</v>
      </c>
      <c r="AG587" t="s">
        <v>457</v>
      </c>
      <c r="AH587" t="s">
        <v>440</v>
      </c>
      <c r="AI587" t="s">
        <v>451</v>
      </c>
      <c r="AJ587">
        <v>1</v>
      </c>
      <c r="AK587" t="s">
        <v>455</v>
      </c>
    </row>
    <row r="588" spans="1:37" hidden="1" x14ac:dyDescent="0.2">
      <c r="A588">
        <v>507</v>
      </c>
      <c r="B588" s="9" t="s">
        <v>65</v>
      </c>
      <c r="C588">
        <v>5</v>
      </c>
      <c r="D588" s="10">
        <v>44230</v>
      </c>
      <c r="E588" s="10">
        <v>44595</v>
      </c>
      <c r="F588" s="9" t="s">
        <v>34</v>
      </c>
      <c r="G588">
        <v>406</v>
      </c>
      <c r="H588">
        <v>2</v>
      </c>
      <c r="I588" s="10">
        <v>44337</v>
      </c>
      <c r="J588">
        <v>0</v>
      </c>
      <c r="K588" t="b">
        <v>0</v>
      </c>
      <c r="M588">
        <v>7</v>
      </c>
      <c r="N588" s="9" t="s">
        <v>183</v>
      </c>
      <c r="O588" s="10">
        <v>44383</v>
      </c>
      <c r="P588" s="9" t="s">
        <v>412</v>
      </c>
      <c r="Q588">
        <v>2021</v>
      </c>
      <c r="R588">
        <v>2</v>
      </c>
      <c r="S588">
        <v>5.0267972648308996</v>
      </c>
      <c r="T588" s="9" t="s">
        <v>356</v>
      </c>
      <c r="U588">
        <v>5</v>
      </c>
      <c r="V588">
        <v>5</v>
      </c>
      <c r="W588">
        <v>0</v>
      </c>
      <c r="X588">
        <v>7</v>
      </c>
      <c r="Y588">
        <v>2021</v>
      </c>
      <c r="Z588" s="9" t="s">
        <v>206</v>
      </c>
      <c r="AA588" s="9" t="s">
        <v>197</v>
      </c>
      <c r="AB588" t="s">
        <v>446</v>
      </c>
      <c r="AC588" t="s">
        <v>451</v>
      </c>
      <c r="AD588">
        <v>2</v>
      </c>
      <c r="AE588" t="s">
        <v>452</v>
      </c>
      <c r="AF588">
        <v>5</v>
      </c>
      <c r="AG588" t="s">
        <v>448</v>
      </c>
      <c r="AH588" t="s">
        <v>440</v>
      </c>
      <c r="AI588" t="s">
        <v>451</v>
      </c>
      <c r="AJ588">
        <v>2</v>
      </c>
      <c r="AK588" t="s">
        <v>452</v>
      </c>
    </row>
    <row r="589" spans="1:37" hidden="1" x14ac:dyDescent="0.2">
      <c r="A589">
        <v>541</v>
      </c>
      <c r="B589" s="9" t="s">
        <v>113</v>
      </c>
      <c r="C589">
        <v>10</v>
      </c>
      <c r="D589" s="10">
        <v>44225</v>
      </c>
      <c r="E589" s="10">
        <v>44590</v>
      </c>
      <c r="F589" s="9" t="s">
        <v>34</v>
      </c>
      <c r="G589">
        <v>495</v>
      </c>
      <c r="H589">
        <v>5</v>
      </c>
      <c r="I589" s="10">
        <v>44341</v>
      </c>
      <c r="J589">
        <v>0</v>
      </c>
      <c r="K589" t="b">
        <v>0</v>
      </c>
      <c r="M589">
        <v>1</v>
      </c>
      <c r="N589" s="9" t="s">
        <v>183</v>
      </c>
      <c r="O589" s="10">
        <v>44383</v>
      </c>
      <c r="P589" s="9" t="s">
        <v>413</v>
      </c>
      <c r="Q589">
        <v>2021</v>
      </c>
      <c r="R589">
        <v>1</v>
      </c>
      <c r="S589">
        <v>5.1910716852502103</v>
      </c>
      <c r="T589" s="9" t="s">
        <v>356</v>
      </c>
      <c r="U589">
        <v>5</v>
      </c>
      <c r="V589">
        <v>5</v>
      </c>
      <c r="W589">
        <v>0</v>
      </c>
      <c r="X589">
        <v>6</v>
      </c>
      <c r="Y589">
        <v>2021</v>
      </c>
      <c r="Z589" s="9" t="s">
        <v>201</v>
      </c>
      <c r="AA589" s="9" t="s">
        <v>195</v>
      </c>
      <c r="AB589" t="s">
        <v>446</v>
      </c>
      <c r="AC589" t="s">
        <v>451</v>
      </c>
      <c r="AD589">
        <v>1</v>
      </c>
      <c r="AE589" t="s">
        <v>455</v>
      </c>
      <c r="AF589">
        <v>5</v>
      </c>
      <c r="AG589" t="s">
        <v>448</v>
      </c>
      <c r="AH589" t="s">
        <v>440</v>
      </c>
      <c r="AI589" t="s">
        <v>451</v>
      </c>
      <c r="AJ589">
        <v>1</v>
      </c>
      <c r="AK589" t="s">
        <v>455</v>
      </c>
    </row>
    <row r="590" spans="1:37" hidden="1" x14ac:dyDescent="0.2">
      <c r="A590">
        <v>554</v>
      </c>
      <c r="B590" s="9" t="s">
        <v>131</v>
      </c>
      <c r="C590">
        <v>5</v>
      </c>
      <c r="D590" s="10">
        <v>44214</v>
      </c>
      <c r="E590" s="10">
        <v>44579</v>
      </c>
      <c r="F590" s="9" t="s">
        <v>34</v>
      </c>
      <c r="G590">
        <v>542</v>
      </c>
      <c r="H590">
        <v>4</v>
      </c>
      <c r="I590" s="10">
        <v>44342</v>
      </c>
      <c r="J590">
        <v>0</v>
      </c>
      <c r="K590" t="b">
        <v>1</v>
      </c>
      <c r="L590">
        <v>1</v>
      </c>
      <c r="M590">
        <v>13</v>
      </c>
      <c r="N590" s="9" t="s">
        <v>183</v>
      </c>
      <c r="O590" s="10">
        <v>44383</v>
      </c>
      <c r="P590" s="9" t="s">
        <v>398</v>
      </c>
      <c r="Q590">
        <v>2021</v>
      </c>
      <c r="R590">
        <v>1</v>
      </c>
      <c r="S590">
        <v>5.5524754101726934</v>
      </c>
      <c r="T590" s="9" t="s">
        <v>356</v>
      </c>
      <c r="U590">
        <v>5</v>
      </c>
      <c r="V590">
        <v>5</v>
      </c>
      <c r="W590">
        <v>1</v>
      </c>
      <c r="X590">
        <v>6</v>
      </c>
      <c r="Y590">
        <v>2021</v>
      </c>
      <c r="Z590" s="9" t="s">
        <v>201</v>
      </c>
      <c r="AA590" s="9" t="s">
        <v>195</v>
      </c>
      <c r="AB590" t="s">
        <v>446</v>
      </c>
      <c r="AC590" t="s">
        <v>451</v>
      </c>
      <c r="AD590">
        <v>1</v>
      </c>
      <c r="AE590" t="s">
        <v>455</v>
      </c>
      <c r="AF590">
        <v>5</v>
      </c>
      <c r="AG590" t="s">
        <v>448</v>
      </c>
      <c r="AH590" t="s">
        <v>440</v>
      </c>
      <c r="AI590" t="s">
        <v>451</v>
      </c>
      <c r="AJ590">
        <v>1</v>
      </c>
      <c r="AK590" t="s">
        <v>455</v>
      </c>
    </row>
    <row r="591" spans="1:37" hidden="1" x14ac:dyDescent="0.2">
      <c r="A591">
        <v>568</v>
      </c>
      <c r="B591" s="9" t="s">
        <v>145</v>
      </c>
      <c r="C591">
        <v>5</v>
      </c>
      <c r="D591" s="10">
        <v>44202</v>
      </c>
      <c r="E591" s="10">
        <v>44567</v>
      </c>
      <c r="F591" s="9" t="s">
        <v>34</v>
      </c>
      <c r="G591">
        <v>406</v>
      </c>
      <c r="H591">
        <v>2</v>
      </c>
      <c r="I591" s="10">
        <v>44348</v>
      </c>
      <c r="J591">
        <v>0</v>
      </c>
      <c r="K591" t="b">
        <v>1</v>
      </c>
      <c r="L591">
        <v>3</v>
      </c>
      <c r="M591">
        <v>14</v>
      </c>
      <c r="N591" s="9" t="s">
        <v>183</v>
      </c>
      <c r="O591" s="10">
        <v>44383</v>
      </c>
      <c r="P591" s="9" t="s">
        <v>408</v>
      </c>
      <c r="Q591">
        <v>2021</v>
      </c>
      <c r="R591">
        <v>1</v>
      </c>
      <c r="S591">
        <v>5.946734019179039</v>
      </c>
      <c r="T591" s="9" t="s">
        <v>356</v>
      </c>
      <c r="U591">
        <v>5</v>
      </c>
      <c r="V591">
        <v>5</v>
      </c>
      <c r="W591">
        <v>1</v>
      </c>
      <c r="X591">
        <v>6</v>
      </c>
      <c r="Y591">
        <v>2021</v>
      </c>
      <c r="Z591" s="9" t="s">
        <v>201</v>
      </c>
      <c r="AA591" s="9" t="s">
        <v>195</v>
      </c>
      <c r="AB591" t="s">
        <v>446</v>
      </c>
      <c r="AC591" t="s">
        <v>451</v>
      </c>
      <c r="AD591">
        <v>1</v>
      </c>
      <c r="AE591" t="s">
        <v>455</v>
      </c>
      <c r="AF591">
        <v>6</v>
      </c>
      <c r="AG591" t="s">
        <v>457</v>
      </c>
      <c r="AH591" t="s">
        <v>440</v>
      </c>
      <c r="AI591" t="s">
        <v>451</v>
      </c>
      <c r="AJ591">
        <v>1</v>
      </c>
      <c r="AK591" t="s">
        <v>455</v>
      </c>
    </row>
    <row r="592" spans="1:37" hidden="1" x14ac:dyDescent="0.2">
      <c r="A592">
        <v>573</v>
      </c>
      <c r="B592" s="9" t="s">
        <v>150</v>
      </c>
      <c r="D592" s="10">
        <v>43748</v>
      </c>
      <c r="E592" s="10">
        <v>44479</v>
      </c>
      <c r="F592" s="9" t="s">
        <v>34</v>
      </c>
      <c r="G592">
        <v>875</v>
      </c>
      <c r="H592">
        <v>42</v>
      </c>
      <c r="I592" s="10">
        <v>44353</v>
      </c>
      <c r="J592">
        <v>0</v>
      </c>
      <c r="K592" t="b">
        <v>1</v>
      </c>
      <c r="L592">
        <v>153</v>
      </c>
      <c r="M592">
        <v>521</v>
      </c>
      <c r="N592" s="9" t="s">
        <v>183</v>
      </c>
      <c r="O592" s="10">
        <v>44383</v>
      </c>
      <c r="P592" s="9" t="s">
        <v>418</v>
      </c>
      <c r="Q592">
        <v>2019</v>
      </c>
      <c r="R592">
        <v>10</v>
      </c>
      <c r="S592">
        <v>20.862851393252427</v>
      </c>
      <c r="T592" s="9" t="s">
        <v>384</v>
      </c>
      <c r="U592">
        <v>20</v>
      </c>
      <c r="V592">
        <v>5</v>
      </c>
      <c r="W592">
        <v>16</v>
      </c>
      <c r="X592">
        <v>3</v>
      </c>
      <c r="Y592">
        <v>2020</v>
      </c>
      <c r="Z592" s="9" t="s">
        <v>203</v>
      </c>
      <c r="AA592" s="9" t="s">
        <v>212</v>
      </c>
      <c r="AB592" t="s">
        <v>440</v>
      </c>
      <c r="AC592" t="s">
        <v>444</v>
      </c>
      <c r="AD592">
        <v>10</v>
      </c>
      <c r="AE592" t="s">
        <v>450</v>
      </c>
      <c r="AF592">
        <v>6</v>
      </c>
      <c r="AG592" t="s">
        <v>457</v>
      </c>
      <c r="AH592" t="s">
        <v>485</v>
      </c>
      <c r="AI592" t="s">
        <v>444</v>
      </c>
      <c r="AJ592">
        <v>10</v>
      </c>
      <c r="AK592" t="s">
        <v>450</v>
      </c>
    </row>
    <row r="593" spans="1:37" hidden="1" x14ac:dyDescent="0.2">
      <c r="A593">
        <v>671</v>
      </c>
      <c r="B593" s="9" t="s">
        <v>150</v>
      </c>
      <c r="D593" s="10">
        <v>43748</v>
      </c>
      <c r="E593" s="10">
        <v>44479</v>
      </c>
      <c r="F593" s="9" t="s">
        <v>34</v>
      </c>
      <c r="G593">
        <v>875</v>
      </c>
      <c r="H593">
        <v>42</v>
      </c>
      <c r="I593" s="10">
        <v>44353</v>
      </c>
      <c r="J593">
        <v>0</v>
      </c>
      <c r="K593" t="b">
        <v>1</v>
      </c>
      <c r="L593">
        <v>153</v>
      </c>
      <c r="M593">
        <v>521</v>
      </c>
      <c r="N593" s="9" t="s">
        <v>183</v>
      </c>
      <c r="O593" s="10">
        <v>44383</v>
      </c>
      <c r="P593" s="9" t="s">
        <v>418</v>
      </c>
      <c r="Q593">
        <v>2019</v>
      </c>
      <c r="R593">
        <v>10</v>
      </c>
      <c r="S593">
        <v>20.862851393252427</v>
      </c>
      <c r="T593" s="9" t="s">
        <v>384</v>
      </c>
      <c r="U593">
        <v>20</v>
      </c>
      <c r="V593">
        <v>6</v>
      </c>
      <c r="W593">
        <v>15</v>
      </c>
      <c r="X593">
        <v>4</v>
      </c>
      <c r="Y593">
        <v>2020</v>
      </c>
      <c r="Z593" s="9" t="s">
        <v>204</v>
      </c>
      <c r="AA593" s="9" t="s">
        <v>212</v>
      </c>
      <c r="AB593" t="s">
        <v>440</v>
      </c>
      <c r="AC593" t="s">
        <v>444</v>
      </c>
      <c r="AD593">
        <v>10</v>
      </c>
      <c r="AE593" t="s">
        <v>450</v>
      </c>
      <c r="AF593">
        <v>6</v>
      </c>
      <c r="AG593" t="s">
        <v>457</v>
      </c>
      <c r="AH593" t="s">
        <v>485</v>
      </c>
      <c r="AI593" t="s">
        <v>444</v>
      </c>
      <c r="AJ593">
        <v>10</v>
      </c>
      <c r="AK593" t="s">
        <v>450</v>
      </c>
    </row>
    <row r="594" spans="1:37" hidden="1" x14ac:dyDescent="0.2">
      <c r="A594">
        <v>769</v>
      </c>
      <c r="B594" s="9" t="s">
        <v>150</v>
      </c>
      <c r="D594" s="10">
        <v>43748</v>
      </c>
      <c r="E594" s="10">
        <v>44479</v>
      </c>
      <c r="F594" s="9" t="s">
        <v>34</v>
      </c>
      <c r="G594">
        <v>875</v>
      </c>
      <c r="H594">
        <v>42</v>
      </c>
      <c r="I594" s="10">
        <v>44353</v>
      </c>
      <c r="J594">
        <v>0</v>
      </c>
      <c r="K594" t="b">
        <v>1</v>
      </c>
      <c r="L594">
        <v>153</v>
      </c>
      <c r="M594">
        <v>521</v>
      </c>
      <c r="N594" s="9" t="s">
        <v>183</v>
      </c>
      <c r="O594" s="10">
        <v>44383</v>
      </c>
      <c r="P594" s="9" t="s">
        <v>418</v>
      </c>
      <c r="Q594">
        <v>2019</v>
      </c>
      <c r="R594">
        <v>10</v>
      </c>
      <c r="S594">
        <v>20.862851393252427</v>
      </c>
      <c r="T594" s="9" t="s">
        <v>384</v>
      </c>
      <c r="U594">
        <v>20</v>
      </c>
      <c r="V594">
        <v>7</v>
      </c>
      <c r="W594">
        <v>14</v>
      </c>
      <c r="X594">
        <v>5</v>
      </c>
      <c r="Y594">
        <v>2020</v>
      </c>
      <c r="Z594" s="9" t="s">
        <v>205</v>
      </c>
      <c r="AA594" s="9" t="s">
        <v>212</v>
      </c>
      <c r="AB594" t="s">
        <v>440</v>
      </c>
      <c r="AC594" t="s">
        <v>444</v>
      </c>
      <c r="AD594">
        <v>10</v>
      </c>
      <c r="AE594" t="s">
        <v>450</v>
      </c>
      <c r="AF594">
        <v>6</v>
      </c>
      <c r="AG594" t="s">
        <v>457</v>
      </c>
      <c r="AH594" t="s">
        <v>485</v>
      </c>
      <c r="AI594" t="s">
        <v>444</v>
      </c>
      <c r="AJ594">
        <v>10</v>
      </c>
      <c r="AK594" t="s">
        <v>450</v>
      </c>
    </row>
    <row r="595" spans="1:37" hidden="1" x14ac:dyDescent="0.2">
      <c r="A595">
        <v>867</v>
      </c>
      <c r="B595" s="9" t="s">
        <v>150</v>
      </c>
      <c r="D595" s="10">
        <v>43748</v>
      </c>
      <c r="E595" s="10">
        <v>44479</v>
      </c>
      <c r="F595" s="9" t="s">
        <v>34</v>
      </c>
      <c r="G595">
        <v>875</v>
      </c>
      <c r="H595">
        <v>42</v>
      </c>
      <c r="I595" s="10">
        <v>44353</v>
      </c>
      <c r="J595">
        <v>0</v>
      </c>
      <c r="K595" t="b">
        <v>1</v>
      </c>
      <c r="L595">
        <v>153</v>
      </c>
      <c r="M595">
        <v>521</v>
      </c>
      <c r="N595" s="9" t="s">
        <v>183</v>
      </c>
      <c r="O595" s="10">
        <v>44383</v>
      </c>
      <c r="P595" s="9" t="s">
        <v>418</v>
      </c>
      <c r="Q595">
        <v>2019</v>
      </c>
      <c r="R595">
        <v>10</v>
      </c>
      <c r="S595">
        <v>20.862851393252427</v>
      </c>
      <c r="T595" s="9" t="s">
        <v>384</v>
      </c>
      <c r="U595">
        <v>20</v>
      </c>
      <c r="V595">
        <v>8</v>
      </c>
      <c r="W595">
        <v>13</v>
      </c>
      <c r="X595">
        <v>6</v>
      </c>
      <c r="Y595">
        <v>2020</v>
      </c>
      <c r="Z595" s="9" t="s">
        <v>191</v>
      </c>
      <c r="AA595" s="9" t="s">
        <v>212</v>
      </c>
      <c r="AB595" t="s">
        <v>440</v>
      </c>
      <c r="AC595" t="s">
        <v>444</v>
      </c>
      <c r="AD595">
        <v>10</v>
      </c>
      <c r="AE595" t="s">
        <v>450</v>
      </c>
      <c r="AF595">
        <v>6</v>
      </c>
      <c r="AG595" t="s">
        <v>457</v>
      </c>
      <c r="AH595" t="s">
        <v>485</v>
      </c>
      <c r="AI595" t="s">
        <v>444</v>
      </c>
      <c r="AJ595">
        <v>10</v>
      </c>
      <c r="AK595" t="s">
        <v>450</v>
      </c>
    </row>
    <row r="596" spans="1:37" hidden="1" x14ac:dyDescent="0.2">
      <c r="A596">
        <v>965</v>
      </c>
      <c r="B596" s="9" t="s">
        <v>150</v>
      </c>
      <c r="D596" s="10">
        <v>43748</v>
      </c>
      <c r="E596" s="10">
        <v>44479</v>
      </c>
      <c r="F596" s="9" t="s">
        <v>34</v>
      </c>
      <c r="G596">
        <v>875</v>
      </c>
      <c r="H596">
        <v>42</v>
      </c>
      <c r="I596" s="10">
        <v>44353</v>
      </c>
      <c r="J596">
        <v>0</v>
      </c>
      <c r="K596" t="b">
        <v>1</v>
      </c>
      <c r="L596">
        <v>153</v>
      </c>
      <c r="M596">
        <v>521</v>
      </c>
      <c r="N596" s="9" t="s">
        <v>183</v>
      </c>
      <c r="O596" s="10">
        <v>44383</v>
      </c>
      <c r="P596" s="9" t="s">
        <v>418</v>
      </c>
      <c r="Q596">
        <v>2019</v>
      </c>
      <c r="R596">
        <v>10</v>
      </c>
      <c r="S596">
        <v>20.862851393252427</v>
      </c>
      <c r="T596" s="9" t="s">
        <v>384</v>
      </c>
      <c r="U596">
        <v>20</v>
      </c>
      <c r="V596">
        <v>9</v>
      </c>
      <c r="W596">
        <v>12</v>
      </c>
      <c r="X596">
        <v>7</v>
      </c>
      <c r="Y596">
        <v>2020</v>
      </c>
      <c r="Z596" s="9" t="s">
        <v>190</v>
      </c>
      <c r="AA596" s="9" t="s">
        <v>212</v>
      </c>
      <c r="AB596" t="s">
        <v>440</v>
      </c>
      <c r="AC596" t="s">
        <v>444</v>
      </c>
      <c r="AD596">
        <v>10</v>
      </c>
      <c r="AE596" t="s">
        <v>450</v>
      </c>
      <c r="AF596">
        <v>6</v>
      </c>
      <c r="AG596" t="s">
        <v>457</v>
      </c>
      <c r="AH596" t="s">
        <v>485</v>
      </c>
      <c r="AI596" t="s">
        <v>444</v>
      </c>
      <c r="AJ596">
        <v>10</v>
      </c>
      <c r="AK596" t="s">
        <v>450</v>
      </c>
    </row>
    <row r="597" spans="1:37" hidden="1" x14ac:dyDescent="0.2">
      <c r="A597">
        <v>1063</v>
      </c>
      <c r="B597" s="9" t="s">
        <v>150</v>
      </c>
      <c r="D597" s="10">
        <v>43748</v>
      </c>
      <c r="E597" s="10">
        <v>44479</v>
      </c>
      <c r="F597" s="9" t="s">
        <v>34</v>
      </c>
      <c r="G597">
        <v>875</v>
      </c>
      <c r="H597">
        <v>42</v>
      </c>
      <c r="I597" s="10">
        <v>44353</v>
      </c>
      <c r="J597">
        <v>0</v>
      </c>
      <c r="K597" t="b">
        <v>1</v>
      </c>
      <c r="L597">
        <v>153</v>
      </c>
      <c r="M597">
        <v>521</v>
      </c>
      <c r="N597" s="9" t="s">
        <v>183</v>
      </c>
      <c r="O597" s="10">
        <v>44383</v>
      </c>
      <c r="P597" s="9" t="s">
        <v>418</v>
      </c>
      <c r="Q597">
        <v>2019</v>
      </c>
      <c r="R597">
        <v>10</v>
      </c>
      <c r="S597">
        <v>20.862851393252427</v>
      </c>
      <c r="T597" s="9" t="s">
        <v>384</v>
      </c>
      <c r="U597">
        <v>20</v>
      </c>
      <c r="V597">
        <v>10</v>
      </c>
      <c r="W597">
        <v>11</v>
      </c>
      <c r="X597">
        <v>8</v>
      </c>
      <c r="Y597">
        <v>2020</v>
      </c>
      <c r="Z597" s="9" t="s">
        <v>189</v>
      </c>
      <c r="AA597" s="9" t="s">
        <v>212</v>
      </c>
      <c r="AB597" t="s">
        <v>440</v>
      </c>
      <c r="AC597" t="s">
        <v>444</v>
      </c>
      <c r="AD597">
        <v>10</v>
      </c>
      <c r="AE597" t="s">
        <v>450</v>
      </c>
      <c r="AF597">
        <v>6</v>
      </c>
      <c r="AG597" t="s">
        <v>457</v>
      </c>
      <c r="AH597" t="s">
        <v>485</v>
      </c>
      <c r="AI597" t="s">
        <v>444</v>
      </c>
      <c r="AJ597">
        <v>10</v>
      </c>
      <c r="AK597" t="s">
        <v>450</v>
      </c>
    </row>
    <row r="598" spans="1:37" hidden="1" x14ac:dyDescent="0.2">
      <c r="A598">
        <v>1161</v>
      </c>
      <c r="B598" s="9" t="s">
        <v>150</v>
      </c>
      <c r="D598" s="10">
        <v>43748</v>
      </c>
      <c r="E598" s="10">
        <v>44479</v>
      </c>
      <c r="F598" s="9" t="s">
        <v>34</v>
      </c>
      <c r="G598">
        <v>875</v>
      </c>
      <c r="H598">
        <v>42</v>
      </c>
      <c r="I598" s="10">
        <v>44353</v>
      </c>
      <c r="J598">
        <v>0</v>
      </c>
      <c r="K598" t="b">
        <v>1</v>
      </c>
      <c r="L598">
        <v>153</v>
      </c>
      <c r="M598">
        <v>521</v>
      </c>
      <c r="N598" s="9" t="s">
        <v>183</v>
      </c>
      <c r="O598" s="10">
        <v>44383</v>
      </c>
      <c r="P598" s="9" t="s">
        <v>418</v>
      </c>
      <c r="Q598">
        <v>2019</v>
      </c>
      <c r="R598">
        <v>10</v>
      </c>
      <c r="S598">
        <v>20.862851393252427</v>
      </c>
      <c r="T598" s="9" t="s">
        <v>384</v>
      </c>
      <c r="U598">
        <v>20</v>
      </c>
      <c r="V598">
        <v>11</v>
      </c>
      <c r="W598">
        <v>10</v>
      </c>
      <c r="X598">
        <v>9</v>
      </c>
      <c r="Y598">
        <v>2020</v>
      </c>
      <c r="Z598" s="9" t="s">
        <v>193</v>
      </c>
      <c r="AA598" s="9" t="s">
        <v>212</v>
      </c>
      <c r="AB598" t="s">
        <v>440</v>
      </c>
      <c r="AC598" t="s">
        <v>444</v>
      </c>
      <c r="AD598">
        <v>10</v>
      </c>
      <c r="AE598" t="s">
        <v>450</v>
      </c>
      <c r="AF598">
        <v>6</v>
      </c>
      <c r="AG598" t="s">
        <v>457</v>
      </c>
      <c r="AH598" t="s">
        <v>485</v>
      </c>
      <c r="AI598" t="s">
        <v>444</v>
      </c>
      <c r="AJ598">
        <v>10</v>
      </c>
      <c r="AK598" t="s">
        <v>450</v>
      </c>
    </row>
    <row r="599" spans="1:37" hidden="1" x14ac:dyDescent="0.2">
      <c r="A599">
        <v>1259</v>
      </c>
      <c r="B599" s="9" t="s">
        <v>150</v>
      </c>
      <c r="D599" s="10">
        <v>43748</v>
      </c>
      <c r="E599" s="10">
        <v>44479</v>
      </c>
      <c r="F599" s="9" t="s">
        <v>34</v>
      </c>
      <c r="G599">
        <v>875</v>
      </c>
      <c r="H599">
        <v>42</v>
      </c>
      <c r="I599" s="10">
        <v>44353</v>
      </c>
      <c r="J599">
        <v>0</v>
      </c>
      <c r="K599" t="b">
        <v>1</v>
      </c>
      <c r="L599">
        <v>153</v>
      </c>
      <c r="M599">
        <v>521</v>
      </c>
      <c r="N599" s="9" t="s">
        <v>183</v>
      </c>
      <c r="O599" s="10">
        <v>44383</v>
      </c>
      <c r="P599" s="9" t="s">
        <v>418</v>
      </c>
      <c r="Q599">
        <v>2019</v>
      </c>
      <c r="R599">
        <v>10</v>
      </c>
      <c r="S599">
        <v>20.862851393252427</v>
      </c>
      <c r="T599" s="9" t="s">
        <v>384</v>
      </c>
      <c r="U599">
        <v>20</v>
      </c>
      <c r="V599">
        <v>12</v>
      </c>
      <c r="W599">
        <v>9</v>
      </c>
      <c r="X599">
        <v>10</v>
      </c>
      <c r="Y599">
        <v>2020</v>
      </c>
      <c r="Z599" s="9" t="s">
        <v>194</v>
      </c>
      <c r="AA599" s="9" t="s">
        <v>212</v>
      </c>
      <c r="AB599" t="s">
        <v>440</v>
      </c>
      <c r="AC599" t="s">
        <v>444</v>
      </c>
      <c r="AD599">
        <v>10</v>
      </c>
      <c r="AE599" t="s">
        <v>450</v>
      </c>
      <c r="AF599">
        <v>6</v>
      </c>
      <c r="AG599" t="s">
        <v>457</v>
      </c>
      <c r="AH599" t="s">
        <v>485</v>
      </c>
      <c r="AI599" t="s">
        <v>444</v>
      </c>
      <c r="AJ599">
        <v>10</v>
      </c>
      <c r="AK599" t="s">
        <v>450</v>
      </c>
    </row>
    <row r="600" spans="1:37" hidden="1" x14ac:dyDescent="0.2">
      <c r="A600">
        <v>1357</v>
      </c>
      <c r="B600" s="9" t="s">
        <v>150</v>
      </c>
      <c r="D600" s="10">
        <v>43748</v>
      </c>
      <c r="E600" s="10">
        <v>44479</v>
      </c>
      <c r="F600" s="9" t="s">
        <v>34</v>
      </c>
      <c r="G600">
        <v>875</v>
      </c>
      <c r="H600">
        <v>42</v>
      </c>
      <c r="I600" s="10">
        <v>44353</v>
      </c>
      <c r="J600">
        <v>0</v>
      </c>
      <c r="K600" t="b">
        <v>1</v>
      </c>
      <c r="L600">
        <v>153</v>
      </c>
      <c r="M600">
        <v>521</v>
      </c>
      <c r="N600" s="9" t="s">
        <v>183</v>
      </c>
      <c r="O600" s="10">
        <v>44383</v>
      </c>
      <c r="P600" s="9" t="s">
        <v>418</v>
      </c>
      <c r="Q600">
        <v>2019</v>
      </c>
      <c r="R600">
        <v>10</v>
      </c>
      <c r="S600">
        <v>20.862851393252427</v>
      </c>
      <c r="T600" s="9" t="s">
        <v>384</v>
      </c>
      <c r="U600">
        <v>20</v>
      </c>
      <c r="V600">
        <v>13</v>
      </c>
      <c r="W600">
        <v>8</v>
      </c>
      <c r="X600">
        <v>11</v>
      </c>
      <c r="Y600">
        <v>2020</v>
      </c>
      <c r="Z600" s="9" t="s">
        <v>196</v>
      </c>
      <c r="AA600" s="9" t="s">
        <v>212</v>
      </c>
      <c r="AB600" t="s">
        <v>440</v>
      </c>
      <c r="AC600" t="s">
        <v>444</v>
      </c>
      <c r="AD600">
        <v>10</v>
      </c>
      <c r="AE600" t="s">
        <v>450</v>
      </c>
      <c r="AF600">
        <v>6</v>
      </c>
      <c r="AG600" t="s">
        <v>457</v>
      </c>
      <c r="AH600" t="s">
        <v>485</v>
      </c>
      <c r="AI600" t="s">
        <v>444</v>
      </c>
      <c r="AJ600">
        <v>10</v>
      </c>
      <c r="AK600" t="s">
        <v>450</v>
      </c>
    </row>
    <row r="601" spans="1:37" hidden="1" x14ac:dyDescent="0.2">
      <c r="A601">
        <v>1455</v>
      </c>
      <c r="B601" s="9" t="s">
        <v>150</v>
      </c>
      <c r="D601" s="10">
        <v>43748</v>
      </c>
      <c r="E601" s="10">
        <v>44479</v>
      </c>
      <c r="F601" s="9" t="s">
        <v>34</v>
      </c>
      <c r="G601">
        <v>875</v>
      </c>
      <c r="H601">
        <v>42</v>
      </c>
      <c r="I601" s="10">
        <v>44353</v>
      </c>
      <c r="J601">
        <v>0</v>
      </c>
      <c r="K601" t="b">
        <v>1</v>
      </c>
      <c r="L601">
        <v>153</v>
      </c>
      <c r="M601">
        <v>521</v>
      </c>
      <c r="N601" s="9" t="s">
        <v>183</v>
      </c>
      <c r="O601" s="10">
        <v>44383</v>
      </c>
      <c r="P601" s="9" t="s">
        <v>418</v>
      </c>
      <c r="Q601">
        <v>2019</v>
      </c>
      <c r="R601">
        <v>10</v>
      </c>
      <c r="S601">
        <v>20.862851393252427</v>
      </c>
      <c r="T601" s="9" t="s">
        <v>384</v>
      </c>
      <c r="U601">
        <v>20</v>
      </c>
      <c r="V601">
        <v>14</v>
      </c>
      <c r="W601">
        <v>7</v>
      </c>
      <c r="X601">
        <v>12</v>
      </c>
      <c r="Y601">
        <v>2020</v>
      </c>
      <c r="Z601" s="9" t="s">
        <v>192</v>
      </c>
      <c r="AA601" s="9" t="s">
        <v>212</v>
      </c>
      <c r="AB601" t="s">
        <v>440</v>
      </c>
      <c r="AC601" t="s">
        <v>444</v>
      </c>
      <c r="AD601">
        <v>10</v>
      </c>
      <c r="AE601" t="s">
        <v>450</v>
      </c>
      <c r="AF601">
        <v>6</v>
      </c>
      <c r="AG601" t="s">
        <v>457</v>
      </c>
      <c r="AH601" t="s">
        <v>485</v>
      </c>
      <c r="AI601" t="s">
        <v>444</v>
      </c>
      <c r="AJ601">
        <v>10</v>
      </c>
      <c r="AK601" t="s">
        <v>450</v>
      </c>
    </row>
    <row r="602" spans="1:37" hidden="1" x14ac:dyDescent="0.2">
      <c r="A602">
        <v>1553</v>
      </c>
      <c r="B602" s="9" t="s">
        <v>150</v>
      </c>
      <c r="D602" s="10">
        <v>43748</v>
      </c>
      <c r="E602" s="10">
        <v>44479</v>
      </c>
      <c r="F602" s="9" t="s">
        <v>34</v>
      </c>
      <c r="G602">
        <v>875</v>
      </c>
      <c r="H602">
        <v>42</v>
      </c>
      <c r="I602" s="10">
        <v>44353</v>
      </c>
      <c r="J602">
        <v>0</v>
      </c>
      <c r="K602" t="b">
        <v>1</v>
      </c>
      <c r="L602">
        <v>153</v>
      </c>
      <c r="M602">
        <v>521</v>
      </c>
      <c r="N602" s="9" t="s">
        <v>183</v>
      </c>
      <c r="O602" s="10">
        <v>44383</v>
      </c>
      <c r="P602" s="9" t="s">
        <v>418</v>
      </c>
      <c r="Q602">
        <v>2019</v>
      </c>
      <c r="R602">
        <v>10</v>
      </c>
      <c r="S602">
        <v>20.862851393252427</v>
      </c>
      <c r="T602" s="9" t="s">
        <v>384</v>
      </c>
      <c r="U602">
        <v>20</v>
      </c>
      <c r="V602">
        <v>15</v>
      </c>
      <c r="W602">
        <v>6</v>
      </c>
      <c r="X602">
        <v>1</v>
      </c>
      <c r="Y602">
        <v>2021</v>
      </c>
      <c r="Z602" s="9" t="s">
        <v>195</v>
      </c>
      <c r="AA602" s="9" t="s">
        <v>212</v>
      </c>
      <c r="AB602" t="s">
        <v>440</v>
      </c>
      <c r="AC602" t="s">
        <v>444</v>
      </c>
      <c r="AD602">
        <v>10</v>
      </c>
      <c r="AE602" t="s">
        <v>450</v>
      </c>
      <c r="AF602">
        <v>6</v>
      </c>
      <c r="AG602" t="s">
        <v>457</v>
      </c>
      <c r="AH602" t="s">
        <v>485</v>
      </c>
      <c r="AI602" t="s">
        <v>444</v>
      </c>
      <c r="AJ602">
        <v>10</v>
      </c>
      <c r="AK602" t="s">
        <v>450</v>
      </c>
    </row>
    <row r="603" spans="1:37" hidden="1" x14ac:dyDescent="0.2">
      <c r="A603">
        <v>1651</v>
      </c>
      <c r="B603" s="9" t="s">
        <v>150</v>
      </c>
      <c r="D603" s="10">
        <v>43748</v>
      </c>
      <c r="E603" s="10">
        <v>44479</v>
      </c>
      <c r="F603" s="9" t="s">
        <v>34</v>
      </c>
      <c r="G603">
        <v>875</v>
      </c>
      <c r="H603">
        <v>42</v>
      </c>
      <c r="I603" s="10">
        <v>44353</v>
      </c>
      <c r="J603">
        <v>0</v>
      </c>
      <c r="K603" t="b">
        <v>1</v>
      </c>
      <c r="L603">
        <v>153</v>
      </c>
      <c r="M603">
        <v>521</v>
      </c>
      <c r="N603" s="9" t="s">
        <v>183</v>
      </c>
      <c r="O603" s="10">
        <v>44383</v>
      </c>
      <c r="P603" s="9" t="s">
        <v>418</v>
      </c>
      <c r="Q603">
        <v>2019</v>
      </c>
      <c r="R603">
        <v>10</v>
      </c>
      <c r="S603">
        <v>20.862851393252427</v>
      </c>
      <c r="T603" s="9" t="s">
        <v>384</v>
      </c>
      <c r="U603">
        <v>20</v>
      </c>
      <c r="V603">
        <v>16</v>
      </c>
      <c r="W603">
        <v>5</v>
      </c>
      <c r="X603">
        <v>2</v>
      </c>
      <c r="Y603">
        <v>2021</v>
      </c>
      <c r="Z603" s="9" t="s">
        <v>197</v>
      </c>
      <c r="AA603" s="9" t="s">
        <v>212</v>
      </c>
      <c r="AB603" t="s">
        <v>440</v>
      </c>
      <c r="AC603" t="s">
        <v>444</v>
      </c>
      <c r="AD603">
        <v>10</v>
      </c>
      <c r="AE603" t="s">
        <v>450</v>
      </c>
      <c r="AF603">
        <v>6</v>
      </c>
      <c r="AG603" t="s">
        <v>457</v>
      </c>
      <c r="AH603" t="s">
        <v>485</v>
      </c>
      <c r="AI603" t="s">
        <v>444</v>
      </c>
      <c r="AJ603">
        <v>10</v>
      </c>
      <c r="AK603" t="s">
        <v>450</v>
      </c>
    </row>
    <row r="604" spans="1:37" hidden="1" x14ac:dyDescent="0.2">
      <c r="A604">
        <v>1749</v>
      </c>
      <c r="B604" s="9" t="s">
        <v>150</v>
      </c>
      <c r="D604" s="10">
        <v>43748</v>
      </c>
      <c r="E604" s="10">
        <v>44479</v>
      </c>
      <c r="F604" s="9" t="s">
        <v>34</v>
      </c>
      <c r="G604">
        <v>875</v>
      </c>
      <c r="H604">
        <v>42</v>
      </c>
      <c r="I604" s="10">
        <v>44353</v>
      </c>
      <c r="J604">
        <v>0</v>
      </c>
      <c r="K604" t="b">
        <v>1</v>
      </c>
      <c r="L604">
        <v>153</v>
      </c>
      <c r="M604">
        <v>521</v>
      </c>
      <c r="N604" s="9" t="s">
        <v>183</v>
      </c>
      <c r="O604" s="10">
        <v>44383</v>
      </c>
      <c r="P604" s="9" t="s">
        <v>418</v>
      </c>
      <c r="Q604">
        <v>2019</v>
      </c>
      <c r="R604">
        <v>10</v>
      </c>
      <c r="S604">
        <v>20.862851393252427</v>
      </c>
      <c r="T604" s="9" t="s">
        <v>384</v>
      </c>
      <c r="U604">
        <v>20</v>
      </c>
      <c r="V604">
        <v>17</v>
      </c>
      <c r="W604">
        <v>4</v>
      </c>
      <c r="X604">
        <v>3</v>
      </c>
      <c r="Y604">
        <v>2021</v>
      </c>
      <c r="Z604" s="9" t="s">
        <v>198</v>
      </c>
      <c r="AA604" s="9" t="s">
        <v>212</v>
      </c>
      <c r="AB604" t="s">
        <v>440</v>
      </c>
      <c r="AC604" t="s">
        <v>444</v>
      </c>
      <c r="AD604">
        <v>10</v>
      </c>
      <c r="AE604" t="s">
        <v>450</v>
      </c>
      <c r="AF604">
        <v>6</v>
      </c>
      <c r="AG604" t="s">
        <v>457</v>
      </c>
      <c r="AH604" t="s">
        <v>485</v>
      </c>
      <c r="AI604" t="s">
        <v>444</v>
      </c>
      <c r="AJ604">
        <v>10</v>
      </c>
      <c r="AK604" t="s">
        <v>450</v>
      </c>
    </row>
    <row r="605" spans="1:37" hidden="1" x14ac:dyDescent="0.2">
      <c r="A605">
        <v>1847</v>
      </c>
      <c r="B605" s="9" t="s">
        <v>150</v>
      </c>
      <c r="D605" s="10">
        <v>43748</v>
      </c>
      <c r="E605" s="10">
        <v>44479</v>
      </c>
      <c r="F605" s="9" t="s">
        <v>34</v>
      </c>
      <c r="G605">
        <v>875</v>
      </c>
      <c r="H605">
        <v>42</v>
      </c>
      <c r="I605" s="10">
        <v>44353</v>
      </c>
      <c r="J605">
        <v>0</v>
      </c>
      <c r="K605" t="b">
        <v>1</v>
      </c>
      <c r="L605">
        <v>153</v>
      </c>
      <c r="M605">
        <v>521</v>
      </c>
      <c r="N605" s="9" t="s">
        <v>183</v>
      </c>
      <c r="O605" s="10">
        <v>44383</v>
      </c>
      <c r="P605" s="9" t="s">
        <v>418</v>
      </c>
      <c r="Q605">
        <v>2019</v>
      </c>
      <c r="R605">
        <v>10</v>
      </c>
      <c r="S605">
        <v>20.862851393252427</v>
      </c>
      <c r="T605" s="9" t="s">
        <v>384</v>
      </c>
      <c r="U605">
        <v>20</v>
      </c>
      <c r="V605">
        <v>18</v>
      </c>
      <c r="W605">
        <v>3</v>
      </c>
      <c r="X605">
        <v>4</v>
      </c>
      <c r="Y605">
        <v>2021</v>
      </c>
      <c r="Z605" s="9" t="s">
        <v>199</v>
      </c>
      <c r="AA605" s="9" t="s">
        <v>212</v>
      </c>
      <c r="AB605" t="s">
        <v>440</v>
      </c>
      <c r="AC605" t="s">
        <v>444</v>
      </c>
      <c r="AD605">
        <v>10</v>
      </c>
      <c r="AE605" t="s">
        <v>450</v>
      </c>
      <c r="AF605">
        <v>6</v>
      </c>
      <c r="AG605" t="s">
        <v>457</v>
      </c>
      <c r="AH605" t="s">
        <v>485</v>
      </c>
      <c r="AI605" t="s">
        <v>444</v>
      </c>
      <c r="AJ605">
        <v>10</v>
      </c>
      <c r="AK605" t="s">
        <v>450</v>
      </c>
    </row>
    <row r="606" spans="1:37" hidden="1" x14ac:dyDescent="0.2">
      <c r="A606">
        <v>1945</v>
      </c>
      <c r="B606" s="9" t="s">
        <v>150</v>
      </c>
      <c r="D606" s="10">
        <v>43748</v>
      </c>
      <c r="E606" s="10">
        <v>44479</v>
      </c>
      <c r="F606" s="9" t="s">
        <v>34</v>
      </c>
      <c r="G606">
        <v>875</v>
      </c>
      <c r="H606">
        <v>42</v>
      </c>
      <c r="I606" s="10">
        <v>44353</v>
      </c>
      <c r="J606">
        <v>0</v>
      </c>
      <c r="K606" t="b">
        <v>1</v>
      </c>
      <c r="L606">
        <v>153</v>
      </c>
      <c r="M606">
        <v>521</v>
      </c>
      <c r="N606" s="9" t="s">
        <v>183</v>
      </c>
      <c r="O606" s="10">
        <v>44383</v>
      </c>
      <c r="P606" s="9" t="s">
        <v>418</v>
      </c>
      <c r="Q606">
        <v>2019</v>
      </c>
      <c r="R606">
        <v>10</v>
      </c>
      <c r="S606">
        <v>20.862851393252427</v>
      </c>
      <c r="T606" s="9" t="s">
        <v>384</v>
      </c>
      <c r="U606">
        <v>20</v>
      </c>
      <c r="V606">
        <v>19</v>
      </c>
      <c r="W606">
        <v>2</v>
      </c>
      <c r="X606">
        <v>5</v>
      </c>
      <c r="Y606">
        <v>2021</v>
      </c>
      <c r="Z606" s="9" t="s">
        <v>200</v>
      </c>
      <c r="AA606" s="9" t="s">
        <v>212</v>
      </c>
      <c r="AB606" t="s">
        <v>440</v>
      </c>
      <c r="AC606" t="s">
        <v>444</v>
      </c>
      <c r="AD606">
        <v>10</v>
      </c>
      <c r="AE606" t="s">
        <v>450</v>
      </c>
      <c r="AF606">
        <v>6</v>
      </c>
      <c r="AG606" t="s">
        <v>457</v>
      </c>
      <c r="AH606" t="s">
        <v>485</v>
      </c>
      <c r="AI606" t="s">
        <v>444</v>
      </c>
      <c r="AJ606">
        <v>10</v>
      </c>
      <c r="AK606" t="s">
        <v>450</v>
      </c>
    </row>
    <row r="607" spans="1:37" hidden="1" x14ac:dyDescent="0.2">
      <c r="A607">
        <v>2043</v>
      </c>
      <c r="B607" s="9" t="s">
        <v>150</v>
      </c>
      <c r="D607" s="10">
        <v>43748</v>
      </c>
      <c r="E607" s="10">
        <v>44479</v>
      </c>
      <c r="F607" s="9" t="s">
        <v>34</v>
      </c>
      <c r="G607">
        <v>875</v>
      </c>
      <c r="H607">
        <v>42</v>
      </c>
      <c r="I607" s="10">
        <v>44353</v>
      </c>
      <c r="J607">
        <v>0</v>
      </c>
      <c r="K607" t="b">
        <v>1</v>
      </c>
      <c r="L607">
        <v>153</v>
      </c>
      <c r="M607">
        <v>521</v>
      </c>
      <c r="N607" s="9" t="s">
        <v>183</v>
      </c>
      <c r="O607" s="10">
        <v>44383</v>
      </c>
      <c r="P607" s="9" t="s">
        <v>418</v>
      </c>
      <c r="Q607">
        <v>2019</v>
      </c>
      <c r="R607">
        <v>10</v>
      </c>
      <c r="S607">
        <v>20.862851393252427</v>
      </c>
      <c r="T607" s="9" t="s">
        <v>384</v>
      </c>
      <c r="U607">
        <v>20</v>
      </c>
      <c r="V607">
        <v>20</v>
      </c>
      <c r="W607">
        <v>1</v>
      </c>
      <c r="X607">
        <v>6</v>
      </c>
      <c r="Y607">
        <v>2021</v>
      </c>
      <c r="Z607" s="9" t="s">
        <v>201</v>
      </c>
      <c r="AA607" s="9" t="s">
        <v>212</v>
      </c>
      <c r="AB607" t="s">
        <v>440</v>
      </c>
      <c r="AC607" t="s">
        <v>444</v>
      </c>
      <c r="AD607">
        <v>10</v>
      </c>
      <c r="AE607" t="s">
        <v>450</v>
      </c>
      <c r="AF607">
        <v>6</v>
      </c>
      <c r="AG607" t="s">
        <v>457</v>
      </c>
      <c r="AH607" t="s">
        <v>485</v>
      </c>
      <c r="AI607" t="s">
        <v>444</v>
      </c>
      <c r="AJ607">
        <v>10</v>
      </c>
      <c r="AK607" t="s">
        <v>450</v>
      </c>
    </row>
    <row r="608" spans="1:37" hidden="1" x14ac:dyDescent="0.2">
      <c r="A608">
        <v>55</v>
      </c>
      <c r="B608" s="9" t="s">
        <v>117</v>
      </c>
      <c r="C608">
        <v>25</v>
      </c>
      <c r="D608" s="10">
        <v>44019</v>
      </c>
      <c r="E608" s="10">
        <v>44384</v>
      </c>
      <c r="F608" s="9" t="s">
        <v>34</v>
      </c>
      <c r="G608">
        <v>938</v>
      </c>
      <c r="H608">
        <v>2</v>
      </c>
      <c r="I608" s="10">
        <v>44350</v>
      </c>
      <c r="J608">
        <v>0</v>
      </c>
      <c r="K608" t="b">
        <v>1</v>
      </c>
      <c r="L608">
        <v>20</v>
      </c>
      <c r="M608">
        <v>68</v>
      </c>
      <c r="N608" s="9" t="s">
        <v>183</v>
      </c>
      <c r="O608" s="10">
        <v>44383</v>
      </c>
      <c r="P608" s="9" t="s">
        <v>411</v>
      </c>
      <c r="Q608">
        <v>2020</v>
      </c>
      <c r="R608">
        <v>7</v>
      </c>
      <c r="S608">
        <v>11.959177806525801</v>
      </c>
      <c r="T608" s="9" t="s">
        <v>363</v>
      </c>
      <c r="U608">
        <v>11</v>
      </c>
      <c r="V608">
        <v>0</v>
      </c>
      <c r="W608">
        <v>12</v>
      </c>
      <c r="X608">
        <v>7</v>
      </c>
      <c r="Y608">
        <v>2020</v>
      </c>
      <c r="Z608" s="9" t="s">
        <v>190</v>
      </c>
      <c r="AA608" s="9" t="s">
        <v>190</v>
      </c>
      <c r="AB608" t="s">
        <v>440</v>
      </c>
      <c r="AC608" t="s">
        <v>441</v>
      </c>
      <c r="AD608">
        <v>7</v>
      </c>
      <c r="AE608" t="s">
        <v>443</v>
      </c>
      <c r="AF608">
        <v>6</v>
      </c>
      <c r="AG608" t="s">
        <v>457</v>
      </c>
      <c r="AH608" t="s">
        <v>484</v>
      </c>
      <c r="AI608" t="s">
        <v>441</v>
      </c>
      <c r="AJ608">
        <v>7</v>
      </c>
      <c r="AK608" t="s">
        <v>443</v>
      </c>
    </row>
    <row r="609" spans="1:37" hidden="1" x14ac:dyDescent="0.2">
      <c r="A609">
        <v>66</v>
      </c>
      <c r="B609" s="9" t="s">
        <v>133</v>
      </c>
      <c r="C609">
        <v>15</v>
      </c>
      <c r="D609" s="10">
        <v>44131</v>
      </c>
      <c r="E609" s="10">
        <v>44496</v>
      </c>
      <c r="F609" s="9" t="s">
        <v>34</v>
      </c>
      <c r="G609">
        <v>806</v>
      </c>
      <c r="H609">
        <v>14</v>
      </c>
      <c r="I609" s="10">
        <v>44353</v>
      </c>
      <c r="J609">
        <v>0</v>
      </c>
      <c r="K609" t="b">
        <v>0</v>
      </c>
      <c r="L609">
        <v>3</v>
      </c>
      <c r="M609">
        <v>10</v>
      </c>
      <c r="N609" s="9" t="s">
        <v>183</v>
      </c>
      <c r="O609" s="10">
        <v>44383</v>
      </c>
      <c r="P609" s="9" t="s">
        <v>403</v>
      </c>
      <c r="Q609">
        <v>2020</v>
      </c>
      <c r="R609">
        <v>10</v>
      </c>
      <c r="S609">
        <v>8.2794307891332473</v>
      </c>
      <c r="T609" s="9" t="s">
        <v>363</v>
      </c>
      <c r="U609">
        <v>8</v>
      </c>
      <c r="V609">
        <v>0</v>
      </c>
      <c r="W609">
        <v>8</v>
      </c>
      <c r="X609">
        <v>10</v>
      </c>
      <c r="Y609">
        <v>2020</v>
      </c>
      <c r="Z609" s="9" t="s">
        <v>194</v>
      </c>
      <c r="AA609" s="9" t="s">
        <v>194</v>
      </c>
      <c r="AB609" t="s">
        <v>440</v>
      </c>
      <c r="AC609" t="s">
        <v>444</v>
      </c>
      <c r="AD609">
        <v>10</v>
      </c>
      <c r="AE609" t="s">
        <v>450</v>
      </c>
      <c r="AF609">
        <v>6</v>
      </c>
      <c r="AG609" t="s">
        <v>457</v>
      </c>
      <c r="AH609" t="s">
        <v>484</v>
      </c>
      <c r="AI609" t="s">
        <v>444</v>
      </c>
      <c r="AJ609">
        <v>10</v>
      </c>
      <c r="AK609" t="s">
        <v>450</v>
      </c>
    </row>
    <row r="610" spans="1:37" x14ac:dyDescent="0.2">
      <c r="A610">
        <v>88</v>
      </c>
      <c r="B610" s="9" t="s">
        <v>157</v>
      </c>
      <c r="C610">
        <v>30</v>
      </c>
      <c r="D610" s="10">
        <v>43992</v>
      </c>
      <c r="E610" s="10">
        <v>44357</v>
      </c>
      <c r="F610" s="9" t="s">
        <v>34</v>
      </c>
      <c r="G610">
        <v>1250</v>
      </c>
      <c r="H610">
        <v>8</v>
      </c>
      <c r="I610" s="10">
        <v>44302</v>
      </c>
      <c r="J610">
        <v>0</v>
      </c>
      <c r="K610" t="b">
        <v>1</v>
      </c>
      <c r="L610">
        <v>5</v>
      </c>
      <c r="M610">
        <v>30</v>
      </c>
      <c r="N610" s="9" t="s">
        <v>183</v>
      </c>
      <c r="O610" s="10">
        <v>44383</v>
      </c>
      <c r="P610" s="9" t="s">
        <v>434</v>
      </c>
      <c r="Q610">
        <v>2020</v>
      </c>
      <c r="R610">
        <v>6</v>
      </c>
      <c r="S610">
        <v>12.846259676790078</v>
      </c>
      <c r="T610" s="9" t="s">
        <v>363</v>
      </c>
      <c r="U610">
        <v>12</v>
      </c>
      <c r="V610">
        <v>0</v>
      </c>
      <c r="W610">
        <v>13</v>
      </c>
      <c r="X610">
        <v>6</v>
      </c>
      <c r="Y610">
        <v>2020</v>
      </c>
      <c r="Z610" s="9" t="s">
        <v>191</v>
      </c>
      <c r="AA610" s="9" t="s">
        <v>191</v>
      </c>
      <c r="AB610" t="s">
        <v>440</v>
      </c>
      <c r="AC610" t="s">
        <v>447</v>
      </c>
      <c r="AD610">
        <v>6</v>
      </c>
      <c r="AE610" t="s">
        <v>457</v>
      </c>
      <c r="AF610">
        <v>4</v>
      </c>
      <c r="AG610" t="s">
        <v>454</v>
      </c>
      <c r="AH610" t="s">
        <v>484</v>
      </c>
      <c r="AI610" t="s">
        <v>447</v>
      </c>
      <c r="AJ610">
        <v>6</v>
      </c>
      <c r="AK610" t="s">
        <v>457</v>
      </c>
    </row>
    <row r="611" spans="1:37" hidden="1" x14ac:dyDescent="0.2">
      <c r="A611">
        <v>90</v>
      </c>
      <c r="B611" s="9" t="s">
        <v>160</v>
      </c>
      <c r="C611">
        <v>15</v>
      </c>
      <c r="D611" s="10">
        <v>44125</v>
      </c>
      <c r="E611" s="10">
        <v>44490</v>
      </c>
      <c r="F611" s="9" t="s">
        <v>34</v>
      </c>
      <c r="G611">
        <v>781</v>
      </c>
      <c r="H611">
        <v>3</v>
      </c>
      <c r="I611" s="10">
        <v>44347</v>
      </c>
      <c r="J611">
        <v>0</v>
      </c>
      <c r="K611" t="b">
        <v>1</v>
      </c>
      <c r="L611">
        <v>18</v>
      </c>
      <c r="M611">
        <v>76</v>
      </c>
      <c r="N611" s="9" t="s">
        <v>183</v>
      </c>
      <c r="O611" s="10">
        <v>44383</v>
      </c>
      <c r="P611" s="9" t="s">
        <v>404</v>
      </c>
      <c r="Q611">
        <v>2020</v>
      </c>
      <c r="R611">
        <v>10</v>
      </c>
      <c r="S611">
        <v>8.4765600936364205</v>
      </c>
      <c r="T611" s="9" t="s">
        <v>363</v>
      </c>
      <c r="U611">
        <v>8</v>
      </c>
      <c r="V611">
        <v>0</v>
      </c>
      <c r="W611">
        <v>8</v>
      </c>
      <c r="X611">
        <v>10</v>
      </c>
      <c r="Y611">
        <v>2020</v>
      </c>
      <c r="Z611" s="9" t="s">
        <v>194</v>
      </c>
      <c r="AA611" s="9" t="s">
        <v>194</v>
      </c>
      <c r="AB611" t="s">
        <v>440</v>
      </c>
      <c r="AC611" t="s">
        <v>444</v>
      </c>
      <c r="AD611">
        <v>10</v>
      </c>
      <c r="AE611" t="s">
        <v>450</v>
      </c>
      <c r="AF611">
        <v>5</v>
      </c>
      <c r="AG611" t="s">
        <v>448</v>
      </c>
      <c r="AH611" t="s">
        <v>484</v>
      </c>
      <c r="AI611" t="s">
        <v>444</v>
      </c>
      <c r="AJ611">
        <v>10</v>
      </c>
      <c r="AK611" t="s">
        <v>450</v>
      </c>
    </row>
    <row r="612" spans="1:37" hidden="1" x14ac:dyDescent="0.2">
      <c r="A612">
        <v>97</v>
      </c>
      <c r="B612" s="9" t="s">
        <v>170</v>
      </c>
      <c r="D612" s="10">
        <v>44035</v>
      </c>
      <c r="E612" s="10">
        <v>44400</v>
      </c>
      <c r="F612" s="9" t="s">
        <v>34</v>
      </c>
      <c r="G612">
        <v>1042</v>
      </c>
      <c r="H612">
        <v>6</v>
      </c>
      <c r="I612" s="10">
        <v>44352</v>
      </c>
      <c r="J612">
        <v>0</v>
      </c>
      <c r="K612" t="b">
        <v>1</v>
      </c>
      <c r="L612">
        <v>20</v>
      </c>
      <c r="M612">
        <v>51</v>
      </c>
      <c r="N612" s="9" t="s">
        <v>183</v>
      </c>
      <c r="O612" s="10">
        <v>44383</v>
      </c>
      <c r="P612" s="9" t="s">
        <v>406</v>
      </c>
      <c r="Q612">
        <v>2020</v>
      </c>
      <c r="R612">
        <v>7</v>
      </c>
      <c r="S612">
        <v>11.433499661184008</v>
      </c>
      <c r="T612" s="9" t="s">
        <v>384</v>
      </c>
      <c r="U612">
        <v>11</v>
      </c>
      <c r="V612">
        <v>0</v>
      </c>
      <c r="W612">
        <v>11</v>
      </c>
      <c r="X612">
        <v>7</v>
      </c>
      <c r="Y612">
        <v>2020</v>
      </c>
      <c r="Z612" s="9" t="s">
        <v>190</v>
      </c>
      <c r="AA612" s="9" t="s">
        <v>190</v>
      </c>
      <c r="AB612" t="s">
        <v>440</v>
      </c>
      <c r="AC612" t="s">
        <v>441</v>
      </c>
      <c r="AD612">
        <v>7</v>
      </c>
      <c r="AE612" t="s">
        <v>443</v>
      </c>
      <c r="AF612">
        <v>6</v>
      </c>
      <c r="AG612" t="s">
        <v>457</v>
      </c>
      <c r="AH612" t="s">
        <v>484</v>
      </c>
      <c r="AI612" t="s">
        <v>441</v>
      </c>
      <c r="AJ612">
        <v>7</v>
      </c>
      <c r="AK612" t="s">
        <v>443</v>
      </c>
    </row>
    <row r="613" spans="1:37" hidden="1" x14ac:dyDescent="0.2">
      <c r="A613">
        <v>153</v>
      </c>
      <c r="B613" s="9" t="s">
        <v>117</v>
      </c>
      <c r="C613">
        <v>25</v>
      </c>
      <c r="D613" s="10">
        <v>44019</v>
      </c>
      <c r="E613" s="10">
        <v>44384</v>
      </c>
      <c r="F613" s="9" t="s">
        <v>34</v>
      </c>
      <c r="G613">
        <v>938</v>
      </c>
      <c r="H613">
        <v>2</v>
      </c>
      <c r="I613" s="10">
        <v>44350</v>
      </c>
      <c r="J613">
        <v>0</v>
      </c>
      <c r="K613" t="b">
        <v>1</v>
      </c>
      <c r="L613">
        <v>20</v>
      </c>
      <c r="M613">
        <v>68</v>
      </c>
      <c r="N613" s="9" t="s">
        <v>183</v>
      </c>
      <c r="O613" s="10">
        <v>44383</v>
      </c>
      <c r="P613" s="9" t="s">
        <v>411</v>
      </c>
      <c r="Q613">
        <v>2020</v>
      </c>
      <c r="R613">
        <v>7</v>
      </c>
      <c r="S613">
        <v>11.959177806525801</v>
      </c>
      <c r="T613" s="9" t="s">
        <v>363</v>
      </c>
      <c r="U613">
        <v>11</v>
      </c>
      <c r="V613">
        <v>1</v>
      </c>
      <c r="W613">
        <v>11</v>
      </c>
      <c r="X613">
        <v>8</v>
      </c>
      <c r="Y613">
        <v>2020</v>
      </c>
      <c r="Z613" s="9" t="s">
        <v>189</v>
      </c>
      <c r="AA613" s="9" t="s">
        <v>190</v>
      </c>
      <c r="AB613" t="s">
        <v>440</v>
      </c>
      <c r="AC613" t="s">
        <v>441</v>
      </c>
      <c r="AD613">
        <v>7</v>
      </c>
      <c r="AE613" t="s">
        <v>443</v>
      </c>
      <c r="AF613">
        <v>6</v>
      </c>
      <c r="AG613" t="s">
        <v>457</v>
      </c>
      <c r="AH613" t="s">
        <v>484</v>
      </c>
      <c r="AI613" t="s">
        <v>441</v>
      </c>
      <c r="AJ613">
        <v>7</v>
      </c>
      <c r="AK613" t="s">
        <v>443</v>
      </c>
    </row>
    <row r="614" spans="1:37" hidden="1" x14ac:dyDescent="0.2">
      <c r="A614">
        <v>164</v>
      </c>
      <c r="B614" s="9" t="s">
        <v>133</v>
      </c>
      <c r="C614">
        <v>15</v>
      </c>
      <c r="D614" s="10">
        <v>44131</v>
      </c>
      <c r="E614" s="10">
        <v>44496</v>
      </c>
      <c r="F614" s="9" t="s">
        <v>34</v>
      </c>
      <c r="G614">
        <v>806</v>
      </c>
      <c r="H614">
        <v>14</v>
      </c>
      <c r="I614" s="10">
        <v>44353</v>
      </c>
      <c r="J614">
        <v>0</v>
      </c>
      <c r="K614" t="b">
        <v>0</v>
      </c>
      <c r="L614">
        <v>3</v>
      </c>
      <c r="M614">
        <v>10</v>
      </c>
      <c r="N614" s="9" t="s">
        <v>183</v>
      </c>
      <c r="O614" s="10">
        <v>44383</v>
      </c>
      <c r="P614" s="9" t="s">
        <v>403</v>
      </c>
      <c r="Q614">
        <v>2020</v>
      </c>
      <c r="R614">
        <v>10</v>
      </c>
      <c r="S614">
        <v>8.2794307891332473</v>
      </c>
      <c r="T614" s="9" t="s">
        <v>363</v>
      </c>
      <c r="U614">
        <v>8</v>
      </c>
      <c r="V614">
        <v>1</v>
      </c>
      <c r="W614">
        <v>7</v>
      </c>
      <c r="X614">
        <v>11</v>
      </c>
      <c r="Y614">
        <v>2020</v>
      </c>
      <c r="Z614" s="9" t="s">
        <v>196</v>
      </c>
      <c r="AA614" s="9" t="s">
        <v>194</v>
      </c>
      <c r="AB614" t="s">
        <v>440</v>
      </c>
      <c r="AC614" t="s">
        <v>444</v>
      </c>
      <c r="AD614">
        <v>10</v>
      </c>
      <c r="AE614" t="s">
        <v>450</v>
      </c>
      <c r="AF614">
        <v>6</v>
      </c>
      <c r="AG614" t="s">
        <v>457</v>
      </c>
      <c r="AH614" t="s">
        <v>484</v>
      </c>
      <c r="AI614" t="s">
        <v>444</v>
      </c>
      <c r="AJ614">
        <v>10</v>
      </c>
      <c r="AK614" t="s">
        <v>450</v>
      </c>
    </row>
    <row r="615" spans="1:37" x14ac:dyDescent="0.2">
      <c r="A615">
        <v>186</v>
      </c>
      <c r="B615" s="9" t="s">
        <v>157</v>
      </c>
      <c r="C615">
        <v>30</v>
      </c>
      <c r="D615" s="10">
        <v>43992</v>
      </c>
      <c r="E615" s="10">
        <v>44357</v>
      </c>
      <c r="F615" s="9" t="s">
        <v>34</v>
      </c>
      <c r="G615">
        <v>1250</v>
      </c>
      <c r="H615">
        <v>8</v>
      </c>
      <c r="I615" s="10">
        <v>44302</v>
      </c>
      <c r="J615">
        <v>0</v>
      </c>
      <c r="K615" t="b">
        <v>1</v>
      </c>
      <c r="L615">
        <v>5</v>
      </c>
      <c r="M615">
        <v>30</v>
      </c>
      <c r="N615" s="9" t="s">
        <v>183</v>
      </c>
      <c r="O615" s="10">
        <v>44383</v>
      </c>
      <c r="P615" s="9" t="s">
        <v>434</v>
      </c>
      <c r="Q615">
        <v>2020</v>
      </c>
      <c r="R615">
        <v>6</v>
      </c>
      <c r="S615">
        <v>12.846259676790078</v>
      </c>
      <c r="T615" s="9" t="s">
        <v>363</v>
      </c>
      <c r="U615">
        <v>12</v>
      </c>
      <c r="V615">
        <v>1</v>
      </c>
      <c r="W615">
        <v>12</v>
      </c>
      <c r="X615">
        <v>7</v>
      </c>
      <c r="Y615">
        <v>2020</v>
      </c>
      <c r="Z615" s="9" t="s">
        <v>190</v>
      </c>
      <c r="AA615" s="9" t="s">
        <v>191</v>
      </c>
      <c r="AB615" t="s">
        <v>440</v>
      </c>
      <c r="AC615" t="s">
        <v>447</v>
      </c>
      <c r="AD615">
        <v>6</v>
      </c>
      <c r="AE615" t="s">
        <v>457</v>
      </c>
      <c r="AF615">
        <v>4</v>
      </c>
      <c r="AG615" t="s">
        <v>454</v>
      </c>
      <c r="AH615" t="s">
        <v>484</v>
      </c>
      <c r="AI615" t="s">
        <v>447</v>
      </c>
      <c r="AJ615">
        <v>6</v>
      </c>
      <c r="AK615" t="s">
        <v>457</v>
      </c>
    </row>
    <row r="616" spans="1:37" hidden="1" x14ac:dyDescent="0.2">
      <c r="A616">
        <v>188</v>
      </c>
      <c r="B616" s="9" t="s">
        <v>160</v>
      </c>
      <c r="C616">
        <v>15</v>
      </c>
      <c r="D616" s="10">
        <v>44125</v>
      </c>
      <c r="E616" s="10">
        <v>44490</v>
      </c>
      <c r="F616" s="9" t="s">
        <v>34</v>
      </c>
      <c r="G616">
        <v>781</v>
      </c>
      <c r="H616">
        <v>3</v>
      </c>
      <c r="I616" s="10">
        <v>44347</v>
      </c>
      <c r="J616">
        <v>0</v>
      </c>
      <c r="K616" t="b">
        <v>1</v>
      </c>
      <c r="L616">
        <v>18</v>
      </c>
      <c r="M616">
        <v>76</v>
      </c>
      <c r="N616" s="9" t="s">
        <v>183</v>
      </c>
      <c r="O616" s="10">
        <v>44383</v>
      </c>
      <c r="P616" s="9" t="s">
        <v>404</v>
      </c>
      <c r="Q616">
        <v>2020</v>
      </c>
      <c r="R616">
        <v>10</v>
      </c>
      <c r="S616">
        <v>8.4765600936364205</v>
      </c>
      <c r="T616" s="9" t="s">
        <v>363</v>
      </c>
      <c r="U616">
        <v>8</v>
      </c>
      <c r="V616">
        <v>1</v>
      </c>
      <c r="W616">
        <v>7</v>
      </c>
      <c r="X616">
        <v>11</v>
      </c>
      <c r="Y616">
        <v>2020</v>
      </c>
      <c r="Z616" s="9" t="s">
        <v>196</v>
      </c>
      <c r="AA616" s="9" t="s">
        <v>194</v>
      </c>
      <c r="AB616" t="s">
        <v>440</v>
      </c>
      <c r="AC616" t="s">
        <v>444</v>
      </c>
      <c r="AD616">
        <v>10</v>
      </c>
      <c r="AE616" t="s">
        <v>450</v>
      </c>
      <c r="AF616">
        <v>5</v>
      </c>
      <c r="AG616" t="s">
        <v>448</v>
      </c>
      <c r="AH616" t="s">
        <v>484</v>
      </c>
      <c r="AI616" t="s">
        <v>444</v>
      </c>
      <c r="AJ616">
        <v>10</v>
      </c>
      <c r="AK616" t="s">
        <v>450</v>
      </c>
    </row>
    <row r="617" spans="1:37" hidden="1" x14ac:dyDescent="0.2">
      <c r="A617">
        <v>195</v>
      </c>
      <c r="B617" s="9" t="s">
        <v>170</v>
      </c>
      <c r="D617" s="10">
        <v>44035</v>
      </c>
      <c r="E617" s="10">
        <v>44400</v>
      </c>
      <c r="F617" s="9" t="s">
        <v>34</v>
      </c>
      <c r="G617">
        <v>1042</v>
      </c>
      <c r="H617">
        <v>6</v>
      </c>
      <c r="I617" s="10">
        <v>44352</v>
      </c>
      <c r="J617">
        <v>0</v>
      </c>
      <c r="K617" t="b">
        <v>1</v>
      </c>
      <c r="L617">
        <v>20</v>
      </c>
      <c r="M617">
        <v>51</v>
      </c>
      <c r="N617" s="9" t="s">
        <v>183</v>
      </c>
      <c r="O617" s="10">
        <v>44383</v>
      </c>
      <c r="P617" s="9" t="s">
        <v>406</v>
      </c>
      <c r="Q617">
        <v>2020</v>
      </c>
      <c r="R617">
        <v>7</v>
      </c>
      <c r="S617">
        <v>11.433499661184008</v>
      </c>
      <c r="T617" s="9" t="s">
        <v>384</v>
      </c>
      <c r="U617">
        <v>11</v>
      </c>
      <c r="V617">
        <v>1</v>
      </c>
      <c r="W617">
        <v>10</v>
      </c>
      <c r="X617">
        <v>8</v>
      </c>
      <c r="Y617">
        <v>2020</v>
      </c>
      <c r="Z617" s="9" t="s">
        <v>189</v>
      </c>
      <c r="AA617" s="9" t="s">
        <v>190</v>
      </c>
      <c r="AB617" t="s">
        <v>440</v>
      </c>
      <c r="AC617" t="s">
        <v>441</v>
      </c>
      <c r="AD617">
        <v>7</v>
      </c>
      <c r="AE617" t="s">
        <v>443</v>
      </c>
      <c r="AF617">
        <v>6</v>
      </c>
      <c r="AG617" t="s">
        <v>457</v>
      </c>
      <c r="AH617" t="s">
        <v>484</v>
      </c>
      <c r="AI617" t="s">
        <v>441</v>
      </c>
      <c r="AJ617">
        <v>7</v>
      </c>
      <c r="AK617" t="s">
        <v>443</v>
      </c>
    </row>
    <row r="618" spans="1:37" hidden="1" x14ac:dyDescent="0.2">
      <c r="A618">
        <v>251</v>
      </c>
      <c r="B618" s="9" t="s">
        <v>117</v>
      </c>
      <c r="C618">
        <v>25</v>
      </c>
      <c r="D618" s="10">
        <v>44019</v>
      </c>
      <c r="E618" s="10">
        <v>44384</v>
      </c>
      <c r="F618" s="9" t="s">
        <v>34</v>
      </c>
      <c r="G618">
        <v>938</v>
      </c>
      <c r="H618">
        <v>2</v>
      </c>
      <c r="I618" s="10">
        <v>44350</v>
      </c>
      <c r="J618">
        <v>0</v>
      </c>
      <c r="K618" t="b">
        <v>1</v>
      </c>
      <c r="L618">
        <v>20</v>
      </c>
      <c r="M618">
        <v>68</v>
      </c>
      <c r="N618" s="9" t="s">
        <v>183</v>
      </c>
      <c r="O618" s="10">
        <v>44383</v>
      </c>
      <c r="P618" s="9" t="s">
        <v>411</v>
      </c>
      <c r="Q618">
        <v>2020</v>
      </c>
      <c r="R618">
        <v>7</v>
      </c>
      <c r="S618">
        <v>11.959177806525801</v>
      </c>
      <c r="T618" s="9" t="s">
        <v>363</v>
      </c>
      <c r="U618">
        <v>11</v>
      </c>
      <c r="V618">
        <v>2</v>
      </c>
      <c r="W618">
        <v>10</v>
      </c>
      <c r="X618">
        <v>9</v>
      </c>
      <c r="Y618">
        <v>2020</v>
      </c>
      <c r="Z618" s="9" t="s">
        <v>193</v>
      </c>
      <c r="AA618" s="9" t="s">
        <v>190</v>
      </c>
      <c r="AB618" t="s">
        <v>440</v>
      </c>
      <c r="AC618" t="s">
        <v>441</v>
      </c>
      <c r="AD618">
        <v>7</v>
      </c>
      <c r="AE618" t="s">
        <v>443</v>
      </c>
      <c r="AF618">
        <v>6</v>
      </c>
      <c r="AG618" t="s">
        <v>457</v>
      </c>
      <c r="AH618" t="s">
        <v>484</v>
      </c>
      <c r="AI618" t="s">
        <v>441</v>
      </c>
      <c r="AJ618">
        <v>7</v>
      </c>
      <c r="AK618" t="s">
        <v>443</v>
      </c>
    </row>
    <row r="619" spans="1:37" hidden="1" x14ac:dyDescent="0.2">
      <c r="A619">
        <v>262</v>
      </c>
      <c r="B619" s="9" t="s">
        <v>133</v>
      </c>
      <c r="C619">
        <v>15</v>
      </c>
      <c r="D619" s="10">
        <v>44131</v>
      </c>
      <c r="E619" s="10">
        <v>44496</v>
      </c>
      <c r="F619" s="9" t="s">
        <v>34</v>
      </c>
      <c r="G619">
        <v>806</v>
      </c>
      <c r="H619">
        <v>14</v>
      </c>
      <c r="I619" s="10">
        <v>44353</v>
      </c>
      <c r="J619">
        <v>0</v>
      </c>
      <c r="K619" t="b">
        <v>0</v>
      </c>
      <c r="L619">
        <v>3</v>
      </c>
      <c r="M619">
        <v>10</v>
      </c>
      <c r="N619" s="9" t="s">
        <v>183</v>
      </c>
      <c r="O619" s="10">
        <v>44383</v>
      </c>
      <c r="P619" s="9" t="s">
        <v>403</v>
      </c>
      <c r="Q619">
        <v>2020</v>
      </c>
      <c r="R619">
        <v>10</v>
      </c>
      <c r="S619">
        <v>8.2794307891332473</v>
      </c>
      <c r="T619" s="9" t="s">
        <v>363</v>
      </c>
      <c r="U619">
        <v>8</v>
      </c>
      <c r="V619">
        <v>2</v>
      </c>
      <c r="W619">
        <v>6</v>
      </c>
      <c r="X619">
        <v>12</v>
      </c>
      <c r="Y619">
        <v>2020</v>
      </c>
      <c r="Z619" s="9" t="s">
        <v>192</v>
      </c>
      <c r="AA619" s="9" t="s">
        <v>194</v>
      </c>
      <c r="AB619" t="s">
        <v>440</v>
      </c>
      <c r="AC619" t="s">
        <v>444</v>
      </c>
      <c r="AD619">
        <v>10</v>
      </c>
      <c r="AE619" t="s">
        <v>450</v>
      </c>
      <c r="AF619">
        <v>6</v>
      </c>
      <c r="AG619" t="s">
        <v>457</v>
      </c>
      <c r="AH619" t="s">
        <v>484</v>
      </c>
      <c r="AI619" t="s">
        <v>444</v>
      </c>
      <c r="AJ619">
        <v>10</v>
      </c>
      <c r="AK619" t="s">
        <v>450</v>
      </c>
    </row>
    <row r="620" spans="1:37" x14ac:dyDescent="0.2">
      <c r="A620">
        <v>284</v>
      </c>
      <c r="B620" s="9" t="s">
        <v>157</v>
      </c>
      <c r="C620">
        <v>30</v>
      </c>
      <c r="D620" s="10">
        <v>43992</v>
      </c>
      <c r="E620" s="10">
        <v>44357</v>
      </c>
      <c r="F620" s="9" t="s">
        <v>34</v>
      </c>
      <c r="G620">
        <v>1250</v>
      </c>
      <c r="H620">
        <v>8</v>
      </c>
      <c r="I620" s="10">
        <v>44302</v>
      </c>
      <c r="J620">
        <v>0</v>
      </c>
      <c r="K620" t="b">
        <v>1</v>
      </c>
      <c r="L620">
        <v>5</v>
      </c>
      <c r="M620">
        <v>30</v>
      </c>
      <c r="N620" s="9" t="s">
        <v>183</v>
      </c>
      <c r="O620" s="10">
        <v>44383</v>
      </c>
      <c r="P620" s="9" t="s">
        <v>434</v>
      </c>
      <c r="Q620">
        <v>2020</v>
      </c>
      <c r="R620">
        <v>6</v>
      </c>
      <c r="S620">
        <v>12.846259676790078</v>
      </c>
      <c r="T620" s="9" t="s">
        <v>363</v>
      </c>
      <c r="U620">
        <v>12</v>
      </c>
      <c r="V620">
        <v>2</v>
      </c>
      <c r="W620">
        <v>11</v>
      </c>
      <c r="X620">
        <v>8</v>
      </c>
      <c r="Y620">
        <v>2020</v>
      </c>
      <c r="Z620" s="9" t="s">
        <v>189</v>
      </c>
      <c r="AA620" s="9" t="s">
        <v>191</v>
      </c>
      <c r="AB620" t="s">
        <v>440</v>
      </c>
      <c r="AC620" t="s">
        <v>447</v>
      </c>
      <c r="AD620">
        <v>6</v>
      </c>
      <c r="AE620" t="s">
        <v>457</v>
      </c>
      <c r="AF620">
        <v>4</v>
      </c>
      <c r="AG620" t="s">
        <v>454</v>
      </c>
      <c r="AH620" t="s">
        <v>484</v>
      </c>
      <c r="AI620" t="s">
        <v>447</v>
      </c>
      <c r="AJ620">
        <v>6</v>
      </c>
      <c r="AK620" t="s">
        <v>457</v>
      </c>
    </row>
    <row r="621" spans="1:37" hidden="1" x14ac:dyDescent="0.2">
      <c r="A621">
        <v>286</v>
      </c>
      <c r="B621" s="9" t="s">
        <v>160</v>
      </c>
      <c r="C621">
        <v>15</v>
      </c>
      <c r="D621" s="10">
        <v>44125</v>
      </c>
      <c r="E621" s="10">
        <v>44490</v>
      </c>
      <c r="F621" s="9" t="s">
        <v>34</v>
      </c>
      <c r="G621">
        <v>781</v>
      </c>
      <c r="H621">
        <v>3</v>
      </c>
      <c r="I621" s="10">
        <v>44347</v>
      </c>
      <c r="J621">
        <v>0</v>
      </c>
      <c r="K621" t="b">
        <v>1</v>
      </c>
      <c r="L621">
        <v>18</v>
      </c>
      <c r="M621">
        <v>76</v>
      </c>
      <c r="N621" s="9" t="s">
        <v>183</v>
      </c>
      <c r="O621" s="10">
        <v>44383</v>
      </c>
      <c r="P621" s="9" t="s">
        <v>404</v>
      </c>
      <c r="Q621">
        <v>2020</v>
      </c>
      <c r="R621">
        <v>10</v>
      </c>
      <c r="S621">
        <v>8.4765600936364205</v>
      </c>
      <c r="T621" s="9" t="s">
        <v>363</v>
      </c>
      <c r="U621">
        <v>8</v>
      </c>
      <c r="V621">
        <v>2</v>
      </c>
      <c r="W621">
        <v>6</v>
      </c>
      <c r="X621">
        <v>12</v>
      </c>
      <c r="Y621">
        <v>2020</v>
      </c>
      <c r="Z621" s="9" t="s">
        <v>192</v>
      </c>
      <c r="AA621" s="9" t="s">
        <v>194</v>
      </c>
      <c r="AB621" t="s">
        <v>440</v>
      </c>
      <c r="AC621" t="s">
        <v>444</v>
      </c>
      <c r="AD621">
        <v>10</v>
      </c>
      <c r="AE621" t="s">
        <v>450</v>
      </c>
      <c r="AF621">
        <v>5</v>
      </c>
      <c r="AG621" t="s">
        <v>448</v>
      </c>
      <c r="AH621" t="s">
        <v>484</v>
      </c>
      <c r="AI621" t="s">
        <v>444</v>
      </c>
      <c r="AJ621">
        <v>10</v>
      </c>
      <c r="AK621" t="s">
        <v>450</v>
      </c>
    </row>
    <row r="622" spans="1:37" hidden="1" x14ac:dyDescent="0.2">
      <c r="A622">
        <v>293</v>
      </c>
      <c r="B622" s="9" t="s">
        <v>170</v>
      </c>
      <c r="D622" s="10">
        <v>44035</v>
      </c>
      <c r="E622" s="10">
        <v>44400</v>
      </c>
      <c r="F622" s="9" t="s">
        <v>34</v>
      </c>
      <c r="G622">
        <v>1042</v>
      </c>
      <c r="H622">
        <v>6</v>
      </c>
      <c r="I622" s="10">
        <v>44352</v>
      </c>
      <c r="J622">
        <v>0</v>
      </c>
      <c r="K622" t="b">
        <v>1</v>
      </c>
      <c r="L622">
        <v>20</v>
      </c>
      <c r="M622">
        <v>51</v>
      </c>
      <c r="N622" s="9" t="s">
        <v>183</v>
      </c>
      <c r="O622" s="10">
        <v>44383</v>
      </c>
      <c r="P622" s="9" t="s">
        <v>406</v>
      </c>
      <c r="Q622">
        <v>2020</v>
      </c>
      <c r="R622">
        <v>7</v>
      </c>
      <c r="S622">
        <v>11.433499661184008</v>
      </c>
      <c r="T622" s="9" t="s">
        <v>384</v>
      </c>
      <c r="U622">
        <v>11</v>
      </c>
      <c r="V622">
        <v>2</v>
      </c>
      <c r="W622">
        <v>9</v>
      </c>
      <c r="X622">
        <v>9</v>
      </c>
      <c r="Y622">
        <v>2020</v>
      </c>
      <c r="Z622" s="9" t="s">
        <v>193</v>
      </c>
      <c r="AA622" s="9" t="s">
        <v>190</v>
      </c>
      <c r="AB622" t="s">
        <v>440</v>
      </c>
      <c r="AC622" t="s">
        <v>441</v>
      </c>
      <c r="AD622">
        <v>7</v>
      </c>
      <c r="AE622" t="s">
        <v>443</v>
      </c>
      <c r="AF622">
        <v>6</v>
      </c>
      <c r="AG622" t="s">
        <v>457</v>
      </c>
      <c r="AH622" t="s">
        <v>484</v>
      </c>
      <c r="AI622" t="s">
        <v>441</v>
      </c>
      <c r="AJ622">
        <v>7</v>
      </c>
      <c r="AK622" t="s">
        <v>443</v>
      </c>
    </row>
    <row r="623" spans="1:37" hidden="1" x14ac:dyDescent="0.2">
      <c r="A623">
        <v>349</v>
      </c>
      <c r="B623" s="9" t="s">
        <v>117</v>
      </c>
      <c r="C623">
        <v>25</v>
      </c>
      <c r="D623" s="10">
        <v>44019</v>
      </c>
      <c r="E623" s="10">
        <v>44384</v>
      </c>
      <c r="F623" s="9" t="s">
        <v>34</v>
      </c>
      <c r="G623">
        <v>938</v>
      </c>
      <c r="H623">
        <v>2</v>
      </c>
      <c r="I623" s="10">
        <v>44350</v>
      </c>
      <c r="J623">
        <v>0</v>
      </c>
      <c r="K623" t="b">
        <v>1</v>
      </c>
      <c r="L623">
        <v>20</v>
      </c>
      <c r="M623">
        <v>68</v>
      </c>
      <c r="N623" s="9" t="s">
        <v>183</v>
      </c>
      <c r="O623" s="10">
        <v>44383</v>
      </c>
      <c r="P623" s="9" t="s">
        <v>411</v>
      </c>
      <c r="Q623">
        <v>2020</v>
      </c>
      <c r="R623">
        <v>7</v>
      </c>
      <c r="S623">
        <v>11.959177806525801</v>
      </c>
      <c r="T623" s="9" t="s">
        <v>363</v>
      </c>
      <c r="U623">
        <v>11</v>
      </c>
      <c r="V623">
        <v>3</v>
      </c>
      <c r="W623">
        <v>9</v>
      </c>
      <c r="X623">
        <v>10</v>
      </c>
      <c r="Y623">
        <v>2020</v>
      </c>
      <c r="Z623" s="9" t="s">
        <v>194</v>
      </c>
      <c r="AA623" s="9" t="s">
        <v>190</v>
      </c>
      <c r="AB623" t="s">
        <v>440</v>
      </c>
      <c r="AC623" t="s">
        <v>441</v>
      </c>
      <c r="AD623">
        <v>7</v>
      </c>
      <c r="AE623" t="s">
        <v>443</v>
      </c>
      <c r="AF623">
        <v>6</v>
      </c>
      <c r="AG623" t="s">
        <v>457</v>
      </c>
      <c r="AH623" t="s">
        <v>484</v>
      </c>
      <c r="AI623" t="s">
        <v>441</v>
      </c>
      <c r="AJ623">
        <v>7</v>
      </c>
      <c r="AK623" t="s">
        <v>443</v>
      </c>
    </row>
    <row r="624" spans="1:37" hidden="1" x14ac:dyDescent="0.2">
      <c r="A624">
        <v>360</v>
      </c>
      <c r="B624" s="9" t="s">
        <v>133</v>
      </c>
      <c r="C624">
        <v>15</v>
      </c>
      <c r="D624" s="10">
        <v>44131</v>
      </c>
      <c r="E624" s="10">
        <v>44496</v>
      </c>
      <c r="F624" s="9" t="s">
        <v>34</v>
      </c>
      <c r="G624">
        <v>806</v>
      </c>
      <c r="H624">
        <v>14</v>
      </c>
      <c r="I624" s="10">
        <v>44353</v>
      </c>
      <c r="J624">
        <v>0</v>
      </c>
      <c r="K624" t="b">
        <v>0</v>
      </c>
      <c r="L624">
        <v>3</v>
      </c>
      <c r="M624">
        <v>10</v>
      </c>
      <c r="N624" s="9" t="s">
        <v>183</v>
      </c>
      <c r="O624" s="10">
        <v>44383</v>
      </c>
      <c r="P624" s="9" t="s">
        <v>403</v>
      </c>
      <c r="Q624">
        <v>2020</v>
      </c>
      <c r="R624">
        <v>10</v>
      </c>
      <c r="S624">
        <v>8.2794307891332473</v>
      </c>
      <c r="T624" s="9" t="s">
        <v>363</v>
      </c>
      <c r="U624">
        <v>8</v>
      </c>
      <c r="V624">
        <v>3</v>
      </c>
      <c r="W624">
        <v>5</v>
      </c>
      <c r="X624">
        <v>1</v>
      </c>
      <c r="Y624">
        <v>2021</v>
      </c>
      <c r="Z624" s="9" t="s">
        <v>195</v>
      </c>
      <c r="AA624" s="9" t="s">
        <v>194</v>
      </c>
      <c r="AB624" t="s">
        <v>440</v>
      </c>
      <c r="AC624" t="s">
        <v>444</v>
      </c>
      <c r="AD624">
        <v>10</v>
      </c>
      <c r="AE624" t="s">
        <v>450</v>
      </c>
      <c r="AF624">
        <v>6</v>
      </c>
      <c r="AG624" t="s">
        <v>457</v>
      </c>
      <c r="AH624" t="s">
        <v>484</v>
      </c>
      <c r="AI624" t="s">
        <v>444</v>
      </c>
      <c r="AJ624">
        <v>10</v>
      </c>
      <c r="AK624" t="s">
        <v>450</v>
      </c>
    </row>
    <row r="625" spans="1:37" x14ac:dyDescent="0.2">
      <c r="A625">
        <v>382</v>
      </c>
      <c r="B625" s="9" t="s">
        <v>157</v>
      </c>
      <c r="C625">
        <v>30</v>
      </c>
      <c r="D625" s="10">
        <v>43992</v>
      </c>
      <c r="E625" s="10">
        <v>44357</v>
      </c>
      <c r="F625" s="9" t="s">
        <v>34</v>
      </c>
      <c r="G625">
        <v>1250</v>
      </c>
      <c r="H625">
        <v>8</v>
      </c>
      <c r="I625" s="10">
        <v>44302</v>
      </c>
      <c r="J625">
        <v>0</v>
      </c>
      <c r="K625" t="b">
        <v>1</v>
      </c>
      <c r="L625">
        <v>5</v>
      </c>
      <c r="M625">
        <v>30</v>
      </c>
      <c r="N625" s="9" t="s">
        <v>183</v>
      </c>
      <c r="O625" s="10">
        <v>44383</v>
      </c>
      <c r="P625" s="9" t="s">
        <v>434</v>
      </c>
      <c r="Q625">
        <v>2020</v>
      </c>
      <c r="R625">
        <v>6</v>
      </c>
      <c r="S625">
        <v>12.846259676790078</v>
      </c>
      <c r="T625" s="9" t="s">
        <v>363</v>
      </c>
      <c r="U625">
        <v>12</v>
      </c>
      <c r="V625">
        <v>3</v>
      </c>
      <c r="W625">
        <v>10</v>
      </c>
      <c r="X625">
        <v>9</v>
      </c>
      <c r="Y625">
        <v>2020</v>
      </c>
      <c r="Z625" s="9" t="s">
        <v>193</v>
      </c>
      <c r="AA625" s="9" t="s">
        <v>191</v>
      </c>
      <c r="AB625" t="s">
        <v>440</v>
      </c>
      <c r="AC625" t="s">
        <v>447</v>
      </c>
      <c r="AD625">
        <v>6</v>
      </c>
      <c r="AE625" t="s">
        <v>457</v>
      </c>
      <c r="AF625">
        <v>4</v>
      </c>
      <c r="AG625" t="s">
        <v>454</v>
      </c>
      <c r="AH625" t="s">
        <v>484</v>
      </c>
      <c r="AI625" t="s">
        <v>447</v>
      </c>
      <c r="AJ625">
        <v>6</v>
      </c>
      <c r="AK625" t="s">
        <v>457</v>
      </c>
    </row>
    <row r="626" spans="1:37" hidden="1" x14ac:dyDescent="0.2">
      <c r="A626">
        <v>384</v>
      </c>
      <c r="B626" s="9" t="s">
        <v>160</v>
      </c>
      <c r="C626">
        <v>15</v>
      </c>
      <c r="D626" s="10">
        <v>44125</v>
      </c>
      <c r="E626" s="10">
        <v>44490</v>
      </c>
      <c r="F626" s="9" t="s">
        <v>34</v>
      </c>
      <c r="G626">
        <v>781</v>
      </c>
      <c r="H626">
        <v>3</v>
      </c>
      <c r="I626" s="10">
        <v>44347</v>
      </c>
      <c r="J626">
        <v>0</v>
      </c>
      <c r="K626" t="b">
        <v>1</v>
      </c>
      <c r="L626">
        <v>18</v>
      </c>
      <c r="M626">
        <v>76</v>
      </c>
      <c r="N626" s="9" t="s">
        <v>183</v>
      </c>
      <c r="O626" s="10">
        <v>44383</v>
      </c>
      <c r="P626" s="9" t="s">
        <v>404</v>
      </c>
      <c r="Q626">
        <v>2020</v>
      </c>
      <c r="R626">
        <v>10</v>
      </c>
      <c r="S626">
        <v>8.4765600936364205</v>
      </c>
      <c r="T626" s="9" t="s">
        <v>363</v>
      </c>
      <c r="U626">
        <v>8</v>
      </c>
      <c r="V626">
        <v>3</v>
      </c>
      <c r="W626">
        <v>5</v>
      </c>
      <c r="X626">
        <v>1</v>
      </c>
      <c r="Y626">
        <v>2021</v>
      </c>
      <c r="Z626" s="9" t="s">
        <v>195</v>
      </c>
      <c r="AA626" s="9" t="s">
        <v>194</v>
      </c>
      <c r="AB626" t="s">
        <v>440</v>
      </c>
      <c r="AC626" t="s">
        <v>444</v>
      </c>
      <c r="AD626">
        <v>10</v>
      </c>
      <c r="AE626" t="s">
        <v>450</v>
      </c>
      <c r="AF626">
        <v>5</v>
      </c>
      <c r="AG626" t="s">
        <v>448</v>
      </c>
      <c r="AH626" t="s">
        <v>484</v>
      </c>
      <c r="AI626" t="s">
        <v>444</v>
      </c>
      <c r="AJ626">
        <v>10</v>
      </c>
      <c r="AK626" t="s">
        <v>450</v>
      </c>
    </row>
    <row r="627" spans="1:37" hidden="1" x14ac:dyDescent="0.2">
      <c r="A627">
        <v>391</v>
      </c>
      <c r="B627" s="9" t="s">
        <v>170</v>
      </c>
      <c r="D627" s="10">
        <v>44035</v>
      </c>
      <c r="E627" s="10">
        <v>44400</v>
      </c>
      <c r="F627" s="9" t="s">
        <v>34</v>
      </c>
      <c r="G627">
        <v>1042</v>
      </c>
      <c r="H627">
        <v>6</v>
      </c>
      <c r="I627" s="10">
        <v>44352</v>
      </c>
      <c r="J627">
        <v>0</v>
      </c>
      <c r="K627" t="b">
        <v>1</v>
      </c>
      <c r="L627">
        <v>20</v>
      </c>
      <c r="M627">
        <v>51</v>
      </c>
      <c r="N627" s="9" t="s">
        <v>183</v>
      </c>
      <c r="O627" s="10">
        <v>44383</v>
      </c>
      <c r="P627" s="9" t="s">
        <v>406</v>
      </c>
      <c r="Q627">
        <v>2020</v>
      </c>
      <c r="R627">
        <v>7</v>
      </c>
      <c r="S627">
        <v>11.433499661184008</v>
      </c>
      <c r="T627" s="9" t="s">
        <v>384</v>
      </c>
      <c r="U627">
        <v>11</v>
      </c>
      <c r="V627">
        <v>3</v>
      </c>
      <c r="W627">
        <v>8</v>
      </c>
      <c r="X627">
        <v>10</v>
      </c>
      <c r="Y627">
        <v>2020</v>
      </c>
      <c r="Z627" s="9" t="s">
        <v>194</v>
      </c>
      <c r="AA627" s="9" t="s">
        <v>190</v>
      </c>
      <c r="AB627" t="s">
        <v>440</v>
      </c>
      <c r="AC627" t="s">
        <v>441</v>
      </c>
      <c r="AD627">
        <v>7</v>
      </c>
      <c r="AE627" t="s">
        <v>443</v>
      </c>
      <c r="AF627">
        <v>6</v>
      </c>
      <c r="AG627" t="s">
        <v>457</v>
      </c>
      <c r="AH627" t="s">
        <v>484</v>
      </c>
      <c r="AI627" t="s">
        <v>441</v>
      </c>
      <c r="AJ627">
        <v>7</v>
      </c>
      <c r="AK627" t="s">
        <v>443</v>
      </c>
    </row>
    <row r="628" spans="1:37" hidden="1" x14ac:dyDescent="0.2">
      <c r="A628">
        <v>447</v>
      </c>
      <c r="B628" s="9" t="s">
        <v>117</v>
      </c>
      <c r="C628">
        <v>25</v>
      </c>
      <c r="D628" s="10">
        <v>44019</v>
      </c>
      <c r="E628" s="10">
        <v>44384</v>
      </c>
      <c r="F628" s="9" t="s">
        <v>34</v>
      </c>
      <c r="G628">
        <v>938</v>
      </c>
      <c r="H628">
        <v>2</v>
      </c>
      <c r="I628" s="10">
        <v>44350</v>
      </c>
      <c r="J628">
        <v>0</v>
      </c>
      <c r="K628" t="b">
        <v>1</v>
      </c>
      <c r="L628">
        <v>20</v>
      </c>
      <c r="M628">
        <v>68</v>
      </c>
      <c r="N628" s="9" t="s">
        <v>183</v>
      </c>
      <c r="O628" s="10">
        <v>44383</v>
      </c>
      <c r="P628" s="9" t="s">
        <v>411</v>
      </c>
      <c r="Q628">
        <v>2020</v>
      </c>
      <c r="R628">
        <v>7</v>
      </c>
      <c r="S628">
        <v>11.959177806525801</v>
      </c>
      <c r="T628" s="9" t="s">
        <v>363</v>
      </c>
      <c r="U628">
        <v>11</v>
      </c>
      <c r="V628">
        <v>4</v>
      </c>
      <c r="W628">
        <v>8</v>
      </c>
      <c r="X628">
        <v>11</v>
      </c>
      <c r="Y628">
        <v>2020</v>
      </c>
      <c r="Z628" s="9" t="s">
        <v>196</v>
      </c>
      <c r="AA628" s="9" t="s">
        <v>190</v>
      </c>
      <c r="AB628" t="s">
        <v>440</v>
      </c>
      <c r="AC628" t="s">
        <v>441</v>
      </c>
      <c r="AD628">
        <v>7</v>
      </c>
      <c r="AE628" t="s">
        <v>443</v>
      </c>
      <c r="AF628">
        <v>6</v>
      </c>
      <c r="AG628" t="s">
        <v>457</v>
      </c>
      <c r="AH628" t="s">
        <v>484</v>
      </c>
      <c r="AI628" t="s">
        <v>441</v>
      </c>
      <c r="AJ628">
        <v>7</v>
      </c>
      <c r="AK628" t="s">
        <v>443</v>
      </c>
    </row>
    <row r="629" spans="1:37" hidden="1" x14ac:dyDescent="0.2">
      <c r="A629">
        <v>458</v>
      </c>
      <c r="B629" s="9" t="s">
        <v>133</v>
      </c>
      <c r="C629">
        <v>15</v>
      </c>
      <c r="D629" s="10">
        <v>44131</v>
      </c>
      <c r="E629" s="10">
        <v>44496</v>
      </c>
      <c r="F629" s="9" t="s">
        <v>34</v>
      </c>
      <c r="G629">
        <v>806</v>
      </c>
      <c r="H629">
        <v>14</v>
      </c>
      <c r="I629" s="10">
        <v>44353</v>
      </c>
      <c r="J629">
        <v>0</v>
      </c>
      <c r="K629" t="b">
        <v>0</v>
      </c>
      <c r="L629">
        <v>3</v>
      </c>
      <c r="M629">
        <v>10</v>
      </c>
      <c r="N629" s="9" t="s">
        <v>183</v>
      </c>
      <c r="O629" s="10">
        <v>44383</v>
      </c>
      <c r="P629" s="9" t="s">
        <v>403</v>
      </c>
      <c r="Q629">
        <v>2020</v>
      </c>
      <c r="R629">
        <v>10</v>
      </c>
      <c r="S629">
        <v>8.2794307891332473</v>
      </c>
      <c r="T629" s="9" t="s">
        <v>363</v>
      </c>
      <c r="U629">
        <v>8</v>
      </c>
      <c r="V629">
        <v>4</v>
      </c>
      <c r="W629">
        <v>4</v>
      </c>
      <c r="X629">
        <v>2</v>
      </c>
      <c r="Y629">
        <v>2021</v>
      </c>
      <c r="Z629" s="9" t="s">
        <v>197</v>
      </c>
      <c r="AA629" s="9" t="s">
        <v>194</v>
      </c>
      <c r="AB629" t="s">
        <v>440</v>
      </c>
      <c r="AC629" t="s">
        <v>444</v>
      </c>
      <c r="AD629">
        <v>10</v>
      </c>
      <c r="AE629" t="s">
        <v>450</v>
      </c>
      <c r="AF629">
        <v>6</v>
      </c>
      <c r="AG629" t="s">
        <v>457</v>
      </c>
      <c r="AH629" t="s">
        <v>484</v>
      </c>
      <c r="AI629" t="s">
        <v>444</v>
      </c>
      <c r="AJ629">
        <v>10</v>
      </c>
      <c r="AK629" t="s">
        <v>450</v>
      </c>
    </row>
    <row r="630" spans="1:37" x14ac:dyDescent="0.2">
      <c r="A630">
        <v>480</v>
      </c>
      <c r="B630" s="9" t="s">
        <v>157</v>
      </c>
      <c r="C630">
        <v>30</v>
      </c>
      <c r="D630" s="10">
        <v>43992</v>
      </c>
      <c r="E630" s="10">
        <v>44357</v>
      </c>
      <c r="F630" s="9" t="s">
        <v>34</v>
      </c>
      <c r="G630">
        <v>1250</v>
      </c>
      <c r="H630">
        <v>8</v>
      </c>
      <c r="I630" s="10">
        <v>44302</v>
      </c>
      <c r="J630">
        <v>0</v>
      </c>
      <c r="K630" t="b">
        <v>1</v>
      </c>
      <c r="L630">
        <v>5</v>
      </c>
      <c r="M630">
        <v>30</v>
      </c>
      <c r="N630" s="9" t="s">
        <v>183</v>
      </c>
      <c r="O630" s="10">
        <v>44383</v>
      </c>
      <c r="P630" s="9" t="s">
        <v>434</v>
      </c>
      <c r="Q630">
        <v>2020</v>
      </c>
      <c r="R630">
        <v>6</v>
      </c>
      <c r="S630">
        <v>12.846259676790078</v>
      </c>
      <c r="T630" s="9" t="s">
        <v>363</v>
      </c>
      <c r="U630">
        <v>12</v>
      </c>
      <c r="V630">
        <v>4</v>
      </c>
      <c r="W630">
        <v>9</v>
      </c>
      <c r="X630">
        <v>10</v>
      </c>
      <c r="Y630">
        <v>2020</v>
      </c>
      <c r="Z630" s="9" t="s">
        <v>194</v>
      </c>
      <c r="AA630" s="9" t="s">
        <v>191</v>
      </c>
      <c r="AB630" t="s">
        <v>440</v>
      </c>
      <c r="AC630" t="s">
        <v>447</v>
      </c>
      <c r="AD630">
        <v>6</v>
      </c>
      <c r="AE630" t="s">
        <v>457</v>
      </c>
      <c r="AF630">
        <v>4</v>
      </c>
      <c r="AG630" t="s">
        <v>454</v>
      </c>
      <c r="AH630" t="s">
        <v>484</v>
      </c>
      <c r="AI630" t="s">
        <v>447</v>
      </c>
      <c r="AJ630">
        <v>6</v>
      </c>
      <c r="AK630" t="s">
        <v>457</v>
      </c>
    </row>
    <row r="631" spans="1:37" hidden="1" x14ac:dyDescent="0.2">
      <c r="A631">
        <v>482</v>
      </c>
      <c r="B631" s="9" t="s">
        <v>160</v>
      </c>
      <c r="C631">
        <v>15</v>
      </c>
      <c r="D631" s="10">
        <v>44125</v>
      </c>
      <c r="E631" s="10">
        <v>44490</v>
      </c>
      <c r="F631" s="9" t="s">
        <v>34</v>
      </c>
      <c r="G631">
        <v>781</v>
      </c>
      <c r="H631">
        <v>3</v>
      </c>
      <c r="I631" s="10">
        <v>44347</v>
      </c>
      <c r="J631">
        <v>0</v>
      </c>
      <c r="K631" t="b">
        <v>1</v>
      </c>
      <c r="L631">
        <v>18</v>
      </c>
      <c r="M631">
        <v>76</v>
      </c>
      <c r="N631" s="9" t="s">
        <v>183</v>
      </c>
      <c r="O631" s="10">
        <v>44383</v>
      </c>
      <c r="P631" s="9" t="s">
        <v>404</v>
      </c>
      <c r="Q631">
        <v>2020</v>
      </c>
      <c r="R631">
        <v>10</v>
      </c>
      <c r="S631">
        <v>8.4765600936364205</v>
      </c>
      <c r="T631" s="9" t="s">
        <v>363</v>
      </c>
      <c r="U631">
        <v>8</v>
      </c>
      <c r="V631">
        <v>4</v>
      </c>
      <c r="W631">
        <v>4</v>
      </c>
      <c r="X631">
        <v>2</v>
      </c>
      <c r="Y631">
        <v>2021</v>
      </c>
      <c r="Z631" s="9" t="s">
        <v>197</v>
      </c>
      <c r="AA631" s="9" t="s">
        <v>194</v>
      </c>
      <c r="AB631" t="s">
        <v>440</v>
      </c>
      <c r="AC631" t="s">
        <v>444</v>
      </c>
      <c r="AD631">
        <v>10</v>
      </c>
      <c r="AE631" t="s">
        <v>450</v>
      </c>
      <c r="AF631">
        <v>5</v>
      </c>
      <c r="AG631" t="s">
        <v>448</v>
      </c>
      <c r="AH631" t="s">
        <v>484</v>
      </c>
      <c r="AI631" t="s">
        <v>444</v>
      </c>
      <c r="AJ631">
        <v>10</v>
      </c>
      <c r="AK631" t="s">
        <v>450</v>
      </c>
    </row>
    <row r="632" spans="1:37" hidden="1" x14ac:dyDescent="0.2">
      <c r="A632">
        <v>489</v>
      </c>
      <c r="B632" s="9" t="s">
        <v>170</v>
      </c>
      <c r="D632" s="10">
        <v>44035</v>
      </c>
      <c r="E632" s="10">
        <v>44400</v>
      </c>
      <c r="F632" s="9" t="s">
        <v>34</v>
      </c>
      <c r="G632">
        <v>1042</v>
      </c>
      <c r="H632">
        <v>6</v>
      </c>
      <c r="I632" s="10">
        <v>44352</v>
      </c>
      <c r="J632">
        <v>0</v>
      </c>
      <c r="K632" t="b">
        <v>1</v>
      </c>
      <c r="L632">
        <v>20</v>
      </c>
      <c r="M632">
        <v>51</v>
      </c>
      <c r="N632" s="9" t="s">
        <v>183</v>
      </c>
      <c r="O632" s="10">
        <v>44383</v>
      </c>
      <c r="P632" s="9" t="s">
        <v>406</v>
      </c>
      <c r="Q632">
        <v>2020</v>
      </c>
      <c r="R632">
        <v>7</v>
      </c>
      <c r="S632">
        <v>11.433499661184008</v>
      </c>
      <c r="T632" s="9" t="s">
        <v>384</v>
      </c>
      <c r="U632">
        <v>11</v>
      </c>
      <c r="V632">
        <v>4</v>
      </c>
      <c r="W632">
        <v>7</v>
      </c>
      <c r="X632">
        <v>11</v>
      </c>
      <c r="Y632">
        <v>2020</v>
      </c>
      <c r="Z632" s="9" t="s">
        <v>196</v>
      </c>
      <c r="AA632" s="9" t="s">
        <v>190</v>
      </c>
      <c r="AB632" t="s">
        <v>440</v>
      </c>
      <c r="AC632" t="s">
        <v>441</v>
      </c>
      <c r="AD632">
        <v>7</v>
      </c>
      <c r="AE632" t="s">
        <v>443</v>
      </c>
      <c r="AF632">
        <v>6</v>
      </c>
      <c r="AG632" t="s">
        <v>457</v>
      </c>
      <c r="AH632" t="s">
        <v>484</v>
      </c>
      <c r="AI632" t="s">
        <v>441</v>
      </c>
      <c r="AJ632">
        <v>7</v>
      </c>
      <c r="AK632" t="s">
        <v>443</v>
      </c>
    </row>
    <row r="633" spans="1:37" hidden="1" x14ac:dyDescent="0.2">
      <c r="A633">
        <v>545</v>
      </c>
      <c r="B633" s="9" t="s">
        <v>117</v>
      </c>
      <c r="C633">
        <v>25</v>
      </c>
      <c r="D633" s="10">
        <v>44019</v>
      </c>
      <c r="E633" s="10">
        <v>44384</v>
      </c>
      <c r="F633" s="9" t="s">
        <v>34</v>
      </c>
      <c r="G633">
        <v>938</v>
      </c>
      <c r="H633">
        <v>2</v>
      </c>
      <c r="I633" s="10">
        <v>44350</v>
      </c>
      <c r="J633">
        <v>0</v>
      </c>
      <c r="K633" t="b">
        <v>1</v>
      </c>
      <c r="L633">
        <v>20</v>
      </c>
      <c r="M633">
        <v>68</v>
      </c>
      <c r="N633" s="9" t="s">
        <v>183</v>
      </c>
      <c r="O633" s="10">
        <v>44383</v>
      </c>
      <c r="P633" s="9" t="s">
        <v>411</v>
      </c>
      <c r="Q633">
        <v>2020</v>
      </c>
      <c r="R633">
        <v>7</v>
      </c>
      <c r="S633">
        <v>11.959177806525801</v>
      </c>
      <c r="T633" s="9" t="s">
        <v>363</v>
      </c>
      <c r="U633">
        <v>11</v>
      </c>
      <c r="V633">
        <v>5</v>
      </c>
      <c r="W633">
        <v>7</v>
      </c>
      <c r="X633">
        <v>12</v>
      </c>
      <c r="Y633">
        <v>2020</v>
      </c>
      <c r="Z633" s="9" t="s">
        <v>192</v>
      </c>
      <c r="AA633" s="9" t="s">
        <v>190</v>
      </c>
      <c r="AB633" t="s">
        <v>440</v>
      </c>
      <c r="AC633" t="s">
        <v>441</v>
      </c>
      <c r="AD633">
        <v>7</v>
      </c>
      <c r="AE633" t="s">
        <v>443</v>
      </c>
      <c r="AF633">
        <v>6</v>
      </c>
      <c r="AG633" t="s">
        <v>457</v>
      </c>
      <c r="AH633" t="s">
        <v>484</v>
      </c>
      <c r="AI633" t="s">
        <v>441</v>
      </c>
      <c r="AJ633">
        <v>7</v>
      </c>
      <c r="AK633" t="s">
        <v>443</v>
      </c>
    </row>
    <row r="634" spans="1:37" hidden="1" x14ac:dyDescent="0.2">
      <c r="A634">
        <v>556</v>
      </c>
      <c r="B634" s="9" t="s">
        <v>133</v>
      </c>
      <c r="C634">
        <v>15</v>
      </c>
      <c r="D634" s="10">
        <v>44131</v>
      </c>
      <c r="E634" s="10">
        <v>44496</v>
      </c>
      <c r="F634" s="9" t="s">
        <v>34</v>
      </c>
      <c r="G634">
        <v>806</v>
      </c>
      <c r="H634">
        <v>14</v>
      </c>
      <c r="I634" s="10">
        <v>44353</v>
      </c>
      <c r="J634">
        <v>0</v>
      </c>
      <c r="K634" t="b">
        <v>0</v>
      </c>
      <c r="L634">
        <v>3</v>
      </c>
      <c r="M634">
        <v>10</v>
      </c>
      <c r="N634" s="9" t="s">
        <v>183</v>
      </c>
      <c r="O634" s="10">
        <v>44383</v>
      </c>
      <c r="P634" s="9" t="s">
        <v>403</v>
      </c>
      <c r="Q634">
        <v>2020</v>
      </c>
      <c r="R634">
        <v>10</v>
      </c>
      <c r="S634">
        <v>8.2794307891332473</v>
      </c>
      <c r="T634" s="9" t="s">
        <v>363</v>
      </c>
      <c r="U634">
        <v>8</v>
      </c>
      <c r="V634">
        <v>5</v>
      </c>
      <c r="W634">
        <v>3</v>
      </c>
      <c r="X634">
        <v>3</v>
      </c>
      <c r="Y634">
        <v>2021</v>
      </c>
      <c r="Z634" s="9" t="s">
        <v>198</v>
      </c>
      <c r="AA634" s="9" t="s">
        <v>194</v>
      </c>
      <c r="AB634" t="s">
        <v>440</v>
      </c>
      <c r="AC634" t="s">
        <v>444</v>
      </c>
      <c r="AD634">
        <v>10</v>
      </c>
      <c r="AE634" t="s">
        <v>450</v>
      </c>
      <c r="AF634">
        <v>6</v>
      </c>
      <c r="AG634" t="s">
        <v>457</v>
      </c>
      <c r="AH634" t="s">
        <v>484</v>
      </c>
      <c r="AI634" t="s">
        <v>444</v>
      </c>
      <c r="AJ634">
        <v>10</v>
      </c>
      <c r="AK634" t="s">
        <v>450</v>
      </c>
    </row>
    <row r="635" spans="1:37" x14ac:dyDescent="0.2">
      <c r="A635">
        <v>578</v>
      </c>
      <c r="B635" s="9" t="s">
        <v>157</v>
      </c>
      <c r="C635">
        <v>30</v>
      </c>
      <c r="D635" s="10">
        <v>43992</v>
      </c>
      <c r="E635" s="10">
        <v>44357</v>
      </c>
      <c r="F635" s="9" t="s">
        <v>34</v>
      </c>
      <c r="G635">
        <v>1250</v>
      </c>
      <c r="H635">
        <v>8</v>
      </c>
      <c r="I635" s="10">
        <v>44302</v>
      </c>
      <c r="J635">
        <v>0</v>
      </c>
      <c r="K635" t="b">
        <v>1</v>
      </c>
      <c r="L635">
        <v>5</v>
      </c>
      <c r="M635">
        <v>30</v>
      </c>
      <c r="N635" s="9" t="s">
        <v>183</v>
      </c>
      <c r="O635" s="10">
        <v>44383</v>
      </c>
      <c r="P635" s="9" t="s">
        <v>434</v>
      </c>
      <c r="Q635">
        <v>2020</v>
      </c>
      <c r="R635">
        <v>6</v>
      </c>
      <c r="S635">
        <v>12.846259676790078</v>
      </c>
      <c r="T635" s="9" t="s">
        <v>363</v>
      </c>
      <c r="U635">
        <v>12</v>
      </c>
      <c r="V635">
        <v>5</v>
      </c>
      <c r="W635">
        <v>8</v>
      </c>
      <c r="X635">
        <v>11</v>
      </c>
      <c r="Y635">
        <v>2020</v>
      </c>
      <c r="Z635" s="9" t="s">
        <v>196</v>
      </c>
      <c r="AA635" s="9" t="s">
        <v>191</v>
      </c>
      <c r="AB635" t="s">
        <v>440</v>
      </c>
      <c r="AC635" t="s">
        <v>447</v>
      </c>
      <c r="AD635">
        <v>6</v>
      </c>
      <c r="AE635" t="s">
        <v>457</v>
      </c>
      <c r="AF635">
        <v>4</v>
      </c>
      <c r="AG635" t="s">
        <v>454</v>
      </c>
      <c r="AH635" t="s">
        <v>484</v>
      </c>
      <c r="AI635" t="s">
        <v>447</v>
      </c>
      <c r="AJ635">
        <v>6</v>
      </c>
      <c r="AK635" t="s">
        <v>457</v>
      </c>
    </row>
    <row r="636" spans="1:37" hidden="1" x14ac:dyDescent="0.2">
      <c r="A636">
        <v>580</v>
      </c>
      <c r="B636" s="9" t="s">
        <v>160</v>
      </c>
      <c r="C636">
        <v>15</v>
      </c>
      <c r="D636" s="10">
        <v>44125</v>
      </c>
      <c r="E636" s="10">
        <v>44490</v>
      </c>
      <c r="F636" s="9" t="s">
        <v>34</v>
      </c>
      <c r="G636">
        <v>781</v>
      </c>
      <c r="H636">
        <v>3</v>
      </c>
      <c r="I636" s="10">
        <v>44347</v>
      </c>
      <c r="J636">
        <v>0</v>
      </c>
      <c r="K636" t="b">
        <v>1</v>
      </c>
      <c r="L636">
        <v>18</v>
      </c>
      <c r="M636">
        <v>76</v>
      </c>
      <c r="N636" s="9" t="s">
        <v>183</v>
      </c>
      <c r="O636" s="10">
        <v>44383</v>
      </c>
      <c r="P636" s="9" t="s">
        <v>404</v>
      </c>
      <c r="Q636">
        <v>2020</v>
      </c>
      <c r="R636">
        <v>10</v>
      </c>
      <c r="S636">
        <v>8.4765600936364205</v>
      </c>
      <c r="T636" s="9" t="s">
        <v>363</v>
      </c>
      <c r="U636">
        <v>8</v>
      </c>
      <c r="V636">
        <v>5</v>
      </c>
      <c r="W636">
        <v>3</v>
      </c>
      <c r="X636">
        <v>3</v>
      </c>
      <c r="Y636">
        <v>2021</v>
      </c>
      <c r="Z636" s="9" t="s">
        <v>198</v>
      </c>
      <c r="AA636" s="9" t="s">
        <v>194</v>
      </c>
      <c r="AB636" t="s">
        <v>440</v>
      </c>
      <c r="AC636" t="s">
        <v>444</v>
      </c>
      <c r="AD636">
        <v>10</v>
      </c>
      <c r="AE636" t="s">
        <v>450</v>
      </c>
      <c r="AF636">
        <v>5</v>
      </c>
      <c r="AG636" t="s">
        <v>448</v>
      </c>
      <c r="AH636" t="s">
        <v>484</v>
      </c>
      <c r="AI636" t="s">
        <v>444</v>
      </c>
      <c r="AJ636">
        <v>10</v>
      </c>
      <c r="AK636" t="s">
        <v>450</v>
      </c>
    </row>
    <row r="637" spans="1:37" hidden="1" x14ac:dyDescent="0.2">
      <c r="A637">
        <v>587</v>
      </c>
      <c r="B637" s="9" t="s">
        <v>170</v>
      </c>
      <c r="D637" s="10">
        <v>44035</v>
      </c>
      <c r="E637" s="10">
        <v>44400</v>
      </c>
      <c r="F637" s="9" t="s">
        <v>34</v>
      </c>
      <c r="G637">
        <v>1042</v>
      </c>
      <c r="H637">
        <v>6</v>
      </c>
      <c r="I637" s="10">
        <v>44352</v>
      </c>
      <c r="J637">
        <v>0</v>
      </c>
      <c r="K637" t="b">
        <v>1</v>
      </c>
      <c r="L637">
        <v>20</v>
      </c>
      <c r="M637">
        <v>51</v>
      </c>
      <c r="N637" s="9" t="s">
        <v>183</v>
      </c>
      <c r="O637" s="10">
        <v>44383</v>
      </c>
      <c r="P637" s="9" t="s">
        <v>406</v>
      </c>
      <c r="Q637">
        <v>2020</v>
      </c>
      <c r="R637">
        <v>7</v>
      </c>
      <c r="S637">
        <v>11.433499661184008</v>
      </c>
      <c r="T637" s="9" t="s">
        <v>384</v>
      </c>
      <c r="U637">
        <v>11</v>
      </c>
      <c r="V637">
        <v>5</v>
      </c>
      <c r="W637">
        <v>6</v>
      </c>
      <c r="X637">
        <v>12</v>
      </c>
      <c r="Y637">
        <v>2020</v>
      </c>
      <c r="Z637" s="9" t="s">
        <v>192</v>
      </c>
      <c r="AA637" s="9" t="s">
        <v>190</v>
      </c>
      <c r="AB637" t="s">
        <v>440</v>
      </c>
      <c r="AC637" t="s">
        <v>441</v>
      </c>
      <c r="AD637">
        <v>7</v>
      </c>
      <c r="AE637" t="s">
        <v>443</v>
      </c>
      <c r="AF637">
        <v>6</v>
      </c>
      <c r="AG637" t="s">
        <v>457</v>
      </c>
      <c r="AH637" t="s">
        <v>484</v>
      </c>
      <c r="AI637" t="s">
        <v>441</v>
      </c>
      <c r="AJ637">
        <v>7</v>
      </c>
      <c r="AK637" t="s">
        <v>443</v>
      </c>
    </row>
    <row r="638" spans="1:37" hidden="1" x14ac:dyDescent="0.2">
      <c r="A638">
        <v>643</v>
      </c>
      <c r="B638" s="9" t="s">
        <v>117</v>
      </c>
      <c r="C638">
        <v>25</v>
      </c>
      <c r="D638" s="10">
        <v>44019</v>
      </c>
      <c r="E638" s="10">
        <v>44384</v>
      </c>
      <c r="F638" s="9" t="s">
        <v>34</v>
      </c>
      <c r="G638">
        <v>938</v>
      </c>
      <c r="H638">
        <v>2</v>
      </c>
      <c r="I638" s="10">
        <v>44350</v>
      </c>
      <c r="J638">
        <v>0</v>
      </c>
      <c r="K638" t="b">
        <v>1</v>
      </c>
      <c r="L638">
        <v>20</v>
      </c>
      <c r="M638">
        <v>68</v>
      </c>
      <c r="N638" s="9" t="s">
        <v>183</v>
      </c>
      <c r="O638" s="10">
        <v>44383</v>
      </c>
      <c r="P638" s="9" t="s">
        <v>411</v>
      </c>
      <c r="Q638">
        <v>2020</v>
      </c>
      <c r="R638">
        <v>7</v>
      </c>
      <c r="S638">
        <v>11.959177806525801</v>
      </c>
      <c r="T638" s="9" t="s">
        <v>363</v>
      </c>
      <c r="U638">
        <v>11</v>
      </c>
      <c r="V638">
        <v>6</v>
      </c>
      <c r="W638">
        <v>6</v>
      </c>
      <c r="X638">
        <v>1</v>
      </c>
      <c r="Y638">
        <v>2021</v>
      </c>
      <c r="Z638" s="9" t="s">
        <v>195</v>
      </c>
      <c r="AA638" s="9" t="s">
        <v>190</v>
      </c>
      <c r="AB638" t="s">
        <v>440</v>
      </c>
      <c r="AC638" t="s">
        <v>441</v>
      </c>
      <c r="AD638">
        <v>7</v>
      </c>
      <c r="AE638" t="s">
        <v>443</v>
      </c>
      <c r="AF638">
        <v>6</v>
      </c>
      <c r="AG638" t="s">
        <v>457</v>
      </c>
      <c r="AH638" t="s">
        <v>484</v>
      </c>
      <c r="AI638" t="s">
        <v>441</v>
      </c>
      <c r="AJ638">
        <v>7</v>
      </c>
      <c r="AK638" t="s">
        <v>443</v>
      </c>
    </row>
    <row r="639" spans="1:37" hidden="1" x14ac:dyDescent="0.2">
      <c r="A639">
        <v>654</v>
      </c>
      <c r="B639" s="9" t="s">
        <v>133</v>
      </c>
      <c r="C639">
        <v>15</v>
      </c>
      <c r="D639" s="10">
        <v>44131</v>
      </c>
      <c r="E639" s="10">
        <v>44496</v>
      </c>
      <c r="F639" s="9" t="s">
        <v>34</v>
      </c>
      <c r="G639">
        <v>806</v>
      </c>
      <c r="H639">
        <v>14</v>
      </c>
      <c r="I639" s="10">
        <v>44353</v>
      </c>
      <c r="J639">
        <v>0</v>
      </c>
      <c r="K639" t="b">
        <v>0</v>
      </c>
      <c r="L639">
        <v>3</v>
      </c>
      <c r="M639">
        <v>10</v>
      </c>
      <c r="N639" s="9" t="s">
        <v>183</v>
      </c>
      <c r="O639" s="10">
        <v>44383</v>
      </c>
      <c r="P639" s="9" t="s">
        <v>403</v>
      </c>
      <c r="Q639">
        <v>2020</v>
      </c>
      <c r="R639">
        <v>10</v>
      </c>
      <c r="S639">
        <v>8.2794307891332473</v>
      </c>
      <c r="T639" s="9" t="s">
        <v>363</v>
      </c>
      <c r="U639">
        <v>8</v>
      </c>
      <c r="V639">
        <v>6</v>
      </c>
      <c r="W639">
        <v>2</v>
      </c>
      <c r="X639">
        <v>4</v>
      </c>
      <c r="Y639">
        <v>2021</v>
      </c>
      <c r="Z639" s="9" t="s">
        <v>199</v>
      </c>
      <c r="AA639" s="9" t="s">
        <v>194</v>
      </c>
      <c r="AB639" t="s">
        <v>440</v>
      </c>
      <c r="AC639" t="s">
        <v>444</v>
      </c>
      <c r="AD639">
        <v>10</v>
      </c>
      <c r="AE639" t="s">
        <v>450</v>
      </c>
      <c r="AF639">
        <v>6</v>
      </c>
      <c r="AG639" t="s">
        <v>457</v>
      </c>
      <c r="AH639" t="s">
        <v>484</v>
      </c>
      <c r="AI639" t="s">
        <v>444</v>
      </c>
      <c r="AJ639">
        <v>10</v>
      </c>
      <c r="AK639" t="s">
        <v>450</v>
      </c>
    </row>
    <row r="640" spans="1:37" x14ac:dyDescent="0.2">
      <c r="A640">
        <v>676</v>
      </c>
      <c r="B640" s="9" t="s">
        <v>157</v>
      </c>
      <c r="C640">
        <v>30</v>
      </c>
      <c r="D640" s="10">
        <v>43992</v>
      </c>
      <c r="E640" s="10">
        <v>44357</v>
      </c>
      <c r="F640" s="9" t="s">
        <v>34</v>
      </c>
      <c r="G640">
        <v>1250</v>
      </c>
      <c r="H640">
        <v>8</v>
      </c>
      <c r="I640" s="10">
        <v>44302</v>
      </c>
      <c r="J640">
        <v>0</v>
      </c>
      <c r="K640" t="b">
        <v>1</v>
      </c>
      <c r="L640">
        <v>5</v>
      </c>
      <c r="M640">
        <v>30</v>
      </c>
      <c r="N640" s="9" t="s">
        <v>183</v>
      </c>
      <c r="O640" s="10">
        <v>44383</v>
      </c>
      <c r="P640" s="9" t="s">
        <v>434</v>
      </c>
      <c r="Q640">
        <v>2020</v>
      </c>
      <c r="R640">
        <v>6</v>
      </c>
      <c r="S640">
        <v>12.846259676790078</v>
      </c>
      <c r="T640" s="9" t="s">
        <v>363</v>
      </c>
      <c r="U640">
        <v>12</v>
      </c>
      <c r="V640">
        <v>6</v>
      </c>
      <c r="W640">
        <v>7</v>
      </c>
      <c r="X640">
        <v>12</v>
      </c>
      <c r="Y640">
        <v>2020</v>
      </c>
      <c r="Z640" s="9" t="s">
        <v>192</v>
      </c>
      <c r="AA640" s="9" t="s">
        <v>191</v>
      </c>
      <c r="AB640" t="s">
        <v>440</v>
      </c>
      <c r="AC640" t="s">
        <v>447</v>
      </c>
      <c r="AD640">
        <v>6</v>
      </c>
      <c r="AE640" t="s">
        <v>457</v>
      </c>
      <c r="AF640">
        <v>4</v>
      </c>
      <c r="AG640" t="s">
        <v>454</v>
      </c>
      <c r="AH640" t="s">
        <v>484</v>
      </c>
      <c r="AI640" t="s">
        <v>447</v>
      </c>
      <c r="AJ640">
        <v>6</v>
      </c>
      <c r="AK640" t="s">
        <v>457</v>
      </c>
    </row>
    <row r="641" spans="1:37" hidden="1" x14ac:dyDescent="0.2">
      <c r="A641">
        <v>678</v>
      </c>
      <c r="B641" s="9" t="s">
        <v>160</v>
      </c>
      <c r="C641">
        <v>15</v>
      </c>
      <c r="D641" s="10">
        <v>44125</v>
      </c>
      <c r="E641" s="10">
        <v>44490</v>
      </c>
      <c r="F641" s="9" t="s">
        <v>34</v>
      </c>
      <c r="G641">
        <v>781</v>
      </c>
      <c r="H641">
        <v>3</v>
      </c>
      <c r="I641" s="10">
        <v>44347</v>
      </c>
      <c r="J641">
        <v>0</v>
      </c>
      <c r="K641" t="b">
        <v>1</v>
      </c>
      <c r="L641">
        <v>18</v>
      </c>
      <c r="M641">
        <v>76</v>
      </c>
      <c r="N641" s="9" t="s">
        <v>183</v>
      </c>
      <c r="O641" s="10">
        <v>44383</v>
      </c>
      <c r="P641" s="9" t="s">
        <v>404</v>
      </c>
      <c r="Q641">
        <v>2020</v>
      </c>
      <c r="R641">
        <v>10</v>
      </c>
      <c r="S641">
        <v>8.4765600936364205</v>
      </c>
      <c r="T641" s="9" t="s">
        <v>363</v>
      </c>
      <c r="U641">
        <v>8</v>
      </c>
      <c r="V641">
        <v>6</v>
      </c>
      <c r="W641">
        <v>2</v>
      </c>
      <c r="X641">
        <v>4</v>
      </c>
      <c r="Y641">
        <v>2021</v>
      </c>
      <c r="Z641" s="9" t="s">
        <v>199</v>
      </c>
      <c r="AA641" s="9" t="s">
        <v>194</v>
      </c>
      <c r="AB641" t="s">
        <v>440</v>
      </c>
      <c r="AC641" t="s">
        <v>444</v>
      </c>
      <c r="AD641">
        <v>10</v>
      </c>
      <c r="AE641" t="s">
        <v>450</v>
      </c>
      <c r="AF641">
        <v>5</v>
      </c>
      <c r="AG641" t="s">
        <v>448</v>
      </c>
      <c r="AH641" t="s">
        <v>484</v>
      </c>
      <c r="AI641" t="s">
        <v>444</v>
      </c>
      <c r="AJ641">
        <v>10</v>
      </c>
      <c r="AK641" t="s">
        <v>450</v>
      </c>
    </row>
    <row r="642" spans="1:37" hidden="1" x14ac:dyDescent="0.2">
      <c r="A642">
        <v>685</v>
      </c>
      <c r="B642" s="9" t="s">
        <v>170</v>
      </c>
      <c r="D642" s="10">
        <v>44035</v>
      </c>
      <c r="E642" s="10">
        <v>44400</v>
      </c>
      <c r="F642" s="9" t="s">
        <v>34</v>
      </c>
      <c r="G642">
        <v>1042</v>
      </c>
      <c r="H642">
        <v>6</v>
      </c>
      <c r="I642" s="10">
        <v>44352</v>
      </c>
      <c r="J642">
        <v>0</v>
      </c>
      <c r="K642" t="b">
        <v>1</v>
      </c>
      <c r="L642">
        <v>20</v>
      </c>
      <c r="M642">
        <v>51</v>
      </c>
      <c r="N642" s="9" t="s">
        <v>183</v>
      </c>
      <c r="O642" s="10">
        <v>44383</v>
      </c>
      <c r="P642" s="9" t="s">
        <v>406</v>
      </c>
      <c r="Q642">
        <v>2020</v>
      </c>
      <c r="R642">
        <v>7</v>
      </c>
      <c r="S642">
        <v>11.433499661184008</v>
      </c>
      <c r="T642" s="9" t="s">
        <v>384</v>
      </c>
      <c r="U642">
        <v>11</v>
      </c>
      <c r="V642">
        <v>6</v>
      </c>
      <c r="W642">
        <v>5</v>
      </c>
      <c r="X642">
        <v>1</v>
      </c>
      <c r="Y642">
        <v>2021</v>
      </c>
      <c r="Z642" s="9" t="s">
        <v>195</v>
      </c>
      <c r="AA642" s="9" t="s">
        <v>190</v>
      </c>
      <c r="AB642" t="s">
        <v>440</v>
      </c>
      <c r="AC642" t="s">
        <v>441</v>
      </c>
      <c r="AD642">
        <v>7</v>
      </c>
      <c r="AE642" t="s">
        <v>443</v>
      </c>
      <c r="AF642">
        <v>6</v>
      </c>
      <c r="AG642" t="s">
        <v>457</v>
      </c>
      <c r="AH642" t="s">
        <v>484</v>
      </c>
      <c r="AI642" t="s">
        <v>441</v>
      </c>
      <c r="AJ642">
        <v>7</v>
      </c>
      <c r="AK642" t="s">
        <v>443</v>
      </c>
    </row>
    <row r="643" spans="1:37" hidden="1" x14ac:dyDescent="0.2">
      <c r="A643">
        <v>741</v>
      </c>
      <c r="B643" s="9" t="s">
        <v>117</v>
      </c>
      <c r="C643">
        <v>25</v>
      </c>
      <c r="D643" s="10">
        <v>44019</v>
      </c>
      <c r="E643" s="10">
        <v>44384</v>
      </c>
      <c r="F643" s="9" t="s">
        <v>34</v>
      </c>
      <c r="G643">
        <v>938</v>
      </c>
      <c r="H643">
        <v>2</v>
      </c>
      <c r="I643" s="10">
        <v>44350</v>
      </c>
      <c r="J643">
        <v>0</v>
      </c>
      <c r="K643" t="b">
        <v>1</v>
      </c>
      <c r="L643">
        <v>20</v>
      </c>
      <c r="M643">
        <v>68</v>
      </c>
      <c r="N643" s="9" t="s">
        <v>183</v>
      </c>
      <c r="O643" s="10">
        <v>44383</v>
      </c>
      <c r="P643" s="9" t="s">
        <v>411</v>
      </c>
      <c r="Q643">
        <v>2020</v>
      </c>
      <c r="R643">
        <v>7</v>
      </c>
      <c r="S643">
        <v>11.959177806525801</v>
      </c>
      <c r="T643" s="9" t="s">
        <v>363</v>
      </c>
      <c r="U643">
        <v>11</v>
      </c>
      <c r="V643">
        <v>7</v>
      </c>
      <c r="W643">
        <v>5</v>
      </c>
      <c r="X643">
        <v>2</v>
      </c>
      <c r="Y643">
        <v>2021</v>
      </c>
      <c r="Z643" s="9" t="s">
        <v>197</v>
      </c>
      <c r="AA643" s="9" t="s">
        <v>190</v>
      </c>
      <c r="AB643" t="s">
        <v>440</v>
      </c>
      <c r="AC643" t="s">
        <v>441</v>
      </c>
      <c r="AD643">
        <v>7</v>
      </c>
      <c r="AE643" t="s">
        <v>443</v>
      </c>
      <c r="AF643">
        <v>6</v>
      </c>
      <c r="AG643" t="s">
        <v>457</v>
      </c>
      <c r="AH643" t="s">
        <v>484</v>
      </c>
      <c r="AI643" t="s">
        <v>441</v>
      </c>
      <c r="AJ643">
        <v>7</v>
      </c>
      <c r="AK643" t="s">
        <v>443</v>
      </c>
    </row>
    <row r="644" spans="1:37" hidden="1" x14ac:dyDescent="0.2">
      <c r="A644">
        <v>752</v>
      </c>
      <c r="B644" s="9" t="s">
        <v>133</v>
      </c>
      <c r="C644">
        <v>15</v>
      </c>
      <c r="D644" s="10">
        <v>44131</v>
      </c>
      <c r="E644" s="10">
        <v>44496</v>
      </c>
      <c r="F644" s="9" t="s">
        <v>34</v>
      </c>
      <c r="G644">
        <v>806</v>
      </c>
      <c r="H644">
        <v>14</v>
      </c>
      <c r="I644" s="10">
        <v>44353</v>
      </c>
      <c r="J644">
        <v>0</v>
      </c>
      <c r="K644" t="b">
        <v>0</v>
      </c>
      <c r="L644">
        <v>3</v>
      </c>
      <c r="M644">
        <v>10</v>
      </c>
      <c r="N644" s="9" t="s">
        <v>183</v>
      </c>
      <c r="O644" s="10">
        <v>44383</v>
      </c>
      <c r="P644" s="9" t="s">
        <v>403</v>
      </c>
      <c r="Q644">
        <v>2020</v>
      </c>
      <c r="R644">
        <v>10</v>
      </c>
      <c r="S644">
        <v>8.2794307891332473</v>
      </c>
      <c r="T644" s="9" t="s">
        <v>363</v>
      </c>
      <c r="U644">
        <v>8</v>
      </c>
      <c r="V644">
        <v>7</v>
      </c>
      <c r="W644">
        <v>1</v>
      </c>
      <c r="X644">
        <v>5</v>
      </c>
      <c r="Y644">
        <v>2021</v>
      </c>
      <c r="Z644" s="9" t="s">
        <v>200</v>
      </c>
      <c r="AA644" s="9" t="s">
        <v>194</v>
      </c>
      <c r="AB644" t="s">
        <v>440</v>
      </c>
      <c r="AC644" t="s">
        <v>444</v>
      </c>
      <c r="AD644">
        <v>10</v>
      </c>
      <c r="AE644" t="s">
        <v>450</v>
      </c>
      <c r="AF644">
        <v>6</v>
      </c>
      <c r="AG644" t="s">
        <v>457</v>
      </c>
      <c r="AH644" t="s">
        <v>484</v>
      </c>
      <c r="AI644" t="s">
        <v>444</v>
      </c>
      <c r="AJ644">
        <v>10</v>
      </c>
      <c r="AK644" t="s">
        <v>450</v>
      </c>
    </row>
    <row r="645" spans="1:37" x14ac:dyDescent="0.2">
      <c r="A645">
        <v>774</v>
      </c>
      <c r="B645" s="9" t="s">
        <v>157</v>
      </c>
      <c r="C645">
        <v>30</v>
      </c>
      <c r="D645" s="10">
        <v>43992</v>
      </c>
      <c r="E645" s="10">
        <v>44357</v>
      </c>
      <c r="F645" s="9" t="s">
        <v>34</v>
      </c>
      <c r="G645">
        <v>1250</v>
      </c>
      <c r="H645">
        <v>8</v>
      </c>
      <c r="I645" s="10">
        <v>44302</v>
      </c>
      <c r="J645">
        <v>0</v>
      </c>
      <c r="K645" t="b">
        <v>1</v>
      </c>
      <c r="L645">
        <v>5</v>
      </c>
      <c r="M645">
        <v>30</v>
      </c>
      <c r="N645" s="9" t="s">
        <v>183</v>
      </c>
      <c r="O645" s="10">
        <v>44383</v>
      </c>
      <c r="P645" s="9" t="s">
        <v>434</v>
      </c>
      <c r="Q645">
        <v>2020</v>
      </c>
      <c r="R645">
        <v>6</v>
      </c>
      <c r="S645">
        <v>12.846259676790078</v>
      </c>
      <c r="T645" s="9" t="s">
        <v>363</v>
      </c>
      <c r="U645">
        <v>12</v>
      </c>
      <c r="V645">
        <v>7</v>
      </c>
      <c r="W645">
        <v>6</v>
      </c>
      <c r="X645">
        <v>1</v>
      </c>
      <c r="Y645">
        <v>2021</v>
      </c>
      <c r="Z645" s="9" t="s">
        <v>195</v>
      </c>
      <c r="AA645" s="9" t="s">
        <v>191</v>
      </c>
      <c r="AB645" t="s">
        <v>440</v>
      </c>
      <c r="AC645" t="s">
        <v>447</v>
      </c>
      <c r="AD645">
        <v>6</v>
      </c>
      <c r="AE645" t="s">
        <v>457</v>
      </c>
      <c r="AF645">
        <v>4</v>
      </c>
      <c r="AG645" t="s">
        <v>454</v>
      </c>
      <c r="AH645" t="s">
        <v>484</v>
      </c>
      <c r="AI645" t="s">
        <v>447</v>
      </c>
      <c r="AJ645">
        <v>6</v>
      </c>
      <c r="AK645" t="s">
        <v>457</v>
      </c>
    </row>
    <row r="646" spans="1:37" hidden="1" x14ac:dyDescent="0.2">
      <c r="A646">
        <v>776</v>
      </c>
      <c r="B646" s="9" t="s">
        <v>160</v>
      </c>
      <c r="C646">
        <v>15</v>
      </c>
      <c r="D646" s="10">
        <v>44125</v>
      </c>
      <c r="E646" s="10">
        <v>44490</v>
      </c>
      <c r="F646" s="9" t="s">
        <v>34</v>
      </c>
      <c r="G646">
        <v>781</v>
      </c>
      <c r="H646">
        <v>3</v>
      </c>
      <c r="I646" s="10">
        <v>44347</v>
      </c>
      <c r="J646">
        <v>0</v>
      </c>
      <c r="K646" t="b">
        <v>1</v>
      </c>
      <c r="L646">
        <v>18</v>
      </c>
      <c r="M646">
        <v>76</v>
      </c>
      <c r="N646" s="9" t="s">
        <v>183</v>
      </c>
      <c r="O646" s="10">
        <v>44383</v>
      </c>
      <c r="P646" s="9" t="s">
        <v>404</v>
      </c>
      <c r="Q646">
        <v>2020</v>
      </c>
      <c r="R646">
        <v>10</v>
      </c>
      <c r="S646">
        <v>8.4765600936364205</v>
      </c>
      <c r="T646" s="9" t="s">
        <v>363</v>
      </c>
      <c r="U646">
        <v>8</v>
      </c>
      <c r="V646">
        <v>7</v>
      </c>
      <c r="W646">
        <v>1</v>
      </c>
      <c r="X646">
        <v>5</v>
      </c>
      <c r="Y646">
        <v>2021</v>
      </c>
      <c r="Z646" s="9" t="s">
        <v>200</v>
      </c>
      <c r="AA646" s="9" t="s">
        <v>194</v>
      </c>
      <c r="AB646" t="s">
        <v>440</v>
      </c>
      <c r="AC646" t="s">
        <v>444</v>
      </c>
      <c r="AD646">
        <v>10</v>
      </c>
      <c r="AE646" t="s">
        <v>450</v>
      </c>
      <c r="AF646">
        <v>5</v>
      </c>
      <c r="AG646" t="s">
        <v>448</v>
      </c>
      <c r="AH646" t="s">
        <v>484</v>
      </c>
      <c r="AI646" t="s">
        <v>444</v>
      </c>
      <c r="AJ646">
        <v>10</v>
      </c>
      <c r="AK646" t="s">
        <v>450</v>
      </c>
    </row>
    <row r="647" spans="1:37" hidden="1" x14ac:dyDescent="0.2">
      <c r="A647">
        <v>783</v>
      </c>
      <c r="B647" s="9" t="s">
        <v>170</v>
      </c>
      <c r="D647" s="10">
        <v>44035</v>
      </c>
      <c r="E647" s="10">
        <v>44400</v>
      </c>
      <c r="F647" s="9" t="s">
        <v>34</v>
      </c>
      <c r="G647">
        <v>1042</v>
      </c>
      <c r="H647">
        <v>6</v>
      </c>
      <c r="I647" s="10">
        <v>44352</v>
      </c>
      <c r="J647">
        <v>0</v>
      </c>
      <c r="K647" t="b">
        <v>1</v>
      </c>
      <c r="L647">
        <v>20</v>
      </c>
      <c r="M647">
        <v>51</v>
      </c>
      <c r="N647" s="9" t="s">
        <v>183</v>
      </c>
      <c r="O647" s="10">
        <v>44383</v>
      </c>
      <c r="P647" s="9" t="s">
        <v>406</v>
      </c>
      <c r="Q647">
        <v>2020</v>
      </c>
      <c r="R647">
        <v>7</v>
      </c>
      <c r="S647">
        <v>11.433499661184008</v>
      </c>
      <c r="T647" s="9" t="s">
        <v>384</v>
      </c>
      <c r="U647">
        <v>11</v>
      </c>
      <c r="V647">
        <v>7</v>
      </c>
      <c r="W647">
        <v>4</v>
      </c>
      <c r="X647">
        <v>2</v>
      </c>
      <c r="Y647">
        <v>2021</v>
      </c>
      <c r="Z647" s="9" t="s">
        <v>197</v>
      </c>
      <c r="AA647" s="9" t="s">
        <v>190</v>
      </c>
      <c r="AB647" t="s">
        <v>440</v>
      </c>
      <c r="AC647" t="s">
        <v>441</v>
      </c>
      <c r="AD647">
        <v>7</v>
      </c>
      <c r="AE647" t="s">
        <v>443</v>
      </c>
      <c r="AF647">
        <v>6</v>
      </c>
      <c r="AG647" t="s">
        <v>457</v>
      </c>
      <c r="AH647" t="s">
        <v>484</v>
      </c>
      <c r="AI647" t="s">
        <v>441</v>
      </c>
      <c r="AJ647">
        <v>7</v>
      </c>
      <c r="AK647" t="s">
        <v>443</v>
      </c>
    </row>
    <row r="648" spans="1:37" hidden="1" x14ac:dyDescent="0.2">
      <c r="A648">
        <v>839</v>
      </c>
      <c r="B648" s="9" t="s">
        <v>117</v>
      </c>
      <c r="C648">
        <v>25</v>
      </c>
      <c r="D648" s="10">
        <v>44019</v>
      </c>
      <c r="E648" s="10">
        <v>44384</v>
      </c>
      <c r="F648" s="9" t="s">
        <v>34</v>
      </c>
      <c r="G648">
        <v>938</v>
      </c>
      <c r="H648">
        <v>2</v>
      </c>
      <c r="I648" s="10">
        <v>44350</v>
      </c>
      <c r="J648">
        <v>0</v>
      </c>
      <c r="K648" t="b">
        <v>1</v>
      </c>
      <c r="L648">
        <v>20</v>
      </c>
      <c r="M648">
        <v>68</v>
      </c>
      <c r="N648" s="9" t="s">
        <v>183</v>
      </c>
      <c r="O648" s="10">
        <v>44383</v>
      </c>
      <c r="P648" s="9" t="s">
        <v>411</v>
      </c>
      <c r="Q648">
        <v>2020</v>
      </c>
      <c r="R648">
        <v>7</v>
      </c>
      <c r="S648">
        <v>11.959177806525801</v>
      </c>
      <c r="T648" s="9" t="s">
        <v>363</v>
      </c>
      <c r="U648">
        <v>11</v>
      </c>
      <c r="V648">
        <v>8</v>
      </c>
      <c r="W648">
        <v>4</v>
      </c>
      <c r="X648">
        <v>3</v>
      </c>
      <c r="Y648">
        <v>2021</v>
      </c>
      <c r="Z648" s="9" t="s">
        <v>198</v>
      </c>
      <c r="AA648" s="9" t="s">
        <v>190</v>
      </c>
      <c r="AB648" t="s">
        <v>440</v>
      </c>
      <c r="AC648" t="s">
        <v>441</v>
      </c>
      <c r="AD648">
        <v>7</v>
      </c>
      <c r="AE648" t="s">
        <v>443</v>
      </c>
      <c r="AF648">
        <v>6</v>
      </c>
      <c r="AG648" t="s">
        <v>457</v>
      </c>
      <c r="AH648" t="s">
        <v>484</v>
      </c>
      <c r="AI648" t="s">
        <v>441</v>
      </c>
      <c r="AJ648">
        <v>7</v>
      </c>
      <c r="AK648" t="s">
        <v>443</v>
      </c>
    </row>
    <row r="649" spans="1:37" hidden="1" x14ac:dyDescent="0.2">
      <c r="A649">
        <v>850</v>
      </c>
      <c r="B649" s="9" t="s">
        <v>133</v>
      </c>
      <c r="C649">
        <v>15</v>
      </c>
      <c r="D649" s="10">
        <v>44131</v>
      </c>
      <c r="E649" s="10">
        <v>44496</v>
      </c>
      <c r="F649" s="9" t="s">
        <v>34</v>
      </c>
      <c r="G649">
        <v>806</v>
      </c>
      <c r="H649">
        <v>14</v>
      </c>
      <c r="I649" s="10">
        <v>44353</v>
      </c>
      <c r="J649">
        <v>0</v>
      </c>
      <c r="K649" t="b">
        <v>0</v>
      </c>
      <c r="L649">
        <v>3</v>
      </c>
      <c r="M649">
        <v>10</v>
      </c>
      <c r="N649" s="9" t="s">
        <v>183</v>
      </c>
      <c r="O649" s="10">
        <v>44383</v>
      </c>
      <c r="P649" s="9" t="s">
        <v>403</v>
      </c>
      <c r="Q649">
        <v>2020</v>
      </c>
      <c r="R649">
        <v>10</v>
      </c>
      <c r="S649">
        <v>8.2794307891332473</v>
      </c>
      <c r="T649" s="9" t="s">
        <v>363</v>
      </c>
      <c r="U649">
        <v>8</v>
      </c>
      <c r="V649">
        <v>8</v>
      </c>
      <c r="W649">
        <v>0</v>
      </c>
      <c r="X649">
        <v>6</v>
      </c>
      <c r="Y649">
        <v>2021</v>
      </c>
      <c r="Z649" s="9" t="s">
        <v>201</v>
      </c>
      <c r="AA649" s="9" t="s">
        <v>194</v>
      </c>
      <c r="AB649" t="s">
        <v>440</v>
      </c>
      <c r="AC649" t="s">
        <v>444</v>
      </c>
      <c r="AD649">
        <v>10</v>
      </c>
      <c r="AE649" t="s">
        <v>450</v>
      </c>
      <c r="AF649">
        <v>6</v>
      </c>
      <c r="AG649" t="s">
        <v>457</v>
      </c>
      <c r="AH649" t="s">
        <v>484</v>
      </c>
      <c r="AI649" t="s">
        <v>444</v>
      </c>
      <c r="AJ649">
        <v>10</v>
      </c>
      <c r="AK649" t="s">
        <v>450</v>
      </c>
    </row>
    <row r="650" spans="1:37" x14ac:dyDescent="0.2">
      <c r="A650">
        <v>872</v>
      </c>
      <c r="B650" s="9" t="s">
        <v>157</v>
      </c>
      <c r="C650">
        <v>30</v>
      </c>
      <c r="D650" s="10">
        <v>43992</v>
      </c>
      <c r="E650" s="10">
        <v>44357</v>
      </c>
      <c r="F650" s="9" t="s">
        <v>34</v>
      </c>
      <c r="G650">
        <v>1250</v>
      </c>
      <c r="H650">
        <v>8</v>
      </c>
      <c r="I650" s="10">
        <v>44302</v>
      </c>
      <c r="J650">
        <v>0</v>
      </c>
      <c r="K650" t="b">
        <v>1</v>
      </c>
      <c r="L650">
        <v>5</v>
      </c>
      <c r="M650">
        <v>30</v>
      </c>
      <c r="N650" s="9" t="s">
        <v>183</v>
      </c>
      <c r="O650" s="10">
        <v>44383</v>
      </c>
      <c r="P650" s="9" t="s">
        <v>434</v>
      </c>
      <c r="Q650">
        <v>2020</v>
      </c>
      <c r="R650">
        <v>6</v>
      </c>
      <c r="S650">
        <v>12.846259676790078</v>
      </c>
      <c r="T650" s="9" t="s">
        <v>363</v>
      </c>
      <c r="U650">
        <v>12</v>
      </c>
      <c r="V650">
        <v>8</v>
      </c>
      <c r="W650">
        <v>5</v>
      </c>
      <c r="X650">
        <v>2</v>
      </c>
      <c r="Y650">
        <v>2021</v>
      </c>
      <c r="Z650" s="9" t="s">
        <v>197</v>
      </c>
      <c r="AA650" s="9" t="s">
        <v>191</v>
      </c>
      <c r="AB650" t="s">
        <v>440</v>
      </c>
      <c r="AC650" t="s">
        <v>447</v>
      </c>
      <c r="AD650">
        <v>6</v>
      </c>
      <c r="AE650" t="s">
        <v>457</v>
      </c>
      <c r="AF650">
        <v>4</v>
      </c>
      <c r="AG650" t="s">
        <v>454</v>
      </c>
      <c r="AH650" t="s">
        <v>484</v>
      </c>
      <c r="AI650" t="s">
        <v>447</v>
      </c>
      <c r="AJ650">
        <v>6</v>
      </c>
      <c r="AK650" t="s">
        <v>457</v>
      </c>
    </row>
    <row r="651" spans="1:37" hidden="1" x14ac:dyDescent="0.2">
      <c r="A651">
        <v>874</v>
      </c>
      <c r="B651" s="9" t="s">
        <v>160</v>
      </c>
      <c r="C651">
        <v>15</v>
      </c>
      <c r="D651" s="10">
        <v>44125</v>
      </c>
      <c r="E651" s="10">
        <v>44490</v>
      </c>
      <c r="F651" s="9" t="s">
        <v>34</v>
      </c>
      <c r="G651">
        <v>781</v>
      </c>
      <c r="H651">
        <v>3</v>
      </c>
      <c r="I651" s="10">
        <v>44347</v>
      </c>
      <c r="J651">
        <v>0</v>
      </c>
      <c r="K651" t="b">
        <v>1</v>
      </c>
      <c r="L651">
        <v>18</v>
      </c>
      <c r="M651">
        <v>76</v>
      </c>
      <c r="N651" s="9" t="s">
        <v>183</v>
      </c>
      <c r="O651" s="10">
        <v>44383</v>
      </c>
      <c r="P651" s="9" t="s">
        <v>404</v>
      </c>
      <c r="Q651">
        <v>2020</v>
      </c>
      <c r="R651">
        <v>10</v>
      </c>
      <c r="S651">
        <v>8.4765600936364205</v>
      </c>
      <c r="T651" s="9" t="s">
        <v>363</v>
      </c>
      <c r="U651">
        <v>8</v>
      </c>
      <c r="V651">
        <v>8</v>
      </c>
      <c r="W651">
        <v>0</v>
      </c>
      <c r="X651">
        <v>6</v>
      </c>
      <c r="Y651">
        <v>2021</v>
      </c>
      <c r="Z651" s="9" t="s">
        <v>201</v>
      </c>
      <c r="AA651" s="9" t="s">
        <v>194</v>
      </c>
      <c r="AB651" t="s">
        <v>440</v>
      </c>
      <c r="AC651" t="s">
        <v>444</v>
      </c>
      <c r="AD651">
        <v>10</v>
      </c>
      <c r="AE651" t="s">
        <v>450</v>
      </c>
      <c r="AF651">
        <v>5</v>
      </c>
      <c r="AG651" t="s">
        <v>448</v>
      </c>
      <c r="AH651" t="s">
        <v>484</v>
      </c>
      <c r="AI651" t="s">
        <v>444</v>
      </c>
      <c r="AJ651">
        <v>10</v>
      </c>
      <c r="AK651" t="s">
        <v>450</v>
      </c>
    </row>
    <row r="652" spans="1:37" hidden="1" x14ac:dyDescent="0.2">
      <c r="A652">
        <v>881</v>
      </c>
      <c r="B652" s="9" t="s">
        <v>170</v>
      </c>
      <c r="D652" s="10">
        <v>44035</v>
      </c>
      <c r="E652" s="10">
        <v>44400</v>
      </c>
      <c r="F652" s="9" t="s">
        <v>34</v>
      </c>
      <c r="G652">
        <v>1042</v>
      </c>
      <c r="H652">
        <v>6</v>
      </c>
      <c r="I652" s="10">
        <v>44352</v>
      </c>
      <c r="J652">
        <v>0</v>
      </c>
      <c r="K652" t="b">
        <v>1</v>
      </c>
      <c r="L652">
        <v>20</v>
      </c>
      <c r="M652">
        <v>51</v>
      </c>
      <c r="N652" s="9" t="s">
        <v>183</v>
      </c>
      <c r="O652" s="10">
        <v>44383</v>
      </c>
      <c r="P652" s="9" t="s">
        <v>406</v>
      </c>
      <c r="Q652">
        <v>2020</v>
      </c>
      <c r="R652">
        <v>7</v>
      </c>
      <c r="S652">
        <v>11.433499661184008</v>
      </c>
      <c r="T652" s="9" t="s">
        <v>384</v>
      </c>
      <c r="U652">
        <v>11</v>
      </c>
      <c r="V652">
        <v>8</v>
      </c>
      <c r="W652">
        <v>3</v>
      </c>
      <c r="X652">
        <v>3</v>
      </c>
      <c r="Y652">
        <v>2021</v>
      </c>
      <c r="Z652" s="9" t="s">
        <v>198</v>
      </c>
      <c r="AA652" s="9" t="s">
        <v>190</v>
      </c>
      <c r="AB652" t="s">
        <v>440</v>
      </c>
      <c r="AC652" t="s">
        <v>441</v>
      </c>
      <c r="AD652">
        <v>7</v>
      </c>
      <c r="AE652" t="s">
        <v>443</v>
      </c>
      <c r="AF652">
        <v>6</v>
      </c>
      <c r="AG652" t="s">
        <v>457</v>
      </c>
      <c r="AH652" t="s">
        <v>484</v>
      </c>
      <c r="AI652" t="s">
        <v>441</v>
      </c>
      <c r="AJ652">
        <v>7</v>
      </c>
      <c r="AK652" t="s">
        <v>443</v>
      </c>
    </row>
    <row r="653" spans="1:37" hidden="1" x14ac:dyDescent="0.2">
      <c r="A653">
        <v>937</v>
      </c>
      <c r="B653" s="9" t="s">
        <v>117</v>
      </c>
      <c r="C653">
        <v>25</v>
      </c>
      <c r="D653" s="10">
        <v>44019</v>
      </c>
      <c r="E653" s="10">
        <v>44384</v>
      </c>
      <c r="F653" s="9" t="s">
        <v>34</v>
      </c>
      <c r="G653">
        <v>938</v>
      </c>
      <c r="H653">
        <v>2</v>
      </c>
      <c r="I653" s="10">
        <v>44350</v>
      </c>
      <c r="J653">
        <v>0</v>
      </c>
      <c r="K653" t="b">
        <v>1</v>
      </c>
      <c r="L653">
        <v>20</v>
      </c>
      <c r="M653">
        <v>68</v>
      </c>
      <c r="N653" s="9" t="s">
        <v>183</v>
      </c>
      <c r="O653" s="10">
        <v>44383</v>
      </c>
      <c r="P653" s="9" t="s">
        <v>411</v>
      </c>
      <c r="Q653">
        <v>2020</v>
      </c>
      <c r="R653">
        <v>7</v>
      </c>
      <c r="S653">
        <v>11.959177806525801</v>
      </c>
      <c r="T653" s="9" t="s">
        <v>363</v>
      </c>
      <c r="U653">
        <v>11</v>
      </c>
      <c r="V653">
        <v>9</v>
      </c>
      <c r="W653">
        <v>3</v>
      </c>
      <c r="X653">
        <v>4</v>
      </c>
      <c r="Y653">
        <v>2021</v>
      </c>
      <c r="Z653" s="9" t="s">
        <v>199</v>
      </c>
      <c r="AA653" s="9" t="s">
        <v>190</v>
      </c>
      <c r="AB653" t="s">
        <v>440</v>
      </c>
      <c r="AC653" t="s">
        <v>441</v>
      </c>
      <c r="AD653">
        <v>7</v>
      </c>
      <c r="AE653" t="s">
        <v>443</v>
      </c>
      <c r="AF653">
        <v>6</v>
      </c>
      <c r="AG653" t="s">
        <v>457</v>
      </c>
      <c r="AH653" t="s">
        <v>484</v>
      </c>
      <c r="AI653" t="s">
        <v>441</v>
      </c>
      <c r="AJ653">
        <v>7</v>
      </c>
      <c r="AK653" t="s">
        <v>443</v>
      </c>
    </row>
    <row r="654" spans="1:37" x14ac:dyDescent="0.2">
      <c r="A654">
        <v>970</v>
      </c>
      <c r="B654" s="9" t="s">
        <v>157</v>
      </c>
      <c r="C654">
        <v>30</v>
      </c>
      <c r="D654" s="10">
        <v>43992</v>
      </c>
      <c r="E654" s="10">
        <v>44357</v>
      </c>
      <c r="F654" s="9" t="s">
        <v>34</v>
      </c>
      <c r="G654">
        <v>1250</v>
      </c>
      <c r="H654">
        <v>8</v>
      </c>
      <c r="I654" s="10">
        <v>44302</v>
      </c>
      <c r="J654">
        <v>0</v>
      </c>
      <c r="K654" t="b">
        <v>1</v>
      </c>
      <c r="L654">
        <v>5</v>
      </c>
      <c r="M654">
        <v>30</v>
      </c>
      <c r="N654" s="9" t="s">
        <v>183</v>
      </c>
      <c r="O654" s="10">
        <v>44383</v>
      </c>
      <c r="P654" s="9" t="s">
        <v>434</v>
      </c>
      <c r="Q654">
        <v>2020</v>
      </c>
      <c r="R654">
        <v>6</v>
      </c>
      <c r="S654">
        <v>12.846259676790078</v>
      </c>
      <c r="T654" s="9" t="s">
        <v>363</v>
      </c>
      <c r="U654">
        <v>12</v>
      </c>
      <c r="V654">
        <v>9</v>
      </c>
      <c r="W654">
        <v>4</v>
      </c>
      <c r="X654">
        <v>3</v>
      </c>
      <c r="Y654">
        <v>2021</v>
      </c>
      <c r="Z654" s="9" t="s">
        <v>198</v>
      </c>
      <c r="AA654" s="9" t="s">
        <v>191</v>
      </c>
      <c r="AB654" t="s">
        <v>440</v>
      </c>
      <c r="AC654" t="s">
        <v>447</v>
      </c>
      <c r="AD654">
        <v>6</v>
      </c>
      <c r="AE654" t="s">
        <v>457</v>
      </c>
      <c r="AF654">
        <v>4</v>
      </c>
      <c r="AG654" t="s">
        <v>454</v>
      </c>
      <c r="AH654" t="s">
        <v>484</v>
      </c>
      <c r="AI654" t="s">
        <v>447</v>
      </c>
      <c r="AJ654">
        <v>6</v>
      </c>
      <c r="AK654" t="s">
        <v>457</v>
      </c>
    </row>
    <row r="655" spans="1:37" hidden="1" x14ac:dyDescent="0.2">
      <c r="A655">
        <v>979</v>
      </c>
      <c r="B655" s="9" t="s">
        <v>170</v>
      </c>
      <c r="D655" s="10">
        <v>44035</v>
      </c>
      <c r="E655" s="10">
        <v>44400</v>
      </c>
      <c r="F655" s="9" t="s">
        <v>34</v>
      </c>
      <c r="G655">
        <v>1042</v>
      </c>
      <c r="H655">
        <v>6</v>
      </c>
      <c r="I655" s="10">
        <v>44352</v>
      </c>
      <c r="J655">
        <v>0</v>
      </c>
      <c r="K655" t="b">
        <v>1</v>
      </c>
      <c r="L655">
        <v>20</v>
      </c>
      <c r="M655">
        <v>51</v>
      </c>
      <c r="N655" s="9" t="s">
        <v>183</v>
      </c>
      <c r="O655" s="10">
        <v>44383</v>
      </c>
      <c r="P655" s="9" t="s">
        <v>406</v>
      </c>
      <c r="Q655">
        <v>2020</v>
      </c>
      <c r="R655">
        <v>7</v>
      </c>
      <c r="S655">
        <v>11.433499661184008</v>
      </c>
      <c r="T655" s="9" t="s">
        <v>384</v>
      </c>
      <c r="U655">
        <v>11</v>
      </c>
      <c r="V655">
        <v>9</v>
      </c>
      <c r="W655">
        <v>2</v>
      </c>
      <c r="X655">
        <v>4</v>
      </c>
      <c r="Y655">
        <v>2021</v>
      </c>
      <c r="Z655" s="9" t="s">
        <v>199</v>
      </c>
      <c r="AA655" s="9" t="s">
        <v>190</v>
      </c>
      <c r="AB655" t="s">
        <v>440</v>
      </c>
      <c r="AC655" t="s">
        <v>441</v>
      </c>
      <c r="AD655">
        <v>7</v>
      </c>
      <c r="AE655" t="s">
        <v>443</v>
      </c>
      <c r="AF655">
        <v>6</v>
      </c>
      <c r="AG655" t="s">
        <v>457</v>
      </c>
      <c r="AH655" t="s">
        <v>484</v>
      </c>
      <c r="AI655" t="s">
        <v>441</v>
      </c>
      <c r="AJ655">
        <v>7</v>
      </c>
      <c r="AK655" t="s">
        <v>443</v>
      </c>
    </row>
    <row r="656" spans="1:37" hidden="1" x14ac:dyDescent="0.2">
      <c r="A656">
        <v>1035</v>
      </c>
      <c r="B656" s="9" t="s">
        <v>117</v>
      </c>
      <c r="C656">
        <v>25</v>
      </c>
      <c r="D656" s="10">
        <v>44019</v>
      </c>
      <c r="E656" s="10">
        <v>44384</v>
      </c>
      <c r="F656" s="9" t="s">
        <v>34</v>
      </c>
      <c r="G656">
        <v>938</v>
      </c>
      <c r="H656">
        <v>2</v>
      </c>
      <c r="I656" s="10">
        <v>44350</v>
      </c>
      <c r="J656">
        <v>0</v>
      </c>
      <c r="K656" t="b">
        <v>1</v>
      </c>
      <c r="L656">
        <v>20</v>
      </c>
      <c r="M656">
        <v>68</v>
      </c>
      <c r="N656" s="9" t="s">
        <v>183</v>
      </c>
      <c r="O656" s="10">
        <v>44383</v>
      </c>
      <c r="P656" s="9" t="s">
        <v>411</v>
      </c>
      <c r="Q656">
        <v>2020</v>
      </c>
      <c r="R656">
        <v>7</v>
      </c>
      <c r="S656">
        <v>11.959177806525801</v>
      </c>
      <c r="T656" s="9" t="s">
        <v>363</v>
      </c>
      <c r="U656">
        <v>11</v>
      </c>
      <c r="V656">
        <v>10</v>
      </c>
      <c r="W656">
        <v>2</v>
      </c>
      <c r="X656">
        <v>5</v>
      </c>
      <c r="Y656">
        <v>2021</v>
      </c>
      <c r="Z656" s="9" t="s">
        <v>200</v>
      </c>
      <c r="AA656" s="9" t="s">
        <v>190</v>
      </c>
      <c r="AB656" t="s">
        <v>440</v>
      </c>
      <c r="AC656" t="s">
        <v>441</v>
      </c>
      <c r="AD656">
        <v>7</v>
      </c>
      <c r="AE656" t="s">
        <v>443</v>
      </c>
      <c r="AF656">
        <v>6</v>
      </c>
      <c r="AG656" t="s">
        <v>457</v>
      </c>
      <c r="AH656" t="s">
        <v>484</v>
      </c>
      <c r="AI656" t="s">
        <v>441</v>
      </c>
      <c r="AJ656">
        <v>7</v>
      </c>
      <c r="AK656" t="s">
        <v>443</v>
      </c>
    </row>
    <row r="657" spans="1:37" x14ac:dyDescent="0.2">
      <c r="A657">
        <v>1068</v>
      </c>
      <c r="B657" s="9" t="s">
        <v>157</v>
      </c>
      <c r="C657">
        <v>30</v>
      </c>
      <c r="D657" s="10">
        <v>43992</v>
      </c>
      <c r="E657" s="10">
        <v>44357</v>
      </c>
      <c r="F657" s="9" t="s">
        <v>34</v>
      </c>
      <c r="G657">
        <v>1250</v>
      </c>
      <c r="H657">
        <v>8</v>
      </c>
      <c r="I657" s="10">
        <v>44302</v>
      </c>
      <c r="J657">
        <v>0</v>
      </c>
      <c r="K657" t="b">
        <v>1</v>
      </c>
      <c r="L657">
        <v>5</v>
      </c>
      <c r="M657">
        <v>30</v>
      </c>
      <c r="N657" s="9" t="s">
        <v>183</v>
      </c>
      <c r="O657" s="10">
        <v>44383</v>
      </c>
      <c r="P657" s="9" t="s">
        <v>434</v>
      </c>
      <c r="Q657">
        <v>2020</v>
      </c>
      <c r="R657">
        <v>6</v>
      </c>
      <c r="S657">
        <v>12.846259676790078</v>
      </c>
      <c r="T657" s="9" t="s">
        <v>363</v>
      </c>
      <c r="U657">
        <v>12</v>
      </c>
      <c r="V657">
        <v>10</v>
      </c>
      <c r="W657">
        <v>3</v>
      </c>
      <c r="X657">
        <v>4</v>
      </c>
      <c r="Y657">
        <v>2021</v>
      </c>
      <c r="Z657" s="9" t="s">
        <v>199</v>
      </c>
      <c r="AA657" s="9" t="s">
        <v>191</v>
      </c>
      <c r="AB657" t="s">
        <v>440</v>
      </c>
      <c r="AC657" t="s">
        <v>447</v>
      </c>
      <c r="AD657">
        <v>6</v>
      </c>
      <c r="AE657" t="s">
        <v>457</v>
      </c>
      <c r="AF657">
        <v>4</v>
      </c>
      <c r="AG657" t="s">
        <v>454</v>
      </c>
      <c r="AH657" t="s">
        <v>484</v>
      </c>
      <c r="AI657" t="s">
        <v>447</v>
      </c>
      <c r="AJ657">
        <v>6</v>
      </c>
      <c r="AK657" t="s">
        <v>457</v>
      </c>
    </row>
    <row r="658" spans="1:37" hidden="1" x14ac:dyDescent="0.2">
      <c r="A658">
        <v>1077</v>
      </c>
      <c r="B658" s="9" t="s">
        <v>170</v>
      </c>
      <c r="D658" s="10">
        <v>44035</v>
      </c>
      <c r="E658" s="10">
        <v>44400</v>
      </c>
      <c r="F658" s="9" t="s">
        <v>34</v>
      </c>
      <c r="G658">
        <v>1042</v>
      </c>
      <c r="H658">
        <v>6</v>
      </c>
      <c r="I658" s="10">
        <v>44352</v>
      </c>
      <c r="J658">
        <v>0</v>
      </c>
      <c r="K658" t="b">
        <v>1</v>
      </c>
      <c r="L658">
        <v>20</v>
      </c>
      <c r="M658">
        <v>51</v>
      </c>
      <c r="N658" s="9" t="s">
        <v>183</v>
      </c>
      <c r="O658" s="10">
        <v>44383</v>
      </c>
      <c r="P658" s="9" t="s">
        <v>406</v>
      </c>
      <c r="Q658">
        <v>2020</v>
      </c>
      <c r="R658">
        <v>7</v>
      </c>
      <c r="S658">
        <v>11.433499661184008</v>
      </c>
      <c r="T658" s="9" t="s">
        <v>384</v>
      </c>
      <c r="U658">
        <v>11</v>
      </c>
      <c r="V658">
        <v>10</v>
      </c>
      <c r="W658">
        <v>1</v>
      </c>
      <c r="X658">
        <v>5</v>
      </c>
      <c r="Y658">
        <v>2021</v>
      </c>
      <c r="Z658" s="9" t="s">
        <v>200</v>
      </c>
      <c r="AA658" s="9" t="s">
        <v>190</v>
      </c>
      <c r="AB658" t="s">
        <v>440</v>
      </c>
      <c r="AC658" t="s">
        <v>441</v>
      </c>
      <c r="AD658">
        <v>7</v>
      </c>
      <c r="AE658" t="s">
        <v>443</v>
      </c>
      <c r="AF658">
        <v>6</v>
      </c>
      <c r="AG658" t="s">
        <v>457</v>
      </c>
      <c r="AH658" t="s">
        <v>484</v>
      </c>
      <c r="AI658" t="s">
        <v>441</v>
      </c>
      <c r="AJ658">
        <v>7</v>
      </c>
      <c r="AK658" t="s">
        <v>443</v>
      </c>
    </row>
    <row r="659" spans="1:37" hidden="1" x14ac:dyDescent="0.2">
      <c r="A659">
        <v>1133</v>
      </c>
      <c r="B659" s="9" t="s">
        <v>117</v>
      </c>
      <c r="C659">
        <v>25</v>
      </c>
      <c r="D659" s="10">
        <v>44019</v>
      </c>
      <c r="E659" s="10">
        <v>44384</v>
      </c>
      <c r="F659" s="9" t="s">
        <v>34</v>
      </c>
      <c r="G659">
        <v>938</v>
      </c>
      <c r="H659">
        <v>2</v>
      </c>
      <c r="I659" s="10">
        <v>44350</v>
      </c>
      <c r="J659">
        <v>0</v>
      </c>
      <c r="K659" t="b">
        <v>1</v>
      </c>
      <c r="L659">
        <v>20</v>
      </c>
      <c r="M659">
        <v>68</v>
      </c>
      <c r="N659" s="9" t="s">
        <v>183</v>
      </c>
      <c r="O659" s="10">
        <v>44383</v>
      </c>
      <c r="P659" s="9" t="s">
        <v>411</v>
      </c>
      <c r="Q659">
        <v>2020</v>
      </c>
      <c r="R659">
        <v>7</v>
      </c>
      <c r="S659">
        <v>11.959177806525801</v>
      </c>
      <c r="T659" s="9" t="s">
        <v>363</v>
      </c>
      <c r="U659">
        <v>11</v>
      </c>
      <c r="V659">
        <v>11</v>
      </c>
      <c r="W659">
        <v>1</v>
      </c>
      <c r="X659">
        <v>6</v>
      </c>
      <c r="Y659">
        <v>2021</v>
      </c>
      <c r="Z659" s="9" t="s">
        <v>201</v>
      </c>
      <c r="AA659" s="9" t="s">
        <v>190</v>
      </c>
      <c r="AB659" t="s">
        <v>440</v>
      </c>
      <c r="AC659" t="s">
        <v>441</v>
      </c>
      <c r="AD659">
        <v>7</v>
      </c>
      <c r="AE659" t="s">
        <v>443</v>
      </c>
      <c r="AF659">
        <v>6</v>
      </c>
      <c r="AG659" t="s">
        <v>457</v>
      </c>
      <c r="AH659" t="s">
        <v>484</v>
      </c>
      <c r="AI659" t="s">
        <v>441</v>
      </c>
      <c r="AJ659">
        <v>7</v>
      </c>
      <c r="AK659" t="s">
        <v>443</v>
      </c>
    </row>
    <row r="660" spans="1:37" x14ac:dyDescent="0.2">
      <c r="A660">
        <v>1166</v>
      </c>
      <c r="B660" s="9" t="s">
        <v>157</v>
      </c>
      <c r="C660">
        <v>30</v>
      </c>
      <c r="D660" s="10">
        <v>43992</v>
      </c>
      <c r="E660" s="10">
        <v>44357</v>
      </c>
      <c r="F660" s="9" t="s">
        <v>34</v>
      </c>
      <c r="G660">
        <v>1250</v>
      </c>
      <c r="H660">
        <v>8</v>
      </c>
      <c r="I660" s="10">
        <v>44302</v>
      </c>
      <c r="J660">
        <v>0</v>
      </c>
      <c r="K660" t="b">
        <v>1</v>
      </c>
      <c r="L660">
        <v>5</v>
      </c>
      <c r="M660">
        <v>30</v>
      </c>
      <c r="N660" s="9" t="s">
        <v>183</v>
      </c>
      <c r="O660" s="10">
        <v>44383</v>
      </c>
      <c r="P660" s="9" t="s">
        <v>434</v>
      </c>
      <c r="Q660">
        <v>2020</v>
      </c>
      <c r="R660">
        <v>6</v>
      </c>
      <c r="S660">
        <v>12.846259676790078</v>
      </c>
      <c r="T660" s="9" t="s">
        <v>363</v>
      </c>
      <c r="U660">
        <v>12</v>
      </c>
      <c r="V660">
        <v>11</v>
      </c>
      <c r="W660">
        <v>2</v>
      </c>
      <c r="X660">
        <v>5</v>
      </c>
      <c r="Y660">
        <v>2021</v>
      </c>
      <c r="Z660" s="9" t="s">
        <v>200</v>
      </c>
      <c r="AA660" s="9" t="s">
        <v>191</v>
      </c>
      <c r="AB660" t="s">
        <v>440</v>
      </c>
      <c r="AC660" t="s">
        <v>447</v>
      </c>
      <c r="AD660">
        <v>6</v>
      </c>
      <c r="AE660" t="s">
        <v>457</v>
      </c>
      <c r="AF660">
        <v>4</v>
      </c>
      <c r="AG660" t="s">
        <v>454</v>
      </c>
      <c r="AH660" t="s">
        <v>484</v>
      </c>
      <c r="AI660" t="s">
        <v>447</v>
      </c>
      <c r="AJ660">
        <v>6</v>
      </c>
      <c r="AK660" t="s">
        <v>457</v>
      </c>
    </row>
    <row r="661" spans="1:37" hidden="1" x14ac:dyDescent="0.2">
      <c r="A661">
        <v>1175</v>
      </c>
      <c r="B661" s="9" t="s">
        <v>170</v>
      </c>
      <c r="D661" s="10">
        <v>44035</v>
      </c>
      <c r="E661" s="10">
        <v>44400</v>
      </c>
      <c r="F661" s="9" t="s">
        <v>34</v>
      </c>
      <c r="G661">
        <v>1042</v>
      </c>
      <c r="H661">
        <v>6</v>
      </c>
      <c r="I661" s="10">
        <v>44352</v>
      </c>
      <c r="J661">
        <v>0</v>
      </c>
      <c r="K661" t="b">
        <v>1</v>
      </c>
      <c r="L661">
        <v>20</v>
      </c>
      <c r="M661">
        <v>51</v>
      </c>
      <c r="N661" s="9" t="s">
        <v>183</v>
      </c>
      <c r="O661" s="10">
        <v>44383</v>
      </c>
      <c r="P661" s="9" t="s">
        <v>406</v>
      </c>
      <c r="Q661">
        <v>2020</v>
      </c>
      <c r="R661">
        <v>7</v>
      </c>
      <c r="S661">
        <v>11.433499661184008</v>
      </c>
      <c r="T661" s="9" t="s">
        <v>384</v>
      </c>
      <c r="U661">
        <v>11</v>
      </c>
      <c r="V661">
        <v>11</v>
      </c>
      <c r="W661">
        <v>0</v>
      </c>
      <c r="X661">
        <v>6</v>
      </c>
      <c r="Y661">
        <v>2021</v>
      </c>
      <c r="Z661" s="9" t="s">
        <v>201</v>
      </c>
      <c r="AA661" s="9" t="s">
        <v>190</v>
      </c>
      <c r="AB661" t="s">
        <v>440</v>
      </c>
      <c r="AC661" t="s">
        <v>441</v>
      </c>
      <c r="AD661">
        <v>7</v>
      </c>
      <c r="AE661" t="s">
        <v>443</v>
      </c>
      <c r="AF661">
        <v>6</v>
      </c>
      <c r="AG661" t="s">
        <v>457</v>
      </c>
      <c r="AH661" t="s">
        <v>484</v>
      </c>
      <c r="AI661" t="s">
        <v>441</v>
      </c>
      <c r="AJ661">
        <v>7</v>
      </c>
      <c r="AK661" t="s">
        <v>443</v>
      </c>
    </row>
    <row r="662" spans="1:37" x14ac:dyDescent="0.2">
      <c r="A662">
        <v>1264</v>
      </c>
      <c r="B662" s="9" t="s">
        <v>157</v>
      </c>
      <c r="C662">
        <v>30</v>
      </c>
      <c r="D662" s="10">
        <v>43992</v>
      </c>
      <c r="E662" s="10">
        <v>44357</v>
      </c>
      <c r="F662" s="9" t="s">
        <v>34</v>
      </c>
      <c r="G662">
        <v>1250</v>
      </c>
      <c r="H662">
        <v>8</v>
      </c>
      <c r="I662" s="10">
        <v>44302</v>
      </c>
      <c r="J662">
        <v>0</v>
      </c>
      <c r="K662" t="b">
        <v>1</v>
      </c>
      <c r="L662">
        <v>5</v>
      </c>
      <c r="M662">
        <v>30</v>
      </c>
      <c r="N662" s="9" t="s">
        <v>183</v>
      </c>
      <c r="O662" s="10">
        <v>44383</v>
      </c>
      <c r="P662" s="9" t="s">
        <v>434</v>
      </c>
      <c r="Q662">
        <v>2020</v>
      </c>
      <c r="R662">
        <v>6</v>
      </c>
      <c r="S662">
        <v>12.846259676790078</v>
      </c>
      <c r="T662" s="9" t="s">
        <v>363</v>
      </c>
      <c r="U662">
        <v>12</v>
      </c>
      <c r="V662">
        <v>12</v>
      </c>
      <c r="W662">
        <v>1</v>
      </c>
      <c r="X662">
        <v>6</v>
      </c>
      <c r="Y662">
        <v>2021</v>
      </c>
      <c r="Z662" s="9" t="s">
        <v>201</v>
      </c>
      <c r="AA662" s="9" t="s">
        <v>191</v>
      </c>
      <c r="AB662" t="s">
        <v>440</v>
      </c>
      <c r="AC662" t="s">
        <v>447</v>
      </c>
      <c r="AD662">
        <v>6</v>
      </c>
      <c r="AE662" t="s">
        <v>457</v>
      </c>
      <c r="AF662">
        <v>4</v>
      </c>
      <c r="AG662" t="s">
        <v>454</v>
      </c>
      <c r="AH662" t="s">
        <v>484</v>
      </c>
      <c r="AI662" t="s">
        <v>447</v>
      </c>
      <c r="AJ662">
        <v>6</v>
      </c>
      <c r="AK662" t="s">
        <v>457</v>
      </c>
    </row>
    <row r="663" spans="1:37" hidden="1" x14ac:dyDescent="0.2">
      <c r="A663">
        <v>2</v>
      </c>
      <c r="B663" s="9" t="s">
        <v>38</v>
      </c>
      <c r="C663">
        <v>10</v>
      </c>
      <c r="D663" s="10">
        <v>44027</v>
      </c>
      <c r="E663" s="10">
        <v>44756</v>
      </c>
      <c r="F663" s="9" t="s">
        <v>34</v>
      </c>
      <c r="G663">
        <v>369</v>
      </c>
      <c r="H663">
        <v>1</v>
      </c>
      <c r="I663" s="10">
        <v>44343</v>
      </c>
      <c r="J663">
        <v>0</v>
      </c>
      <c r="K663" t="b">
        <v>0</v>
      </c>
      <c r="L663">
        <v>2</v>
      </c>
      <c r="M663">
        <v>25</v>
      </c>
      <c r="N663" s="9" t="s">
        <v>183</v>
      </c>
      <c r="O663" s="10">
        <v>44383</v>
      </c>
      <c r="P663" s="9" t="s">
        <v>422</v>
      </c>
      <c r="Q663">
        <v>2020</v>
      </c>
      <c r="R663">
        <v>7</v>
      </c>
      <c r="S663">
        <v>11.696338733854905</v>
      </c>
      <c r="T663" s="9" t="s">
        <v>356</v>
      </c>
      <c r="U663">
        <v>11</v>
      </c>
      <c r="V663">
        <v>0</v>
      </c>
      <c r="W663">
        <v>12</v>
      </c>
      <c r="X663">
        <v>7</v>
      </c>
      <c r="Y663">
        <v>2020</v>
      </c>
      <c r="Z663" s="9" t="s">
        <v>190</v>
      </c>
      <c r="AA663" s="9" t="s">
        <v>190</v>
      </c>
      <c r="AB663" t="s">
        <v>446</v>
      </c>
      <c r="AC663" t="s">
        <v>441</v>
      </c>
      <c r="AD663">
        <v>7</v>
      </c>
      <c r="AE663" t="s">
        <v>443</v>
      </c>
      <c r="AF663">
        <v>5</v>
      </c>
      <c r="AG663" t="s">
        <v>448</v>
      </c>
      <c r="AH663" t="s">
        <v>484</v>
      </c>
      <c r="AI663" t="s">
        <v>441</v>
      </c>
      <c r="AJ663">
        <v>7</v>
      </c>
      <c r="AK663" t="s">
        <v>443</v>
      </c>
    </row>
    <row r="664" spans="1:37" hidden="1" x14ac:dyDescent="0.2">
      <c r="A664">
        <v>3</v>
      </c>
      <c r="B664" s="9" t="s">
        <v>40</v>
      </c>
      <c r="C664">
        <v>10</v>
      </c>
      <c r="D664" s="10">
        <v>44074</v>
      </c>
      <c r="E664" s="10">
        <v>44439</v>
      </c>
      <c r="F664" s="9" t="s">
        <v>34</v>
      </c>
      <c r="G664">
        <v>658</v>
      </c>
      <c r="H664">
        <v>1</v>
      </c>
      <c r="I664" s="10">
        <v>44340</v>
      </c>
      <c r="J664">
        <v>0</v>
      </c>
      <c r="K664" t="b">
        <v>0</v>
      </c>
      <c r="L664">
        <v>1</v>
      </c>
      <c r="M664">
        <v>18</v>
      </c>
      <c r="N664" s="9" t="s">
        <v>183</v>
      </c>
      <c r="O664" s="10">
        <v>44383</v>
      </c>
      <c r="P664" s="9" t="s">
        <v>373</v>
      </c>
      <c r="Q664">
        <v>2020</v>
      </c>
      <c r="R664">
        <v>8</v>
      </c>
      <c r="S664">
        <v>10.152159181913387</v>
      </c>
      <c r="T664" s="9" t="s">
        <v>356</v>
      </c>
      <c r="U664">
        <v>10</v>
      </c>
      <c r="V664">
        <v>0</v>
      </c>
      <c r="W664">
        <v>10</v>
      </c>
      <c r="X664">
        <v>8</v>
      </c>
      <c r="Y664">
        <v>2020</v>
      </c>
      <c r="Z664" s="9" t="s">
        <v>189</v>
      </c>
      <c r="AA664" s="9" t="s">
        <v>189</v>
      </c>
      <c r="AB664" t="s">
        <v>440</v>
      </c>
      <c r="AC664" t="s">
        <v>441</v>
      </c>
      <c r="AD664">
        <v>8</v>
      </c>
      <c r="AE664" t="s">
        <v>442</v>
      </c>
      <c r="AF664">
        <v>5</v>
      </c>
      <c r="AG664" t="s">
        <v>448</v>
      </c>
      <c r="AH664" t="s">
        <v>484</v>
      </c>
      <c r="AI664" t="s">
        <v>441</v>
      </c>
      <c r="AJ664">
        <v>8</v>
      </c>
      <c r="AK664" t="s">
        <v>442</v>
      </c>
    </row>
    <row r="665" spans="1:37" hidden="1" x14ac:dyDescent="0.2">
      <c r="A665">
        <v>8</v>
      </c>
      <c r="B665" s="9" t="s">
        <v>50</v>
      </c>
      <c r="C665">
        <v>5</v>
      </c>
      <c r="D665" s="10">
        <v>44090</v>
      </c>
      <c r="E665" s="10">
        <v>44455</v>
      </c>
      <c r="F665" s="9" t="s">
        <v>34</v>
      </c>
      <c r="G665">
        <v>406</v>
      </c>
      <c r="H665">
        <v>4</v>
      </c>
      <c r="I665" s="10">
        <v>44343</v>
      </c>
      <c r="J665">
        <v>0</v>
      </c>
      <c r="K665" t="b">
        <v>0</v>
      </c>
      <c r="L665">
        <v>7</v>
      </c>
      <c r="M665">
        <v>48</v>
      </c>
      <c r="N665" s="9" t="s">
        <v>183</v>
      </c>
      <c r="O665" s="10">
        <v>44383</v>
      </c>
      <c r="P665" s="9" t="s">
        <v>405</v>
      </c>
      <c r="Q665">
        <v>2020</v>
      </c>
      <c r="R665">
        <v>9</v>
      </c>
      <c r="S665">
        <v>9.626481036571592</v>
      </c>
      <c r="T665" s="9" t="s">
        <v>356</v>
      </c>
      <c r="U665">
        <v>9</v>
      </c>
      <c r="V665">
        <v>0</v>
      </c>
      <c r="W665">
        <v>10</v>
      </c>
      <c r="X665">
        <v>9</v>
      </c>
      <c r="Y665">
        <v>2020</v>
      </c>
      <c r="Z665" s="9" t="s">
        <v>193</v>
      </c>
      <c r="AA665" s="9" t="s">
        <v>193</v>
      </c>
      <c r="AB665" t="s">
        <v>440</v>
      </c>
      <c r="AC665" t="s">
        <v>441</v>
      </c>
      <c r="AD665">
        <v>9</v>
      </c>
      <c r="AE665" t="s">
        <v>449</v>
      </c>
      <c r="AF665">
        <v>5</v>
      </c>
      <c r="AG665" t="s">
        <v>448</v>
      </c>
      <c r="AH665" t="s">
        <v>484</v>
      </c>
      <c r="AI665" t="s">
        <v>441</v>
      </c>
      <c r="AJ665">
        <v>9</v>
      </c>
      <c r="AK665" t="s">
        <v>449</v>
      </c>
    </row>
    <row r="666" spans="1:37" hidden="1" x14ac:dyDescent="0.2">
      <c r="A666">
        <v>10</v>
      </c>
      <c r="B666" s="9" t="s">
        <v>54</v>
      </c>
      <c r="C666">
        <v>5</v>
      </c>
      <c r="D666" s="10">
        <v>44175</v>
      </c>
      <c r="E666" s="10">
        <v>44540</v>
      </c>
      <c r="F666" s="9" t="s">
        <v>34</v>
      </c>
      <c r="G666">
        <v>325</v>
      </c>
      <c r="H666">
        <v>1</v>
      </c>
      <c r="I666" s="10">
        <v>44350</v>
      </c>
      <c r="J666">
        <v>0</v>
      </c>
      <c r="K666" t="b">
        <v>1</v>
      </c>
      <c r="M666">
        <v>2</v>
      </c>
      <c r="N666" s="9" t="s">
        <v>183</v>
      </c>
      <c r="O666" s="10">
        <v>44383</v>
      </c>
      <c r="P666" s="9" t="s">
        <v>414</v>
      </c>
      <c r="Q666">
        <v>2020</v>
      </c>
      <c r="R666">
        <v>12</v>
      </c>
      <c r="S666">
        <v>6.833815889443315</v>
      </c>
      <c r="T666" s="9" t="s">
        <v>356</v>
      </c>
      <c r="U666">
        <v>6</v>
      </c>
      <c r="V666">
        <v>0</v>
      </c>
      <c r="W666">
        <v>7</v>
      </c>
      <c r="X666">
        <v>12</v>
      </c>
      <c r="Y666">
        <v>2020</v>
      </c>
      <c r="Z666" s="9" t="s">
        <v>192</v>
      </c>
      <c r="AA666" s="9" t="s">
        <v>192</v>
      </c>
      <c r="AB666" t="s">
        <v>440</v>
      </c>
      <c r="AC666" t="s">
        <v>444</v>
      </c>
      <c r="AD666">
        <v>12</v>
      </c>
      <c r="AE666" t="s">
        <v>445</v>
      </c>
      <c r="AF666">
        <v>6</v>
      </c>
      <c r="AG666" t="s">
        <v>457</v>
      </c>
      <c r="AH666" t="s">
        <v>484</v>
      </c>
      <c r="AI666" t="s">
        <v>444</v>
      </c>
      <c r="AJ666">
        <v>12</v>
      </c>
      <c r="AK666" t="s">
        <v>445</v>
      </c>
    </row>
    <row r="667" spans="1:37" hidden="1" x14ac:dyDescent="0.2">
      <c r="A667">
        <v>30</v>
      </c>
      <c r="B667" s="9" t="s">
        <v>88</v>
      </c>
      <c r="C667">
        <v>10</v>
      </c>
      <c r="D667" s="10">
        <v>44161</v>
      </c>
      <c r="E667" s="10">
        <v>44526</v>
      </c>
      <c r="F667" s="9" t="s">
        <v>34</v>
      </c>
      <c r="G667">
        <v>395</v>
      </c>
      <c r="H667">
        <v>3</v>
      </c>
      <c r="I667" s="10">
        <v>44323</v>
      </c>
      <c r="J667">
        <v>0</v>
      </c>
      <c r="K667" t="b">
        <v>1</v>
      </c>
      <c r="L667">
        <v>16</v>
      </c>
      <c r="M667">
        <v>120</v>
      </c>
      <c r="N667" s="9" t="s">
        <v>183</v>
      </c>
      <c r="O667" s="10">
        <v>44383</v>
      </c>
      <c r="P667" s="9" t="s">
        <v>400</v>
      </c>
      <c r="Q667">
        <v>2020</v>
      </c>
      <c r="R667">
        <v>11</v>
      </c>
      <c r="S667">
        <v>7.2937842666173847</v>
      </c>
      <c r="T667" s="9" t="s">
        <v>356</v>
      </c>
      <c r="U667">
        <v>7</v>
      </c>
      <c r="V667">
        <v>0</v>
      </c>
      <c r="W667">
        <v>7</v>
      </c>
      <c r="X667">
        <v>11</v>
      </c>
      <c r="Y667">
        <v>2020</v>
      </c>
      <c r="Z667" s="9" t="s">
        <v>196</v>
      </c>
      <c r="AA667" s="9" t="s">
        <v>196</v>
      </c>
      <c r="AB667" t="s">
        <v>440</v>
      </c>
      <c r="AC667" t="s">
        <v>444</v>
      </c>
      <c r="AD667">
        <v>11</v>
      </c>
      <c r="AE667" t="s">
        <v>453</v>
      </c>
      <c r="AF667">
        <v>5</v>
      </c>
      <c r="AG667" t="s">
        <v>448</v>
      </c>
      <c r="AH667" t="s">
        <v>484</v>
      </c>
      <c r="AI667" t="s">
        <v>444</v>
      </c>
      <c r="AJ667">
        <v>11</v>
      </c>
      <c r="AK667" t="s">
        <v>453</v>
      </c>
    </row>
    <row r="668" spans="1:37" hidden="1" x14ac:dyDescent="0.2">
      <c r="A668">
        <v>33</v>
      </c>
      <c r="B668" s="9" t="s">
        <v>92</v>
      </c>
      <c r="C668">
        <v>5</v>
      </c>
      <c r="D668" s="10">
        <v>44139</v>
      </c>
      <c r="E668" s="10">
        <v>44504</v>
      </c>
      <c r="F668" s="9" t="s">
        <v>34</v>
      </c>
      <c r="G668">
        <v>325</v>
      </c>
      <c r="H668">
        <v>1</v>
      </c>
      <c r="I668" s="10">
        <v>44350</v>
      </c>
      <c r="J668">
        <v>0</v>
      </c>
      <c r="K668" t="b">
        <v>0</v>
      </c>
      <c r="N668" s="9" t="s">
        <v>183</v>
      </c>
      <c r="O668" s="10">
        <v>44383</v>
      </c>
      <c r="P668" s="9" t="s">
        <v>415</v>
      </c>
      <c r="Q668">
        <v>2020</v>
      </c>
      <c r="R668">
        <v>11</v>
      </c>
      <c r="S668">
        <v>8.0165917164623508</v>
      </c>
      <c r="T668" s="9" t="s">
        <v>356</v>
      </c>
      <c r="U668">
        <v>8</v>
      </c>
      <c r="V668">
        <v>0</v>
      </c>
      <c r="W668">
        <v>8</v>
      </c>
      <c r="X668">
        <v>11</v>
      </c>
      <c r="Y668">
        <v>2020</v>
      </c>
      <c r="Z668" s="9" t="s">
        <v>196</v>
      </c>
      <c r="AA668" s="9" t="s">
        <v>196</v>
      </c>
      <c r="AB668" t="s">
        <v>440</v>
      </c>
      <c r="AC668" t="s">
        <v>444</v>
      </c>
      <c r="AD668">
        <v>11</v>
      </c>
      <c r="AE668" t="s">
        <v>453</v>
      </c>
      <c r="AF668">
        <v>6</v>
      </c>
      <c r="AG668" t="s">
        <v>457</v>
      </c>
      <c r="AH668" t="s">
        <v>484</v>
      </c>
      <c r="AI668" t="s">
        <v>444</v>
      </c>
      <c r="AJ668">
        <v>11</v>
      </c>
      <c r="AK668" t="s">
        <v>453</v>
      </c>
    </row>
    <row r="669" spans="1:37" x14ac:dyDescent="0.2">
      <c r="A669">
        <v>34</v>
      </c>
      <c r="B669" s="9" t="s">
        <v>93</v>
      </c>
      <c r="C669">
        <v>5</v>
      </c>
      <c r="D669" s="10">
        <v>43992</v>
      </c>
      <c r="E669" s="10">
        <v>44357</v>
      </c>
      <c r="F669" s="9" t="s">
        <v>34</v>
      </c>
      <c r="G669">
        <v>619</v>
      </c>
      <c r="H669">
        <v>1</v>
      </c>
      <c r="I669" s="10">
        <v>44141</v>
      </c>
      <c r="J669">
        <v>0</v>
      </c>
      <c r="K669" t="b">
        <v>1</v>
      </c>
      <c r="N669" s="9" t="s">
        <v>183</v>
      </c>
      <c r="O669" s="10">
        <v>44383</v>
      </c>
      <c r="P669" s="9" t="s">
        <v>434</v>
      </c>
      <c r="Q669">
        <v>2020</v>
      </c>
      <c r="R669">
        <v>6</v>
      </c>
      <c r="S669">
        <v>12.846259676790078</v>
      </c>
      <c r="T669" s="9" t="s">
        <v>356</v>
      </c>
      <c r="U669">
        <v>12</v>
      </c>
      <c r="V669">
        <v>0</v>
      </c>
      <c r="W669">
        <v>13</v>
      </c>
      <c r="X669">
        <v>6</v>
      </c>
      <c r="Y669">
        <v>2020</v>
      </c>
      <c r="Z669" s="9" t="s">
        <v>191</v>
      </c>
      <c r="AA669" s="9" t="s">
        <v>191</v>
      </c>
      <c r="AB669" t="s">
        <v>440</v>
      </c>
      <c r="AC669" t="s">
        <v>447</v>
      </c>
      <c r="AD669">
        <v>6</v>
      </c>
      <c r="AE669" t="s">
        <v>457</v>
      </c>
      <c r="AF669">
        <v>11</v>
      </c>
      <c r="AG669" t="s">
        <v>453</v>
      </c>
      <c r="AH669" t="s">
        <v>484</v>
      </c>
      <c r="AI669" t="s">
        <v>447</v>
      </c>
      <c r="AJ669">
        <v>6</v>
      </c>
      <c r="AK669" t="s">
        <v>457</v>
      </c>
    </row>
    <row r="670" spans="1:37" hidden="1" x14ac:dyDescent="0.2">
      <c r="A670">
        <v>36</v>
      </c>
      <c r="B670" s="9" t="s">
        <v>95</v>
      </c>
      <c r="C670">
        <v>5</v>
      </c>
      <c r="D670" s="10">
        <v>44165</v>
      </c>
      <c r="E670" s="10">
        <v>44530</v>
      </c>
      <c r="F670" s="9" t="s">
        <v>34</v>
      </c>
      <c r="G670">
        <v>325</v>
      </c>
      <c r="H670">
        <v>3</v>
      </c>
      <c r="I670" s="10">
        <v>44341</v>
      </c>
      <c r="J670">
        <v>0</v>
      </c>
      <c r="K670" t="b">
        <v>1</v>
      </c>
      <c r="L670">
        <v>32</v>
      </c>
      <c r="M670">
        <v>136</v>
      </c>
      <c r="N670" s="9" t="s">
        <v>183</v>
      </c>
      <c r="O670" s="10">
        <v>44383</v>
      </c>
      <c r="P670" s="9" t="s">
        <v>401</v>
      </c>
      <c r="Q670">
        <v>2020</v>
      </c>
      <c r="R670">
        <v>11</v>
      </c>
      <c r="S670">
        <v>7.1623647302819355</v>
      </c>
      <c r="T670" s="9" t="s">
        <v>356</v>
      </c>
      <c r="U670">
        <v>7</v>
      </c>
      <c r="V670">
        <v>0</v>
      </c>
      <c r="W670">
        <v>7</v>
      </c>
      <c r="X670">
        <v>11</v>
      </c>
      <c r="Y670">
        <v>2020</v>
      </c>
      <c r="Z670" s="9" t="s">
        <v>196</v>
      </c>
      <c r="AA670" s="9" t="s">
        <v>196</v>
      </c>
      <c r="AB670" t="s">
        <v>440</v>
      </c>
      <c r="AC670" t="s">
        <v>444</v>
      </c>
      <c r="AD670">
        <v>11</v>
      </c>
      <c r="AE670" t="s">
        <v>453</v>
      </c>
      <c r="AF670">
        <v>5</v>
      </c>
      <c r="AG670" t="s">
        <v>448</v>
      </c>
      <c r="AH670" t="s">
        <v>484</v>
      </c>
      <c r="AI670" t="s">
        <v>444</v>
      </c>
      <c r="AJ670">
        <v>11</v>
      </c>
      <c r="AK670" t="s">
        <v>453</v>
      </c>
    </row>
    <row r="671" spans="1:37" hidden="1" x14ac:dyDescent="0.2">
      <c r="A671">
        <v>46</v>
      </c>
      <c r="B671" s="9" t="s">
        <v>107</v>
      </c>
      <c r="C671">
        <v>10</v>
      </c>
      <c r="D671" s="10">
        <v>44148</v>
      </c>
      <c r="E671" s="10">
        <v>44513</v>
      </c>
      <c r="F671" s="9" t="s">
        <v>34</v>
      </c>
      <c r="G671">
        <v>594</v>
      </c>
      <c r="H671">
        <v>2</v>
      </c>
      <c r="I671" s="10">
        <v>44349</v>
      </c>
      <c r="J671">
        <v>0</v>
      </c>
      <c r="K671" t="b">
        <v>0</v>
      </c>
      <c r="L671">
        <v>97</v>
      </c>
      <c r="M671">
        <v>393</v>
      </c>
      <c r="N671" s="9" t="s">
        <v>183</v>
      </c>
      <c r="O671" s="10">
        <v>44383</v>
      </c>
      <c r="P671" s="9" t="s">
        <v>410</v>
      </c>
      <c r="Q671">
        <v>2020</v>
      </c>
      <c r="R671">
        <v>11</v>
      </c>
      <c r="S671">
        <v>7.7208977597075918</v>
      </c>
      <c r="T671" s="9" t="s">
        <v>356</v>
      </c>
      <c r="U671">
        <v>7</v>
      </c>
      <c r="V671">
        <v>0</v>
      </c>
      <c r="W671">
        <v>8</v>
      </c>
      <c r="X671">
        <v>11</v>
      </c>
      <c r="Y671">
        <v>2020</v>
      </c>
      <c r="Z671" s="9" t="s">
        <v>196</v>
      </c>
      <c r="AA671" s="9" t="s">
        <v>196</v>
      </c>
      <c r="AB671" t="s">
        <v>440</v>
      </c>
      <c r="AC671" t="s">
        <v>444</v>
      </c>
      <c r="AD671">
        <v>11</v>
      </c>
      <c r="AE671" t="s">
        <v>453</v>
      </c>
      <c r="AF671">
        <v>6</v>
      </c>
      <c r="AG671" t="s">
        <v>457</v>
      </c>
      <c r="AH671" t="s">
        <v>484</v>
      </c>
      <c r="AI671" t="s">
        <v>444</v>
      </c>
      <c r="AJ671">
        <v>11</v>
      </c>
      <c r="AK671" t="s">
        <v>453</v>
      </c>
    </row>
    <row r="672" spans="1:37" hidden="1" x14ac:dyDescent="0.2">
      <c r="A672">
        <v>52</v>
      </c>
      <c r="B672" s="9" t="s">
        <v>114</v>
      </c>
      <c r="C672">
        <v>5</v>
      </c>
      <c r="D672" s="10">
        <v>43936</v>
      </c>
      <c r="E672" s="10">
        <v>44666</v>
      </c>
      <c r="F672" s="9" t="s">
        <v>34</v>
      </c>
      <c r="G672">
        <v>369</v>
      </c>
      <c r="H672">
        <v>2</v>
      </c>
      <c r="I672" s="10">
        <v>44349</v>
      </c>
      <c r="J672">
        <v>0</v>
      </c>
      <c r="K672" t="b">
        <v>1</v>
      </c>
      <c r="L672">
        <v>6</v>
      </c>
      <c r="M672">
        <v>30</v>
      </c>
      <c r="N672" s="9" t="s">
        <v>183</v>
      </c>
      <c r="O672" s="10">
        <v>44383</v>
      </c>
      <c r="P672" s="9" t="s">
        <v>355</v>
      </c>
      <c r="Q672">
        <v>2020</v>
      </c>
      <c r="R672">
        <v>4</v>
      </c>
      <c r="S672">
        <v>14.686133185486355</v>
      </c>
      <c r="T672" s="9" t="s">
        <v>356</v>
      </c>
      <c r="U672">
        <v>14</v>
      </c>
      <c r="V672">
        <v>0</v>
      </c>
      <c r="W672">
        <v>15</v>
      </c>
      <c r="X672">
        <v>4</v>
      </c>
      <c r="Y672">
        <v>2020</v>
      </c>
      <c r="Z672" s="9" t="s">
        <v>204</v>
      </c>
      <c r="AA672" s="9" t="s">
        <v>204</v>
      </c>
      <c r="AB672" t="s">
        <v>446</v>
      </c>
      <c r="AC672" t="s">
        <v>447</v>
      </c>
      <c r="AD672">
        <v>4</v>
      </c>
      <c r="AE672" t="s">
        <v>454</v>
      </c>
      <c r="AF672">
        <v>6</v>
      </c>
      <c r="AG672" t="s">
        <v>457</v>
      </c>
      <c r="AH672" t="s">
        <v>484</v>
      </c>
      <c r="AI672" t="s">
        <v>447</v>
      </c>
      <c r="AJ672">
        <v>4</v>
      </c>
      <c r="AK672" t="s">
        <v>454</v>
      </c>
    </row>
    <row r="673" spans="1:37" hidden="1" x14ac:dyDescent="0.2">
      <c r="A673">
        <v>59</v>
      </c>
      <c r="B673" s="9" t="s">
        <v>123</v>
      </c>
      <c r="C673">
        <v>10</v>
      </c>
      <c r="D673" s="10">
        <v>44124</v>
      </c>
      <c r="E673" s="10">
        <v>44489</v>
      </c>
      <c r="F673" s="9" t="s">
        <v>34</v>
      </c>
      <c r="G673">
        <v>792</v>
      </c>
      <c r="H673">
        <v>6</v>
      </c>
      <c r="I673" s="10">
        <v>44335</v>
      </c>
      <c r="J673">
        <v>0</v>
      </c>
      <c r="K673" t="b">
        <v>1</v>
      </c>
      <c r="L673">
        <v>1</v>
      </c>
      <c r="M673">
        <v>6</v>
      </c>
      <c r="N673" s="9" t="s">
        <v>183</v>
      </c>
      <c r="O673" s="10">
        <v>44383</v>
      </c>
      <c r="P673" s="9" t="s">
        <v>402</v>
      </c>
      <c r="Q673">
        <v>2020</v>
      </c>
      <c r="R673">
        <v>10</v>
      </c>
      <c r="S673">
        <v>8.5094149777202812</v>
      </c>
      <c r="T673" s="9" t="s">
        <v>356</v>
      </c>
      <c r="U673">
        <v>8</v>
      </c>
      <c r="V673">
        <v>0</v>
      </c>
      <c r="W673">
        <v>9</v>
      </c>
      <c r="X673">
        <v>10</v>
      </c>
      <c r="Y673">
        <v>2020</v>
      </c>
      <c r="Z673" s="9" t="s">
        <v>194</v>
      </c>
      <c r="AA673" s="9" t="s">
        <v>194</v>
      </c>
      <c r="AB673" t="s">
        <v>440</v>
      </c>
      <c r="AC673" t="s">
        <v>444</v>
      </c>
      <c r="AD673">
        <v>10</v>
      </c>
      <c r="AE673" t="s">
        <v>450</v>
      </c>
      <c r="AF673">
        <v>5</v>
      </c>
      <c r="AG673" t="s">
        <v>448</v>
      </c>
      <c r="AH673" t="s">
        <v>484</v>
      </c>
      <c r="AI673" t="s">
        <v>444</v>
      </c>
      <c r="AJ673">
        <v>10</v>
      </c>
      <c r="AK673" t="s">
        <v>450</v>
      </c>
    </row>
    <row r="674" spans="1:37" hidden="1" x14ac:dyDescent="0.2">
      <c r="A674">
        <v>60</v>
      </c>
      <c r="B674" s="9" t="s">
        <v>125</v>
      </c>
      <c r="C674">
        <v>5</v>
      </c>
      <c r="D674" s="10">
        <v>44180</v>
      </c>
      <c r="E674" s="10">
        <v>44545</v>
      </c>
      <c r="F674" s="9" t="s">
        <v>34</v>
      </c>
      <c r="G674">
        <v>406</v>
      </c>
      <c r="H674">
        <v>2</v>
      </c>
      <c r="I674" s="10">
        <v>44326</v>
      </c>
      <c r="J674">
        <v>0</v>
      </c>
      <c r="K674" t="b">
        <v>0</v>
      </c>
      <c r="L674">
        <v>3</v>
      </c>
      <c r="M674">
        <v>9</v>
      </c>
      <c r="N674" s="9" t="s">
        <v>183</v>
      </c>
      <c r="O674" s="10">
        <v>44383</v>
      </c>
      <c r="P674" s="9" t="s">
        <v>379</v>
      </c>
      <c r="Q674">
        <v>2020</v>
      </c>
      <c r="R674">
        <v>12</v>
      </c>
      <c r="S674">
        <v>6.6695414690240042</v>
      </c>
      <c r="T674" s="9" t="s">
        <v>356</v>
      </c>
      <c r="U674">
        <v>6</v>
      </c>
      <c r="V674">
        <v>0</v>
      </c>
      <c r="W674">
        <v>7</v>
      </c>
      <c r="X674">
        <v>12</v>
      </c>
      <c r="Y674">
        <v>2020</v>
      </c>
      <c r="Z674" s="9" t="s">
        <v>192</v>
      </c>
      <c r="AA674" s="9" t="s">
        <v>192</v>
      </c>
      <c r="AB674" t="s">
        <v>440</v>
      </c>
      <c r="AC674" t="s">
        <v>444</v>
      </c>
      <c r="AD674">
        <v>12</v>
      </c>
      <c r="AE674" t="s">
        <v>445</v>
      </c>
      <c r="AF674">
        <v>5</v>
      </c>
      <c r="AG674" t="s">
        <v>448</v>
      </c>
      <c r="AH674" t="s">
        <v>484</v>
      </c>
      <c r="AI674" t="s">
        <v>444</v>
      </c>
      <c r="AJ674">
        <v>12</v>
      </c>
      <c r="AK674" t="s">
        <v>445</v>
      </c>
    </row>
    <row r="675" spans="1:37" hidden="1" x14ac:dyDescent="0.2">
      <c r="A675">
        <v>61</v>
      </c>
      <c r="B675" s="9" t="s">
        <v>126</v>
      </c>
      <c r="C675">
        <v>5</v>
      </c>
      <c r="D675" s="10">
        <v>44186</v>
      </c>
      <c r="E675" s="10">
        <v>44551</v>
      </c>
      <c r="F675" s="9" t="s">
        <v>34</v>
      </c>
      <c r="G675">
        <v>542</v>
      </c>
      <c r="H675">
        <v>2</v>
      </c>
      <c r="I675" s="10">
        <v>44352</v>
      </c>
      <c r="J675">
        <v>0</v>
      </c>
      <c r="K675" t="b">
        <v>0</v>
      </c>
      <c r="L675">
        <v>30</v>
      </c>
      <c r="M675">
        <v>57</v>
      </c>
      <c r="N675" s="9" t="s">
        <v>183</v>
      </c>
      <c r="O675" s="10">
        <v>44383</v>
      </c>
      <c r="P675" s="9" t="s">
        <v>409</v>
      </c>
      <c r="Q675">
        <v>2020</v>
      </c>
      <c r="R675">
        <v>12</v>
      </c>
      <c r="S675">
        <v>6.4724121645208319</v>
      </c>
      <c r="T675" s="9" t="s">
        <v>356</v>
      </c>
      <c r="U675">
        <v>6</v>
      </c>
      <c r="V675">
        <v>0</v>
      </c>
      <c r="W675">
        <v>6</v>
      </c>
      <c r="X675">
        <v>12</v>
      </c>
      <c r="Y675">
        <v>2020</v>
      </c>
      <c r="Z675" s="9" t="s">
        <v>192</v>
      </c>
      <c r="AA675" s="9" t="s">
        <v>192</v>
      </c>
      <c r="AB675" t="s">
        <v>440</v>
      </c>
      <c r="AC675" t="s">
        <v>444</v>
      </c>
      <c r="AD675">
        <v>12</v>
      </c>
      <c r="AE675" t="s">
        <v>445</v>
      </c>
      <c r="AF675">
        <v>6</v>
      </c>
      <c r="AG675" t="s">
        <v>457</v>
      </c>
      <c r="AH675" t="s">
        <v>484</v>
      </c>
      <c r="AI675" t="s">
        <v>444</v>
      </c>
      <c r="AJ675">
        <v>12</v>
      </c>
      <c r="AK675" t="s">
        <v>445</v>
      </c>
    </row>
    <row r="676" spans="1:37" hidden="1" x14ac:dyDescent="0.2">
      <c r="A676">
        <v>68</v>
      </c>
      <c r="B676" s="9" t="s">
        <v>135</v>
      </c>
      <c r="C676">
        <v>10</v>
      </c>
      <c r="D676" s="10">
        <v>43873</v>
      </c>
      <c r="E676" s="10">
        <v>44420</v>
      </c>
      <c r="F676" s="9" t="s">
        <v>34</v>
      </c>
      <c r="G676">
        <v>395</v>
      </c>
      <c r="H676">
        <v>5</v>
      </c>
      <c r="I676" s="10">
        <v>44350</v>
      </c>
      <c r="J676">
        <v>0</v>
      </c>
      <c r="K676" t="b">
        <v>1</v>
      </c>
      <c r="L676">
        <v>28</v>
      </c>
      <c r="M676">
        <v>121</v>
      </c>
      <c r="N676" s="9" t="s">
        <v>183</v>
      </c>
      <c r="O676" s="10">
        <v>44383</v>
      </c>
      <c r="P676" s="9" t="s">
        <v>428</v>
      </c>
      <c r="Q676">
        <v>2020</v>
      </c>
      <c r="R676">
        <v>2</v>
      </c>
      <c r="S676">
        <v>16.755990882769666</v>
      </c>
      <c r="T676" s="9" t="s">
        <v>356</v>
      </c>
      <c r="U676">
        <v>16</v>
      </c>
      <c r="V676">
        <v>0</v>
      </c>
      <c r="W676">
        <v>17</v>
      </c>
      <c r="X676">
        <v>2</v>
      </c>
      <c r="Y676">
        <v>2020</v>
      </c>
      <c r="Z676" s="9" t="s">
        <v>202</v>
      </c>
      <c r="AA676" s="9" t="s">
        <v>202</v>
      </c>
      <c r="AB676" t="s">
        <v>440</v>
      </c>
      <c r="AC676" t="s">
        <v>441</v>
      </c>
      <c r="AD676">
        <v>8</v>
      </c>
      <c r="AE676" t="s">
        <v>442</v>
      </c>
      <c r="AF676">
        <v>6</v>
      </c>
      <c r="AG676" t="s">
        <v>457</v>
      </c>
      <c r="AH676" t="s">
        <v>484</v>
      </c>
      <c r="AI676" t="s">
        <v>451</v>
      </c>
      <c r="AJ676">
        <v>2</v>
      </c>
      <c r="AK676" t="s">
        <v>452</v>
      </c>
    </row>
    <row r="677" spans="1:37" hidden="1" x14ac:dyDescent="0.2">
      <c r="A677">
        <v>75</v>
      </c>
      <c r="B677" s="9" t="s">
        <v>142</v>
      </c>
      <c r="C677">
        <v>5</v>
      </c>
      <c r="D677" s="10">
        <v>44183</v>
      </c>
      <c r="E677" s="10">
        <v>44548</v>
      </c>
      <c r="F677" s="9" t="s">
        <v>34</v>
      </c>
      <c r="G677">
        <v>406</v>
      </c>
      <c r="H677">
        <v>2</v>
      </c>
      <c r="I677" s="10">
        <v>44348</v>
      </c>
      <c r="J677">
        <v>0</v>
      </c>
      <c r="K677" t="b">
        <v>1</v>
      </c>
      <c r="L677">
        <v>9</v>
      </c>
      <c r="M677">
        <v>59</v>
      </c>
      <c r="N677" s="9" t="s">
        <v>183</v>
      </c>
      <c r="O677" s="10">
        <v>44383</v>
      </c>
      <c r="P677" s="9" t="s">
        <v>393</v>
      </c>
      <c r="Q677">
        <v>2020</v>
      </c>
      <c r="R677">
        <v>12</v>
      </c>
      <c r="S677">
        <v>6.5709768167724185</v>
      </c>
      <c r="T677" s="9" t="s">
        <v>356</v>
      </c>
      <c r="U677">
        <v>6</v>
      </c>
      <c r="V677">
        <v>0</v>
      </c>
      <c r="W677">
        <v>7</v>
      </c>
      <c r="X677">
        <v>12</v>
      </c>
      <c r="Y677">
        <v>2020</v>
      </c>
      <c r="Z677" s="9" t="s">
        <v>192</v>
      </c>
      <c r="AA677" s="9" t="s">
        <v>192</v>
      </c>
      <c r="AB677" t="s">
        <v>440</v>
      </c>
      <c r="AC677" t="s">
        <v>444</v>
      </c>
      <c r="AD677">
        <v>12</v>
      </c>
      <c r="AE677" t="s">
        <v>445</v>
      </c>
      <c r="AF677">
        <v>6</v>
      </c>
      <c r="AG677" t="s">
        <v>457</v>
      </c>
      <c r="AH677" t="s">
        <v>484</v>
      </c>
      <c r="AI677" t="s">
        <v>444</v>
      </c>
      <c r="AJ677">
        <v>12</v>
      </c>
      <c r="AK677" t="s">
        <v>445</v>
      </c>
    </row>
    <row r="678" spans="1:37" hidden="1" x14ac:dyDescent="0.2">
      <c r="A678">
        <v>82</v>
      </c>
      <c r="B678" s="9" t="s">
        <v>149</v>
      </c>
      <c r="C678">
        <v>10</v>
      </c>
      <c r="D678" s="10">
        <v>43850</v>
      </c>
      <c r="E678" s="10">
        <v>44589</v>
      </c>
      <c r="F678" s="9" t="s">
        <v>34</v>
      </c>
      <c r="G678">
        <v>658</v>
      </c>
      <c r="H678">
        <v>24</v>
      </c>
      <c r="I678" s="10">
        <v>44353</v>
      </c>
      <c r="J678">
        <v>0</v>
      </c>
      <c r="K678" t="b">
        <v>1</v>
      </c>
      <c r="L678">
        <v>19</v>
      </c>
      <c r="M678">
        <v>64</v>
      </c>
      <c r="N678" s="9" t="s">
        <v>183</v>
      </c>
      <c r="O678" s="10">
        <v>44383</v>
      </c>
      <c r="P678" s="9" t="s">
        <v>421</v>
      </c>
      <c r="Q678">
        <v>2020</v>
      </c>
      <c r="R678">
        <v>1</v>
      </c>
      <c r="S678">
        <v>17.511653216698495</v>
      </c>
      <c r="T678" s="9" t="s">
        <v>356</v>
      </c>
      <c r="U678">
        <v>17</v>
      </c>
      <c r="V678">
        <v>0</v>
      </c>
      <c r="W678">
        <v>18</v>
      </c>
      <c r="X678">
        <v>1</v>
      </c>
      <c r="Y678">
        <v>2020</v>
      </c>
      <c r="Z678" s="9" t="s">
        <v>215</v>
      </c>
      <c r="AA678" s="9" t="s">
        <v>215</v>
      </c>
      <c r="AB678" t="s">
        <v>446</v>
      </c>
      <c r="AC678" t="s">
        <v>451</v>
      </c>
      <c r="AD678">
        <v>1</v>
      </c>
      <c r="AE678" t="s">
        <v>455</v>
      </c>
      <c r="AF678">
        <v>6</v>
      </c>
      <c r="AG678" t="s">
        <v>457</v>
      </c>
      <c r="AH678" t="s">
        <v>484</v>
      </c>
      <c r="AI678" t="s">
        <v>451</v>
      </c>
      <c r="AJ678">
        <v>1</v>
      </c>
      <c r="AK678" t="s">
        <v>455</v>
      </c>
    </row>
    <row r="679" spans="1:37" hidden="1" x14ac:dyDescent="0.2">
      <c r="A679">
        <v>93</v>
      </c>
      <c r="B679" s="9" t="s">
        <v>165</v>
      </c>
      <c r="C679">
        <v>5</v>
      </c>
      <c r="D679" s="10">
        <v>44042</v>
      </c>
      <c r="E679" s="10">
        <v>44407</v>
      </c>
      <c r="F679" s="9" t="s">
        <v>34</v>
      </c>
      <c r="G679">
        <v>369</v>
      </c>
      <c r="H679">
        <v>3</v>
      </c>
      <c r="I679" s="10">
        <v>44347</v>
      </c>
      <c r="J679">
        <v>0</v>
      </c>
      <c r="K679" t="b">
        <v>1</v>
      </c>
      <c r="N679" s="9" t="s">
        <v>183</v>
      </c>
      <c r="O679" s="10">
        <v>44383</v>
      </c>
      <c r="P679" s="9" t="s">
        <v>416</v>
      </c>
      <c r="Q679">
        <v>2020</v>
      </c>
      <c r="R679">
        <v>7</v>
      </c>
      <c r="S679">
        <v>11.203515472596973</v>
      </c>
      <c r="T679" s="9" t="s">
        <v>356</v>
      </c>
      <c r="U679">
        <v>11</v>
      </c>
      <c r="V679">
        <v>0</v>
      </c>
      <c r="W679">
        <v>11</v>
      </c>
      <c r="X679">
        <v>7</v>
      </c>
      <c r="Y679">
        <v>2020</v>
      </c>
      <c r="Z679" s="9" t="s">
        <v>190</v>
      </c>
      <c r="AA679" s="9" t="s">
        <v>190</v>
      </c>
      <c r="AB679" t="s">
        <v>440</v>
      </c>
      <c r="AC679" t="s">
        <v>441</v>
      </c>
      <c r="AD679">
        <v>7</v>
      </c>
      <c r="AE679" t="s">
        <v>443</v>
      </c>
      <c r="AF679">
        <v>5</v>
      </c>
      <c r="AG679" t="s">
        <v>448</v>
      </c>
      <c r="AH679" t="s">
        <v>484</v>
      </c>
      <c r="AI679" t="s">
        <v>441</v>
      </c>
      <c r="AJ679">
        <v>7</v>
      </c>
      <c r="AK679" t="s">
        <v>443</v>
      </c>
    </row>
    <row r="680" spans="1:37" hidden="1" x14ac:dyDescent="0.2">
      <c r="A680">
        <v>100</v>
      </c>
      <c r="B680" s="9" t="s">
        <v>38</v>
      </c>
      <c r="C680">
        <v>10</v>
      </c>
      <c r="D680" s="10">
        <v>44027</v>
      </c>
      <c r="E680" s="10">
        <v>44756</v>
      </c>
      <c r="F680" s="9" t="s">
        <v>34</v>
      </c>
      <c r="G680">
        <v>369</v>
      </c>
      <c r="H680">
        <v>1</v>
      </c>
      <c r="I680" s="10">
        <v>44343</v>
      </c>
      <c r="J680">
        <v>0</v>
      </c>
      <c r="K680" t="b">
        <v>0</v>
      </c>
      <c r="L680">
        <v>2</v>
      </c>
      <c r="M680">
        <v>25</v>
      </c>
      <c r="N680" s="9" t="s">
        <v>183</v>
      </c>
      <c r="O680" s="10">
        <v>44383</v>
      </c>
      <c r="P680" s="9" t="s">
        <v>422</v>
      </c>
      <c r="Q680">
        <v>2020</v>
      </c>
      <c r="R680">
        <v>7</v>
      </c>
      <c r="S680">
        <v>11.696338733854905</v>
      </c>
      <c r="T680" s="9" t="s">
        <v>356</v>
      </c>
      <c r="U680">
        <v>11</v>
      </c>
      <c r="V680">
        <v>1</v>
      </c>
      <c r="W680">
        <v>11</v>
      </c>
      <c r="X680">
        <v>8</v>
      </c>
      <c r="Y680">
        <v>2020</v>
      </c>
      <c r="Z680" s="9" t="s">
        <v>189</v>
      </c>
      <c r="AA680" s="9" t="s">
        <v>190</v>
      </c>
      <c r="AB680" t="s">
        <v>446</v>
      </c>
      <c r="AC680" t="s">
        <v>441</v>
      </c>
      <c r="AD680">
        <v>7</v>
      </c>
      <c r="AE680" t="s">
        <v>443</v>
      </c>
      <c r="AF680">
        <v>5</v>
      </c>
      <c r="AG680" t="s">
        <v>448</v>
      </c>
      <c r="AH680" t="s">
        <v>484</v>
      </c>
      <c r="AI680" t="s">
        <v>441</v>
      </c>
      <c r="AJ680">
        <v>7</v>
      </c>
      <c r="AK680" t="s">
        <v>443</v>
      </c>
    </row>
    <row r="681" spans="1:37" hidden="1" x14ac:dyDescent="0.2">
      <c r="A681">
        <v>101</v>
      </c>
      <c r="B681" s="9" t="s">
        <v>40</v>
      </c>
      <c r="C681">
        <v>10</v>
      </c>
      <c r="D681" s="10">
        <v>44074</v>
      </c>
      <c r="E681" s="10">
        <v>44439</v>
      </c>
      <c r="F681" s="9" t="s">
        <v>34</v>
      </c>
      <c r="G681">
        <v>658</v>
      </c>
      <c r="H681">
        <v>1</v>
      </c>
      <c r="I681" s="10">
        <v>44340</v>
      </c>
      <c r="J681">
        <v>0</v>
      </c>
      <c r="K681" t="b">
        <v>0</v>
      </c>
      <c r="L681">
        <v>1</v>
      </c>
      <c r="M681">
        <v>18</v>
      </c>
      <c r="N681" s="9" t="s">
        <v>183</v>
      </c>
      <c r="O681" s="10">
        <v>44383</v>
      </c>
      <c r="P681" s="9" t="s">
        <v>373</v>
      </c>
      <c r="Q681">
        <v>2020</v>
      </c>
      <c r="R681">
        <v>8</v>
      </c>
      <c r="S681">
        <v>10.152159181913387</v>
      </c>
      <c r="T681" s="9" t="s">
        <v>356</v>
      </c>
      <c r="U681">
        <v>10</v>
      </c>
      <c r="V681">
        <v>1</v>
      </c>
      <c r="W681">
        <v>9</v>
      </c>
      <c r="X681">
        <v>9</v>
      </c>
      <c r="Y681">
        <v>2020</v>
      </c>
      <c r="Z681" s="9" t="s">
        <v>193</v>
      </c>
      <c r="AA681" s="9" t="s">
        <v>189</v>
      </c>
      <c r="AB681" t="s">
        <v>440</v>
      </c>
      <c r="AC681" t="s">
        <v>441</v>
      </c>
      <c r="AD681">
        <v>8</v>
      </c>
      <c r="AE681" t="s">
        <v>442</v>
      </c>
      <c r="AF681">
        <v>5</v>
      </c>
      <c r="AG681" t="s">
        <v>448</v>
      </c>
      <c r="AH681" t="s">
        <v>484</v>
      </c>
      <c r="AI681" t="s">
        <v>441</v>
      </c>
      <c r="AJ681">
        <v>8</v>
      </c>
      <c r="AK681" t="s">
        <v>442</v>
      </c>
    </row>
    <row r="682" spans="1:37" hidden="1" x14ac:dyDescent="0.2">
      <c r="A682">
        <v>106</v>
      </c>
      <c r="B682" s="9" t="s">
        <v>50</v>
      </c>
      <c r="C682">
        <v>5</v>
      </c>
      <c r="D682" s="10">
        <v>44090</v>
      </c>
      <c r="E682" s="10">
        <v>44455</v>
      </c>
      <c r="F682" s="9" t="s">
        <v>34</v>
      </c>
      <c r="G682">
        <v>406</v>
      </c>
      <c r="H682">
        <v>4</v>
      </c>
      <c r="I682" s="10">
        <v>44343</v>
      </c>
      <c r="J682">
        <v>0</v>
      </c>
      <c r="K682" t="b">
        <v>0</v>
      </c>
      <c r="L682">
        <v>7</v>
      </c>
      <c r="M682">
        <v>48</v>
      </c>
      <c r="N682" s="9" t="s">
        <v>183</v>
      </c>
      <c r="O682" s="10">
        <v>44383</v>
      </c>
      <c r="P682" s="9" t="s">
        <v>405</v>
      </c>
      <c r="Q682">
        <v>2020</v>
      </c>
      <c r="R682">
        <v>9</v>
      </c>
      <c r="S682">
        <v>9.626481036571592</v>
      </c>
      <c r="T682" s="9" t="s">
        <v>356</v>
      </c>
      <c r="U682">
        <v>9</v>
      </c>
      <c r="V682">
        <v>1</v>
      </c>
      <c r="W682">
        <v>9</v>
      </c>
      <c r="X682">
        <v>10</v>
      </c>
      <c r="Y682">
        <v>2020</v>
      </c>
      <c r="Z682" s="9" t="s">
        <v>194</v>
      </c>
      <c r="AA682" s="9" t="s">
        <v>193</v>
      </c>
      <c r="AB682" t="s">
        <v>440</v>
      </c>
      <c r="AC682" t="s">
        <v>441</v>
      </c>
      <c r="AD682">
        <v>9</v>
      </c>
      <c r="AE682" t="s">
        <v>449</v>
      </c>
      <c r="AF682">
        <v>5</v>
      </c>
      <c r="AG682" t="s">
        <v>448</v>
      </c>
      <c r="AH682" t="s">
        <v>484</v>
      </c>
      <c r="AI682" t="s">
        <v>441</v>
      </c>
      <c r="AJ682">
        <v>9</v>
      </c>
      <c r="AK682" t="s">
        <v>449</v>
      </c>
    </row>
    <row r="683" spans="1:37" hidden="1" x14ac:dyDescent="0.2">
      <c r="A683">
        <v>128</v>
      </c>
      <c r="B683" s="9" t="s">
        <v>88</v>
      </c>
      <c r="C683">
        <v>10</v>
      </c>
      <c r="D683" s="10">
        <v>44161</v>
      </c>
      <c r="E683" s="10">
        <v>44526</v>
      </c>
      <c r="F683" s="9" t="s">
        <v>34</v>
      </c>
      <c r="G683">
        <v>395</v>
      </c>
      <c r="H683">
        <v>3</v>
      </c>
      <c r="I683" s="10">
        <v>44323</v>
      </c>
      <c r="J683">
        <v>0</v>
      </c>
      <c r="K683" t="b">
        <v>1</v>
      </c>
      <c r="L683">
        <v>16</v>
      </c>
      <c r="M683">
        <v>120</v>
      </c>
      <c r="N683" s="9" t="s">
        <v>183</v>
      </c>
      <c r="O683" s="10">
        <v>44383</v>
      </c>
      <c r="P683" s="9" t="s">
        <v>400</v>
      </c>
      <c r="Q683">
        <v>2020</v>
      </c>
      <c r="R683">
        <v>11</v>
      </c>
      <c r="S683">
        <v>7.2937842666173847</v>
      </c>
      <c r="T683" s="9" t="s">
        <v>356</v>
      </c>
      <c r="U683">
        <v>7</v>
      </c>
      <c r="V683">
        <v>1</v>
      </c>
      <c r="W683">
        <v>6</v>
      </c>
      <c r="X683">
        <v>12</v>
      </c>
      <c r="Y683">
        <v>2020</v>
      </c>
      <c r="Z683" s="9" t="s">
        <v>192</v>
      </c>
      <c r="AA683" s="9" t="s">
        <v>196</v>
      </c>
      <c r="AB683" t="s">
        <v>440</v>
      </c>
      <c r="AC683" t="s">
        <v>444</v>
      </c>
      <c r="AD683">
        <v>11</v>
      </c>
      <c r="AE683" t="s">
        <v>453</v>
      </c>
      <c r="AF683">
        <v>5</v>
      </c>
      <c r="AG683" t="s">
        <v>448</v>
      </c>
      <c r="AH683" t="s">
        <v>484</v>
      </c>
      <c r="AI683" t="s">
        <v>444</v>
      </c>
      <c r="AJ683">
        <v>11</v>
      </c>
      <c r="AK683" t="s">
        <v>453</v>
      </c>
    </row>
    <row r="684" spans="1:37" hidden="1" x14ac:dyDescent="0.2">
      <c r="A684">
        <v>131</v>
      </c>
      <c r="B684" s="9" t="s">
        <v>92</v>
      </c>
      <c r="C684">
        <v>5</v>
      </c>
      <c r="D684" s="10">
        <v>44139</v>
      </c>
      <c r="E684" s="10">
        <v>44504</v>
      </c>
      <c r="F684" s="9" t="s">
        <v>34</v>
      </c>
      <c r="G684">
        <v>325</v>
      </c>
      <c r="H684">
        <v>1</v>
      </c>
      <c r="I684" s="10">
        <v>44350</v>
      </c>
      <c r="J684">
        <v>0</v>
      </c>
      <c r="K684" t="b">
        <v>0</v>
      </c>
      <c r="N684" s="9" t="s">
        <v>183</v>
      </c>
      <c r="O684" s="10">
        <v>44383</v>
      </c>
      <c r="P684" s="9" t="s">
        <v>415</v>
      </c>
      <c r="Q684">
        <v>2020</v>
      </c>
      <c r="R684">
        <v>11</v>
      </c>
      <c r="S684">
        <v>8.0165917164623508</v>
      </c>
      <c r="T684" s="9" t="s">
        <v>356</v>
      </c>
      <c r="U684">
        <v>8</v>
      </c>
      <c r="V684">
        <v>1</v>
      </c>
      <c r="W684">
        <v>7</v>
      </c>
      <c r="X684">
        <v>12</v>
      </c>
      <c r="Y684">
        <v>2020</v>
      </c>
      <c r="Z684" s="9" t="s">
        <v>192</v>
      </c>
      <c r="AA684" s="9" t="s">
        <v>196</v>
      </c>
      <c r="AB684" t="s">
        <v>440</v>
      </c>
      <c r="AC684" t="s">
        <v>444</v>
      </c>
      <c r="AD684">
        <v>11</v>
      </c>
      <c r="AE684" t="s">
        <v>453</v>
      </c>
      <c r="AF684">
        <v>6</v>
      </c>
      <c r="AG684" t="s">
        <v>457</v>
      </c>
      <c r="AH684" t="s">
        <v>484</v>
      </c>
      <c r="AI684" t="s">
        <v>444</v>
      </c>
      <c r="AJ684">
        <v>11</v>
      </c>
      <c r="AK684" t="s">
        <v>453</v>
      </c>
    </row>
    <row r="685" spans="1:37" x14ac:dyDescent="0.2">
      <c r="A685">
        <v>132</v>
      </c>
      <c r="B685" s="9" t="s">
        <v>93</v>
      </c>
      <c r="C685">
        <v>5</v>
      </c>
      <c r="D685" s="10">
        <v>43992</v>
      </c>
      <c r="E685" s="10">
        <v>44357</v>
      </c>
      <c r="F685" s="9" t="s">
        <v>34</v>
      </c>
      <c r="G685">
        <v>619</v>
      </c>
      <c r="H685">
        <v>1</v>
      </c>
      <c r="I685" s="10">
        <v>44141</v>
      </c>
      <c r="J685">
        <v>0</v>
      </c>
      <c r="K685" t="b">
        <v>1</v>
      </c>
      <c r="N685" s="9" t="s">
        <v>183</v>
      </c>
      <c r="O685" s="10">
        <v>44383</v>
      </c>
      <c r="P685" s="9" t="s">
        <v>434</v>
      </c>
      <c r="Q685">
        <v>2020</v>
      </c>
      <c r="R685">
        <v>6</v>
      </c>
      <c r="S685">
        <v>12.846259676790078</v>
      </c>
      <c r="T685" s="9" t="s">
        <v>356</v>
      </c>
      <c r="U685">
        <v>12</v>
      </c>
      <c r="V685">
        <v>1</v>
      </c>
      <c r="W685">
        <v>12</v>
      </c>
      <c r="X685">
        <v>7</v>
      </c>
      <c r="Y685">
        <v>2020</v>
      </c>
      <c r="Z685" s="9" t="s">
        <v>190</v>
      </c>
      <c r="AA685" s="9" t="s">
        <v>191</v>
      </c>
      <c r="AB685" t="s">
        <v>440</v>
      </c>
      <c r="AC685" t="s">
        <v>447</v>
      </c>
      <c r="AD685">
        <v>6</v>
      </c>
      <c r="AE685" t="s">
        <v>457</v>
      </c>
      <c r="AF685">
        <v>11</v>
      </c>
      <c r="AG685" t="s">
        <v>453</v>
      </c>
      <c r="AH685" t="s">
        <v>484</v>
      </c>
      <c r="AI685" t="s">
        <v>447</v>
      </c>
      <c r="AJ685">
        <v>6</v>
      </c>
      <c r="AK685" t="s">
        <v>457</v>
      </c>
    </row>
    <row r="686" spans="1:37" hidden="1" x14ac:dyDescent="0.2">
      <c r="A686">
        <v>134</v>
      </c>
      <c r="B686" s="9" t="s">
        <v>95</v>
      </c>
      <c r="C686">
        <v>5</v>
      </c>
      <c r="D686" s="10">
        <v>44165</v>
      </c>
      <c r="E686" s="10">
        <v>44530</v>
      </c>
      <c r="F686" s="9" t="s">
        <v>34</v>
      </c>
      <c r="G686">
        <v>325</v>
      </c>
      <c r="H686">
        <v>3</v>
      </c>
      <c r="I686" s="10">
        <v>44341</v>
      </c>
      <c r="J686">
        <v>0</v>
      </c>
      <c r="K686" t="b">
        <v>1</v>
      </c>
      <c r="L686">
        <v>32</v>
      </c>
      <c r="M686">
        <v>136</v>
      </c>
      <c r="N686" s="9" t="s">
        <v>183</v>
      </c>
      <c r="O686" s="10">
        <v>44383</v>
      </c>
      <c r="P686" s="9" t="s">
        <v>401</v>
      </c>
      <c r="Q686">
        <v>2020</v>
      </c>
      <c r="R686">
        <v>11</v>
      </c>
      <c r="S686">
        <v>7.1623647302819355</v>
      </c>
      <c r="T686" s="9" t="s">
        <v>356</v>
      </c>
      <c r="U686">
        <v>7</v>
      </c>
      <c r="V686">
        <v>1</v>
      </c>
      <c r="W686">
        <v>6</v>
      </c>
      <c r="X686">
        <v>12</v>
      </c>
      <c r="Y686">
        <v>2020</v>
      </c>
      <c r="Z686" s="9" t="s">
        <v>192</v>
      </c>
      <c r="AA686" s="9" t="s">
        <v>196</v>
      </c>
      <c r="AB686" t="s">
        <v>440</v>
      </c>
      <c r="AC686" t="s">
        <v>444</v>
      </c>
      <c r="AD686">
        <v>11</v>
      </c>
      <c r="AE686" t="s">
        <v>453</v>
      </c>
      <c r="AF686">
        <v>5</v>
      </c>
      <c r="AG686" t="s">
        <v>448</v>
      </c>
      <c r="AH686" t="s">
        <v>484</v>
      </c>
      <c r="AI686" t="s">
        <v>444</v>
      </c>
      <c r="AJ686">
        <v>11</v>
      </c>
      <c r="AK686" t="s">
        <v>453</v>
      </c>
    </row>
    <row r="687" spans="1:37" hidden="1" x14ac:dyDescent="0.2">
      <c r="A687">
        <v>144</v>
      </c>
      <c r="B687" s="9" t="s">
        <v>107</v>
      </c>
      <c r="C687">
        <v>10</v>
      </c>
      <c r="D687" s="10">
        <v>44148</v>
      </c>
      <c r="E687" s="10">
        <v>44513</v>
      </c>
      <c r="F687" s="9" t="s">
        <v>34</v>
      </c>
      <c r="G687">
        <v>594</v>
      </c>
      <c r="H687">
        <v>2</v>
      </c>
      <c r="I687" s="10">
        <v>44349</v>
      </c>
      <c r="J687">
        <v>0</v>
      </c>
      <c r="K687" t="b">
        <v>0</v>
      </c>
      <c r="L687">
        <v>97</v>
      </c>
      <c r="M687">
        <v>393</v>
      </c>
      <c r="N687" s="9" t="s">
        <v>183</v>
      </c>
      <c r="O687" s="10">
        <v>44383</v>
      </c>
      <c r="P687" s="9" t="s">
        <v>410</v>
      </c>
      <c r="Q687">
        <v>2020</v>
      </c>
      <c r="R687">
        <v>11</v>
      </c>
      <c r="S687">
        <v>7.7208977597075918</v>
      </c>
      <c r="T687" s="9" t="s">
        <v>356</v>
      </c>
      <c r="U687">
        <v>7</v>
      </c>
      <c r="V687">
        <v>1</v>
      </c>
      <c r="W687">
        <v>7</v>
      </c>
      <c r="X687">
        <v>12</v>
      </c>
      <c r="Y687">
        <v>2020</v>
      </c>
      <c r="Z687" s="9" t="s">
        <v>192</v>
      </c>
      <c r="AA687" s="9" t="s">
        <v>196</v>
      </c>
      <c r="AB687" t="s">
        <v>440</v>
      </c>
      <c r="AC687" t="s">
        <v>444</v>
      </c>
      <c r="AD687">
        <v>11</v>
      </c>
      <c r="AE687" t="s">
        <v>453</v>
      </c>
      <c r="AF687">
        <v>6</v>
      </c>
      <c r="AG687" t="s">
        <v>457</v>
      </c>
      <c r="AH687" t="s">
        <v>484</v>
      </c>
      <c r="AI687" t="s">
        <v>444</v>
      </c>
      <c r="AJ687">
        <v>11</v>
      </c>
      <c r="AK687" t="s">
        <v>453</v>
      </c>
    </row>
    <row r="688" spans="1:37" hidden="1" x14ac:dyDescent="0.2">
      <c r="A688">
        <v>150</v>
      </c>
      <c r="B688" s="9" t="s">
        <v>114</v>
      </c>
      <c r="C688">
        <v>5</v>
      </c>
      <c r="D688" s="10">
        <v>43936</v>
      </c>
      <c r="E688" s="10">
        <v>44666</v>
      </c>
      <c r="F688" s="9" t="s">
        <v>34</v>
      </c>
      <c r="G688">
        <v>369</v>
      </c>
      <c r="H688">
        <v>2</v>
      </c>
      <c r="I688" s="10">
        <v>44349</v>
      </c>
      <c r="J688">
        <v>0</v>
      </c>
      <c r="K688" t="b">
        <v>1</v>
      </c>
      <c r="L688">
        <v>6</v>
      </c>
      <c r="M688">
        <v>30</v>
      </c>
      <c r="N688" s="9" t="s">
        <v>183</v>
      </c>
      <c r="O688" s="10">
        <v>44383</v>
      </c>
      <c r="P688" s="9" t="s">
        <v>355</v>
      </c>
      <c r="Q688">
        <v>2020</v>
      </c>
      <c r="R688">
        <v>4</v>
      </c>
      <c r="S688">
        <v>14.686133185486355</v>
      </c>
      <c r="T688" s="9" t="s">
        <v>356</v>
      </c>
      <c r="U688">
        <v>14</v>
      </c>
      <c r="V688">
        <v>1</v>
      </c>
      <c r="W688">
        <v>14</v>
      </c>
      <c r="X688">
        <v>5</v>
      </c>
      <c r="Y688">
        <v>2020</v>
      </c>
      <c r="Z688" s="9" t="s">
        <v>205</v>
      </c>
      <c r="AA688" s="9" t="s">
        <v>204</v>
      </c>
      <c r="AB688" t="s">
        <v>446</v>
      </c>
      <c r="AC688" t="s">
        <v>447</v>
      </c>
      <c r="AD688">
        <v>4</v>
      </c>
      <c r="AE688" t="s">
        <v>454</v>
      </c>
      <c r="AF688">
        <v>6</v>
      </c>
      <c r="AG688" t="s">
        <v>457</v>
      </c>
      <c r="AH688" t="s">
        <v>484</v>
      </c>
      <c r="AI688" t="s">
        <v>447</v>
      </c>
      <c r="AJ688">
        <v>4</v>
      </c>
      <c r="AK688" t="s">
        <v>454</v>
      </c>
    </row>
    <row r="689" spans="1:37" hidden="1" x14ac:dyDescent="0.2">
      <c r="A689">
        <v>157</v>
      </c>
      <c r="B689" s="9" t="s">
        <v>123</v>
      </c>
      <c r="C689">
        <v>10</v>
      </c>
      <c r="D689" s="10">
        <v>44124</v>
      </c>
      <c r="E689" s="10">
        <v>44489</v>
      </c>
      <c r="F689" s="9" t="s">
        <v>34</v>
      </c>
      <c r="G689">
        <v>792</v>
      </c>
      <c r="H689">
        <v>6</v>
      </c>
      <c r="I689" s="10">
        <v>44335</v>
      </c>
      <c r="J689">
        <v>0</v>
      </c>
      <c r="K689" t="b">
        <v>1</v>
      </c>
      <c r="L689">
        <v>1</v>
      </c>
      <c r="M689">
        <v>6</v>
      </c>
      <c r="N689" s="9" t="s">
        <v>183</v>
      </c>
      <c r="O689" s="10">
        <v>44383</v>
      </c>
      <c r="P689" s="9" t="s">
        <v>402</v>
      </c>
      <c r="Q689">
        <v>2020</v>
      </c>
      <c r="R689">
        <v>10</v>
      </c>
      <c r="S689">
        <v>8.5094149777202812</v>
      </c>
      <c r="T689" s="9" t="s">
        <v>356</v>
      </c>
      <c r="U689">
        <v>8</v>
      </c>
      <c r="V689">
        <v>1</v>
      </c>
      <c r="W689">
        <v>8</v>
      </c>
      <c r="X689">
        <v>11</v>
      </c>
      <c r="Y689">
        <v>2020</v>
      </c>
      <c r="Z689" s="9" t="s">
        <v>196</v>
      </c>
      <c r="AA689" s="9" t="s">
        <v>194</v>
      </c>
      <c r="AB689" t="s">
        <v>440</v>
      </c>
      <c r="AC689" t="s">
        <v>444</v>
      </c>
      <c r="AD689">
        <v>10</v>
      </c>
      <c r="AE689" t="s">
        <v>450</v>
      </c>
      <c r="AF689">
        <v>5</v>
      </c>
      <c r="AG689" t="s">
        <v>448</v>
      </c>
      <c r="AH689" t="s">
        <v>484</v>
      </c>
      <c r="AI689" t="s">
        <v>444</v>
      </c>
      <c r="AJ689">
        <v>10</v>
      </c>
      <c r="AK689" t="s">
        <v>450</v>
      </c>
    </row>
    <row r="690" spans="1:37" hidden="1" x14ac:dyDescent="0.2">
      <c r="A690">
        <v>166</v>
      </c>
      <c r="B690" s="9" t="s">
        <v>135</v>
      </c>
      <c r="C690">
        <v>10</v>
      </c>
      <c r="D690" s="10">
        <v>43873</v>
      </c>
      <c r="E690" s="10">
        <v>44420</v>
      </c>
      <c r="F690" s="9" t="s">
        <v>34</v>
      </c>
      <c r="G690">
        <v>395</v>
      </c>
      <c r="H690">
        <v>5</v>
      </c>
      <c r="I690" s="10">
        <v>44350</v>
      </c>
      <c r="J690">
        <v>0</v>
      </c>
      <c r="K690" t="b">
        <v>1</v>
      </c>
      <c r="L690">
        <v>28</v>
      </c>
      <c r="M690">
        <v>121</v>
      </c>
      <c r="N690" s="9" t="s">
        <v>183</v>
      </c>
      <c r="O690" s="10">
        <v>44383</v>
      </c>
      <c r="P690" s="9" t="s">
        <v>428</v>
      </c>
      <c r="Q690">
        <v>2020</v>
      </c>
      <c r="R690">
        <v>2</v>
      </c>
      <c r="S690">
        <v>16.755990882769666</v>
      </c>
      <c r="T690" s="9" t="s">
        <v>356</v>
      </c>
      <c r="U690">
        <v>16</v>
      </c>
      <c r="V690">
        <v>1</v>
      </c>
      <c r="W690">
        <v>16</v>
      </c>
      <c r="X690">
        <v>3</v>
      </c>
      <c r="Y690">
        <v>2020</v>
      </c>
      <c r="Z690" s="9" t="s">
        <v>203</v>
      </c>
      <c r="AA690" s="9" t="s">
        <v>202</v>
      </c>
      <c r="AB690" t="s">
        <v>440</v>
      </c>
      <c r="AC690" t="s">
        <v>441</v>
      </c>
      <c r="AD690">
        <v>8</v>
      </c>
      <c r="AE690" t="s">
        <v>442</v>
      </c>
      <c r="AF690">
        <v>6</v>
      </c>
      <c r="AG690" t="s">
        <v>457</v>
      </c>
      <c r="AH690" t="s">
        <v>484</v>
      </c>
      <c r="AI690" t="s">
        <v>451</v>
      </c>
      <c r="AJ690">
        <v>2</v>
      </c>
      <c r="AK690" t="s">
        <v>452</v>
      </c>
    </row>
    <row r="691" spans="1:37" hidden="1" x14ac:dyDescent="0.2">
      <c r="A691">
        <v>180</v>
      </c>
      <c r="B691" s="9" t="s">
        <v>149</v>
      </c>
      <c r="C691">
        <v>10</v>
      </c>
      <c r="D691" s="10">
        <v>43850</v>
      </c>
      <c r="E691" s="10">
        <v>44589</v>
      </c>
      <c r="F691" s="9" t="s">
        <v>34</v>
      </c>
      <c r="G691">
        <v>658</v>
      </c>
      <c r="H691">
        <v>24</v>
      </c>
      <c r="I691" s="10">
        <v>44353</v>
      </c>
      <c r="J691">
        <v>0</v>
      </c>
      <c r="K691" t="b">
        <v>1</v>
      </c>
      <c r="L691">
        <v>19</v>
      </c>
      <c r="M691">
        <v>64</v>
      </c>
      <c r="N691" s="9" t="s">
        <v>183</v>
      </c>
      <c r="O691" s="10">
        <v>44383</v>
      </c>
      <c r="P691" s="9" t="s">
        <v>421</v>
      </c>
      <c r="Q691">
        <v>2020</v>
      </c>
      <c r="R691">
        <v>1</v>
      </c>
      <c r="S691">
        <v>17.511653216698495</v>
      </c>
      <c r="T691" s="9" t="s">
        <v>356</v>
      </c>
      <c r="U691">
        <v>17</v>
      </c>
      <c r="V691">
        <v>1</v>
      </c>
      <c r="W691">
        <v>17</v>
      </c>
      <c r="X691">
        <v>2</v>
      </c>
      <c r="Y691">
        <v>2020</v>
      </c>
      <c r="Z691" s="9" t="s">
        <v>202</v>
      </c>
      <c r="AA691" s="9" t="s">
        <v>215</v>
      </c>
      <c r="AB691" t="s">
        <v>446</v>
      </c>
      <c r="AC691" t="s">
        <v>451</v>
      </c>
      <c r="AD691">
        <v>1</v>
      </c>
      <c r="AE691" t="s">
        <v>455</v>
      </c>
      <c r="AF691">
        <v>6</v>
      </c>
      <c r="AG691" t="s">
        <v>457</v>
      </c>
      <c r="AH691" t="s">
        <v>484</v>
      </c>
      <c r="AI691" t="s">
        <v>451</v>
      </c>
      <c r="AJ691">
        <v>1</v>
      </c>
      <c r="AK691" t="s">
        <v>455</v>
      </c>
    </row>
    <row r="692" spans="1:37" hidden="1" x14ac:dyDescent="0.2">
      <c r="A692">
        <v>191</v>
      </c>
      <c r="B692" s="9" t="s">
        <v>165</v>
      </c>
      <c r="C692">
        <v>5</v>
      </c>
      <c r="D692" s="10">
        <v>44042</v>
      </c>
      <c r="E692" s="10">
        <v>44407</v>
      </c>
      <c r="F692" s="9" t="s">
        <v>34</v>
      </c>
      <c r="G692">
        <v>369</v>
      </c>
      <c r="H692">
        <v>3</v>
      </c>
      <c r="I692" s="10">
        <v>44347</v>
      </c>
      <c r="J692">
        <v>0</v>
      </c>
      <c r="K692" t="b">
        <v>1</v>
      </c>
      <c r="N692" s="9" t="s">
        <v>183</v>
      </c>
      <c r="O692" s="10">
        <v>44383</v>
      </c>
      <c r="P692" s="9" t="s">
        <v>416</v>
      </c>
      <c r="Q692">
        <v>2020</v>
      </c>
      <c r="R692">
        <v>7</v>
      </c>
      <c r="S692">
        <v>11.203515472596973</v>
      </c>
      <c r="T692" s="9" t="s">
        <v>356</v>
      </c>
      <c r="U692">
        <v>11</v>
      </c>
      <c r="V692">
        <v>1</v>
      </c>
      <c r="W692">
        <v>10</v>
      </c>
      <c r="X692">
        <v>8</v>
      </c>
      <c r="Y692">
        <v>2020</v>
      </c>
      <c r="Z692" s="9" t="s">
        <v>189</v>
      </c>
      <c r="AA692" s="9" t="s">
        <v>190</v>
      </c>
      <c r="AB692" t="s">
        <v>440</v>
      </c>
      <c r="AC692" t="s">
        <v>441</v>
      </c>
      <c r="AD692">
        <v>7</v>
      </c>
      <c r="AE692" t="s">
        <v>443</v>
      </c>
      <c r="AF692">
        <v>5</v>
      </c>
      <c r="AG692" t="s">
        <v>448</v>
      </c>
      <c r="AH692" t="s">
        <v>484</v>
      </c>
      <c r="AI692" t="s">
        <v>441</v>
      </c>
      <c r="AJ692">
        <v>7</v>
      </c>
      <c r="AK692" t="s">
        <v>443</v>
      </c>
    </row>
    <row r="693" spans="1:37" hidden="1" x14ac:dyDescent="0.2">
      <c r="A693">
        <v>198</v>
      </c>
      <c r="B693" s="9" t="s">
        <v>38</v>
      </c>
      <c r="C693">
        <v>10</v>
      </c>
      <c r="D693" s="10">
        <v>44027</v>
      </c>
      <c r="E693" s="10">
        <v>44756</v>
      </c>
      <c r="F693" s="9" t="s">
        <v>34</v>
      </c>
      <c r="G693">
        <v>369</v>
      </c>
      <c r="H693">
        <v>1</v>
      </c>
      <c r="I693" s="10">
        <v>44343</v>
      </c>
      <c r="J693">
        <v>0</v>
      </c>
      <c r="K693" t="b">
        <v>0</v>
      </c>
      <c r="L693">
        <v>2</v>
      </c>
      <c r="M693">
        <v>25</v>
      </c>
      <c r="N693" s="9" t="s">
        <v>183</v>
      </c>
      <c r="O693" s="10">
        <v>44383</v>
      </c>
      <c r="P693" s="9" t="s">
        <v>422</v>
      </c>
      <c r="Q693">
        <v>2020</v>
      </c>
      <c r="R693">
        <v>7</v>
      </c>
      <c r="S693">
        <v>11.696338733854905</v>
      </c>
      <c r="T693" s="9" t="s">
        <v>356</v>
      </c>
      <c r="U693">
        <v>11</v>
      </c>
      <c r="V693">
        <v>2</v>
      </c>
      <c r="W693">
        <v>10</v>
      </c>
      <c r="X693">
        <v>9</v>
      </c>
      <c r="Y693">
        <v>2020</v>
      </c>
      <c r="Z693" s="9" t="s">
        <v>193</v>
      </c>
      <c r="AA693" s="9" t="s">
        <v>190</v>
      </c>
      <c r="AB693" t="s">
        <v>446</v>
      </c>
      <c r="AC693" t="s">
        <v>441</v>
      </c>
      <c r="AD693">
        <v>7</v>
      </c>
      <c r="AE693" t="s">
        <v>443</v>
      </c>
      <c r="AF693">
        <v>5</v>
      </c>
      <c r="AG693" t="s">
        <v>448</v>
      </c>
      <c r="AH693" t="s">
        <v>484</v>
      </c>
      <c r="AI693" t="s">
        <v>441</v>
      </c>
      <c r="AJ693">
        <v>7</v>
      </c>
      <c r="AK693" t="s">
        <v>443</v>
      </c>
    </row>
    <row r="694" spans="1:37" hidden="1" x14ac:dyDescent="0.2">
      <c r="A694">
        <v>199</v>
      </c>
      <c r="B694" s="9" t="s">
        <v>40</v>
      </c>
      <c r="C694">
        <v>10</v>
      </c>
      <c r="D694" s="10">
        <v>44074</v>
      </c>
      <c r="E694" s="10">
        <v>44439</v>
      </c>
      <c r="F694" s="9" t="s">
        <v>34</v>
      </c>
      <c r="G694">
        <v>658</v>
      </c>
      <c r="H694">
        <v>1</v>
      </c>
      <c r="I694" s="10">
        <v>44340</v>
      </c>
      <c r="J694">
        <v>0</v>
      </c>
      <c r="K694" t="b">
        <v>0</v>
      </c>
      <c r="L694">
        <v>1</v>
      </c>
      <c r="M694">
        <v>18</v>
      </c>
      <c r="N694" s="9" t="s">
        <v>183</v>
      </c>
      <c r="O694" s="10">
        <v>44383</v>
      </c>
      <c r="P694" s="9" t="s">
        <v>373</v>
      </c>
      <c r="Q694">
        <v>2020</v>
      </c>
      <c r="R694">
        <v>8</v>
      </c>
      <c r="S694">
        <v>10.152159181913387</v>
      </c>
      <c r="T694" s="9" t="s">
        <v>356</v>
      </c>
      <c r="U694">
        <v>10</v>
      </c>
      <c r="V694">
        <v>2</v>
      </c>
      <c r="W694">
        <v>8</v>
      </c>
      <c r="X694">
        <v>10</v>
      </c>
      <c r="Y694">
        <v>2020</v>
      </c>
      <c r="Z694" s="9" t="s">
        <v>194</v>
      </c>
      <c r="AA694" s="9" t="s">
        <v>189</v>
      </c>
      <c r="AB694" t="s">
        <v>440</v>
      </c>
      <c r="AC694" t="s">
        <v>441</v>
      </c>
      <c r="AD694">
        <v>8</v>
      </c>
      <c r="AE694" t="s">
        <v>442</v>
      </c>
      <c r="AF694">
        <v>5</v>
      </c>
      <c r="AG694" t="s">
        <v>448</v>
      </c>
      <c r="AH694" t="s">
        <v>484</v>
      </c>
      <c r="AI694" t="s">
        <v>441</v>
      </c>
      <c r="AJ694">
        <v>8</v>
      </c>
      <c r="AK694" t="s">
        <v>442</v>
      </c>
    </row>
    <row r="695" spans="1:37" hidden="1" x14ac:dyDescent="0.2">
      <c r="A695">
        <v>204</v>
      </c>
      <c r="B695" s="9" t="s">
        <v>50</v>
      </c>
      <c r="C695">
        <v>5</v>
      </c>
      <c r="D695" s="10">
        <v>44090</v>
      </c>
      <c r="E695" s="10">
        <v>44455</v>
      </c>
      <c r="F695" s="9" t="s">
        <v>34</v>
      </c>
      <c r="G695">
        <v>406</v>
      </c>
      <c r="H695">
        <v>4</v>
      </c>
      <c r="I695" s="10">
        <v>44343</v>
      </c>
      <c r="J695">
        <v>0</v>
      </c>
      <c r="K695" t="b">
        <v>0</v>
      </c>
      <c r="L695">
        <v>7</v>
      </c>
      <c r="M695">
        <v>48</v>
      </c>
      <c r="N695" s="9" t="s">
        <v>183</v>
      </c>
      <c r="O695" s="10">
        <v>44383</v>
      </c>
      <c r="P695" s="9" t="s">
        <v>405</v>
      </c>
      <c r="Q695">
        <v>2020</v>
      </c>
      <c r="R695">
        <v>9</v>
      </c>
      <c r="S695">
        <v>9.626481036571592</v>
      </c>
      <c r="T695" s="9" t="s">
        <v>356</v>
      </c>
      <c r="U695">
        <v>9</v>
      </c>
      <c r="V695">
        <v>2</v>
      </c>
      <c r="W695">
        <v>8</v>
      </c>
      <c r="X695">
        <v>11</v>
      </c>
      <c r="Y695">
        <v>2020</v>
      </c>
      <c r="Z695" s="9" t="s">
        <v>196</v>
      </c>
      <c r="AA695" s="9" t="s">
        <v>193</v>
      </c>
      <c r="AB695" t="s">
        <v>440</v>
      </c>
      <c r="AC695" t="s">
        <v>441</v>
      </c>
      <c r="AD695">
        <v>9</v>
      </c>
      <c r="AE695" t="s">
        <v>449</v>
      </c>
      <c r="AF695">
        <v>5</v>
      </c>
      <c r="AG695" t="s">
        <v>448</v>
      </c>
      <c r="AH695" t="s">
        <v>484</v>
      </c>
      <c r="AI695" t="s">
        <v>441</v>
      </c>
      <c r="AJ695">
        <v>9</v>
      </c>
      <c r="AK695" t="s">
        <v>449</v>
      </c>
    </row>
    <row r="696" spans="1:37" x14ac:dyDescent="0.2">
      <c r="A696">
        <v>230</v>
      </c>
      <c r="B696" s="9" t="s">
        <v>93</v>
      </c>
      <c r="C696">
        <v>5</v>
      </c>
      <c r="D696" s="10">
        <v>43992</v>
      </c>
      <c r="E696" s="10">
        <v>44357</v>
      </c>
      <c r="F696" s="9" t="s">
        <v>34</v>
      </c>
      <c r="G696">
        <v>619</v>
      </c>
      <c r="H696">
        <v>1</v>
      </c>
      <c r="I696" s="10">
        <v>44141</v>
      </c>
      <c r="J696">
        <v>0</v>
      </c>
      <c r="K696" t="b">
        <v>1</v>
      </c>
      <c r="N696" s="9" t="s">
        <v>183</v>
      </c>
      <c r="O696" s="10">
        <v>44383</v>
      </c>
      <c r="P696" s="9" t="s">
        <v>434</v>
      </c>
      <c r="Q696">
        <v>2020</v>
      </c>
      <c r="R696">
        <v>6</v>
      </c>
      <c r="S696">
        <v>12.846259676790078</v>
      </c>
      <c r="T696" s="9" t="s">
        <v>356</v>
      </c>
      <c r="U696">
        <v>12</v>
      </c>
      <c r="V696">
        <v>2</v>
      </c>
      <c r="W696">
        <v>11</v>
      </c>
      <c r="X696">
        <v>8</v>
      </c>
      <c r="Y696">
        <v>2020</v>
      </c>
      <c r="Z696" s="9" t="s">
        <v>189</v>
      </c>
      <c r="AA696" s="9" t="s">
        <v>191</v>
      </c>
      <c r="AB696" t="s">
        <v>440</v>
      </c>
      <c r="AC696" t="s">
        <v>447</v>
      </c>
      <c r="AD696">
        <v>6</v>
      </c>
      <c r="AE696" t="s">
        <v>457</v>
      </c>
      <c r="AF696">
        <v>11</v>
      </c>
      <c r="AG696" t="s">
        <v>453</v>
      </c>
      <c r="AH696" t="s">
        <v>484</v>
      </c>
      <c r="AI696" t="s">
        <v>447</v>
      </c>
      <c r="AJ696">
        <v>6</v>
      </c>
      <c r="AK696" t="s">
        <v>457</v>
      </c>
    </row>
    <row r="697" spans="1:37" hidden="1" x14ac:dyDescent="0.2">
      <c r="A697">
        <v>248</v>
      </c>
      <c r="B697" s="9" t="s">
        <v>114</v>
      </c>
      <c r="C697">
        <v>5</v>
      </c>
      <c r="D697" s="10">
        <v>43936</v>
      </c>
      <c r="E697" s="10">
        <v>44666</v>
      </c>
      <c r="F697" s="9" t="s">
        <v>34</v>
      </c>
      <c r="G697">
        <v>369</v>
      </c>
      <c r="H697">
        <v>2</v>
      </c>
      <c r="I697" s="10">
        <v>44349</v>
      </c>
      <c r="J697">
        <v>0</v>
      </c>
      <c r="K697" t="b">
        <v>1</v>
      </c>
      <c r="L697">
        <v>6</v>
      </c>
      <c r="M697">
        <v>30</v>
      </c>
      <c r="N697" s="9" t="s">
        <v>183</v>
      </c>
      <c r="O697" s="10">
        <v>44383</v>
      </c>
      <c r="P697" s="9" t="s">
        <v>355</v>
      </c>
      <c r="Q697">
        <v>2020</v>
      </c>
      <c r="R697">
        <v>4</v>
      </c>
      <c r="S697">
        <v>14.686133185486355</v>
      </c>
      <c r="T697" s="9" t="s">
        <v>356</v>
      </c>
      <c r="U697">
        <v>14</v>
      </c>
      <c r="V697">
        <v>2</v>
      </c>
      <c r="W697">
        <v>13</v>
      </c>
      <c r="X697">
        <v>6</v>
      </c>
      <c r="Y697">
        <v>2020</v>
      </c>
      <c r="Z697" s="9" t="s">
        <v>191</v>
      </c>
      <c r="AA697" s="9" t="s">
        <v>204</v>
      </c>
      <c r="AB697" t="s">
        <v>446</v>
      </c>
      <c r="AC697" t="s">
        <v>447</v>
      </c>
      <c r="AD697">
        <v>4</v>
      </c>
      <c r="AE697" t="s">
        <v>454</v>
      </c>
      <c r="AF697">
        <v>6</v>
      </c>
      <c r="AG697" t="s">
        <v>457</v>
      </c>
      <c r="AH697" t="s">
        <v>484</v>
      </c>
      <c r="AI697" t="s">
        <v>447</v>
      </c>
      <c r="AJ697">
        <v>4</v>
      </c>
      <c r="AK697" t="s">
        <v>454</v>
      </c>
    </row>
    <row r="698" spans="1:37" hidden="1" x14ac:dyDescent="0.2">
      <c r="A698">
        <v>255</v>
      </c>
      <c r="B698" s="9" t="s">
        <v>123</v>
      </c>
      <c r="C698">
        <v>10</v>
      </c>
      <c r="D698" s="10">
        <v>44124</v>
      </c>
      <c r="E698" s="10">
        <v>44489</v>
      </c>
      <c r="F698" s="9" t="s">
        <v>34</v>
      </c>
      <c r="G698">
        <v>792</v>
      </c>
      <c r="H698">
        <v>6</v>
      </c>
      <c r="I698" s="10">
        <v>44335</v>
      </c>
      <c r="J698">
        <v>0</v>
      </c>
      <c r="K698" t="b">
        <v>1</v>
      </c>
      <c r="L698">
        <v>1</v>
      </c>
      <c r="M698">
        <v>6</v>
      </c>
      <c r="N698" s="9" t="s">
        <v>183</v>
      </c>
      <c r="O698" s="10">
        <v>44383</v>
      </c>
      <c r="P698" s="9" t="s">
        <v>402</v>
      </c>
      <c r="Q698">
        <v>2020</v>
      </c>
      <c r="R698">
        <v>10</v>
      </c>
      <c r="S698">
        <v>8.5094149777202812</v>
      </c>
      <c r="T698" s="9" t="s">
        <v>356</v>
      </c>
      <c r="U698">
        <v>8</v>
      </c>
      <c r="V698">
        <v>2</v>
      </c>
      <c r="W698">
        <v>7</v>
      </c>
      <c r="X698">
        <v>12</v>
      </c>
      <c r="Y698">
        <v>2020</v>
      </c>
      <c r="Z698" s="9" t="s">
        <v>192</v>
      </c>
      <c r="AA698" s="9" t="s">
        <v>194</v>
      </c>
      <c r="AB698" t="s">
        <v>440</v>
      </c>
      <c r="AC698" t="s">
        <v>444</v>
      </c>
      <c r="AD698">
        <v>10</v>
      </c>
      <c r="AE698" t="s">
        <v>450</v>
      </c>
      <c r="AF698">
        <v>5</v>
      </c>
      <c r="AG698" t="s">
        <v>448</v>
      </c>
      <c r="AH698" t="s">
        <v>484</v>
      </c>
      <c r="AI698" t="s">
        <v>444</v>
      </c>
      <c r="AJ698">
        <v>10</v>
      </c>
      <c r="AK698" t="s">
        <v>450</v>
      </c>
    </row>
    <row r="699" spans="1:37" hidden="1" x14ac:dyDescent="0.2">
      <c r="A699">
        <v>264</v>
      </c>
      <c r="B699" s="9" t="s">
        <v>135</v>
      </c>
      <c r="C699">
        <v>10</v>
      </c>
      <c r="D699" s="10">
        <v>43873</v>
      </c>
      <c r="E699" s="10">
        <v>44420</v>
      </c>
      <c r="F699" s="9" t="s">
        <v>34</v>
      </c>
      <c r="G699">
        <v>395</v>
      </c>
      <c r="H699">
        <v>5</v>
      </c>
      <c r="I699" s="10">
        <v>44350</v>
      </c>
      <c r="J699">
        <v>0</v>
      </c>
      <c r="K699" t="b">
        <v>1</v>
      </c>
      <c r="L699">
        <v>28</v>
      </c>
      <c r="M699">
        <v>121</v>
      </c>
      <c r="N699" s="9" t="s">
        <v>183</v>
      </c>
      <c r="O699" s="10">
        <v>44383</v>
      </c>
      <c r="P699" s="9" t="s">
        <v>428</v>
      </c>
      <c r="Q699">
        <v>2020</v>
      </c>
      <c r="R699">
        <v>2</v>
      </c>
      <c r="S699">
        <v>16.755990882769666</v>
      </c>
      <c r="T699" s="9" t="s">
        <v>356</v>
      </c>
      <c r="U699">
        <v>16</v>
      </c>
      <c r="V699">
        <v>2</v>
      </c>
      <c r="W699">
        <v>15</v>
      </c>
      <c r="X699">
        <v>4</v>
      </c>
      <c r="Y699">
        <v>2020</v>
      </c>
      <c r="Z699" s="9" t="s">
        <v>204</v>
      </c>
      <c r="AA699" s="9" t="s">
        <v>202</v>
      </c>
      <c r="AB699" t="s">
        <v>440</v>
      </c>
      <c r="AC699" t="s">
        <v>441</v>
      </c>
      <c r="AD699">
        <v>8</v>
      </c>
      <c r="AE699" t="s">
        <v>442</v>
      </c>
      <c r="AF699">
        <v>6</v>
      </c>
      <c r="AG699" t="s">
        <v>457</v>
      </c>
      <c r="AH699" t="s">
        <v>484</v>
      </c>
      <c r="AI699" t="s">
        <v>451</v>
      </c>
      <c r="AJ699">
        <v>2</v>
      </c>
      <c r="AK699" t="s">
        <v>452</v>
      </c>
    </row>
    <row r="700" spans="1:37" hidden="1" x14ac:dyDescent="0.2">
      <c r="A700">
        <v>278</v>
      </c>
      <c r="B700" s="9" t="s">
        <v>149</v>
      </c>
      <c r="C700">
        <v>10</v>
      </c>
      <c r="D700" s="10">
        <v>43850</v>
      </c>
      <c r="E700" s="10">
        <v>44589</v>
      </c>
      <c r="F700" s="9" t="s">
        <v>34</v>
      </c>
      <c r="G700">
        <v>658</v>
      </c>
      <c r="H700">
        <v>24</v>
      </c>
      <c r="I700" s="10">
        <v>44353</v>
      </c>
      <c r="J700">
        <v>0</v>
      </c>
      <c r="K700" t="b">
        <v>1</v>
      </c>
      <c r="L700">
        <v>19</v>
      </c>
      <c r="M700">
        <v>64</v>
      </c>
      <c r="N700" s="9" t="s">
        <v>183</v>
      </c>
      <c r="O700" s="10">
        <v>44383</v>
      </c>
      <c r="P700" s="9" t="s">
        <v>421</v>
      </c>
      <c r="Q700">
        <v>2020</v>
      </c>
      <c r="R700">
        <v>1</v>
      </c>
      <c r="S700">
        <v>17.511653216698495</v>
      </c>
      <c r="T700" s="9" t="s">
        <v>356</v>
      </c>
      <c r="U700">
        <v>17</v>
      </c>
      <c r="V700">
        <v>2</v>
      </c>
      <c r="W700">
        <v>16</v>
      </c>
      <c r="X700">
        <v>3</v>
      </c>
      <c r="Y700">
        <v>2020</v>
      </c>
      <c r="Z700" s="9" t="s">
        <v>203</v>
      </c>
      <c r="AA700" s="9" t="s">
        <v>215</v>
      </c>
      <c r="AB700" t="s">
        <v>446</v>
      </c>
      <c r="AC700" t="s">
        <v>451</v>
      </c>
      <c r="AD700">
        <v>1</v>
      </c>
      <c r="AE700" t="s">
        <v>455</v>
      </c>
      <c r="AF700">
        <v>6</v>
      </c>
      <c r="AG700" t="s">
        <v>457</v>
      </c>
      <c r="AH700" t="s">
        <v>484</v>
      </c>
      <c r="AI700" t="s">
        <v>451</v>
      </c>
      <c r="AJ700">
        <v>1</v>
      </c>
      <c r="AK700" t="s">
        <v>455</v>
      </c>
    </row>
    <row r="701" spans="1:37" hidden="1" x14ac:dyDescent="0.2">
      <c r="A701">
        <v>289</v>
      </c>
      <c r="B701" s="9" t="s">
        <v>165</v>
      </c>
      <c r="C701">
        <v>5</v>
      </c>
      <c r="D701" s="10">
        <v>44042</v>
      </c>
      <c r="E701" s="10">
        <v>44407</v>
      </c>
      <c r="F701" s="9" t="s">
        <v>34</v>
      </c>
      <c r="G701">
        <v>369</v>
      </c>
      <c r="H701">
        <v>3</v>
      </c>
      <c r="I701" s="10">
        <v>44347</v>
      </c>
      <c r="J701">
        <v>0</v>
      </c>
      <c r="K701" t="b">
        <v>1</v>
      </c>
      <c r="N701" s="9" t="s">
        <v>183</v>
      </c>
      <c r="O701" s="10">
        <v>44383</v>
      </c>
      <c r="P701" s="9" t="s">
        <v>416</v>
      </c>
      <c r="Q701">
        <v>2020</v>
      </c>
      <c r="R701">
        <v>7</v>
      </c>
      <c r="S701">
        <v>11.203515472596973</v>
      </c>
      <c r="T701" s="9" t="s">
        <v>356</v>
      </c>
      <c r="U701">
        <v>11</v>
      </c>
      <c r="V701">
        <v>2</v>
      </c>
      <c r="W701">
        <v>9</v>
      </c>
      <c r="X701">
        <v>9</v>
      </c>
      <c r="Y701">
        <v>2020</v>
      </c>
      <c r="Z701" s="9" t="s">
        <v>193</v>
      </c>
      <c r="AA701" s="9" t="s">
        <v>190</v>
      </c>
      <c r="AB701" t="s">
        <v>440</v>
      </c>
      <c r="AC701" t="s">
        <v>441</v>
      </c>
      <c r="AD701">
        <v>7</v>
      </c>
      <c r="AE701" t="s">
        <v>443</v>
      </c>
      <c r="AF701">
        <v>5</v>
      </c>
      <c r="AG701" t="s">
        <v>448</v>
      </c>
      <c r="AH701" t="s">
        <v>484</v>
      </c>
      <c r="AI701" t="s">
        <v>441</v>
      </c>
      <c r="AJ701">
        <v>7</v>
      </c>
      <c r="AK701" t="s">
        <v>443</v>
      </c>
    </row>
    <row r="702" spans="1:37" hidden="1" x14ac:dyDescent="0.2">
      <c r="A702">
        <v>296</v>
      </c>
      <c r="B702" s="9" t="s">
        <v>38</v>
      </c>
      <c r="C702">
        <v>10</v>
      </c>
      <c r="D702" s="10">
        <v>44027</v>
      </c>
      <c r="E702" s="10">
        <v>44756</v>
      </c>
      <c r="F702" s="9" t="s">
        <v>34</v>
      </c>
      <c r="G702">
        <v>369</v>
      </c>
      <c r="H702">
        <v>1</v>
      </c>
      <c r="I702" s="10">
        <v>44343</v>
      </c>
      <c r="J702">
        <v>0</v>
      </c>
      <c r="K702" t="b">
        <v>0</v>
      </c>
      <c r="L702">
        <v>2</v>
      </c>
      <c r="M702">
        <v>25</v>
      </c>
      <c r="N702" s="9" t="s">
        <v>183</v>
      </c>
      <c r="O702" s="10">
        <v>44383</v>
      </c>
      <c r="P702" s="9" t="s">
        <v>422</v>
      </c>
      <c r="Q702">
        <v>2020</v>
      </c>
      <c r="R702">
        <v>7</v>
      </c>
      <c r="S702">
        <v>11.696338733854905</v>
      </c>
      <c r="T702" s="9" t="s">
        <v>356</v>
      </c>
      <c r="U702">
        <v>11</v>
      </c>
      <c r="V702">
        <v>3</v>
      </c>
      <c r="W702">
        <v>9</v>
      </c>
      <c r="X702">
        <v>10</v>
      </c>
      <c r="Y702">
        <v>2020</v>
      </c>
      <c r="Z702" s="9" t="s">
        <v>194</v>
      </c>
      <c r="AA702" s="9" t="s">
        <v>190</v>
      </c>
      <c r="AB702" t="s">
        <v>446</v>
      </c>
      <c r="AC702" t="s">
        <v>441</v>
      </c>
      <c r="AD702">
        <v>7</v>
      </c>
      <c r="AE702" t="s">
        <v>443</v>
      </c>
      <c r="AF702">
        <v>5</v>
      </c>
      <c r="AG702" t="s">
        <v>448</v>
      </c>
      <c r="AH702" t="s">
        <v>484</v>
      </c>
      <c r="AI702" t="s">
        <v>441</v>
      </c>
      <c r="AJ702">
        <v>7</v>
      </c>
      <c r="AK702" t="s">
        <v>443</v>
      </c>
    </row>
    <row r="703" spans="1:37" hidden="1" x14ac:dyDescent="0.2">
      <c r="A703">
        <v>297</v>
      </c>
      <c r="B703" s="9" t="s">
        <v>40</v>
      </c>
      <c r="C703">
        <v>10</v>
      </c>
      <c r="D703" s="10">
        <v>44074</v>
      </c>
      <c r="E703" s="10">
        <v>44439</v>
      </c>
      <c r="F703" s="9" t="s">
        <v>34</v>
      </c>
      <c r="G703">
        <v>658</v>
      </c>
      <c r="H703">
        <v>1</v>
      </c>
      <c r="I703" s="10">
        <v>44340</v>
      </c>
      <c r="J703">
        <v>0</v>
      </c>
      <c r="K703" t="b">
        <v>0</v>
      </c>
      <c r="L703">
        <v>1</v>
      </c>
      <c r="M703">
        <v>18</v>
      </c>
      <c r="N703" s="9" t="s">
        <v>183</v>
      </c>
      <c r="O703" s="10">
        <v>44383</v>
      </c>
      <c r="P703" s="9" t="s">
        <v>373</v>
      </c>
      <c r="Q703">
        <v>2020</v>
      </c>
      <c r="R703">
        <v>8</v>
      </c>
      <c r="S703">
        <v>10.152159181913387</v>
      </c>
      <c r="T703" s="9" t="s">
        <v>356</v>
      </c>
      <c r="U703">
        <v>10</v>
      </c>
      <c r="V703">
        <v>3</v>
      </c>
      <c r="W703">
        <v>7</v>
      </c>
      <c r="X703">
        <v>11</v>
      </c>
      <c r="Y703">
        <v>2020</v>
      </c>
      <c r="Z703" s="9" t="s">
        <v>196</v>
      </c>
      <c r="AA703" s="9" t="s">
        <v>189</v>
      </c>
      <c r="AB703" t="s">
        <v>440</v>
      </c>
      <c r="AC703" t="s">
        <v>441</v>
      </c>
      <c r="AD703">
        <v>8</v>
      </c>
      <c r="AE703" t="s">
        <v>442</v>
      </c>
      <c r="AF703">
        <v>5</v>
      </c>
      <c r="AG703" t="s">
        <v>448</v>
      </c>
      <c r="AH703" t="s">
        <v>484</v>
      </c>
      <c r="AI703" t="s">
        <v>441</v>
      </c>
      <c r="AJ703">
        <v>8</v>
      </c>
      <c r="AK703" t="s">
        <v>442</v>
      </c>
    </row>
    <row r="704" spans="1:37" hidden="1" x14ac:dyDescent="0.2">
      <c r="A704">
        <v>302</v>
      </c>
      <c r="B704" s="9" t="s">
        <v>50</v>
      </c>
      <c r="C704">
        <v>5</v>
      </c>
      <c r="D704" s="10">
        <v>44090</v>
      </c>
      <c r="E704" s="10">
        <v>44455</v>
      </c>
      <c r="F704" s="9" t="s">
        <v>34</v>
      </c>
      <c r="G704">
        <v>406</v>
      </c>
      <c r="H704">
        <v>4</v>
      </c>
      <c r="I704" s="10">
        <v>44343</v>
      </c>
      <c r="J704">
        <v>0</v>
      </c>
      <c r="K704" t="b">
        <v>0</v>
      </c>
      <c r="L704">
        <v>7</v>
      </c>
      <c r="M704">
        <v>48</v>
      </c>
      <c r="N704" s="9" t="s">
        <v>183</v>
      </c>
      <c r="O704" s="10">
        <v>44383</v>
      </c>
      <c r="P704" s="9" t="s">
        <v>405</v>
      </c>
      <c r="Q704">
        <v>2020</v>
      </c>
      <c r="R704">
        <v>9</v>
      </c>
      <c r="S704">
        <v>9.626481036571592</v>
      </c>
      <c r="T704" s="9" t="s">
        <v>356</v>
      </c>
      <c r="U704">
        <v>9</v>
      </c>
      <c r="V704">
        <v>3</v>
      </c>
      <c r="W704">
        <v>7</v>
      </c>
      <c r="X704">
        <v>12</v>
      </c>
      <c r="Y704">
        <v>2020</v>
      </c>
      <c r="Z704" s="9" t="s">
        <v>192</v>
      </c>
      <c r="AA704" s="9" t="s">
        <v>193</v>
      </c>
      <c r="AB704" t="s">
        <v>440</v>
      </c>
      <c r="AC704" t="s">
        <v>441</v>
      </c>
      <c r="AD704">
        <v>9</v>
      </c>
      <c r="AE704" t="s">
        <v>449</v>
      </c>
      <c r="AF704">
        <v>5</v>
      </c>
      <c r="AG704" t="s">
        <v>448</v>
      </c>
      <c r="AH704" t="s">
        <v>484</v>
      </c>
      <c r="AI704" t="s">
        <v>441</v>
      </c>
      <c r="AJ704">
        <v>9</v>
      </c>
      <c r="AK704" t="s">
        <v>449</v>
      </c>
    </row>
    <row r="705" spans="1:37" x14ac:dyDescent="0.2">
      <c r="A705">
        <v>328</v>
      </c>
      <c r="B705" s="9" t="s">
        <v>93</v>
      </c>
      <c r="C705">
        <v>5</v>
      </c>
      <c r="D705" s="10">
        <v>43992</v>
      </c>
      <c r="E705" s="10">
        <v>44357</v>
      </c>
      <c r="F705" s="9" t="s">
        <v>34</v>
      </c>
      <c r="G705">
        <v>619</v>
      </c>
      <c r="H705">
        <v>1</v>
      </c>
      <c r="I705" s="10">
        <v>44141</v>
      </c>
      <c r="J705">
        <v>0</v>
      </c>
      <c r="K705" t="b">
        <v>1</v>
      </c>
      <c r="N705" s="9" t="s">
        <v>183</v>
      </c>
      <c r="O705" s="10">
        <v>44383</v>
      </c>
      <c r="P705" s="9" t="s">
        <v>434</v>
      </c>
      <c r="Q705">
        <v>2020</v>
      </c>
      <c r="R705">
        <v>6</v>
      </c>
      <c r="S705">
        <v>12.846259676790078</v>
      </c>
      <c r="T705" s="9" t="s">
        <v>356</v>
      </c>
      <c r="U705">
        <v>12</v>
      </c>
      <c r="V705">
        <v>3</v>
      </c>
      <c r="W705">
        <v>10</v>
      </c>
      <c r="X705">
        <v>9</v>
      </c>
      <c r="Y705">
        <v>2020</v>
      </c>
      <c r="Z705" s="9" t="s">
        <v>193</v>
      </c>
      <c r="AA705" s="9" t="s">
        <v>191</v>
      </c>
      <c r="AB705" t="s">
        <v>440</v>
      </c>
      <c r="AC705" t="s">
        <v>447</v>
      </c>
      <c r="AD705">
        <v>6</v>
      </c>
      <c r="AE705" t="s">
        <v>457</v>
      </c>
      <c r="AF705">
        <v>11</v>
      </c>
      <c r="AG705" t="s">
        <v>453</v>
      </c>
      <c r="AH705" t="s">
        <v>484</v>
      </c>
      <c r="AI705" t="s">
        <v>447</v>
      </c>
      <c r="AJ705">
        <v>6</v>
      </c>
      <c r="AK705" t="s">
        <v>457</v>
      </c>
    </row>
    <row r="706" spans="1:37" hidden="1" x14ac:dyDescent="0.2">
      <c r="A706">
        <v>346</v>
      </c>
      <c r="B706" s="9" t="s">
        <v>114</v>
      </c>
      <c r="C706">
        <v>5</v>
      </c>
      <c r="D706" s="10">
        <v>43936</v>
      </c>
      <c r="E706" s="10">
        <v>44666</v>
      </c>
      <c r="F706" s="9" t="s">
        <v>34</v>
      </c>
      <c r="G706">
        <v>369</v>
      </c>
      <c r="H706">
        <v>2</v>
      </c>
      <c r="I706" s="10">
        <v>44349</v>
      </c>
      <c r="J706">
        <v>0</v>
      </c>
      <c r="K706" t="b">
        <v>1</v>
      </c>
      <c r="L706">
        <v>6</v>
      </c>
      <c r="M706">
        <v>30</v>
      </c>
      <c r="N706" s="9" t="s">
        <v>183</v>
      </c>
      <c r="O706" s="10">
        <v>44383</v>
      </c>
      <c r="P706" s="9" t="s">
        <v>355</v>
      </c>
      <c r="Q706">
        <v>2020</v>
      </c>
      <c r="R706">
        <v>4</v>
      </c>
      <c r="S706">
        <v>14.686133185486355</v>
      </c>
      <c r="T706" s="9" t="s">
        <v>356</v>
      </c>
      <c r="U706">
        <v>14</v>
      </c>
      <c r="V706">
        <v>3</v>
      </c>
      <c r="W706">
        <v>12</v>
      </c>
      <c r="X706">
        <v>7</v>
      </c>
      <c r="Y706">
        <v>2020</v>
      </c>
      <c r="Z706" s="9" t="s">
        <v>190</v>
      </c>
      <c r="AA706" s="9" t="s">
        <v>204</v>
      </c>
      <c r="AB706" t="s">
        <v>446</v>
      </c>
      <c r="AC706" t="s">
        <v>447</v>
      </c>
      <c r="AD706">
        <v>4</v>
      </c>
      <c r="AE706" t="s">
        <v>454</v>
      </c>
      <c r="AF706">
        <v>6</v>
      </c>
      <c r="AG706" t="s">
        <v>457</v>
      </c>
      <c r="AH706" t="s">
        <v>484</v>
      </c>
      <c r="AI706" t="s">
        <v>447</v>
      </c>
      <c r="AJ706">
        <v>4</v>
      </c>
      <c r="AK706" t="s">
        <v>454</v>
      </c>
    </row>
    <row r="707" spans="1:37" hidden="1" x14ac:dyDescent="0.2">
      <c r="A707">
        <v>362</v>
      </c>
      <c r="B707" s="9" t="s">
        <v>135</v>
      </c>
      <c r="C707">
        <v>10</v>
      </c>
      <c r="D707" s="10">
        <v>43873</v>
      </c>
      <c r="E707" s="10">
        <v>44420</v>
      </c>
      <c r="F707" s="9" t="s">
        <v>34</v>
      </c>
      <c r="G707">
        <v>395</v>
      </c>
      <c r="H707">
        <v>5</v>
      </c>
      <c r="I707" s="10">
        <v>44350</v>
      </c>
      <c r="J707">
        <v>0</v>
      </c>
      <c r="K707" t="b">
        <v>1</v>
      </c>
      <c r="L707">
        <v>28</v>
      </c>
      <c r="M707">
        <v>121</v>
      </c>
      <c r="N707" s="9" t="s">
        <v>183</v>
      </c>
      <c r="O707" s="10">
        <v>44383</v>
      </c>
      <c r="P707" s="9" t="s">
        <v>428</v>
      </c>
      <c r="Q707">
        <v>2020</v>
      </c>
      <c r="R707">
        <v>2</v>
      </c>
      <c r="S707">
        <v>16.755990882769666</v>
      </c>
      <c r="T707" s="9" t="s">
        <v>356</v>
      </c>
      <c r="U707">
        <v>16</v>
      </c>
      <c r="V707">
        <v>3</v>
      </c>
      <c r="W707">
        <v>14</v>
      </c>
      <c r="X707">
        <v>5</v>
      </c>
      <c r="Y707">
        <v>2020</v>
      </c>
      <c r="Z707" s="9" t="s">
        <v>205</v>
      </c>
      <c r="AA707" s="9" t="s">
        <v>202</v>
      </c>
      <c r="AB707" t="s">
        <v>440</v>
      </c>
      <c r="AC707" t="s">
        <v>441</v>
      </c>
      <c r="AD707">
        <v>8</v>
      </c>
      <c r="AE707" t="s">
        <v>442</v>
      </c>
      <c r="AF707">
        <v>6</v>
      </c>
      <c r="AG707" t="s">
        <v>457</v>
      </c>
      <c r="AH707" t="s">
        <v>484</v>
      </c>
      <c r="AI707" t="s">
        <v>451</v>
      </c>
      <c r="AJ707">
        <v>2</v>
      </c>
      <c r="AK707" t="s">
        <v>452</v>
      </c>
    </row>
    <row r="708" spans="1:37" hidden="1" x14ac:dyDescent="0.2">
      <c r="A708">
        <v>376</v>
      </c>
      <c r="B708" s="9" t="s">
        <v>149</v>
      </c>
      <c r="C708">
        <v>10</v>
      </c>
      <c r="D708" s="10">
        <v>43850</v>
      </c>
      <c r="E708" s="10">
        <v>44589</v>
      </c>
      <c r="F708" s="9" t="s">
        <v>34</v>
      </c>
      <c r="G708">
        <v>658</v>
      </c>
      <c r="H708">
        <v>24</v>
      </c>
      <c r="I708" s="10">
        <v>44353</v>
      </c>
      <c r="J708">
        <v>0</v>
      </c>
      <c r="K708" t="b">
        <v>1</v>
      </c>
      <c r="L708">
        <v>19</v>
      </c>
      <c r="M708">
        <v>64</v>
      </c>
      <c r="N708" s="9" t="s">
        <v>183</v>
      </c>
      <c r="O708" s="10">
        <v>44383</v>
      </c>
      <c r="P708" s="9" t="s">
        <v>421</v>
      </c>
      <c r="Q708">
        <v>2020</v>
      </c>
      <c r="R708">
        <v>1</v>
      </c>
      <c r="S708">
        <v>17.511653216698495</v>
      </c>
      <c r="T708" s="9" t="s">
        <v>356</v>
      </c>
      <c r="U708">
        <v>17</v>
      </c>
      <c r="V708">
        <v>3</v>
      </c>
      <c r="W708">
        <v>15</v>
      </c>
      <c r="X708">
        <v>4</v>
      </c>
      <c r="Y708">
        <v>2020</v>
      </c>
      <c r="Z708" s="9" t="s">
        <v>204</v>
      </c>
      <c r="AA708" s="9" t="s">
        <v>215</v>
      </c>
      <c r="AB708" t="s">
        <v>446</v>
      </c>
      <c r="AC708" t="s">
        <v>451</v>
      </c>
      <c r="AD708">
        <v>1</v>
      </c>
      <c r="AE708" t="s">
        <v>455</v>
      </c>
      <c r="AF708">
        <v>6</v>
      </c>
      <c r="AG708" t="s">
        <v>457</v>
      </c>
      <c r="AH708" t="s">
        <v>484</v>
      </c>
      <c r="AI708" t="s">
        <v>451</v>
      </c>
      <c r="AJ708">
        <v>1</v>
      </c>
      <c r="AK708" t="s">
        <v>455</v>
      </c>
    </row>
    <row r="709" spans="1:37" hidden="1" x14ac:dyDescent="0.2">
      <c r="A709">
        <v>387</v>
      </c>
      <c r="B709" s="9" t="s">
        <v>165</v>
      </c>
      <c r="C709">
        <v>5</v>
      </c>
      <c r="D709" s="10">
        <v>44042</v>
      </c>
      <c r="E709" s="10">
        <v>44407</v>
      </c>
      <c r="F709" s="9" t="s">
        <v>34</v>
      </c>
      <c r="G709">
        <v>369</v>
      </c>
      <c r="H709">
        <v>3</v>
      </c>
      <c r="I709" s="10">
        <v>44347</v>
      </c>
      <c r="J709">
        <v>0</v>
      </c>
      <c r="K709" t="b">
        <v>1</v>
      </c>
      <c r="N709" s="9" t="s">
        <v>183</v>
      </c>
      <c r="O709" s="10">
        <v>44383</v>
      </c>
      <c r="P709" s="9" t="s">
        <v>416</v>
      </c>
      <c r="Q709">
        <v>2020</v>
      </c>
      <c r="R709">
        <v>7</v>
      </c>
      <c r="S709">
        <v>11.203515472596973</v>
      </c>
      <c r="T709" s="9" t="s">
        <v>356</v>
      </c>
      <c r="U709">
        <v>11</v>
      </c>
      <c r="V709">
        <v>3</v>
      </c>
      <c r="W709">
        <v>8</v>
      </c>
      <c r="X709">
        <v>10</v>
      </c>
      <c r="Y709">
        <v>2020</v>
      </c>
      <c r="Z709" s="9" t="s">
        <v>194</v>
      </c>
      <c r="AA709" s="9" t="s">
        <v>190</v>
      </c>
      <c r="AB709" t="s">
        <v>440</v>
      </c>
      <c r="AC709" t="s">
        <v>441</v>
      </c>
      <c r="AD709">
        <v>7</v>
      </c>
      <c r="AE709" t="s">
        <v>443</v>
      </c>
      <c r="AF709">
        <v>5</v>
      </c>
      <c r="AG709" t="s">
        <v>448</v>
      </c>
      <c r="AH709" t="s">
        <v>484</v>
      </c>
      <c r="AI709" t="s">
        <v>441</v>
      </c>
      <c r="AJ709">
        <v>7</v>
      </c>
      <c r="AK709" t="s">
        <v>443</v>
      </c>
    </row>
    <row r="710" spans="1:37" hidden="1" x14ac:dyDescent="0.2">
      <c r="A710">
        <v>394</v>
      </c>
      <c r="B710" s="9" t="s">
        <v>38</v>
      </c>
      <c r="C710">
        <v>10</v>
      </c>
      <c r="D710" s="10">
        <v>44027</v>
      </c>
      <c r="E710" s="10">
        <v>44756</v>
      </c>
      <c r="F710" s="9" t="s">
        <v>34</v>
      </c>
      <c r="G710">
        <v>369</v>
      </c>
      <c r="H710">
        <v>1</v>
      </c>
      <c r="I710" s="10">
        <v>44343</v>
      </c>
      <c r="J710">
        <v>0</v>
      </c>
      <c r="K710" t="b">
        <v>0</v>
      </c>
      <c r="L710">
        <v>2</v>
      </c>
      <c r="M710">
        <v>25</v>
      </c>
      <c r="N710" s="9" t="s">
        <v>183</v>
      </c>
      <c r="O710" s="10">
        <v>44383</v>
      </c>
      <c r="P710" s="9" t="s">
        <v>422</v>
      </c>
      <c r="Q710">
        <v>2020</v>
      </c>
      <c r="R710">
        <v>7</v>
      </c>
      <c r="S710">
        <v>11.696338733854905</v>
      </c>
      <c r="T710" s="9" t="s">
        <v>356</v>
      </c>
      <c r="U710">
        <v>11</v>
      </c>
      <c r="V710">
        <v>4</v>
      </c>
      <c r="W710">
        <v>8</v>
      </c>
      <c r="X710">
        <v>11</v>
      </c>
      <c r="Y710">
        <v>2020</v>
      </c>
      <c r="Z710" s="9" t="s">
        <v>196</v>
      </c>
      <c r="AA710" s="9" t="s">
        <v>190</v>
      </c>
      <c r="AB710" t="s">
        <v>446</v>
      </c>
      <c r="AC710" t="s">
        <v>441</v>
      </c>
      <c r="AD710">
        <v>7</v>
      </c>
      <c r="AE710" t="s">
        <v>443</v>
      </c>
      <c r="AF710">
        <v>5</v>
      </c>
      <c r="AG710" t="s">
        <v>448</v>
      </c>
      <c r="AH710" t="s">
        <v>484</v>
      </c>
      <c r="AI710" t="s">
        <v>441</v>
      </c>
      <c r="AJ710">
        <v>7</v>
      </c>
      <c r="AK710" t="s">
        <v>443</v>
      </c>
    </row>
    <row r="711" spans="1:37" hidden="1" x14ac:dyDescent="0.2">
      <c r="A711">
        <v>395</v>
      </c>
      <c r="B711" s="9" t="s">
        <v>40</v>
      </c>
      <c r="C711">
        <v>10</v>
      </c>
      <c r="D711" s="10">
        <v>44074</v>
      </c>
      <c r="E711" s="10">
        <v>44439</v>
      </c>
      <c r="F711" s="9" t="s">
        <v>34</v>
      </c>
      <c r="G711">
        <v>658</v>
      </c>
      <c r="H711">
        <v>1</v>
      </c>
      <c r="I711" s="10">
        <v>44340</v>
      </c>
      <c r="J711">
        <v>0</v>
      </c>
      <c r="K711" t="b">
        <v>0</v>
      </c>
      <c r="L711">
        <v>1</v>
      </c>
      <c r="M711">
        <v>18</v>
      </c>
      <c r="N711" s="9" t="s">
        <v>183</v>
      </c>
      <c r="O711" s="10">
        <v>44383</v>
      </c>
      <c r="P711" s="9" t="s">
        <v>373</v>
      </c>
      <c r="Q711">
        <v>2020</v>
      </c>
      <c r="R711">
        <v>8</v>
      </c>
      <c r="S711">
        <v>10.152159181913387</v>
      </c>
      <c r="T711" s="9" t="s">
        <v>356</v>
      </c>
      <c r="U711">
        <v>10</v>
      </c>
      <c r="V711">
        <v>4</v>
      </c>
      <c r="W711">
        <v>6</v>
      </c>
      <c r="X711">
        <v>12</v>
      </c>
      <c r="Y711">
        <v>2020</v>
      </c>
      <c r="Z711" s="9" t="s">
        <v>192</v>
      </c>
      <c r="AA711" s="9" t="s">
        <v>189</v>
      </c>
      <c r="AB711" t="s">
        <v>440</v>
      </c>
      <c r="AC711" t="s">
        <v>441</v>
      </c>
      <c r="AD711">
        <v>8</v>
      </c>
      <c r="AE711" t="s">
        <v>442</v>
      </c>
      <c r="AF711">
        <v>5</v>
      </c>
      <c r="AG711" t="s">
        <v>448</v>
      </c>
      <c r="AH711" t="s">
        <v>484</v>
      </c>
      <c r="AI711" t="s">
        <v>441</v>
      </c>
      <c r="AJ711">
        <v>8</v>
      </c>
      <c r="AK711" t="s">
        <v>442</v>
      </c>
    </row>
    <row r="712" spans="1:37" x14ac:dyDescent="0.2">
      <c r="A712">
        <v>426</v>
      </c>
      <c r="B712" s="9" t="s">
        <v>93</v>
      </c>
      <c r="C712">
        <v>5</v>
      </c>
      <c r="D712" s="10">
        <v>43992</v>
      </c>
      <c r="E712" s="10">
        <v>44357</v>
      </c>
      <c r="F712" s="9" t="s">
        <v>34</v>
      </c>
      <c r="G712">
        <v>619</v>
      </c>
      <c r="H712">
        <v>1</v>
      </c>
      <c r="I712" s="10">
        <v>44141</v>
      </c>
      <c r="J712">
        <v>0</v>
      </c>
      <c r="K712" t="b">
        <v>1</v>
      </c>
      <c r="N712" s="9" t="s">
        <v>183</v>
      </c>
      <c r="O712" s="10">
        <v>44383</v>
      </c>
      <c r="P712" s="9" t="s">
        <v>434</v>
      </c>
      <c r="Q712">
        <v>2020</v>
      </c>
      <c r="R712">
        <v>6</v>
      </c>
      <c r="S712">
        <v>12.846259676790078</v>
      </c>
      <c r="T712" s="9" t="s">
        <v>356</v>
      </c>
      <c r="U712">
        <v>12</v>
      </c>
      <c r="V712">
        <v>4</v>
      </c>
      <c r="W712">
        <v>9</v>
      </c>
      <c r="X712">
        <v>10</v>
      </c>
      <c r="Y712">
        <v>2020</v>
      </c>
      <c r="Z712" s="9" t="s">
        <v>194</v>
      </c>
      <c r="AA712" s="9" t="s">
        <v>191</v>
      </c>
      <c r="AB712" t="s">
        <v>440</v>
      </c>
      <c r="AC712" t="s">
        <v>447</v>
      </c>
      <c r="AD712">
        <v>6</v>
      </c>
      <c r="AE712" t="s">
        <v>457</v>
      </c>
      <c r="AF712">
        <v>11</v>
      </c>
      <c r="AG712" t="s">
        <v>453</v>
      </c>
      <c r="AH712" t="s">
        <v>484</v>
      </c>
      <c r="AI712" t="s">
        <v>447</v>
      </c>
      <c r="AJ712">
        <v>6</v>
      </c>
      <c r="AK712" t="s">
        <v>457</v>
      </c>
    </row>
    <row r="713" spans="1:37" hidden="1" x14ac:dyDescent="0.2">
      <c r="A713">
        <v>444</v>
      </c>
      <c r="B713" s="9" t="s">
        <v>114</v>
      </c>
      <c r="C713">
        <v>5</v>
      </c>
      <c r="D713" s="10">
        <v>43936</v>
      </c>
      <c r="E713" s="10">
        <v>44666</v>
      </c>
      <c r="F713" s="9" t="s">
        <v>34</v>
      </c>
      <c r="G713">
        <v>369</v>
      </c>
      <c r="H713">
        <v>2</v>
      </c>
      <c r="I713" s="10">
        <v>44349</v>
      </c>
      <c r="J713">
        <v>0</v>
      </c>
      <c r="K713" t="b">
        <v>1</v>
      </c>
      <c r="L713">
        <v>6</v>
      </c>
      <c r="M713">
        <v>30</v>
      </c>
      <c r="N713" s="9" t="s">
        <v>183</v>
      </c>
      <c r="O713" s="10">
        <v>44383</v>
      </c>
      <c r="P713" s="9" t="s">
        <v>355</v>
      </c>
      <c r="Q713">
        <v>2020</v>
      </c>
      <c r="R713">
        <v>4</v>
      </c>
      <c r="S713">
        <v>14.686133185486355</v>
      </c>
      <c r="T713" s="9" t="s">
        <v>356</v>
      </c>
      <c r="U713">
        <v>14</v>
      </c>
      <c r="V713">
        <v>4</v>
      </c>
      <c r="W713">
        <v>11</v>
      </c>
      <c r="X713">
        <v>8</v>
      </c>
      <c r="Y713">
        <v>2020</v>
      </c>
      <c r="Z713" s="9" t="s">
        <v>189</v>
      </c>
      <c r="AA713" s="9" t="s">
        <v>204</v>
      </c>
      <c r="AB713" t="s">
        <v>446</v>
      </c>
      <c r="AC713" t="s">
        <v>447</v>
      </c>
      <c r="AD713">
        <v>4</v>
      </c>
      <c r="AE713" t="s">
        <v>454</v>
      </c>
      <c r="AF713">
        <v>6</v>
      </c>
      <c r="AG713" t="s">
        <v>457</v>
      </c>
      <c r="AH713" t="s">
        <v>484</v>
      </c>
      <c r="AI713" t="s">
        <v>447</v>
      </c>
      <c r="AJ713">
        <v>4</v>
      </c>
      <c r="AK713" t="s">
        <v>454</v>
      </c>
    </row>
    <row r="714" spans="1:37" hidden="1" x14ac:dyDescent="0.2">
      <c r="A714">
        <v>460</v>
      </c>
      <c r="B714" s="9" t="s">
        <v>135</v>
      </c>
      <c r="C714">
        <v>10</v>
      </c>
      <c r="D714" s="10">
        <v>43873</v>
      </c>
      <c r="E714" s="10">
        <v>44420</v>
      </c>
      <c r="F714" s="9" t="s">
        <v>34</v>
      </c>
      <c r="G714">
        <v>395</v>
      </c>
      <c r="H714">
        <v>5</v>
      </c>
      <c r="I714" s="10">
        <v>44350</v>
      </c>
      <c r="J714">
        <v>0</v>
      </c>
      <c r="K714" t="b">
        <v>1</v>
      </c>
      <c r="L714">
        <v>28</v>
      </c>
      <c r="M714">
        <v>121</v>
      </c>
      <c r="N714" s="9" t="s">
        <v>183</v>
      </c>
      <c r="O714" s="10">
        <v>44383</v>
      </c>
      <c r="P714" s="9" t="s">
        <v>428</v>
      </c>
      <c r="Q714">
        <v>2020</v>
      </c>
      <c r="R714">
        <v>2</v>
      </c>
      <c r="S714">
        <v>16.755990882769666</v>
      </c>
      <c r="T714" s="9" t="s">
        <v>356</v>
      </c>
      <c r="U714">
        <v>16</v>
      </c>
      <c r="V714">
        <v>4</v>
      </c>
      <c r="W714">
        <v>13</v>
      </c>
      <c r="X714">
        <v>6</v>
      </c>
      <c r="Y714">
        <v>2020</v>
      </c>
      <c r="Z714" s="9" t="s">
        <v>191</v>
      </c>
      <c r="AA714" s="9" t="s">
        <v>202</v>
      </c>
      <c r="AB714" t="s">
        <v>440</v>
      </c>
      <c r="AC714" t="s">
        <v>441</v>
      </c>
      <c r="AD714">
        <v>8</v>
      </c>
      <c r="AE714" t="s">
        <v>442</v>
      </c>
      <c r="AF714">
        <v>6</v>
      </c>
      <c r="AG714" t="s">
        <v>457</v>
      </c>
      <c r="AH714" t="s">
        <v>484</v>
      </c>
      <c r="AI714" t="s">
        <v>451</v>
      </c>
      <c r="AJ714">
        <v>2</v>
      </c>
      <c r="AK714" t="s">
        <v>452</v>
      </c>
    </row>
    <row r="715" spans="1:37" hidden="1" x14ac:dyDescent="0.2">
      <c r="A715">
        <v>474</v>
      </c>
      <c r="B715" s="9" t="s">
        <v>149</v>
      </c>
      <c r="C715">
        <v>10</v>
      </c>
      <c r="D715" s="10">
        <v>43850</v>
      </c>
      <c r="E715" s="10">
        <v>44589</v>
      </c>
      <c r="F715" s="9" t="s">
        <v>34</v>
      </c>
      <c r="G715">
        <v>658</v>
      </c>
      <c r="H715">
        <v>24</v>
      </c>
      <c r="I715" s="10">
        <v>44353</v>
      </c>
      <c r="J715">
        <v>0</v>
      </c>
      <c r="K715" t="b">
        <v>1</v>
      </c>
      <c r="L715">
        <v>19</v>
      </c>
      <c r="M715">
        <v>64</v>
      </c>
      <c r="N715" s="9" t="s">
        <v>183</v>
      </c>
      <c r="O715" s="10">
        <v>44383</v>
      </c>
      <c r="P715" s="9" t="s">
        <v>421</v>
      </c>
      <c r="Q715">
        <v>2020</v>
      </c>
      <c r="R715">
        <v>1</v>
      </c>
      <c r="S715">
        <v>17.511653216698495</v>
      </c>
      <c r="T715" s="9" t="s">
        <v>356</v>
      </c>
      <c r="U715">
        <v>17</v>
      </c>
      <c r="V715">
        <v>4</v>
      </c>
      <c r="W715">
        <v>14</v>
      </c>
      <c r="X715">
        <v>5</v>
      </c>
      <c r="Y715">
        <v>2020</v>
      </c>
      <c r="Z715" s="9" t="s">
        <v>205</v>
      </c>
      <c r="AA715" s="9" t="s">
        <v>215</v>
      </c>
      <c r="AB715" t="s">
        <v>446</v>
      </c>
      <c r="AC715" t="s">
        <v>451</v>
      </c>
      <c r="AD715">
        <v>1</v>
      </c>
      <c r="AE715" t="s">
        <v>455</v>
      </c>
      <c r="AF715">
        <v>6</v>
      </c>
      <c r="AG715" t="s">
        <v>457</v>
      </c>
      <c r="AH715" t="s">
        <v>484</v>
      </c>
      <c r="AI715" t="s">
        <v>451</v>
      </c>
      <c r="AJ715">
        <v>1</v>
      </c>
      <c r="AK715" t="s">
        <v>455</v>
      </c>
    </row>
    <row r="716" spans="1:37" hidden="1" x14ac:dyDescent="0.2">
      <c r="A716">
        <v>485</v>
      </c>
      <c r="B716" s="9" t="s">
        <v>165</v>
      </c>
      <c r="C716">
        <v>5</v>
      </c>
      <c r="D716" s="10">
        <v>44042</v>
      </c>
      <c r="E716" s="10">
        <v>44407</v>
      </c>
      <c r="F716" s="9" t="s">
        <v>34</v>
      </c>
      <c r="G716">
        <v>369</v>
      </c>
      <c r="H716">
        <v>3</v>
      </c>
      <c r="I716" s="10">
        <v>44347</v>
      </c>
      <c r="J716">
        <v>0</v>
      </c>
      <c r="K716" t="b">
        <v>1</v>
      </c>
      <c r="N716" s="9" t="s">
        <v>183</v>
      </c>
      <c r="O716" s="10">
        <v>44383</v>
      </c>
      <c r="P716" s="9" t="s">
        <v>416</v>
      </c>
      <c r="Q716">
        <v>2020</v>
      </c>
      <c r="R716">
        <v>7</v>
      </c>
      <c r="S716">
        <v>11.203515472596973</v>
      </c>
      <c r="T716" s="9" t="s">
        <v>356</v>
      </c>
      <c r="U716">
        <v>11</v>
      </c>
      <c r="V716">
        <v>4</v>
      </c>
      <c r="W716">
        <v>7</v>
      </c>
      <c r="X716">
        <v>11</v>
      </c>
      <c r="Y716">
        <v>2020</v>
      </c>
      <c r="Z716" s="9" t="s">
        <v>196</v>
      </c>
      <c r="AA716" s="9" t="s">
        <v>190</v>
      </c>
      <c r="AB716" t="s">
        <v>440</v>
      </c>
      <c r="AC716" t="s">
        <v>441</v>
      </c>
      <c r="AD716">
        <v>7</v>
      </c>
      <c r="AE716" t="s">
        <v>443</v>
      </c>
      <c r="AF716">
        <v>5</v>
      </c>
      <c r="AG716" t="s">
        <v>448</v>
      </c>
      <c r="AH716" t="s">
        <v>484</v>
      </c>
      <c r="AI716" t="s">
        <v>441</v>
      </c>
      <c r="AJ716">
        <v>7</v>
      </c>
      <c r="AK716" t="s">
        <v>443</v>
      </c>
    </row>
    <row r="717" spans="1:37" hidden="1" x14ac:dyDescent="0.2">
      <c r="A717">
        <v>492</v>
      </c>
      <c r="B717" s="9" t="s">
        <v>38</v>
      </c>
      <c r="C717">
        <v>10</v>
      </c>
      <c r="D717" s="10">
        <v>44027</v>
      </c>
      <c r="E717" s="10">
        <v>44756</v>
      </c>
      <c r="F717" s="9" t="s">
        <v>34</v>
      </c>
      <c r="G717">
        <v>369</v>
      </c>
      <c r="H717">
        <v>1</v>
      </c>
      <c r="I717" s="10">
        <v>44343</v>
      </c>
      <c r="J717">
        <v>0</v>
      </c>
      <c r="K717" t="b">
        <v>0</v>
      </c>
      <c r="L717">
        <v>2</v>
      </c>
      <c r="M717">
        <v>25</v>
      </c>
      <c r="N717" s="9" t="s">
        <v>183</v>
      </c>
      <c r="O717" s="10">
        <v>44383</v>
      </c>
      <c r="P717" s="9" t="s">
        <v>422</v>
      </c>
      <c r="Q717">
        <v>2020</v>
      </c>
      <c r="R717">
        <v>7</v>
      </c>
      <c r="S717">
        <v>11.696338733854905</v>
      </c>
      <c r="T717" s="9" t="s">
        <v>356</v>
      </c>
      <c r="U717">
        <v>11</v>
      </c>
      <c r="V717">
        <v>5</v>
      </c>
      <c r="W717">
        <v>7</v>
      </c>
      <c r="X717">
        <v>12</v>
      </c>
      <c r="Y717">
        <v>2020</v>
      </c>
      <c r="Z717" s="9" t="s">
        <v>192</v>
      </c>
      <c r="AA717" s="9" t="s">
        <v>190</v>
      </c>
      <c r="AB717" t="s">
        <v>446</v>
      </c>
      <c r="AC717" t="s">
        <v>441</v>
      </c>
      <c r="AD717">
        <v>7</v>
      </c>
      <c r="AE717" t="s">
        <v>443</v>
      </c>
      <c r="AF717">
        <v>5</v>
      </c>
      <c r="AG717" t="s">
        <v>448</v>
      </c>
      <c r="AH717" t="s">
        <v>484</v>
      </c>
      <c r="AI717" t="s">
        <v>441</v>
      </c>
      <c r="AJ717">
        <v>7</v>
      </c>
      <c r="AK717" t="s">
        <v>443</v>
      </c>
    </row>
    <row r="718" spans="1:37" x14ac:dyDescent="0.2">
      <c r="A718">
        <v>524</v>
      </c>
      <c r="B718" s="9" t="s">
        <v>93</v>
      </c>
      <c r="C718">
        <v>5</v>
      </c>
      <c r="D718" s="10">
        <v>43992</v>
      </c>
      <c r="E718" s="10">
        <v>44357</v>
      </c>
      <c r="F718" s="9" t="s">
        <v>34</v>
      </c>
      <c r="G718">
        <v>619</v>
      </c>
      <c r="H718">
        <v>1</v>
      </c>
      <c r="I718" s="10">
        <v>44141</v>
      </c>
      <c r="J718">
        <v>0</v>
      </c>
      <c r="K718" t="b">
        <v>1</v>
      </c>
      <c r="N718" s="9" t="s">
        <v>183</v>
      </c>
      <c r="O718" s="10">
        <v>44383</v>
      </c>
      <c r="P718" s="9" t="s">
        <v>434</v>
      </c>
      <c r="Q718">
        <v>2020</v>
      </c>
      <c r="R718">
        <v>6</v>
      </c>
      <c r="S718">
        <v>12.846259676790078</v>
      </c>
      <c r="T718" s="9" t="s">
        <v>356</v>
      </c>
      <c r="U718">
        <v>12</v>
      </c>
      <c r="V718">
        <v>5</v>
      </c>
      <c r="W718">
        <v>8</v>
      </c>
      <c r="X718">
        <v>11</v>
      </c>
      <c r="Y718">
        <v>2020</v>
      </c>
      <c r="Z718" s="9" t="s">
        <v>196</v>
      </c>
      <c r="AA718" s="9" t="s">
        <v>191</v>
      </c>
      <c r="AB718" t="s">
        <v>440</v>
      </c>
      <c r="AC718" t="s">
        <v>447</v>
      </c>
      <c r="AD718">
        <v>6</v>
      </c>
      <c r="AE718" t="s">
        <v>457</v>
      </c>
      <c r="AF718">
        <v>11</v>
      </c>
      <c r="AG718" t="s">
        <v>453</v>
      </c>
      <c r="AH718" t="s">
        <v>484</v>
      </c>
      <c r="AI718" t="s">
        <v>447</v>
      </c>
      <c r="AJ718">
        <v>6</v>
      </c>
      <c r="AK718" t="s">
        <v>457</v>
      </c>
    </row>
    <row r="719" spans="1:37" hidden="1" x14ac:dyDescent="0.2">
      <c r="A719">
        <v>542</v>
      </c>
      <c r="B719" s="9" t="s">
        <v>114</v>
      </c>
      <c r="C719">
        <v>5</v>
      </c>
      <c r="D719" s="10">
        <v>43936</v>
      </c>
      <c r="E719" s="10">
        <v>44666</v>
      </c>
      <c r="F719" s="9" t="s">
        <v>34</v>
      </c>
      <c r="G719">
        <v>369</v>
      </c>
      <c r="H719">
        <v>2</v>
      </c>
      <c r="I719" s="10">
        <v>44349</v>
      </c>
      <c r="J719">
        <v>0</v>
      </c>
      <c r="K719" t="b">
        <v>1</v>
      </c>
      <c r="L719">
        <v>6</v>
      </c>
      <c r="M719">
        <v>30</v>
      </c>
      <c r="N719" s="9" t="s">
        <v>183</v>
      </c>
      <c r="O719" s="10">
        <v>44383</v>
      </c>
      <c r="P719" s="9" t="s">
        <v>355</v>
      </c>
      <c r="Q719">
        <v>2020</v>
      </c>
      <c r="R719">
        <v>4</v>
      </c>
      <c r="S719">
        <v>14.686133185486355</v>
      </c>
      <c r="T719" s="9" t="s">
        <v>356</v>
      </c>
      <c r="U719">
        <v>14</v>
      </c>
      <c r="V719">
        <v>5</v>
      </c>
      <c r="W719">
        <v>10</v>
      </c>
      <c r="X719">
        <v>9</v>
      </c>
      <c r="Y719">
        <v>2020</v>
      </c>
      <c r="Z719" s="9" t="s">
        <v>193</v>
      </c>
      <c r="AA719" s="9" t="s">
        <v>204</v>
      </c>
      <c r="AB719" t="s">
        <v>446</v>
      </c>
      <c r="AC719" t="s">
        <v>447</v>
      </c>
      <c r="AD719">
        <v>4</v>
      </c>
      <c r="AE719" t="s">
        <v>454</v>
      </c>
      <c r="AF719">
        <v>6</v>
      </c>
      <c r="AG719" t="s">
        <v>457</v>
      </c>
      <c r="AH719" t="s">
        <v>484</v>
      </c>
      <c r="AI719" t="s">
        <v>447</v>
      </c>
      <c r="AJ719">
        <v>4</v>
      </c>
      <c r="AK719" t="s">
        <v>454</v>
      </c>
    </row>
    <row r="720" spans="1:37" hidden="1" x14ac:dyDescent="0.2">
      <c r="A720">
        <v>558</v>
      </c>
      <c r="B720" s="9" t="s">
        <v>135</v>
      </c>
      <c r="C720">
        <v>10</v>
      </c>
      <c r="D720" s="10">
        <v>43873</v>
      </c>
      <c r="E720" s="10">
        <v>44420</v>
      </c>
      <c r="F720" s="9" t="s">
        <v>34</v>
      </c>
      <c r="G720">
        <v>395</v>
      </c>
      <c r="H720">
        <v>5</v>
      </c>
      <c r="I720" s="10">
        <v>44350</v>
      </c>
      <c r="J720">
        <v>0</v>
      </c>
      <c r="K720" t="b">
        <v>1</v>
      </c>
      <c r="L720">
        <v>28</v>
      </c>
      <c r="M720">
        <v>121</v>
      </c>
      <c r="N720" s="9" t="s">
        <v>183</v>
      </c>
      <c r="O720" s="10">
        <v>44383</v>
      </c>
      <c r="P720" s="9" t="s">
        <v>428</v>
      </c>
      <c r="Q720">
        <v>2020</v>
      </c>
      <c r="R720">
        <v>2</v>
      </c>
      <c r="S720">
        <v>16.755990882769666</v>
      </c>
      <c r="T720" s="9" t="s">
        <v>356</v>
      </c>
      <c r="U720">
        <v>16</v>
      </c>
      <c r="V720">
        <v>5</v>
      </c>
      <c r="W720">
        <v>12</v>
      </c>
      <c r="X720">
        <v>7</v>
      </c>
      <c r="Y720">
        <v>2020</v>
      </c>
      <c r="Z720" s="9" t="s">
        <v>190</v>
      </c>
      <c r="AA720" s="9" t="s">
        <v>202</v>
      </c>
      <c r="AB720" t="s">
        <v>440</v>
      </c>
      <c r="AC720" t="s">
        <v>441</v>
      </c>
      <c r="AD720">
        <v>8</v>
      </c>
      <c r="AE720" t="s">
        <v>442</v>
      </c>
      <c r="AF720">
        <v>6</v>
      </c>
      <c r="AG720" t="s">
        <v>457</v>
      </c>
      <c r="AH720" t="s">
        <v>484</v>
      </c>
      <c r="AI720" t="s">
        <v>451</v>
      </c>
      <c r="AJ720">
        <v>2</v>
      </c>
      <c r="AK720" t="s">
        <v>452</v>
      </c>
    </row>
    <row r="721" spans="1:37" hidden="1" x14ac:dyDescent="0.2">
      <c r="A721">
        <v>572</v>
      </c>
      <c r="B721" s="9" t="s">
        <v>149</v>
      </c>
      <c r="C721">
        <v>10</v>
      </c>
      <c r="D721" s="10">
        <v>43850</v>
      </c>
      <c r="E721" s="10">
        <v>44589</v>
      </c>
      <c r="F721" s="9" t="s">
        <v>34</v>
      </c>
      <c r="G721">
        <v>658</v>
      </c>
      <c r="H721">
        <v>24</v>
      </c>
      <c r="I721" s="10">
        <v>44353</v>
      </c>
      <c r="J721">
        <v>0</v>
      </c>
      <c r="K721" t="b">
        <v>1</v>
      </c>
      <c r="L721">
        <v>19</v>
      </c>
      <c r="M721">
        <v>64</v>
      </c>
      <c r="N721" s="9" t="s">
        <v>183</v>
      </c>
      <c r="O721" s="10">
        <v>44383</v>
      </c>
      <c r="P721" s="9" t="s">
        <v>421</v>
      </c>
      <c r="Q721">
        <v>2020</v>
      </c>
      <c r="R721">
        <v>1</v>
      </c>
      <c r="S721">
        <v>17.511653216698495</v>
      </c>
      <c r="T721" s="9" t="s">
        <v>356</v>
      </c>
      <c r="U721">
        <v>17</v>
      </c>
      <c r="V721">
        <v>5</v>
      </c>
      <c r="W721">
        <v>13</v>
      </c>
      <c r="X721">
        <v>6</v>
      </c>
      <c r="Y721">
        <v>2020</v>
      </c>
      <c r="Z721" s="9" t="s">
        <v>191</v>
      </c>
      <c r="AA721" s="9" t="s">
        <v>215</v>
      </c>
      <c r="AB721" t="s">
        <v>446</v>
      </c>
      <c r="AC721" t="s">
        <v>451</v>
      </c>
      <c r="AD721">
        <v>1</v>
      </c>
      <c r="AE721" t="s">
        <v>455</v>
      </c>
      <c r="AF721">
        <v>6</v>
      </c>
      <c r="AG721" t="s">
        <v>457</v>
      </c>
      <c r="AH721" t="s">
        <v>484</v>
      </c>
      <c r="AI721" t="s">
        <v>451</v>
      </c>
      <c r="AJ721">
        <v>1</v>
      </c>
      <c r="AK721" t="s">
        <v>455</v>
      </c>
    </row>
    <row r="722" spans="1:37" hidden="1" x14ac:dyDescent="0.2">
      <c r="A722">
        <v>583</v>
      </c>
      <c r="B722" s="9" t="s">
        <v>165</v>
      </c>
      <c r="C722">
        <v>5</v>
      </c>
      <c r="D722" s="10">
        <v>44042</v>
      </c>
      <c r="E722" s="10">
        <v>44407</v>
      </c>
      <c r="F722" s="9" t="s">
        <v>34</v>
      </c>
      <c r="G722">
        <v>369</v>
      </c>
      <c r="H722">
        <v>3</v>
      </c>
      <c r="I722" s="10">
        <v>44347</v>
      </c>
      <c r="J722">
        <v>0</v>
      </c>
      <c r="K722" t="b">
        <v>1</v>
      </c>
      <c r="N722" s="9" t="s">
        <v>183</v>
      </c>
      <c r="O722" s="10">
        <v>44383</v>
      </c>
      <c r="P722" s="9" t="s">
        <v>416</v>
      </c>
      <c r="Q722">
        <v>2020</v>
      </c>
      <c r="R722">
        <v>7</v>
      </c>
      <c r="S722">
        <v>11.203515472596973</v>
      </c>
      <c r="T722" s="9" t="s">
        <v>356</v>
      </c>
      <c r="U722">
        <v>11</v>
      </c>
      <c r="V722">
        <v>5</v>
      </c>
      <c r="W722">
        <v>6</v>
      </c>
      <c r="X722">
        <v>12</v>
      </c>
      <c r="Y722">
        <v>2020</v>
      </c>
      <c r="Z722" s="9" t="s">
        <v>192</v>
      </c>
      <c r="AA722" s="9" t="s">
        <v>190</v>
      </c>
      <c r="AB722" t="s">
        <v>440</v>
      </c>
      <c r="AC722" t="s">
        <v>441</v>
      </c>
      <c r="AD722">
        <v>7</v>
      </c>
      <c r="AE722" t="s">
        <v>443</v>
      </c>
      <c r="AF722">
        <v>5</v>
      </c>
      <c r="AG722" t="s">
        <v>448</v>
      </c>
      <c r="AH722" t="s">
        <v>484</v>
      </c>
      <c r="AI722" t="s">
        <v>441</v>
      </c>
      <c r="AJ722">
        <v>7</v>
      </c>
      <c r="AK722" t="s">
        <v>443</v>
      </c>
    </row>
    <row r="723" spans="1:37" x14ac:dyDescent="0.2">
      <c r="A723">
        <v>622</v>
      </c>
      <c r="B723" s="9" t="s">
        <v>93</v>
      </c>
      <c r="C723">
        <v>5</v>
      </c>
      <c r="D723" s="10">
        <v>43992</v>
      </c>
      <c r="E723" s="10">
        <v>44357</v>
      </c>
      <c r="F723" s="9" t="s">
        <v>34</v>
      </c>
      <c r="G723">
        <v>619</v>
      </c>
      <c r="H723">
        <v>1</v>
      </c>
      <c r="I723" s="10">
        <v>44141</v>
      </c>
      <c r="J723">
        <v>0</v>
      </c>
      <c r="K723" t="b">
        <v>1</v>
      </c>
      <c r="N723" s="9" t="s">
        <v>183</v>
      </c>
      <c r="O723" s="10">
        <v>44383</v>
      </c>
      <c r="P723" s="9" t="s">
        <v>434</v>
      </c>
      <c r="Q723">
        <v>2020</v>
      </c>
      <c r="R723">
        <v>6</v>
      </c>
      <c r="S723">
        <v>12.846259676790078</v>
      </c>
      <c r="T723" s="9" t="s">
        <v>356</v>
      </c>
      <c r="U723">
        <v>12</v>
      </c>
      <c r="V723">
        <v>6</v>
      </c>
      <c r="W723">
        <v>7</v>
      </c>
      <c r="X723">
        <v>12</v>
      </c>
      <c r="Y723">
        <v>2020</v>
      </c>
      <c r="Z723" s="9" t="s">
        <v>192</v>
      </c>
      <c r="AA723" s="9" t="s">
        <v>191</v>
      </c>
      <c r="AB723" t="s">
        <v>440</v>
      </c>
      <c r="AC723" t="s">
        <v>447</v>
      </c>
      <c r="AD723">
        <v>6</v>
      </c>
      <c r="AE723" t="s">
        <v>457</v>
      </c>
      <c r="AF723">
        <v>11</v>
      </c>
      <c r="AG723" t="s">
        <v>453</v>
      </c>
      <c r="AH723" t="s">
        <v>484</v>
      </c>
      <c r="AI723" t="s">
        <v>447</v>
      </c>
      <c r="AJ723">
        <v>6</v>
      </c>
      <c r="AK723" t="s">
        <v>457</v>
      </c>
    </row>
    <row r="724" spans="1:37" hidden="1" x14ac:dyDescent="0.2">
      <c r="A724">
        <v>640</v>
      </c>
      <c r="B724" s="9" t="s">
        <v>114</v>
      </c>
      <c r="C724">
        <v>5</v>
      </c>
      <c r="D724" s="10">
        <v>43936</v>
      </c>
      <c r="E724" s="10">
        <v>44666</v>
      </c>
      <c r="F724" s="9" t="s">
        <v>34</v>
      </c>
      <c r="G724">
        <v>369</v>
      </c>
      <c r="H724">
        <v>2</v>
      </c>
      <c r="I724" s="10">
        <v>44349</v>
      </c>
      <c r="J724">
        <v>0</v>
      </c>
      <c r="K724" t="b">
        <v>1</v>
      </c>
      <c r="L724">
        <v>6</v>
      </c>
      <c r="M724">
        <v>30</v>
      </c>
      <c r="N724" s="9" t="s">
        <v>183</v>
      </c>
      <c r="O724" s="10">
        <v>44383</v>
      </c>
      <c r="P724" s="9" t="s">
        <v>355</v>
      </c>
      <c r="Q724">
        <v>2020</v>
      </c>
      <c r="R724">
        <v>4</v>
      </c>
      <c r="S724">
        <v>14.686133185486355</v>
      </c>
      <c r="T724" s="9" t="s">
        <v>356</v>
      </c>
      <c r="U724">
        <v>14</v>
      </c>
      <c r="V724">
        <v>6</v>
      </c>
      <c r="W724">
        <v>9</v>
      </c>
      <c r="X724">
        <v>10</v>
      </c>
      <c r="Y724">
        <v>2020</v>
      </c>
      <c r="Z724" s="9" t="s">
        <v>194</v>
      </c>
      <c r="AA724" s="9" t="s">
        <v>204</v>
      </c>
      <c r="AB724" t="s">
        <v>446</v>
      </c>
      <c r="AC724" t="s">
        <v>447</v>
      </c>
      <c r="AD724">
        <v>4</v>
      </c>
      <c r="AE724" t="s">
        <v>454</v>
      </c>
      <c r="AF724">
        <v>6</v>
      </c>
      <c r="AG724" t="s">
        <v>457</v>
      </c>
      <c r="AH724" t="s">
        <v>484</v>
      </c>
      <c r="AI724" t="s">
        <v>447</v>
      </c>
      <c r="AJ724">
        <v>4</v>
      </c>
      <c r="AK724" t="s">
        <v>454</v>
      </c>
    </row>
    <row r="725" spans="1:37" hidden="1" x14ac:dyDescent="0.2">
      <c r="A725">
        <v>656</v>
      </c>
      <c r="B725" s="9" t="s">
        <v>135</v>
      </c>
      <c r="C725">
        <v>10</v>
      </c>
      <c r="D725" s="10">
        <v>43873</v>
      </c>
      <c r="E725" s="10">
        <v>44420</v>
      </c>
      <c r="F725" s="9" t="s">
        <v>34</v>
      </c>
      <c r="G725">
        <v>395</v>
      </c>
      <c r="H725">
        <v>5</v>
      </c>
      <c r="I725" s="10">
        <v>44350</v>
      </c>
      <c r="J725">
        <v>0</v>
      </c>
      <c r="K725" t="b">
        <v>1</v>
      </c>
      <c r="L725">
        <v>28</v>
      </c>
      <c r="M725">
        <v>121</v>
      </c>
      <c r="N725" s="9" t="s">
        <v>183</v>
      </c>
      <c r="O725" s="10">
        <v>44383</v>
      </c>
      <c r="P725" s="9" t="s">
        <v>428</v>
      </c>
      <c r="Q725">
        <v>2020</v>
      </c>
      <c r="R725">
        <v>2</v>
      </c>
      <c r="S725">
        <v>16.755990882769666</v>
      </c>
      <c r="T725" s="9" t="s">
        <v>356</v>
      </c>
      <c r="U725">
        <v>16</v>
      </c>
      <c r="V725">
        <v>6</v>
      </c>
      <c r="W725">
        <v>11</v>
      </c>
      <c r="X725">
        <v>8</v>
      </c>
      <c r="Y725">
        <v>2020</v>
      </c>
      <c r="Z725" s="9" t="s">
        <v>189</v>
      </c>
      <c r="AA725" s="9" t="s">
        <v>202</v>
      </c>
      <c r="AB725" t="s">
        <v>440</v>
      </c>
      <c r="AC725" t="s">
        <v>441</v>
      </c>
      <c r="AD725">
        <v>8</v>
      </c>
      <c r="AE725" t="s">
        <v>442</v>
      </c>
      <c r="AF725">
        <v>6</v>
      </c>
      <c r="AG725" t="s">
        <v>457</v>
      </c>
      <c r="AH725" t="s">
        <v>484</v>
      </c>
      <c r="AI725" t="s">
        <v>451</v>
      </c>
      <c r="AJ725">
        <v>2</v>
      </c>
      <c r="AK725" t="s">
        <v>452</v>
      </c>
    </row>
    <row r="726" spans="1:37" hidden="1" x14ac:dyDescent="0.2">
      <c r="A726">
        <v>670</v>
      </c>
      <c r="B726" s="9" t="s">
        <v>149</v>
      </c>
      <c r="C726">
        <v>10</v>
      </c>
      <c r="D726" s="10">
        <v>43850</v>
      </c>
      <c r="E726" s="10">
        <v>44589</v>
      </c>
      <c r="F726" s="9" t="s">
        <v>34</v>
      </c>
      <c r="G726">
        <v>658</v>
      </c>
      <c r="H726">
        <v>24</v>
      </c>
      <c r="I726" s="10">
        <v>44353</v>
      </c>
      <c r="J726">
        <v>0</v>
      </c>
      <c r="K726" t="b">
        <v>1</v>
      </c>
      <c r="L726">
        <v>19</v>
      </c>
      <c r="M726">
        <v>64</v>
      </c>
      <c r="N726" s="9" t="s">
        <v>183</v>
      </c>
      <c r="O726" s="10">
        <v>44383</v>
      </c>
      <c r="P726" s="9" t="s">
        <v>421</v>
      </c>
      <c r="Q726">
        <v>2020</v>
      </c>
      <c r="R726">
        <v>1</v>
      </c>
      <c r="S726">
        <v>17.511653216698495</v>
      </c>
      <c r="T726" s="9" t="s">
        <v>356</v>
      </c>
      <c r="U726">
        <v>17</v>
      </c>
      <c r="V726">
        <v>6</v>
      </c>
      <c r="W726">
        <v>12</v>
      </c>
      <c r="X726">
        <v>7</v>
      </c>
      <c r="Y726">
        <v>2020</v>
      </c>
      <c r="Z726" s="9" t="s">
        <v>190</v>
      </c>
      <c r="AA726" s="9" t="s">
        <v>215</v>
      </c>
      <c r="AB726" t="s">
        <v>446</v>
      </c>
      <c r="AC726" t="s">
        <v>451</v>
      </c>
      <c r="AD726">
        <v>1</v>
      </c>
      <c r="AE726" t="s">
        <v>455</v>
      </c>
      <c r="AF726">
        <v>6</v>
      </c>
      <c r="AG726" t="s">
        <v>457</v>
      </c>
      <c r="AH726" t="s">
        <v>484</v>
      </c>
      <c r="AI726" t="s">
        <v>451</v>
      </c>
      <c r="AJ726">
        <v>1</v>
      </c>
      <c r="AK726" t="s">
        <v>455</v>
      </c>
    </row>
    <row r="727" spans="1:37" hidden="1" x14ac:dyDescent="0.2">
      <c r="A727">
        <v>738</v>
      </c>
      <c r="B727" s="9" t="s">
        <v>114</v>
      </c>
      <c r="C727">
        <v>5</v>
      </c>
      <c r="D727" s="10">
        <v>43936</v>
      </c>
      <c r="E727" s="10">
        <v>44666</v>
      </c>
      <c r="F727" s="9" t="s">
        <v>34</v>
      </c>
      <c r="G727">
        <v>369</v>
      </c>
      <c r="H727">
        <v>2</v>
      </c>
      <c r="I727" s="10">
        <v>44349</v>
      </c>
      <c r="J727">
        <v>0</v>
      </c>
      <c r="K727" t="b">
        <v>1</v>
      </c>
      <c r="L727">
        <v>6</v>
      </c>
      <c r="M727">
        <v>30</v>
      </c>
      <c r="N727" s="9" t="s">
        <v>183</v>
      </c>
      <c r="O727" s="10">
        <v>44383</v>
      </c>
      <c r="P727" s="9" t="s">
        <v>355</v>
      </c>
      <c r="Q727">
        <v>2020</v>
      </c>
      <c r="R727">
        <v>4</v>
      </c>
      <c r="S727">
        <v>14.686133185486355</v>
      </c>
      <c r="T727" s="9" t="s">
        <v>356</v>
      </c>
      <c r="U727">
        <v>14</v>
      </c>
      <c r="V727">
        <v>7</v>
      </c>
      <c r="W727">
        <v>8</v>
      </c>
      <c r="X727">
        <v>11</v>
      </c>
      <c r="Y727">
        <v>2020</v>
      </c>
      <c r="Z727" s="9" t="s">
        <v>196</v>
      </c>
      <c r="AA727" s="9" t="s">
        <v>204</v>
      </c>
      <c r="AB727" t="s">
        <v>446</v>
      </c>
      <c r="AC727" t="s">
        <v>447</v>
      </c>
      <c r="AD727">
        <v>4</v>
      </c>
      <c r="AE727" t="s">
        <v>454</v>
      </c>
      <c r="AF727">
        <v>6</v>
      </c>
      <c r="AG727" t="s">
        <v>457</v>
      </c>
      <c r="AH727" t="s">
        <v>484</v>
      </c>
      <c r="AI727" t="s">
        <v>447</v>
      </c>
      <c r="AJ727">
        <v>4</v>
      </c>
      <c r="AK727" t="s">
        <v>454</v>
      </c>
    </row>
    <row r="728" spans="1:37" hidden="1" x14ac:dyDescent="0.2">
      <c r="A728">
        <v>754</v>
      </c>
      <c r="B728" s="9" t="s">
        <v>135</v>
      </c>
      <c r="C728">
        <v>10</v>
      </c>
      <c r="D728" s="10">
        <v>43873</v>
      </c>
      <c r="E728" s="10">
        <v>44420</v>
      </c>
      <c r="F728" s="9" t="s">
        <v>34</v>
      </c>
      <c r="G728">
        <v>395</v>
      </c>
      <c r="H728">
        <v>5</v>
      </c>
      <c r="I728" s="10">
        <v>44350</v>
      </c>
      <c r="J728">
        <v>0</v>
      </c>
      <c r="K728" t="b">
        <v>1</v>
      </c>
      <c r="L728">
        <v>28</v>
      </c>
      <c r="M728">
        <v>121</v>
      </c>
      <c r="N728" s="9" t="s">
        <v>183</v>
      </c>
      <c r="O728" s="10">
        <v>44383</v>
      </c>
      <c r="P728" s="9" t="s">
        <v>428</v>
      </c>
      <c r="Q728">
        <v>2020</v>
      </c>
      <c r="R728">
        <v>2</v>
      </c>
      <c r="S728">
        <v>16.755990882769666</v>
      </c>
      <c r="T728" s="9" t="s">
        <v>356</v>
      </c>
      <c r="U728">
        <v>16</v>
      </c>
      <c r="V728">
        <v>7</v>
      </c>
      <c r="W728">
        <v>10</v>
      </c>
      <c r="X728">
        <v>9</v>
      </c>
      <c r="Y728">
        <v>2020</v>
      </c>
      <c r="Z728" s="9" t="s">
        <v>193</v>
      </c>
      <c r="AA728" s="9" t="s">
        <v>202</v>
      </c>
      <c r="AB728" t="s">
        <v>440</v>
      </c>
      <c r="AC728" t="s">
        <v>441</v>
      </c>
      <c r="AD728">
        <v>8</v>
      </c>
      <c r="AE728" t="s">
        <v>442</v>
      </c>
      <c r="AF728">
        <v>6</v>
      </c>
      <c r="AG728" t="s">
        <v>457</v>
      </c>
      <c r="AH728" t="s">
        <v>484</v>
      </c>
      <c r="AI728" t="s">
        <v>451</v>
      </c>
      <c r="AJ728">
        <v>2</v>
      </c>
      <c r="AK728" t="s">
        <v>452</v>
      </c>
    </row>
    <row r="729" spans="1:37" hidden="1" x14ac:dyDescent="0.2">
      <c r="A729">
        <v>768</v>
      </c>
      <c r="B729" s="9" t="s">
        <v>149</v>
      </c>
      <c r="C729">
        <v>10</v>
      </c>
      <c r="D729" s="10">
        <v>43850</v>
      </c>
      <c r="E729" s="10">
        <v>44589</v>
      </c>
      <c r="F729" s="9" t="s">
        <v>34</v>
      </c>
      <c r="G729">
        <v>658</v>
      </c>
      <c r="H729">
        <v>24</v>
      </c>
      <c r="I729" s="10">
        <v>44353</v>
      </c>
      <c r="J729">
        <v>0</v>
      </c>
      <c r="K729" t="b">
        <v>1</v>
      </c>
      <c r="L729">
        <v>19</v>
      </c>
      <c r="M729">
        <v>64</v>
      </c>
      <c r="N729" s="9" t="s">
        <v>183</v>
      </c>
      <c r="O729" s="10">
        <v>44383</v>
      </c>
      <c r="P729" s="9" t="s">
        <v>421</v>
      </c>
      <c r="Q729">
        <v>2020</v>
      </c>
      <c r="R729">
        <v>1</v>
      </c>
      <c r="S729">
        <v>17.511653216698495</v>
      </c>
      <c r="T729" s="9" t="s">
        <v>356</v>
      </c>
      <c r="U729">
        <v>17</v>
      </c>
      <c r="V729">
        <v>7</v>
      </c>
      <c r="W729">
        <v>11</v>
      </c>
      <c r="X729">
        <v>8</v>
      </c>
      <c r="Y729">
        <v>2020</v>
      </c>
      <c r="Z729" s="9" t="s">
        <v>189</v>
      </c>
      <c r="AA729" s="9" t="s">
        <v>215</v>
      </c>
      <c r="AB729" t="s">
        <v>446</v>
      </c>
      <c r="AC729" t="s">
        <v>451</v>
      </c>
      <c r="AD729">
        <v>1</v>
      </c>
      <c r="AE729" t="s">
        <v>455</v>
      </c>
      <c r="AF729">
        <v>6</v>
      </c>
      <c r="AG729" t="s">
        <v>457</v>
      </c>
      <c r="AH729" t="s">
        <v>484</v>
      </c>
      <c r="AI729" t="s">
        <v>451</v>
      </c>
      <c r="AJ729">
        <v>1</v>
      </c>
      <c r="AK729" t="s">
        <v>455</v>
      </c>
    </row>
    <row r="730" spans="1:37" hidden="1" x14ac:dyDescent="0.2">
      <c r="A730">
        <v>836</v>
      </c>
      <c r="B730" s="9" t="s">
        <v>114</v>
      </c>
      <c r="C730">
        <v>5</v>
      </c>
      <c r="D730" s="10">
        <v>43936</v>
      </c>
      <c r="E730" s="10">
        <v>44666</v>
      </c>
      <c r="F730" s="9" t="s">
        <v>34</v>
      </c>
      <c r="G730">
        <v>369</v>
      </c>
      <c r="H730">
        <v>2</v>
      </c>
      <c r="I730" s="10">
        <v>44349</v>
      </c>
      <c r="J730">
        <v>0</v>
      </c>
      <c r="K730" t="b">
        <v>1</v>
      </c>
      <c r="L730">
        <v>6</v>
      </c>
      <c r="M730">
        <v>30</v>
      </c>
      <c r="N730" s="9" t="s">
        <v>183</v>
      </c>
      <c r="O730" s="10">
        <v>44383</v>
      </c>
      <c r="P730" s="9" t="s">
        <v>355</v>
      </c>
      <c r="Q730">
        <v>2020</v>
      </c>
      <c r="R730">
        <v>4</v>
      </c>
      <c r="S730">
        <v>14.686133185486355</v>
      </c>
      <c r="T730" s="9" t="s">
        <v>356</v>
      </c>
      <c r="U730">
        <v>14</v>
      </c>
      <c r="V730">
        <v>8</v>
      </c>
      <c r="W730">
        <v>7</v>
      </c>
      <c r="X730">
        <v>12</v>
      </c>
      <c r="Y730">
        <v>2020</v>
      </c>
      <c r="Z730" s="9" t="s">
        <v>192</v>
      </c>
      <c r="AA730" s="9" t="s">
        <v>204</v>
      </c>
      <c r="AB730" t="s">
        <v>446</v>
      </c>
      <c r="AC730" t="s">
        <v>447</v>
      </c>
      <c r="AD730">
        <v>4</v>
      </c>
      <c r="AE730" t="s">
        <v>454</v>
      </c>
      <c r="AF730">
        <v>6</v>
      </c>
      <c r="AG730" t="s">
        <v>457</v>
      </c>
      <c r="AH730" t="s">
        <v>484</v>
      </c>
      <c r="AI730" t="s">
        <v>447</v>
      </c>
      <c r="AJ730">
        <v>4</v>
      </c>
      <c r="AK730" t="s">
        <v>454</v>
      </c>
    </row>
    <row r="731" spans="1:37" hidden="1" x14ac:dyDescent="0.2">
      <c r="A731">
        <v>852</v>
      </c>
      <c r="B731" s="9" t="s">
        <v>135</v>
      </c>
      <c r="C731">
        <v>10</v>
      </c>
      <c r="D731" s="10">
        <v>43873</v>
      </c>
      <c r="E731" s="10">
        <v>44420</v>
      </c>
      <c r="F731" s="9" t="s">
        <v>34</v>
      </c>
      <c r="G731">
        <v>395</v>
      </c>
      <c r="H731">
        <v>5</v>
      </c>
      <c r="I731" s="10">
        <v>44350</v>
      </c>
      <c r="J731">
        <v>0</v>
      </c>
      <c r="K731" t="b">
        <v>1</v>
      </c>
      <c r="L731">
        <v>28</v>
      </c>
      <c r="M731">
        <v>121</v>
      </c>
      <c r="N731" s="9" t="s">
        <v>183</v>
      </c>
      <c r="O731" s="10">
        <v>44383</v>
      </c>
      <c r="P731" s="9" t="s">
        <v>428</v>
      </c>
      <c r="Q731">
        <v>2020</v>
      </c>
      <c r="R731">
        <v>2</v>
      </c>
      <c r="S731">
        <v>16.755990882769666</v>
      </c>
      <c r="T731" s="9" t="s">
        <v>356</v>
      </c>
      <c r="U731">
        <v>16</v>
      </c>
      <c r="V731">
        <v>8</v>
      </c>
      <c r="W731">
        <v>9</v>
      </c>
      <c r="X731">
        <v>10</v>
      </c>
      <c r="Y731">
        <v>2020</v>
      </c>
      <c r="Z731" s="9" t="s">
        <v>194</v>
      </c>
      <c r="AA731" s="9" t="s">
        <v>202</v>
      </c>
      <c r="AB731" t="s">
        <v>440</v>
      </c>
      <c r="AC731" t="s">
        <v>441</v>
      </c>
      <c r="AD731">
        <v>8</v>
      </c>
      <c r="AE731" t="s">
        <v>442</v>
      </c>
      <c r="AF731">
        <v>6</v>
      </c>
      <c r="AG731" t="s">
        <v>457</v>
      </c>
      <c r="AH731" t="s">
        <v>484</v>
      </c>
      <c r="AI731" t="s">
        <v>451</v>
      </c>
      <c r="AJ731">
        <v>2</v>
      </c>
      <c r="AK731" t="s">
        <v>452</v>
      </c>
    </row>
    <row r="732" spans="1:37" hidden="1" x14ac:dyDescent="0.2">
      <c r="A732">
        <v>866</v>
      </c>
      <c r="B732" s="9" t="s">
        <v>149</v>
      </c>
      <c r="C732">
        <v>10</v>
      </c>
      <c r="D732" s="10">
        <v>43850</v>
      </c>
      <c r="E732" s="10">
        <v>44589</v>
      </c>
      <c r="F732" s="9" t="s">
        <v>34</v>
      </c>
      <c r="G732">
        <v>658</v>
      </c>
      <c r="H732">
        <v>24</v>
      </c>
      <c r="I732" s="10">
        <v>44353</v>
      </c>
      <c r="J732">
        <v>0</v>
      </c>
      <c r="K732" t="b">
        <v>1</v>
      </c>
      <c r="L732">
        <v>19</v>
      </c>
      <c r="M732">
        <v>64</v>
      </c>
      <c r="N732" s="9" t="s">
        <v>183</v>
      </c>
      <c r="O732" s="10">
        <v>44383</v>
      </c>
      <c r="P732" s="9" t="s">
        <v>421</v>
      </c>
      <c r="Q732">
        <v>2020</v>
      </c>
      <c r="R732">
        <v>1</v>
      </c>
      <c r="S732">
        <v>17.511653216698495</v>
      </c>
      <c r="T732" s="9" t="s">
        <v>356</v>
      </c>
      <c r="U732">
        <v>17</v>
      </c>
      <c r="V732">
        <v>8</v>
      </c>
      <c r="W732">
        <v>10</v>
      </c>
      <c r="X732">
        <v>9</v>
      </c>
      <c r="Y732">
        <v>2020</v>
      </c>
      <c r="Z732" s="9" t="s">
        <v>193</v>
      </c>
      <c r="AA732" s="9" t="s">
        <v>215</v>
      </c>
      <c r="AB732" t="s">
        <v>446</v>
      </c>
      <c r="AC732" t="s">
        <v>451</v>
      </c>
      <c r="AD732">
        <v>1</v>
      </c>
      <c r="AE732" t="s">
        <v>455</v>
      </c>
      <c r="AF732">
        <v>6</v>
      </c>
      <c r="AG732" t="s">
        <v>457</v>
      </c>
      <c r="AH732" t="s">
        <v>484</v>
      </c>
      <c r="AI732" t="s">
        <v>451</v>
      </c>
      <c r="AJ732">
        <v>1</v>
      </c>
      <c r="AK732" t="s">
        <v>455</v>
      </c>
    </row>
    <row r="733" spans="1:37" hidden="1" x14ac:dyDescent="0.2">
      <c r="A733">
        <v>950</v>
      </c>
      <c r="B733" s="9" t="s">
        <v>135</v>
      </c>
      <c r="C733">
        <v>10</v>
      </c>
      <c r="D733" s="10">
        <v>43873</v>
      </c>
      <c r="E733" s="10">
        <v>44420</v>
      </c>
      <c r="F733" s="9" t="s">
        <v>34</v>
      </c>
      <c r="G733">
        <v>395</v>
      </c>
      <c r="H733">
        <v>5</v>
      </c>
      <c r="I733" s="10">
        <v>44350</v>
      </c>
      <c r="J733">
        <v>0</v>
      </c>
      <c r="K733" t="b">
        <v>1</v>
      </c>
      <c r="L733">
        <v>28</v>
      </c>
      <c r="M733">
        <v>121</v>
      </c>
      <c r="N733" s="9" t="s">
        <v>183</v>
      </c>
      <c r="O733" s="10">
        <v>44383</v>
      </c>
      <c r="P733" s="9" t="s">
        <v>428</v>
      </c>
      <c r="Q733">
        <v>2020</v>
      </c>
      <c r="R733">
        <v>2</v>
      </c>
      <c r="S733">
        <v>16.755990882769666</v>
      </c>
      <c r="T733" s="9" t="s">
        <v>356</v>
      </c>
      <c r="U733">
        <v>16</v>
      </c>
      <c r="V733">
        <v>9</v>
      </c>
      <c r="W733">
        <v>8</v>
      </c>
      <c r="X733">
        <v>11</v>
      </c>
      <c r="Y733">
        <v>2020</v>
      </c>
      <c r="Z733" s="9" t="s">
        <v>196</v>
      </c>
      <c r="AA733" s="9" t="s">
        <v>202</v>
      </c>
      <c r="AB733" t="s">
        <v>440</v>
      </c>
      <c r="AC733" t="s">
        <v>441</v>
      </c>
      <c r="AD733">
        <v>8</v>
      </c>
      <c r="AE733" t="s">
        <v>442</v>
      </c>
      <c r="AF733">
        <v>6</v>
      </c>
      <c r="AG733" t="s">
        <v>457</v>
      </c>
      <c r="AH733" t="s">
        <v>484</v>
      </c>
      <c r="AI733" t="s">
        <v>451</v>
      </c>
      <c r="AJ733">
        <v>2</v>
      </c>
      <c r="AK733" t="s">
        <v>452</v>
      </c>
    </row>
    <row r="734" spans="1:37" hidden="1" x14ac:dyDescent="0.2">
      <c r="A734">
        <v>964</v>
      </c>
      <c r="B734" s="9" t="s">
        <v>149</v>
      </c>
      <c r="C734">
        <v>10</v>
      </c>
      <c r="D734" s="10">
        <v>43850</v>
      </c>
      <c r="E734" s="10">
        <v>44589</v>
      </c>
      <c r="F734" s="9" t="s">
        <v>34</v>
      </c>
      <c r="G734">
        <v>658</v>
      </c>
      <c r="H734">
        <v>24</v>
      </c>
      <c r="I734" s="10">
        <v>44353</v>
      </c>
      <c r="J734">
        <v>0</v>
      </c>
      <c r="K734" t="b">
        <v>1</v>
      </c>
      <c r="L734">
        <v>19</v>
      </c>
      <c r="M734">
        <v>64</v>
      </c>
      <c r="N734" s="9" t="s">
        <v>183</v>
      </c>
      <c r="O734" s="10">
        <v>44383</v>
      </c>
      <c r="P734" s="9" t="s">
        <v>421</v>
      </c>
      <c r="Q734">
        <v>2020</v>
      </c>
      <c r="R734">
        <v>1</v>
      </c>
      <c r="S734">
        <v>17.511653216698495</v>
      </c>
      <c r="T734" s="9" t="s">
        <v>356</v>
      </c>
      <c r="U734">
        <v>17</v>
      </c>
      <c r="V734">
        <v>9</v>
      </c>
      <c r="W734">
        <v>9</v>
      </c>
      <c r="X734">
        <v>10</v>
      </c>
      <c r="Y734">
        <v>2020</v>
      </c>
      <c r="Z734" s="9" t="s">
        <v>194</v>
      </c>
      <c r="AA734" s="9" t="s">
        <v>215</v>
      </c>
      <c r="AB734" t="s">
        <v>446</v>
      </c>
      <c r="AC734" t="s">
        <v>451</v>
      </c>
      <c r="AD734">
        <v>1</v>
      </c>
      <c r="AE734" t="s">
        <v>455</v>
      </c>
      <c r="AF734">
        <v>6</v>
      </c>
      <c r="AG734" t="s">
        <v>457</v>
      </c>
      <c r="AH734" t="s">
        <v>484</v>
      </c>
      <c r="AI734" t="s">
        <v>451</v>
      </c>
      <c r="AJ734">
        <v>1</v>
      </c>
      <c r="AK734" t="s">
        <v>455</v>
      </c>
    </row>
    <row r="735" spans="1:37" hidden="1" x14ac:dyDescent="0.2">
      <c r="A735">
        <v>1048</v>
      </c>
      <c r="B735" s="9" t="s">
        <v>135</v>
      </c>
      <c r="C735">
        <v>10</v>
      </c>
      <c r="D735" s="10">
        <v>43873</v>
      </c>
      <c r="E735" s="10">
        <v>44420</v>
      </c>
      <c r="F735" s="9" t="s">
        <v>34</v>
      </c>
      <c r="G735">
        <v>395</v>
      </c>
      <c r="H735">
        <v>5</v>
      </c>
      <c r="I735" s="10">
        <v>44350</v>
      </c>
      <c r="J735">
        <v>0</v>
      </c>
      <c r="K735" t="b">
        <v>1</v>
      </c>
      <c r="L735">
        <v>28</v>
      </c>
      <c r="M735">
        <v>121</v>
      </c>
      <c r="N735" s="9" t="s">
        <v>183</v>
      </c>
      <c r="O735" s="10">
        <v>44383</v>
      </c>
      <c r="P735" s="9" t="s">
        <v>428</v>
      </c>
      <c r="Q735">
        <v>2020</v>
      </c>
      <c r="R735">
        <v>2</v>
      </c>
      <c r="S735">
        <v>16.755990882769666</v>
      </c>
      <c r="T735" s="9" t="s">
        <v>356</v>
      </c>
      <c r="U735">
        <v>16</v>
      </c>
      <c r="V735">
        <v>10</v>
      </c>
      <c r="W735">
        <v>7</v>
      </c>
      <c r="X735">
        <v>12</v>
      </c>
      <c r="Y735">
        <v>2020</v>
      </c>
      <c r="Z735" s="9" t="s">
        <v>192</v>
      </c>
      <c r="AA735" s="9" t="s">
        <v>202</v>
      </c>
      <c r="AB735" t="s">
        <v>440</v>
      </c>
      <c r="AC735" t="s">
        <v>441</v>
      </c>
      <c r="AD735">
        <v>8</v>
      </c>
      <c r="AE735" t="s">
        <v>442</v>
      </c>
      <c r="AF735">
        <v>6</v>
      </c>
      <c r="AG735" t="s">
        <v>457</v>
      </c>
      <c r="AH735" t="s">
        <v>484</v>
      </c>
      <c r="AI735" t="s">
        <v>451</v>
      </c>
      <c r="AJ735">
        <v>2</v>
      </c>
      <c r="AK735" t="s">
        <v>452</v>
      </c>
    </row>
    <row r="736" spans="1:37" hidden="1" x14ac:dyDescent="0.2">
      <c r="A736">
        <v>1062</v>
      </c>
      <c r="B736" s="9" t="s">
        <v>149</v>
      </c>
      <c r="C736">
        <v>10</v>
      </c>
      <c r="D736" s="10">
        <v>43850</v>
      </c>
      <c r="E736" s="10">
        <v>44589</v>
      </c>
      <c r="F736" s="9" t="s">
        <v>34</v>
      </c>
      <c r="G736">
        <v>658</v>
      </c>
      <c r="H736">
        <v>24</v>
      </c>
      <c r="I736" s="10">
        <v>44353</v>
      </c>
      <c r="J736">
        <v>0</v>
      </c>
      <c r="K736" t="b">
        <v>1</v>
      </c>
      <c r="L736">
        <v>19</v>
      </c>
      <c r="M736">
        <v>64</v>
      </c>
      <c r="N736" s="9" t="s">
        <v>183</v>
      </c>
      <c r="O736" s="10">
        <v>44383</v>
      </c>
      <c r="P736" s="9" t="s">
        <v>421</v>
      </c>
      <c r="Q736">
        <v>2020</v>
      </c>
      <c r="R736">
        <v>1</v>
      </c>
      <c r="S736">
        <v>17.511653216698495</v>
      </c>
      <c r="T736" s="9" t="s">
        <v>356</v>
      </c>
      <c r="U736">
        <v>17</v>
      </c>
      <c r="V736">
        <v>10</v>
      </c>
      <c r="W736">
        <v>8</v>
      </c>
      <c r="X736">
        <v>11</v>
      </c>
      <c r="Y736">
        <v>2020</v>
      </c>
      <c r="Z736" s="9" t="s">
        <v>196</v>
      </c>
      <c r="AA736" s="9" t="s">
        <v>215</v>
      </c>
      <c r="AB736" t="s">
        <v>446</v>
      </c>
      <c r="AC736" t="s">
        <v>451</v>
      </c>
      <c r="AD736">
        <v>1</v>
      </c>
      <c r="AE736" t="s">
        <v>455</v>
      </c>
      <c r="AF736">
        <v>6</v>
      </c>
      <c r="AG736" t="s">
        <v>457</v>
      </c>
      <c r="AH736" t="s">
        <v>484</v>
      </c>
      <c r="AI736" t="s">
        <v>451</v>
      </c>
      <c r="AJ736">
        <v>1</v>
      </c>
      <c r="AK736" t="s">
        <v>455</v>
      </c>
    </row>
    <row r="737" spans="1:37" hidden="1" x14ac:dyDescent="0.2">
      <c r="A737">
        <v>1160</v>
      </c>
      <c r="B737" s="9" t="s">
        <v>149</v>
      </c>
      <c r="C737">
        <v>10</v>
      </c>
      <c r="D737" s="10">
        <v>43850</v>
      </c>
      <c r="E737" s="10">
        <v>44589</v>
      </c>
      <c r="F737" s="9" t="s">
        <v>34</v>
      </c>
      <c r="G737">
        <v>658</v>
      </c>
      <c r="H737">
        <v>24</v>
      </c>
      <c r="I737" s="10">
        <v>44353</v>
      </c>
      <c r="J737">
        <v>0</v>
      </c>
      <c r="K737" t="b">
        <v>1</v>
      </c>
      <c r="L737">
        <v>19</v>
      </c>
      <c r="M737">
        <v>64</v>
      </c>
      <c r="N737" s="9" t="s">
        <v>183</v>
      </c>
      <c r="O737" s="10">
        <v>44383</v>
      </c>
      <c r="P737" s="9" t="s">
        <v>421</v>
      </c>
      <c r="Q737">
        <v>2020</v>
      </c>
      <c r="R737">
        <v>1</v>
      </c>
      <c r="S737">
        <v>17.511653216698495</v>
      </c>
      <c r="T737" s="9" t="s">
        <v>356</v>
      </c>
      <c r="U737">
        <v>17</v>
      </c>
      <c r="V737">
        <v>11</v>
      </c>
      <c r="W737">
        <v>7</v>
      </c>
      <c r="X737">
        <v>12</v>
      </c>
      <c r="Y737">
        <v>2020</v>
      </c>
      <c r="Z737" s="9" t="s">
        <v>192</v>
      </c>
      <c r="AA737" s="9" t="s">
        <v>215</v>
      </c>
      <c r="AB737" t="s">
        <v>446</v>
      </c>
      <c r="AC737" t="s">
        <v>451</v>
      </c>
      <c r="AD737">
        <v>1</v>
      </c>
      <c r="AE737" t="s">
        <v>455</v>
      </c>
      <c r="AF737">
        <v>6</v>
      </c>
      <c r="AG737" t="s">
        <v>457</v>
      </c>
      <c r="AH737" t="s">
        <v>484</v>
      </c>
      <c r="AI737" t="s">
        <v>451</v>
      </c>
      <c r="AJ737">
        <v>1</v>
      </c>
      <c r="AK737" t="s">
        <v>455</v>
      </c>
    </row>
    <row r="738" spans="1:37" hidden="1" x14ac:dyDescent="0.2">
      <c r="A738">
        <v>108</v>
      </c>
      <c r="B738" s="9" t="s">
        <v>54</v>
      </c>
      <c r="C738">
        <v>5</v>
      </c>
      <c r="D738" s="10">
        <v>44175</v>
      </c>
      <c r="E738" s="10">
        <v>44540</v>
      </c>
      <c r="F738" s="9" t="s">
        <v>34</v>
      </c>
      <c r="G738">
        <v>325</v>
      </c>
      <c r="H738">
        <v>1</v>
      </c>
      <c r="I738" s="10">
        <v>44350</v>
      </c>
      <c r="J738">
        <v>0</v>
      </c>
      <c r="K738" t="b">
        <v>1</v>
      </c>
      <c r="M738">
        <v>2</v>
      </c>
      <c r="N738" s="9" t="s">
        <v>183</v>
      </c>
      <c r="O738" s="10">
        <v>44383</v>
      </c>
      <c r="P738" s="9" t="s">
        <v>414</v>
      </c>
      <c r="Q738">
        <v>2020</v>
      </c>
      <c r="R738">
        <v>12</v>
      </c>
      <c r="S738">
        <v>6.833815889443315</v>
      </c>
      <c r="T738" s="9" t="s">
        <v>356</v>
      </c>
      <c r="U738">
        <v>6</v>
      </c>
      <c r="V738">
        <v>1</v>
      </c>
      <c r="W738">
        <v>6</v>
      </c>
      <c r="X738">
        <v>1</v>
      </c>
      <c r="Y738">
        <v>2021</v>
      </c>
      <c r="Z738" s="9" t="s">
        <v>195</v>
      </c>
      <c r="AA738" s="9" t="s">
        <v>192</v>
      </c>
      <c r="AB738" t="s">
        <v>440</v>
      </c>
      <c r="AC738" t="s">
        <v>444</v>
      </c>
      <c r="AD738">
        <v>12</v>
      </c>
      <c r="AE738" t="s">
        <v>445</v>
      </c>
      <c r="AF738">
        <v>6</v>
      </c>
      <c r="AG738" t="s">
        <v>457</v>
      </c>
      <c r="AH738" t="s">
        <v>484</v>
      </c>
      <c r="AI738" t="s">
        <v>444</v>
      </c>
      <c r="AJ738">
        <v>12</v>
      </c>
      <c r="AK738" t="s">
        <v>445</v>
      </c>
    </row>
    <row r="739" spans="1:37" hidden="1" x14ac:dyDescent="0.2">
      <c r="A739">
        <v>158</v>
      </c>
      <c r="B739" s="9" t="s">
        <v>125</v>
      </c>
      <c r="C739">
        <v>5</v>
      </c>
      <c r="D739" s="10">
        <v>44180</v>
      </c>
      <c r="E739" s="10">
        <v>44545</v>
      </c>
      <c r="F739" s="9" t="s">
        <v>34</v>
      </c>
      <c r="G739">
        <v>406</v>
      </c>
      <c r="H739">
        <v>2</v>
      </c>
      <c r="I739" s="10">
        <v>44326</v>
      </c>
      <c r="J739">
        <v>0</v>
      </c>
      <c r="K739" t="b">
        <v>0</v>
      </c>
      <c r="L739">
        <v>3</v>
      </c>
      <c r="M739">
        <v>9</v>
      </c>
      <c r="N739" s="9" t="s">
        <v>183</v>
      </c>
      <c r="O739" s="10">
        <v>44383</v>
      </c>
      <c r="P739" s="9" t="s">
        <v>379</v>
      </c>
      <c r="Q739">
        <v>2020</v>
      </c>
      <c r="R739">
        <v>12</v>
      </c>
      <c r="S739">
        <v>6.6695414690240042</v>
      </c>
      <c r="T739" s="9" t="s">
        <v>356</v>
      </c>
      <c r="U739">
        <v>6</v>
      </c>
      <c r="V739">
        <v>1</v>
      </c>
      <c r="W739">
        <v>6</v>
      </c>
      <c r="X739">
        <v>1</v>
      </c>
      <c r="Y739">
        <v>2021</v>
      </c>
      <c r="Z739" s="9" t="s">
        <v>195</v>
      </c>
      <c r="AA739" s="9" t="s">
        <v>192</v>
      </c>
      <c r="AB739" t="s">
        <v>440</v>
      </c>
      <c r="AC739" t="s">
        <v>444</v>
      </c>
      <c r="AD739">
        <v>12</v>
      </c>
      <c r="AE739" t="s">
        <v>445</v>
      </c>
      <c r="AF739">
        <v>5</v>
      </c>
      <c r="AG739" t="s">
        <v>448</v>
      </c>
      <c r="AH739" t="s">
        <v>484</v>
      </c>
      <c r="AI739" t="s">
        <v>444</v>
      </c>
      <c r="AJ739">
        <v>12</v>
      </c>
      <c r="AK739" t="s">
        <v>445</v>
      </c>
    </row>
    <row r="740" spans="1:37" hidden="1" x14ac:dyDescent="0.2">
      <c r="A740">
        <v>159</v>
      </c>
      <c r="B740" s="9" t="s">
        <v>126</v>
      </c>
      <c r="C740">
        <v>5</v>
      </c>
      <c r="D740" s="10">
        <v>44186</v>
      </c>
      <c r="E740" s="10">
        <v>44551</v>
      </c>
      <c r="F740" s="9" t="s">
        <v>34</v>
      </c>
      <c r="G740">
        <v>542</v>
      </c>
      <c r="H740">
        <v>2</v>
      </c>
      <c r="I740" s="10">
        <v>44352</v>
      </c>
      <c r="J740">
        <v>0</v>
      </c>
      <c r="K740" t="b">
        <v>0</v>
      </c>
      <c r="L740">
        <v>30</v>
      </c>
      <c r="M740">
        <v>57</v>
      </c>
      <c r="N740" s="9" t="s">
        <v>183</v>
      </c>
      <c r="O740" s="10">
        <v>44383</v>
      </c>
      <c r="P740" s="9" t="s">
        <v>409</v>
      </c>
      <c r="Q740">
        <v>2020</v>
      </c>
      <c r="R740">
        <v>12</v>
      </c>
      <c r="S740">
        <v>6.4724121645208319</v>
      </c>
      <c r="T740" s="9" t="s">
        <v>356</v>
      </c>
      <c r="U740">
        <v>6</v>
      </c>
      <c r="V740">
        <v>1</v>
      </c>
      <c r="W740">
        <v>5</v>
      </c>
      <c r="X740">
        <v>1</v>
      </c>
      <c r="Y740">
        <v>2021</v>
      </c>
      <c r="Z740" s="9" t="s">
        <v>195</v>
      </c>
      <c r="AA740" s="9" t="s">
        <v>192</v>
      </c>
      <c r="AB740" t="s">
        <v>440</v>
      </c>
      <c r="AC740" t="s">
        <v>444</v>
      </c>
      <c r="AD740">
        <v>12</v>
      </c>
      <c r="AE740" t="s">
        <v>445</v>
      </c>
      <c r="AF740">
        <v>6</v>
      </c>
      <c r="AG740" t="s">
        <v>457</v>
      </c>
      <c r="AH740" t="s">
        <v>484</v>
      </c>
      <c r="AI740" t="s">
        <v>444</v>
      </c>
      <c r="AJ740">
        <v>12</v>
      </c>
      <c r="AK740" t="s">
        <v>445</v>
      </c>
    </row>
    <row r="741" spans="1:37" hidden="1" x14ac:dyDescent="0.2">
      <c r="A741">
        <v>173</v>
      </c>
      <c r="B741" s="9" t="s">
        <v>142</v>
      </c>
      <c r="C741">
        <v>5</v>
      </c>
      <c r="D741" s="10">
        <v>44183</v>
      </c>
      <c r="E741" s="10">
        <v>44548</v>
      </c>
      <c r="F741" s="9" t="s">
        <v>34</v>
      </c>
      <c r="G741">
        <v>406</v>
      </c>
      <c r="H741">
        <v>2</v>
      </c>
      <c r="I741" s="10">
        <v>44348</v>
      </c>
      <c r="J741">
        <v>0</v>
      </c>
      <c r="K741" t="b">
        <v>1</v>
      </c>
      <c r="L741">
        <v>9</v>
      </c>
      <c r="M741">
        <v>59</v>
      </c>
      <c r="N741" s="9" t="s">
        <v>183</v>
      </c>
      <c r="O741" s="10">
        <v>44383</v>
      </c>
      <c r="P741" s="9" t="s">
        <v>393</v>
      </c>
      <c r="Q741">
        <v>2020</v>
      </c>
      <c r="R741">
        <v>12</v>
      </c>
      <c r="S741">
        <v>6.5709768167724185</v>
      </c>
      <c r="T741" s="9" t="s">
        <v>356</v>
      </c>
      <c r="U741">
        <v>6</v>
      </c>
      <c r="V741">
        <v>1</v>
      </c>
      <c r="W741">
        <v>6</v>
      </c>
      <c r="X741">
        <v>1</v>
      </c>
      <c r="Y741">
        <v>2021</v>
      </c>
      <c r="Z741" s="9" t="s">
        <v>195</v>
      </c>
      <c r="AA741" s="9" t="s">
        <v>192</v>
      </c>
      <c r="AB741" t="s">
        <v>440</v>
      </c>
      <c r="AC741" t="s">
        <v>444</v>
      </c>
      <c r="AD741">
        <v>12</v>
      </c>
      <c r="AE741" t="s">
        <v>445</v>
      </c>
      <c r="AF741">
        <v>6</v>
      </c>
      <c r="AG741" t="s">
        <v>457</v>
      </c>
      <c r="AH741" t="s">
        <v>484</v>
      </c>
      <c r="AI741" t="s">
        <v>444</v>
      </c>
      <c r="AJ741">
        <v>12</v>
      </c>
      <c r="AK741" t="s">
        <v>445</v>
      </c>
    </row>
    <row r="742" spans="1:37" hidden="1" x14ac:dyDescent="0.2">
      <c r="A742">
        <v>206</v>
      </c>
      <c r="B742" s="9" t="s">
        <v>54</v>
      </c>
      <c r="C742">
        <v>5</v>
      </c>
      <c r="D742" s="10">
        <v>44175</v>
      </c>
      <c r="E742" s="10">
        <v>44540</v>
      </c>
      <c r="F742" s="9" t="s">
        <v>34</v>
      </c>
      <c r="G742">
        <v>325</v>
      </c>
      <c r="H742">
        <v>1</v>
      </c>
      <c r="I742" s="10">
        <v>44350</v>
      </c>
      <c r="J742">
        <v>0</v>
      </c>
      <c r="K742" t="b">
        <v>1</v>
      </c>
      <c r="M742">
        <v>2</v>
      </c>
      <c r="N742" s="9" t="s">
        <v>183</v>
      </c>
      <c r="O742" s="10">
        <v>44383</v>
      </c>
      <c r="P742" s="9" t="s">
        <v>414</v>
      </c>
      <c r="Q742">
        <v>2020</v>
      </c>
      <c r="R742">
        <v>12</v>
      </c>
      <c r="S742">
        <v>6.833815889443315</v>
      </c>
      <c r="T742" s="9" t="s">
        <v>356</v>
      </c>
      <c r="U742">
        <v>6</v>
      </c>
      <c r="V742">
        <v>2</v>
      </c>
      <c r="W742">
        <v>5</v>
      </c>
      <c r="X742">
        <v>2</v>
      </c>
      <c r="Y742">
        <v>2021</v>
      </c>
      <c r="Z742" s="9" t="s">
        <v>197</v>
      </c>
      <c r="AA742" s="9" t="s">
        <v>192</v>
      </c>
      <c r="AB742" t="s">
        <v>440</v>
      </c>
      <c r="AC742" t="s">
        <v>444</v>
      </c>
      <c r="AD742">
        <v>12</v>
      </c>
      <c r="AE742" t="s">
        <v>445</v>
      </c>
      <c r="AF742">
        <v>6</v>
      </c>
      <c r="AG742" t="s">
        <v>457</v>
      </c>
      <c r="AH742" t="s">
        <v>484</v>
      </c>
      <c r="AI742" t="s">
        <v>444</v>
      </c>
      <c r="AJ742">
        <v>12</v>
      </c>
      <c r="AK742" t="s">
        <v>445</v>
      </c>
    </row>
    <row r="743" spans="1:37" hidden="1" x14ac:dyDescent="0.2">
      <c r="A743">
        <v>226</v>
      </c>
      <c r="B743" s="9" t="s">
        <v>88</v>
      </c>
      <c r="C743">
        <v>10</v>
      </c>
      <c r="D743" s="10">
        <v>44161</v>
      </c>
      <c r="E743" s="10">
        <v>44526</v>
      </c>
      <c r="F743" s="9" t="s">
        <v>34</v>
      </c>
      <c r="G743">
        <v>395</v>
      </c>
      <c r="H743">
        <v>3</v>
      </c>
      <c r="I743" s="10">
        <v>44323</v>
      </c>
      <c r="J743">
        <v>0</v>
      </c>
      <c r="K743" t="b">
        <v>1</v>
      </c>
      <c r="L743">
        <v>16</v>
      </c>
      <c r="M743">
        <v>120</v>
      </c>
      <c r="N743" s="9" t="s">
        <v>183</v>
      </c>
      <c r="O743" s="10">
        <v>44383</v>
      </c>
      <c r="P743" s="9" t="s">
        <v>400</v>
      </c>
      <c r="Q743">
        <v>2020</v>
      </c>
      <c r="R743">
        <v>11</v>
      </c>
      <c r="S743">
        <v>7.2937842666173847</v>
      </c>
      <c r="T743" s="9" t="s">
        <v>356</v>
      </c>
      <c r="U743">
        <v>7</v>
      </c>
      <c r="V743">
        <v>2</v>
      </c>
      <c r="W743">
        <v>5</v>
      </c>
      <c r="X743">
        <v>1</v>
      </c>
      <c r="Y743">
        <v>2021</v>
      </c>
      <c r="Z743" s="9" t="s">
        <v>195</v>
      </c>
      <c r="AA743" s="9" t="s">
        <v>196</v>
      </c>
      <c r="AB743" t="s">
        <v>440</v>
      </c>
      <c r="AC743" t="s">
        <v>444</v>
      </c>
      <c r="AD743">
        <v>11</v>
      </c>
      <c r="AE743" t="s">
        <v>453</v>
      </c>
      <c r="AF743">
        <v>5</v>
      </c>
      <c r="AG743" t="s">
        <v>448</v>
      </c>
      <c r="AH743" t="s">
        <v>484</v>
      </c>
      <c r="AI743" t="s">
        <v>444</v>
      </c>
      <c r="AJ743">
        <v>11</v>
      </c>
      <c r="AK743" t="s">
        <v>453</v>
      </c>
    </row>
    <row r="744" spans="1:37" hidden="1" x14ac:dyDescent="0.2">
      <c r="A744">
        <v>229</v>
      </c>
      <c r="B744" s="9" t="s">
        <v>92</v>
      </c>
      <c r="C744">
        <v>5</v>
      </c>
      <c r="D744" s="10">
        <v>44139</v>
      </c>
      <c r="E744" s="10">
        <v>44504</v>
      </c>
      <c r="F744" s="9" t="s">
        <v>34</v>
      </c>
      <c r="G744">
        <v>325</v>
      </c>
      <c r="H744">
        <v>1</v>
      </c>
      <c r="I744" s="10">
        <v>44350</v>
      </c>
      <c r="J744">
        <v>0</v>
      </c>
      <c r="K744" t="b">
        <v>0</v>
      </c>
      <c r="N744" s="9" t="s">
        <v>183</v>
      </c>
      <c r="O744" s="10">
        <v>44383</v>
      </c>
      <c r="P744" s="9" t="s">
        <v>415</v>
      </c>
      <c r="Q744">
        <v>2020</v>
      </c>
      <c r="R744">
        <v>11</v>
      </c>
      <c r="S744">
        <v>8.0165917164623508</v>
      </c>
      <c r="T744" s="9" t="s">
        <v>356</v>
      </c>
      <c r="U744">
        <v>8</v>
      </c>
      <c r="V744">
        <v>2</v>
      </c>
      <c r="W744">
        <v>6</v>
      </c>
      <c r="X744">
        <v>1</v>
      </c>
      <c r="Y744">
        <v>2021</v>
      </c>
      <c r="Z744" s="9" t="s">
        <v>195</v>
      </c>
      <c r="AA744" s="9" t="s">
        <v>196</v>
      </c>
      <c r="AB744" t="s">
        <v>440</v>
      </c>
      <c r="AC744" t="s">
        <v>444</v>
      </c>
      <c r="AD744">
        <v>11</v>
      </c>
      <c r="AE744" t="s">
        <v>453</v>
      </c>
      <c r="AF744">
        <v>6</v>
      </c>
      <c r="AG744" t="s">
        <v>457</v>
      </c>
      <c r="AH744" t="s">
        <v>484</v>
      </c>
      <c r="AI744" t="s">
        <v>444</v>
      </c>
      <c r="AJ744">
        <v>11</v>
      </c>
      <c r="AK744" t="s">
        <v>453</v>
      </c>
    </row>
    <row r="745" spans="1:37" hidden="1" x14ac:dyDescent="0.2">
      <c r="A745">
        <v>232</v>
      </c>
      <c r="B745" s="9" t="s">
        <v>95</v>
      </c>
      <c r="C745">
        <v>5</v>
      </c>
      <c r="D745" s="10">
        <v>44165</v>
      </c>
      <c r="E745" s="10">
        <v>44530</v>
      </c>
      <c r="F745" s="9" t="s">
        <v>34</v>
      </c>
      <c r="G745">
        <v>325</v>
      </c>
      <c r="H745">
        <v>3</v>
      </c>
      <c r="I745" s="10">
        <v>44341</v>
      </c>
      <c r="J745">
        <v>0</v>
      </c>
      <c r="K745" t="b">
        <v>1</v>
      </c>
      <c r="L745">
        <v>32</v>
      </c>
      <c r="M745">
        <v>136</v>
      </c>
      <c r="N745" s="9" t="s">
        <v>183</v>
      </c>
      <c r="O745" s="10">
        <v>44383</v>
      </c>
      <c r="P745" s="9" t="s">
        <v>401</v>
      </c>
      <c r="Q745">
        <v>2020</v>
      </c>
      <c r="R745">
        <v>11</v>
      </c>
      <c r="S745">
        <v>7.1623647302819355</v>
      </c>
      <c r="T745" s="9" t="s">
        <v>356</v>
      </c>
      <c r="U745">
        <v>7</v>
      </c>
      <c r="V745">
        <v>2</v>
      </c>
      <c r="W745">
        <v>5</v>
      </c>
      <c r="X745">
        <v>1</v>
      </c>
      <c r="Y745">
        <v>2021</v>
      </c>
      <c r="Z745" s="9" t="s">
        <v>195</v>
      </c>
      <c r="AA745" s="9" t="s">
        <v>196</v>
      </c>
      <c r="AB745" t="s">
        <v>440</v>
      </c>
      <c r="AC745" t="s">
        <v>444</v>
      </c>
      <c r="AD745">
        <v>11</v>
      </c>
      <c r="AE745" t="s">
        <v>453</v>
      </c>
      <c r="AF745">
        <v>5</v>
      </c>
      <c r="AG745" t="s">
        <v>448</v>
      </c>
      <c r="AH745" t="s">
        <v>484</v>
      </c>
      <c r="AI745" t="s">
        <v>444</v>
      </c>
      <c r="AJ745">
        <v>11</v>
      </c>
      <c r="AK745" t="s">
        <v>453</v>
      </c>
    </row>
    <row r="746" spans="1:37" hidden="1" x14ac:dyDescent="0.2">
      <c r="A746">
        <v>242</v>
      </c>
      <c r="B746" s="9" t="s">
        <v>107</v>
      </c>
      <c r="C746">
        <v>10</v>
      </c>
      <c r="D746" s="10">
        <v>44148</v>
      </c>
      <c r="E746" s="10">
        <v>44513</v>
      </c>
      <c r="F746" s="9" t="s">
        <v>34</v>
      </c>
      <c r="G746">
        <v>594</v>
      </c>
      <c r="H746">
        <v>2</v>
      </c>
      <c r="I746" s="10">
        <v>44349</v>
      </c>
      <c r="J746">
        <v>0</v>
      </c>
      <c r="K746" t="b">
        <v>0</v>
      </c>
      <c r="L746">
        <v>97</v>
      </c>
      <c r="M746">
        <v>393</v>
      </c>
      <c r="N746" s="9" t="s">
        <v>183</v>
      </c>
      <c r="O746" s="10">
        <v>44383</v>
      </c>
      <c r="P746" s="9" t="s">
        <v>410</v>
      </c>
      <c r="Q746">
        <v>2020</v>
      </c>
      <c r="R746">
        <v>11</v>
      </c>
      <c r="S746">
        <v>7.7208977597075918</v>
      </c>
      <c r="T746" s="9" t="s">
        <v>356</v>
      </c>
      <c r="U746">
        <v>7</v>
      </c>
      <c r="V746">
        <v>2</v>
      </c>
      <c r="W746">
        <v>6</v>
      </c>
      <c r="X746">
        <v>1</v>
      </c>
      <c r="Y746">
        <v>2021</v>
      </c>
      <c r="Z746" s="9" t="s">
        <v>195</v>
      </c>
      <c r="AA746" s="9" t="s">
        <v>196</v>
      </c>
      <c r="AB746" t="s">
        <v>440</v>
      </c>
      <c r="AC746" t="s">
        <v>444</v>
      </c>
      <c r="AD746">
        <v>11</v>
      </c>
      <c r="AE746" t="s">
        <v>453</v>
      </c>
      <c r="AF746">
        <v>6</v>
      </c>
      <c r="AG746" t="s">
        <v>457</v>
      </c>
      <c r="AH746" t="s">
        <v>484</v>
      </c>
      <c r="AI746" t="s">
        <v>444</v>
      </c>
      <c r="AJ746">
        <v>11</v>
      </c>
      <c r="AK746" t="s">
        <v>453</v>
      </c>
    </row>
    <row r="747" spans="1:37" hidden="1" x14ac:dyDescent="0.2">
      <c r="A747">
        <v>256</v>
      </c>
      <c r="B747" s="9" t="s">
        <v>125</v>
      </c>
      <c r="C747">
        <v>5</v>
      </c>
      <c r="D747" s="10">
        <v>44180</v>
      </c>
      <c r="E747" s="10">
        <v>44545</v>
      </c>
      <c r="F747" s="9" t="s">
        <v>34</v>
      </c>
      <c r="G747">
        <v>406</v>
      </c>
      <c r="H747">
        <v>2</v>
      </c>
      <c r="I747" s="10">
        <v>44326</v>
      </c>
      <c r="J747">
        <v>0</v>
      </c>
      <c r="K747" t="b">
        <v>0</v>
      </c>
      <c r="L747">
        <v>3</v>
      </c>
      <c r="M747">
        <v>9</v>
      </c>
      <c r="N747" s="9" t="s">
        <v>183</v>
      </c>
      <c r="O747" s="10">
        <v>44383</v>
      </c>
      <c r="P747" s="9" t="s">
        <v>379</v>
      </c>
      <c r="Q747">
        <v>2020</v>
      </c>
      <c r="R747">
        <v>12</v>
      </c>
      <c r="S747">
        <v>6.6695414690240042</v>
      </c>
      <c r="T747" s="9" t="s">
        <v>356</v>
      </c>
      <c r="U747">
        <v>6</v>
      </c>
      <c r="V747">
        <v>2</v>
      </c>
      <c r="W747">
        <v>5</v>
      </c>
      <c r="X747">
        <v>2</v>
      </c>
      <c r="Y747">
        <v>2021</v>
      </c>
      <c r="Z747" s="9" t="s">
        <v>197</v>
      </c>
      <c r="AA747" s="9" t="s">
        <v>192</v>
      </c>
      <c r="AB747" t="s">
        <v>440</v>
      </c>
      <c r="AC747" t="s">
        <v>444</v>
      </c>
      <c r="AD747">
        <v>12</v>
      </c>
      <c r="AE747" t="s">
        <v>445</v>
      </c>
      <c r="AF747">
        <v>5</v>
      </c>
      <c r="AG747" t="s">
        <v>448</v>
      </c>
      <c r="AH747" t="s">
        <v>484</v>
      </c>
      <c r="AI747" t="s">
        <v>444</v>
      </c>
      <c r="AJ747">
        <v>12</v>
      </c>
      <c r="AK747" t="s">
        <v>445</v>
      </c>
    </row>
    <row r="748" spans="1:37" hidden="1" x14ac:dyDescent="0.2">
      <c r="A748">
        <v>257</v>
      </c>
      <c r="B748" s="9" t="s">
        <v>126</v>
      </c>
      <c r="C748">
        <v>5</v>
      </c>
      <c r="D748" s="10">
        <v>44186</v>
      </c>
      <c r="E748" s="10">
        <v>44551</v>
      </c>
      <c r="F748" s="9" t="s">
        <v>34</v>
      </c>
      <c r="G748">
        <v>542</v>
      </c>
      <c r="H748">
        <v>2</v>
      </c>
      <c r="I748" s="10">
        <v>44352</v>
      </c>
      <c r="J748">
        <v>0</v>
      </c>
      <c r="K748" t="b">
        <v>0</v>
      </c>
      <c r="L748">
        <v>30</v>
      </c>
      <c r="M748">
        <v>57</v>
      </c>
      <c r="N748" s="9" t="s">
        <v>183</v>
      </c>
      <c r="O748" s="10">
        <v>44383</v>
      </c>
      <c r="P748" s="9" t="s">
        <v>409</v>
      </c>
      <c r="Q748">
        <v>2020</v>
      </c>
      <c r="R748">
        <v>12</v>
      </c>
      <c r="S748">
        <v>6.4724121645208319</v>
      </c>
      <c r="T748" s="9" t="s">
        <v>356</v>
      </c>
      <c r="U748">
        <v>6</v>
      </c>
      <c r="V748">
        <v>2</v>
      </c>
      <c r="W748">
        <v>4</v>
      </c>
      <c r="X748">
        <v>2</v>
      </c>
      <c r="Y748">
        <v>2021</v>
      </c>
      <c r="Z748" s="9" t="s">
        <v>197</v>
      </c>
      <c r="AA748" s="9" t="s">
        <v>192</v>
      </c>
      <c r="AB748" t="s">
        <v>440</v>
      </c>
      <c r="AC748" t="s">
        <v>444</v>
      </c>
      <c r="AD748">
        <v>12</v>
      </c>
      <c r="AE748" t="s">
        <v>445</v>
      </c>
      <c r="AF748">
        <v>6</v>
      </c>
      <c r="AG748" t="s">
        <v>457</v>
      </c>
      <c r="AH748" t="s">
        <v>484</v>
      </c>
      <c r="AI748" t="s">
        <v>444</v>
      </c>
      <c r="AJ748">
        <v>12</v>
      </c>
      <c r="AK748" t="s">
        <v>445</v>
      </c>
    </row>
    <row r="749" spans="1:37" hidden="1" x14ac:dyDescent="0.2">
      <c r="A749">
        <v>271</v>
      </c>
      <c r="B749" s="9" t="s">
        <v>142</v>
      </c>
      <c r="C749">
        <v>5</v>
      </c>
      <c r="D749" s="10">
        <v>44183</v>
      </c>
      <c r="E749" s="10">
        <v>44548</v>
      </c>
      <c r="F749" s="9" t="s">
        <v>34</v>
      </c>
      <c r="G749">
        <v>406</v>
      </c>
      <c r="H749">
        <v>2</v>
      </c>
      <c r="I749" s="10">
        <v>44348</v>
      </c>
      <c r="J749">
        <v>0</v>
      </c>
      <c r="K749" t="b">
        <v>1</v>
      </c>
      <c r="L749">
        <v>9</v>
      </c>
      <c r="M749">
        <v>59</v>
      </c>
      <c r="N749" s="9" t="s">
        <v>183</v>
      </c>
      <c r="O749" s="10">
        <v>44383</v>
      </c>
      <c r="P749" s="9" t="s">
        <v>393</v>
      </c>
      <c r="Q749">
        <v>2020</v>
      </c>
      <c r="R749">
        <v>12</v>
      </c>
      <c r="S749">
        <v>6.5709768167724185</v>
      </c>
      <c r="T749" s="9" t="s">
        <v>356</v>
      </c>
      <c r="U749">
        <v>6</v>
      </c>
      <c r="V749">
        <v>2</v>
      </c>
      <c r="W749">
        <v>5</v>
      </c>
      <c r="X749">
        <v>2</v>
      </c>
      <c r="Y749">
        <v>2021</v>
      </c>
      <c r="Z749" s="9" t="s">
        <v>197</v>
      </c>
      <c r="AA749" s="9" t="s">
        <v>192</v>
      </c>
      <c r="AB749" t="s">
        <v>440</v>
      </c>
      <c r="AC749" t="s">
        <v>444</v>
      </c>
      <c r="AD749">
        <v>12</v>
      </c>
      <c r="AE749" t="s">
        <v>445</v>
      </c>
      <c r="AF749">
        <v>6</v>
      </c>
      <c r="AG749" t="s">
        <v>457</v>
      </c>
      <c r="AH749" t="s">
        <v>484</v>
      </c>
      <c r="AI749" t="s">
        <v>444</v>
      </c>
      <c r="AJ749">
        <v>12</v>
      </c>
      <c r="AK749" t="s">
        <v>445</v>
      </c>
    </row>
    <row r="750" spans="1:37" hidden="1" x14ac:dyDescent="0.2">
      <c r="A750">
        <v>304</v>
      </c>
      <c r="B750" s="9" t="s">
        <v>54</v>
      </c>
      <c r="C750">
        <v>5</v>
      </c>
      <c r="D750" s="10">
        <v>44175</v>
      </c>
      <c r="E750" s="10">
        <v>44540</v>
      </c>
      <c r="F750" s="9" t="s">
        <v>34</v>
      </c>
      <c r="G750">
        <v>325</v>
      </c>
      <c r="H750">
        <v>1</v>
      </c>
      <c r="I750" s="10">
        <v>44350</v>
      </c>
      <c r="J750">
        <v>0</v>
      </c>
      <c r="K750" t="b">
        <v>1</v>
      </c>
      <c r="M750">
        <v>2</v>
      </c>
      <c r="N750" s="9" t="s">
        <v>183</v>
      </c>
      <c r="O750" s="10">
        <v>44383</v>
      </c>
      <c r="P750" s="9" t="s">
        <v>414</v>
      </c>
      <c r="Q750">
        <v>2020</v>
      </c>
      <c r="R750">
        <v>12</v>
      </c>
      <c r="S750">
        <v>6.833815889443315</v>
      </c>
      <c r="T750" s="9" t="s">
        <v>356</v>
      </c>
      <c r="U750">
        <v>6</v>
      </c>
      <c r="V750">
        <v>3</v>
      </c>
      <c r="W750">
        <v>4</v>
      </c>
      <c r="X750">
        <v>3</v>
      </c>
      <c r="Y750">
        <v>2021</v>
      </c>
      <c r="Z750" s="9" t="s">
        <v>198</v>
      </c>
      <c r="AA750" s="9" t="s">
        <v>192</v>
      </c>
      <c r="AB750" t="s">
        <v>440</v>
      </c>
      <c r="AC750" t="s">
        <v>444</v>
      </c>
      <c r="AD750">
        <v>12</v>
      </c>
      <c r="AE750" t="s">
        <v>445</v>
      </c>
      <c r="AF750">
        <v>6</v>
      </c>
      <c r="AG750" t="s">
        <v>457</v>
      </c>
      <c r="AH750" t="s">
        <v>484</v>
      </c>
      <c r="AI750" t="s">
        <v>444</v>
      </c>
      <c r="AJ750">
        <v>12</v>
      </c>
      <c r="AK750" t="s">
        <v>445</v>
      </c>
    </row>
    <row r="751" spans="1:37" hidden="1" x14ac:dyDescent="0.2">
      <c r="A751">
        <v>324</v>
      </c>
      <c r="B751" s="9" t="s">
        <v>88</v>
      </c>
      <c r="C751">
        <v>10</v>
      </c>
      <c r="D751" s="10">
        <v>44161</v>
      </c>
      <c r="E751" s="10">
        <v>44526</v>
      </c>
      <c r="F751" s="9" t="s">
        <v>34</v>
      </c>
      <c r="G751">
        <v>395</v>
      </c>
      <c r="H751">
        <v>3</v>
      </c>
      <c r="I751" s="10">
        <v>44323</v>
      </c>
      <c r="J751">
        <v>0</v>
      </c>
      <c r="K751" t="b">
        <v>1</v>
      </c>
      <c r="L751">
        <v>16</v>
      </c>
      <c r="M751">
        <v>120</v>
      </c>
      <c r="N751" s="9" t="s">
        <v>183</v>
      </c>
      <c r="O751" s="10">
        <v>44383</v>
      </c>
      <c r="P751" s="9" t="s">
        <v>400</v>
      </c>
      <c r="Q751">
        <v>2020</v>
      </c>
      <c r="R751">
        <v>11</v>
      </c>
      <c r="S751">
        <v>7.2937842666173847</v>
      </c>
      <c r="T751" s="9" t="s">
        <v>356</v>
      </c>
      <c r="U751">
        <v>7</v>
      </c>
      <c r="V751">
        <v>3</v>
      </c>
      <c r="W751">
        <v>4</v>
      </c>
      <c r="X751">
        <v>2</v>
      </c>
      <c r="Y751">
        <v>2021</v>
      </c>
      <c r="Z751" s="9" t="s">
        <v>197</v>
      </c>
      <c r="AA751" s="9" t="s">
        <v>196</v>
      </c>
      <c r="AB751" t="s">
        <v>440</v>
      </c>
      <c r="AC751" t="s">
        <v>444</v>
      </c>
      <c r="AD751">
        <v>11</v>
      </c>
      <c r="AE751" t="s">
        <v>453</v>
      </c>
      <c r="AF751">
        <v>5</v>
      </c>
      <c r="AG751" t="s">
        <v>448</v>
      </c>
      <c r="AH751" t="s">
        <v>484</v>
      </c>
      <c r="AI751" t="s">
        <v>444</v>
      </c>
      <c r="AJ751">
        <v>11</v>
      </c>
      <c r="AK751" t="s">
        <v>453</v>
      </c>
    </row>
    <row r="752" spans="1:37" hidden="1" x14ac:dyDescent="0.2">
      <c r="A752">
        <v>327</v>
      </c>
      <c r="B752" s="9" t="s">
        <v>92</v>
      </c>
      <c r="C752">
        <v>5</v>
      </c>
      <c r="D752" s="10">
        <v>44139</v>
      </c>
      <c r="E752" s="10">
        <v>44504</v>
      </c>
      <c r="F752" s="9" t="s">
        <v>34</v>
      </c>
      <c r="G752">
        <v>325</v>
      </c>
      <c r="H752">
        <v>1</v>
      </c>
      <c r="I752" s="10">
        <v>44350</v>
      </c>
      <c r="J752">
        <v>0</v>
      </c>
      <c r="K752" t="b">
        <v>0</v>
      </c>
      <c r="N752" s="9" t="s">
        <v>183</v>
      </c>
      <c r="O752" s="10">
        <v>44383</v>
      </c>
      <c r="P752" s="9" t="s">
        <v>415</v>
      </c>
      <c r="Q752">
        <v>2020</v>
      </c>
      <c r="R752">
        <v>11</v>
      </c>
      <c r="S752">
        <v>8.0165917164623508</v>
      </c>
      <c r="T752" s="9" t="s">
        <v>356</v>
      </c>
      <c r="U752">
        <v>8</v>
      </c>
      <c r="V752">
        <v>3</v>
      </c>
      <c r="W752">
        <v>5</v>
      </c>
      <c r="X752">
        <v>2</v>
      </c>
      <c r="Y752">
        <v>2021</v>
      </c>
      <c r="Z752" s="9" t="s">
        <v>197</v>
      </c>
      <c r="AA752" s="9" t="s">
        <v>196</v>
      </c>
      <c r="AB752" t="s">
        <v>440</v>
      </c>
      <c r="AC752" t="s">
        <v>444</v>
      </c>
      <c r="AD752">
        <v>11</v>
      </c>
      <c r="AE752" t="s">
        <v>453</v>
      </c>
      <c r="AF752">
        <v>6</v>
      </c>
      <c r="AG752" t="s">
        <v>457</v>
      </c>
      <c r="AH752" t="s">
        <v>484</v>
      </c>
      <c r="AI752" t="s">
        <v>444</v>
      </c>
      <c r="AJ752">
        <v>11</v>
      </c>
      <c r="AK752" t="s">
        <v>453</v>
      </c>
    </row>
    <row r="753" spans="1:37" hidden="1" x14ac:dyDescent="0.2">
      <c r="A753">
        <v>330</v>
      </c>
      <c r="B753" s="9" t="s">
        <v>95</v>
      </c>
      <c r="C753">
        <v>5</v>
      </c>
      <c r="D753" s="10">
        <v>44165</v>
      </c>
      <c r="E753" s="10">
        <v>44530</v>
      </c>
      <c r="F753" s="9" t="s">
        <v>34</v>
      </c>
      <c r="G753">
        <v>325</v>
      </c>
      <c r="H753">
        <v>3</v>
      </c>
      <c r="I753" s="10">
        <v>44341</v>
      </c>
      <c r="J753">
        <v>0</v>
      </c>
      <c r="K753" t="b">
        <v>1</v>
      </c>
      <c r="L753">
        <v>32</v>
      </c>
      <c r="M753">
        <v>136</v>
      </c>
      <c r="N753" s="9" t="s">
        <v>183</v>
      </c>
      <c r="O753" s="10">
        <v>44383</v>
      </c>
      <c r="P753" s="9" t="s">
        <v>401</v>
      </c>
      <c r="Q753">
        <v>2020</v>
      </c>
      <c r="R753">
        <v>11</v>
      </c>
      <c r="S753">
        <v>7.1623647302819355</v>
      </c>
      <c r="T753" s="9" t="s">
        <v>356</v>
      </c>
      <c r="U753">
        <v>7</v>
      </c>
      <c r="V753">
        <v>3</v>
      </c>
      <c r="W753">
        <v>4</v>
      </c>
      <c r="X753">
        <v>2</v>
      </c>
      <c r="Y753">
        <v>2021</v>
      </c>
      <c r="Z753" s="9" t="s">
        <v>197</v>
      </c>
      <c r="AA753" s="9" t="s">
        <v>196</v>
      </c>
      <c r="AB753" t="s">
        <v>440</v>
      </c>
      <c r="AC753" t="s">
        <v>444</v>
      </c>
      <c r="AD753">
        <v>11</v>
      </c>
      <c r="AE753" t="s">
        <v>453</v>
      </c>
      <c r="AF753">
        <v>5</v>
      </c>
      <c r="AG753" t="s">
        <v>448</v>
      </c>
      <c r="AH753" t="s">
        <v>484</v>
      </c>
      <c r="AI753" t="s">
        <v>444</v>
      </c>
      <c r="AJ753">
        <v>11</v>
      </c>
      <c r="AK753" t="s">
        <v>453</v>
      </c>
    </row>
    <row r="754" spans="1:37" hidden="1" x14ac:dyDescent="0.2">
      <c r="A754">
        <v>340</v>
      </c>
      <c r="B754" s="9" t="s">
        <v>107</v>
      </c>
      <c r="C754">
        <v>10</v>
      </c>
      <c r="D754" s="10">
        <v>44148</v>
      </c>
      <c r="E754" s="10">
        <v>44513</v>
      </c>
      <c r="F754" s="9" t="s">
        <v>34</v>
      </c>
      <c r="G754">
        <v>594</v>
      </c>
      <c r="H754">
        <v>2</v>
      </c>
      <c r="I754" s="10">
        <v>44349</v>
      </c>
      <c r="J754">
        <v>0</v>
      </c>
      <c r="K754" t="b">
        <v>0</v>
      </c>
      <c r="L754">
        <v>97</v>
      </c>
      <c r="M754">
        <v>393</v>
      </c>
      <c r="N754" s="9" t="s">
        <v>183</v>
      </c>
      <c r="O754" s="10">
        <v>44383</v>
      </c>
      <c r="P754" s="9" t="s">
        <v>410</v>
      </c>
      <c r="Q754">
        <v>2020</v>
      </c>
      <c r="R754">
        <v>11</v>
      </c>
      <c r="S754">
        <v>7.7208977597075918</v>
      </c>
      <c r="T754" s="9" t="s">
        <v>356</v>
      </c>
      <c r="U754">
        <v>7</v>
      </c>
      <c r="V754">
        <v>3</v>
      </c>
      <c r="W754">
        <v>5</v>
      </c>
      <c r="X754">
        <v>2</v>
      </c>
      <c r="Y754">
        <v>2021</v>
      </c>
      <c r="Z754" s="9" t="s">
        <v>197</v>
      </c>
      <c r="AA754" s="9" t="s">
        <v>196</v>
      </c>
      <c r="AB754" t="s">
        <v>440</v>
      </c>
      <c r="AC754" t="s">
        <v>444</v>
      </c>
      <c r="AD754">
        <v>11</v>
      </c>
      <c r="AE754" t="s">
        <v>453</v>
      </c>
      <c r="AF754">
        <v>6</v>
      </c>
      <c r="AG754" t="s">
        <v>457</v>
      </c>
      <c r="AH754" t="s">
        <v>484</v>
      </c>
      <c r="AI754" t="s">
        <v>444</v>
      </c>
      <c r="AJ754">
        <v>11</v>
      </c>
      <c r="AK754" t="s">
        <v>453</v>
      </c>
    </row>
    <row r="755" spans="1:37" hidden="1" x14ac:dyDescent="0.2">
      <c r="A755">
        <v>353</v>
      </c>
      <c r="B755" s="9" t="s">
        <v>123</v>
      </c>
      <c r="C755">
        <v>10</v>
      </c>
      <c r="D755" s="10">
        <v>44124</v>
      </c>
      <c r="E755" s="10">
        <v>44489</v>
      </c>
      <c r="F755" s="9" t="s">
        <v>34</v>
      </c>
      <c r="G755">
        <v>792</v>
      </c>
      <c r="H755">
        <v>6</v>
      </c>
      <c r="I755" s="10">
        <v>44335</v>
      </c>
      <c r="J755">
        <v>0</v>
      </c>
      <c r="K755" t="b">
        <v>1</v>
      </c>
      <c r="L755">
        <v>1</v>
      </c>
      <c r="M755">
        <v>6</v>
      </c>
      <c r="N755" s="9" t="s">
        <v>183</v>
      </c>
      <c r="O755" s="10">
        <v>44383</v>
      </c>
      <c r="P755" s="9" t="s">
        <v>402</v>
      </c>
      <c r="Q755">
        <v>2020</v>
      </c>
      <c r="R755">
        <v>10</v>
      </c>
      <c r="S755">
        <v>8.5094149777202812</v>
      </c>
      <c r="T755" s="9" t="s">
        <v>356</v>
      </c>
      <c r="U755">
        <v>8</v>
      </c>
      <c r="V755">
        <v>3</v>
      </c>
      <c r="W755">
        <v>6</v>
      </c>
      <c r="X755">
        <v>1</v>
      </c>
      <c r="Y755">
        <v>2021</v>
      </c>
      <c r="Z755" s="9" t="s">
        <v>195</v>
      </c>
      <c r="AA755" s="9" t="s">
        <v>194</v>
      </c>
      <c r="AB755" t="s">
        <v>440</v>
      </c>
      <c r="AC755" t="s">
        <v>444</v>
      </c>
      <c r="AD755">
        <v>10</v>
      </c>
      <c r="AE755" t="s">
        <v>450</v>
      </c>
      <c r="AF755">
        <v>5</v>
      </c>
      <c r="AG755" t="s">
        <v>448</v>
      </c>
      <c r="AH755" t="s">
        <v>484</v>
      </c>
      <c r="AI755" t="s">
        <v>444</v>
      </c>
      <c r="AJ755">
        <v>10</v>
      </c>
      <c r="AK755" t="s">
        <v>450</v>
      </c>
    </row>
    <row r="756" spans="1:37" hidden="1" x14ac:dyDescent="0.2">
      <c r="A756">
        <v>354</v>
      </c>
      <c r="B756" s="9" t="s">
        <v>125</v>
      </c>
      <c r="C756">
        <v>5</v>
      </c>
      <c r="D756" s="10">
        <v>44180</v>
      </c>
      <c r="E756" s="10">
        <v>44545</v>
      </c>
      <c r="F756" s="9" t="s">
        <v>34</v>
      </c>
      <c r="G756">
        <v>406</v>
      </c>
      <c r="H756">
        <v>2</v>
      </c>
      <c r="I756" s="10">
        <v>44326</v>
      </c>
      <c r="J756">
        <v>0</v>
      </c>
      <c r="K756" t="b">
        <v>0</v>
      </c>
      <c r="L756">
        <v>3</v>
      </c>
      <c r="M756">
        <v>9</v>
      </c>
      <c r="N756" s="9" t="s">
        <v>183</v>
      </c>
      <c r="O756" s="10">
        <v>44383</v>
      </c>
      <c r="P756" s="9" t="s">
        <v>379</v>
      </c>
      <c r="Q756">
        <v>2020</v>
      </c>
      <c r="R756">
        <v>12</v>
      </c>
      <c r="S756">
        <v>6.6695414690240042</v>
      </c>
      <c r="T756" s="9" t="s">
        <v>356</v>
      </c>
      <c r="U756">
        <v>6</v>
      </c>
      <c r="V756">
        <v>3</v>
      </c>
      <c r="W756">
        <v>4</v>
      </c>
      <c r="X756">
        <v>3</v>
      </c>
      <c r="Y756">
        <v>2021</v>
      </c>
      <c r="Z756" s="9" t="s">
        <v>198</v>
      </c>
      <c r="AA756" s="9" t="s">
        <v>192</v>
      </c>
      <c r="AB756" t="s">
        <v>440</v>
      </c>
      <c r="AC756" t="s">
        <v>444</v>
      </c>
      <c r="AD756">
        <v>12</v>
      </c>
      <c r="AE756" t="s">
        <v>445</v>
      </c>
      <c r="AF756">
        <v>5</v>
      </c>
      <c r="AG756" t="s">
        <v>448</v>
      </c>
      <c r="AH756" t="s">
        <v>484</v>
      </c>
      <c r="AI756" t="s">
        <v>444</v>
      </c>
      <c r="AJ756">
        <v>12</v>
      </c>
      <c r="AK756" t="s">
        <v>445</v>
      </c>
    </row>
    <row r="757" spans="1:37" hidden="1" x14ac:dyDescent="0.2">
      <c r="A757">
        <v>355</v>
      </c>
      <c r="B757" s="9" t="s">
        <v>126</v>
      </c>
      <c r="C757">
        <v>5</v>
      </c>
      <c r="D757" s="10">
        <v>44186</v>
      </c>
      <c r="E757" s="10">
        <v>44551</v>
      </c>
      <c r="F757" s="9" t="s">
        <v>34</v>
      </c>
      <c r="G757">
        <v>542</v>
      </c>
      <c r="H757">
        <v>2</v>
      </c>
      <c r="I757" s="10">
        <v>44352</v>
      </c>
      <c r="J757">
        <v>0</v>
      </c>
      <c r="K757" t="b">
        <v>0</v>
      </c>
      <c r="L757">
        <v>30</v>
      </c>
      <c r="M757">
        <v>57</v>
      </c>
      <c r="N757" s="9" t="s">
        <v>183</v>
      </c>
      <c r="O757" s="10">
        <v>44383</v>
      </c>
      <c r="P757" s="9" t="s">
        <v>409</v>
      </c>
      <c r="Q757">
        <v>2020</v>
      </c>
      <c r="R757">
        <v>12</v>
      </c>
      <c r="S757">
        <v>6.4724121645208319</v>
      </c>
      <c r="T757" s="9" t="s">
        <v>356</v>
      </c>
      <c r="U757">
        <v>6</v>
      </c>
      <c r="V757">
        <v>3</v>
      </c>
      <c r="W757">
        <v>3</v>
      </c>
      <c r="X757">
        <v>3</v>
      </c>
      <c r="Y757">
        <v>2021</v>
      </c>
      <c r="Z757" s="9" t="s">
        <v>198</v>
      </c>
      <c r="AA757" s="9" t="s">
        <v>192</v>
      </c>
      <c r="AB757" t="s">
        <v>440</v>
      </c>
      <c r="AC757" t="s">
        <v>444</v>
      </c>
      <c r="AD757">
        <v>12</v>
      </c>
      <c r="AE757" t="s">
        <v>445</v>
      </c>
      <c r="AF757">
        <v>6</v>
      </c>
      <c r="AG757" t="s">
        <v>457</v>
      </c>
      <c r="AH757" t="s">
        <v>484</v>
      </c>
      <c r="AI757" t="s">
        <v>444</v>
      </c>
      <c r="AJ757">
        <v>12</v>
      </c>
      <c r="AK757" t="s">
        <v>445</v>
      </c>
    </row>
    <row r="758" spans="1:37" hidden="1" x14ac:dyDescent="0.2">
      <c r="A758">
        <v>369</v>
      </c>
      <c r="B758" s="9" t="s">
        <v>142</v>
      </c>
      <c r="C758">
        <v>5</v>
      </c>
      <c r="D758" s="10">
        <v>44183</v>
      </c>
      <c r="E758" s="10">
        <v>44548</v>
      </c>
      <c r="F758" s="9" t="s">
        <v>34</v>
      </c>
      <c r="G758">
        <v>406</v>
      </c>
      <c r="H758">
        <v>2</v>
      </c>
      <c r="I758" s="10">
        <v>44348</v>
      </c>
      <c r="J758">
        <v>0</v>
      </c>
      <c r="K758" t="b">
        <v>1</v>
      </c>
      <c r="L758">
        <v>9</v>
      </c>
      <c r="M758">
        <v>59</v>
      </c>
      <c r="N758" s="9" t="s">
        <v>183</v>
      </c>
      <c r="O758" s="10">
        <v>44383</v>
      </c>
      <c r="P758" s="9" t="s">
        <v>393</v>
      </c>
      <c r="Q758">
        <v>2020</v>
      </c>
      <c r="R758">
        <v>12</v>
      </c>
      <c r="S758">
        <v>6.5709768167724185</v>
      </c>
      <c r="T758" s="9" t="s">
        <v>356</v>
      </c>
      <c r="U758">
        <v>6</v>
      </c>
      <c r="V758">
        <v>3</v>
      </c>
      <c r="W758">
        <v>4</v>
      </c>
      <c r="X758">
        <v>3</v>
      </c>
      <c r="Y758">
        <v>2021</v>
      </c>
      <c r="Z758" s="9" t="s">
        <v>198</v>
      </c>
      <c r="AA758" s="9" t="s">
        <v>192</v>
      </c>
      <c r="AB758" t="s">
        <v>440</v>
      </c>
      <c r="AC758" t="s">
        <v>444</v>
      </c>
      <c r="AD758">
        <v>12</v>
      </c>
      <c r="AE758" t="s">
        <v>445</v>
      </c>
      <c r="AF758">
        <v>6</v>
      </c>
      <c r="AG758" t="s">
        <v>457</v>
      </c>
      <c r="AH758" t="s">
        <v>484</v>
      </c>
      <c r="AI758" t="s">
        <v>444</v>
      </c>
      <c r="AJ758">
        <v>12</v>
      </c>
      <c r="AK758" t="s">
        <v>445</v>
      </c>
    </row>
    <row r="759" spans="1:37" hidden="1" x14ac:dyDescent="0.2">
      <c r="A759">
        <v>400</v>
      </c>
      <c r="B759" s="9" t="s">
        <v>50</v>
      </c>
      <c r="C759">
        <v>5</v>
      </c>
      <c r="D759" s="10">
        <v>44090</v>
      </c>
      <c r="E759" s="10">
        <v>44455</v>
      </c>
      <c r="F759" s="9" t="s">
        <v>34</v>
      </c>
      <c r="G759">
        <v>406</v>
      </c>
      <c r="H759">
        <v>4</v>
      </c>
      <c r="I759" s="10">
        <v>44343</v>
      </c>
      <c r="J759">
        <v>0</v>
      </c>
      <c r="K759" t="b">
        <v>0</v>
      </c>
      <c r="L759">
        <v>7</v>
      </c>
      <c r="M759">
        <v>48</v>
      </c>
      <c r="N759" s="9" t="s">
        <v>183</v>
      </c>
      <c r="O759" s="10">
        <v>44383</v>
      </c>
      <c r="P759" s="9" t="s">
        <v>405</v>
      </c>
      <c r="Q759">
        <v>2020</v>
      </c>
      <c r="R759">
        <v>9</v>
      </c>
      <c r="S759">
        <v>9.626481036571592</v>
      </c>
      <c r="T759" s="9" t="s">
        <v>356</v>
      </c>
      <c r="U759">
        <v>9</v>
      </c>
      <c r="V759">
        <v>4</v>
      </c>
      <c r="W759">
        <v>6</v>
      </c>
      <c r="X759">
        <v>1</v>
      </c>
      <c r="Y759">
        <v>2021</v>
      </c>
      <c r="Z759" s="9" t="s">
        <v>195</v>
      </c>
      <c r="AA759" s="9" t="s">
        <v>193</v>
      </c>
      <c r="AB759" t="s">
        <v>440</v>
      </c>
      <c r="AC759" t="s">
        <v>441</v>
      </c>
      <c r="AD759">
        <v>9</v>
      </c>
      <c r="AE759" t="s">
        <v>449</v>
      </c>
      <c r="AF759">
        <v>5</v>
      </c>
      <c r="AG759" t="s">
        <v>448</v>
      </c>
      <c r="AH759" t="s">
        <v>484</v>
      </c>
      <c r="AI759" t="s">
        <v>441</v>
      </c>
      <c r="AJ759">
        <v>9</v>
      </c>
      <c r="AK759" t="s">
        <v>449</v>
      </c>
    </row>
    <row r="760" spans="1:37" hidden="1" x14ac:dyDescent="0.2">
      <c r="A760">
        <v>402</v>
      </c>
      <c r="B760" s="9" t="s">
        <v>54</v>
      </c>
      <c r="C760">
        <v>5</v>
      </c>
      <c r="D760" s="10">
        <v>44175</v>
      </c>
      <c r="E760" s="10">
        <v>44540</v>
      </c>
      <c r="F760" s="9" t="s">
        <v>34</v>
      </c>
      <c r="G760">
        <v>325</v>
      </c>
      <c r="H760">
        <v>1</v>
      </c>
      <c r="I760" s="10">
        <v>44350</v>
      </c>
      <c r="J760">
        <v>0</v>
      </c>
      <c r="K760" t="b">
        <v>1</v>
      </c>
      <c r="M760">
        <v>2</v>
      </c>
      <c r="N760" s="9" t="s">
        <v>183</v>
      </c>
      <c r="O760" s="10">
        <v>44383</v>
      </c>
      <c r="P760" s="9" t="s">
        <v>414</v>
      </c>
      <c r="Q760">
        <v>2020</v>
      </c>
      <c r="R760">
        <v>12</v>
      </c>
      <c r="S760">
        <v>6.833815889443315</v>
      </c>
      <c r="T760" s="9" t="s">
        <v>356</v>
      </c>
      <c r="U760">
        <v>6</v>
      </c>
      <c r="V760">
        <v>4</v>
      </c>
      <c r="W760">
        <v>3</v>
      </c>
      <c r="X760">
        <v>4</v>
      </c>
      <c r="Y760">
        <v>2021</v>
      </c>
      <c r="Z760" s="9" t="s">
        <v>199</v>
      </c>
      <c r="AA760" s="9" t="s">
        <v>192</v>
      </c>
      <c r="AB760" t="s">
        <v>440</v>
      </c>
      <c r="AC760" t="s">
        <v>444</v>
      </c>
      <c r="AD760">
        <v>12</v>
      </c>
      <c r="AE760" t="s">
        <v>445</v>
      </c>
      <c r="AF760">
        <v>6</v>
      </c>
      <c r="AG760" t="s">
        <v>457</v>
      </c>
      <c r="AH760" t="s">
        <v>484</v>
      </c>
      <c r="AI760" t="s">
        <v>444</v>
      </c>
      <c r="AJ760">
        <v>12</v>
      </c>
      <c r="AK760" t="s">
        <v>445</v>
      </c>
    </row>
    <row r="761" spans="1:37" hidden="1" x14ac:dyDescent="0.2">
      <c r="A761">
        <v>422</v>
      </c>
      <c r="B761" s="9" t="s">
        <v>88</v>
      </c>
      <c r="C761">
        <v>10</v>
      </c>
      <c r="D761" s="10">
        <v>44161</v>
      </c>
      <c r="E761" s="10">
        <v>44526</v>
      </c>
      <c r="F761" s="9" t="s">
        <v>34</v>
      </c>
      <c r="G761">
        <v>395</v>
      </c>
      <c r="H761">
        <v>3</v>
      </c>
      <c r="I761" s="10">
        <v>44323</v>
      </c>
      <c r="J761">
        <v>0</v>
      </c>
      <c r="K761" t="b">
        <v>1</v>
      </c>
      <c r="L761">
        <v>16</v>
      </c>
      <c r="M761">
        <v>120</v>
      </c>
      <c r="N761" s="9" t="s">
        <v>183</v>
      </c>
      <c r="O761" s="10">
        <v>44383</v>
      </c>
      <c r="P761" s="9" t="s">
        <v>400</v>
      </c>
      <c r="Q761">
        <v>2020</v>
      </c>
      <c r="R761">
        <v>11</v>
      </c>
      <c r="S761">
        <v>7.2937842666173847</v>
      </c>
      <c r="T761" s="9" t="s">
        <v>356</v>
      </c>
      <c r="U761">
        <v>7</v>
      </c>
      <c r="V761">
        <v>4</v>
      </c>
      <c r="W761">
        <v>3</v>
      </c>
      <c r="X761">
        <v>3</v>
      </c>
      <c r="Y761">
        <v>2021</v>
      </c>
      <c r="Z761" s="9" t="s">
        <v>198</v>
      </c>
      <c r="AA761" s="9" t="s">
        <v>196</v>
      </c>
      <c r="AB761" t="s">
        <v>440</v>
      </c>
      <c r="AC761" t="s">
        <v>444</v>
      </c>
      <c r="AD761">
        <v>11</v>
      </c>
      <c r="AE761" t="s">
        <v>453</v>
      </c>
      <c r="AF761">
        <v>5</v>
      </c>
      <c r="AG761" t="s">
        <v>448</v>
      </c>
      <c r="AH761" t="s">
        <v>484</v>
      </c>
      <c r="AI761" t="s">
        <v>444</v>
      </c>
      <c r="AJ761">
        <v>11</v>
      </c>
      <c r="AK761" t="s">
        <v>453</v>
      </c>
    </row>
    <row r="762" spans="1:37" hidden="1" x14ac:dyDescent="0.2">
      <c r="A762">
        <v>425</v>
      </c>
      <c r="B762" s="9" t="s">
        <v>92</v>
      </c>
      <c r="C762">
        <v>5</v>
      </c>
      <c r="D762" s="10">
        <v>44139</v>
      </c>
      <c r="E762" s="10">
        <v>44504</v>
      </c>
      <c r="F762" s="9" t="s">
        <v>34</v>
      </c>
      <c r="G762">
        <v>325</v>
      </c>
      <c r="H762">
        <v>1</v>
      </c>
      <c r="I762" s="10">
        <v>44350</v>
      </c>
      <c r="J762">
        <v>0</v>
      </c>
      <c r="K762" t="b">
        <v>0</v>
      </c>
      <c r="N762" s="9" t="s">
        <v>183</v>
      </c>
      <c r="O762" s="10">
        <v>44383</v>
      </c>
      <c r="P762" s="9" t="s">
        <v>415</v>
      </c>
      <c r="Q762">
        <v>2020</v>
      </c>
      <c r="R762">
        <v>11</v>
      </c>
      <c r="S762">
        <v>8.0165917164623508</v>
      </c>
      <c r="T762" s="9" t="s">
        <v>356</v>
      </c>
      <c r="U762">
        <v>8</v>
      </c>
      <c r="V762">
        <v>4</v>
      </c>
      <c r="W762">
        <v>4</v>
      </c>
      <c r="X762">
        <v>3</v>
      </c>
      <c r="Y762">
        <v>2021</v>
      </c>
      <c r="Z762" s="9" t="s">
        <v>198</v>
      </c>
      <c r="AA762" s="9" t="s">
        <v>196</v>
      </c>
      <c r="AB762" t="s">
        <v>440</v>
      </c>
      <c r="AC762" t="s">
        <v>444</v>
      </c>
      <c r="AD762">
        <v>11</v>
      </c>
      <c r="AE762" t="s">
        <v>453</v>
      </c>
      <c r="AF762">
        <v>6</v>
      </c>
      <c r="AG762" t="s">
        <v>457</v>
      </c>
      <c r="AH762" t="s">
        <v>484</v>
      </c>
      <c r="AI762" t="s">
        <v>444</v>
      </c>
      <c r="AJ762">
        <v>11</v>
      </c>
      <c r="AK762" t="s">
        <v>453</v>
      </c>
    </row>
    <row r="763" spans="1:37" hidden="1" x14ac:dyDescent="0.2">
      <c r="A763">
        <v>428</v>
      </c>
      <c r="B763" s="9" t="s">
        <v>95</v>
      </c>
      <c r="C763">
        <v>5</v>
      </c>
      <c r="D763" s="10">
        <v>44165</v>
      </c>
      <c r="E763" s="10">
        <v>44530</v>
      </c>
      <c r="F763" s="9" t="s">
        <v>34</v>
      </c>
      <c r="G763">
        <v>325</v>
      </c>
      <c r="H763">
        <v>3</v>
      </c>
      <c r="I763" s="10">
        <v>44341</v>
      </c>
      <c r="J763">
        <v>0</v>
      </c>
      <c r="K763" t="b">
        <v>1</v>
      </c>
      <c r="L763">
        <v>32</v>
      </c>
      <c r="M763">
        <v>136</v>
      </c>
      <c r="N763" s="9" t="s">
        <v>183</v>
      </c>
      <c r="O763" s="10">
        <v>44383</v>
      </c>
      <c r="P763" s="9" t="s">
        <v>401</v>
      </c>
      <c r="Q763">
        <v>2020</v>
      </c>
      <c r="R763">
        <v>11</v>
      </c>
      <c r="S763">
        <v>7.1623647302819355</v>
      </c>
      <c r="T763" s="9" t="s">
        <v>356</v>
      </c>
      <c r="U763">
        <v>7</v>
      </c>
      <c r="V763">
        <v>4</v>
      </c>
      <c r="W763">
        <v>3</v>
      </c>
      <c r="X763">
        <v>3</v>
      </c>
      <c r="Y763">
        <v>2021</v>
      </c>
      <c r="Z763" s="9" t="s">
        <v>198</v>
      </c>
      <c r="AA763" s="9" t="s">
        <v>196</v>
      </c>
      <c r="AB763" t="s">
        <v>440</v>
      </c>
      <c r="AC763" t="s">
        <v>444</v>
      </c>
      <c r="AD763">
        <v>11</v>
      </c>
      <c r="AE763" t="s">
        <v>453</v>
      </c>
      <c r="AF763">
        <v>5</v>
      </c>
      <c r="AG763" t="s">
        <v>448</v>
      </c>
      <c r="AH763" t="s">
        <v>484</v>
      </c>
      <c r="AI763" t="s">
        <v>444</v>
      </c>
      <c r="AJ763">
        <v>11</v>
      </c>
      <c r="AK763" t="s">
        <v>453</v>
      </c>
    </row>
    <row r="764" spans="1:37" hidden="1" x14ac:dyDescent="0.2">
      <c r="A764">
        <v>438</v>
      </c>
      <c r="B764" s="9" t="s">
        <v>107</v>
      </c>
      <c r="C764">
        <v>10</v>
      </c>
      <c r="D764" s="10">
        <v>44148</v>
      </c>
      <c r="E764" s="10">
        <v>44513</v>
      </c>
      <c r="F764" s="9" t="s">
        <v>34</v>
      </c>
      <c r="G764">
        <v>594</v>
      </c>
      <c r="H764">
        <v>2</v>
      </c>
      <c r="I764" s="10">
        <v>44349</v>
      </c>
      <c r="J764">
        <v>0</v>
      </c>
      <c r="K764" t="b">
        <v>0</v>
      </c>
      <c r="L764">
        <v>97</v>
      </c>
      <c r="M764">
        <v>393</v>
      </c>
      <c r="N764" s="9" t="s">
        <v>183</v>
      </c>
      <c r="O764" s="10">
        <v>44383</v>
      </c>
      <c r="P764" s="9" t="s">
        <v>410</v>
      </c>
      <c r="Q764">
        <v>2020</v>
      </c>
      <c r="R764">
        <v>11</v>
      </c>
      <c r="S764">
        <v>7.7208977597075918</v>
      </c>
      <c r="T764" s="9" t="s">
        <v>356</v>
      </c>
      <c r="U764">
        <v>7</v>
      </c>
      <c r="V764">
        <v>4</v>
      </c>
      <c r="W764">
        <v>4</v>
      </c>
      <c r="X764">
        <v>3</v>
      </c>
      <c r="Y764">
        <v>2021</v>
      </c>
      <c r="Z764" s="9" t="s">
        <v>198</v>
      </c>
      <c r="AA764" s="9" t="s">
        <v>196</v>
      </c>
      <c r="AB764" t="s">
        <v>440</v>
      </c>
      <c r="AC764" t="s">
        <v>444</v>
      </c>
      <c r="AD764">
        <v>11</v>
      </c>
      <c r="AE764" t="s">
        <v>453</v>
      </c>
      <c r="AF764">
        <v>6</v>
      </c>
      <c r="AG764" t="s">
        <v>457</v>
      </c>
      <c r="AH764" t="s">
        <v>484</v>
      </c>
      <c r="AI764" t="s">
        <v>444</v>
      </c>
      <c r="AJ764">
        <v>11</v>
      </c>
      <c r="AK764" t="s">
        <v>453</v>
      </c>
    </row>
    <row r="765" spans="1:37" hidden="1" x14ac:dyDescent="0.2">
      <c r="A765">
        <v>451</v>
      </c>
      <c r="B765" s="9" t="s">
        <v>123</v>
      </c>
      <c r="C765">
        <v>10</v>
      </c>
      <c r="D765" s="10">
        <v>44124</v>
      </c>
      <c r="E765" s="10">
        <v>44489</v>
      </c>
      <c r="F765" s="9" t="s">
        <v>34</v>
      </c>
      <c r="G765">
        <v>792</v>
      </c>
      <c r="H765">
        <v>6</v>
      </c>
      <c r="I765" s="10">
        <v>44335</v>
      </c>
      <c r="J765">
        <v>0</v>
      </c>
      <c r="K765" t="b">
        <v>1</v>
      </c>
      <c r="L765">
        <v>1</v>
      </c>
      <c r="M765">
        <v>6</v>
      </c>
      <c r="N765" s="9" t="s">
        <v>183</v>
      </c>
      <c r="O765" s="10">
        <v>44383</v>
      </c>
      <c r="P765" s="9" t="s">
        <v>402</v>
      </c>
      <c r="Q765">
        <v>2020</v>
      </c>
      <c r="R765">
        <v>10</v>
      </c>
      <c r="S765">
        <v>8.5094149777202812</v>
      </c>
      <c r="T765" s="9" t="s">
        <v>356</v>
      </c>
      <c r="U765">
        <v>8</v>
      </c>
      <c r="V765">
        <v>4</v>
      </c>
      <c r="W765">
        <v>5</v>
      </c>
      <c r="X765">
        <v>2</v>
      </c>
      <c r="Y765">
        <v>2021</v>
      </c>
      <c r="Z765" s="9" t="s">
        <v>197</v>
      </c>
      <c r="AA765" s="9" t="s">
        <v>194</v>
      </c>
      <c r="AB765" t="s">
        <v>440</v>
      </c>
      <c r="AC765" t="s">
        <v>444</v>
      </c>
      <c r="AD765">
        <v>10</v>
      </c>
      <c r="AE765" t="s">
        <v>450</v>
      </c>
      <c r="AF765">
        <v>5</v>
      </c>
      <c r="AG765" t="s">
        <v>448</v>
      </c>
      <c r="AH765" t="s">
        <v>484</v>
      </c>
      <c r="AI765" t="s">
        <v>444</v>
      </c>
      <c r="AJ765">
        <v>10</v>
      </c>
      <c r="AK765" t="s">
        <v>450</v>
      </c>
    </row>
    <row r="766" spans="1:37" hidden="1" x14ac:dyDescent="0.2">
      <c r="A766">
        <v>452</v>
      </c>
      <c r="B766" s="9" t="s">
        <v>125</v>
      </c>
      <c r="C766">
        <v>5</v>
      </c>
      <c r="D766" s="10">
        <v>44180</v>
      </c>
      <c r="E766" s="10">
        <v>44545</v>
      </c>
      <c r="F766" s="9" t="s">
        <v>34</v>
      </c>
      <c r="G766">
        <v>406</v>
      </c>
      <c r="H766">
        <v>2</v>
      </c>
      <c r="I766" s="10">
        <v>44326</v>
      </c>
      <c r="J766">
        <v>0</v>
      </c>
      <c r="K766" t="b">
        <v>0</v>
      </c>
      <c r="L766">
        <v>3</v>
      </c>
      <c r="M766">
        <v>9</v>
      </c>
      <c r="N766" s="9" t="s">
        <v>183</v>
      </c>
      <c r="O766" s="10">
        <v>44383</v>
      </c>
      <c r="P766" s="9" t="s">
        <v>379</v>
      </c>
      <c r="Q766">
        <v>2020</v>
      </c>
      <c r="R766">
        <v>12</v>
      </c>
      <c r="S766">
        <v>6.6695414690240042</v>
      </c>
      <c r="T766" s="9" t="s">
        <v>356</v>
      </c>
      <c r="U766">
        <v>6</v>
      </c>
      <c r="V766">
        <v>4</v>
      </c>
      <c r="W766">
        <v>3</v>
      </c>
      <c r="X766">
        <v>4</v>
      </c>
      <c r="Y766">
        <v>2021</v>
      </c>
      <c r="Z766" s="9" t="s">
        <v>199</v>
      </c>
      <c r="AA766" s="9" t="s">
        <v>192</v>
      </c>
      <c r="AB766" t="s">
        <v>440</v>
      </c>
      <c r="AC766" t="s">
        <v>444</v>
      </c>
      <c r="AD766">
        <v>12</v>
      </c>
      <c r="AE766" t="s">
        <v>445</v>
      </c>
      <c r="AF766">
        <v>5</v>
      </c>
      <c r="AG766" t="s">
        <v>448</v>
      </c>
      <c r="AH766" t="s">
        <v>484</v>
      </c>
      <c r="AI766" t="s">
        <v>444</v>
      </c>
      <c r="AJ766">
        <v>12</v>
      </c>
      <c r="AK766" t="s">
        <v>445</v>
      </c>
    </row>
    <row r="767" spans="1:37" hidden="1" x14ac:dyDescent="0.2">
      <c r="A767">
        <v>453</v>
      </c>
      <c r="B767" s="9" t="s">
        <v>126</v>
      </c>
      <c r="C767">
        <v>5</v>
      </c>
      <c r="D767" s="10">
        <v>44186</v>
      </c>
      <c r="E767" s="10">
        <v>44551</v>
      </c>
      <c r="F767" s="9" t="s">
        <v>34</v>
      </c>
      <c r="G767">
        <v>542</v>
      </c>
      <c r="H767">
        <v>2</v>
      </c>
      <c r="I767" s="10">
        <v>44352</v>
      </c>
      <c r="J767">
        <v>0</v>
      </c>
      <c r="K767" t="b">
        <v>0</v>
      </c>
      <c r="L767">
        <v>30</v>
      </c>
      <c r="M767">
        <v>57</v>
      </c>
      <c r="N767" s="9" t="s">
        <v>183</v>
      </c>
      <c r="O767" s="10">
        <v>44383</v>
      </c>
      <c r="P767" s="9" t="s">
        <v>409</v>
      </c>
      <c r="Q767">
        <v>2020</v>
      </c>
      <c r="R767">
        <v>12</v>
      </c>
      <c r="S767">
        <v>6.4724121645208319</v>
      </c>
      <c r="T767" s="9" t="s">
        <v>356</v>
      </c>
      <c r="U767">
        <v>6</v>
      </c>
      <c r="V767">
        <v>4</v>
      </c>
      <c r="W767">
        <v>2</v>
      </c>
      <c r="X767">
        <v>4</v>
      </c>
      <c r="Y767">
        <v>2021</v>
      </c>
      <c r="Z767" s="9" t="s">
        <v>199</v>
      </c>
      <c r="AA767" s="9" t="s">
        <v>192</v>
      </c>
      <c r="AB767" t="s">
        <v>440</v>
      </c>
      <c r="AC767" t="s">
        <v>444</v>
      </c>
      <c r="AD767">
        <v>12</v>
      </c>
      <c r="AE767" t="s">
        <v>445</v>
      </c>
      <c r="AF767">
        <v>6</v>
      </c>
      <c r="AG767" t="s">
        <v>457</v>
      </c>
      <c r="AH767" t="s">
        <v>484</v>
      </c>
      <c r="AI767" t="s">
        <v>444</v>
      </c>
      <c r="AJ767">
        <v>12</v>
      </c>
      <c r="AK767" t="s">
        <v>445</v>
      </c>
    </row>
    <row r="768" spans="1:37" hidden="1" x14ac:dyDescent="0.2">
      <c r="A768">
        <v>467</v>
      </c>
      <c r="B768" s="9" t="s">
        <v>142</v>
      </c>
      <c r="C768">
        <v>5</v>
      </c>
      <c r="D768" s="10">
        <v>44183</v>
      </c>
      <c r="E768" s="10">
        <v>44548</v>
      </c>
      <c r="F768" s="9" t="s">
        <v>34</v>
      </c>
      <c r="G768">
        <v>406</v>
      </c>
      <c r="H768">
        <v>2</v>
      </c>
      <c r="I768" s="10">
        <v>44348</v>
      </c>
      <c r="J768">
        <v>0</v>
      </c>
      <c r="K768" t="b">
        <v>1</v>
      </c>
      <c r="L768">
        <v>9</v>
      </c>
      <c r="M768">
        <v>59</v>
      </c>
      <c r="N768" s="9" t="s">
        <v>183</v>
      </c>
      <c r="O768" s="10">
        <v>44383</v>
      </c>
      <c r="P768" s="9" t="s">
        <v>393</v>
      </c>
      <c r="Q768">
        <v>2020</v>
      </c>
      <c r="R768">
        <v>12</v>
      </c>
      <c r="S768">
        <v>6.5709768167724185</v>
      </c>
      <c r="T768" s="9" t="s">
        <v>356</v>
      </c>
      <c r="U768">
        <v>6</v>
      </c>
      <c r="V768">
        <v>4</v>
      </c>
      <c r="W768">
        <v>3</v>
      </c>
      <c r="X768">
        <v>4</v>
      </c>
      <c r="Y768">
        <v>2021</v>
      </c>
      <c r="Z768" s="9" t="s">
        <v>199</v>
      </c>
      <c r="AA768" s="9" t="s">
        <v>192</v>
      </c>
      <c r="AB768" t="s">
        <v>440</v>
      </c>
      <c r="AC768" t="s">
        <v>444</v>
      </c>
      <c r="AD768">
        <v>12</v>
      </c>
      <c r="AE768" t="s">
        <v>445</v>
      </c>
      <c r="AF768">
        <v>6</v>
      </c>
      <c r="AG768" t="s">
        <v>457</v>
      </c>
      <c r="AH768" t="s">
        <v>484</v>
      </c>
      <c r="AI768" t="s">
        <v>444</v>
      </c>
      <c r="AJ768">
        <v>12</v>
      </c>
      <c r="AK768" t="s">
        <v>445</v>
      </c>
    </row>
    <row r="769" spans="1:37" hidden="1" x14ac:dyDescent="0.2">
      <c r="A769">
        <v>493</v>
      </c>
      <c r="B769" s="9" t="s">
        <v>40</v>
      </c>
      <c r="C769">
        <v>10</v>
      </c>
      <c r="D769" s="10">
        <v>44074</v>
      </c>
      <c r="E769" s="10">
        <v>44439</v>
      </c>
      <c r="F769" s="9" t="s">
        <v>34</v>
      </c>
      <c r="G769">
        <v>658</v>
      </c>
      <c r="H769">
        <v>1</v>
      </c>
      <c r="I769" s="10">
        <v>44340</v>
      </c>
      <c r="J769">
        <v>0</v>
      </c>
      <c r="K769" t="b">
        <v>0</v>
      </c>
      <c r="L769">
        <v>1</v>
      </c>
      <c r="M769">
        <v>18</v>
      </c>
      <c r="N769" s="9" t="s">
        <v>183</v>
      </c>
      <c r="O769" s="10">
        <v>44383</v>
      </c>
      <c r="P769" s="9" t="s">
        <v>373</v>
      </c>
      <c r="Q769">
        <v>2020</v>
      </c>
      <c r="R769">
        <v>8</v>
      </c>
      <c r="S769">
        <v>10.152159181913387</v>
      </c>
      <c r="T769" s="9" t="s">
        <v>356</v>
      </c>
      <c r="U769">
        <v>10</v>
      </c>
      <c r="V769">
        <v>5</v>
      </c>
      <c r="W769">
        <v>5</v>
      </c>
      <c r="X769">
        <v>1</v>
      </c>
      <c r="Y769">
        <v>2021</v>
      </c>
      <c r="Z769" s="9" t="s">
        <v>195</v>
      </c>
      <c r="AA769" s="9" t="s">
        <v>189</v>
      </c>
      <c r="AB769" t="s">
        <v>440</v>
      </c>
      <c r="AC769" t="s">
        <v>441</v>
      </c>
      <c r="AD769">
        <v>8</v>
      </c>
      <c r="AE769" t="s">
        <v>442</v>
      </c>
      <c r="AF769">
        <v>5</v>
      </c>
      <c r="AG769" t="s">
        <v>448</v>
      </c>
      <c r="AH769" t="s">
        <v>484</v>
      </c>
      <c r="AI769" t="s">
        <v>441</v>
      </c>
      <c r="AJ769">
        <v>8</v>
      </c>
      <c r="AK769" t="s">
        <v>442</v>
      </c>
    </row>
    <row r="770" spans="1:37" hidden="1" x14ac:dyDescent="0.2">
      <c r="A770">
        <v>498</v>
      </c>
      <c r="B770" s="9" t="s">
        <v>50</v>
      </c>
      <c r="C770">
        <v>5</v>
      </c>
      <c r="D770" s="10">
        <v>44090</v>
      </c>
      <c r="E770" s="10">
        <v>44455</v>
      </c>
      <c r="F770" s="9" t="s">
        <v>34</v>
      </c>
      <c r="G770">
        <v>406</v>
      </c>
      <c r="H770">
        <v>4</v>
      </c>
      <c r="I770" s="10">
        <v>44343</v>
      </c>
      <c r="J770">
        <v>0</v>
      </c>
      <c r="K770" t="b">
        <v>0</v>
      </c>
      <c r="L770">
        <v>7</v>
      </c>
      <c r="M770">
        <v>48</v>
      </c>
      <c r="N770" s="9" t="s">
        <v>183</v>
      </c>
      <c r="O770" s="10">
        <v>44383</v>
      </c>
      <c r="P770" s="9" t="s">
        <v>405</v>
      </c>
      <c r="Q770">
        <v>2020</v>
      </c>
      <c r="R770">
        <v>9</v>
      </c>
      <c r="S770">
        <v>9.626481036571592</v>
      </c>
      <c r="T770" s="9" t="s">
        <v>356</v>
      </c>
      <c r="U770">
        <v>9</v>
      </c>
      <c r="V770">
        <v>5</v>
      </c>
      <c r="W770">
        <v>5</v>
      </c>
      <c r="X770">
        <v>2</v>
      </c>
      <c r="Y770">
        <v>2021</v>
      </c>
      <c r="Z770" s="9" t="s">
        <v>197</v>
      </c>
      <c r="AA770" s="9" t="s">
        <v>193</v>
      </c>
      <c r="AB770" t="s">
        <v>440</v>
      </c>
      <c r="AC770" t="s">
        <v>441</v>
      </c>
      <c r="AD770">
        <v>9</v>
      </c>
      <c r="AE770" t="s">
        <v>449</v>
      </c>
      <c r="AF770">
        <v>5</v>
      </c>
      <c r="AG770" t="s">
        <v>448</v>
      </c>
      <c r="AH770" t="s">
        <v>484</v>
      </c>
      <c r="AI770" t="s">
        <v>441</v>
      </c>
      <c r="AJ770">
        <v>9</v>
      </c>
      <c r="AK770" t="s">
        <v>449</v>
      </c>
    </row>
    <row r="771" spans="1:37" hidden="1" x14ac:dyDescent="0.2">
      <c r="A771">
        <v>500</v>
      </c>
      <c r="B771" s="9" t="s">
        <v>54</v>
      </c>
      <c r="C771">
        <v>5</v>
      </c>
      <c r="D771" s="10">
        <v>44175</v>
      </c>
      <c r="E771" s="10">
        <v>44540</v>
      </c>
      <c r="F771" s="9" t="s">
        <v>34</v>
      </c>
      <c r="G771">
        <v>325</v>
      </c>
      <c r="H771">
        <v>1</v>
      </c>
      <c r="I771" s="10">
        <v>44350</v>
      </c>
      <c r="J771">
        <v>0</v>
      </c>
      <c r="K771" t="b">
        <v>1</v>
      </c>
      <c r="M771">
        <v>2</v>
      </c>
      <c r="N771" s="9" t="s">
        <v>183</v>
      </c>
      <c r="O771" s="10">
        <v>44383</v>
      </c>
      <c r="P771" s="9" t="s">
        <v>414</v>
      </c>
      <c r="Q771">
        <v>2020</v>
      </c>
      <c r="R771">
        <v>12</v>
      </c>
      <c r="S771">
        <v>6.833815889443315</v>
      </c>
      <c r="T771" s="9" t="s">
        <v>356</v>
      </c>
      <c r="U771">
        <v>6</v>
      </c>
      <c r="V771">
        <v>5</v>
      </c>
      <c r="W771">
        <v>2</v>
      </c>
      <c r="X771">
        <v>5</v>
      </c>
      <c r="Y771">
        <v>2021</v>
      </c>
      <c r="Z771" s="9" t="s">
        <v>200</v>
      </c>
      <c r="AA771" s="9" t="s">
        <v>192</v>
      </c>
      <c r="AB771" t="s">
        <v>440</v>
      </c>
      <c r="AC771" t="s">
        <v>444</v>
      </c>
      <c r="AD771">
        <v>12</v>
      </c>
      <c r="AE771" t="s">
        <v>445</v>
      </c>
      <c r="AF771">
        <v>6</v>
      </c>
      <c r="AG771" t="s">
        <v>457</v>
      </c>
      <c r="AH771" t="s">
        <v>484</v>
      </c>
      <c r="AI771" t="s">
        <v>444</v>
      </c>
      <c r="AJ771">
        <v>12</v>
      </c>
      <c r="AK771" t="s">
        <v>445</v>
      </c>
    </row>
    <row r="772" spans="1:37" hidden="1" x14ac:dyDescent="0.2">
      <c r="A772">
        <v>520</v>
      </c>
      <c r="B772" s="9" t="s">
        <v>88</v>
      </c>
      <c r="C772">
        <v>10</v>
      </c>
      <c r="D772" s="10">
        <v>44161</v>
      </c>
      <c r="E772" s="10">
        <v>44526</v>
      </c>
      <c r="F772" s="9" t="s">
        <v>34</v>
      </c>
      <c r="G772">
        <v>395</v>
      </c>
      <c r="H772">
        <v>3</v>
      </c>
      <c r="I772" s="10">
        <v>44323</v>
      </c>
      <c r="J772">
        <v>0</v>
      </c>
      <c r="K772" t="b">
        <v>1</v>
      </c>
      <c r="L772">
        <v>16</v>
      </c>
      <c r="M772">
        <v>120</v>
      </c>
      <c r="N772" s="9" t="s">
        <v>183</v>
      </c>
      <c r="O772" s="10">
        <v>44383</v>
      </c>
      <c r="P772" s="9" t="s">
        <v>400</v>
      </c>
      <c r="Q772">
        <v>2020</v>
      </c>
      <c r="R772">
        <v>11</v>
      </c>
      <c r="S772">
        <v>7.2937842666173847</v>
      </c>
      <c r="T772" s="9" t="s">
        <v>356</v>
      </c>
      <c r="U772">
        <v>7</v>
      </c>
      <c r="V772">
        <v>5</v>
      </c>
      <c r="W772">
        <v>2</v>
      </c>
      <c r="X772">
        <v>4</v>
      </c>
      <c r="Y772">
        <v>2021</v>
      </c>
      <c r="Z772" s="9" t="s">
        <v>199</v>
      </c>
      <c r="AA772" s="9" t="s">
        <v>196</v>
      </c>
      <c r="AB772" t="s">
        <v>440</v>
      </c>
      <c r="AC772" t="s">
        <v>444</v>
      </c>
      <c r="AD772">
        <v>11</v>
      </c>
      <c r="AE772" t="s">
        <v>453</v>
      </c>
      <c r="AF772">
        <v>5</v>
      </c>
      <c r="AG772" t="s">
        <v>448</v>
      </c>
      <c r="AH772" t="s">
        <v>484</v>
      </c>
      <c r="AI772" t="s">
        <v>444</v>
      </c>
      <c r="AJ772">
        <v>11</v>
      </c>
      <c r="AK772" t="s">
        <v>453</v>
      </c>
    </row>
    <row r="773" spans="1:37" hidden="1" x14ac:dyDescent="0.2">
      <c r="A773">
        <v>523</v>
      </c>
      <c r="B773" s="9" t="s">
        <v>92</v>
      </c>
      <c r="C773">
        <v>5</v>
      </c>
      <c r="D773" s="10">
        <v>44139</v>
      </c>
      <c r="E773" s="10">
        <v>44504</v>
      </c>
      <c r="F773" s="9" t="s">
        <v>34</v>
      </c>
      <c r="G773">
        <v>325</v>
      </c>
      <c r="H773">
        <v>1</v>
      </c>
      <c r="I773" s="10">
        <v>44350</v>
      </c>
      <c r="J773">
        <v>0</v>
      </c>
      <c r="K773" t="b">
        <v>0</v>
      </c>
      <c r="N773" s="9" t="s">
        <v>183</v>
      </c>
      <c r="O773" s="10">
        <v>44383</v>
      </c>
      <c r="P773" s="9" t="s">
        <v>415</v>
      </c>
      <c r="Q773">
        <v>2020</v>
      </c>
      <c r="R773">
        <v>11</v>
      </c>
      <c r="S773">
        <v>8.0165917164623508</v>
      </c>
      <c r="T773" s="9" t="s">
        <v>356</v>
      </c>
      <c r="U773">
        <v>8</v>
      </c>
      <c r="V773">
        <v>5</v>
      </c>
      <c r="W773">
        <v>3</v>
      </c>
      <c r="X773">
        <v>4</v>
      </c>
      <c r="Y773">
        <v>2021</v>
      </c>
      <c r="Z773" s="9" t="s">
        <v>199</v>
      </c>
      <c r="AA773" s="9" t="s">
        <v>196</v>
      </c>
      <c r="AB773" t="s">
        <v>440</v>
      </c>
      <c r="AC773" t="s">
        <v>444</v>
      </c>
      <c r="AD773">
        <v>11</v>
      </c>
      <c r="AE773" t="s">
        <v>453</v>
      </c>
      <c r="AF773">
        <v>6</v>
      </c>
      <c r="AG773" t="s">
        <v>457</v>
      </c>
      <c r="AH773" t="s">
        <v>484</v>
      </c>
      <c r="AI773" t="s">
        <v>444</v>
      </c>
      <c r="AJ773">
        <v>11</v>
      </c>
      <c r="AK773" t="s">
        <v>453</v>
      </c>
    </row>
    <row r="774" spans="1:37" hidden="1" x14ac:dyDescent="0.2">
      <c r="A774">
        <v>526</v>
      </c>
      <c r="B774" s="9" t="s">
        <v>95</v>
      </c>
      <c r="C774">
        <v>5</v>
      </c>
      <c r="D774" s="10">
        <v>44165</v>
      </c>
      <c r="E774" s="10">
        <v>44530</v>
      </c>
      <c r="F774" s="9" t="s">
        <v>34</v>
      </c>
      <c r="G774">
        <v>325</v>
      </c>
      <c r="H774">
        <v>3</v>
      </c>
      <c r="I774" s="10">
        <v>44341</v>
      </c>
      <c r="J774">
        <v>0</v>
      </c>
      <c r="K774" t="b">
        <v>1</v>
      </c>
      <c r="L774">
        <v>32</v>
      </c>
      <c r="M774">
        <v>136</v>
      </c>
      <c r="N774" s="9" t="s">
        <v>183</v>
      </c>
      <c r="O774" s="10">
        <v>44383</v>
      </c>
      <c r="P774" s="9" t="s">
        <v>401</v>
      </c>
      <c r="Q774">
        <v>2020</v>
      </c>
      <c r="R774">
        <v>11</v>
      </c>
      <c r="S774">
        <v>7.1623647302819355</v>
      </c>
      <c r="T774" s="9" t="s">
        <v>356</v>
      </c>
      <c r="U774">
        <v>7</v>
      </c>
      <c r="V774">
        <v>5</v>
      </c>
      <c r="W774">
        <v>2</v>
      </c>
      <c r="X774">
        <v>4</v>
      </c>
      <c r="Y774">
        <v>2021</v>
      </c>
      <c r="Z774" s="9" t="s">
        <v>199</v>
      </c>
      <c r="AA774" s="9" t="s">
        <v>196</v>
      </c>
      <c r="AB774" t="s">
        <v>440</v>
      </c>
      <c r="AC774" t="s">
        <v>444</v>
      </c>
      <c r="AD774">
        <v>11</v>
      </c>
      <c r="AE774" t="s">
        <v>453</v>
      </c>
      <c r="AF774">
        <v>5</v>
      </c>
      <c r="AG774" t="s">
        <v>448</v>
      </c>
      <c r="AH774" t="s">
        <v>484</v>
      </c>
      <c r="AI774" t="s">
        <v>444</v>
      </c>
      <c r="AJ774">
        <v>11</v>
      </c>
      <c r="AK774" t="s">
        <v>453</v>
      </c>
    </row>
    <row r="775" spans="1:37" hidden="1" x14ac:dyDescent="0.2">
      <c r="A775">
        <v>536</v>
      </c>
      <c r="B775" s="9" t="s">
        <v>107</v>
      </c>
      <c r="C775">
        <v>10</v>
      </c>
      <c r="D775" s="10">
        <v>44148</v>
      </c>
      <c r="E775" s="10">
        <v>44513</v>
      </c>
      <c r="F775" s="9" t="s">
        <v>34</v>
      </c>
      <c r="G775">
        <v>594</v>
      </c>
      <c r="H775">
        <v>2</v>
      </c>
      <c r="I775" s="10">
        <v>44349</v>
      </c>
      <c r="J775">
        <v>0</v>
      </c>
      <c r="K775" t="b">
        <v>0</v>
      </c>
      <c r="L775">
        <v>97</v>
      </c>
      <c r="M775">
        <v>393</v>
      </c>
      <c r="N775" s="9" t="s">
        <v>183</v>
      </c>
      <c r="O775" s="10">
        <v>44383</v>
      </c>
      <c r="P775" s="9" t="s">
        <v>410</v>
      </c>
      <c r="Q775">
        <v>2020</v>
      </c>
      <c r="R775">
        <v>11</v>
      </c>
      <c r="S775">
        <v>7.7208977597075918</v>
      </c>
      <c r="T775" s="9" t="s">
        <v>356</v>
      </c>
      <c r="U775">
        <v>7</v>
      </c>
      <c r="V775">
        <v>5</v>
      </c>
      <c r="W775">
        <v>3</v>
      </c>
      <c r="X775">
        <v>4</v>
      </c>
      <c r="Y775">
        <v>2021</v>
      </c>
      <c r="Z775" s="9" t="s">
        <v>199</v>
      </c>
      <c r="AA775" s="9" t="s">
        <v>196</v>
      </c>
      <c r="AB775" t="s">
        <v>440</v>
      </c>
      <c r="AC775" t="s">
        <v>444</v>
      </c>
      <c r="AD775">
        <v>11</v>
      </c>
      <c r="AE775" t="s">
        <v>453</v>
      </c>
      <c r="AF775">
        <v>6</v>
      </c>
      <c r="AG775" t="s">
        <v>457</v>
      </c>
      <c r="AH775" t="s">
        <v>484</v>
      </c>
      <c r="AI775" t="s">
        <v>444</v>
      </c>
      <c r="AJ775">
        <v>11</v>
      </c>
      <c r="AK775" t="s">
        <v>453</v>
      </c>
    </row>
    <row r="776" spans="1:37" hidden="1" x14ac:dyDescent="0.2">
      <c r="A776">
        <v>549</v>
      </c>
      <c r="B776" s="9" t="s">
        <v>123</v>
      </c>
      <c r="C776">
        <v>10</v>
      </c>
      <c r="D776" s="10">
        <v>44124</v>
      </c>
      <c r="E776" s="10">
        <v>44489</v>
      </c>
      <c r="F776" s="9" t="s">
        <v>34</v>
      </c>
      <c r="G776">
        <v>792</v>
      </c>
      <c r="H776">
        <v>6</v>
      </c>
      <c r="I776" s="10">
        <v>44335</v>
      </c>
      <c r="J776">
        <v>0</v>
      </c>
      <c r="K776" t="b">
        <v>1</v>
      </c>
      <c r="L776">
        <v>1</v>
      </c>
      <c r="M776">
        <v>6</v>
      </c>
      <c r="N776" s="9" t="s">
        <v>183</v>
      </c>
      <c r="O776" s="10">
        <v>44383</v>
      </c>
      <c r="P776" s="9" t="s">
        <v>402</v>
      </c>
      <c r="Q776">
        <v>2020</v>
      </c>
      <c r="R776">
        <v>10</v>
      </c>
      <c r="S776">
        <v>8.5094149777202812</v>
      </c>
      <c r="T776" s="9" t="s">
        <v>356</v>
      </c>
      <c r="U776">
        <v>8</v>
      </c>
      <c r="V776">
        <v>5</v>
      </c>
      <c r="W776">
        <v>4</v>
      </c>
      <c r="X776">
        <v>3</v>
      </c>
      <c r="Y776">
        <v>2021</v>
      </c>
      <c r="Z776" s="9" t="s">
        <v>198</v>
      </c>
      <c r="AA776" s="9" t="s">
        <v>194</v>
      </c>
      <c r="AB776" t="s">
        <v>440</v>
      </c>
      <c r="AC776" t="s">
        <v>444</v>
      </c>
      <c r="AD776">
        <v>10</v>
      </c>
      <c r="AE776" t="s">
        <v>450</v>
      </c>
      <c r="AF776">
        <v>5</v>
      </c>
      <c r="AG776" t="s">
        <v>448</v>
      </c>
      <c r="AH776" t="s">
        <v>484</v>
      </c>
      <c r="AI776" t="s">
        <v>444</v>
      </c>
      <c r="AJ776">
        <v>10</v>
      </c>
      <c r="AK776" t="s">
        <v>450</v>
      </c>
    </row>
    <row r="777" spans="1:37" hidden="1" x14ac:dyDescent="0.2">
      <c r="A777">
        <v>550</v>
      </c>
      <c r="B777" s="9" t="s">
        <v>125</v>
      </c>
      <c r="C777">
        <v>5</v>
      </c>
      <c r="D777" s="10">
        <v>44180</v>
      </c>
      <c r="E777" s="10">
        <v>44545</v>
      </c>
      <c r="F777" s="9" t="s">
        <v>34</v>
      </c>
      <c r="G777">
        <v>406</v>
      </c>
      <c r="H777">
        <v>2</v>
      </c>
      <c r="I777" s="10">
        <v>44326</v>
      </c>
      <c r="J777">
        <v>0</v>
      </c>
      <c r="K777" t="b">
        <v>0</v>
      </c>
      <c r="L777">
        <v>3</v>
      </c>
      <c r="M777">
        <v>9</v>
      </c>
      <c r="N777" s="9" t="s">
        <v>183</v>
      </c>
      <c r="O777" s="10">
        <v>44383</v>
      </c>
      <c r="P777" s="9" t="s">
        <v>379</v>
      </c>
      <c r="Q777">
        <v>2020</v>
      </c>
      <c r="R777">
        <v>12</v>
      </c>
      <c r="S777">
        <v>6.6695414690240042</v>
      </c>
      <c r="T777" s="9" t="s">
        <v>356</v>
      </c>
      <c r="U777">
        <v>6</v>
      </c>
      <c r="V777">
        <v>5</v>
      </c>
      <c r="W777">
        <v>2</v>
      </c>
      <c r="X777">
        <v>5</v>
      </c>
      <c r="Y777">
        <v>2021</v>
      </c>
      <c r="Z777" s="9" t="s">
        <v>200</v>
      </c>
      <c r="AA777" s="9" t="s">
        <v>192</v>
      </c>
      <c r="AB777" t="s">
        <v>440</v>
      </c>
      <c r="AC777" t="s">
        <v>444</v>
      </c>
      <c r="AD777">
        <v>12</v>
      </c>
      <c r="AE777" t="s">
        <v>445</v>
      </c>
      <c r="AF777">
        <v>5</v>
      </c>
      <c r="AG777" t="s">
        <v>448</v>
      </c>
      <c r="AH777" t="s">
        <v>484</v>
      </c>
      <c r="AI777" t="s">
        <v>444</v>
      </c>
      <c r="AJ777">
        <v>12</v>
      </c>
      <c r="AK777" t="s">
        <v>445</v>
      </c>
    </row>
    <row r="778" spans="1:37" hidden="1" x14ac:dyDescent="0.2">
      <c r="A778">
        <v>551</v>
      </c>
      <c r="B778" s="9" t="s">
        <v>126</v>
      </c>
      <c r="C778">
        <v>5</v>
      </c>
      <c r="D778" s="10">
        <v>44186</v>
      </c>
      <c r="E778" s="10">
        <v>44551</v>
      </c>
      <c r="F778" s="9" t="s">
        <v>34</v>
      </c>
      <c r="G778">
        <v>542</v>
      </c>
      <c r="H778">
        <v>2</v>
      </c>
      <c r="I778" s="10">
        <v>44352</v>
      </c>
      <c r="J778">
        <v>0</v>
      </c>
      <c r="K778" t="b">
        <v>0</v>
      </c>
      <c r="L778">
        <v>30</v>
      </c>
      <c r="M778">
        <v>57</v>
      </c>
      <c r="N778" s="9" t="s">
        <v>183</v>
      </c>
      <c r="O778" s="10">
        <v>44383</v>
      </c>
      <c r="P778" s="9" t="s">
        <v>409</v>
      </c>
      <c r="Q778">
        <v>2020</v>
      </c>
      <c r="R778">
        <v>12</v>
      </c>
      <c r="S778">
        <v>6.4724121645208319</v>
      </c>
      <c r="T778" s="9" t="s">
        <v>356</v>
      </c>
      <c r="U778">
        <v>6</v>
      </c>
      <c r="V778">
        <v>5</v>
      </c>
      <c r="W778">
        <v>1</v>
      </c>
      <c r="X778">
        <v>5</v>
      </c>
      <c r="Y778">
        <v>2021</v>
      </c>
      <c r="Z778" s="9" t="s">
        <v>200</v>
      </c>
      <c r="AA778" s="9" t="s">
        <v>192</v>
      </c>
      <c r="AB778" t="s">
        <v>440</v>
      </c>
      <c r="AC778" t="s">
        <v>444</v>
      </c>
      <c r="AD778">
        <v>12</v>
      </c>
      <c r="AE778" t="s">
        <v>445</v>
      </c>
      <c r="AF778">
        <v>6</v>
      </c>
      <c r="AG778" t="s">
        <v>457</v>
      </c>
      <c r="AH778" t="s">
        <v>484</v>
      </c>
      <c r="AI778" t="s">
        <v>444</v>
      </c>
      <c r="AJ778">
        <v>12</v>
      </c>
      <c r="AK778" t="s">
        <v>445</v>
      </c>
    </row>
    <row r="779" spans="1:37" hidden="1" x14ac:dyDescent="0.2">
      <c r="A779">
        <v>565</v>
      </c>
      <c r="B779" s="9" t="s">
        <v>142</v>
      </c>
      <c r="C779">
        <v>5</v>
      </c>
      <c r="D779" s="10">
        <v>44183</v>
      </c>
      <c r="E779" s="10">
        <v>44548</v>
      </c>
      <c r="F779" s="9" t="s">
        <v>34</v>
      </c>
      <c r="G779">
        <v>406</v>
      </c>
      <c r="H779">
        <v>2</v>
      </c>
      <c r="I779" s="10">
        <v>44348</v>
      </c>
      <c r="J779">
        <v>0</v>
      </c>
      <c r="K779" t="b">
        <v>1</v>
      </c>
      <c r="L779">
        <v>9</v>
      </c>
      <c r="M779">
        <v>59</v>
      </c>
      <c r="N779" s="9" t="s">
        <v>183</v>
      </c>
      <c r="O779" s="10">
        <v>44383</v>
      </c>
      <c r="P779" s="9" t="s">
        <v>393</v>
      </c>
      <c r="Q779">
        <v>2020</v>
      </c>
      <c r="R779">
        <v>12</v>
      </c>
      <c r="S779">
        <v>6.5709768167724185</v>
      </c>
      <c r="T779" s="9" t="s">
        <v>356</v>
      </c>
      <c r="U779">
        <v>6</v>
      </c>
      <c r="V779">
        <v>5</v>
      </c>
      <c r="W779">
        <v>2</v>
      </c>
      <c r="X779">
        <v>5</v>
      </c>
      <c r="Y779">
        <v>2021</v>
      </c>
      <c r="Z779" s="9" t="s">
        <v>200</v>
      </c>
      <c r="AA779" s="9" t="s">
        <v>192</v>
      </c>
      <c r="AB779" t="s">
        <v>440</v>
      </c>
      <c r="AC779" t="s">
        <v>444</v>
      </c>
      <c r="AD779">
        <v>12</v>
      </c>
      <c r="AE779" t="s">
        <v>445</v>
      </c>
      <c r="AF779">
        <v>6</v>
      </c>
      <c r="AG779" t="s">
        <v>457</v>
      </c>
      <c r="AH779" t="s">
        <v>484</v>
      </c>
      <c r="AI779" t="s">
        <v>444</v>
      </c>
      <c r="AJ779">
        <v>12</v>
      </c>
      <c r="AK779" t="s">
        <v>445</v>
      </c>
    </row>
    <row r="780" spans="1:37" hidden="1" x14ac:dyDescent="0.2">
      <c r="A780">
        <v>590</v>
      </c>
      <c r="B780" s="9" t="s">
        <v>38</v>
      </c>
      <c r="C780">
        <v>10</v>
      </c>
      <c r="D780" s="10">
        <v>44027</v>
      </c>
      <c r="E780" s="10">
        <v>44756</v>
      </c>
      <c r="F780" s="9" t="s">
        <v>34</v>
      </c>
      <c r="G780">
        <v>369</v>
      </c>
      <c r="H780">
        <v>1</v>
      </c>
      <c r="I780" s="10">
        <v>44343</v>
      </c>
      <c r="J780">
        <v>0</v>
      </c>
      <c r="K780" t="b">
        <v>0</v>
      </c>
      <c r="L780">
        <v>2</v>
      </c>
      <c r="M780">
        <v>25</v>
      </c>
      <c r="N780" s="9" t="s">
        <v>183</v>
      </c>
      <c r="O780" s="10">
        <v>44383</v>
      </c>
      <c r="P780" s="9" t="s">
        <v>422</v>
      </c>
      <c r="Q780">
        <v>2020</v>
      </c>
      <c r="R780">
        <v>7</v>
      </c>
      <c r="S780">
        <v>11.696338733854905</v>
      </c>
      <c r="T780" s="9" t="s">
        <v>356</v>
      </c>
      <c r="U780">
        <v>11</v>
      </c>
      <c r="V780">
        <v>6</v>
      </c>
      <c r="W780">
        <v>6</v>
      </c>
      <c r="X780">
        <v>1</v>
      </c>
      <c r="Y780">
        <v>2021</v>
      </c>
      <c r="Z780" s="9" t="s">
        <v>195</v>
      </c>
      <c r="AA780" s="9" t="s">
        <v>190</v>
      </c>
      <c r="AB780" t="s">
        <v>446</v>
      </c>
      <c r="AC780" t="s">
        <v>441</v>
      </c>
      <c r="AD780">
        <v>7</v>
      </c>
      <c r="AE780" t="s">
        <v>443</v>
      </c>
      <c r="AF780">
        <v>5</v>
      </c>
      <c r="AG780" t="s">
        <v>448</v>
      </c>
      <c r="AH780" t="s">
        <v>484</v>
      </c>
      <c r="AI780" t="s">
        <v>441</v>
      </c>
      <c r="AJ780">
        <v>7</v>
      </c>
      <c r="AK780" t="s">
        <v>443</v>
      </c>
    </row>
    <row r="781" spans="1:37" hidden="1" x14ac:dyDescent="0.2">
      <c r="A781">
        <v>591</v>
      </c>
      <c r="B781" s="9" t="s">
        <v>40</v>
      </c>
      <c r="C781">
        <v>10</v>
      </c>
      <c r="D781" s="10">
        <v>44074</v>
      </c>
      <c r="E781" s="10">
        <v>44439</v>
      </c>
      <c r="F781" s="9" t="s">
        <v>34</v>
      </c>
      <c r="G781">
        <v>658</v>
      </c>
      <c r="H781">
        <v>1</v>
      </c>
      <c r="I781" s="10">
        <v>44340</v>
      </c>
      <c r="J781">
        <v>0</v>
      </c>
      <c r="K781" t="b">
        <v>0</v>
      </c>
      <c r="L781">
        <v>1</v>
      </c>
      <c r="M781">
        <v>18</v>
      </c>
      <c r="N781" s="9" t="s">
        <v>183</v>
      </c>
      <c r="O781" s="10">
        <v>44383</v>
      </c>
      <c r="P781" s="9" t="s">
        <v>373</v>
      </c>
      <c r="Q781">
        <v>2020</v>
      </c>
      <c r="R781">
        <v>8</v>
      </c>
      <c r="S781">
        <v>10.152159181913387</v>
      </c>
      <c r="T781" s="9" t="s">
        <v>356</v>
      </c>
      <c r="U781">
        <v>10</v>
      </c>
      <c r="V781">
        <v>6</v>
      </c>
      <c r="W781">
        <v>4</v>
      </c>
      <c r="X781">
        <v>2</v>
      </c>
      <c r="Y781">
        <v>2021</v>
      </c>
      <c r="Z781" s="9" t="s">
        <v>197</v>
      </c>
      <c r="AA781" s="9" t="s">
        <v>189</v>
      </c>
      <c r="AB781" t="s">
        <v>440</v>
      </c>
      <c r="AC781" t="s">
        <v>441</v>
      </c>
      <c r="AD781">
        <v>8</v>
      </c>
      <c r="AE781" t="s">
        <v>442</v>
      </c>
      <c r="AF781">
        <v>5</v>
      </c>
      <c r="AG781" t="s">
        <v>448</v>
      </c>
      <c r="AH781" t="s">
        <v>484</v>
      </c>
      <c r="AI781" t="s">
        <v>441</v>
      </c>
      <c r="AJ781">
        <v>8</v>
      </c>
      <c r="AK781" t="s">
        <v>442</v>
      </c>
    </row>
    <row r="782" spans="1:37" hidden="1" x14ac:dyDescent="0.2">
      <c r="A782">
        <v>596</v>
      </c>
      <c r="B782" s="9" t="s">
        <v>50</v>
      </c>
      <c r="C782">
        <v>5</v>
      </c>
      <c r="D782" s="10">
        <v>44090</v>
      </c>
      <c r="E782" s="10">
        <v>44455</v>
      </c>
      <c r="F782" s="9" t="s">
        <v>34</v>
      </c>
      <c r="G782">
        <v>406</v>
      </c>
      <c r="H782">
        <v>4</v>
      </c>
      <c r="I782" s="10">
        <v>44343</v>
      </c>
      <c r="J782">
        <v>0</v>
      </c>
      <c r="K782" t="b">
        <v>0</v>
      </c>
      <c r="L782">
        <v>7</v>
      </c>
      <c r="M782">
        <v>48</v>
      </c>
      <c r="N782" s="9" t="s">
        <v>183</v>
      </c>
      <c r="O782" s="10">
        <v>44383</v>
      </c>
      <c r="P782" s="9" t="s">
        <v>405</v>
      </c>
      <c r="Q782">
        <v>2020</v>
      </c>
      <c r="R782">
        <v>9</v>
      </c>
      <c r="S782">
        <v>9.626481036571592</v>
      </c>
      <c r="T782" s="9" t="s">
        <v>356</v>
      </c>
      <c r="U782">
        <v>9</v>
      </c>
      <c r="V782">
        <v>6</v>
      </c>
      <c r="W782">
        <v>4</v>
      </c>
      <c r="X782">
        <v>3</v>
      </c>
      <c r="Y782">
        <v>2021</v>
      </c>
      <c r="Z782" s="9" t="s">
        <v>198</v>
      </c>
      <c r="AA782" s="9" t="s">
        <v>193</v>
      </c>
      <c r="AB782" t="s">
        <v>440</v>
      </c>
      <c r="AC782" t="s">
        <v>441</v>
      </c>
      <c r="AD782">
        <v>9</v>
      </c>
      <c r="AE782" t="s">
        <v>449</v>
      </c>
      <c r="AF782">
        <v>5</v>
      </c>
      <c r="AG782" t="s">
        <v>448</v>
      </c>
      <c r="AH782" t="s">
        <v>484</v>
      </c>
      <c r="AI782" t="s">
        <v>441</v>
      </c>
      <c r="AJ782">
        <v>9</v>
      </c>
      <c r="AK782" t="s">
        <v>449</v>
      </c>
    </row>
    <row r="783" spans="1:37" hidden="1" x14ac:dyDescent="0.2">
      <c r="A783">
        <v>598</v>
      </c>
      <c r="B783" s="9" t="s">
        <v>54</v>
      </c>
      <c r="C783">
        <v>5</v>
      </c>
      <c r="D783" s="10">
        <v>44175</v>
      </c>
      <c r="E783" s="10">
        <v>44540</v>
      </c>
      <c r="F783" s="9" t="s">
        <v>34</v>
      </c>
      <c r="G783">
        <v>325</v>
      </c>
      <c r="H783">
        <v>1</v>
      </c>
      <c r="I783" s="10">
        <v>44350</v>
      </c>
      <c r="J783">
        <v>0</v>
      </c>
      <c r="K783" t="b">
        <v>1</v>
      </c>
      <c r="M783">
        <v>2</v>
      </c>
      <c r="N783" s="9" t="s">
        <v>183</v>
      </c>
      <c r="O783" s="10">
        <v>44383</v>
      </c>
      <c r="P783" s="9" t="s">
        <v>414</v>
      </c>
      <c r="Q783">
        <v>2020</v>
      </c>
      <c r="R783">
        <v>12</v>
      </c>
      <c r="S783">
        <v>6.833815889443315</v>
      </c>
      <c r="T783" s="9" t="s">
        <v>356</v>
      </c>
      <c r="U783">
        <v>6</v>
      </c>
      <c r="V783">
        <v>6</v>
      </c>
      <c r="W783">
        <v>1</v>
      </c>
      <c r="X783">
        <v>6</v>
      </c>
      <c r="Y783">
        <v>2021</v>
      </c>
      <c r="Z783" s="9" t="s">
        <v>201</v>
      </c>
      <c r="AA783" s="9" t="s">
        <v>192</v>
      </c>
      <c r="AB783" t="s">
        <v>440</v>
      </c>
      <c r="AC783" t="s">
        <v>444</v>
      </c>
      <c r="AD783">
        <v>12</v>
      </c>
      <c r="AE783" t="s">
        <v>445</v>
      </c>
      <c r="AF783">
        <v>6</v>
      </c>
      <c r="AG783" t="s">
        <v>457</v>
      </c>
      <c r="AH783" t="s">
        <v>484</v>
      </c>
      <c r="AI783" t="s">
        <v>444</v>
      </c>
      <c r="AJ783">
        <v>12</v>
      </c>
      <c r="AK783" t="s">
        <v>445</v>
      </c>
    </row>
    <row r="784" spans="1:37" hidden="1" x14ac:dyDescent="0.2">
      <c r="A784">
        <v>618</v>
      </c>
      <c r="B784" s="9" t="s">
        <v>88</v>
      </c>
      <c r="C784">
        <v>10</v>
      </c>
      <c r="D784" s="10">
        <v>44161</v>
      </c>
      <c r="E784" s="10">
        <v>44526</v>
      </c>
      <c r="F784" s="9" t="s">
        <v>34</v>
      </c>
      <c r="G784">
        <v>395</v>
      </c>
      <c r="H784">
        <v>3</v>
      </c>
      <c r="I784" s="10">
        <v>44323</v>
      </c>
      <c r="J784">
        <v>0</v>
      </c>
      <c r="K784" t="b">
        <v>1</v>
      </c>
      <c r="L784">
        <v>16</v>
      </c>
      <c r="M784">
        <v>120</v>
      </c>
      <c r="N784" s="9" t="s">
        <v>183</v>
      </c>
      <c r="O784" s="10">
        <v>44383</v>
      </c>
      <c r="P784" s="9" t="s">
        <v>400</v>
      </c>
      <c r="Q784">
        <v>2020</v>
      </c>
      <c r="R784">
        <v>11</v>
      </c>
      <c r="S784">
        <v>7.2937842666173847</v>
      </c>
      <c r="T784" s="9" t="s">
        <v>356</v>
      </c>
      <c r="U784">
        <v>7</v>
      </c>
      <c r="V784">
        <v>6</v>
      </c>
      <c r="W784">
        <v>1</v>
      </c>
      <c r="X784">
        <v>5</v>
      </c>
      <c r="Y784">
        <v>2021</v>
      </c>
      <c r="Z784" s="9" t="s">
        <v>200</v>
      </c>
      <c r="AA784" s="9" t="s">
        <v>196</v>
      </c>
      <c r="AB784" t="s">
        <v>440</v>
      </c>
      <c r="AC784" t="s">
        <v>444</v>
      </c>
      <c r="AD784">
        <v>11</v>
      </c>
      <c r="AE784" t="s">
        <v>453</v>
      </c>
      <c r="AF784">
        <v>5</v>
      </c>
      <c r="AG784" t="s">
        <v>448</v>
      </c>
      <c r="AH784" t="s">
        <v>484</v>
      </c>
      <c r="AI784" t="s">
        <v>444</v>
      </c>
      <c r="AJ784">
        <v>11</v>
      </c>
      <c r="AK784" t="s">
        <v>453</v>
      </c>
    </row>
    <row r="785" spans="1:37" hidden="1" x14ac:dyDescent="0.2">
      <c r="A785">
        <v>621</v>
      </c>
      <c r="B785" s="9" t="s">
        <v>92</v>
      </c>
      <c r="C785">
        <v>5</v>
      </c>
      <c r="D785" s="10">
        <v>44139</v>
      </c>
      <c r="E785" s="10">
        <v>44504</v>
      </c>
      <c r="F785" s="9" t="s">
        <v>34</v>
      </c>
      <c r="G785">
        <v>325</v>
      </c>
      <c r="H785">
        <v>1</v>
      </c>
      <c r="I785" s="10">
        <v>44350</v>
      </c>
      <c r="J785">
        <v>0</v>
      </c>
      <c r="K785" t="b">
        <v>0</v>
      </c>
      <c r="N785" s="9" t="s">
        <v>183</v>
      </c>
      <c r="O785" s="10">
        <v>44383</v>
      </c>
      <c r="P785" s="9" t="s">
        <v>415</v>
      </c>
      <c r="Q785">
        <v>2020</v>
      </c>
      <c r="R785">
        <v>11</v>
      </c>
      <c r="S785">
        <v>8.0165917164623508</v>
      </c>
      <c r="T785" s="9" t="s">
        <v>356</v>
      </c>
      <c r="U785">
        <v>8</v>
      </c>
      <c r="V785">
        <v>6</v>
      </c>
      <c r="W785">
        <v>2</v>
      </c>
      <c r="X785">
        <v>5</v>
      </c>
      <c r="Y785">
        <v>2021</v>
      </c>
      <c r="Z785" s="9" t="s">
        <v>200</v>
      </c>
      <c r="AA785" s="9" t="s">
        <v>196</v>
      </c>
      <c r="AB785" t="s">
        <v>440</v>
      </c>
      <c r="AC785" t="s">
        <v>444</v>
      </c>
      <c r="AD785">
        <v>11</v>
      </c>
      <c r="AE785" t="s">
        <v>453</v>
      </c>
      <c r="AF785">
        <v>6</v>
      </c>
      <c r="AG785" t="s">
        <v>457</v>
      </c>
      <c r="AH785" t="s">
        <v>484</v>
      </c>
      <c r="AI785" t="s">
        <v>444</v>
      </c>
      <c r="AJ785">
        <v>11</v>
      </c>
      <c r="AK785" t="s">
        <v>453</v>
      </c>
    </row>
    <row r="786" spans="1:37" hidden="1" x14ac:dyDescent="0.2">
      <c r="A786">
        <v>624</v>
      </c>
      <c r="B786" s="9" t="s">
        <v>95</v>
      </c>
      <c r="C786">
        <v>5</v>
      </c>
      <c r="D786" s="10">
        <v>44165</v>
      </c>
      <c r="E786" s="10">
        <v>44530</v>
      </c>
      <c r="F786" s="9" t="s">
        <v>34</v>
      </c>
      <c r="G786">
        <v>325</v>
      </c>
      <c r="H786">
        <v>3</v>
      </c>
      <c r="I786" s="10">
        <v>44341</v>
      </c>
      <c r="J786">
        <v>0</v>
      </c>
      <c r="K786" t="b">
        <v>1</v>
      </c>
      <c r="L786">
        <v>32</v>
      </c>
      <c r="M786">
        <v>136</v>
      </c>
      <c r="N786" s="9" t="s">
        <v>183</v>
      </c>
      <c r="O786" s="10">
        <v>44383</v>
      </c>
      <c r="P786" s="9" t="s">
        <v>401</v>
      </c>
      <c r="Q786">
        <v>2020</v>
      </c>
      <c r="R786">
        <v>11</v>
      </c>
      <c r="S786">
        <v>7.1623647302819355</v>
      </c>
      <c r="T786" s="9" t="s">
        <v>356</v>
      </c>
      <c r="U786">
        <v>7</v>
      </c>
      <c r="V786">
        <v>6</v>
      </c>
      <c r="W786">
        <v>1</v>
      </c>
      <c r="X786">
        <v>5</v>
      </c>
      <c r="Y786">
        <v>2021</v>
      </c>
      <c r="Z786" s="9" t="s">
        <v>200</v>
      </c>
      <c r="AA786" s="9" t="s">
        <v>196</v>
      </c>
      <c r="AB786" t="s">
        <v>440</v>
      </c>
      <c r="AC786" t="s">
        <v>444</v>
      </c>
      <c r="AD786">
        <v>11</v>
      </c>
      <c r="AE786" t="s">
        <v>453</v>
      </c>
      <c r="AF786">
        <v>5</v>
      </c>
      <c r="AG786" t="s">
        <v>448</v>
      </c>
      <c r="AH786" t="s">
        <v>484</v>
      </c>
      <c r="AI786" t="s">
        <v>444</v>
      </c>
      <c r="AJ786">
        <v>11</v>
      </c>
      <c r="AK786" t="s">
        <v>453</v>
      </c>
    </row>
    <row r="787" spans="1:37" hidden="1" x14ac:dyDescent="0.2">
      <c r="A787">
        <v>634</v>
      </c>
      <c r="B787" s="9" t="s">
        <v>107</v>
      </c>
      <c r="C787">
        <v>10</v>
      </c>
      <c r="D787" s="10">
        <v>44148</v>
      </c>
      <c r="E787" s="10">
        <v>44513</v>
      </c>
      <c r="F787" s="9" t="s">
        <v>34</v>
      </c>
      <c r="G787">
        <v>594</v>
      </c>
      <c r="H787">
        <v>2</v>
      </c>
      <c r="I787" s="10">
        <v>44349</v>
      </c>
      <c r="J787">
        <v>0</v>
      </c>
      <c r="K787" t="b">
        <v>0</v>
      </c>
      <c r="L787">
        <v>97</v>
      </c>
      <c r="M787">
        <v>393</v>
      </c>
      <c r="N787" s="9" t="s">
        <v>183</v>
      </c>
      <c r="O787" s="10">
        <v>44383</v>
      </c>
      <c r="P787" s="9" t="s">
        <v>410</v>
      </c>
      <c r="Q787">
        <v>2020</v>
      </c>
      <c r="R787">
        <v>11</v>
      </c>
      <c r="S787">
        <v>7.7208977597075918</v>
      </c>
      <c r="T787" s="9" t="s">
        <v>356</v>
      </c>
      <c r="U787">
        <v>7</v>
      </c>
      <c r="V787">
        <v>6</v>
      </c>
      <c r="W787">
        <v>2</v>
      </c>
      <c r="X787">
        <v>5</v>
      </c>
      <c r="Y787">
        <v>2021</v>
      </c>
      <c r="Z787" s="9" t="s">
        <v>200</v>
      </c>
      <c r="AA787" s="9" t="s">
        <v>196</v>
      </c>
      <c r="AB787" t="s">
        <v>440</v>
      </c>
      <c r="AC787" t="s">
        <v>444</v>
      </c>
      <c r="AD787">
        <v>11</v>
      </c>
      <c r="AE787" t="s">
        <v>453</v>
      </c>
      <c r="AF787">
        <v>6</v>
      </c>
      <c r="AG787" t="s">
        <v>457</v>
      </c>
      <c r="AH787" t="s">
        <v>484</v>
      </c>
      <c r="AI787" t="s">
        <v>444</v>
      </c>
      <c r="AJ787">
        <v>11</v>
      </c>
      <c r="AK787" t="s">
        <v>453</v>
      </c>
    </row>
    <row r="788" spans="1:37" hidden="1" x14ac:dyDescent="0.2">
      <c r="A788">
        <v>647</v>
      </c>
      <c r="B788" s="9" t="s">
        <v>123</v>
      </c>
      <c r="C788">
        <v>10</v>
      </c>
      <c r="D788" s="10">
        <v>44124</v>
      </c>
      <c r="E788" s="10">
        <v>44489</v>
      </c>
      <c r="F788" s="9" t="s">
        <v>34</v>
      </c>
      <c r="G788">
        <v>792</v>
      </c>
      <c r="H788">
        <v>6</v>
      </c>
      <c r="I788" s="10">
        <v>44335</v>
      </c>
      <c r="J788">
        <v>0</v>
      </c>
      <c r="K788" t="b">
        <v>1</v>
      </c>
      <c r="L788">
        <v>1</v>
      </c>
      <c r="M788">
        <v>6</v>
      </c>
      <c r="N788" s="9" t="s">
        <v>183</v>
      </c>
      <c r="O788" s="10">
        <v>44383</v>
      </c>
      <c r="P788" s="9" t="s">
        <v>402</v>
      </c>
      <c r="Q788">
        <v>2020</v>
      </c>
      <c r="R788">
        <v>10</v>
      </c>
      <c r="S788">
        <v>8.5094149777202812</v>
      </c>
      <c r="T788" s="9" t="s">
        <v>356</v>
      </c>
      <c r="U788">
        <v>8</v>
      </c>
      <c r="V788">
        <v>6</v>
      </c>
      <c r="W788">
        <v>3</v>
      </c>
      <c r="X788">
        <v>4</v>
      </c>
      <c r="Y788">
        <v>2021</v>
      </c>
      <c r="Z788" s="9" t="s">
        <v>199</v>
      </c>
      <c r="AA788" s="9" t="s">
        <v>194</v>
      </c>
      <c r="AB788" t="s">
        <v>440</v>
      </c>
      <c r="AC788" t="s">
        <v>444</v>
      </c>
      <c r="AD788">
        <v>10</v>
      </c>
      <c r="AE788" t="s">
        <v>450</v>
      </c>
      <c r="AF788">
        <v>5</v>
      </c>
      <c r="AG788" t="s">
        <v>448</v>
      </c>
      <c r="AH788" t="s">
        <v>484</v>
      </c>
      <c r="AI788" t="s">
        <v>444</v>
      </c>
      <c r="AJ788">
        <v>10</v>
      </c>
      <c r="AK788" t="s">
        <v>450</v>
      </c>
    </row>
    <row r="789" spans="1:37" hidden="1" x14ac:dyDescent="0.2">
      <c r="A789">
        <v>648</v>
      </c>
      <c r="B789" s="9" t="s">
        <v>125</v>
      </c>
      <c r="C789">
        <v>5</v>
      </c>
      <c r="D789" s="10">
        <v>44180</v>
      </c>
      <c r="E789" s="10">
        <v>44545</v>
      </c>
      <c r="F789" s="9" t="s">
        <v>34</v>
      </c>
      <c r="G789">
        <v>406</v>
      </c>
      <c r="H789">
        <v>2</v>
      </c>
      <c r="I789" s="10">
        <v>44326</v>
      </c>
      <c r="J789">
        <v>0</v>
      </c>
      <c r="K789" t="b">
        <v>0</v>
      </c>
      <c r="L789">
        <v>3</v>
      </c>
      <c r="M789">
        <v>9</v>
      </c>
      <c r="N789" s="9" t="s">
        <v>183</v>
      </c>
      <c r="O789" s="10">
        <v>44383</v>
      </c>
      <c r="P789" s="9" t="s">
        <v>379</v>
      </c>
      <c r="Q789">
        <v>2020</v>
      </c>
      <c r="R789">
        <v>12</v>
      </c>
      <c r="S789">
        <v>6.6695414690240042</v>
      </c>
      <c r="T789" s="9" t="s">
        <v>356</v>
      </c>
      <c r="U789">
        <v>6</v>
      </c>
      <c r="V789">
        <v>6</v>
      </c>
      <c r="W789">
        <v>1</v>
      </c>
      <c r="X789">
        <v>6</v>
      </c>
      <c r="Y789">
        <v>2021</v>
      </c>
      <c r="Z789" s="9" t="s">
        <v>201</v>
      </c>
      <c r="AA789" s="9" t="s">
        <v>192</v>
      </c>
      <c r="AB789" t="s">
        <v>440</v>
      </c>
      <c r="AC789" t="s">
        <v>444</v>
      </c>
      <c r="AD789">
        <v>12</v>
      </c>
      <c r="AE789" t="s">
        <v>445</v>
      </c>
      <c r="AF789">
        <v>5</v>
      </c>
      <c r="AG789" t="s">
        <v>448</v>
      </c>
      <c r="AH789" t="s">
        <v>484</v>
      </c>
      <c r="AI789" t="s">
        <v>444</v>
      </c>
      <c r="AJ789">
        <v>12</v>
      </c>
      <c r="AK789" t="s">
        <v>445</v>
      </c>
    </row>
    <row r="790" spans="1:37" hidden="1" x14ac:dyDescent="0.2">
      <c r="A790">
        <v>649</v>
      </c>
      <c r="B790" s="9" t="s">
        <v>126</v>
      </c>
      <c r="C790">
        <v>5</v>
      </c>
      <c r="D790" s="10">
        <v>44186</v>
      </c>
      <c r="E790" s="10">
        <v>44551</v>
      </c>
      <c r="F790" s="9" t="s">
        <v>34</v>
      </c>
      <c r="G790">
        <v>542</v>
      </c>
      <c r="H790">
        <v>2</v>
      </c>
      <c r="I790" s="10">
        <v>44352</v>
      </c>
      <c r="J790">
        <v>0</v>
      </c>
      <c r="K790" t="b">
        <v>0</v>
      </c>
      <c r="L790">
        <v>30</v>
      </c>
      <c r="M790">
        <v>57</v>
      </c>
      <c r="N790" s="9" t="s">
        <v>183</v>
      </c>
      <c r="O790" s="10">
        <v>44383</v>
      </c>
      <c r="P790" s="9" t="s">
        <v>409</v>
      </c>
      <c r="Q790">
        <v>2020</v>
      </c>
      <c r="R790">
        <v>12</v>
      </c>
      <c r="S790">
        <v>6.4724121645208319</v>
      </c>
      <c r="T790" s="9" t="s">
        <v>356</v>
      </c>
      <c r="U790">
        <v>6</v>
      </c>
      <c r="V790">
        <v>6</v>
      </c>
      <c r="W790">
        <v>0</v>
      </c>
      <c r="X790">
        <v>6</v>
      </c>
      <c r="Y790">
        <v>2021</v>
      </c>
      <c r="Z790" s="9" t="s">
        <v>201</v>
      </c>
      <c r="AA790" s="9" t="s">
        <v>192</v>
      </c>
      <c r="AB790" t="s">
        <v>440</v>
      </c>
      <c r="AC790" t="s">
        <v>444</v>
      </c>
      <c r="AD790">
        <v>12</v>
      </c>
      <c r="AE790" t="s">
        <v>445</v>
      </c>
      <c r="AF790">
        <v>6</v>
      </c>
      <c r="AG790" t="s">
        <v>457</v>
      </c>
      <c r="AH790" t="s">
        <v>484</v>
      </c>
      <c r="AI790" t="s">
        <v>444</v>
      </c>
      <c r="AJ790">
        <v>12</v>
      </c>
      <c r="AK790" t="s">
        <v>445</v>
      </c>
    </row>
    <row r="791" spans="1:37" hidden="1" x14ac:dyDescent="0.2">
      <c r="A791">
        <v>663</v>
      </c>
      <c r="B791" s="9" t="s">
        <v>142</v>
      </c>
      <c r="C791">
        <v>5</v>
      </c>
      <c r="D791" s="10">
        <v>44183</v>
      </c>
      <c r="E791" s="10">
        <v>44548</v>
      </c>
      <c r="F791" s="9" t="s">
        <v>34</v>
      </c>
      <c r="G791">
        <v>406</v>
      </c>
      <c r="H791">
        <v>2</v>
      </c>
      <c r="I791" s="10">
        <v>44348</v>
      </c>
      <c r="J791">
        <v>0</v>
      </c>
      <c r="K791" t="b">
        <v>1</v>
      </c>
      <c r="L791">
        <v>9</v>
      </c>
      <c r="M791">
        <v>59</v>
      </c>
      <c r="N791" s="9" t="s">
        <v>183</v>
      </c>
      <c r="O791" s="10">
        <v>44383</v>
      </c>
      <c r="P791" s="9" t="s">
        <v>393</v>
      </c>
      <c r="Q791">
        <v>2020</v>
      </c>
      <c r="R791">
        <v>12</v>
      </c>
      <c r="S791">
        <v>6.5709768167724185</v>
      </c>
      <c r="T791" s="9" t="s">
        <v>356</v>
      </c>
      <c r="U791">
        <v>6</v>
      </c>
      <c r="V791">
        <v>6</v>
      </c>
      <c r="W791">
        <v>1</v>
      </c>
      <c r="X791">
        <v>6</v>
      </c>
      <c r="Y791">
        <v>2021</v>
      </c>
      <c r="Z791" s="9" t="s">
        <v>201</v>
      </c>
      <c r="AA791" s="9" t="s">
        <v>192</v>
      </c>
      <c r="AB791" t="s">
        <v>440</v>
      </c>
      <c r="AC791" t="s">
        <v>444</v>
      </c>
      <c r="AD791">
        <v>12</v>
      </c>
      <c r="AE791" t="s">
        <v>445</v>
      </c>
      <c r="AF791">
        <v>6</v>
      </c>
      <c r="AG791" t="s">
        <v>457</v>
      </c>
      <c r="AH791" t="s">
        <v>484</v>
      </c>
      <c r="AI791" t="s">
        <v>444</v>
      </c>
      <c r="AJ791">
        <v>12</v>
      </c>
      <c r="AK791" t="s">
        <v>445</v>
      </c>
    </row>
    <row r="792" spans="1:37" hidden="1" x14ac:dyDescent="0.2">
      <c r="A792">
        <v>681</v>
      </c>
      <c r="B792" s="9" t="s">
        <v>165</v>
      </c>
      <c r="C792">
        <v>5</v>
      </c>
      <c r="D792" s="10">
        <v>44042</v>
      </c>
      <c r="E792" s="10">
        <v>44407</v>
      </c>
      <c r="F792" s="9" t="s">
        <v>34</v>
      </c>
      <c r="G792">
        <v>369</v>
      </c>
      <c r="H792">
        <v>3</v>
      </c>
      <c r="I792" s="10">
        <v>44347</v>
      </c>
      <c r="J792">
        <v>0</v>
      </c>
      <c r="K792" t="b">
        <v>1</v>
      </c>
      <c r="N792" s="9" t="s">
        <v>183</v>
      </c>
      <c r="O792" s="10">
        <v>44383</v>
      </c>
      <c r="P792" s="9" t="s">
        <v>416</v>
      </c>
      <c r="Q792">
        <v>2020</v>
      </c>
      <c r="R792">
        <v>7</v>
      </c>
      <c r="S792">
        <v>11.203515472596973</v>
      </c>
      <c r="T792" s="9" t="s">
        <v>356</v>
      </c>
      <c r="U792">
        <v>11</v>
      </c>
      <c r="V792">
        <v>6</v>
      </c>
      <c r="W792">
        <v>5</v>
      </c>
      <c r="X792">
        <v>1</v>
      </c>
      <c r="Y792">
        <v>2021</v>
      </c>
      <c r="Z792" s="9" t="s">
        <v>195</v>
      </c>
      <c r="AA792" s="9" t="s">
        <v>190</v>
      </c>
      <c r="AB792" t="s">
        <v>440</v>
      </c>
      <c r="AC792" t="s">
        <v>441</v>
      </c>
      <c r="AD792">
        <v>7</v>
      </c>
      <c r="AE792" t="s">
        <v>443</v>
      </c>
      <c r="AF792">
        <v>5</v>
      </c>
      <c r="AG792" t="s">
        <v>448</v>
      </c>
      <c r="AH792" t="s">
        <v>484</v>
      </c>
      <c r="AI792" t="s">
        <v>441</v>
      </c>
      <c r="AJ792">
        <v>7</v>
      </c>
      <c r="AK792" t="s">
        <v>443</v>
      </c>
    </row>
    <row r="793" spans="1:37" hidden="1" x14ac:dyDescent="0.2">
      <c r="A793">
        <v>688</v>
      </c>
      <c r="B793" s="9" t="s">
        <v>38</v>
      </c>
      <c r="C793">
        <v>10</v>
      </c>
      <c r="D793" s="10">
        <v>44027</v>
      </c>
      <c r="E793" s="10">
        <v>44756</v>
      </c>
      <c r="F793" s="9" t="s">
        <v>34</v>
      </c>
      <c r="G793">
        <v>369</v>
      </c>
      <c r="H793">
        <v>1</v>
      </c>
      <c r="I793" s="10">
        <v>44343</v>
      </c>
      <c r="J793">
        <v>0</v>
      </c>
      <c r="K793" t="b">
        <v>0</v>
      </c>
      <c r="L793">
        <v>2</v>
      </c>
      <c r="M793">
        <v>25</v>
      </c>
      <c r="N793" s="9" t="s">
        <v>183</v>
      </c>
      <c r="O793" s="10">
        <v>44383</v>
      </c>
      <c r="P793" s="9" t="s">
        <v>422</v>
      </c>
      <c r="Q793">
        <v>2020</v>
      </c>
      <c r="R793">
        <v>7</v>
      </c>
      <c r="S793">
        <v>11.696338733854905</v>
      </c>
      <c r="T793" s="9" t="s">
        <v>356</v>
      </c>
      <c r="U793">
        <v>11</v>
      </c>
      <c r="V793">
        <v>7</v>
      </c>
      <c r="W793">
        <v>5</v>
      </c>
      <c r="X793">
        <v>2</v>
      </c>
      <c r="Y793">
        <v>2021</v>
      </c>
      <c r="Z793" s="9" t="s">
        <v>197</v>
      </c>
      <c r="AA793" s="9" t="s">
        <v>190</v>
      </c>
      <c r="AB793" t="s">
        <v>446</v>
      </c>
      <c r="AC793" t="s">
        <v>441</v>
      </c>
      <c r="AD793">
        <v>7</v>
      </c>
      <c r="AE793" t="s">
        <v>443</v>
      </c>
      <c r="AF793">
        <v>5</v>
      </c>
      <c r="AG793" t="s">
        <v>448</v>
      </c>
      <c r="AH793" t="s">
        <v>484</v>
      </c>
      <c r="AI793" t="s">
        <v>441</v>
      </c>
      <c r="AJ793">
        <v>7</v>
      </c>
      <c r="AK793" t="s">
        <v>443</v>
      </c>
    </row>
    <row r="794" spans="1:37" hidden="1" x14ac:dyDescent="0.2">
      <c r="A794">
        <v>689</v>
      </c>
      <c r="B794" s="9" t="s">
        <v>40</v>
      </c>
      <c r="C794">
        <v>10</v>
      </c>
      <c r="D794" s="10">
        <v>44074</v>
      </c>
      <c r="E794" s="10">
        <v>44439</v>
      </c>
      <c r="F794" s="9" t="s">
        <v>34</v>
      </c>
      <c r="G794">
        <v>658</v>
      </c>
      <c r="H794">
        <v>1</v>
      </c>
      <c r="I794" s="10">
        <v>44340</v>
      </c>
      <c r="J794">
        <v>0</v>
      </c>
      <c r="K794" t="b">
        <v>0</v>
      </c>
      <c r="L794">
        <v>1</v>
      </c>
      <c r="M794">
        <v>18</v>
      </c>
      <c r="N794" s="9" t="s">
        <v>183</v>
      </c>
      <c r="O794" s="10">
        <v>44383</v>
      </c>
      <c r="P794" s="9" t="s">
        <v>373</v>
      </c>
      <c r="Q794">
        <v>2020</v>
      </c>
      <c r="R794">
        <v>8</v>
      </c>
      <c r="S794">
        <v>10.152159181913387</v>
      </c>
      <c r="T794" s="9" t="s">
        <v>356</v>
      </c>
      <c r="U794">
        <v>10</v>
      </c>
      <c r="V794">
        <v>7</v>
      </c>
      <c r="W794">
        <v>3</v>
      </c>
      <c r="X794">
        <v>3</v>
      </c>
      <c r="Y794">
        <v>2021</v>
      </c>
      <c r="Z794" s="9" t="s">
        <v>198</v>
      </c>
      <c r="AA794" s="9" t="s">
        <v>189</v>
      </c>
      <c r="AB794" t="s">
        <v>440</v>
      </c>
      <c r="AC794" t="s">
        <v>441</v>
      </c>
      <c r="AD794">
        <v>8</v>
      </c>
      <c r="AE794" t="s">
        <v>442</v>
      </c>
      <c r="AF794">
        <v>5</v>
      </c>
      <c r="AG794" t="s">
        <v>448</v>
      </c>
      <c r="AH794" t="s">
        <v>484</v>
      </c>
      <c r="AI794" t="s">
        <v>441</v>
      </c>
      <c r="AJ794">
        <v>8</v>
      </c>
      <c r="AK794" t="s">
        <v>442</v>
      </c>
    </row>
    <row r="795" spans="1:37" hidden="1" x14ac:dyDescent="0.2">
      <c r="A795">
        <v>694</v>
      </c>
      <c r="B795" s="9" t="s">
        <v>50</v>
      </c>
      <c r="C795">
        <v>5</v>
      </c>
      <c r="D795" s="10">
        <v>44090</v>
      </c>
      <c r="E795" s="10">
        <v>44455</v>
      </c>
      <c r="F795" s="9" t="s">
        <v>34</v>
      </c>
      <c r="G795">
        <v>406</v>
      </c>
      <c r="H795">
        <v>4</v>
      </c>
      <c r="I795" s="10">
        <v>44343</v>
      </c>
      <c r="J795">
        <v>0</v>
      </c>
      <c r="K795" t="b">
        <v>0</v>
      </c>
      <c r="L795">
        <v>7</v>
      </c>
      <c r="M795">
        <v>48</v>
      </c>
      <c r="N795" s="9" t="s">
        <v>183</v>
      </c>
      <c r="O795" s="10">
        <v>44383</v>
      </c>
      <c r="P795" s="9" t="s">
        <v>405</v>
      </c>
      <c r="Q795">
        <v>2020</v>
      </c>
      <c r="R795">
        <v>9</v>
      </c>
      <c r="S795">
        <v>9.626481036571592</v>
      </c>
      <c r="T795" s="9" t="s">
        <v>356</v>
      </c>
      <c r="U795">
        <v>9</v>
      </c>
      <c r="V795">
        <v>7</v>
      </c>
      <c r="W795">
        <v>3</v>
      </c>
      <c r="X795">
        <v>4</v>
      </c>
      <c r="Y795">
        <v>2021</v>
      </c>
      <c r="Z795" s="9" t="s">
        <v>199</v>
      </c>
      <c r="AA795" s="9" t="s">
        <v>193</v>
      </c>
      <c r="AB795" t="s">
        <v>440</v>
      </c>
      <c r="AC795" t="s">
        <v>441</v>
      </c>
      <c r="AD795">
        <v>9</v>
      </c>
      <c r="AE795" t="s">
        <v>449</v>
      </c>
      <c r="AF795">
        <v>5</v>
      </c>
      <c r="AG795" t="s">
        <v>448</v>
      </c>
      <c r="AH795" t="s">
        <v>484</v>
      </c>
      <c r="AI795" t="s">
        <v>441</v>
      </c>
      <c r="AJ795">
        <v>9</v>
      </c>
      <c r="AK795" t="s">
        <v>449</v>
      </c>
    </row>
    <row r="796" spans="1:37" hidden="1" x14ac:dyDescent="0.2">
      <c r="A796">
        <v>716</v>
      </c>
      <c r="B796" s="9" t="s">
        <v>88</v>
      </c>
      <c r="C796">
        <v>10</v>
      </c>
      <c r="D796" s="10">
        <v>44161</v>
      </c>
      <c r="E796" s="10">
        <v>44526</v>
      </c>
      <c r="F796" s="9" t="s">
        <v>34</v>
      </c>
      <c r="G796">
        <v>395</v>
      </c>
      <c r="H796">
        <v>3</v>
      </c>
      <c r="I796" s="10">
        <v>44323</v>
      </c>
      <c r="J796">
        <v>0</v>
      </c>
      <c r="K796" t="b">
        <v>1</v>
      </c>
      <c r="L796">
        <v>16</v>
      </c>
      <c r="M796">
        <v>120</v>
      </c>
      <c r="N796" s="9" t="s">
        <v>183</v>
      </c>
      <c r="O796" s="10">
        <v>44383</v>
      </c>
      <c r="P796" s="9" t="s">
        <v>400</v>
      </c>
      <c r="Q796">
        <v>2020</v>
      </c>
      <c r="R796">
        <v>11</v>
      </c>
      <c r="S796">
        <v>7.2937842666173847</v>
      </c>
      <c r="T796" s="9" t="s">
        <v>356</v>
      </c>
      <c r="U796">
        <v>7</v>
      </c>
      <c r="V796">
        <v>7</v>
      </c>
      <c r="W796">
        <v>0</v>
      </c>
      <c r="X796">
        <v>6</v>
      </c>
      <c r="Y796">
        <v>2021</v>
      </c>
      <c r="Z796" s="9" t="s">
        <v>201</v>
      </c>
      <c r="AA796" s="9" t="s">
        <v>196</v>
      </c>
      <c r="AB796" t="s">
        <v>440</v>
      </c>
      <c r="AC796" t="s">
        <v>444</v>
      </c>
      <c r="AD796">
        <v>11</v>
      </c>
      <c r="AE796" t="s">
        <v>453</v>
      </c>
      <c r="AF796">
        <v>5</v>
      </c>
      <c r="AG796" t="s">
        <v>448</v>
      </c>
      <c r="AH796" t="s">
        <v>484</v>
      </c>
      <c r="AI796" t="s">
        <v>444</v>
      </c>
      <c r="AJ796">
        <v>11</v>
      </c>
      <c r="AK796" t="s">
        <v>453</v>
      </c>
    </row>
    <row r="797" spans="1:37" hidden="1" x14ac:dyDescent="0.2">
      <c r="A797">
        <v>719</v>
      </c>
      <c r="B797" s="9" t="s">
        <v>92</v>
      </c>
      <c r="C797">
        <v>5</v>
      </c>
      <c r="D797" s="10">
        <v>44139</v>
      </c>
      <c r="E797" s="10">
        <v>44504</v>
      </c>
      <c r="F797" s="9" t="s">
        <v>34</v>
      </c>
      <c r="G797">
        <v>325</v>
      </c>
      <c r="H797">
        <v>1</v>
      </c>
      <c r="I797" s="10">
        <v>44350</v>
      </c>
      <c r="J797">
        <v>0</v>
      </c>
      <c r="K797" t="b">
        <v>0</v>
      </c>
      <c r="N797" s="9" t="s">
        <v>183</v>
      </c>
      <c r="O797" s="10">
        <v>44383</v>
      </c>
      <c r="P797" s="9" t="s">
        <v>415</v>
      </c>
      <c r="Q797">
        <v>2020</v>
      </c>
      <c r="R797">
        <v>11</v>
      </c>
      <c r="S797">
        <v>8.0165917164623508</v>
      </c>
      <c r="T797" s="9" t="s">
        <v>356</v>
      </c>
      <c r="U797">
        <v>8</v>
      </c>
      <c r="V797">
        <v>7</v>
      </c>
      <c r="W797">
        <v>1</v>
      </c>
      <c r="X797">
        <v>6</v>
      </c>
      <c r="Y797">
        <v>2021</v>
      </c>
      <c r="Z797" s="9" t="s">
        <v>201</v>
      </c>
      <c r="AA797" s="9" t="s">
        <v>196</v>
      </c>
      <c r="AB797" t="s">
        <v>440</v>
      </c>
      <c r="AC797" t="s">
        <v>444</v>
      </c>
      <c r="AD797">
        <v>11</v>
      </c>
      <c r="AE797" t="s">
        <v>453</v>
      </c>
      <c r="AF797">
        <v>6</v>
      </c>
      <c r="AG797" t="s">
        <v>457</v>
      </c>
      <c r="AH797" t="s">
        <v>484</v>
      </c>
      <c r="AI797" t="s">
        <v>444</v>
      </c>
      <c r="AJ797">
        <v>11</v>
      </c>
      <c r="AK797" t="s">
        <v>453</v>
      </c>
    </row>
    <row r="798" spans="1:37" x14ac:dyDescent="0.2">
      <c r="A798">
        <v>720</v>
      </c>
      <c r="B798" s="9" t="s">
        <v>93</v>
      </c>
      <c r="C798">
        <v>5</v>
      </c>
      <c r="D798" s="10">
        <v>43992</v>
      </c>
      <c r="E798" s="10">
        <v>44357</v>
      </c>
      <c r="F798" s="9" t="s">
        <v>34</v>
      </c>
      <c r="G798">
        <v>619</v>
      </c>
      <c r="H798">
        <v>1</v>
      </c>
      <c r="I798" s="10">
        <v>44141</v>
      </c>
      <c r="J798">
        <v>0</v>
      </c>
      <c r="K798" t="b">
        <v>1</v>
      </c>
      <c r="N798" s="9" t="s">
        <v>183</v>
      </c>
      <c r="O798" s="10">
        <v>44383</v>
      </c>
      <c r="P798" s="9" t="s">
        <v>434</v>
      </c>
      <c r="Q798">
        <v>2020</v>
      </c>
      <c r="R798">
        <v>6</v>
      </c>
      <c r="S798">
        <v>12.846259676790078</v>
      </c>
      <c r="T798" s="9" t="s">
        <v>356</v>
      </c>
      <c r="U798">
        <v>12</v>
      </c>
      <c r="V798">
        <v>7</v>
      </c>
      <c r="W798">
        <v>6</v>
      </c>
      <c r="X798">
        <v>1</v>
      </c>
      <c r="Y798">
        <v>2021</v>
      </c>
      <c r="Z798" s="9" t="s">
        <v>195</v>
      </c>
      <c r="AA798" s="9" t="s">
        <v>191</v>
      </c>
      <c r="AB798" t="s">
        <v>440</v>
      </c>
      <c r="AC798" t="s">
        <v>447</v>
      </c>
      <c r="AD798">
        <v>6</v>
      </c>
      <c r="AE798" t="s">
        <v>457</v>
      </c>
      <c r="AF798">
        <v>11</v>
      </c>
      <c r="AG798" t="s">
        <v>453</v>
      </c>
      <c r="AH798" t="s">
        <v>484</v>
      </c>
      <c r="AI798" t="s">
        <v>447</v>
      </c>
      <c r="AJ798">
        <v>6</v>
      </c>
      <c r="AK798" t="s">
        <v>457</v>
      </c>
    </row>
    <row r="799" spans="1:37" hidden="1" x14ac:dyDescent="0.2">
      <c r="A799">
        <v>722</v>
      </c>
      <c r="B799" s="9" t="s">
        <v>95</v>
      </c>
      <c r="C799">
        <v>5</v>
      </c>
      <c r="D799" s="10">
        <v>44165</v>
      </c>
      <c r="E799" s="10">
        <v>44530</v>
      </c>
      <c r="F799" s="9" t="s">
        <v>34</v>
      </c>
      <c r="G799">
        <v>325</v>
      </c>
      <c r="H799">
        <v>3</v>
      </c>
      <c r="I799" s="10">
        <v>44341</v>
      </c>
      <c r="J799">
        <v>0</v>
      </c>
      <c r="K799" t="b">
        <v>1</v>
      </c>
      <c r="L799">
        <v>32</v>
      </c>
      <c r="M799">
        <v>136</v>
      </c>
      <c r="N799" s="9" t="s">
        <v>183</v>
      </c>
      <c r="O799" s="10">
        <v>44383</v>
      </c>
      <c r="P799" s="9" t="s">
        <v>401</v>
      </c>
      <c r="Q799">
        <v>2020</v>
      </c>
      <c r="R799">
        <v>11</v>
      </c>
      <c r="S799">
        <v>7.1623647302819355</v>
      </c>
      <c r="T799" s="9" t="s">
        <v>356</v>
      </c>
      <c r="U799">
        <v>7</v>
      </c>
      <c r="V799">
        <v>7</v>
      </c>
      <c r="W799">
        <v>0</v>
      </c>
      <c r="X799">
        <v>6</v>
      </c>
      <c r="Y799">
        <v>2021</v>
      </c>
      <c r="Z799" s="9" t="s">
        <v>201</v>
      </c>
      <c r="AA799" s="9" t="s">
        <v>196</v>
      </c>
      <c r="AB799" t="s">
        <v>440</v>
      </c>
      <c r="AC799" t="s">
        <v>444</v>
      </c>
      <c r="AD799">
        <v>11</v>
      </c>
      <c r="AE799" t="s">
        <v>453</v>
      </c>
      <c r="AF799">
        <v>5</v>
      </c>
      <c r="AG799" t="s">
        <v>448</v>
      </c>
      <c r="AH799" t="s">
        <v>484</v>
      </c>
      <c r="AI799" t="s">
        <v>444</v>
      </c>
      <c r="AJ799">
        <v>11</v>
      </c>
      <c r="AK799" t="s">
        <v>453</v>
      </c>
    </row>
    <row r="800" spans="1:37" hidden="1" x14ac:dyDescent="0.2">
      <c r="A800">
        <v>732</v>
      </c>
      <c r="B800" s="9" t="s">
        <v>107</v>
      </c>
      <c r="C800">
        <v>10</v>
      </c>
      <c r="D800" s="10">
        <v>44148</v>
      </c>
      <c r="E800" s="10">
        <v>44513</v>
      </c>
      <c r="F800" s="9" t="s">
        <v>34</v>
      </c>
      <c r="G800">
        <v>594</v>
      </c>
      <c r="H800">
        <v>2</v>
      </c>
      <c r="I800" s="10">
        <v>44349</v>
      </c>
      <c r="J800">
        <v>0</v>
      </c>
      <c r="K800" t="b">
        <v>0</v>
      </c>
      <c r="L800">
        <v>97</v>
      </c>
      <c r="M800">
        <v>393</v>
      </c>
      <c r="N800" s="9" t="s">
        <v>183</v>
      </c>
      <c r="O800" s="10">
        <v>44383</v>
      </c>
      <c r="P800" s="9" t="s">
        <v>410</v>
      </c>
      <c r="Q800">
        <v>2020</v>
      </c>
      <c r="R800">
        <v>11</v>
      </c>
      <c r="S800">
        <v>7.7208977597075918</v>
      </c>
      <c r="T800" s="9" t="s">
        <v>356</v>
      </c>
      <c r="U800">
        <v>7</v>
      </c>
      <c r="V800">
        <v>7</v>
      </c>
      <c r="W800">
        <v>1</v>
      </c>
      <c r="X800">
        <v>6</v>
      </c>
      <c r="Y800">
        <v>2021</v>
      </c>
      <c r="Z800" s="9" t="s">
        <v>201</v>
      </c>
      <c r="AA800" s="9" t="s">
        <v>196</v>
      </c>
      <c r="AB800" t="s">
        <v>440</v>
      </c>
      <c r="AC800" t="s">
        <v>444</v>
      </c>
      <c r="AD800">
        <v>11</v>
      </c>
      <c r="AE800" t="s">
        <v>453</v>
      </c>
      <c r="AF800">
        <v>6</v>
      </c>
      <c r="AG800" t="s">
        <v>457</v>
      </c>
      <c r="AH800" t="s">
        <v>484</v>
      </c>
      <c r="AI800" t="s">
        <v>444</v>
      </c>
      <c r="AJ800">
        <v>11</v>
      </c>
      <c r="AK800" t="s">
        <v>453</v>
      </c>
    </row>
    <row r="801" spans="1:37" hidden="1" x14ac:dyDescent="0.2">
      <c r="A801">
        <v>745</v>
      </c>
      <c r="B801" s="9" t="s">
        <v>123</v>
      </c>
      <c r="C801">
        <v>10</v>
      </c>
      <c r="D801" s="10">
        <v>44124</v>
      </c>
      <c r="E801" s="10">
        <v>44489</v>
      </c>
      <c r="F801" s="9" t="s">
        <v>34</v>
      </c>
      <c r="G801">
        <v>792</v>
      </c>
      <c r="H801">
        <v>6</v>
      </c>
      <c r="I801" s="10">
        <v>44335</v>
      </c>
      <c r="J801">
        <v>0</v>
      </c>
      <c r="K801" t="b">
        <v>1</v>
      </c>
      <c r="L801">
        <v>1</v>
      </c>
      <c r="M801">
        <v>6</v>
      </c>
      <c r="N801" s="9" t="s">
        <v>183</v>
      </c>
      <c r="O801" s="10">
        <v>44383</v>
      </c>
      <c r="P801" s="9" t="s">
        <v>402</v>
      </c>
      <c r="Q801">
        <v>2020</v>
      </c>
      <c r="R801">
        <v>10</v>
      </c>
      <c r="S801">
        <v>8.5094149777202812</v>
      </c>
      <c r="T801" s="9" t="s">
        <v>356</v>
      </c>
      <c r="U801">
        <v>8</v>
      </c>
      <c r="V801">
        <v>7</v>
      </c>
      <c r="W801">
        <v>2</v>
      </c>
      <c r="X801">
        <v>5</v>
      </c>
      <c r="Y801">
        <v>2021</v>
      </c>
      <c r="Z801" s="9" t="s">
        <v>200</v>
      </c>
      <c r="AA801" s="9" t="s">
        <v>194</v>
      </c>
      <c r="AB801" t="s">
        <v>440</v>
      </c>
      <c r="AC801" t="s">
        <v>444</v>
      </c>
      <c r="AD801">
        <v>10</v>
      </c>
      <c r="AE801" t="s">
        <v>450</v>
      </c>
      <c r="AF801">
        <v>5</v>
      </c>
      <c r="AG801" t="s">
        <v>448</v>
      </c>
      <c r="AH801" t="s">
        <v>484</v>
      </c>
      <c r="AI801" t="s">
        <v>444</v>
      </c>
      <c r="AJ801">
        <v>10</v>
      </c>
      <c r="AK801" t="s">
        <v>450</v>
      </c>
    </row>
    <row r="802" spans="1:37" hidden="1" x14ac:dyDescent="0.2">
      <c r="A802">
        <v>779</v>
      </c>
      <c r="B802" s="9" t="s">
        <v>165</v>
      </c>
      <c r="C802">
        <v>5</v>
      </c>
      <c r="D802" s="10">
        <v>44042</v>
      </c>
      <c r="E802" s="10">
        <v>44407</v>
      </c>
      <c r="F802" s="9" t="s">
        <v>34</v>
      </c>
      <c r="G802">
        <v>369</v>
      </c>
      <c r="H802">
        <v>3</v>
      </c>
      <c r="I802" s="10">
        <v>44347</v>
      </c>
      <c r="J802">
        <v>0</v>
      </c>
      <c r="K802" t="b">
        <v>1</v>
      </c>
      <c r="N802" s="9" t="s">
        <v>183</v>
      </c>
      <c r="O802" s="10">
        <v>44383</v>
      </c>
      <c r="P802" s="9" t="s">
        <v>416</v>
      </c>
      <c r="Q802">
        <v>2020</v>
      </c>
      <c r="R802">
        <v>7</v>
      </c>
      <c r="S802">
        <v>11.203515472596973</v>
      </c>
      <c r="T802" s="9" t="s">
        <v>356</v>
      </c>
      <c r="U802">
        <v>11</v>
      </c>
      <c r="V802">
        <v>7</v>
      </c>
      <c r="W802">
        <v>4</v>
      </c>
      <c r="X802">
        <v>2</v>
      </c>
      <c r="Y802">
        <v>2021</v>
      </c>
      <c r="Z802" s="9" t="s">
        <v>197</v>
      </c>
      <c r="AA802" s="9" t="s">
        <v>190</v>
      </c>
      <c r="AB802" t="s">
        <v>440</v>
      </c>
      <c r="AC802" t="s">
        <v>441</v>
      </c>
      <c r="AD802">
        <v>7</v>
      </c>
      <c r="AE802" t="s">
        <v>443</v>
      </c>
      <c r="AF802">
        <v>5</v>
      </c>
      <c r="AG802" t="s">
        <v>448</v>
      </c>
      <c r="AH802" t="s">
        <v>484</v>
      </c>
      <c r="AI802" t="s">
        <v>441</v>
      </c>
      <c r="AJ802">
        <v>7</v>
      </c>
      <c r="AK802" t="s">
        <v>443</v>
      </c>
    </row>
    <row r="803" spans="1:37" hidden="1" x14ac:dyDescent="0.2">
      <c r="A803">
        <v>786</v>
      </c>
      <c r="B803" s="9" t="s">
        <v>38</v>
      </c>
      <c r="C803">
        <v>10</v>
      </c>
      <c r="D803" s="10">
        <v>44027</v>
      </c>
      <c r="E803" s="10">
        <v>44756</v>
      </c>
      <c r="F803" s="9" t="s">
        <v>34</v>
      </c>
      <c r="G803">
        <v>369</v>
      </c>
      <c r="H803">
        <v>1</v>
      </c>
      <c r="I803" s="10">
        <v>44343</v>
      </c>
      <c r="J803">
        <v>0</v>
      </c>
      <c r="K803" t="b">
        <v>0</v>
      </c>
      <c r="L803">
        <v>2</v>
      </c>
      <c r="M803">
        <v>25</v>
      </c>
      <c r="N803" s="9" t="s">
        <v>183</v>
      </c>
      <c r="O803" s="10">
        <v>44383</v>
      </c>
      <c r="P803" s="9" t="s">
        <v>422</v>
      </c>
      <c r="Q803">
        <v>2020</v>
      </c>
      <c r="R803">
        <v>7</v>
      </c>
      <c r="S803">
        <v>11.696338733854905</v>
      </c>
      <c r="T803" s="9" t="s">
        <v>356</v>
      </c>
      <c r="U803">
        <v>11</v>
      </c>
      <c r="V803">
        <v>8</v>
      </c>
      <c r="W803">
        <v>4</v>
      </c>
      <c r="X803">
        <v>3</v>
      </c>
      <c r="Y803">
        <v>2021</v>
      </c>
      <c r="Z803" s="9" t="s">
        <v>198</v>
      </c>
      <c r="AA803" s="9" t="s">
        <v>190</v>
      </c>
      <c r="AB803" t="s">
        <v>446</v>
      </c>
      <c r="AC803" t="s">
        <v>441</v>
      </c>
      <c r="AD803">
        <v>7</v>
      </c>
      <c r="AE803" t="s">
        <v>443</v>
      </c>
      <c r="AF803">
        <v>5</v>
      </c>
      <c r="AG803" t="s">
        <v>448</v>
      </c>
      <c r="AH803" t="s">
        <v>484</v>
      </c>
      <c r="AI803" t="s">
        <v>441</v>
      </c>
      <c r="AJ803">
        <v>7</v>
      </c>
      <c r="AK803" t="s">
        <v>443</v>
      </c>
    </row>
    <row r="804" spans="1:37" hidden="1" x14ac:dyDescent="0.2">
      <c r="A804">
        <v>787</v>
      </c>
      <c r="B804" s="9" t="s">
        <v>40</v>
      </c>
      <c r="C804">
        <v>10</v>
      </c>
      <c r="D804" s="10">
        <v>44074</v>
      </c>
      <c r="E804" s="10">
        <v>44439</v>
      </c>
      <c r="F804" s="9" t="s">
        <v>34</v>
      </c>
      <c r="G804">
        <v>658</v>
      </c>
      <c r="H804">
        <v>1</v>
      </c>
      <c r="I804" s="10">
        <v>44340</v>
      </c>
      <c r="J804">
        <v>0</v>
      </c>
      <c r="K804" t="b">
        <v>0</v>
      </c>
      <c r="L804">
        <v>1</v>
      </c>
      <c r="M804">
        <v>18</v>
      </c>
      <c r="N804" s="9" t="s">
        <v>183</v>
      </c>
      <c r="O804" s="10">
        <v>44383</v>
      </c>
      <c r="P804" s="9" t="s">
        <v>373</v>
      </c>
      <c r="Q804">
        <v>2020</v>
      </c>
      <c r="R804">
        <v>8</v>
      </c>
      <c r="S804">
        <v>10.152159181913387</v>
      </c>
      <c r="T804" s="9" t="s">
        <v>356</v>
      </c>
      <c r="U804">
        <v>10</v>
      </c>
      <c r="V804">
        <v>8</v>
      </c>
      <c r="W804">
        <v>2</v>
      </c>
      <c r="X804">
        <v>4</v>
      </c>
      <c r="Y804">
        <v>2021</v>
      </c>
      <c r="Z804" s="9" t="s">
        <v>199</v>
      </c>
      <c r="AA804" s="9" t="s">
        <v>189</v>
      </c>
      <c r="AB804" t="s">
        <v>440</v>
      </c>
      <c r="AC804" t="s">
        <v>441</v>
      </c>
      <c r="AD804">
        <v>8</v>
      </c>
      <c r="AE804" t="s">
        <v>442</v>
      </c>
      <c r="AF804">
        <v>5</v>
      </c>
      <c r="AG804" t="s">
        <v>448</v>
      </c>
      <c r="AH804" t="s">
        <v>484</v>
      </c>
      <c r="AI804" t="s">
        <v>441</v>
      </c>
      <c r="AJ804">
        <v>8</v>
      </c>
      <c r="AK804" t="s">
        <v>442</v>
      </c>
    </row>
    <row r="805" spans="1:37" hidden="1" x14ac:dyDescent="0.2">
      <c r="A805">
        <v>792</v>
      </c>
      <c r="B805" s="9" t="s">
        <v>50</v>
      </c>
      <c r="C805">
        <v>5</v>
      </c>
      <c r="D805" s="10">
        <v>44090</v>
      </c>
      <c r="E805" s="10">
        <v>44455</v>
      </c>
      <c r="F805" s="9" t="s">
        <v>34</v>
      </c>
      <c r="G805">
        <v>406</v>
      </c>
      <c r="H805">
        <v>4</v>
      </c>
      <c r="I805" s="10">
        <v>44343</v>
      </c>
      <c r="J805">
        <v>0</v>
      </c>
      <c r="K805" t="b">
        <v>0</v>
      </c>
      <c r="L805">
        <v>7</v>
      </c>
      <c r="M805">
        <v>48</v>
      </c>
      <c r="N805" s="9" t="s">
        <v>183</v>
      </c>
      <c r="O805" s="10">
        <v>44383</v>
      </c>
      <c r="P805" s="9" t="s">
        <v>405</v>
      </c>
      <c r="Q805">
        <v>2020</v>
      </c>
      <c r="R805">
        <v>9</v>
      </c>
      <c r="S805">
        <v>9.626481036571592</v>
      </c>
      <c r="T805" s="9" t="s">
        <v>356</v>
      </c>
      <c r="U805">
        <v>9</v>
      </c>
      <c r="V805">
        <v>8</v>
      </c>
      <c r="W805">
        <v>2</v>
      </c>
      <c r="X805">
        <v>5</v>
      </c>
      <c r="Y805">
        <v>2021</v>
      </c>
      <c r="Z805" s="9" t="s">
        <v>200</v>
      </c>
      <c r="AA805" s="9" t="s">
        <v>193</v>
      </c>
      <c r="AB805" t="s">
        <v>440</v>
      </c>
      <c r="AC805" t="s">
        <v>441</v>
      </c>
      <c r="AD805">
        <v>9</v>
      </c>
      <c r="AE805" t="s">
        <v>449</v>
      </c>
      <c r="AF805">
        <v>5</v>
      </c>
      <c r="AG805" t="s">
        <v>448</v>
      </c>
      <c r="AH805" t="s">
        <v>484</v>
      </c>
      <c r="AI805" t="s">
        <v>441</v>
      </c>
      <c r="AJ805">
        <v>9</v>
      </c>
      <c r="AK805" t="s">
        <v>449</v>
      </c>
    </row>
    <row r="806" spans="1:37" hidden="1" x14ac:dyDescent="0.2">
      <c r="A806">
        <v>817</v>
      </c>
      <c r="B806" s="9" t="s">
        <v>92</v>
      </c>
      <c r="C806">
        <v>5</v>
      </c>
      <c r="D806" s="10">
        <v>44139</v>
      </c>
      <c r="E806" s="10">
        <v>44504</v>
      </c>
      <c r="F806" s="9" t="s">
        <v>34</v>
      </c>
      <c r="G806">
        <v>325</v>
      </c>
      <c r="H806">
        <v>1</v>
      </c>
      <c r="I806" s="10">
        <v>44350</v>
      </c>
      <c r="J806">
        <v>0</v>
      </c>
      <c r="K806" t="b">
        <v>0</v>
      </c>
      <c r="N806" s="9" t="s">
        <v>183</v>
      </c>
      <c r="O806" s="10">
        <v>44383</v>
      </c>
      <c r="P806" s="9" t="s">
        <v>415</v>
      </c>
      <c r="Q806">
        <v>2020</v>
      </c>
      <c r="R806">
        <v>11</v>
      </c>
      <c r="S806">
        <v>8.0165917164623508</v>
      </c>
      <c r="T806" s="9" t="s">
        <v>356</v>
      </c>
      <c r="U806">
        <v>8</v>
      </c>
      <c r="V806">
        <v>8</v>
      </c>
      <c r="W806">
        <v>0</v>
      </c>
      <c r="X806">
        <v>7</v>
      </c>
      <c r="Y806">
        <v>2021</v>
      </c>
      <c r="Z806" s="9" t="s">
        <v>206</v>
      </c>
      <c r="AA806" s="9" t="s">
        <v>196</v>
      </c>
      <c r="AB806" t="s">
        <v>440</v>
      </c>
      <c r="AC806" t="s">
        <v>444</v>
      </c>
      <c r="AD806">
        <v>11</v>
      </c>
      <c r="AE806" t="s">
        <v>453</v>
      </c>
      <c r="AF806">
        <v>6</v>
      </c>
      <c r="AG806" t="s">
        <v>457</v>
      </c>
      <c r="AH806" t="s">
        <v>484</v>
      </c>
      <c r="AI806" t="s">
        <v>444</v>
      </c>
      <c r="AJ806">
        <v>11</v>
      </c>
      <c r="AK806" t="s">
        <v>453</v>
      </c>
    </row>
    <row r="807" spans="1:37" x14ac:dyDescent="0.2">
      <c r="A807">
        <v>818</v>
      </c>
      <c r="B807" s="9" t="s">
        <v>93</v>
      </c>
      <c r="C807">
        <v>5</v>
      </c>
      <c r="D807" s="10">
        <v>43992</v>
      </c>
      <c r="E807" s="10">
        <v>44357</v>
      </c>
      <c r="F807" s="9" t="s">
        <v>34</v>
      </c>
      <c r="G807">
        <v>619</v>
      </c>
      <c r="H807">
        <v>1</v>
      </c>
      <c r="I807" s="10">
        <v>44141</v>
      </c>
      <c r="J807">
        <v>0</v>
      </c>
      <c r="K807" t="b">
        <v>1</v>
      </c>
      <c r="N807" s="9" t="s">
        <v>183</v>
      </c>
      <c r="O807" s="10">
        <v>44383</v>
      </c>
      <c r="P807" s="9" t="s">
        <v>434</v>
      </c>
      <c r="Q807">
        <v>2020</v>
      </c>
      <c r="R807">
        <v>6</v>
      </c>
      <c r="S807">
        <v>12.846259676790078</v>
      </c>
      <c r="T807" s="9" t="s">
        <v>356</v>
      </c>
      <c r="U807">
        <v>12</v>
      </c>
      <c r="V807">
        <v>8</v>
      </c>
      <c r="W807">
        <v>5</v>
      </c>
      <c r="X807">
        <v>2</v>
      </c>
      <c r="Y807">
        <v>2021</v>
      </c>
      <c r="Z807" s="9" t="s">
        <v>197</v>
      </c>
      <c r="AA807" s="9" t="s">
        <v>191</v>
      </c>
      <c r="AB807" t="s">
        <v>440</v>
      </c>
      <c r="AC807" t="s">
        <v>447</v>
      </c>
      <c r="AD807">
        <v>6</v>
      </c>
      <c r="AE807" t="s">
        <v>457</v>
      </c>
      <c r="AF807">
        <v>11</v>
      </c>
      <c r="AG807" t="s">
        <v>453</v>
      </c>
      <c r="AH807" t="s">
        <v>484</v>
      </c>
      <c r="AI807" t="s">
        <v>447</v>
      </c>
      <c r="AJ807">
        <v>6</v>
      </c>
      <c r="AK807" t="s">
        <v>457</v>
      </c>
    </row>
    <row r="808" spans="1:37" hidden="1" x14ac:dyDescent="0.2">
      <c r="A808">
        <v>843</v>
      </c>
      <c r="B808" s="9" t="s">
        <v>123</v>
      </c>
      <c r="C808">
        <v>10</v>
      </c>
      <c r="D808" s="10">
        <v>44124</v>
      </c>
      <c r="E808" s="10">
        <v>44489</v>
      </c>
      <c r="F808" s="9" t="s">
        <v>34</v>
      </c>
      <c r="G808">
        <v>792</v>
      </c>
      <c r="H808">
        <v>6</v>
      </c>
      <c r="I808" s="10">
        <v>44335</v>
      </c>
      <c r="J808">
        <v>0</v>
      </c>
      <c r="K808" t="b">
        <v>1</v>
      </c>
      <c r="L808">
        <v>1</v>
      </c>
      <c r="M808">
        <v>6</v>
      </c>
      <c r="N808" s="9" t="s">
        <v>183</v>
      </c>
      <c r="O808" s="10">
        <v>44383</v>
      </c>
      <c r="P808" s="9" t="s">
        <v>402</v>
      </c>
      <c r="Q808">
        <v>2020</v>
      </c>
      <c r="R808">
        <v>10</v>
      </c>
      <c r="S808">
        <v>8.5094149777202812</v>
      </c>
      <c r="T808" s="9" t="s">
        <v>356</v>
      </c>
      <c r="U808">
        <v>8</v>
      </c>
      <c r="V808">
        <v>8</v>
      </c>
      <c r="W808">
        <v>1</v>
      </c>
      <c r="X808">
        <v>6</v>
      </c>
      <c r="Y808">
        <v>2021</v>
      </c>
      <c r="Z808" s="9" t="s">
        <v>201</v>
      </c>
      <c r="AA808" s="9" t="s">
        <v>194</v>
      </c>
      <c r="AB808" t="s">
        <v>440</v>
      </c>
      <c r="AC808" t="s">
        <v>444</v>
      </c>
      <c r="AD808">
        <v>10</v>
      </c>
      <c r="AE808" t="s">
        <v>450</v>
      </c>
      <c r="AF808">
        <v>5</v>
      </c>
      <c r="AG808" t="s">
        <v>448</v>
      </c>
      <c r="AH808" t="s">
        <v>484</v>
      </c>
      <c r="AI808" t="s">
        <v>444</v>
      </c>
      <c r="AJ808">
        <v>10</v>
      </c>
      <c r="AK808" t="s">
        <v>450</v>
      </c>
    </row>
    <row r="809" spans="1:37" hidden="1" x14ac:dyDescent="0.2">
      <c r="A809">
        <v>877</v>
      </c>
      <c r="B809" s="9" t="s">
        <v>165</v>
      </c>
      <c r="C809">
        <v>5</v>
      </c>
      <c r="D809" s="10">
        <v>44042</v>
      </c>
      <c r="E809" s="10">
        <v>44407</v>
      </c>
      <c r="F809" s="9" t="s">
        <v>34</v>
      </c>
      <c r="G809">
        <v>369</v>
      </c>
      <c r="H809">
        <v>3</v>
      </c>
      <c r="I809" s="10">
        <v>44347</v>
      </c>
      <c r="J809">
        <v>0</v>
      </c>
      <c r="K809" t="b">
        <v>1</v>
      </c>
      <c r="N809" s="9" t="s">
        <v>183</v>
      </c>
      <c r="O809" s="10">
        <v>44383</v>
      </c>
      <c r="P809" s="9" t="s">
        <v>416</v>
      </c>
      <c r="Q809">
        <v>2020</v>
      </c>
      <c r="R809">
        <v>7</v>
      </c>
      <c r="S809">
        <v>11.203515472596973</v>
      </c>
      <c r="T809" s="9" t="s">
        <v>356</v>
      </c>
      <c r="U809">
        <v>11</v>
      </c>
      <c r="V809">
        <v>8</v>
      </c>
      <c r="W809">
        <v>3</v>
      </c>
      <c r="X809">
        <v>3</v>
      </c>
      <c r="Y809">
        <v>2021</v>
      </c>
      <c r="Z809" s="9" t="s">
        <v>198</v>
      </c>
      <c r="AA809" s="9" t="s">
        <v>190</v>
      </c>
      <c r="AB809" t="s">
        <v>440</v>
      </c>
      <c r="AC809" t="s">
        <v>441</v>
      </c>
      <c r="AD809">
        <v>7</v>
      </c>
      <c r="AE809" t="s">
        <v>443</v>
      </c>
      <c r="AF809">
        <v>5</v>
      </c>
      <c r="AG809" t="s">
        <v>448</v>
      </c>
      <c r="AH809" t="s">
        <v>484</v>
      </c>
      <c r="AI809" t="s">
        <v>441</v>
      </c>
      <c r="AJ809">
        <v>7</v>
      </c>
      <c r="AK809" t="s">
        <v>443</v>
      </c>
    </row>
    <row r="810" spans="1:37" hidden="1" x14ac:dyDescent="0.2">
      <c r="A810">
        <v>884</v>
      </c>
      <c r="B810" s="9" t="s">
        <v>38</v>
      </c>
      <c r="C810">
        <v>10</v>
      </c>
      <c r="D810" s="10">
        <v>44027</v>
      </c>
      <c r="E810" s="10">
        <v>44756</v>
      </c>
      <c r="F810" s="9" t="s">
        <v>34</v>
      </c>
      <c r="G810">
        <v>369</v>
      </c>
      <c r="H810">
        <v>1</v>
      </c>
      <c r="I810" s="10">
        <v>44343</v>
      </c>
      <c r="J810">
        <v>0</v>
      </c>
      <c r="K810" t="b">
        <v>0</v>
      </c>
      <c r="L810">
        <v>2</v>
      </c>
      <c r="M810">
        <v>25</v>
      </c>
      <c r="N810" s="9" t="s">
        <v>183</v>
      </c>
      <c r="O810" s="10">
        <v>44383</v>
      </c>
      <c r="P810" s="9" t="s">
        <v>422</v>
      </c>
      <c r="Q810">
        <v>2020</v>
      </c>
      <c r="R810">
        <v>7</v>
      </c>
      <c r="S810">
        <v>11.696338733854905</v>
      </c>
      <c r="T810" s="9" t="s">
        <v>356</v>
      </c>
      <c r="U810">
        <v>11</v>
      </c>
      <c r="V810">
        <v>9</v>
      </c>
      <c r="W810">
        <v>3</v>
      </c>
      <c r="X810">
        <v>4</v>
      </c>
      <c r="Y810">
        <v>2021</v>
      </c>
      <c r="Z810" s="9" t="s">
        <v>199</v>
      </c>
      <c r="AA810" s="9" t="s">
        <v>190</v>
      </c>
      <c r="AB810" t="s">
        <v>446</v>
      </c>
      <c r="AC810" t="s">
        <v>441</v>
      </c>
      <c r="AD810">
        <v>7</v>
      </c>
      <c r="AE810" t="s">
        <v>443</v>
      </c>
      <c r="AF810">
        <v>5</v>
      </c>
      <c r="AG810" t="s">
        <v>448</v>
      </c>
      <c r="AH810" t="s">
        <v>484</v>
      </c>
      <c r="AI810" t="s">
        <v>441</v>
      </c>
      <c r="AJ810">
        <v>7</v>
      </c>
      <c r="AK810" t="s">
        <v>443</v>
      </c>
    </row>
    <row r="811" spans="1:37" hidden="1" x14ac:dyDescent="0.2">
      <c r="A811">
        <v>885</v>
      </c>
      <c r="B811" s="9" t="s">
        <v>40</v>
      </c>
      <c r="C811">
        <v>10</v>
      </c>
      <c r="D811" s="10">
        <v>44074</v>
      </c>
      <c r="E811" s="10">
        <v>44439</v>
      </c>
      <c r="F811" s="9" t="s">
        <v>34</v>
      </c>
      <c r="G811">
        <v>658</v>
      </c>
      <c r="H811">
        <v>1</v>
      </c>
      <c r="I811" s="10">
        <v>44340</v>
      </c>
      <c r="J811">
        <v>0</v>
      </c>
      <c r="K811" t="b">
        <v>0</v>
      </c>
      <c r="L811">
        <v>1</v>
      </c>
      <c r="M811">
        <v>18</v>
      </c>
      <c r="N811" s="9" t="s">
        <v>183</v>
      </c>
      <c r="O811" s="10">
        <v>44383</v>
      </c>
      <c r="P811" s="9" t="s">
        <v>373</v>
      </c>
      <c r="Q811">
        <v>2020</v>
      </c>
      <c r="R811">
        <v>8</v>
      </c>
      <c r="S811">
        <v>10.152159181913387</v>
      </c>
      <c r="T811" s="9" t="s">
        <v>356</v>
      </c>
      <c r="U811">
        <v>10</v>
      </c>
      <c r="V811">
        <v>9</v>
      </c>
      <c r="W811">
        <v>1</v>
      </c>
      <c r="X811">
        <v>5</v>
      </c>
      <c r="Y811">
        <v>2021</v>
      </c>
      <c r="Z811" s="9" t="s">
        <v>200</v>
      </c>
      <c r="AA811" s="9" t="s">
        <v>189</v>
      </c>
      <c r="AB811" t="s">
        <v>440</v>
      </c>
      <c r="AC811" t="s">
        <v>441</v>
      </c>
      <c r="AD811">
        <v>8</v>
      </c>
      <c r="AE811" t="s">
        <v>442</v>
      </c>
      <c r="AF811">
        <v>5</v>
      </c>
      <c r="AG811" t="s">
        <v>448</v>
      </c>
      <c r="AH811" t="s">
        <v>484</v>
      </c>
      <c r="AI811" t="s">
        <v>441</v>
      </c>
      <c r="AJ811">
        <v>8</v>
      </c>
      <c r="AK811" t="s">
        <v>442</v>
      </c>
    </row>
    <row r="812" spans="1:37" hidden="1" x14ac:dyDescent="0.2">
      <c r="A812">
        <v>890</v>
      </c>
      <c r="B812" s="9" t="s">
        <v>50</v>
      </c>
      <c r="C812">
        <v>5</v>
      </c>
      <c r="D812" s="10">
        <v>44090</v>
      </c>
      <c r="E812" s="10">
        <v>44455</v>
      </c>
      <c r="F812" s="9" t="s">
        <v>34</v>
      </c>
      <c r="G812">
        <v>406</v>
      </c>
      <c r="H812">
        <v>4</v>
      </c>
      <c r="I812" s="10">
        <v>44343</v>
      </c>
      <c r="J812">
        <v>0</v>
      </c>
      <c r="K812" t="b">
        <v>0</v>
      </c>
      <c r="L812">
        <v>7</v>
      </c>
      <c r="M812">
        <v>48</v>
      </c>
      <c r="N812" s="9" t="s">
        <v>183</v>
      </c>
      <c r="O812" s="10">
        <v>44383</v>
      </c>
      <c r="P812" s="9" t="s">
        <v>405</v>
      </c>
      <c r="Q812">
        <v>2020</v>
      </c>
      <c r="R812">
        <v>9</v>
      </c>
      <c r="S812">
        <v>9.626481036571592</v>
      </c>
      <c r="T812" s="9" t="s">
        <v>356</v>
      </c>
      <c r="U812">
        <v>9</v>
      </c>
      <c r="V812">
        <v>9</v>
      </c>
      <c r="W812">
        <v>1</v>
      </c>
      <c r="X812">
        <v>6</v>
      </c>
      <c r="Y812">
        <v>2021</v>
      </c>
      <c r="Z812" s="9" t="s">
        <v>201</v>
      </c>
      <c r="AA812" s="9" t="s">
        <v>193</v>
      </c>
      <c r="AB812" t="s">
        <v>440</v>
      </c>
      <c r="AC812" t="s">
        <v>441</v>
      </c>
      <c r="AD812">
        <v>9</v>
      </c>
      <c r="AE812" t="s">
        <v>449</v>
      </c>
      <c r="AF812">
        <v>5</v>
      </c>
      <c r="AG812" t="s">
        <v>448</v>
      </c>
      <c r="AH812" t="s">
        <v>484</v>
      </c>
      <c r="AI812" t="s">
        <v>441</v>
      </c>
      <c r="AJ812">
        <v>9</v>
      </c>
      <c r="AK812" t="s">
        <v>449</v>
      </c>
    </row>
    <row r="813" spans="1:37" x14ac:dyDescent="0.2">
      <c r="A813">
        <v>916</v>
      </c>
      <c r="B813" s="9" t="s">
        <v>93</v>
      </c>
      <c r="C813">
        <v>5</v>
      </c>
      <c r="D813" s="10">
        <v>43992</v>
      </c>
      <c r="E813" s="10">
        <v>44357</v>
      </c>
      <c r="F813" s="9" t="s">
        <v>34</v>
      </c>
      <c r="G813">
        <v>619</v>
      </c>
      <c r="H813">
        <v>1</v>
      </c>
      <c r="I813" s="10">
        <v>44141</v>
      </c>
      <c r="J813">
        <v>0</v>
      </c>
      <c r="K813" t="b">
        <v>1</v>
      </c>
      <c r="N813" s="9" t="s">
        <v>183</v>
      </c>
      <c r="O813" s="10">
        <v>44383</v>
      </c>
      <c r="P813" s="9" t="s">
        <v>434</v>
      </c>
      <c r="Q813">
        <v>2020</v>
      </c>
      <c r="R813">
        <v>6</v>
      </c>
      <c r="S813">
        <v>12.846259676790078</v>
      </c>
      <c r="T813" s="9" t="s">
        <v>356</v>
      </c>
      <c r="U813">
        <v>12</v>
      </c>
      <c r="V813">
        <v>9</v>
      </c>
      <c r="W813">
        <v>4</v>
      </c>
      <c r="X813">
        <v>3</v>
      </c>
      <c r="Y813">
        <v>2021</v>
      </c>
      <c r="Z813" s="9" t="s">
        <v>198</v>
      </c>
      <c r="AA813" s="9" t="s">
        <v>191</v>
      </c>
      <c r="AB813" t="s">
        <v>440</v>
      </c>
      <c r="AC813" t="s">
        <v>447</v>
      </c>
      <c r="AD813">
        <v>6</v>
      </c>
      <c r="AE813" t="s">
        <v>457</v>
      </c>
      <c r="AF813">
        <v>11</v>
      </c>
      <c r="AG813" t="s">
        <v>453</v>
      </c>
      <c r="AH813" t="s">
        <v>484</v>
      </c>
      <c r="AI813" t="s">
        <v>447</v>
      </c>
      <c r="AJ813">
        <v>6</v>
      </c>
      <c r="AK813" t="s">
        <v>457</v>
      </c>
    </row>
    <row r="814" spans="1:37" hidden="1" x14ac:dyDescent="0.2">
      <c r="A814">
        <v>934</v>
      </c>
      <c r="B814" s="9" t="s">
        <v>114</v>
      </c>
      <c r="C814">
        <v>5</v>
      </c>
      <c r="D814" s="10">
        <v>43936</v>
      </c>
      <c r="E814" s="10">
        <v>44666</v>
      </c>
      <c r="F814" s="9" t="s">
        <v>34</v>
      </c>
      <c r="G814">
        <v>369</v>
      </c>
      <c r="H814">
        <v>2</v>
      </c>
      <c r="I814" s="10">
        <v>44349</v>
      </c>
      <c r="J814">
        <v>0</v>
      </c>
      <c r="K814" t="b">
        <v>1</v>
      </c>
      <c r="L814">
        <v>6</v>
      </c>
      <c r="M814">
        <v>30</v>
      </c>
      <c r="N814" s="9" t="s">
        <v>183</v>
      </c>
      <c r="O814" s="10">
        <v>44383</v>
      </c>
      <c r="P814" s="9" t="s">
        <v>355</v>
      </c>
      <c r="Q814">
        <v>2020</v>
      </c>
      <c r="R814">
        <v>4</v>
      </c>
      <c r="S814">
        <v>14.686133185486355</v>
      </c>
      <c r="T814" s="9" t="s">
        <v>356</v>
      </c>
      <c r="U814">
        <v>14</v>
      </c>
      <c r="V814">
        <v>9</v>
      </c>
      <c r="W814">
        <v>6</v>
      </c>
      <c r="X814">
        <v>1</v>
      </c>
      <c r="Y814">
        <v>2021</v>
      </c>
      <c r="Z814" s="9" t="s">
        <v>195</v>
      </c>
      <c r="AA814" s="9" t="s">
        <v>204</v>
      </c>
      <c r="AB814" t="s">
        <v>446</v>
      </c>
      <c r="AC814" t="s">
        <v>447</v>
      </c>
      <c r="AD814">
        <v>4</v>
      </c>
      <c r="AE814" t="s">
        <v>454</v>
      </c>
      <c r="AF814">
        <v>6</v>
      </c>
      <c r="AG814" t="s">
        <v>457</v>
      </c>
      <c r="AH814" t="s">
        <v>484</v>
      </c>
      <c r="AI814" t="s">
        <v>447</v>
      </c>
      <c r="AJ814">
        <v>4</v>
      </c>
      <c r="AK814" t="s">
        <v>454</v>
      </c>
    </row>
    <row r="815" spans="1:37" hidden="1" x14ac:dyDescent="0.2">
      <c r="A815">
        <v>975</v>
      </c>
      <c r="B815" s="9" t="s">
        <v>165</v>
      </c>
      <c r="C815">
        <v>5</v>
      </c>
      <c r="D815" s="10">
        <v>44042</v>
      </c>
      <c r="E815" s="10">
        <v>44407</v>
      </c>
      <c r="F815" s="9" t="s">
        <v>34</v>
      </c>
      <c r="G815">
        <v>369</v>
      </c>
      <c r="H815">
        <v>3</v>
      </c>
      <c r="I815" s="10">
        <v>44347</v>
      </c>
      <c r="J815">
        <v>0</v>
      </c>
      <c r="K815" t="b">
        <v>1</v>
      </c>
      <c r="N815" s="9" t="s">
        <v>183</v>
      </c>
      <c r="O815" s="10">
        <v>44383</v>
      </c>
      <c r="P815" s="9" t="s">
        <v>416</v>
      </c>
      <c r="Q815">
        <v>2020</v>
      </c>
      <c r="R815">
        <v>7</v>
      </c>
      <c r="S815">
        <v>11.203515472596973</v>
      </c>
      <c r="T815" s="9" t="s">
        <v>356</v>
      </c>
      <c r="U815">
        <v>11</v>
      </c>
      <c r="V815">
        <v>9</v>
      </c>
      <c r="W815">
        <v>2</v>
      </c>
      <c r="X815">
        <v>4</v>
      </c>
      <c r="Y815">
        <v>2021</v>
      </c>
      <c r="Z815" s="9" t="s">
        <v>199</v>
      </c>
      <c r="AA815" s="9" t="s">
        <v>190</v>
      </c>
      <c r="AB815" t="s">
        <v>440</v>
      </c>
      <c r="AC815" t="s">
        <v>441</v>
      </c>
      <c r="AD815">
        <v>7</v>
      </c>
      <c r="AE815" t="s">
        <v>443</v>
      </c>
      <c r="AF815">
        <v>5</v>
      </c>
      <c r="AG815" t="s">
        <v>448</v>
      </c>
      <c r="AH815" t="s">
        <v>484</v>
      </c>
      <c r="AI815" t="s">
        <v>441</v>
      </c>
      <c r="AJ815">
        <v>7</v>
      </c>
      <c r="AK815" t="s">
        <v>443</v>
      </c>
    </row>
    <row r="816" spans="1:37" hidden="1" x14ac:dyDescent="0.2">
      <c r="A816">
        <v>982</v>
      </c>
      <c r="B816" s="9" t="s">
        <v>38</v>
      </c>
      <c r="C816">
        <v>10</v>
      </c>
      <c r="D816" s="10">
        <v>44027</v>
      </c>
      <c r="E816" s="10">
        <v>44756</v>
      </c>
      <c r="F816" s="9" t="s">
        <v>34</v>
      </c>
      <c r="G816">
        <v>369</v>
      </c>
      <c r="H816">
        <v>1</v>
      </c>
      <c r="I816" s="10">
        <v>44343</v>
      </c>
      <c r="J816">
        <v>0</v>
      </c>
      <c r="K816" t="b">
        <v>0</v>
      </c>
      <c r="L816">
        <v>2</v>
      </c>
      <c r="M816">
        <v>25</v>
      </c>
      <c r="N816" s="9" t="s">
        <v>183</v>
      </c>
      <c r="O816" s="10">
        <v>44383</v>
      </c>
      <c r="P816" s="9" t="s">
        <v>422</v>
      </c>
      <c r="Q816">
        <v>2020</v>
      </c>
      <c r="R816">
        <v>7</v>
      </c>
      <c r="S816">
        <v>11.696338733854905</v>
      </c>
      <c r="T816" s="9" t="s">
        <v>356</v>
      </c>
      <c r="U816">
        <v>11</v>
      </c>
      <c r="V816">
        <v>10</v>
      </c>
      <c r="W816">
        <v>2</v>
      </c>
      <c r="X816">
        <v>5</v>
      </c>
      <c r="Y816">
        <v>2021</v>
      </c>
      <c r="Z816" s="9" t="s">
        <v>200</v>
      </c>
      <c r="AA816" s="9" t="s">
        <v>190</v>
      </c>
      <c r="AB816" t="s">
        <v>446</v>
      </c>
      <c r="AC816" t="s">
        <v>441</v>
      </c>
      <c r="AD816">
        <v>7</v>
      </c>
      <c r="AE816" t="s">
        <v>443</v>
      </c>
      <c r="AF816">
        <v>5</v>
      </c>
      <c r="AG816" t="s">
        <v>448</v>
      </c>
      <c r="AH816" t="s">
        <v>484</v>
      </c>
      <c r="AI816" t="s">
        <v>441</v>
      </c>
      <c r="AJ816">
        <v>7</v>
      </c>
      <c r="AK816" t="s">
        <v>443</v>
      </c>
    </row>
    <row r="817" spans="1:37" hidden="1" x14ac:dyDescent="0.2">
      <c r="A817">
        <v>983</v>
      </c>
      <c r="B817" s="9" t="s">
        <v>40</v>
      </c>
      <c r="C817">
        <v>10</v>
      </c>
      <c r="D817" s="10">
        <v>44074</v>
      </c>
      <c r="E817" s="10">
        <v>44439</v>
      </c>
      <c r="F817" s="9" t="s">
        <v>34</v>
      </c>
      <c r="G817">
        <v>658</v>
      </c>
      <c r="H817">
        <v>1</v>
      </c>
      <c r="I817" s="10">
        <v>44340</v>
      </c>
      <c r="J817">
        <v>0</v>
      </c>
      <c r="K817" t="b">
        <v>0</v>
      </c>
      <c r="L817">
        <v>1</v>
      </c>
      <c r="M817">
        <v>18</v>
      </c>
      <c r="N817" s="9" t="s">
        <v>183</v>
      </c>
      <c r="O817" s="10">
        <v>44383</v>
      </c>
      <c r="P817" s="9" t="s">
        <v>373</v>
      </c>
      <c r="Q817">
        <v>2020</v>
      </c>
      <c r="R817">
        <v>8</v>
      </c>
      <c r="S817">
        <v>10.152159181913387</v>
      </c>
      <c r="T817" s="9" t="s">
        <v>356</v>
      </c>
      <c r="U817">
        <v>10</v>
      </c>
      <c r="V817">
        <v>10</v>
      </c>
      <c r="W817">
        <v>0</v>
      </c>
      <c r="X817">
        <v>6</v>
      </c>
      <c r="Y817">
        <v>2021</v>
      </c>
      <c r="Z817" s="9" t="s">
        <v>201</v>
      </c>
      <c r="AA817" s="9" t="s">
        <v>189</v>
      </c>
      <c r="AB817" t="s">
        <v>440</v>
      </c>
      <c r="AC817" t="s">
        <v>441</v>
      </c>
      <c r="AD817">
        <v>8</v>
      </c>
      <c r="AE817" t="s">
        <v>442</v>
      </c>
      <c r="AF817">
        <v>5</v>
      </c>
      <c r="AG817" t="s">
        <v>448</v>
      </c>
      <c r="AH817" t="s">
        <v>484</v>
      </c>
      <c r="AI817" t="s">
        <v>441</v>
      </c>
      <c r="AJ817">
        <v>8</v>
      </c>
      <c r="AK817" t="s">
        <v>442</v>
      </c>
    </row>
    <row r="818" spans="1:37" x14ac:dyDescent="0.2">
      <c r="A818">
        <v>1014</v>
      </c>
      <c r="B818" s="9" t="s">
        <v>93</v>
      </c>
      <c r="C818">
        <v>5</v>
      </c>
      <c r="D818" s="10">
        <v>43992</v>
      </c>
      <c r="E818" s="10">
        <v>44357</v>
      </c>
      <c r="F818" s="9" t="s">
        <v>34</v>
      </c>
      <c r="G818">
        <v>619</v>
      </c>
      <c r="H818">
        <v>1</v>
      </c>
      <c r="I818" s="10">
        <v>44141</v>
      </c>
      <c r="J818">
        <v>0</v>
      </c>
      <c r="K818" t="b">
        <v>1</v>
      </c>
      <c r="N818" s="9" t="s">
        <v>183</v>
      </c>
      <c r="O818" s="10">
        <v>44383</v>
      </c>
      <c r="P818" s="9" t="s">
        <v>434</v>
      </c>
      <c r="Q818">
        <v>2020</v>
      </c>
      <c r="R818">
        <v>6</v>
      </c>
      <c r="S818">
        <v>12.846259676790078</v>
      </c>
      <c r="T818" s="9" t="s">
        <v>356</v>
      </c>
      <c r="U818">
        <v>12</v>
      </c>
      <c r="V818">
        <v>10</v>
      </c>
      <c r="W818">
        <v>3</v>
      </c>
      <c r="X818">
        <v>4</v>
      </c>
      <c r="Y818">
        <v>2021</v>
      </c>
      <c r="Z818" s="9" t="s">
        <v>199</v>
      </c>
      <c r="AA818" s="9" t="s">
        <v>191</v>
      </c>
      <c r="AB818" t="s">
        <v>440</v>
      </c>
      <c r="AC818" t="s">
        <v>447</v>
      </c>
      <c r="AD818">
        <v>6</v>
      </c>
      <c r="AE818" t="s">
        <v>457</v>
      </c>
      <c r="AF818">
        <v>11</v>
      </c>
      <c r="AG818" t="s">
        <v>453</v>
      </c>
      <c r="AH818" t="s">
        <v>484</v>
      </c>
      <c r="AI818" t="s">
        <v>447</v>
      </c>
      <c r="AJ818">
        <v>6</v>
      </c>
      <c r="AK818" t="s">
        <v>457</v>
      </c>
    </row>
    <row r="819" spans="1:37" hidden="1" x14ac:dyDescent="0.2">
      <c r="A819">
        <v>1032</v>
      </c>
      <c r="B819" s="9" t="s">
        <v>114</v>
      </c>
      <c r="C819">
        <v>5</v>
      </c>
      <c r="D819" s="10">
        <v>43936</v>
      </c>
      <c r="E819" s="10">
        <v>44666</v>
      </c>
      <c r="F819" s="9" t="s">
        <v>34</v>
      </c>
      <c r="G819">
        <v>369</v>
      </c>
      <c r="H819">
        <v>2</v>
      </c>
      <c r="I819" s="10">
        <v>44349</v>
      </c>
      <c r="J819">
        <v>0</v>
      </c>
      <c r="K819" t="b">
        <v>1</v>
      </c>
      <c r="L819">
        <v>6</v>
      </c>
      <c r="M819">
        <v>30</v>
      </c>
      <c r="N819" s="9" t="s">
        <v>183</v>
      </c>
      <c r="O819" s="10">
        <v>44383</v>
      </c>
      <c r="P819" s="9" t="s">
        <v>355</v>
      </c>
      <c r="Q819">
        <v>2020</v>
      </c>
      <c r="R819">
        <v>4</v>
      </c>
      <c r="S819">
        <v>14.686133185486355</v>
      </c>
      <c r="T819" s="9" t="s">
        <v>356</v>
      </c>
      <c r="U819">
        <v>14</v>
      </c>
      <c r="V819">
        <v>10</v>
      </c>
      <c r="W819">
        <v>5</v>
      </c>
      <c r="X819">
        <v>2</v>
      </c>
      <c r="Y819">
        <v>2021</v>
      </c>
      <c r="Z819" s="9" t="s">
        <v>197</v>
      </c>
      <c r="AA819" s="9" t="s">
        <v>204</v>
      </c>
      <c r="AB819" t="s">
        <v>446</v>
      </c>
      <c r="AC819" t="s">
        <v>447</v>
      </c>
      <c r="AD819">
        <v>4</v>
      </c>
      <c r="AE819" t="s">
        <v>454</v>
      </c>
      <c r="AF819">
        <v>6</v>
      </c>
      <c r="AG819" t="s">
        <v>457</v>
      </c>
      <c r="AH819" t="s">
        <v>484</v>
      </c>
      <c r="AI819" t="s">
        <v>447</v>
      </c>
      <c r="AJ819">
        <v>4</v>
      </c>
      <c r="AK819" t="s">
        <v>454</v>
      </c>
    </row>
    <row r="820" spans="1:37" hidden="1" x14ac:dyDescent="0.2">
      <c r="A820">
        <v>1073</v>
      </c>
      <c r="B820" s="9" t="s">
        <v>165</v>
      </c>
      <c r="C820">
        <v>5</v>
      </c>
      <c r="D820" s="10">
        <v>44042</v>
      </c>
      <c r="E820" s="10">
        <v>44407</v>
      </c>
      <c r="F820" s="9" t="s">
        <v>34</v>
      </c>
      <c r="G820">
        <v>369</v>
      </c>
      <c r="H820">
        <v>3</v>
      </c>
      <c r="I820" s="10">
        <v>44347</v>
      </c>
      <c r="J820">
        <v>0</v>
      </c>
      <c r="K820" t="b">
        <v>1</v>
      </c>
      <c r="N820" s="9" t="s">
        <v>183</v>
      </c>
      <c r="O820" s="10">
        <v>44383</v>
      </c>
      <c r="P820" s="9" t="s">
        <v>416</v>
      </c>
      <c r="Q820">
        <v>2020</v>
      </c>
      <c r="R820">
        <v>7</v>
      </c>
      <c r="S820">
        <v>11.203515472596973</v>
      </c>
      <c r="T820" s="9" t="s">
        <v>356</v>
      </c>
      <c r="U820">
        <v>11</v>
      </c>
      <c r="V820">
        <v>10</v>
      </c>
      <c r="W820">
        <v>1</v>
      </c>
      <c r="X820">
        <v>5</v>
      </c>
      <c r="Y820">
        <v>2021</v>
      </c>
      <c r="Z820" s="9" t="s">
        <v>200</v>
      </c>
      <c r="AA820" s="9" t="s">
        <v>190</v>
      </c>
      <c r="AB820" t="s">
        <v>440</v>
      </c>
      <c r="AC820" t="s">
        <v>441</v>
      </c>
      <c r="AD820">
        <v>7</v>
      </c>
      <c r="AE820" t="s">
        <v>443</v>
      </c>
      <c r="AF820">
        <v>5</v>
      </c>
      <c r="AG820" t="s">
        <v>448</v>
      </c>
      <c r="AH820" t="s">
        <v>484</v>
      </c>
      <c r="AI820" t="s">
        <v>441</v>
      </c>
      <c r="AJ820">
        <v>7</v>
      </c>
      <c r="AK820" t="s">
        <v>443</v>
      </c>
    </row>
    <row r="821" spans="1:37" hidden="1" x14ac:dyDescent="0.2">
      <c r="A821">
        <v>1080</v>
      </c>
      <c r="B821" s="9" t="s">
        <v>38</v>
      </c>
      <c r="C821">
        <v>10</v>
      </c>
      <c r="D821" s="10">
        <v>44027</v>
      </c>
      <c r="E821" s="10">
        <v>44756</v>
      </c>
      <c r="F821" s="9" t="s">
        <v>34</v>
      </c>
      <c r="G821">
        <v>369</v>
      </c>
      <c r="H821">
        <v>1</v>
      </c>
      <c r="I821" s="10">
        <v>44343</v>
      </c>
      <c r="J821">
        <v>0</v>
      </c>
      <c r="K821" t="b">
        <v>0</v>
      </c>
      <c r="L821">
        <v>2</v>
      </c>
      <c r="M821">
        <v>25</v>
      </c>
      <c r="N821" s="9" t="s">
        <v>183</v>
      </c>
      <c r="O821" s="10">
        <v>44383</v>
      </c>
      <c r="P821" s="9" t="s">
        <v>422</v>
      </c>
      <c r="Q821">
        <v>2020</v>
      </c>
      <c r="R821">
        <v>7</v>
      </c>
      <c r="S821">
        <v>11.696338733854905</v>
      </c>
      <c r="T821" s="9" t="s">
        <v>356</v>
      </c>
      <c r="U821">
        <v>11</v>
      </c>
      <c r="V821">
        <v>11</v>
      </c>
      <c r="W821">
        <v>1</v>
      </c>
      <c r="X821">
        <v>6</v>
      </c>
      <c r="Y821">
        <v>2021</v>
      </c>
      <c r="Z821" s="9" t="s">
        <v>201</v>
      </c>
      <c r="AA821" s="9" t="s">
        <v>190</v>
      </c>
      <c r="AB821" t="s">
        <v>446</v>
      </c>
      <c r="AC821" t="s">
        <v>441</v>
      </c>
      <c r="AD821">
        <v>7</v>
      </c>
      <c r="AE821" t="s">
        <v>443</v>
      </c>
      <c r="AF821">
        <v>5</v>
      </c>
      <c r="AG821" t="s">
        <v>448</v>
      </c>
      <c r="AH821" t="s">
        <v>484</v>
      </c>
      <c r="AI821" t="s">
        <v>441</v>
      </c>
      <c r="AJ821">
        <v>7</v>
      </c>
      <c r="AK821" t="s">
        <v>443</v>
      </c>
    </row>
    <row r="822" spans="1:37" x14ac:dyDescent="0.2">
      <c r="A822">
        <v>1112</v>
      </c>
      <c r="B822" s="9" t="s">
        <v>93</v>
      </c>
      <c r="C822">
        <v>5</v>
      </c>
      <c r="D822" s="10">
        <v>43992</v>
      </c>
      <c r="E822" s="10">
        <v>44357</v>
      </c>
      <c r="F822" s="9" t="s">
        <v>34</v>
      </c>
      <c r="G822">
        <v>619</v>
      </c>
      <c r="H822">
        <v>1</v>
      </c>
      <c r="I822" s="10">
        <v>44141</v>
      </c>
      <c r="J822">
        <v>0</v>
      </c>
      <c r="K822" t="b">
        <v>1</v>
      </c>
      <c r="N822" s="9" t="s">
        <v>183</v>
      </c>
      <c r="O822" s="10">
        <v>44383</v>
      </c>
      <c r="P822" s="9" t="s">
        <v>434</v>
      </c>
      <c r="Q822">
        <v>2020</v>
      </c>
      <c r="R822">
        <v>6</v>
      </c>
      <c r="S822">
        <v>12.846259676790078</v>
      </c>
      <c r="T822" s="9" t="s">
        <v>356</v>
      </c>
      <c r="U822">
        <v>12</v>
      </c>
      <c r="V822">
        <v>11</v>
      </c>
      <c r="W822">
        <v>2</v>
      </c>
      <c r="X822">
        <v>5</v>
      </c>
      <c r="Y822">
        <v>2021</v>
      </c>
      <c r="Z822" s="9" t="s">
        <v>200</v>
      </c>
      <c r="AA822" s="9" t="s">
        <v>191</v>
      </c>
      <c r="AB822" t="s">
        <v>440</v>
      </c>
      <c r="AC822" t="s">
        <v>447</v>
      </c>
      <c r="AD822">
        <v>6</v>
      </c>
      <c r="AE822" t="s">
        <v>457</v>
      </c>
      <c r="AF822">
        <v>11</v>
      </c>
      <c r="AG822" t="s">
        <v>453</v>
      </c>
      <c r="AH822" t="s">
        <v>484</v>
      </c>
      <c r="AI822" t="s">
        <v>447</v>
      </c>
      <c r="AJ822">
        <v>6</v>
      </c>
      <c r="AK822" t="s">
        <v>457</v>
      </c>
    </row>
    <row r="823" spans="1:37" hidden="1" x14ac:dyDescent="0.2">
      <c r="A823">
        <v>1130</v>
      </c>
      <c r="B823" s="9" t="s">
        <v>114</v>
      </c>
      <c r="C823">
        <v>5</v>
      </c>
      <c r="D823" s="10">
        <v>43936</v>
      </c>
      <c r="E823" s="10">
        <v>44666</v>
      </c>
      <c r="F823" s="9" t="s">
        <v>34</v>
      </c>
      <c r="G823">
        <v>369</v>
      </c>
      <c r="H823">
        <v>2</v>
      </c>
      <c r="I823" s="10">
        <v>44349</v>
      </c>
      <c r="J823">
        <v>0</v>
      </c>
      <c r="K823" t="b">
        <v>1</v>
      </c>
      <c r="L823">
        <v>6</v>
      </c>
      <c r="M823">
        <v>30</v>
      </c>
      <c r="N823" s="9" t="s">
        <v>183</v>
      </c>
      <c r="O823" s="10">
        <v>44383</v>
      </c>
      <c r="P823" s="9" t="s">
        <v>355</v>
      </c>
      <c r="Q823">
        <v>2020</v>
      </c>
      <c r="R823">
        <v>4</v>
      </c>
      <c r="S823">
        <v>14.686133185486355</v>
      </c>
      <c r="T823" s="9" t="s">
        <v>356</v>
      </c>
      <c r="U823">
        <v>14</v>
      </c>
      <c r="V823">
        <v>11</v>
      </c>
      <c r="W823">
        <v>4</v>
      </c>
      <c r="X823">
        <v>3</v>
      </c>
      <c r="Y823">
        <v>2021</v>
      </c>
      <c r="Z823" s="9" t="s">
        <v>198</v>
      </c>
      <c r="AA823" s="9" t="s">
        <v>204</v>
      </c>
      <c r="AB823" t="s">
        <v>446</v>
      </c>
      <c r="AC823" t="s">
        <v>447</v>
      </c>
      <c r="AD823">
        <v>4</v>
      </c>
      <c r="AE823" t="s">
        <v>454</v>
      </c>
      <c r="AF823">
        <v>6</v>
      </c>
      <c r="AG823" t="s">
        <v>457</v>
      </c>
      <c r="AH823" t="s">
        <v>484</v>
      </c>
      <c r="AI823" t="s">
        <v>447</v>
      </c>
      <c r="AJ823">
        <v>4</v>
      </c>
      <c r="AK823" t="s">
        <v>454</v>
      </c>
    </row>
    <row r="824" spans="1:37" hidden="1" x14ac:dyDescent="0.2">
      <c r="A824">
        <v>1146</v>
      </c>
      <c r="B824" s="9" t="s">
        <v>135</v>
      </c>
      <c r="C824">
        <v>10</v>
      </c>
      <c r="D824" s="10">
        <v>43873</v>
      </c>
      <c r="E824" s="10">
        <v>44420</v>
      </c>
      <c r="F824" s="9" t="s">
        <v>34</v>
      </c>
      <c r="G824">
        <v>395</v>
      </c>
      <c r="H824">
        <v>5</v>
      </c>
      <c r="I824" s="10">
        <v>44350</v>
      </c>
      <c r="J824">
        <v>0</v>
      </c>
      <c r="K824" t="b">
        <v>1</v>
      </c>
      <c r="L824">
        <v>28</v>
      </c>
      <c r="M824">
        <v>121</v>
      </c>
      <c r="N824" s="9" t="s">
        <v>183</v>
      </c>
      <c r="O824" s="10">
        <v>44383</v>
      </c>
      <c r="P824" s="9" t="s">
        <v>428</v>
      </c>
      <c r="Q824">
        <v>2020</v>
      </c>
      <c r="R824">
        <v>2</v>
      </c>
      <c r="S824">
        <v>16.755990882769666</v>
      </c>
      <c r="T824" s="9" t="s">
        <v>356</v>
      </c>
      <c r="U824">
        <v>16</v>
      </c>
      <c r="V824">
        <v>11</v>
      </c>
      <c r="W824">
        <v>6</v>
      </c>
      <c r="X824">
        <v>1</v>
      </c>
      <c r="Y824">
        <v>2021</v>
      </c>
      <c r="Z824" s="9" t="s">
        <v>195</v>
      </c>
      <c r="AA824" s="9" t="s">
        <v>202</v>
      </c>
      <c r="AB824" t="s">
        <v>440</v>
      </c>
      <c r="AC824" t="s">
        <v>441</v>
      </c>
      <c r="AD824">
        <v>8</v>
      </c>
      <c r="AE824" t="s">
        <v>442</v>
      </c>
      <c r="AF824">
        <v>6</v>
      </c>
      <c r="AG824" t="s">
        <v>457</v>
      </c>
      <c r="AH824" t="s">
        <v>484</v>
      </c>
      <c r="AI824" t="s">
        <v>451</v>
      </c>
      <c r="AJ824">
        <v>2</v>
      </c>
      <c r="AK824" t="s">
        <v>452</v>
      </c>
    </row>
    <row r="825" spans="1:37" hidden="1" x14ac:dyDescent="0.2">
      <c r="A825">
        <v>1171</v>
      </c>
      <c r="B825" s="9" t="s">
        <v>165</v>
      </c>
      <c r="C825">
        <v>5</v>
      </c>
      <c r="D825" s="10">
        <v>44042</v>
      </c>
      <c r="E825" s="10">
        <v>44407</v>
      </c>
      <c r="F825" s="9" t="s">
        <v>34</v>
      </c>
      <c r="G825">
        <v>369</v>
      </c>
      <c r="H825">
        <v>3</v>
      </c>
      <c r="I825" s="10">
        <v>44347</v>
      </c>
      <c r="J825">
        <v>0</v>
      </c>
      <c r="K825" t="b">
        <v>1</v>
      </c>
      <c r="N825" s="9" t="s">
        <v>183</v>
      </c>
      <c r="O825" s="10">
        <v>44383</v>
      </c>
      <c r="P825" s="9" t="s">
        <v>416</v>
      </c>
      <c r="Q825">
        <v>2020</v>
      </c>
      <c r="R825">
        <v>7</v>
      </c>
      <c r="S825">
        <v>11.203515472596973</v>
      </c>
      <c r="T825" s="9" t="s">
        <v>356</v>
      </c>
      <c r="U825">
        <v>11</v>
      </c>
      <c r="V825">
        <v>11</v>
      </c>
      <c r="W825">
        <v>0</v>
      </c>
      <c r="X825">
        <v>6</v>
      </c>
      <c r="Y825">
        <v>2021</v>
      </c>
      <c r="Z825" s="9" t="s">
        <v>201</v>
      </c>
      <c r="AA825" s="9" t="s">
        <v>190</v>
      </c>
      <c r="AB825" t="s">
        <v>440</v>
      </c>
      <c r="AC825" t="s">
        <v>441</v>
      </c>
      <c r="AD825">
        <v>7</v>
      </c>
      <c r="AE825" t="s">
        <v>443</v>
      </c>
      <c r="AF825">
        <v>5</v>
      </c>
      <c r="AG825" t="s">
        <v>448</v>
      </c>
      <c r="AH825" t="s">
        <v>484</v>
      </c>
      <c r="AI825" t="s">
        <v>441</v>
      </c>
      <c r="AJ825">
        <v>7</v>
      </c>
      <c r="AK825" t="s">
        <v>443</v>
      </c>
    </row>
    <row r="826" spans="1:37" x14ac:dyDescent="0.2">
      <c r="A826">
        <v>1210</v>
      </c>
      <c r="B826" s="9" t="s">
        <v>93</v>
      </c>
      <c r="C826">
        <v>5</v>
      </c>
      <c r="D826" s="10">
        <v>43992</v>
      </c>
      <c r="E826" s="10">
        <v>44357</v>
      </c>
      <c r="F826" s="9" t="s">
        <v>34</v>
      </c>
      <c r="G826">
        <v>619</v>
      </c>
      <c r="H826">
        <v>1</v>
      </c>
      <c r="I826" s="10">
        <v>44141</v>
      </c>
      <c r="J826">
        <v>0</v>
      </c>
      <c r="K826" t="b">
        <v>1</v>
      </c>
      <c r="N826" s="9" t="s">
        <v>183</v>
      </c>
      <c r="O826" s="10">
        <v>44383</v>
      </c>
      <c r="P826" s="9" t="s">
        <v>434</v>
      </c>
      <c r="Q826">
        <v>2020</v>
      </c>
      <c r="R826">
        <v>6</v>
      </c>
      <c r="S826">
        <v>12.846259676790078</v>
      </c>
      <c r="T826" s="9" t="s">
        <v>356</v>
      </c>
      <c r="U826">
        <v>12</v>
      </c>
      <c r="V826">
        <v>12</v>
      </c>
      <c r="W826">
        <v>1</v>
      </c>
      <c r="X826">
        <v>6</v>
      </c>
      <c r="Y826">
        <v>2021</v>
      </c>
      <c r="Z826" s="9" t="s">
        <v>201</v>
      </c>
      <c r="AA826" s="9" t="s">
        <v>191</v>
      </c>
      <c r="AB826" t="s">
        <v>440</v>
      </c>
      <c r="AC826" t="s">
        <v>447</v>
      </c>
      <c r="AD826">
        <v>6</v>
      </c>
      <c r="AE826" t="s">
        <v>457</v>
      </c>
      <c r="AF826">
        <v>11</v>
      </c>
      <c r="AG826" t="s">
        <v>453</v>
      </c>
      <c r="AH826" t="s">
        <v>484</v>
      </c>
      <c r="AI826" t="s">
        <v>447</v>
      </c>
      <c r="AJ826">
        <v>6</v>
      </c>
      <c r="AK826" t="s">
        <v>457</v>
      </c>
    </row>
    <row r="827" spans="1:37" hidden="1" x14ac:dyDescent="0.2">
      <c r="A827">
        <v>1228</v>
      </c>
      <c r="B827" s="9" t="s">
        <v>114</v>
      </c>
      <c r="C827">
        <v>5</v>
      </c>
      <c r="D827" s="10">
        <v>43936</v>
      </c>
      <c r="E827" s="10">
        <v>44666</v>
      </c>
      <c r="F827" s="9" t="s">
        <v>34</v>
      </c>
      <c r="G827">
        <v>369</v>
      </c>
      <c r="H827">
        <v>2</v>
      </c>
      <c r="I827" s="10">
        <v>44349</v>
      </c>
      <c r="J827">
        <v>0</v>
      </c>
      <c r="K827" t="b">
        <v>1</v>
      </c>
      <c r="L827">
        <v>6</v>
      </c>
      <c r="M827">
        <v>30</v>
      </c>
      <c r="N827" s="9" t="s">
        <v>183</v>
      </c>
      <c r="O827" s="10">
        <v>44383</v>
      </c>
      <c r="P827" s="9" t="s">
        <v>355</v>
      </c>
      <c r="Q827">
        <v>2020</v>
      </c>
      <c r="R827">
        <v>4</v>
      </c>
      <c r="S827">
        <v>14.686133185486355</v>
      </c>
      <c r="T827" s="9" t="s">
        <v>356</v>
      </c>
      <c r="U827">
        <v>14</v>
      </c>
      <c r="V827">
        <v>12</v>
      </c>
      <c r="W827">
        <v>3</v>
      </c>
      <c r="X827">
        <v>4</v>
      </c>
      <c r="Y827">
        <v>2021</v>
      </c>
      <c r="Z827" s="9" t="s">
        <v>199</v>
      </c>
      <c r="AA827" s="9" t="s">
        <v>204</v>
      </c>
      <c r="AB827" t="s">
        <v>446</v>
      </c>
      <c r="AC827" t="s">
        <v>447</v>
      </c>
      <c r="AD827">
        <v>4</v>
      </c>
      <c r="AE827" t="s">
        <v>454</v>
      </c>
      <c r="AF827">
        <v>6</v>
      </c>
      <c r="AG827" t="s">
        <v>457</v>
      </c>
      <c r="AH827" t="s">
        <v>484</v>
      </c>
      <c r="AI827" t="s">
        <v>447</v>
      </c>
      <c r="AJ827">
        <v>4</v>
      </c>
      <c r="AK827" t="s">
        <v>454</v>
      </c>
    </row>
    <row r="828" spans="1:37" hidden="1" x14ac:dyDescent="0.2">
      <c r="A828">
        <v>1244</v>
      </c>
      <c r="B828" s="9" t="s">
        <v>135</v>
      </c>
      <c r="C828">
        <v>10</v>
      </c>
      <c r="D828" s="10">
        <v>43873</v>
      </c>
      <c r="E828" s="10">
        <v>44420</v>
      </c>
      <c r="F828" s="9" t="s">
        <v>34</v>
      </c>
      <c r="G828">
        <v>395</v>
      </c>
      <c r="H828">
        <v>5</v>
      </c>
      <c r="I828" s="10">
        <v>44350</v>
      </c>
      <c r="J828">
        <v>0</v>
      </c>
      <c r="K828" t="b">
        <v>1</v>
      </c>
      <c r="L828">
        <v>28</v>
      </c>
      <c r="M828">
        <v>121</v>
      </c>
      <c r="N828" s="9" t="s">
        <v>183</v>
      </c>
      <c r="O828" s="10">
        <v>44383</v>
      </c>
      <c r="P828" s="9" t="s">
        <v>428</v>
      </c>
      <c r="Q828">
        <v>2020</v>
      </c>
      <c r="R828">
        <v>2</v>
      </c>
      <c r="S828">
        <v>16.755990882769666</v>
      </c>
      <c r="T828" s="9" t="s">
        <v>356</v>
      </c>
      <c r="U828">
        <v>16</v>
      </c>
      <c r="V828">
        <v>12</v>
      </c>
      <c r="W828">
        <v>5</v>
      </c>
      <c r="X828">
        <v>2</v>
      </c>
      <c r="Y828">
        <v>2021</v>
      </c>
      <c r="Z828" s="9" t="s">
        <v>197</v>
      </c>
      <c r="AA828" s="9" t="s">
        <v>202</v>
      </c>
      <c r="AB828" t="s">
        <v>440</v>
      </c>
      <c r="AC828" t="s">
        <v>441</v>
      </c>
      <c r="AD828">
        <v>8</v>
      </c>
      <c r="AE828" t="s">
        <v>442</v>
      </c>
      <c r="AF828">
        <v>6</v>
      </c>
      <c r="AG828" t="s">
        <v>457</v>
      </c>
      <c r="AH828" t="s">
        <v>484</v>
      </c>
      <c r="AI828" t="s">
        <v>451</v>
      </c>
      <c r="AJ828">
        <v>2</v>
      </c>
      <c r="AK828" t="s">
        <v>452</v>
      </c>
    </row>
    <row r="829" spans="1:37" hidden="1" x14ac:dyDescent="0.2">
      <c r="A829">
        <v>1258</v>
      </c>
      <c r="B829" s="9" t="s">
        <v>149</v>
      </c>
      <c r="C829">
        <v>10</v>
      </c>
      <c r="D829" s="10">
        <v>43850</v>
      </c>
      <c r="E829" s="10">
        <v>44589</v>
      </c>
      <c r="F829" s="9" t="s">
        <v>34</v>
      </c>
      <c r="G829">
        <v>658</v>
      </c>
      <c r="H829">
        <v>24</v>
      </c>
      <c r="I829" s="10">
        <v>44353</v>
      </c>
      <c r="J829">
        <v>0</v>
      </c>
      <c r="K829" t="b">
        <v>1</v>
      </c>
      <c r="L829">
        <v>19</v>
      </c>
      <c r="M829">
        <v>64</v>
      </c>
      <c r="N829" s="9" t="s">
        <v>183</v>
      </c>
      <c r="O829" s="10">
        <v>44383</v>
      </c>
      <c r="P829" s="9" t="s">
        <v>421</v>
      </c>
      <c r="Q829">
        <v>2020</v>
      </c>
      <c r="R829">
        <v>1</v>
      </c>
      <c r="S829">
        <v>17.511653216698495</v>
      </c>
      <c r="T829" s="9" t="s">
        <v>356</v>
      </c>
      <c r="U829">
        <v>17</v>
      </c>
      <c r="V829">
        <v>12</v>
      </c>
      <c r="W829">
        <v>6</v>
      </c>
      <c r="X829">
        <v>1</v>
      </c>
      <c r="Y829">
        <v>2021</v>
      </c>
      <c r="Z829" s="9" t="s">
        <v>195</v>
      </c>
      <c r="AA829" s="9" t="s">
        <v>215</v>
      </c>
      <c r="AB829" t="s">
        <v>446</v>
      </c>
      <c r="AC829" t="s">
        <v>451</v>
      </c>
      <c r="AD829">
        <v>1</v>
      </c>
      <c r="AE829" t="s">
        <v>455</v>
      </c>
      <c r="AF829">
        <v>6</v>
      </c>
      <c r="AG829" t="s">
        <v>457</v>
      </c>
      <c r="AH829" t="s">
        <v>484</v>
      </c>
      <c r="AI829" t="s">
        <v>451</v>
      </c>
      <c r="AJ829">
        <v>1</v>
      </c>
      <c r="AK829" t="s">
        <v>455</v>
      </c>
    </row>
    <row r="830" spans="1:37" hidden="1" x14ac:dyDescent="0.2">
      <c r="A830">
        <v>1326</v>
      </c>
      <c r="B830" s="9" t="s">
        <v>114</v>
      </c>
      <c r="C830">
        <v>5</v>
      </c>
      <c r="D830" s="10">
        <v>43936</v>
      </c>
      <c r="E830" s="10">
        <v>44666</v>
      </c>
      <c r="F830" s="9" t="s">
        <v>34</v>
      </c>
      <c r="G830">
        <v>369</v>
      </c>
      <c r="H830">
        <v>2</v>
      </c>
      <c r="I830" s="10">
        <v>44349</v>
      </c>
      <c r="J830">
        <v>0</v>
      </c>
      <c r="K830" t="b">
        <v>1</v>
      </c>
      <c r="L830">
        <v>6</v>
      </c>
      <c r="M830">
        <v>30</v>
      </c>
      <c r="N830" s="9" t="s">
        <v>183</v>
      </c>
      <c r="O830" s="10">
        <v>44383</v>
      </c>
      <c r="P830" s="9" t="s">
        <v>355</v>
      </c>
      <c r="Q830">
        <v>2020</v>
      </c>
      <c r="R830">
        <v>4</v>
      </c>
      <c r="S830">
        <v>14.686133185486355</v>
      </c>
      <c r="T830" s="9" t="s">
        <v>356</v>
      </c>
      <c r="U830">
        <v>14</v>
      </c>
      <c r="V830">
        <v>13</v>
      </c>
      <c r="W830">
        <v>2</v>
      </c>
      <c r="X830">
        <v>5</v>
      </c>
      <c r="Y830">
        <v>2021</v>
      </c>
      <c r="Z830" s="9" t="s">
        <v>200</v>
      </c>
      <c r="AA830" s="9" t="s">
        <v>204</v>
      </c>
      <c r="AB830" t="s">
        <v>446</v>
      </c>
      <c r="AC830" t="s">
        <v>447</v>
      </c>
      <c r="AD830">
        <v>4</v>
      </c>
      <c r="AE830" t="s">
        <v>454</v>
      </c>
      <c r="AF830">
        <v>6</v>
      </c>
      <c r="AG830" t="s">
        <v>457</v>
      </c>
      <c r="AH830" t="s">
        <v>484</v>
      </c>
      <c r="AI830" t="s">
        <v>447</v>
      </c>
      <c r="AJ830">
        <v>4</v>
      </c>
      <c r="AK830" t="s">
        <v>454</v>
      </c>
    </row>
    <row r="831" spans="1:37" hidden="1" x14ac:dyDescent="0.2">
      <c r="A831">
        <v>1342</v>
      </c>
      <c r="B831" s="9" t="s">
        <v>135</v>
      </c>
      <c r="C831">
        <v>10</v>
      </c>
      <c r="D831" s="10">
        <v>43873</v>
      </c>
      <c r="E831" s="10">
        <v>44420</v>
      </c>
      <c r="F831" s="9" t="s">
        <v>34</v>
      </c>
      <c r="G831">
        <v>395</v>
      </c>
      <c r="H831">
        <v>5</v>
      </c>
      <c r="I831" s="10">
        <v>44350</v>
      </c>
      <c r="J831">
        <v>0</v>
      </c>
      <c r="K831" t="b">
        <v>1</v>
      </c>
      <c r="L831">
        <v>28</v>
      </c>
      <c r="M831">
        <v>121</v>
      </c>
      <c r="N831" s="9" t="s">
        <v>183</v>
      </c>
      <c r="O831" s="10">
        <v>44383</v>
      </c>
      <c r="P831" s="9" t="s">
        <v>428</v>
      </c>
      <c r="Q831">
        <v>2020</v>
      </c>
      <c r="R831">
        <v>2</v>
      </c>
      <c r="S831">
        <v>16.755990882769666</v>
      </c>
      <c r="T831" s="9" t="s">
        <v>356</v>
      </c>
      <c r="U831">
        <v>16</v>
      </c>
      <c r="V831">
        <v>13</v>
      </c>
      <c r="W831">
        <v>4</v>
      </c>
      <c r="X831">
        <v>3</v>
      </c>
      <c r="Y831">
        <v>2021</v>
      </c>
      <c r="Z831" s="9" t="s">
        <v>198</v>
      </c>
      <c r="AA831" s="9" t="s">
        <v>202</v>
      </c>
      <c r="AB831" t="s">
        <v>440</v>
      </c>
      <c r="AC831" t="s">
        <v>441</v>
      </c>
      <c r="AD831">
        <v>8</v>
      </c>
      <c r="AE831" t="s">
        <v>442</v>
      </c>
      <c r="AF831">
        <v>6</v>
      </c>
      <c r="AG831" t="s">
        <v>457</v>
      </c>
      <c r="AH831" t="s">
        <v>484</v>
      </c>
      <c r="AI831" t="s">
        <v>451</v>
      </c>
      <c r="AJ831">
        <v>2</v>
      </c>
      <c r="AK831" t="s">
        <v>452</v>
      </c>
    </row>
    <row r="832" spans="1:37" hidden="1" x14ac:dyDescent="0.2">
      <c r="A832">
        <v>1356</v>
      </c>
      <c r="B832" s="9" t="s">
        <v>149</v>
      </c>
      <c r="C832">
        <v>10</v>
      </c>
      <c r="D832" s="10">
        <v>43850</v>
      </c>
      <c r="E832" s="10">
        <v>44589</v>
      </c>
      <c r="F832" s="9" t="s">
        <v>34</v>
      </c>
      <c r="G832">
        <v>658</v>
      </c>
      <c r="H832">
        <v>24</v>
      </c>
      <c r="I832" s="10">
        <v>44353</v>
      </c>
      <c r="J832">
        <v>0</v>
      </c>
      <c r="K832" t="b">
        <v>1</v>
      </c>
      <c r="L832">
        <v>19</v>
      </c>
      <c r="M832">
        <v>64</v>
      </c>
      <c r="N832" s="9" t="s">
        <v>183</v>
      </c>
      <c r="O832" s="10">
        <v>44383</v>
      </c>
      <c r="P832" s="9" t="s">
        <v>421</v>
      </c>
      <c r="Q832">
        <v>2020</v>
      </c>
      <c r="R832">
        <v>1</v>
      </c>
      <c r="S832">
        <v>17.511653216698495</v>
      </c>
      <c r="T832" s="9" t="s">
        <v>356</v>
      </c>
      <c r="U832">
        <v>17</v>
      </c>
      <c r="V832">
        <v>13</v>
      </c>
      <c r="W832">
        <v>5</v>
      </c>
      <c r="X832">
        <v>2</v>
      </c>
      <c r="Y832">
        <v>2021</v>
      </c>
      <c r="Z832" s="9" t="s">
        <v>197</v>
      </c>
      <c r="AA832" s="9" t="s">
        <v>215</v>
      </c>
      <c r="AB832" t="s">
        <v>446</v>
      </c>
      <c r="AC832" t="s">
        <v>451</v>
      </c>
      <c r="AD832">
        <v>1</v>
      </c>
      <c r="AE832" t="s">
        <v>455</v>
      </c>
      <c r="AF832">
        <v>6</v>
      </c>
      <c r="AG832" t="s">
        <v>457</v>
      </c>
      <c r="AH832" t="s">
        <v>484</v>
      </c>
      <c r="AI832" t="s">
        <v>451</v>
      </c>
      <c r="AJ832">
        <v>1</v>
      </c>
      <c r="AK832" t="s">
        <v>455</v>
      </c>
    </row>
    <row r="833" spans="1:37" hidden="1" x14ac:dyDescent="0.2">
      <c r="A833">
        <v>1424</v>
      </c>
      <c r="B833" s="9" t="s">
        <v>114</v>
      </c>
      <c r="C833">
        <v>5</v>
      </c>
      <c r="D833" s="10">
        <v>43936</v>
      </c>
      <c r="E833" s="10">
        <v>44666</v>
      </c>
      <c r="F833" s="9" t="s">
        <v>34</v>
      </c>
      <c r="G833">
        <v>369</v>
      </c>
      <c r="H833">
        <v>2</v>
      </c>
      <c r="I833" s="10">
        <v>44349</v>
      </c>
      <c r="J833">
        <v>0</v>
      </c>
      <c r="K833" t="b">
        <v>1</v>
      </c>
      <c r="L833">
        <v>6</v>
      </c>
      <c r="M833">
        <v>30</v>
      </c>
      <c r="N833" s="9" t="s">
        <v>183</v>
      </c>
      <c r="O833" s="10">
        <v>44383</v>
      </c>
      <c r="P833" s="9" t="s">
        <v>355</v>
      </c>
      <c r="Q833">
        <v>2020</v>
      </c>
      <c r="R833">
        <v>4</v>
      </c>
      <c r="S833">
        <v>14.686133185486355</v>
      </c>
      <c r="T833" s="9" t="s">
        <v>356</v>
      </c>
      <c r="U833">
        <v>14</v>
      </c>
      <c r="V833">
        <v>14</v>
      </c>
      <c r="W833">
        <v>1</v>
      </c>
      <c r="X833">
        <v>6</v>
      </c>
      <c r="Y833">
        <v>2021</v>
      </c>
      <c r="Z833" s="9" t="s">
        <v>201</v>
      </c>
      <c r="AA833" s="9" t="s">
        <v>204</v>
      </c>
      <c r="AB833" t="s">
        <v>446</v>
      </c>
      <c r="AC833" t="s">
        <v>447</v>
      </c>
      <c r="AD833">
        <v>4</v>
      </c>
      <c r="AE833" t="s">
        <v>454</v>
      </c>
      <c r="AF833">
        <v>6</v>
      </c>
      <c r="AG833" t="s">
        <v>457</v>
      </c>
      <c r="AH833" t="s">
        <v>484</v>
      </c>
      <c r="AI833" t="s">
        <v>447</v>
      </c>
      <c r="AJ833">
        <v>4</v>
      </c>
      <c r="AK833" t="s">
        <v>454</v>
      </c>
    </row>
    <row r="834" spans="1:37" hidden="1" x14ac:dyDescent="0.2">
      <c r="A834">
        <v>1440</v>
      </c>
      <c r="B834" s="9" t="s">
        <v>135</v>
      </c>
      <c r="C834">
        <v>10</v>
      </c>
      <c r="D834" s="10">
        <v>43873</v>
      </c>
      <c r="E834" s="10">
        <v>44420</v>
      </c>
      <c r="F834" s="9" t="s">
        <v>34</v>
      </c>
      <c r="G834">
        <v>395</v>
      </c>
      <c r="H834">
        <v>5</v>
      </c>
      <c r="I834" s="10">
        <v>44350</v>
      </c>
      <c r="J834">
        <v>0</v>
      </c>
      <c r="K834" t="b">
        <v>1</v>
      </c>
      <c r="L834">
        <v>28</v>
      </c>
      <c r="M834">
        <v>121</v>
      </c>
      <c r="N834" s="9" t="s">
        <v>183</v>
      </c>
      <c r="O834" s="10">
        <v>44383</v>
      </c>
      <c r="P834" s="9" t="s">
        <v>428</v>
      </c>
      <c r="Q834">
        <v>2020</v>
      </c>
      <c r="R834">
        <v>2</v>
      </c>
      <c r="S834">
        <v>16.755990882769666</v>
      </c>
      <c r="T834" s="9" t="s">
        <v>356</v>
      </c>
      <c r="U834">
        <v>16</v>
      </c>
      <c r="V834">
        <v>14</v>
      </c>
      <c r="W834">
        <v>3</v>
      </c>
      <c r="X834">
        <v>4</v>
      </c>
      <c r="Y834">
        <v>2021</v>
      </c>
      <c r="Z834" s="9" t="s">
        <v>199</v>
      </c>
      <c r="AA834" s="9" t="s">
        <v>202</v>
      </c>
      <c r="AB834" t="s">
        <v>440</v>
      </c>
      <c r="AC834" t="s">
        <v>441</v>
      </c>
      <c r="AD834">
        <v>8</v>
      </c>
      <c r="AE834" t="s">
        <v>442</v>
      </c>
      <c r="AF834">
        <v>6</v>
      </c>
      <c r="AG834" t="s">
        <v>457</v>
      </c>
      <c r="AH834" t="s">
        <v>484</v>
      </c>
      <c r="AI834" t="s">
        <v>451</v>
      </c>
      <c r="AJ834">
        <v>2</v>
      </c>
      <c r="AK834" t="s">
        <v>452</v>
      </c>
    </row>
    <row r="835" spans="1:37" hidden="1" x14ac:dyDescent="0.2">
      <c r="A835">
        <v>1454</v>
      </c>
      <c r="B835" s="9" t="s">
        <v>149</v>
      </c>
      <c r="C835">
        <v>10</v>
      </c>
      <c r="D835" s="10">
        <v>43850</v>
      </c>
      <c r="E835" s="10">
        <v>44589</v>
      </c>
      <c r="F835" s="9" t="s">
        <v>34</v>
      </c>
      <c r="G835">
        <v>658</v>
      </c>
      <c r="H835">
        <v>24</v>
      </c>
      <c r="I835" s="10">
        <v>44353</v>
      </c>
      <c r="J835">
        <v>0</v>
      </c>
      <c r="K835" t="b">
        <v>1</v>
      </c>
      <c r="L835">
        <v>19</v>
      </c>
      <c r="M835">
        <v>64</v>
      </c>
      <c r="N835" s="9" t="s">
        <v>183</v>
      </c>
      <c r="O835" s="10">
        <v>44383</v>
      </c>
      <c r="P835" s="9" t="s">
        <v>421</v>
      </c>
      <c r="Q835">
        <v>2020</v>
      </c>
      <c r="R835">
        <v>1</v>
      </c>
      <c r="S835">
        <v>17.511653216698495</v>
      </c>
      <c r="T835" s="9" t="s">
        <v>356</v>
      </c>
      <c r="U835">
        <v>17</v>
      </c>
      <c r="V835">
        <v>14</v>
      </c>
      <c r="W835">
        <v>4</v>
      </c>
      <c r="X835">
        <v>3</v>
      </c>
      <c r="Y835">
        <v>2021</v>
      </c>
      <c r="Z835" s="9" t="s">
        <v>198</v>
      </c>
      <c r="AA835" s="9" t="s">
        <v>215</v>
      </c>
      <c r="AB835" t="s">
        <v>446</v>
      </c>
      <c r="AC835" t="s">
        <v>451</v>
      </c>
      <c r="AD835">
        <v>1</v>
      </c>
      <c r="AE835" t="s">
        <v>455</v>
      </c>
      <c r="AF835">
        <v>6</v>
      </c>
      <c r="AG835" t="s">
        <v>457</v>
      </c>
      <c r="AH835" t="s">
        <v>484</v>
      </c>
      <c r="AI835" t="s">
        <v>451</v>
      </c>
      <c r="AJ835">
        <v>1</v>
      </c>
      <c r="AK835" t="s">
        <v>455</v>
      </c>
    </row>
    <row r="836" spans="1:37" hidden="1" x14ac:dyDescent="0.2">
      <c r="A836">
        <v>1538</v>
      </c>
      <c r="B836" s="9" t="s">
        <v>135</v>
      </c>
      <c r="C836">
        <v>10</v>
      </c>
      <c r="D836" s="10">
        <v>43873</v>
      </c>
      <c r="E836" s="10">
        <v>44420</v>
      </c>
      <c r="F836" s="9" t="s">
        <v>34</v>
      </c>
      <c r="G836">
        <v>395</v>
      </c>
      <c r="H836">
        <v>5</v>
      </c>
      <c r="I836" s="10">
        <v>44350</v>
      </c>
      <c r="J836">
        <v>0</v>
      </c>
      <c r="K836" t="b">
        <v>1</v>
      </c>
      <c r="L836">
        <v>28</v>
      </c>
      <c r="M836">
        <v>121</v>
      </c>
      <c r="N836" s="9" t="s">
        <v>183</v>
      </c>
      <c r="O836" s="10">
        <v>44383</v>
      </c>
      <c r="P836" s="9" t="s">
        <v>428</v>
      </c>
      <c r="Q836">
        <v>2020</v>
      </c>
      <c r="R836">
        <v>2</v>
      </c>
      <c r="S836">
        <v>16.755990882769666</v>
      </c>
      <c r="T836" s="9" t="s">
        <v>356</v>
      </c>
      <c r="U836">
        <v>16</v>
      </c>
      <c r="V836">
        <v>15</v>
      </c>
      <c r="W836">
        <v>2</v>
      </c>
      <c r="X836">
        <v>5</v>
      </c>
      <c r="Y836">
        <v>2021</v>
      </c>
      <c r="Z836" s="9" t="s">
        <v>200</v>
      </c>
      <c r="AA836" s="9" t="s">
        <v>202</v>
      </c>
      <c r="AB836" t="s">
        <v>440</v>
      </c>
      <c r="AC836" t="s">
        <v>441</v>
      </c>
      <c r="AD836">
        <v>8</v>
      </c>
      <c r="AE836" t="s">
        <v>442</v>
      </c>
      <c r="AF836">
        <v>6</v>
      </c>
      <c r="AG836" t="s">
        <v>457</v>
      </c>
      <c r="AH836" t="s">
        <v>484</v>
      </c>
      <c r="AI836" t="s">
        <v>451</v>
      </c>
      <c r="AJ836">
        <v>2</v>
      </c>
      <c r="AK836" t="s">
        <v>452</v>
      </c>
    </row>
    <row r="837" spans="1:37" hidden="1" x14ac:dyDescent="0.2">
      <c r="A837">
        <v>1552</v>
      </c>
      <c r="B837" s="9" t="s">
        <v>149</v>
      </c>
      <c r="C837">
        <v>10</v>
      </c>
      <c r="D837" s="10">
        <v>43850</v>
      </c>
      <c r="E837" s="10">
        <v>44589</v>
      </c>
      <c r="F837" s="9" t="s">
        <v>34</v>
      </c>
      <c r="G837">
        <v>658</v>
      </c>
      <c r="H837">
        <v>24</v>
      </c>
      <c r="I837" s="10">
        <v>44353</v>
      </c>
      <c r="J837">
        <v>0</v>
      </c>
      <c r="K837" t="b">
        <v>1</v>
      </c>
      <c r="L837">
        <v>19</v>
      </c>
      <c r="M837">
        <v>64</v>
      </c>
      <c r="N837" s="9" t="s">
        <v>183</v>
      </c>
      <c r="O837" s="10">
        <v>44383</v>
      </c>
      <c r="P837" s="9" t="s">
        <v>421</v>
      </c>
      <c r="Q837">
        <v>2020</v>
      </c>
      <c r="R837">
        <v>1</v>
      </c>
      <c r="S837">
        <v>17.511653216698495</v>
      </c>
      <c r="T837" s="9" t="s">
        <v>356</v>
      </c>
      <c r="U837">
        <v>17</v>
      </c>
      <c r="V837">
        <v>15</v>
      </c>
      <c r="W837">
        <v>3</v>
      </c>
      <c r="X837">
        <v>4</v>
      </c>
      <c r="Y837">
        <v>2021</v>
      </c>
      <c r="Z837" s="9" t="s">
        <v>199</v>
      </c>
      <c r="AA837" s="9" t="s">
        <v>215</v>
      </c>
      <c r="AB837" t="s">
        <v>446</v>
      </c>
      <c r="AC837" t="s">
        <v>451</v>
      </c>
      <c r="AD837">
        <v>1</v>
      </c>
      <c r="AE837" t="s">
        <v>455</v>
      </c>
      <c r="AF837">
        <v>6</v>
      </c>
      <c r="AG837" t="s">
        <v>457</v>
      </c>
      <c r="AH837" t="s">
        <v>484</v>
      </c>
      <c r="AI837" t="s">
        <v>451</v>
      </c>
      <c r="AJ837">
        <v>1</v>
      </c>
      <c r="AK837" t="s">
        <v>455</v>
      </c>
    </row>
    <row r="838" spans="1:37" hidden="1" x14ac:dyDescent="0.2">
      <c r="A838">
        <v>1636</v>
      </c>
      <c r="B838" s="9" t="s">
        <v>135</v>
      </c>
      <c r="C838">
        <v>10</v>
      </c>
      <c r="D838" s="10">
        <v>43873</v>
      </c>
      <c r="E838" s="10">
        <v>44420</v>
      </c>
      <c r="F838" s="9" t="s">
        <v>34</v>
      </c>
      <c r="G838">
        <v>395</v>
      </c>
      <c r="H838">
        <v>5</v>
      </c>
      <c r="I838" s="10">
        <v>44350</v>
      </c>
      <c r="J838">
        <v>0</v>
      </c>
      <c r="K838" t="b">
        <v>1</v>
      </c>
      <c r="L838">
        <v>28</v>
      </c>
      <c r="M838">
        <v>121</v>
      </c>
      <c r="N838" s="9" t="s">
        <v>183</v>
      </c>
      <c r="O838" s="10">
        <v>44383</v>
      </c>
      <c r="P838" s="9" t="s">
        <v>428</v>
      </c>
      <c r="Q838">
        <v>2020</v>
      </c>
      <c r="R838">
        <v>2</v>
      </c>
      <c r="S838">
        <v>16.755990882769666</v>
      </c>
      <c r="T838" s="9" t="s">
        <v>356</v>
      </c>
      <c r="U838">
        <v>16</v>
      </c>
      <c r="V838">
        <v>16</v>
      </c>
      <c r="W838">
        <v>1</v>
      </c>
      <c r="X838">
        <v>6</v>
      </c>
      <c r="Y838">
        <v>2021</v>
      </c>
      <c r="Z838" s="9" t="s">
        <v>201</v>
      </c>
      <c r="AA838" s="9" t="s">
        <v>202</v>
      </c>
      <c r="AB838" t="s">
        <v>440</v>
      </c>
      <c r="AC838" t="s">
        <v>441</v>
      </c>
      <c r="AD838">
        <v>8</v>
      </c>
      <c r="AE838" t="s">
        <v>442</v>
      </c>
      <c r="AF838">
        <v>6</v>
      </c>
      <c r="AG838" t="s">
        <v>457</v>
      </c>
      <c r="AH838" t="s">
        <v>484</v>
      </c>
      <c r="AI838" t="s">
        <v>451</v>
      </c>
      <c r="AJ838">
        <v>2</v>
      </c>
      <c r="AK838" t="s">
        <v>452</v>
      </c>
    </row>
    <row r="839" spans="1:37" hidden="1" x14ac:dyDescent="0.2">
      <c r="A839">
        <v>1650</v>
      </c>
      <c r="B839" s="9" t="s">
        <v>149</v>
      </c>
      <c r="C839">
        <v>10</v>
      </c>
      <c r="D839" s="10">
        <v>43850</v>
      </c>
      <c r="E839" s="10">
        <v>44589</v>
      </c>
      <c r="F839" s="9" t="s">
        <v>34</v>
      </c>
      <c r="G839">
        <v>658</v>
      </c>
      <c r="H839">
        <v>24</v>
      </c>
      <c r="I839" s="10">
        <v>44353</v>
      </c>
      <c r="J839">
        <v>0</v>
      </c>
      <c r="K839" t="b">
        <v>1</v>
      </c>
      <c r="L839">
        <v>19</v>
      </c>
      <c r="M839">
        <v>64</v>
      </c>
      <c r="N839" s="9" t="s">
        <v>183</v>
      </c>
      <c r="O839" s="10">
        <v>44383</v>
      </c>
      <c r="P839" s="9" t="s">
        <v>421</v>
      </c>
      <c r="Q839">
        <v>2020</v>
      </c>
      <c r="R839">
        <v>1</v>
      </c>
      <c r="S839">
        <v>17.511653216698495</v>
      </c>
      <c r="T839" s="9" t="s">
        <v>356</v>
      </c>
      <c r="U839">
        <v>17</v>
      </c>
      <c r="V839">
        <v>16</v>
      </c>
      <c r="W839">
        <v>2</v>
      </c>
      <c r="X839">
        <v>5</v>
      </c>
      <c r="Y839">
        <v>2021</v>
      </c>
      <c r="Z839" s="9" t="s">
        <v>200</v>
      </c>
      <c r="AA839" s="9" t="s">
        <v>215</v>
      </c>
      <c r="AB839" t="s">
        <v>446</v>
      </c>
      <c r="AC839" t="s">
        <v>451</v>
      </c>
      <c r="AD839">
        <v>1</v>
      </c>
      <c r="AE839" t="s">
        <v>455</v>
      </c>
      <c r="AF839">
        <v>6</v>
      </c>
      <c r="AG839" t="s">
        <v>457</v>
      </c>
      <c r="AH839" t="s">
        <v>484</v>
      </c>
      <c r="AI839" t="s">
        <v>451</v>
      </c>
      <c r="AJ839">
        <v>1</v>
      </c>
      <c r="AK839" t="s">
        <v>455</v>
      </c>
    </row>
    <row r="840" spans="1:37" hidden="1" x14ac:dyDescent="0.2">
      <c r="A840">
        <v>1748</v>
      </c>
      <c r="B840" s="9" t="s">
        <v>149</v>
      </c>
      <c r="C840">
        <v>10</v>
      </c>
      <c r="D840" s="10">
        <v>43850</v>
      </c>
      <c r="E840" s="10">
        <v>44589</v>
      </c>
      <c r="F840" s="9" t="s">
        <v>34</v>
      </c>
      <c r="G840">
        <v>658</v>
      </c>
      <c r="H840">
        <v>24</v>
      </c>
      <c r="I840" s="10">
        <v>44353</v>
      </c>
      <c r="J840">
        <v>0</v>
      </c>
      <c r="K840" t="b">
        <v>1</v>
      </c>
      <c r="L840">
        <v>19</v>
      </c>
      <c r="M840">
        <v>64</v>
      </c>
      <c r="N840" s="9" t="s">
        <v>183</v>
      </c>
      <c r="O840" s="10">
        <v>44383</v>
      </c>
      <c r="P840" s="9" t="s">
        <v>421</v>
      </c>
      <c r="Q840">
        <v>2020</v>
      </c>
      <c r="R840">
        <v>1</v>
      </c>
      <c r="S840">
        <v>17.511653216698495</v>
      </c>
      <c r="T840" s="9" t="s">
        <v>356</v>
      </c>
      <c r="U840">
        <v>17</v>
      </c>
      <c r="V840">
        <v>17</v>
      </c>
      <c r="W840">
        <v>1</v>
      </c>
      <c r="X840">
        <v>6</v>
      </c>
      <c r="Y840">
        <v>2021</v>
      </c>
      <c r="Z840" s="9" t="s">
        <v>201</v>
      </c>
      <c r="AA840" s="9" t="s">
        <v>215</v>
      </c>
      <c r="AB840" t="s">
        <v>446</v>
      </c>
      <c r="AC840" t="s">
        <v>451</v>
      </c>
      <c r="AD840">
        <v>1</v>
      </c>
      <c r="AE840" t="s">
        <v>455</v>
      </c>
      <c r="AF840">
        <v>6</v>
      </c>
      <c r="AG840" t="s">
        <v>457</v>
      </c>
      <c r="AH840" t="s">
        <v>484</v>
      </c>
      <c r="AI840" t="s">
        <v>451</v>
      </c>
      <c r="AJ840">
        <v>1</v>
      </c>
      <c r="AK840" t="s">
        <v>455</v>
      </c>
    </row>
  </sheetData>
  <phoneticPr fontId="21" type="noConversion"/>
  <hyperlinks>
    <hyperlink ref="AM1" location="'Exploratory Data Analysis'!A1" display="Back" xr:uid="{BE31841D-5200-4345-B167-3EFD434821F9}"/>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8D9D-C0CC-491B-839F-A8A62C8E8411}">
  <dimension ref="A1:N413"/>
  <sheetViews>
    <sheetView workbookViewId="0">
      <selection activeCell="G17" sqref="G17"/>
    </sheetView>
  </sheetViews>
  <sheetFormatPr defaultRowHeight="12" x14ac:dyDescent="0.2"/>
  <cols>
    <col min="1" max="1" width="25.28515625" bestFit="1" customWidth="1"/>
    <col min="2" max="2" width="22.5703125" bestFit="1" customWidth="1"/>
    <col min="3" max="3" width="35.7109375" bestFit="1" customWidth="1"/>
    <col min="4" max="4" width="14.42578125" bestFit="1" customWidth="1"/>
    <col min="5" max="5" width="26.140625" bestFit="1" customWidth="1"/>
    <col min="6" max="6" width="13.5703125" bestFit="1" customWidth="1"/>
    <col min="7" max="7" width="8.42578125" bestFit="1" customWidth="1"/>
    <col min="8" max="8" width="10.140625" bestFit="1" customWidth="1"/>
    <col min="9" max="9" width="13.5703125" bestFit="1" customWidth="1"/>
    <col min="10" max="10" width="12" bestFit="1" customWidth="1"/>
    <col min="11" max="11" width="16" bestFit="1" customWidth="1"/>
    <col min="12" max="12" width="20.7109375" bestFit="1" customWidth="1"/>
    <col min="13" max="13" width="17.42578125" bestFit="1" customWidth="1"/>
    <col min="14" max="14" width="11.5703125" bestFit="1" customWidth="1"/>
  </cols>
  <sheetData>
    <row r="1" spans="1:14" x14ac:dyDescent="0.2">
      <c r="A1" t="s">
        <v>486</v>
      </c>
      <c r="B1" t="s">
        <v>487</v>
      </c>
      <c r="C1" t="s">
        <v>488</v>
      </c>
      <c r="D1" t="s">
        <v>489</v>
      </c>
      <c r="E1" t="s">
        <v>490</v>
      </c>
      <c r="F1" t="s">
        <v>491</v>
      </c>
      <c r="G1" t="s">
        <v>20</v>
      </c>
      <c r="H1" t="s">
        <v>492</v>
      </c>
      <c r="I1" t="s">
        <v>4</v>
      </c>
      <c r="J1" t="s">
        <v>493</v>
      </c>
      <c r="K1" t="s">
        <v>13</v>
      </c>
      <c r="L1" t="s">
        <v>494</v>
      </c>
      <c r="M1" t="s">
        <v>495</v>
      </c>
      <c r="N1" t="s">
        <v>496</v>
      </c>
    </row>
    <row r="2" spans="1:14" x14ac:dyDescent="0.2">
      <c r="A2" s="9" t="s">
        <v>114</v>
      </c>
      <c r="B2" s="9" t="s">
        <v>497</v>
      </c>
      <c r="C2" s="9" t="s">
        <v>498</v>
      </c>
      <c r="D2" s="9" t="s">
        <v>281</v>
      </c>
      <c r="E2" s="9" t="s">
        <v>274</v>
      </c>
      <c r="F2" s="9" t="s">
        <v>280</v>
      </c>
      <c r="G2">
        <v>1107</v>
      </c>
      <c r="H2">
        <v>1</v>
      </c>
      <c r="I2" s="9" t="s">
        <v>114</v>
      </c>
      <c r="J2">
        <v>369</v>
      </c>
      <c r="K2" s="9" t="s">
        <v>499</v>
      </c>
      <c r="L2" t="s">
        <v>500</v>
      </c>
      <c r="M2" s="9" t="s">
        <v>356</v>
      </c>
      <c r="N2">
        <v>2</v>
      </c>
    </row>
    <row r="3" spans="1:14" x14ac:dyDescent="0.2">
      <c r="A3" s="9" t="s">
        <v>114</v>
      </c>
      <c r="B3" s="9" t="s">
        <v>497</v>
      </c>
      <c r="C3" s="9" t="s">
        <v>498</v>
      </c>
      <c r="D3" s="9" t="s">
        <v>281</v>
      </c>
      <c r="E3" s="9" t="s">
        <v>275</v>
      </c>
      <c r="F3" s="9" t="s">
        <v>281</v>
      </c>
      <c r="G3">
        <v>1107</v>
      </c>
      <c r="H3">
        <v>1</v>
      </c>
      <c r="I3" s="9" t="s">
        <v>114</v>
      </c>
      <c r="J3">
        <v>369</v>
      </c>
      <c r="K3" s="9" t="s">
        <v>499</v>
      </c>
      <c r="L3" t="s">
        <v>500</v>
      </c>
      <c r="M3" s="9" t="s">
        <v>356</v>
      </c>
      <c r="N3">
        <v>3</v>
      </c>
    </row>
    <row r="4" spans="1:14" x14ac:dyDescent="0.2">
      <c r="A4" s="9" t="s">
        <v>52</v>
      </c>
      <c r="B4" s="9" t="s">
        <v>501</v>
      </c>
      <c r="C4" s="9" t="s">
        <v>498</v>
      </c>
      <c r="D4" s="9" t="s">
        <v>281</v>
      </c>
      <c r="E4" s="9" t="s">
        <v>276</v>
      </c>
      <c r="F4" s="9" t="s">
        <v>280</v>
      </c>
      <c r="G4">
        <v>2460</v>
      </c>
      <c r="H4">
        <v>1</v>
      </c>
      <c r="I4" s="9" t="s">
        <v>52</v>
      </c>
      <c r="J4">
        <v>492</v>
      </c>
      <c r="K4" s="9" t="s">
        <v>499</v>
      </c>
      <c r="L4" t="s">
        <v>500</v>
      </c>
      <c r="M4" s="9" t="s">
        <v>356</v>
      </c>
      <c r="N4">
        <v>4</v>
      </c>
    </row>
    <row r="5" spans="1:14" x14ac:dyDescent="0.2">
      <c r="A5" s="9" t="s">
        <v>73</v>
      </c>
      <c r="B5" s="9" t="s">
        <v>502</v>
      </c>
      <c r="C5" s="9" t="s">
        <v>498</v>
      </c>
      <c r="D5" s="9" t="s">
        <v>281</v>
      </c>
      <c r="E5" s="9" t="s">
        <v>276</v>
      </c>
      <c r="F5" s="9" t="s">
        <v>280</v>
      </c>
      <c r="G5">
        <v>1900</v>
      </c>
      <c r="H5">
        <v>1</v>
      </c>
      <c r="I5" s="9" t="s">
        <v>73</v>
      </c>
      <c r="J5">
        <v>475</v>
      </c>
      <c r="K5" s="9" t="s">
        <v>499</v>
      </c>
      <c r="L5" t="s">
        <v>500</v>
      </c>
      <c r="M5" s="9" t="s">
        <v>356</v>
      </c>
      <c r="N5">
        <v>4</v>
      </c>
    </row>
    <row r="6" spans="1:14" x14ac:dyDescent="0.2">
      <c r="A6" s="9" t="s">
        <v>88</v>
      </c>
      <c r="B6" s="9" t="s">
        <v>503</v>
      </c>
      <c r="C6" s="9" t="s">
        <v>498</v>
      </c>
      <c r="D6" s="9" t="s">
        <v>281</v>
      </c>
      <c r="E6" s="9" t="s">
        <v>276</v>
      </c>
      <c r="F6" s="9" t="s">
        <v>280</v>
      </c>
      <c r="G6">
        <v>790</v>
      </c>
      <c r="H6">
        <v>1</v>
      </c>
      <c r="I6" s="9" t="s">
        <v>88</v>
      </c>
      <c r="J6">
        <v>395</v>
      </c>
      <c r="K6" s="9" t="s">
        <v>499</v>
      </c>
      <c r="L6" t="s">
        <v>500</v>
      </c>
      <c r="M6" s="9" t="s">
        <v>356</v>
      </c>
      <c r="N6">
        <v>4</v>
      </c>
    </row>
    <row r="7" spans="1:14" x14ac:dyDescent="0.2">
      <c r="A7" s="9" t="s">
        <v>91</v>
      </c>
      <c r="B7" s="9" t="s">
        <v>504</v>
      </c>
      <c r="C7" s="9" t="s">
        <v>498</v>
      </c>
      <c r="D7" s="9" t="s">
        <v>281</v>
      </c>
      <c r="E7" s="9" t="s">
        <v>276</v>
      </c>
      <c r="F7" s="9" t="s">
        <v>280</v>
      </c>
      <c r="G7">
        <v>1584</v>
      </c>
      <c r="H7">
        <v>1</v>
      </c>
      <c r="I7" s="9" t="s">
        <v>91</v>
      </c>
      <c r="J7">
        <v>792</v>
      </c>
      <c r="K7" s="9" t="s">
        <v>499</v>
      </c>
      <c r="L7" t="s">
        <v>500</v>
      </c>
      <c r="M7" s="9" t="s">
        <v>356</v>
      </c>
      <c r="N7">
        <v>4</v>
      </c>
    </row>
    <row r="8" spans="1:14" x14ac:dyDescent="0.2">
      <c r="A8" s="9" t="s">
        <v>95</v>
      </c>
      <c r="B8" s="9" t="s">
        <v>505</v>
      </c>
      <c r="C8" s="9" t="s">
        <v>498</v>
      </c>
      <c r="D8" s="9" t="s">
        <v>281</v>
      </c>
      <c r="E8" s="9" t="s">
        <v>276</v>
      </c>
      <c r="F8" s="9" t="s">
        <v>280</v>
      </c>
      <c r="G8">
        <v>650</v>
      </c>
      <c r="H8">
        <v>1</v>
      </c>
      <c r="I8" s="9" t="s">
        <v>95</v>
      </c>
      <c r="J8">
        <v>325</v>
      </c>
      <c r="K8" s="9" t="s">
        <v>499</v>
      </c>
      <c r="L8" t="s">
        <v>500</v>
      </c>
      <c r="M8" s="9" t="s">
        <v>356</v>
      </c>
      <c r="N8">
        <v>4</v>
      </c>
    </row>
    <row r="9" spans="1:14" x14ac:dyDescent="0.2">
      <c r="A9" s="9" t="s">
        <v>103</v>
      </c>
      <c r="B9" s="9" t="s">
        <v>506</v>
      </c>
      <c r="C9" s="9" t="s">
        <v>498</v>
      </c>
      <c r="D9" s="9" t="s">
        <v>281</v>
      </c>
      <c r="E9" s="9" t="s">
        <v>276</v>
      </c>
      <c r="F9" s="9" t="s">
        <v>280</v>
      </c>
      <c r="G9">
        <v>495</v>
      </c>
      <c r="H9">
        <v>1</v>
      </c>
      <c r="I9" s="9" t="s">
        <v>103</v>
      </c>
      <c r="J9">
        <v>495</v>
      </c>
      <c r="K9" s="9" t="s">
        <v>499</v>
      </c>
      <c r="L9" t="s">
        <v>500</v>
      </c>
      <c r="M9" s="9" t="s">
        <v>356</v>
      </c>
      <c r="N9">
        <v>4</v>
      </c>
    </row>
    <row r="10" spans="1:14" x14ac:dyDescent="0.2">
      <c r="A10" s="9" t="s">
        <v>110</v>
      </c>
      <c r="B10" s="9" t="s">
        <v>503</v>
      </c>
      <c r="C10" s="9" t="s">
        <v>498</v>
      </c>
      <c r="D10" s="9" t="s">
        <v>281</v>
      </c>
      <c r="E10" s="9" t="s">
        <v>276</v>
      </c>
      <c r="F10" s="9" t="s">
        <v>280</v>
      </c>
      <c r="G10">
        <v>1975</v>
      </c>
      <c r="H10">
        <v>1</v>
      </c>
      <c r="I10" s="9" t="s">
        <v>110</v>
      </c>
      <c r="J10">
        <v>395</v>
      </c>
      <c r="K10" s="9" t="s">
        <v>499</v>
      </c>
      <c r="L10" t="s">
        <v>500</v>
      </c>
      <c r="M10" s="9" t="s">
        <v>356</v>
      </c>
      <c r="N10">
        <v>4</v>
      </c>
    </row>
    <row r="11" spans="1:14" x14ac:dyDescent="0.2">
      <c r="A11" s="9" t="s">
        <v>114</v>
      </c>
      <c r="B11" s="9" t="s">
        <v>497</v>
      </c>
      <c r="C11" s="9" t="s">
        <v>498</v>
      </c>
      <c r="D11" s="9" t="s">
        <v>281</v>
      </c>
      <c r="E11" s="9" t="s">
        <v>276</v>
      </c>
      <c r="F11" s="9" t="s">
        <v>283</v>
      </c>
      <c r="G11">
        <v>1107</v>
      </c>
      <c r="H11">
        <v>1</v>
      </c>
      <c r="I11" s="9" t="s">
        <v>114</v>
      </c>
      <c r="J11">
        <v>369</v>
      </c>
      <c r="K11" s="9" t="s">
        <v>499</v>
      </c>
      <c r="L11" t="s">
        <v>500</v>
      </c>
      <c r="M11" s="9" t="s">
        <v>356</v>
      </c>
      <c r="N11">
        <v>4</v>
      </c>
    </row>
    <row r="12" spans="1:14" x14ac:dyDescent="0.2">
      <c r="A12" s="9" t="s">
        <v>114</v>
      </c>
      <c r="B12" s="9" t="s">
        <v>497</v>
      </c>
      <c r="C12" s="9" t="s">
        <v>498</v>
      </c>
      <c r="D12" s="9" t="s">
        <v>281</v>
      </c>
      <c r="E12" s="9" t="s">
        <v>276</v>
      </c>
      <c r="F12" s="9" t="s">
        <v>282</v>
      </c>
      <c r="G12">
        <v>1107</v>
      </c>
      <c r="H12">
        <v>1</v>
      </c>
      <c r="I12" s="9" t="s">
        <v>114</v>
      </c>
      <c r="J12">
        <v>369</v>
      </c>
      <c r="K12" s="9" t="s">
        <v>499</v>
      </c>
      <c r="L12" t="s">
        <v>500</v>
      </c>
      <c r="M12" s="9" t="s">
        <v>356</v>
      </c>
      <c r="N12">
        <v>4</v>
      </c>
    </row>
    <row r="13" spans="1:14" x14ac:dyDescent="0.2">
      <c r="A13" s="9" t="s">
        <v>142</v>
      </c>
      <c r="B13" s="9" t="s">
        <v>507</v>
      </c>
      <c r="C13" s="9" t="s">
        <v>498</v>
      </c>
      <c r="D13" s="9" t="s">
        <v>281</v>
      </c>
      <c r="E13" s="9" t="s">
        <v>276</v>
      </c>
      <c r="F13" s="9" t="s">
        <v>280</v>
      </c>
      <c r="G13">
        <v>406</v>
      </c>
      <c r="H13">
        <v>1</v>
      </c>
      <c r="I13" s="9" t="s">
        <v>142</v>
      </c>
      <c r="J13">
        <v>406</v>
      </c>
      <c r="K13" s="9" t="s">
        <v>499</v>
      </c>
      <c r="L13" t="s">
        <v>500</v>
      </c>
      <c r="M13" s="9" t="s">
        <v>356</v>
      </c>
      <c r="N13">
        <v>4</v>
      </c>
    </row>
    <row r="14" spans="1:14" x14ac:dyDescent="0.2">
      <c r="A14" s="9" t="s">
        <v>154</v>
      </c>
      <c r="B14" s="9" t="s">
        <v>508</v>
      </c>
      <c r="C14" s="9" t="s">
        <v>498</v>
      </c>
      <c r="D14" s="9" t="s">
        <v>281</v>
      </c>
      <c r="E14" s="9" t="s">
        <v>276</v>
      </c>
      <c r="F14" s="9" t="s">
        <v>280</v>
      </c>
      <c r="G14">
        <v>542</v>
      </c>
      <c r="H14">
        <v>1</v>
      </c>
      <c r="I14" s="9" t="s">
        <v>154</v>
      </c>
      <c r="J14">
        <v>542</v>
      </c>
      <c r="K14" s="9" t="s">
        <v>499</v>
      </c>
      <c r="L14" t="s">
        <v>500</v>
      </c>
      <c r="M14" s="9" t="s">
        <v>356</v>
      </c>
      <c r="N14">
        <v>4</v>
      </c>
    </row>
    <row r="15" spans="1:14" x14ac:dyDescent="0.2">
      <c r="A15" s="9" t="s">
        <v>165</v>
      </c>
      <c r="B15" s="9" t="s">
        <v>497</v>
      </c>
      <c r="C15" s="9" t="s">
        <v>498</v>
      </c>
      <c r="D15" s="9" t="s">
        <v>281</v>
      </c>
      <c r="E15" s="9" t="s">
        <v>276</v>
      </c>
      <c r="F15" s="9" t="s">
        <v>280</v>
      </c>
      <c r="G15">
        <v>2214</v>
      </c>
      <c r="H15">
        <v>1</v>
      </c>
      <c r="I15" s="9" t="s">
        <v>165</v>
      </c>
      <c r="J15">
        <v>369</v>
      </c>
      <c r="K15" s="9" t="s">
        <v>499</v>
      </c>
      <c r="L15" t="s">
        <v>500</v>
      </c>
      <c r="M15" s="9" t="s">
        <v>356</v>
      </c>
      <c r="N15">
        <v>4</v>
      </c>
    </row>
    <row r="16" spans="1:14" x14ac:dyDescent="0.2">
      <c r="A16" s="9" t="s">
        <v>166</v>
      </c>
      <c r="B16" s="9" t="s">
        <v>508</v>
      </c>
      <c r="C16" s="9" t="s">
        <v>498</v>
      </c>
      <c r="D16" s="9" t="s">
        <v>281</v>
      </c>
      <c r="E16" s="9" t="s">
        <v>276</v>
      </c>
      <c r="F16" s="9" t="s">
        <v>280</v>
      </c>
      <c r="G16">
        <v>2168</v>
      </c>
      <c r="H16">
        <v>1</v>
      </c>
      <c r="I16" s="9" t="s">
        <v>166</v>
      </c>
      <c r="J16">
        <v>542</v>
      </c>
      <c r="K16" s="9" t="s">
        <v>499</v>
      </c>
      <c r="L16" t="s">
        <v>500</v>
      </c>
      <c r="M16" s="9" t="s">
        <v>356</v>
      </c>
      <c r="N16">
        <v>4</v>
      </c>
    </row>
    <row r="17" spans="1:14" x14ac:dyDescent="0.2">
      <c r="A17" s="9" t="s">
        <v>167</v>
      </c>
      <c r="B17" s="9" t="s">
        <v>509</v>
      </c>
      <c r="C17" s="9" t="s">
        <v>498</v>
      </c>
      <c r="D17" s="9" t="s">
        <v>281</v>
      </c>
      <c r="E17" s="9" t="s">
        <v>276</v>
      </c>
      <c r="F17" s="9" t="s">
        <v>280</v>
      </c>
      <c r="G17">
        <v>885</v>
      </c>
      <c r="H17">
        <v>1</v>
      </c>
      <c r="I17" s="9" t="s">
        <v>167</v>
      </c>
      <c r="J17">
        <v>295</v>
      </c>
      <c r="K17" s="9" t="s">
        <v>499</v>
      </c>
      <c r="L17" t="s">
        <v>500</v>
      </c>
      <c r="M17" s="9" t="s">
        <v>356</v>
      </c>
      <c r="N17">
        <v>4</v>
      </c>
    </row>
    <row r="18" spans="1:14" x14ac:dyDescent="0.2">
      <c r="A18" s="9" t="s">
        <v>52</v>
      </c>
      <c r="B18" s="9" t="s">
        <v>501</v>
      </c>
      <c r="C18" s="9" t="s">
        <v>498</v>
      </c>
      <c r="D18" s="9" t="s">
        <v>281</v>
      </c>
      <c r="E18" s="9" t="s">
        <v>277</v>
      </c>
      <c r="F18" s="9" t="s">
        <v>281</v>
      </c>
      <c r="G18">
        <v>2460</v>
      </c>
      <c r="H18">
        <v>1</v>
      </c>
      <c r="I18" s="9" t="s">
        <v>52</v>
      </c>
      <c r="J18">
        <v>492</v>
      </c>
      <c r="K18" s="9" t="s">
        <v>499</v>
      </c>
      <c r="L18" t="s">
        <v>500</v>
      </c>
      <c r="M18" s="9" t="s">
        <v>356</v>
      </c>
      <c r="N18">
        <v>5</v>
      </c>
    </row>
    <row r="19" spans="1:14" x14ac:dyDescent="0.2">
      <c r="A19" s="9" t="s">
        <v>73</v>
      </c>
      <c r="B19" s="9" t="s">
        <v>502</v>
      </c>
      <c r="C19" s="9" t="s">
        <v>498</v>
      </c>
      <c r="D19" s="9" t="s">
        <v>281</v>
      </c>
      <c r="E19" s="9" t="s">
        <v>277</v>
      </c>
      <c r="F19" s="9" t="s">
        <v>281</v>
      </c>
      <c r="G19">
        <v>1900</v>
      </c>
      <c r="H19">
        <v>1</v>
      </c>
      <c r="I19" s="9" t="s">
        <v>73</v>
      </c>
      <c r="J19">
        <v>475</v>
      </c>
      <c r="K19" s="9" t="s">
        <v>499</v>
      </c>
      <c r="L19" t="s">
        <v>500</v>
      </c>
      <c r="M19" s="9" t="s">
        <v>356</v>
      </c>
      <c r="N19">
        <v>5</v>
      </c>
    </row>
    <row r="20" spans="1:14" x14ac:dyDescent="0.2">
      <c r="A20" s="9" t="s">
        <v>88</v>
      </c>
      <c r="B20" s="9" t="s">
        <v>503</v>
      </c>
      <c r="C20" s="9" t="s">
        <v>498</v>
      </c>
      <c r="D20" s="9" t="s">
        <v>281</v>
      </c>
      <c r="E20" s="9" t="s">
        <v>277</v>
      </c>
      <c r="F20" s="9" t="s">
        <v>281</v>
      </c>
      <c r="G20">
        <v>790</v>
      </c>
      <c r="H20">
        <v>1</v>
      </c>
      <c r="I20" s="9" t="s">
        <v>88</v>
      </c>
      <c r="J20">
        <v>395</v>
      </c>
      <c r="K20" s="9" t="s">
        <v>499</v>
      </c>
      <c r="L20" t="s">
        <v>500</v>
      </c>
      <c r="M20" s="9" t="s">
        <v>356</v>
      </c>
      <c r="N20">
        <v>5</v>
      </c>
    </row>
    <row r="21" spans="1:14" x14ac:dyDescent="0.2">
      <c r="A21" s="9" t="s">
        <v>91</v>
      </c>
      <c r="B21" s="9" t="s">
        <v>504</v>
      </c>
      <c r="C21" s="9" t="s">
        <v>498</v>
      </c>
      <c r="D21" s="9" t="s">
        <v>281</v>
      </c>
      <c r="E21" s="9" t="s">
        <v>277</v>
      </c>
      <c r="F21" s="9" t="s">
        <v>281</v>
      </c>
      <c r="G21">
        <v>1584</v>
      </c>
      <c r="H21">
        <v>1</v>
      </c>
      <c r="I21" s="9" t="s">
        <v>91</v>
      </c>
      <c r="J21">
        <v>792</v>
      </c>
      <c r="K21" s="9" t="s">
        <v>499</v>
      </c>
      <c r="L21" t="s">
        <v>500</v>
      </c>
      <c r="M21" s="9" t="s">
        <v>356</v>
      </c>
      <c r="N21">
        <v>5</v>
      </c>
    </row>
    <row r="22" spans="1:14" x14ac:dyDescent="0.2">
      <c r="A22" s="9" t="s">
        <v>95</v>
      </c>
      <c r="B22" s="9" t="s">
        <v>505</v>
      </c>
      <c r="C22" s="9" t="s">
        <v>498</v>
      </c>
      <c r="D22" s="9" t="s">
        <v>281</v>
      </c>
      <c r="E22" s="9" t="s">
        <v>277</v>
      </c>
      <c r="F22" s="9" t="s">
        <v>281</v>
      </c>
      <c r="G22">
        <v>650</v>
      </c>
      <c r="H22">
        <v>1</v>
      </c>
      <c r="I22" s="9" t="s">
        <v>95</v>
      </c>
      <c r="J22">
        <v>325</v>
      </c>
      <c r="K22" s="9" t="s">
        <v>499</v>
      </c>
      <c r="L22" t="s">
        <v>500</v>
      </c>
      <c r="M22" s="9" t="s">
        <v>356</v>
      </c>
      <c r="N22">
        <v>5</v>
      </c>
    </row>
    <row r="23" spans="1:14" x14ac:dyDescent="0.2">
      <c r="A23" s="9" t="s">
        <v>103</v>
      </c>
      <c r="B23" s="9" t="s">
        <v>506</v>
      </c>
      <c r="C23" s="9" t="s">
        <v>498</v>
      </c>
      <c r="D23" s="9" t="s">
        <v>281</v>
      </c>
      <c r="E23" s="9" t="s">
        <v>277</v>
      </c>
      <c r="F23" s="9" t="s">
        <v>281</v>
      </c>
      <c r="G23">
        <v>495</v>
      </c>
      <c r="H23">
        <v>1</v>
      </c>
      <c r="I23" s="9" t="s">
        <v>103</v>
      </c>
      <c r="J23">
        <v>495</v>
      </c>
      <c r="K23" s="9" t="s">
        <v>499</v>
      </c>
      <c r="L23" t="s">
        <v>500</v>
      </c>
      <c r="M23" s="9" t="s">
        <v>356</v>
      </c>
      <c r="N23">
        <v>5</v>
      </c>
    </row>
    <row r="24" spans="1:14" x14ac:dyDescent="0.2">
      <c r="A24" s="9" t="s">
        <v>110</v>
      </c>
      <c r="B24" s="9" t="s">
        <v>503</v>
      </c>
      <c r="C24" s="9" t="s">
        <v>498</v>
      </c>
      <c r="D24" s="9" t="s">
        <v>281</v>
      </c>
      <c r="E24" s="9" t="s">
        <v>277</v>
      </c>
      <c r="F24" s="9" t="s">
        <v>281</v>
      </c>
      <c r="G24">
        <v>1975</v>
      </c>
      <c r="H24">
        <v>1</v>
      </c>
      <c r="I24" s="9" t="s">
        <v>110</v>
      </c>
      <c r="J24">
        <v>395</v>
      </c>
      <c r="K24" s="9" t="s">
        <v>499</v>
      </c>
      <c r="L24" t="s">
        <v>500</v>
      </c>
      <c r="M24" s="9" t="s">
        <v>356</v>
      </c>
      <c r="N24">
        <v>5</v>
      </c>
    </row>
    <row r="25" spans="1:14" x14ac:dyDescent="0.2">
      <c r="A25" s="9" t="s">
        <v>114</v>
      </c>
      <c r="B25" s="9" t="s">
        <v>497</v>
      </c>
      <c r="C25" s="9" t="s">
        <v>498</v>
      </c>
      <c r="D25" s="9" t="s">
        <v>281</v>
      </c>
      <c r="E25" s="9" t="s">
        <v>277</v>
      </c>
      <c r="F25" s="9" t="s">
        <v>281</v>
      </c>
      <c r="G25">
        <v>2214</v>
      </c>
      <c r="H25">
        <v>1</v>
      </c>
      <c r="I25" s="9" t="s">
        <v>114</v>
      </c>
      <c r="J25">
        <v>369</v>
      </c>
      <c r="K25" s="9" t="s">
        <v>499</v>
      </c>
      <c r="L25" t="s">
        <v>500</v>
      </c>
      <c r="M25" s="9" t="s">
        <v>356</v>
      </c>
      <c r="N25">
        <v>5</v>
      </c>
    </row>
    <row r="26" spans="1:14" x14ac:dyDescent="0.2">
      <c r="A26" s="9" t="s">
        <v>142</v>
      </c>
      <c r="B26" s="9" t="s">
        <v>507</v>
      </c>
      <c r="C26" s="9" t="s">
        <v>498</v>
      </c>
      <c r="D26" s="9" t="s">
        <v>281</v>
      </c>
      <c r="E26" s="9" t="s">
        <v>277</v>
      </c>
      <c r="F26" s="9" t="s">
        <v>281</v>
      </c>
      <c r="G26">
        <v>406</v>
      </c>
      <c r="H26">
        <v>1</v>
      </c>
      <c r="I26" s="9" t="s">
        <v>142</v>
      </c>
      <c r="J26">
        <v>406</v>
      </c>
      <c r="K26" s="9" t="s">
        <v>499</v>
      </c>
      <c r="L26" t="s">
        <v>500</v>
      </c>
      <c r="M26" s="9" t="s">
        <v>356</v>
      </c>
      <c r="N26">
        <v>5</v>
      </c>
    </row>
    <row r="27" spans="1:14" x14ac:dyDescent="0.2">
      <c r="A27" s="9" t="s">
        <v>154</v>
      </c>
      <c r="B27" s="9" t="s">
        <v>508</v>
      </c>
      <c r="C27" s="9" t="s">
        <v>498</v>
      </c>
      <c r="D27" s="9" t="s">
        <v>281</v>
      </c>
      <c r="E27" s="9" t="s">
        <v>277</v>
      </c>
      <c r="F27" s="9" t="s">
        <v>281</v>
      </c>
      <c r="G27">
        <v>542</v>
      </c>
      <c r="H27">
        <v>1</v>
      </c>
      <c r="I27" s="9" t="s">
        <v>154</v>
      </c>
      <c r="J27">
        <v>542</v>
      </c>
      <c r="K27" s="9" t="s">
        <v>499</v>
      </c>
      <c r="L27" t="s">
        <v>500</v>
      </c>
      <c r="M27" s="9" t="s">
        <v>356</v>
      </c>
      <c r="N27">
        <v>5</v>
      </c>
    </row>
    <row r="28" spans="1:14" x14ac:dyDescent="0.2">
      <c r="A28" s="9" t="s">
        <v>165</v>
      </c>
      <c r="B28" s="9" t="s">
        <v>497</v>
      </c>
      <c r="C28" s="9" t="s">
        <v>498</v>
      </c>
      <c r="D28" s="9" t="s">
        <v>281</v>
      </c>
      <c r="E28" s="9" t="s">
        <v>277</v>
      </c>
      <c r="F28" s="9" t="s">
        <v>281</v>
      </c>
      <c r="G28">
        <v>2214</v>
      </c>
      <c r="H28">
        <v>1</v>
      </c>
      <c r="I28" s="9" t="s">
        <v>165</v>
      </c>
      <c r="J28">
        <v>369</v>
      </c>
      <c r="K28" s="9" t="s">
        <v>499</v>
      </c>
      <c r="L28" t="s">
        <v>500</v>
      </c>
      <c r="M28" s="9" t="s">
        <v>356</v>
      </c>
      <c r="N28">
        <v>5</v>
      </c>
    </row>
    <row r="29" spans="1:14" x14ac:dyDescent="0.2">
      <c r="A29" s="9" t="s">
        <v>166</v>
      </c>
      <c r="B29" s="9" t="s">
        <v>508</v>
      </c>
      <c r="C29" s="9" t="s">
        <v>498</v>
      </c>
      <c r="D29" s="9" t="s">
        <v>281</v>
      </c>
      <c r="E29" s="9" t="s">
        <v>277</v>
      </c>
      <c r="F29" s="9" t="s">
        <v>281</v>
      </c>
      <c r="G29">
        <v>2168</v>
      </c>
      <c r="H29">
        <v>1</v>
      </c>
      <c r="I29" s="9" t="s">
        <v>166</v>
      </c>
      <c r="J29">
        <v>542</v>
      </c>
      <c r="K29" s="9" t="s">
        <v>499</v>
      </c>
      <c r="L29" t="s">
        <v>500</v>
      </c>
      <c r="M29" s="9" t="s">
        <v>356</v>
      </c>
      <c r="N29">
        <v>5</v>
      </c>
    </row>
    <row r="30" spans="1:14" x14ac:dyDescent="0.2">
      <c r="A30" s="9" t="s">
        <v>167</v>
      </c>
      <c r="B30" s="9" t="s">
        <v>509</v>
      </c>
      <c r="C30" s="9" t="s">
        <v>498</v>
      </c>
      <c r="D30" s="9" t="s">
        <v>281</v>
      </c>
      <c r="E30" s="9" t="s">
        <v>277</v>
      </c>
      <c r="F30" s="9" t="s">
        <v>281</v>
      </c>
      <c r="G30">
        <v>885</v>
      </c>
      <c r="H30">
        <v>1</v>
      </c>
      <c r="I30" s="9" t="s">
        <v>167</v>
      </c>
      <c r="J30">
        <v>295</v>
      </c>
      <c r="K30" s="9" t="s">
        <v>499</v>
      </c>
      <c r="L30" t="s">
        <v>500</v>
      </c>
      <c r="M30" s="9" t="s">
        <v>356</v>
      </c>
      <c r="N30">
        <v>5</v>
      </c>
    </row>
    <row r="31" spans="1:14" x14ac:dyDescent="0.2">
      <c r="A31" s="9" t="s">
        <v>48</v>
      </c>
      <c r="B31" s="9" t="s">
        <v>506</v>
      </c>
      <c r="C31" s="9" t="s">
        <v>498</v>
      </c>
      <c r="D31" s="9" t="s">
        <v>281</v>
      </c>
      <c r="E31" s="9" t="s">
        <v>278</v>
      </c>
      <c r="F31" s="9" t="s">
        <v>280</v>
      </c>
      <c r="G31">
        <v>1485</v>
      </c>
      <c r="H31">
        <v>1</v>
      </c>
      <c r="I31" s="9" t="s">
        <v>48</v>
      </c>
      <c r="J31">
        <v>495</v>
      </c>
      <c r="K31" s="9" t="s">
        <v>499</v>
      </c>
      <c r="L31" t="s">
        <v>500</v>
      </c>
      <c r="M31" s="9" t="s">
        <v>356</v>
      </c>
      <c r="N31">
        <v>6</v>
      </c>
    </row>
    <row r="32" spans="1:14" x14ac:dyDescent="0.2">
      <c r="A32" s="9" t="s">
        <v>52</v>
      </c>
      <c r="B32" s="9" t="s">
        <v>501</v>
      </c>
      <c r="C32" s="9" t="s">
        <v>498</v>
      </c>
      <c r="D32" s="9" t="s">
        <v>281</v>
      </c>
      <c r="E32" s="9" t="s">
        <v>278</v>
      </c>
      <c r="F32" s="9" t="s">
        <v>283</v>
      </c>
      <c r="G32">
        <v>492</v>
      </c>
      <c r="H32">
        <v>1</v>
      </c>
      <c r="I32" s="9" t="s">
        <v>52</v>
      </c>
      <c r="J32">
        <v>492</v>
      </c>
      <c r="K32" s="9" t="s">
        <v>499</v>
      </c>
      <c r="L32" t="s">
        <v>500</v>
      </c>
      <c r="M32" s="9" t="s">
        <v>356</v>
      </c>
      <c r="N32">
        <v>6</v>
      </c>
    </row>
    <row r="33" spans="1:14" x14ac:dyDescent="0.2">
      <c r="A33" s="9" t="s">
        <v>52</v>
      </c>
      <c r="B33" s="9" t="s">
        <v>501</v>
      </c>
      <c r="C33" s="9" t="s">
        <v>498</v>
      </c>
      <c r="D33" s="9" t="s">
        <v>281</v>
      </c>
      <c r="E33" s="9" t="s">
        <v>278</v>
      </c>
      <c r="F33" s="9" t="s">
        <v>282</v>
      </c>
      <c r="G33">
        <v>2460</v>
      </c>
      <c r="H33">
        <v>1</v>
      </c>
      <c r="I33" s="9" t="s">
        <v>52</v>
      </c>
      <c r="J33">
        <v>492</v>
      </c>
      <c r="K33" s="9" t="s">
        <v>499</v>
      </c>
      <c r="L33" t="s">
        <v>500</v>
      </c>
      <c r="M33" s="9" t="s">
        <v>356</v>
      </c>
      <c r="N33">
        <v>6</v>
      </c>
    </row>
    <row r="34" spans="1:14" x14ac:dyDescent="0.2">
      <c r="A34" s="9" t="s">
        <v>63</v>
      </c>
      <c r="B34" s="9" t="s">
        <v>510</v>
      </c>
      <c r="C34" s="9" t="s">
        <v>498</v>
      </c>
      <c r="D34" s="9" t="s">
        <v>281</v>
      </c>
      <c r="E34" s="9" t="s">
        <v>278</v>
      </c>
      <c r="F34" s="9" t="s">
        <v>280</v>
      </c>
      <c r="G34">
        <v>1125</v>
      </c>
      <c r="H34">
        <v>1</v>
      </c>
      <c r="I34" s="9" t="s">
        <v>63</v>
      </c>
      <c r="J34">
        <v>375</v>
      </c>
      <c r="K34" s="9" t="s">
        <v>499</v>
      </c>
      <c r="L34" t="s">
        <v>500</v>
      </c>
      <c r="M34" s="9" t="s">
        <v>356</v>
      </c>
      <c r="N34">
        <v>6</v>
      </c>
    </row>
    <row r="35" spans="1:14" x14ac:dyDescent="0.2">
      <c r="A35" s="9" t="s">
        <v>73</v>
      </c>
      <c r="B35" s="9" t="s">
        <v>502</v>
      </c>
      <c r="C35" s="9" t="s">
        <v>498</v>
      </c>
      <c r="D35" s="9" t="s">
        <v>281</v>
      </c>
      <c r="E35" s="9" t="s">
        <v>278</v>
      </c>
      <c r="F35" s="9" t="s">
        <v>283</v>
      </c>
      <c r="G35">
        <v>950</v>
      </c>
      <c r="H35">
        <v>1</v>
      </c>
      <c r="I35" s="9" t="s">
        <v>73</v>
      </c>
      <c r="J35">
        <v>475</v>
      </c>
      <c r="K35" s="9" t="s">
        <v>499</v>
      </c>
      <c r="L35" t="s">
        <v>500</v>
      </c>
      <c r="M35" s="9" t="s">
        <v>356</v>
      </c>
      <c r="N35">
        <v>6</v>
      </c>
    </row>
    <row r="36" spans="1:14" x14ac:dyDescent="0.2">
      <c r="A36" s="9" t="s">
        <v>73</v>
      </c>
      <c r="B36" s="9" t="s">
        <v>502</v>
      </c>
      <c r="C36" s="9" t="s">
        <v>498</v>
      </c>
      <c r="D36" s="9" t="s">
        <v>281</v>
      </c>
      <c r="E36" s="9" t="s">
        <v>278</v>
      </c>
      <c r="F36" s="9" t="s">
        <v>282</v>
      </c>
      <c r="G36">
        <v>1900</v>
      </c>
      <c r="H36">
        <v>1</v>
      </c>
      <c r="I36" s="9" t="s">
        <v>73</v>
      </c>
      <c r="J36">
        <v>475</v>
      </c>
      <c r="K36" s="9" t="s">
        <v>499</v>
      </c>
      <c r="L36" t="s">
        <v>500</v>
      </c>
      <c r="M36" s="9" t="s">
        <v>356</v>
      </c>
      <c r="N36">
        <v>6</v>
      </c>
    </row>
    <row r="37" spans="1:14" x14ac:dyDescent="0.2">
      <c r="A37" s="9" t="s">
        <v>80</v>
      </c>
      <c r="B37" s="9" t="s">
        <v>511</v>
      </c>
      <c r="C37" s="9" t="s">
        <v>498</v>
      </c>
      <c r="D37" s="9" t="s">
        <v>281</v>
      </c>
      <c r="E37" s="9" t="s">
        <v>278</v>
      </c>
      <c r="F37" s="9" t="s">
        <v>280</v>
      </c>
      <c r="G37">
        <v>1857</v>
      </c>
      <c r="H37">
        <v>1</v>
      </c>
      <c r="I37" s="9" t="s">
        <v>80</v>
      </c>
      <c r="J37">
        <v>619</v>
      </c>
      <c r="K37" s="9" t="s">
        <v>499</v>
      </c>
      <c r="L37" t="s">
        <v>500</v>
      </c>
      <c r="M37" s="9" t="s">
        <v>356</v>
      </c>
      <c r="N37">
        <v>6</v>
      </c>
    </row>
    <row r="38" spans="1:14" x14ac:dyDescent="0.2">
      <c r="A38" s="9" t="s">
        <v>88</v>
      </c>
      <c r="B38" s="9" t="s">
        <v>503</v>
      </c>
      <c r="C38" s="9" t="s">
        <v>498</v>
      </c>
      <c r="D38" s="9" t="s">
        <v>281</v>
      </c>
      <c r="E38" s="9" t="s">
        <v>278</v>
      </c>
      <c r="F38" s="9" t="s">
        <v>283</v>
      </c>
      <c r="G38">
        <v>1580</v>
      </c>
      <c r="H38">
        <v>1</v>
      </c>
      <c r="I38" s="9" t="s">
        <v>88</v>
      </c>
      <c r="J38">
        <v>395</v>
      </c>
      <c r="K38" s="9" t="s">
        <v>499</v>
      </c>
      <c r="L38" t="s">
        <v>500</v>
      </c>
      <c r="M38" s="9" t="s">
        <v>356</v>
      </c>
      <c r="N38">
        <v>6</v>
      </c>
    </row>
    <row r="39" spans="1:14" x14ac:dyDescent="0.2">
      <c r="A39" s="9" t="s">
        <v>88</v>
      </c>
      <c r="B39" s="9" t="s">
        <v>503</v>
      </c>
      <c r="C39" s="9" t="s">
        <v>498</v>
      </c>
      <c r="D39" s="9" t="s">
        <v>281</v>
      </c>
      <c r="E39" s="9" t="s">
        <v>278</v>
      </c>
      <c r="F39" s="9" t="s">
        <v>282</v>
      </c>
      <c r="G39">
        <v>790</v>
      </c>
      <c r="H39">
        <v>1</v>
      </c>
      <c r="I39" s="9" t="s">
        <v>88</v>
      </c>
      <c r="J39">
        <v>395</v>
      </c>
      <c r="K39" s="9" t="s">
        <v>499</v>
      </c>
      <c r="L39" t="s">
        <v>500</v>
      </c>
      <c r="M39" s="9" t="s">
        <v>356</v>
      </c>
      <c r="N39">
        <v>6</v>
      </c>
    </row>
    <row r="40" spans="1:14" x14ac:dyDescent="0.2">
      <c r="A40" s="9" t="s">
        <v>91</v>
      </c>
      <c r="B40" s="9" t="s">
        <v>504</v>
      </c>
      <c r="C40" s="9" t="s">
        <v>498</v>
      </c>
      <c r="D40" s="9" t="s">
        <v>281</v>
      </c>
      <c r="E40" s="9" t="s">
        <v>278</v>
      </c>
      <c r="F40" s="9" t="s">
        <v>283</v>
      </c>
      <c r="G40">
        <v>3168</v>
      </c>
      <c r="H40">
        <v>1</v>
      </c>
      <c r="I40" s="9" t="s">
        <v>91</v>
      </c>
      <c r="J40">
        <v>792</v>
      </c>
      <c r="K40" s="9" t="s">
        <v>499</v>
      </c>
      <c r="L40" t="s">
        <v>500</v>
      </c>
      <c r="M40" s="9" t="s">
        <v>356</v>
      </c>
      <c r="N40">
        <v>6</v>
      </c>
    </row>
    <row r="41" spans="1:14" x14ac:dyDescent="0.2">
      <c r="A41" s="9" t="s">
        <v>91</v>
      </c>
      <c r="B41" s="9" t="s">
        <v>504</v>
      </c>
      <c r="C41" s="9" t="s">
        <v>498</v>
      </c>
      <c r="D41" s="9" t="s">
        <v>281</v>
      </c>
      <c r="E41" s="9" t="s">
        <v>278</v>
      </c>
      <c r="F41" s="9" t="s">
        <v>282</v>
      </c>
      <c r="G41">
        <v>1584</v>
      </c>
      <c r="H41">
        <v>1</v>
      </c>
      <c r="I41" s="9" t="s">
        <v>91</v>
      </c>
      <c r="J41">
        <v>792</v>
      </c>
      <c r="K41" s="9" t="s">
        <v>499</v>
      </c>
      <c r="L41" t="s">
        <v>500</v>
      </c>
      <c r="M41" s="9" t="s">
        <v>356</v>
      </c>
      <c r="N41">
        <v>6</v>
      </c>
    </row>
    <row r="42" spans="1:14" x14ac:dyDescent="0.2">
      <c r="A42" s="9" t="s">
        <v>95</v>
      </c>
      <c r="B42" s="9" t="s">
        <v>505</v>
      </c>
      <c r="C42" s="9" t="s">
        <v>498</v>
      </c>
      <c r="D42" s="9" t="s">
        <v>281</v>
      </c>
      <c r="E42" s="9" t="s">
        <v>278</v>
      </c>
      <c r="F42" s="9" t="s">
        <v>283</v>
      </c>
      <c r="G42">
        <v>1300</v>
      </c>
      <c r="H42">
        <v>1</v>
      </c>
      <c r="I42" s="9" t="s">
        <v>95</v>
      </c>
      <c r="J42">
        <v>325</v>
      </c>
      <c r="K42" s="9" t="s">
        <v>499</v>
      </c>
      <c r="L42" t="s">
        <v>500</v>
      </c>
      <c r="M42" s="9" t="s">
        <v>356</v>
      </c>
      <c r="N42">
        <v>6</v>
      </c>
    </row>
    <row r="43" spans="1:14" x14ac:dyDescent="0.2">
      <c r="A43" s="9" t="s">
        <v>95</v>
      </c>
      <c r="B43" s="9" t="s">
        <v>505</v>
      </c>
      <c r="C43" s="9" t="s">
        <v>498</v>
      </c>
      <c r="D43" s="9" t="s">
        <v>281</v>
      </c>
      <c r="E43" s="9" t="s">
        <v>278</v>
      </c>
      <c r="F43" s="9" t="s">
        <v>282</v>
      </c>
      <c r="G43">
        <v>650</v>
      </c>
      <c r="H43">
        <v>1</v>
      </c>
      <c r="I43" s="9" t="s">
        <v>95</v>
      </c>
      <c r="J43">
        <v>325</v>
      </c>
      <c r="K43" s="9" t="s">
        <v>499</v>
      </c>
      <c r="L43" t="s">
        <v>500</v>
      </c>
      <c r="M43" s="9" t="s">
        <v>356</v>
      </c>
      <c r="N43">
        <v>6</v>
      </c>
    </row>
    <row r="44" spans="1:14" x14ac:dyDescent="0.2">
      <c r="A44" s="9" t="s">
        <v>103</v>
      </c>
      <c r="B44" s="9" t="s">
        <v>506</v>
      </c>
      <c r="C44" s="9" t="s">
        <v>498</v>
      </c>
      <c r="D44" s="9" t="s">
        <v>281</v>
      </c>
      <c r="E44" s="9" t="s">
        <v>278</v>
      </c>
      <c r="F44" s="9" t="s">
        <v>283</v>
      </c>
      <c r="G44">
        <v>2475</v>
      </c>
      <c r="H44">
        <v>1</v>
      </c>
      <c r="I44" s="9" t="s">
        <v>103</v>
      </c>
      <c r="J44">
        <v>495</v>
      </c>
      <c r="K44" s="9" t="s">
        <v>499</v>
      </c>
      <c r="L44" t="s">
        <v>500</v>
      </c>
      <c r="M44" s="9" t="s">
        <v>356</v>
      </c>
      <c r="N44">
        <v>6</v>
      </c>
    </row>
    <row r="45" spans="1:14" x14ac:dyDescent="0.2">
      <c r="A45" s="9" t="s">
        <v>103</v>
      </c>
      <c r="B45" s="9" t="s">
        <v>506</v>
      </c>
      <c r="C45" s="9" t="s">
        <v>498</v>
      </c>
      <c r="D45" s="9" t="s">
        <v>281</v>
      </c>
      <c r="E45" s="9" t="s">
        <v>278</v>
      </c>
      <c r="F45" s="9" t="s">
        <v>282</v>
      </c>
      <c r="G45">
        <v>495</v>
      </c>
      <c r="H45">
        <v>1</v>
      </c>
      <c r="I45" s="9" t="s">
        <v>103</v>
      </c>
      <c r="J45">
        <v>495</v>
      </c>
      <c r="K45" s="9" t="s">
        <v>499</v>
      </c>
      <c r="L45" t="s">
        <v>500</v>
      </c>
      <c r="M45" s="9" t="s">
        <v>356</v>
      </c>
      <c r="N45">
        <v>6</v>
      </c>
    </row>
    <row r="46" spans="1:14" x14ac:dyDescent="0.2">
      <c r="A46" s="9" t="s">
        <v>110</v>
      </c>
      <c r="B46" s="9" t="s">
        <v>503</v>
      </c>
      <c r="C46" s="9" t="s">
        <v>498</v>
      </c>
      <c r="D46" s="9" t="s">
        <v>281</v>
      </c>
      <c r="E46" s="9" t="s">
        <v>278</v>
      </c>
      <c r="F46" s="9" t="s">
        <v>283</v>
      </c>
      <c r="G46">
        <v>395</v>
      </c>
      <c r="H46">
        <v>1</v>
      </c>
      <c r="I46" s="9" t="s">
        <v>110</v>
      </c>
      <c r="J46">
        <v>395</v>
      </c>
      <c r="K46" s="9" t="s">
        <v>499</v>
      </c>
      <c r="L46" t="s">
        <v>500</v>
      </c>
      <c r="M46" s="9" t="s">
        <v>356</v>
      </c>
      <c r="N46">
        <v>6</v>
      </c>
    </row>
    <row r="47" spans="1:14" x14ac:dyDescent="0.2">
      <c r="A47" s="9" t="s">
        <v>110</v>
      </c>
      <c r="B47" s="9" t="s">
        <v>503</v>
      </c>
      <c r="C47" s="9" t="s">
        <v>498</v>
      </c>
      <c r="D47" s="9" t="s">
        <v>281</v>
      </c>
      <c r="E47" s="9" t="s">
        <v>278</v>
      </c>
      <c r="F47" s="9" t="s">
        <v>282</v>
      </c>
      <c r="G47">
        <v>1975</v>
      </c>
      <c r="H47">
        <v>1</v>
      </c>
      <c r="I47" s="9" t="s">
        <v>110</v>
      </c>
      <c r="J47">
        <v>395</v>
      </c>
      <c r="K47" s="9" t="s">
        <v>499</v>
      </c>
      <c r="L47" t="s">
        <v>500</v>
      </c>
      <c r="M47" s="9" t="s">
        <v>356</v>
      </c>
      <c r="N47">
        <v>6</v>
      </c>
    </row>
    <row r="48" spans="1:14" x14ac:dyDescent="0.2">
      <c r="A48" s="9" t="s">
        <v>114</v>
      </c>
      <c r="B48" s="9" t="s">
        <v>497</v>
      </c>
      <c r="C48" s="9" t="s">
        <v>498</v>
      </c>
      <c r="D48" s="9" t="s">
        <v>281</v>
      </c>
      <c r="E48" s="9" t="s">
        <v>278</v>
      </c>
      <c r="F48" s="9" t="s">
        <v>282</v>
      </c>
      <c r="G48">
        <v>2214</v>
      </c>
      <c r="H48">
        <v>1</v>
      </c>
      <c r="I48" s="9" t="s">
        <v>114</v>
      </c>
      <c r="J48">
        <v>369</v>
      </c>
      <c r="K48" s="9" t="s">
        <v>499</v>
      </c>
      <c r="L48" t="s">
        <v>500</v>
      </c>
      <c r="M48" s="9" t="s">
        <v>356</v>
      </c>
      <c r="N48">
        <v>6</v>
      </c>
    </row>
    <row r="49" spans="1:14" x14ac:dyDescent="0.2">
      <c r="A49" s="9" t="s">
        <v>142</v>
      </c>
      <c r="B49" s="9" t="s">
        <v>507</v>
      </c>
      <c r="C49" s="9" t="s">
        <v>498</v>
      </c>
      <c r="D49" s="9" t="s">
        <v>281</v>
      </c>
      <c r="E49" s="9" t="s">
        <v>278</v>
      </c>
      <c r="F49" s="9" t="s">
        <v>283</v>
      </c>
      <c r="G49">
        <v>2030</v>
      </c>
      <c r="H49">
        <v>1</v>
      </c>
      <c r="I49" s="9" t="s">
        <v>142</v>
      </c>
      <c r="J49">
        <v>406</v>
      </c>
      <c r="K49" s="9" t="s">
        <v>499</v>
      </c>
      <c r="L49" t="s">
        <v>500</v>
      </c>
      <c r="M49" s="9" t="s">
        <v>356</v>
      </c>
      <c r="N49">
        <v>6</v>
      </c>
    </row>
    <row r="50" spans="1:14" x14ac:dyDescent="0.2">
      <c r="A50" s="9" t="s">
        <v>142</v>
      </c>
      <c r="B50" s="9" t="s">
        <v>507</v>
      </c>
      <c r="C50" s="9" t="s">
        <v>498</v>
      </c>
      <c r="D50" s="9" t="s">
        <v>281</v>
      </c>
      <c r="E50" s="9" t="s">
        <v>278</v>
      </c>
      <c r="F50" s="9" t="s">
        <v>282</v>
      </c>
      <c r="G50">
        <v>406</v>
      </c>
      <c r="H50">
        <v>1</v>
      </c>
      <c r="I50" s="9" t="s">
        <v>142</v>
      </c>
      <c r="J50">
        <v>406</v>
      </c>
      <c r="K50" s="9" t="s">
        <v>499</v>
      </c>
      <c r="L50" t="s">
        <v>500</v>
      </c>
      <c r="M50" s="9" t="s">
        <v>356</v>
      </c>
      <c r="N50">
        <v>6</v>
      </c>
    </row>
    <row r="51" spans="1:14" x14ac:dyDescent="0.2">
      <c r="A51" s="9" t="s">
        <v>145</v>
      </c>
      <c r="B51" s="9" t="s">
        <v>507</v>
      </c>
      <c r="C51" s="9" t="s">
        <v>498</v>
      </c>
      <c r="D51" s="9" t="s">
        <v>281</v>
      </c>
      <c r="E51" s="9" t="s">
        <v>278</v>
      </c>
      <c r="F51" s="9" t="s">
        <v>280</v>
      </c>
      <c r="G51">
        <v>2436</v>
      </c>
      <c r="H51">
        <v>1</v>
      </c>
      <c r="I51" s="9" t="s">
        <v>145</v>
      </c>
      <c r="J51">
        <v>406</v>
      </c>
      <c r="K51" s="9" t="s">
        <v>499</v>
      </c>
      <c r="L51" t="s">
        <v>500</v>
      </c>
      <c r="M51" s="9" t="s">
        <v>356</v>
      </c>
      <c r="N51">
        <v>6</v>
      </c>
    </row>
    <row r="52" spans="1:14" x14ac:dyDescent="0.2">
      <c r="A52" s="9" t="s">
        <v>154</v>
      </c>
      <c r="B52" s="9" t="s">
        <v>508</v>
      </c>
      <c r="C52" s="9" t="s">
        <v>498</v>
      </c>
      <c r="D52" s="9" t="s">
        <v>281</v>
      </c>
      <c r="E52" s="9" t="s">
        <v>278</v>
      </c>
      <c r="F52" s="9" t="s">
        <v>283</v>
      </c>
      <c r="G52">
        <v>2710</v>
      </c>
      <c r="H52">
        <v>1</v>
      </c>
      <c r="I52" s="9" t="s">
        <v>154</v>
      </c>
      <c r="J52">
        <v>542</v>
      </c>
      <c r="K52" s="9" t="s">
        <v>499</v>
      </c>
      <c r="L52" t="s">
        <v>500</v>
      </c>
      <c r="M52" s="9" t="s">
        <v>356</v>
      </c>
      <c r="N52">
        <v>6</v>
      </c>
    </row>
    <row r="53" spans="1:14" x14ac:dyDescent="0.2">
      <c r="A53" s="9" t="s">
        <v>154</v>
      </c>
      <c r="B53" s="9" t="s">
        <v>508</v>
      </c>
      <c r="C53" s="9" t="s">
        <v>498</v>
      </c>
      <c r="D53" s="9" t="s">
        <v>281</v>
      </c>
      <c r="E53" s="9" t="s">
        <v>278</v>
      </c>
      <c r="F53" s="9" t="s">
        <v>282</v>
      </c>
      <c r="G53">
        <v>542</v>
      </c>
      <c r="H53">
        <v>1</v>
      </c>
      <c r="I53" s="9" t="s">
        <v>154</v>
      </c>
      <c r="J53">
        <v>542</v>
      </c>
      <c r="K53" s="9" t="s">
        <v>499</v>
      </c>
      <c r="L53" t="s">
        <v>500</v>
      </c>
      <c r="M53" s="9" t="s">
        <v>356</v>
      </c>
      <c r="N53">
        <v>6</v>
      </c>
    </row>
    <row r="54" spans="1:14" x14ac:dyDescent="0.2">
      <c r="A54" s="9" t="s">
        <v>165</v>
      </c>
      <c r="B54" s="9" t="s">
        <v>497</v>
      </c>
      <c r="C54" s="9" t="s">
        <v>498</v>
      </c>
      <c r="D54" s="9" t="s">
        <v>281</v>
      </c>
      <c r="E54" s="9" t="s">
        <v>278</v>
      </c>
      <c r="F54" s="9" t="s">
        <v>282</v>
      </c>
      <c r="G54">
        <v>2214</v>
      </c>
      <c r="H54">
        <v>1</v>
      </c>
      <c r="I54" s="9" t="s">
        <v>165</v>
      </c>
      <c r="J54">
        <v>369</v>
      </c>
      <c r="K54" s="9" t="s">
        <v>499</v>
      </c>
      <c r="L54" t="s">
        <v>500</v>
      </c>
      <c r="M54" s="9" t="s">
        <v>356</v>
      </c>
      <c r="N54">
        <v>6</v>
      </c>
    </row>
    <row r="55" spans="1:14" x14ac:dyDescent="0.2">
      <c r="A55" s="9" t="s">
        <v>166</v>
      </c>
      <c r="B55" s="9" t="s">
        <v>508</v>
      </c>
      <c r="C55" s="9" t="s">
        <v>498</v>
      </c>
      <c r="D55" s="9" t="s">
        <v>281</v>
      </c>
      <c r="E55" s="9" t="s">
        <v>278</v>
      </c>
      <c r="F55" s="9" t="s">
        <v>283</v>
      </c>
      <c r="G55">
        <v>1084</v>
      </c>
      <c r="H55">
        <v>1</v>
      </c>
      <c r="I55" s="9" t="s">
        <v>166</v>
      </c>
      <c r="J55">
        <v>542</v>
      </c>
      <c r="K55" s="9" t="s">
        <v>499</v>
      </c>
      <c r="L55" t="s">
        <v>500</v>
      </c>
      <c r="M55" s="9" t="s">
        <v>356</v>
      </c>
      <c r="N55">
        <v>6</v>
      </c>
    </row>
    <row r="56" spans="1:14" x14ac:dyDescent="0.2">
      <c r="A56" s="9" t="s">
        <v>166</v>
      </c>
      <c r="B56" s="9" t="s">
        <v>508</v>
      </c>
      <c r="C56" s="9" t="s">
        <v>498</v>
      </c>
      <c r="D56" s="9" t="s">
        <v>281</v>
      </c>
      <c r="E56" s="9" t="s">
        <v>278</v>
      </c>
      <c r="F56" s="9" t="s">
        <v>282</v>
      </c>
      <c r="G56">
        <v>2168</v>
      </c>
      <c r="H56">
        <v>1</v>
      </c>
      <c r="I56" s="9" t="s">
        <v>166</v>
      </c>
      <c r="J56">
        <v>542</v>
      </c>
      <c r="K56" s="9" t="s">
        <v>499</v>
      </c>
      <c r="L56" t="s">
        <v>500</v>
      </c>
      <c r="M56" s="9" t="s">
        <v>356</v>
      </c>
      <c r="N56">
        <v>6</v>
      </c>
    </row>
    <row r="57" spans="1:14" x14ac:dyDescent="0.2">
      <c r="A57" s="9" t="s">
        <v>167</v>
      </c>
      <c r="B57" s="9" t="s">
        <v>509</v>
      </c>
      <c r="C57" s="9" t="s">
        <v>498</v>
      </c>
      <c r="D57" s="9" t="s">
        <v>281</v>
      </c>
      <c r="E57" s="9" t="s">
        <v>278</v>
      </c>
      <c r="F57" s="9" t="s">
        <v>283</v>
      </c>
      <c r="G57">
        <v>885</v>
      </c>
      <c r="H57">
        <v>1</v>
      </c>
      <c r="I57" s="9" t="s">
        <v>167</v>
      </c>
      <c r="J57">
        <v>295</v>
      </c>
      <c r="K57" s="9" t="s">
        <v>499</v>
      </c>
      <c r="L57" t="s">
        <v>500</v>
      </c>
      <c r="M57" s="9" t="s">
        <v>356</v>
      </c>
      <c r="N57">
        <v>6</v>
      </c>
    </row>
    <row r="58" spans="1:14" x14ac:dyDescent="0.2">
      <c r="A58" s="9" t="s">
        <v>167</v>
      </c>
      <c r="B58" s="9" t="s">
        <v>509</v>
      </c>
      <c r="C58" s="9" t="s">
        <v>498</v>
      </c>
      <c r="D58" s="9" t="s">
        <v>281</v>
      </c>
      <c r="E58" s="9" t="s">
        <v>278</v>
      </c>
      <c r="F58" s="9" t="s">
        <v>282</v>
      </c>
      <c r="G58">
        <v>885</v>
      </c>
      <c r="H58">
        <v>1</v>
      </c>
      <c r="I58" s="9" t="s">
        <v>167</v>
      </c>
      <c r="J58">
        <v>295</v>
      </c>
      <c r="K58" s="9" t="s">
        <v>499</v>
      </c>
      <c r="L58" t="s">
        <v>500</v>
      </c>
      <c r="M58" s="9" t="s">
        <v>356</v>
      </c>
      <c r="N58">
        <v>6</v>
      </c>
    </row>
    <row r="59" spans="1:14" x14ac:dyDescent="0.2">
      <c r="A59" s="9" t="s">
        <v>48</v>
      </c>
      <c r="B59" s="9" t="s">
        <v>506</v>
      </c>
      <c r="C59" s="9" t="s">
        <v>498</v>
      </c>
      <c r="D59" s="9" t="s">
        <v>281</v>
      </c>
      <c r="E59" s="9" t="s">
        <v>279</v>
      </c>
      <c r="F59" s="9" t="s">
        <v>281</v>
      </c>
      <c r="G59">
        <v>1485</v>
      </c>
      <c r="H59">
        <v>1</v>
      </c>
      <c r="I59" s="9" t="s">
        <v>48</v>
      </c>
      <c r="J59">
        <v>495</v>
      </c>
      <c r="K59" s="9" t="s">
        <v>499</v>
      </c>
      <c r="L59" t="s">
        <v>500</v>
      </c>
      <c r="M59" s="9" t="s">
        <v>356</v>
      </c>
      <c r="N59">
        <v>7</v>
      </c>
    </row>
    <row r="60" spans="1:14" x14ac:dyDescent="0.2">
      <c r="A60" s="9" t="s">
        <v>52</v>
      </c>
      <c r="B60" s="9" t="s">
        <v>501</v>
      </c>
      <c r="C60" s="9" t="s">
        <v>498</v>
      </c>
      <c r="D60" s="9" t="s">
        <v>281</v>
      </c>
      <c r="E60" s="9" t="s">
        <v>279</v>
      </c>
      <c r="F60" s="9" t="s">
        <v>281</v>
      </c>
      <c r="G60">
        <v>2952</v>
      </c>
      <c r="H60">
        <v>1</v>
      </c>
      <c r="I60" s="9" t="s">
        <v>52</v>
      </c>
      <c r="J60">
        <v>492</v>
      </c>
      <c r="K60" s="9" t="s">
        <v>499</v>
      </c>
      <c r="L60" t="s">
        <v>500</v>
      </c>
      <c r="M60" s="9" t="s">
        <v>356</v>
      </c>
      <c r="N60">
        <v>7</v>
      </c>
    </row>
    <row r="61" spans="1:14" x14ac:dyDescent="0.2">
      <c r="A61" s="9" t="s">
        <v>63</v>
      </c>
      <c r="B61" s="9" t="s">
        <v>510</v>
      </c>
      <c r="C61" s="9" t="s">
        <v>498</v>
      </c>
      <c r="D61" s="9" t="s">
        <v>281</v>
      </c>
      <c r="E61" s="9" t="s">
        <v>279</v>
      </c>
      <c r="F61" s="9" t="s">
        <v>281</v>
      </c>
      <c r="G61">
        <v>1125</v>
      </c>
      <c r="H61">
        <v>1</v>
      </c>
      <c r="I61" s="9" t="s">
        <v>63</v>
      </c>
      <c r="J61">
        <v>375</v>
      </c>
      <c r="K61" s="9" t="s">
        <v>499</v>
      </c>
      <c r="L61" t="s">
        <v>500</v>
      </c>
      <c r="M61" s="9" t="s">
        <v>356</v>
      </c>
      <c r="N61">
        <v>7</v>
      </c>
    </row>
    <row r="62" spans="1:14" x14ac:dyDescent="0.2">
      <c r="A62" s="9" t="s">
        <v>73</v>
      </c>
      <c r="B62" s="9" t="s">
        <v>502</v>
      </c>
      <c r="C62" s="9" t="s">
        <v>498</v>
      </c>
      <c r="D62" s="9" t="s">
        <v>281</v>
      </c>
      <c r="E62" s="9" t="s">
        <v>279</v>
      </c>
      <c r="F62" s="9" t="s">
        <v>281</v>
      </c>
      <c r="G62">
        <v>2850</v>
      </c>
      <c r="H62">
        <v>1</v>
      </c>
      <c r="I62" s="9" t="s">
        <v>73</v>
      </c>
      <c r="J62">
        <v>475</v>
      </c>
      <c r="K62" s="9" t="s">
        <v>499</v>
      </c>
      <c r="L62" t="s">
        <v>500</v>
      </c>
      <c r="M62" s="9" t="s">
        <v>356</v>
      </c>
      <c r="N62">
        <v>7</v>
      </c>
    </row>
    <row r="63" spans="1:14" x14ac:dyDescent="0.2">
      <c r="A63" s="9" t="s">
        <v>80</v>
      </c>
      <c r="B63" s="9" t="s">
        <v>511</v>
      </c>
      <c r="C63" s="9" t="s">
        <v>498</v>
      </c>
      <c r="D63" s="9" t="s">
        <v>281</v>
      </c>
      <c r="E63" s="9" t="s">
        <v>279</v>
      </c>
      <c r="F63" s="9" t="s">
        <v>281</v>
      </c>
      <c r="G63">
        <v>1857</v>
      </c>
      <c r="H63">
        <v>1</v>
      </c>
      <c r="I63" s="9" t="s">
        <v>80</v>
      </c>
      <c r="J63">
        <v>619</v>
      </c>
      <c r="K63" s="9" t="s">
        <v>499</v>
      </c>
      <c r="L63" t="s">
        <v>500</v>
      </c>
      <c r="M63" s="9" t="s">
        <v>356</v>
      </c>
      <c r="N63">
        <v>7</v>
      </c>
    </row>
    <row r="64" spans="1:14" x14ac:dyDescent="0.2">
      <c r="A64" s="9" t="s">
        <v>88</v>
      </c>
      <c r="B64" s="9" t="s">
        <v>503</v>
      </c>
      <c r="C64" s="9" t="s">
        <v>498</v>
      </c>
      <c r="D64" s="9" t="s">
        <v>281</v>
      </c>
      <c r="E64" s="9" t="s">
        <v>279</v>
      </c>
      <c r="F64" s="9" t="s">
        <v>281</v>
      </c>
      <c r="G64">
        <v>2370</v>
      </c>
      <c r="H64">
        <v>1</v>
      </c>
      <c r="I64" s="9" t="s">
        <v>88</v>
      </c>
      <c r="J64">
        <v>395</v>
      </c>
      <c r="K64" s="9" t="s">
        <v>499</v>
      </c>
      <c r="L64" t="s">
        <v>500</v>
      </c>
      <c r="M64" s="9" t="s">
        <v>356</v>
      </c>
      <c r="N64">
        <v>7</v>
      </c>
    </row>
    <row r="65" spans="1:14" x14ac:dyDescent="0.2">
      <c r="A65" s="9" t="s">
        <v>91</v>
      </c>
      <c r="B65" s="9" t="s">
        <v>504</v>
      </c>
      <c r="C65" s="9" t="s">
        <v>498</v>
      </c>
      <c r="D65" s="9" t="s">
        <v>281</v>
      </c>
      <c r="E65" s="9" t="s">
        <v>279</v>
      </c>
      <c r="F65" s="9" t="s">
        <v>281</v>
      </c>
      <c r="G65">
        <v>4752</v>
      </c>
      <c r="H65">
        <v>1</v>
      </c>
      <c r="I65" s="9" t="s">
        <v>91</v>
      </c>
      <c r="J65">
        <v>792</v>
      </c>
      <c r="K65" s="9" t="s">
        <v>499</v>
      </c>
      <c r="L65" t="s">
        <v>500</v>
      </c>
      <c r="M65" s="9" t="s">
        <v>356</v>
      </c>
      <c r="N65">
        <v>7</v>
      </c>
    </row>
    <row r="66" spans="1:14" x14ac:dyDescent="0.2">
      <c r="A66" s="9" t="s">
        <v>95</v>
      </c>
      <c r="B66" s="9" t="s">
        <v>505</v>
      </c>
      <c r="C66" s="9" t="s">
        <v>498</v>
      </c>
      <c r="D66" s="9" t="s">
        <v>281</v>
      </c>
      <c r="E66" s="9" t="s">
        <v>279</v>
      </c>
      <c r="F66" s="9" t="s">
        <v>281</v>
      </c>
      <c r="G66">
        <v>1950</v>
      </c>
      <c r="H66">
        <v>1</v>
      </c>
      <c r="I66" s="9" t="s">
        <v>95</v>
      </c>
      <c r="J66">
        <v>325</v>
      </c>
      <c r="K66" s="9" t="s">
        <v>499</v>
      </c>
      <c r="L66" t="s">
        <v>500</v>
      </c>
      <c r="M66" s="9" t="s">
        <v>356</v>
      </c>
      <c r="N66">
        <v>7</v>
      </c>
    </row>
    <row r="67" spans="1:14" x14ac:dyDescent="0.2">
      <c r="A67" s="9" t="s">
        <v>103</v>
      </c>
      <c r="B67" s="9" t="s">
        <v>506</v>
      </c>
      <c r="C67" s="9" t="s">
        <v>498</v>
      </c>
      <c r="D67" s="9" t="s">
        <v>281</v>
      </c>
      <c r="E67" s="9" t="s">
        <v>279</v>
      </c>
      <c r="F67" s="9" t="s">
        <v>281</v>
      </c>
      <c r="G67">
        <v>2970</v>
      </c>
      <c r="H67">
        <v>1</v>
      </c>
      <c r="I67" s="9" t="s">
        <v>103</v>
      </c>
      <c r="J67">
        <v>495</v>
      </c>
      <c r="K67" s="9" t="s">
        <v>499</v>
      </c>
      <c r="L67" t="s">
        <v>500</v>
      </c>
      <c r="M67" s="9" t="s">
        <v>356</v>
      </c>
      <c r="N67">
        <v>7</v>
      </c>
    </row>
    <row r="68" spans="1:14" x14ac:dyDescent="0.2">
      <c r="A68" s="9" t="s">
        <v>110</v>
      </c>
      <c r="B68" s="9" t="s">
        <v>503</v>
      </c>
      <c r="C68" s="9" t="s">
        <v>498</v>
      </c>
      <c r="D68" s="9" t="s">
        <v>281</v>
      </c>
      <c r="E68" s="9" t="s">
        <v>279</v>
      </c>
      <c r="F68" s="9" t="s">
        <v>281</v>
      </c>
      <c r="G68">
        <v>2370</v>
      </c>
      <c r="H68">
        <v>1</v>
      </c>
      <c r="I68" s="9" t="s">
        <v>110</v>
      </c>
      <c r="J68">
        <v>395</v>
      </c>
      <c r="K68" s="9" t="s">
        <v>499</v>
      </c>
      <c r="L68" t="s">
        <v>500</v>
      </c>
      <c r="M68" s="9" t="s">
        <v>356</v>
      </c>
      <c r="N68">
        <v>7</v>
      </c>
    </row>
    <row r="69" spans="1:14" x14ac:dyDescent="0.2">
      <c r="A69" s="9" t="s">
        <v>114</v>
      </c>
      <c r="B69" s="9" t="s">
        <v>497</v>
      </c>
      <c r="C69" s="9" t="s">
        <v>498</v>
      </c>
      <c r="D69" s="9" t="s">
        <v>281</v>
      </c>
      <c r="E69" s="9" t="s">
        <v>279</v>
      </c>
      <c r="F69" s="9" t="s">
        <v>281</v>
      </c>
      <c r="G69">
        <v>2214</v>
      </c>
      <c r="H69">
        <v>1</v>
      </c>
      <c r="I69" s="9" t="s">
        <v>114</v>
      </c>
      <c r="J69">
        <v>369</v>
      </c>
      <c r="K69" s="9" t="s">
        <v>499</v>
      </c>
      <c r="L69" t="s">
        <v>500</v>
      </c>
      <c r="M69" s="9" t="s">
        <v>356</v>
      </c>
      <c r="N69">
        <v>7</v>
      </c>
    </row>
    <row r="70" spans="1:14" x14ac:dyDescent="0.2">
      <c r="A70" s="9" t="s">
        <v>142</v>
      </c>
      <c r="B70" s="9" t="s">
        <v>507</v>
      </c>
      <c r="C70" s="9" t="s">
        <v>498</v>
      </c>
      <c r="D70" s="9" t="s">
        <v>281</v>
      </c>
      <c r="E70" s="9" t="s">
        <v>279</v>
      </c>
      <c r="F70" s="9" t="s">
        <v>281</v>
      </c>
      <c r="G70">
        <v>2436</v>
      </c>
      <c r="H70">
        <v>1</v>
      </c>
      <c r="I70" s="9" t="s">
        <v>142</v>
      </c>
      <c r="J70">
        <v>406</v>
      </c>
      <c r="K70" s="9" t="s">
        <v>499</v>
      </c>
      <c r="L70" t="s">
        <v>500</v>
      </c>
      <c r="M70" s="9" t="s">
        <v>356</v>
      </c>
      <c r="N70">
        <v>7</v>
      </c>
    </row>
    <row r="71" spans="1:14" x14ac:dyDescent="0.2">
      <c r="A71" s="9" t="s">
        <v>145</v>
      </c>
      <c r="B71" s="9" t="s">
        <v>507</v>
      </c>
      <c r="C71" s="9" t="s">
        <v>498</v>
      </c>
      <c r="D71" s="9" t="s">
        <v>281</v>
      </c>
      <c r="E71" s="9" t="s">
        <v>279</v>
      </c>
      <c r="F71" s="9" t="s">
        <v>281</v>
      </c>
      <c r="G71">
        <v>2436</v>
      </c>
      <c r="H71">
        <v>1</v>
      </c>
      <c r="I71" s="9" t="s">
        <v>145</v>
      </c>
      <c r="J71">
        <v>406</v>
      </c>
      <c r="K71" s="9" t="s">
        <v>499</v>
      </c>
      <c r="L71" t="s">
        <v>500</v>
      </c>
      <c r="M71" s="9" t="s">
        <v>356</v>
      </c>
      <c r="N71">
        <v>7</v>
      </c>
    </row>
    <row r="72" spans="1:14" x14ac:dyDescent="0.2">
      <c r="A72" s="9" t="s">
        <v>154</v>
      </c>
      <c r="B72" s="9" t="s">
        <v>508</v>
      </c>
      <c r="C72" s="9" t="s">
        <v>498</v>
      </c>
      <c r="D72" s="9" t="s">
        <v>281</v>
      </c>
      <c r="E72" s="9" t="s">
        <v>279</v>
      </c>
      <c r="F72" s="9" t="s">
        <v>281</v>
      </c>
      <c r="G72">
        <v>3252</v>
      </c>
      <c r="H72">
        <v>1</v>
      </c>
      <c r="I72" s="9" t="s">
        <v>154</v>
      </c>
      <c r="J72">
        <v>542</v>
      </c>
      <c r="K72" s="9" t="s">
        <v>499</v>
      </c>
      <c r="L72" t="s">
        <v>500</v>
      </c>
      <c r="M72" s="9" t="s">
        <v>356</v>
      </c>
      <c r="N72">
        <v>7</v>
      </c>
    </row>
    <row r="73" spans="1:14" x14ac:dyDescent="0.2">
      <c r="A73" s="9" t="s">
        <v>165</v>
      </c>
      <c r="B73" s="9" t="s">
        <v>497</v>
      </c>
      <c r="C73" s="9" t="s">
        <v>498</v>
      </c>
      <c r="D73" s="9" t="s">
        <v>281</v>
      </c>
      <c r="E73" s="9" t="s">
        <v>279</v>
      </c>
      <c r="F73" s="9" t="s">
        <v>281</v>
      </c>
      <c r="G73">
        <v>2214</v>
      </c>
      <c r="H73">
        <v>1</v>
      </c>
      <c r="I73" s="9" t="s">
        <v>165</v>
      </c>
      <c r="J73">
        <v>369</v>
      </c>
      <c r="K73" s="9" t="s">
        <v>499</v>
      </c>
      <c r="L73" t="s">
        <v>500</v>
      </c>
      <c r="M73" s="9" t="s">
        <v>356</v>
      </c>
      <c r="N73">
        <v>7</v>
      </c>
    </row>
    <row r="74" spans="1:14" x14ac:dyDescent="0.2">
      <c r="A74" s="9" t="s">
        <v>166</v>
      </c>
      <c r="B74" s="9" t="s">
        <v>508</v>
      </c>
      <c r="C74" s="9" t="s">
        <v>498</v>
      </c>
      <c r="D74" s="9" t="s">
        <v>281</v>
      </c>
      <c r="E74" s="9" t="s">
        <v>279</v>
      </c>
      <c r="F74" s="9" t="s">
        <v>281</v>
      </c>
      <c r="G74">
        <v>3252</v>
      </c>
      <c r="H74">
        <v>1</v>
      </c>
      <c r="I74" s="9" t="s">
        <v>166</v>
      </c>
      <c r="J74">
        <v>542</v>
      </c>
      <c r="K74" s="9" t="s">
        <v>499</v>
      </c>
      <c r="L74" t="s">
        <v>500</v>
      </c>
      <c r="M74" s="9" t="s">
        <v>356</v>
      </c>
      <c r="N74">
        <v>7</v>
      </c>
    </row>
    <row r="75" spans="1:14" x14ac:dyDescent="0.2">
      <c r="A75" s="9" t="s">
        <v>167</v>
      </c>
      <c r="B75" s="9" t="s">
        <v>509</v>
      </c>
      <c r="C75" s="9" t="s">
        <v>498</v>
      </c>
      <c r="D75" s="9" t="s">
        <v>281</v>
      </c>
      <c r="E75" s="9" t="s">
        <v>279</v>
      </c>
      <c r="F75" s="9" t="s">
        <v>281</v>
      </c>
      <c r="G75">
        <v>1770</v>
      </c>
      <c r="H75">
        <v>1</v>
      </c>
      <c r="I75" s="9" t="s">
        <v>167</v>
      </c>
      <c r="J75">
        <v>295</v>
      </c>
      <c r="K75" s="9" t="s">
        <v>499</v>
      </c>
      <c r="L75" t="s">
        <v>500</v>
      </c>
      <c r="M75" s="9" t="s">
        <v>356</v>
      </c>
      <c r="N75">
        <v>7</v>
      </c>
    </row>
    <row r="76" spans="1:14" x14ac:dyDescent="0.2">
      <c r="A76" s="9" t="s">
        <v>42</v>
      </c>
      <c r="B76" s="9" t="s">
        <v>512</v>
      </c>
      <c r="C76" s="9" t="s">
        <v>513</v>
      </c>
      <c r="D76" s="9" t="s">
        <v>281</v>
      </c>
      <c r="E76" s="9" t="s">
        <v>274</v>
      </c>
      <c r="F76" s="9" t="s">
        <v>280</v>
      </c>
      <c r="G76">
        <v>270</v>
      </c>
      <c r="H76">
        <v>1</v>
      </c>
      <c r="I76" s="9" t="s">
        <v>42</v>
      </c>
      <c r="J76">
        <v>270</v>
      </c>
      <c r="K76" s="9" t="s">
        <v>499</v>
      </c>
      <c r="L76" t="s">
        <v>514</v>
      </c>
      <c r="M76" s="9" t="s">
        <v>356</v>
      </c>
      <c r="N76">
        <v>2</v>
      </c>
    </row>
    <row r="77" spans="1:14" x14ac:dyDescent="0.2">
      <c r="A77" s="9" t="s">
        <v>93</v>
      </c>
      <c r="B77" s="9" t="s">
        <v>511</v>
      </c>
      <c r="C77" s="9" t="s">
        <v>513</v>
      </c>
      <c r="D77" s="9" t="s">
        <v>281</v>
      </c>
      <c r="E77" s="9" t="s">
        <v>274</v>
      </c>
      <c r="F77" s="9" t="s">
        <v>280</v>
      </c>
      <c r="G77">
        <v>619</v>
      </c>
      <c r="H77">
        <v>1</v>
      </c>
      <c r="I77" s="9" t="s">
        <v>93</v>
      </c>
      <c r="J77">
        <v>619</v>
      </c>
      <c r="K77" s="9" t="s">
        <v>499</v>
      </c>
      <c r="L77" t="s">
        <v>514</v>
      </c>
      <c r="M77" s="9" t="s">
        <v>356</v>
      </c>
      <c r="N77">
        <v>2</v>
      </c>
    </row>
    <row r="78" spans="1:14" x14ac:dyDescent="0.2">
      <c r="A78" s="9" t="s">
        <v>94</v>
      </c>
      <c r="B78" s="9" t="s">
        <v>515</v>
      </c>
      <c r="C78" s="9" t="s">
        <v>516</v>
      </c>
      <c r="D78" s="9" t="s">
        <v>281</v>
      </c>
      <c r="E78" s="9" t="s">
        <v>274</v>
      </c>
      <c r="F78" s="9" t="s">
        <v>280</v>
      </c>
      <c r="G78">
        <v>3290</v>
      </c>
      <c r="H78">
        <v>1</v>
      </c>
      <c r="I78" s="9" t="s">
        <v>94</v>
      </c>
      <c r="J78">
        <v>658</v>
      </c>
      <c r="K78" s="9" t="s">
        <v>499</v>
      </c>
      <c r="L78" t="s">
        <v>517</v>
      </c>
      <c r="M78" s="9" t="s">
        <v>356</v>
      </c>
      <c r="N78">
        <v>2</v>
      </c>
    </row>
    <row r="79" spans="1:14" x14ac:dyDescent="0.2">
      <c r="A79" s="9" t="s">
        <v>135</v>
      </c>
      <c r="B79" s="9" t="s">
        <v>503</v>
      </c>
      <c r="C79" s="9" t="s">
        <v>516</v>
      </c>
      <c r="D79" s="9" t="s">
        <v>281</v>
      </c>
      <c r="E79" s="9" t="s">
        <v>274</v>
      </c>
      <c r="F79" s="9" t="s">
        <v>280</v>
      </c>
      <c r="G79">
        <v>1975</v>
      </c>
      <c r="H79">
        <v>1</v>
      </c>
      <c r="I79" s="9" t="s">
        <v>135</v>
      </c>
      <c r="J79">
        <v>395</v>
      </c>
      <c r="K79" s="9" t="s">
        <v>499</v>
      </c>
      <c r="L79" t="s">
        <v>517</v>
      </c>
      <c r="M79" s="9" t="s">
        <v>356</v>
      </c>
      <c r="N79">
        <v>2</v>
      </c>
    </row>
    <row r="80" spans="1:14" x14ac:dyDescent="0.2">
      <c r="A80" s="9" t="s">
        <v>149</v>
      </c>
      <c r="B80" s="9" t="s">
        <v>515</v>
      </c>
      <c r="C80" s="9" t="s">
        <v>516</v>
      </c>
      <c r="D80" s="9" t="s">
        <v>281</v>
      </c>
      <c r="E80" s="9" t="s">
        <v>274</v>
      </c>
      <c r="F80" s="9" t="s">
        <v>280</v>
      </c>
      <c r="G80">
        <v>3948</v>
      </c>
      <c r="H80">
        <v>1</v>
      </c>
      <c r="I80" s="9" t="s">
        <v>149</v>
      </c>
      <c r="J80">
        <v>658</v>
      </c>
      <c r="K80" s="9" t="s">
        <v>499</v>
      </c>
      <c r="L80" t="s">
        <v>517</v>
      </c>
      <c r="M80" s="9" t="s">
        <v>356</v>
      </c>
      <c r="N80">
        <v>2</v>
      </c>
    </row>
    <row r="81" spans="1:14" x14ac:dyDescent="0.2">
      <c r="A81" s="9" t="s">
        <v>33</v>
      </c>
      <c r="B81" s="9" t="s">
        <v>504</v>
      </c>
      <c r="C81" s="9" t="s">
        <v>518</v>
      </c>
      <c r="D81" s="9" t="s">
        <v>281</v>
      </c>
      <c r="E81" s="9" t="s">
        <v>276</v>
      </c>
      <c r="F81" s="9" t="s">
        <v>280</v>
      </c>
      <c r="G81">
        <v>792</v>
      </c>
      <c r="H81">
        <v>1</v>
      </c>
      <c r="I81" s="9" t="s">
        <v>33</v>
      </c>
      <c r="J81">
        <v>792</v>
      </c>
      <c r="K81" s="9" t="s">
        <v>519</v>
      </c>
      <c r="L81" t="s">
        <v>514</v>
      </c>
      <c r="M81" s="9" t="s">
        <v>356</v>
      </c>
      <c r="N81">
        <v>4</v>
      </c>
    </row>
    <row r="82" spans="1:14" x14ac:dyDescent="0.2">
      <c r="A82" s="9" t="s">
        <v>38</v>
      </c>
      <c r="B82" s="9" t="s">
        <v>497</v>
      </c>
      <c r="C82" s="9" t="s">
        <v>518</v>
      </c>
      <c r="D82" s="9" t="s">
        <v>281</v>
      </c>
      <c r="E82" s="9" t="s">
        <v>276</v>
      </c>
      <c r="F82" s="9" t="s">
        <v>280</v>
      </c>
      <c r="G82">
        <v>2214</v>
      </c>
      <c r="H82">
        <v>1</v>
      </c>
      <c r="I82" s="9" t="s">
        <v>38</v>
      </c>
      <c r="J82">
        <v>369</v>
      </c>
      <c r="K82" s="9" t="s">
        <v>519</v>
      </c>
      <c r="L82" t="s">
        <v>514</v>
      </c>
      <c r="M82" s="9" t="s">
        <v>356</v>
      </c>
      <c r="N82">
        <v>4</v>
      </c>
    </row>
    <row r="83" spans="1:14" x14ac:dyDescent="0.2">
      <c r="A83" s="9" t="s">
        <v>40</v>
      </c>
      <c r="B83" s="9" t="s">
        <v>515</v>
      </c>
      <c r="C83" s="9" t="s">
        <v>518</v>
      </c>
      <c r="D83" s="9" t="s">
        <v>281</v>
      </c>
      <c r="E83" s="9" t="s">
        <v>276</v>
      </c>
      <c r="F83" s="9" t="s">
        <v>280</v>
      </c>
      <c r="G83">
        <v>3290</v>
      </c>
      <c r="H83">
        <v>1</v>
      </c>
      <c r="I83" s="9" t="s">
        <v>40</v>
      </c>
      <c r="J83">
        <v>658</v>
      </c>
      <c r="K83" s="9" t="s">
        <v>519</v>
      </c>
      <c r="L83" t="s">
        <v>514</v>
      </c>
      <c r="M83" s="9" t="s">
        <v>356</v>
      </c>
      <c r="N83">
        <v>4</v>
      </c>
    </row>
    <row r="84" spans="1:14" x14ac:dyDescent="0.2">
      <c r="A84" s="9" t="s">
        <v>42</v>
      </c>
      <c r="B84" s="9" t="s">
        <v>512</v>
      </c>
      <c r="C84" s="9" t="s">
        <v>513</v>
      </c>
      <c r="D84" s="9" t="s">
        <v>281</v>
      </c>
      <c r="E84" s="9" t="s">
        <v>276</v>
      </c>
      <c r="F84" s="9" t="s">
        <v>283</v>
      </c>
      <c r="G84">
        <v>1350</v>
      </c>
      <c r="H84">
        <v>1</v>
      </c>
      <c r="I84" s="9" t="s">
        <v>42</v>
      </c>
      <c r="J84">
        <v>270</v>
      </c>
      <c r="K84" s="9" t="s">
        <v>499</v>
      </c>
      <c r="L84" t="s">
        <v>514</v>
      </c>
      <c r="M84" s="9" t="s">
        <v>356</v>
      </c>
      <c r="N84">
        <v>4</v>
      </c>
    </row>
    <row r="85" spans="1:14" x14ac:dyDescent="0.2">
      <c r="A85" s="9" t="s">
        <v>42</v>
      </c>
      <c r="B85" s="9" t="s">
        <v>512</v>
      </c>
      <c r="C85" s="9" t="s">
        <v>513</v>
      </c>
      <c r="D85" s="9" t="s">
        <v>281</v>
      </c>
      <c r="E85" s="9" t="s">
        <v>276</v>
      </c>
      <c r="F85" s="9" t="s">
        <v>282</v>
      </c>
      <c r="G85">
        <v>270</v>
      </c>
      <c r="H85">
        <v>1</v>
      </c>
      <c r="I85" s="9" t="s">
        <v>42</v>
      </c>
      <c r="J85">
        <v>270</v>
      </c>
      <c r="K85" s="9" t="s">
        <v>499</v>
      </c>
      <c r="L85" t="s">
        <v>514</v>
      </c>
      <c r="M85" s="9" t="s">
        <v>356</v>
      </c>
      <c r="N85">
        <v>4</v>
      </c>
    </row>
    <row r="86" spans="1:14" x14ac:dyDescent="0.2">
      <c r="A86" s="9" t="s">
        <v>50</v>
      </c>
      <c r="B86" s="9" t="s">
        <v>507</v>
      </c>
      <c r="C86" s="9" t="s">
        <v>520</v>
      </c>
      <c r="D86" s="9" t="s">
        <v>281</v>
      </c>
      <c r="E86" s="9" t="s">
        <v>276</v>
      </c>
      <c r="F86" s="9" t="s">
        <v>280</v>
      </c>
      <c r="G86">
        <v>1624</v>
      </c>
      <c r="H86">
        <v>1</v>
      </c>
      <c r="I86" s="9" t="s">
        <v>50</v>
      </c>
      <c r="J86">
        <v>406</v>
      </c>
      <c r="K86" s="9" t="s">
        <v>519</v>
      </c>
      <c r="L86" t="s">
        <v>517</v>
      </c>
      <c r="M86" s="9" t="s">
        <v>356</v>
      </c>
      <c r="N86">
        <v>4</v>
      </c>
    </row>
    <row r="87" spans="1:14" x14ac:dyDescent="0.2">
      <c r="A87" s="9" t="s">
        <v>54</v>
      </c>
      <c r="B87" s="9" t="s">
        <v>505</v>
      </c>
      <c r="C87" s="9" t="s">
        <v>513</v>
      </c>
      <c r="D87" s="9" t="s">
        <v>281</v>
      </c>
      <c r="E87" s="9" t="s">
        <v>276</v>
      </c>
      <c r="F87" s="9" t="s">
        <v>280</v>
      </c>
      <c r="G87">
        <v>325</v>
      </c>
      <c r="H87">
        <v>1</v>
      </c>
      <c r="I87" s="9" t="s">
        <v>54</v>
      </c>
      <c r="J87">
        <v>325</v>
      </c>
      <c r="K87" s="9" t="s">
        <v>499</v>
      </c>
      <c r="L87" t="s">
        <v>514</v>
      </c>
      <c r="M87" s="9" t="s">
        <v>356</v>
      </c>
      <c r="N87">
        <v>4</v>
      </c>
    </row>
    <row r="88" spans="1:14" x14ac:dyDescent="0.2">
      <c r="A88" s="9" t="s">
        <v>92</v>
      </c>
      <c r="B88" s="9" t="s">
        <v>505</v>
      </c>
      <c r="C88" s="9" t="s">
        <v>518</v>
      </c>
      <c r="D88" s="9" t="s">
        <v>281</v>
      </c>
      <c r="E88" s="9" t="s">
        <v>276</v>
      </c>
      <c r="F88" s="9" t="s">
        <v>280</v>
      </c>
      <c r="G88">
        <v>650</v>
      </c>
      <c r="H88">
        <v>1</v>
      </c>
      <c r="I88" s="9" t="s">
        <v>92</v>
      </c>
      <c r="J88">
        <v>325</v>
      </c>
      <c r="K88" s="9" t="s">
        <v>519</v>
      </c>
      <c r="L88" t="s">
        <v>514</v>
      </c>
      <c r="M88" s="9" t="s">
        <v>356</v>
      </c>
      <c r="N88">
        <v>4</v>
      </c>
    </row>
    <row r="89" spans="1:14" x14ac:dyDescent="0.2">
      <c r="A89" s="9" t="s">
        <v>93</v>
      </c>
      <c r="B89" s="9" t="s">
        <v>511</v>
      </c>
      <c r="C89" s="9" t="s">
        <v>513</v>
      </c>
      <c r="D89" s="9" t="s">
        <v>281</v>
      </c>
      <c r="E89" s="9" t="s">
        <v>276</v>
      </c>
      <c r="F89" s="9" t="s">
        <v>283</v>
      </c>
      <c r="G89">
        <v>3095</v>
      </c>
      <c r="H89">
        <v>1</v>
      </c>
      <c r="I89" s="9" t="s">
        <v>93</v>
      </c>
      <c r="J89">
        <v>619</v>
      </c>
      <c r="K89" s="9" t="s">
        <v>499</v>
      </c>
      <c r="L89" t="s">
        <v>514</v>
      </c>
      <c r="M89" s="9" t="s">
        <v>356</v>
      </c>
      <c r="N89">
        <v>4</v>
      </c>
    </row>
    <row r="90" spans="1:14" x14ac:dyDescent="0.2">
      <c r="A90" s="9" t="s">
        <v>93</v>
      </c>
      <c r="B90" s="9" t="s">
        <v>511</v>
      </c>
      <c r="C90" s="9" t="s">
        <v>513</v>
      </c>
      <c r="D90" s="9" t="s">
        <v>281</v>
      </c>
      <c r="E90" s="9" t="s">
        <v>276</v>
      </c>
      <c r="F90" s="9" t="s">
        <v>282</v>
      </c>
      <c r="G90">
        <v>619</v>
      </c>
      <c r="H90">
        <v>1</v>
      </c>
      <c r="I90" s="9" t="s">
        <v>93</v>
      </c>
      <c r="J90">
        <v>619</v>
      </c>
      <c r="K90" s="9" t="s">
        <v>499</v>
      </c>
      <c r="L90" t="s">
        <v>514</v>
      </c>
      <c r="M90" s="9" t="s">
        <v>356</v>
      </c>
      <c r="N90">
        <v>4</v>
      </c>
    </row>
    <row r="91" spans="1:14" x14ac:dyDescent="0.2">
      <c r="A91" s="9" t="s">
        <v>94</v>
      </c>
      <c r="B91" s="9" t="s">
        <v>515</v>
      </c>
      <c r="C91" s="9" t="s">
        <v>516</v>
      </c>
      <c r="D91" s="9" t="s">
        <v>281</v>
      </c>
      <c r="E91" s="9" t="s">
        <v>276</v>
      </c>
      <c r="F91" s="9" t="s">
        <v>283</v>
      </c>
      <c r="G91">
        <v>658</v>
      </c>
      <c r="H91">
        <v>1</v>
      </c>
      <c r="I91" s="9" t="s">
        <v>94</v>
      </c>
      <c r="J91">
        <v>658</v>
      </c>
      <c r="K91" s="9" t="s">
        <v>499</v>
      </c>
      <c r="L91" t="s">
        <v>517</v>
      </c>
      <c r="M91" s="9" t="s">
        <v>356</v>
      </c>
      <c r="N91">
        <v>4</v>
      </c>
    </row>
    <row r="92" spans="1:14" x14ac:dyDescent="0.2">
      <c r="A92" s="9" t="s">
        <v>94</v>
      </c>
      <c r="B92" s="9" t="s">
        <v>515</v>
      </c>
      <c r="C92" s="9" t="s">
        <v>516</v>
      </c>
      <c r="D92" s="9" t="s">
        <v>281</v>
      </c>
      <c r="E92" s="9" t="s">
        <v>276</v>
      </c>
      <c r="F92" s="9" t="s">
        <v>282</v>
      </c>
      <c r="G92">
        <v>3290</v>
      </c>
      <c r="H92">
        <v>1</v>
      </c>
      <c r="I92" s="9" t="s">
        <v>94</v>
      </c>
      <c r="J92">
        <v>658</v>
      </c>
      <c r="K92" s="9" t="s">
        <v>499</v>
      </c>
      <c r="L92" t="s">
        <v>517</v>
      </c>
      <c r="M92" s="9" t="s">
        <v>356</v>
      </c>
      <c r="N92">
        <v>4</v>
      </c>
    </row>
    <row r="93" spans="1:14" x14ac:dyDescent="0.2">
      <c r="A93" s="9" t="s">
        <v>96</v>
      </c>
      <c r="B93" s="9" t="s">
        <v>497</v>
      </c>
      <c r="C93" s="9" t="s">
        <v>513</v>
      </c>
      <c r="D93" s="9" t="s">
        <v>281</v>
      </c>
      <c r="E93" s="9" t="s">
        <v>276</v>
      </c>
      <c r="F93" s="9" t="s">
        <v>280</v>
      </c>
      <c r="G93">
        <v>1476</v>
      </c>
      <c r="H93">
        <v>1</v>
      </c>
      <c r="I93" s="9" t="s">
        <v>96</v>
      </c>
      <c r="J93">
        <v>369</v>
      </c>
      <c r="K93" s="9" t="s">
        <v>499</v>
      </c>
      <c r="L93" t="s">
        <v>514</v>
      </c>
      <c r="M93" s="9" t="s">
        <v>356</v>
      </c>
      <c r="N93">
        <v>4</v>
      </c>
    </row>
    <row r="94" spans="1:14" x14ac:dyDescent="0.2">
      <c r="A94" s="9" t="s">
        <v>107</v>
      </c>
      <c r="B94" s="9" t="s">
        <v>521</v>
      </c>
      <c r="C94" s="9" t="s">
        <v>522</v>
      </c>
      <c r="D94" s="9" t="s">
        <v>281</v>
      </c>
      <c r="E94" s="9" t="s">
        <v>276</v>
      </c>
      <c r="F94" s="9" t="s">
        <v>280</v>
      </c>
      <c r="G94">
        <v>1188</v>
      </c>
      <c r="H94">
        <v>1</v>
      </c>
      <c r="I94" s="9" t="s">
        <v>107</v>
      </c>
      <c r="J94">
        <v>594</v>
      </c>
      <c r="K94" s="9" t="s">
        <v>519</v>
      </c>
      <c r="L94" t="s">
        <v>500</v>
      </c>
      <c r="M94" s="9" t="s">
        <v>356</v>
      </c>
      <c r="N94">
        <v>4</v>
      </c>
    </row>
    <row r="95" spans="1:14" x14ac:dyDescent="0.2">
      <c r="A95" s="9" t="s">
        <v>109</v>
      </c>
      <c r="B95" s="9" t="s">
        <v>501</v>
      </c>
      <c r="C95" s="9" t="s">
        <v>516</v>
      </c>
      <c r="D95" s="9" t="s">
        <v>281</v>
      </c>
      <c r="E95" s="9" t="s">
        <v>276</v>
      </c>
      <c r="F95" s="9" t="s">
        <v>280</v>
      </c>
      <c r="G95">
        <v>492</v>
      </c>
      <c r="H95">
        <v>1</v>
      </c>
      <c r="I95" s="9" t="s">
        <v>109</v>
      </c>
      <c r="J95">
        <v>492</v>
      </c>
      <c r="K95" s="9" t="s">
        <v>499</v>
      </c>
      <c r="L95" t="s">
        <v>517</v>
      </c>
      <c r="M95" s="9" t="s">
        <v>356</v>
      </c>
      <c r="N95">
        <v>4</v>
      </c>
    </row>
    <row r="96" spans="1:14" x14ac:dyDescent="0.2">
      <c r="A96" s="9" t="s">
        <v>123</v>
      </c>
      <c r="B96" s="9" t="s">
        <v>504</v>
      </c>
      <c r="C96" s="9" t="s">
        <v>516</v>
      </c>
      <c r="D96" s="9" t="s">
        <v>281</v>
      </c>
      <c r="E96" s="9" t="s">
        <v>276</v>
      </c>
      <c r="F96" s="9" t="s">
        <v>280</v>
      </c>
      <c r="G96">
        <v>2376</v>
      </c>
      <c r="H96">
        <v>1</v>
      </c>
      <c r="I96" s="9" t="s">
        <v>123</v>
      </c>
      <c r="J96">
        <v>792</v>
      </c>
      <c r="K96" s="9" t="s">
        <v>499</v>
      </c>
      <c r="L96" t="s">
        <v>517</v>
      </c>
      <c r="M96" s="9" t="s">
        <v>356</v>
      </c>
      <c r="N96">
        <v>4</v>
      </c>
    </row>
    <row r="97" spans="1:14" x14ac:dyDescent="0.2">
      <c r="A97" s="9" t="s">
        <v>125</v>
      </c>
      <c r="B97" s="9" t="s">
        <v>507</v>
      </c>
      <c r="C97" s="9" t="s">
        <v>522</v>
      </c>
      <c r="D97" s="9" t="s">
        <v>281</v>
      </c>
      <c r="E97" s="9" t="s">
        <v>276</v>
      </c>
      <c r="F97" s="9" t="s">
        <v>280</v>
      </c>
      <c r="G97">
        <v>406</v>
      </c>
      <c r="H97">
        <v>1</v>
      </c>
      <c r="I97" s="9" t="s">
        <v>125</v>
      </c>
      <c r="J97">
        <v>406</v>
      </c>
      <c r="K97" s="9" t="s">
        <v>519</v>
      </c>
      <c r="L97" t="s">
        <v>500</v>
      </c>
      <c r="M97" s="9" t="s">
        <v>356</v>
      </c>
      <c r="N97">
        <v>4</v>
      </c>
    </row>
    <row r="98" spans="1:14" x14ac:dyDescent="0.2">
      <c r="A98" s="9" t="s">
        <v>126</v>
      </c>
      <c r="B98" s="9" t="s">
        <v>508</v>
      </c>
      <c r="C98" s="9" t="s">
        <v>522</v>
      </c>
      <c r="D98" s="9" t="s">
        <v>281</v>
      </c>
      <c r="E98" s="9" t="s">
        <v>276</v>
      </c>
      <c r="F98" s="9" t="s">
        <v>280</v>
      </c>
      <c r="G98">
        <v>542</v>
      </c>
      <c r="H98">
        <v>1</v>
      </c>
      <c r="I98" s="9" t="s">
        <v>126</v>
      </c>
      <c r="J98">
        <v>542</v>
      </c>
      <c r="K98" s="9" t="s">
        <v>519</v>
      </c>
      <c r="L98" t="s">
        <v>500</v>
      </c>
      <c r="M98" s="9" t="s">
        <v>356</v>
      </c>
      <c r="N98">
        <v>4</v>
      </c>
    </row>
    <row r="99" spans="1:14" x14ac:dyDescent="0.2">
      <c r="A99" s="9" t="s">
        <v>127</v>
      </c>
      <c r="B99" s="9" t="s">
        <v>523</v>
      </c>
      <c r="C99" s="9" t="s">
        <v>520</v>
      </c>
      <c r="D99" s="9" t="s">
        <v>281</v>
      </c>
      <c r="E99" s="9" t="s">
        <v>276</v>
      </c>
      <c r="F99" s="9" t="s">
        <v>280</v>
      </c>
      <c r="G99">
        <v>1764.29</v>
      </c>
      <c r="H99">
        <v>1</v>
      </c>
      <c r="I99" s="9" t="s">
        <v>127</v>
      </c>
      <c r="J99">
        <v>441.07150000000001</v>
      </c>
      <c r="K99" s="9" t="s">
        <v>519</v>
      </c>
      <c r="L99" t="s">
        <v>517</v>
      </c>
      <c r="M99" s="9" t="s">
        <v>356</v>
      </c>
      <c r="N99">
        <v>4</v>
      </c>
    </row>
    <row r="100" spans="1:14" x14ac:dyDescent="0.2">
      <c r="A100" s="9" t="s">
        <v>135</v>
      </c>
      <c r="B100" s="9" t="s">
        <v>503</v>
      </c>
      <c r="C100" s="9" t="s">
        <v>516</v>
      </c>
      <c r="D100" s="9" t="s">
        <v>281</v>
      </c>
      <c r="E100" s="9" t="s">
        <v>276</v>
      </c>
      <c r="F100" s="9" t="s">
        <v>283</v>
      </c>
      <c r="G100">
        <v>395</v>
      </c>
      <c r="H100">
        <v>1</v>
      </c>
      <c r="I100" s="9" t="s">
        <v>135</v>
      </c>
      <c r="J100">
        <v>395</v>
      </c>
      <c r="K100" s="9" t="s">
        <v>499</v>
      </c>
      <c r="L100" t="s">
        <v>517</v>
      </c>
      <c r="M100" s="9" t="s">
        <v>356</v>
      </c>
      <c r="N100">
        <v>4</v>
      </c>
    </row>
    <row r="101" spans="1:14" x14ac:dyDescent="0.2">
      <c r="A101" s="9" t="s">
        <v>135</v>
      </c>
      <c r="B101" s="9" t="s">
        <v>503</v>
      </c>
      <c r="C101" s="9" t="s">
        <v>516</v>
      </c>
      <c r="D101" s="9" t="s">
        <v>281</v>
      </c>
      <c r="E101" s="9" t="s">
        <v>276</v>
      </c>
      <c r="F101" s="9" t="s">
        <v>282</v>
      </c>
      <c r="G101">
        <v>1975</v>
      </c>
      <c r="H101">
        <v>1</v>
      </c>
      <c r="I101" s="9" t="s">
        <v>135</v>
      </c>
      <c r="J101">
        <v>395</v>
      </c>
      <c r="K101" s="9" t="s">
        <v>499</v>
      </c>
      <c r="L101" t="s">
        <v>517</v>
      </c>
      <c r="M101" s="9" t="s">
        <v>356</v>
      </c>
      <c r="N101">
        <v>4</v>
      </c>
    </row>
    <row r="102" spans="1:14" x14ac:dyDescent="0.2">
      <c r="A102" s="9" t="s">
        <v>144</v>
      </c>
      <c r="B102" s="9" t="s">
        <v>502</v>
      </c>
      <c r="C102" s="9" t="s">
        <v>520</v>
      </c>
      <c r="D102" s="9" t="s">
        <v>281</v>
      </c>
      <c r="E102" s="9" t="s">
        <v>276</v>
      </c>
      <c r="F102" s="9" t="s">
        <v>280</v>
      </c>
      <c r="G102">
        <v>1425</v>
      </c>
      <c r="H102">
        <v>1</v>
      </c>
      <c r="I102" s="9" t="s">
        <v>144</v>
      </c>
      <c r="J102">
        <v>475</v>
      </c>
      <c r="K102" s="9" t="s">
        <v>519</v>
      </c>
      <c r="L102" t="s">
        <v>517</v>
      </c>
      <c r="M102" s="9" t="s">
        <v>356</v>
      </c>
      <c r="N102">
        <v>4</v>
      </c>
    </row>
    <row r="103" spans="1:14" x14ac:dyDescent="0.2">
      <c r="A103" s="9" t="s">
        <v>146</v>
      </c>
      <c r="B103" s="9" t="s">
        <v>504</v>
      </c>
      <c r="C103" s="9" t="s">
        <v>513</v>
      </c>
      <c r="D103" s="9" t="s">
        <v>281</v>
      </c>
      <c r="E103" s="9" t="s">
        <v>276</v>
      </c>
      <c r="F103" s="9" t="s">
        <v>280</v>
      </c>
      <c r="G103">
        <v>3168</v>
      </c>
      <c r="H103">
        <v>1</v>
      </c>
      <c r="I103" s="9" t="s">
        <v>146</v>
      </c>
      <c r="J103">
        <v>792</v>
      </c>
      <c r="K103" s="9" t="s">
        <v>499</v>
      </c>
      <c r="L103" t="s">
        <v>514</v>
      </c>
      <c r="M103" s="9" t="s">
        <v>356</v>
      </c>
      <c r="N103">
        <v>4</v>
      </c>
    </row>
    <row r="104" spans="1:14" x14ac:dyDescent="0.2">
      <c r="A104" s="9" t="s">
        <v>148</v>
      </c>
      <c r="B104" s="9" t="s">
        <v>521</v>
      </c>
      <c r="C104" s="9" t="s">
        <v>516</v>
      </c>
      <c r="D104" s="9" t="s">
        <v>281</v>
      </c>
      <c r="E104" s="9" t="s">
        <v>276</v>
      </c>
      <c r="F104" s="9" t="s">
        <v>280</v>
      </c>
      <c r="G104">
        <v>2376</v>
      </c>
      <c r="H104">
        <v>1</v>
      </c>
      <c r="I104" s="9" t="s">
        <v>148</v>
      </c>
      <c r="J104">
        <v>594</v>
      </c>
      <c r="K104" s="9" t="s">
        <v>499</v>
      </c>
      <c r="L104" t="s">
        <v>517</v>
      </c>
      <c r="M104" s="9" t="s">
        <v>356</v>
      </c>
      <c r="N104">
        <v>4</v>
      </c>
    </row>
    <row r="105" spans="1:14" x14ac:dyDescent="0.2">
      <c r="A105" s="9" t="s">
        <v>149</v>
      </c>
      <c r="B105" s="9" t="s">
        <v>515</v>
      </c>
      <c r="C105" s="9" t="s">
        <v>516</v>
      </c>
      <c r="D105" s="9" t="s">
        <v>281</v>
      </c>
      <c r="E105" s="9" t="s">
        <v>276</v>
      </c>
      <c r="F105" s="9" t="s">
        <v>282</v>
      </c>
      <c r="G105">
        <v>3948</v>
      </c>
      <c r="H105">
        <v>1</v>
      </c>
      <c r="I105" s="9" t="s">
        <v>149</v>
      </c>
      <c r="J105">
        <v>658</v>
      </c>
      <c r="K105" s="9" t="s">
        <v>499</v>
      </c>
      <c r="L105" t="s">
        <v>517</v>
      </c>
      <c r="M105" s="9" t="s">
        <v>356</v>
      </c>
      <c r="N105">
        <v>4</v>
      </c>
    </row>
    <row r="106" spans="1:14" x14ac:dyDescent="0.2">
      <c r="A106" s="9" t="s">
        <v>156</v>
      </c>
      <c r="B106" s="9" t="s">
        <v>497</v>
      </c>
      <c r="C106" s="9" t="s">
        <v>516</v>
      </c>
      <c r="D106" s="9" t="s">
        <v>281</v>
      </c>
      <c r="E106" s="9" t="s">
        <v>276</v>
      </c>
      <c r="F106" s="9" t="s">
        <v>280</v>
      </c>
      <c r="G106">
        <v>1476</v>
      </c>
      <c r="H106">
        <v>1</v>
      </c>
      <c r="I106" s="9" t="s">
        <v>156</v>
      </c>
      <c r="J106">
        <v>369</v>
      </c>
      <c r="K106" s="9" t="s">
        <v>499</v>
      </c>
      <c r="L106" t="s">
        <v>517</v>
      </c>
      <c r="M106" s="9" t="s">
        <v>356</v>
      </c>
      <c r="N106">
        <v>4</v>
      </c>
    </row>
    <row r="107" spans="1:14" x14ac:dyDescent="0.2">
      <c r="A107" s="9" t="s">
        <v>169</v>
      </c>
      <c r="B107" s="9" t="s">
        <v>507</v>
      </c>
      <c r="C107" s="9" t="s">
        <v>513</v>
      </c>
      <c r="D107" s="9" t="s">
        <v>281</v>
      </c>
      <c r="E107" s="9" t="s">
        <v>276</v>
      </c>
      <c r="F107" s="9" t="s">
        <v>280</v>
      </c>
      <c r="G107">
        <v>406</v>
      </c>
      <c r="H107">
        <v>1</v>
      </c>
      <c r="I107" s="9" t="s">
        <v>169</v>
      </c>
      <c r="J107">
        <v>406</v>
      </c>
      <c r="K107" s="9" t="s">
        <v>499</v>
      </c>
      <c r="L107" t="s">
        <v>514</v>
      </c>
      <c r="M107" s="9" t="s">
        <v>356</v>
      </c>
      <c r="N107">
        <v>4</v>
      </c>
    </row>
    <row r="108" spans="1:14" x14ac:dyDescent="0.2">
      <c r="A108" s="9" t="s">
        <v>42</v>
      </c>
      <c r="B108" s="9" t="s">
        <v>512</v>
      </c>
      <c r="C108" s="9" t="s">
        <v>513</v>
      </c>
      <c r="D108" s="9" t="s">
        <v>281</v>
      </c>
      <c r="E108" s="9" t="s">
        <v>275</v>
      </c>
      <c r="F108" s="9" t="s">
        <v>281</v>
      </c>
      <c r="G108">
        <v>270</v>
      </c>
      <c r="H108">
        <v>1</v>
      </c>
      <c r="I108" s="9" t="s">
        <v>42</v>
      </c>
      <c r="J108">
        <v>270</v>
      </c>
      <c r="K108" s="9" t="s">
        <v>499</v>
      </c>
      <c r="L108" t="s">
        <v>514</v>
      </c>
      <c r="M108" s="9" t="s">
        <v>356</v>
      </c>
      <c r="N108">
        <v>3</v>
      </c>
    </row>
    <row r="109" spans="1:14" x14ac:dyDescent="0.2">
      <c r="A109" s="9" t="s">
        <v>93</v>
      </c>
      <c r="B109" s="9" t="s">
        <v>511</v>
      </c>
      <c r="C109" s="9" t="s">
        <v>513</v>
      </c>
      <c r="D109" s="9" t="s">
        <v>281</v>
      </c>
      <c r="E109" s="9" t="s">
        <v>275</v>
      </c>
      <c r="F109" s="9" t="s">
        <v>281</v>
      </c>
      <c r="G109">
        <v>619</v>
      </c>
      <c r="H109">
        <v>1</v>
      </c>
      <c r="I109" s="9" t="s">
        <v>93</v>
      </c>
      <c r="J109">
        <v>619</v>
      </c>
      <c r="K109" s="9" t="s">
        <v>499</v>
      </c>
      <c r="L109" t="s">
        <v>514</v>
      </c>
      <c r="M109" s="9" t="s">
        <v>356</v>
      </c>
      <c r="N109">
        <v>3</v>
      </c>
    </row>
    <row r="110" spans="1:14" x14ac:dyDescent="0.2">
      <c r="A110" s="9" t="s">
        <v>94</v>
      </c>
      <c r="B110" s="9" t="s">
        <v>515</v>
      </c>
      <c r="C110" s="9" t="s">
        <v>516</v>
      </c>
      <c r="D110" s="9" t="s">
        <v>281</v>
      </c>
      <c r="E110" s="9" t="s">
        <v>275</v>
      </c>
      <c r="F110" s="9" t="s">
        <v>281</v>
      </c>
      <c r="G110">
        <v>3290</v>
      </c>
      <c r="H110">
        <v>1</v>
      </c>
      <c r="I110" s="9" t="s">
        <v>94</v>
      </c>
      <c r="J110">
        <v>658</v>
      </c>
      <c r="K110" s="9" t="s">
        <v>499</v>
      </c>
      <c r="L110" t="s">
        <v>517</v>
      </c>
      <c r="M110" s="9" t="s">
        <v>356</v>
      </c>
      <c r="N110">
        <v>3</v>
      </c>
    </row>
    <row r="111" spans="1:14" x14ac:dyDescent="0.2">
      <c r="A111" s="9" t="s">
        <v>135</v>
      </c>
      <c r="B111" s="9" t="s">
        <v>503</v>
      </c>
      <c r="C111" s="9" t="s">
        <v>516</v>
      </c>
      <c r="D111" s="9" t="s">
        <v>281</v>
      </c>
      <c r="E111" s="9" t="s">
        <v>275</v>
      </c>
      <c r="F111" s="9" t="s">
        <v>281</v>
      </c>
      <c r="G111">
        <v>1975</v>
      </c>
      <c r="H111">
        <v>1</v>
      </c>
      <c r="I111" s="9" t="s">
        <v>135</v>
      </c>
      <c r="J111">
        <v>395</v>
      </c>
      <c r="K111" s="9" t="s">
        <v>499</v>
      </c>
      <c r="L111" t="s">
        <v>517</v>
      </c>
      <c r="M111" s="9" t="s">
        <v>356</v>
      </c>
      <c r="N111">
        <v>3</v>
      </c>
    </row>
    <row r="112" spans="1:14" x14ac:dyDescent="0.2">
      <c r="A112" s="9" t="s">
        <v>149</v>
      </c>
      <c r="B112" s="9" t="s">
        <v>515</v>
      </c>
      <c r="C112" s="9" t="s">
        <v>516</v>
      </c>
      <c r="D112" s="9" t="s">
        <v>281</v>
      </c>
      <c r="E112" s="9" t="s">
        <v>275</v>
      </c>
      <c r="F112" s="9" t="s">
        <v>281</v>
      </c>
      <c r="G112">
        <v>3948</v>
      </c>
      <c r="H112">
        <v>1</v>
      </c>
      <c r="I112" s="9" t="s">
        <v>149</v>
      </c>
      <c r="J112">
        <v>658</v>
      </c>
      <c r="K112" s="9" t="s">
        <v>499</v>
      </c>
      <c r="L112" t="s">
        <v>517</v>
      </c>
      <c r="M112" s="9" t="s">
        <v>356</v>
      </c>
      <c r="N112">
        <v>3</v>
      </c>
    </row>
    <row r="113" spans="1:14" x14ac:dyDescent="0.2">
      <c r="A113" s="9" t="s">
        <v>33</v>
      </c>
      <c r="B113" s="9" t="s">
        <v>504</v>
      </c>
      <c r="C113" s="9" t="s">
        <v>518</v>
      </c>
      <c r="D113" s="9" t="s">
        <v>281</v>
      </c>
      <c r="E113" s="9" t="s">
        <v>277</v>
      </c>
      <c r="F113" s="9" t="s">
        <v>281</v>
      </c>
      <c r="G113">
        <v>792</v>
      </c>
      <c r="H113">
        <v>1</v>
      </c>
      <c r="I113" s="9" t="s">
        <v>33</v>
      </c>
      <c r="J113">
        <v>792</v>
      </c>
      <c r="K113" s="9" t="s">
        <v>519</v>
      </c>
      <c r="L113" t="s">
        <v>514</v>
      </c>
      <c r="M113" s="9" t="s">
        <v>356</v>
      </c>
      <c r="N113">
        <v>5</v>
      </c>
    </row>
    <row r="114" spans="1:14" x14ac:dyDescent="0.2">
      <c r="A114" s="9" t="s">
        <v>38</v>
      </c>
      <c r="B114" s="9" t="s">
        <v>497</v>
      </c>
      <c r="C114" s="9" t="s">
        <v>518</v>
      </c>
      <c r="D114" s="9" t="s">
        <v>281</v>
      </c>
      <c r="E114" s="9" t="s">
        <v>277</v>
      </c>
      <c r="F114" s="9" t="s">
        <v>281</v>
      </c>
      <c r="G114">
        <v>2214</v>
      </c>
      <c r="H114">
        <v>1</v>
      </c>
      <c r="I114" s="9" t="s">
        <v>38</v>
      </c>
      <c r="J114">
        <v>369</v>
      </c>
      <c r="K114" s="9" t="s">
        <v>519</v>
      </c>
      <c r="L114" t="s">
        <v>514</v>
      </c>
      <c r="M114" s="9" t="s">
        <v>356</v>
      </c>
      <c r="N114">
        <v>5</v>
      </c>
    </row>
    <row r="115" spans="1:14" x14ac:dyDescent="0.2">
      <c r="A115" s="9" t="s">
        <v>40</v>
      </c>
      <c r="B115" s="9" t="s">
        <v>515</v>
      </c>
      <c r="C115" s="9" t="s">
        <v>518</v>
      </c>
      <c r="D115" s="9" t="s">
        <v>281</v>
      </c>
      <c r="E115" s="9" t="s">
        <v>277</v>
      </c>
      <c r="F115" s="9" t="s">
        <v>281</v>
      </c>
      <c r="G115">
        <v>3290</v>
      </c>
      <c r="H115">
        <v>1</v>
      </c>
      <c r="I115" s="9" t="s">
        <v>40</v>
      </c>
      <c r="J115">
        <v>658</v>
      </c>
      <c r="K115" s="9" t="s">
        <v>519</v>
      </c>
      <c r="L115" t="s">
        <v>514</v>
      </c>
      <c r="M115" s="9" t="s">
        <v>356</v>
      </c>
      <c r="N115">
        <v>5</v>
      </c>
    </row>
    <row r="116" spans="1:14" x14ac:dyDescent="0.2">
      <c r="A116" s="9" t="s">
        <v>42</v>
      </c>
      <c r="B116" s="9" t="s">
        <v>512</v>
      </c>
      <c r="C116" s="9" t="s">
        <v>513</v>
      </c>
      <c r="D116" s="9" t="s">
        <v>281</v>
      </c>
      <c r="E116" s="9" t="s">
        <v>277</v>
      </c>
      <c r="F116" s="9" t="s">
        <v>281</v>
      </c>
      <c r="G116">
        <v>1620</v>
      </c>
      <c r="H116">
        <v>1</v>
      </c>
      <c r="I116" s="9" t="s">
        <v>42</v>
      </c>
      <c r="J116">
        <v>270</v>
      </c>
      <c r="K116" s="9" t="s">
        <v>499</v>
      </c>
      <c r="L116" t="s">
        <v>514</v>
      </c>
      <c r="M116" s="9" t="s">
        <v>356</v>
      </c>
      <c r="N116">
        <v>5</v>
      </c>
    </row>
    <row r="117" spans="1:14" x14ac:dyDescent="0.2">
      <c r="A117" s="9" t="s">
        <v>50</v>
      </c>
      <c r="B117" s="9" t="s">
        <v>507</v>
      </c>
      <c r="C117" s="9" t="s">
        <v>520</v>
      </c>
      <c r="D117" s="9" t="s">
        <v>281</v>
      </c>
      <c r="E117" s="9" t="s">
        <v>277</v>
      </c>
      <c r="F117" s="9" t="s">
        <v>281</v>
      </c>
      <c r="G117">
        <v>1624</v>
      </c>
      <c r="H117">
        <v>1</v>
      </c>
      <c r="I117" s="9" t="s">
        <v>50</v>
      </c>
      <c r="J117">
        <v>406</v>
      </c>
      <c r="K117" s="9" t="s">
        <v>519</v>
      </c>
      <c r="L117" t="s">
        <v>517</v>
      </c>
      <c r="M117" s="9" t="s">
        <v>356</v>
      </c>
      <c r="N117">
        <v>5</v>
      </c>
    </row>
    <row r="118" spans="1:14" x14ac:dyDescent="0.2">
      <c r="A118" s="9" t="s">
        <v>54</v>
      </c>
      <c r="B118" s="9" t="s">
        <v>505</v>
      </c>
      <c r="C118" s="9" t="s">
        <v>513</v>
      </c>
      <c r="D118" s="9" t="s">
        <v>281</v>
      </c>
      <c r="E118" s="9" t="s">
        <v>277</v>
      </c>
      <c r="F118" s="9" t="s">
        <v>281</v>
      </c>
      <c r="G118">
        <v>325</v>
      </c>
      <c r="H118">
        <v>1</v>
      </c>
      <c r="I118" s="9" t="s">
        <v>54</v>
      </c>
      <c r="J118">
        <v>325</v>
      </c>
      <c r="K118" s="9" t="s">
        <v>499</v>
      </c>
      <c r="L118" t="s">
        <v>514</v>
      </c>
      <c r="M118" s="9" t="s">
        <v>356</v>
      </c>
      <c r="N118">
        <v>5</v>
      </c>
    </row>
    <row r="119" spans="1:14" x14ac:dyDescent="0.2">
      <c r="A119" s="9" t="s">
        <v>92</v>
      </c>
      <c r="B119" s="9" t="s">
        <v>505</v>
      </c>
      <c r="C119" s="9" t="s">
        <v>518</v>
      </c>
      <c r="D119" s="9" t="s">
        <v>281</v>
      </c>
      <c r="E119" s="9" t="s">
        <v>277</v>
      </c>
      <c r="F119" s="9" t="s">
        <v>281</v>
      </c>
      <c r="G119">
        <v>650</v>
      </c>
      <c r="H119">
        <v>1</v>
      </c>
      <c r="I119" s="9" t="s">
        <v>92</v>
      </c>
      <c r="J119">
        <v>325</v>
      </c>
      <c r="K119" s="9" t="s">
        <v>519</v>
      </c>
      <c r="L119" t="s">
        <v>514</v>
      </c>
      <c r="M119" s="9" t="s">
        <v>356</v>
      </c>
      <c r="N119">
        <v>5</v>
      </c>
    </row>
    <row r="120" spans="1:14" x14ac:dyDescent="0.2">
      <c r="A120" s="9" t="s">
        <v>93</v>
      </c>
      <c r="B120" s="9" t="s">
        <v>511</v>
      </c>
      <c r="C120" s="9" t="s">
        <v>513</v>
      </c>
      <c r="D120" s="9" t="s">
        <v>281</v>
      </c>
      <c r="E120" s="9" t="s">
        <v>277</v>
      </c>
      <c r="F120" s="9" t="s">
        <v>281</v>
      </c>
      <c r="G120">
        <v>3714</v>
      </c>
      <c r="H120">
        <v>1</v>
      </c>
      <c r="I120" s="9" t="s">
        <v>93</v>
      </c>
      <c r="J120">
        <v>619</v>
      </c>
      <c r="K120" s="9" t="s">
        <v>499</v>
      </c>
      <c r="L120" t="s">
        <v>514</v>
      </c>
      <c r="M120" s="9" t="s">
        <v>356</v>
      </c>
      <c r="N120">
        <v>5</v>
      </c>
    </row>
    <row r="121" spans="1:14" x14ac:dyDescent="0.2">
      <c r="A121" s="9" t="s">
        <v>94</v>
      </c>
      <c r="B121" s="9" t="s">
        <v>515</v>
      </c>
      <c r="C121" s="9" t="s">
        <v>516</v>
      </c>
      <c r="D121" s="9" t="s">
        <v>281</v>
      </c>
      <c r="E121" s="9" t="s">
        <v>277</v>
      </c>
      <c r="F121" s="9" t="s">
        <v>281</v>
      </c>
      <c r="G121">
        <v>3948</v>
      </c>
      <c r="H121">
        <v>1</v>
      </c>
      <c r="I121" s="9" t="s">
        <v>94</v>
      </c>
      <c r="J121">
        <v>658</v>
      </c>
      <c r="K121" s="9" t="s">
        <v>499</v>
      </c>
      <c r="L121" t="s">
        <v>517</v>
      </c>
      <c r="M121" s="9" t="s">
        <v>356</v>
      </c>
      <c r="N121">
        <v>5</v>
      </c>
    </row>
    <row r="122" spans="1:14" x14ac:dyDescent="0.2">
      <c r="A122" s="9" t="s">
        <v>96</v>
      </c>
      <c r="B122" s="9" t="s">
        <v>497</v>
      </c>
      <c r="C122" s="9" t="s">
        <v>513</v>
      </c>
      <c r="D122" s="9" t="s">
        <v>281</v>
      </c>
      <c r="E122" s="9" t="s">
        <v>277</v>
      </c>
      <c r="F122" s="9" t="s">
        <v>281</v>
      </c>
      <c r="G122">
        <v>1476</v>
      </c>
      <c r="H122">
        <v>1</v>
      </c>
      <c r="I122" s="9" t="s">
        <v>96</v>
      </c>
      <c r="J122">
        <v>369</v>
      </c>
      <c r="K122" s="9" t="s">
        <v>499</v>
      </c>
      <c r="L122" t="s">
        <v>514</v>
      </c>
      <c r="M122" s="9" t="s">
        <v>356</v>
      </c>
      <c r="N122">
        <v>5</v>
      </c>
    </row>
    <row r="123" spans="1:14" x14ac:dyDescent="0.2">
      <c r="A123" s="9" t="s">
        <v>107</v>
      </c>
      <c r="B123" s="9" t="s">
        <v>521</v>
      </c>
      <c r="C123" s="9" t="s">
        <v>522</v>
      </c>
      <c r="D123" s="9" t="s">
        <v>281</v>
      </c>
      <c r="E123" s="9" t="s">
        <v>277</v>
      </c>
      <c r="F123" s="9" t="s">
        <v>281</v>
      </c>
      <c r="G123">
        <v>1188</v>
      </c>
      <c r="H123">
        <v>1</v>
      </c>
      <c r="I123" s="9" t="s">
        <v>107</v>
      </c>
      <c r="J123">
        <v>594</v>
      </c>
      <c r="K123" s="9" t="s">
        <v>519</v>
      </c>
      <c r="L123" t="s">
        <v>500</v>
      </c>
      <c r="M123" s="9" t="s">
        <v>356</v>
      </c>
      <c r="N123">
        <v>5</v>
      </c>
    </row>
    <row r="124" spans="1:14" x14ac:dyDescent="0.2">
      <c r="A124" s="9" t="s">
        <v>109</v>
      </c>
      <c r="B124" s="9" t="s">
        <v>501</v>
      </c>
      <c r="C124" s="9" t="s">
        <v>516</v>
      </c>
      <c r="D124" s="9" t="s">
        <v>281</v>
      </c>
      <c r="E124" s="9" t="s">
        <v>277</v>
      </c>
      <c r="F124" s="9" t="s">
        <v>281</v>
      </c>
      <c r="G124">
        <v>492</v>
      </c>
      <c r="H124">
        <v>1</v>
      </c>
      <c r="I124" s="9" t="s">
        <v>109</v>
      </c>
      <c r="J124">
        <v>492</v>
      </c>
      <c r="K124" s="9" t="s">
        <v>499</v>
      </c>
      <c r="L124" t="s">
        <v>517</v>
      </c>
      <c r="M124" s="9" t="s">
        <v>356</v>
      </c>
      <c r="N124">
        <v>5</v>
      </c>
    </row>
    <row r="125" spans="1:14" x14ac:dyDescent="0.2">
      <c r="A125" s="9" t="s">
        <v>123</v>
      </c>
      <c r="B125" s="9" t="s">
        <v>504</v>
      </c>
      <c r="C125" s="9" t="s">
        <v>516</v>
      </c>
      <c r="D125" s="9" t="s">
        <v>281</v>
      </c>
      <c r="E125" s="9" t="s">
        <v>277</v>
      </c>
      <c r="F125" s="9" t="s">
        <v>281</v>
      </c>
      <c r="G125">
        <v>2376</v>
      </c>
      <c r="H125">
        <v>1</v>
      </c>
      <c r="I125" s="9" t="s">
        <v>123</v>
      </c>
      <c r="J125">
        <v>792</v>
      </c>
      <c r="K125" s="9" t="s">
        <v>499</v>
      </c>
      <c r="L125" t="s">
        <v>517</v>
      </c>
      <c r="M125" s="9" t="s">
        <v>356</v>
      </c>
      <c r="N125">
        <v>5</v>
      </c>
    </row>
    <row r="126" spans="1:14" x14ac:dyDescent="0.2">
      <c r="A126" s="9" t="s">
        <v>125</v>
      </c>
      <c r="B126" s="9" t="s">
        <v>507</v>
      </c>
      <c r="C126" s="9" t="s">
        <v>522</v>
      </c>
      <c r="D126" s="9" t="s">
        <v>281</v>
      </c>
      <c r="E126" s="9" t="s">
        <v>277</v>
      </c>
      <c r="F126" s="9" t="s">
        <v>281</v>
      </c>
      <c r="G126">
        <v>406</v>
      </c>
      <c r="H126">
        <v>1</v>
      </c>
      <c r="I126" s="9" t="s">
        <v>125</v>
      </c>
      <c r="J126">
        <v>406</v>
      </c>
      <c r="K126" s="9" t="s">
        <v>519</v>
      </c>
      <c r="L126" t="s">
        <v>500</v>
      </c>
      <c r="M126" s="9" t="s">
        <v>356</v>
      </c>
      <c r="N126">
        <v>5</v>
      </c>
    </row>
    <row r="127" spans="1:14" x14ac:dyDescent="0.2">
      <c r="A127" s="9" t="s">
        <v>126</v>
      </c>
      <c r="B127" s="9" t="s">
        <v>508</v>
      </c>
      <c r="C127" s="9" t="s">
        <v>522</v>
      </c>
      <c r="D127" s="9" t="s">
        <v>281</v>
      </c>
      <c r="E127" s="9" t="s">
        <v>277</v>
      </c>
      <c r="F127" s="9" t="s">
        <v>281</v>
      </c>
      <c r="G127">
        <v>542</v>
      </c>
      <c r="H127">
        <v>1</v>
      </c>
      <c r="I127" s="9" t="s">
        <v>126</v>
      </c>
      <c r="J127">
        <v>542</v>
      </c>
      <c r="K127" s="9" t="s">
        <v>519</v>
      </c>
      <c r="L127" t="s">
        <v>500</v>
      </c>
      <c r="M127" s="9" t="s">
        <v>356</v>
      </c>
      <c r="N127">
        <v>5</v>
      </c>
    </row>
    <row r="128" spans="1:14" x14ac:dyDescent="0.2">
      <c r="A128" s="9" t="s">
        <v>127</v>
      </c>
      <c r="B128" s="9" t="s">
        <v>523</v>
      </c>
      <c r="C128" s="9" t="s">
        <v>520</v>
      </c>
      <c r="D128" s="9" t="s">
        <v>281</v>
      </c>
      <c r="E128" s="9" t="s">
        <v>277</v>
      </c>
      <c r="F128" s="9" t="s">
        <v>281</v>
      </c>
      <c r="G128">
        <v>1764.29</v>
      </c>
      <c r="H128">
        <v>1</v>
      </c>
      <c r="I128" s="9" t="s">
        <v>127</v>
      </c>
      <c r="J128">
        <v>441.07150000000001</v>
      </c>
      <c r="K128" s="9" t="s">
        <v>519</v>
      </c>
      <c r="L128" t="s">
        <v>517</v>
      </c>
      <c r="M128" s="9" t="s">
        <v>356</v>
      </c>
      <c r="N128">
        <v>5</v>
      </c>
    </row>
    <row r="129" spans="1:14" x14ac:dyDescent="0.2">
      <c r="A129" s="9" t="s">
        <v>135</v>
      </c>
      <c r="B129" s="9" t="s">
        <v>503</v>
      </c>
      <c r="C129" s="9" t="s">
        <v>516</v>
      </c>
      <c r="D129" s="9" t="s">
        <v>281</v>
      </c>
      <c r="E129" s="9" t="s">
        <v>277</v>
      </c>
      <c r="F129" s="9" t="s">
        <v>281</v>
      </c>
      <c r="G129">
        <v>2370</v>
      </c>
      <c r="H129">
        <v>1</v>
      </c>
      <c r="I129" s="9" t="s">
        <v>135</v>
      </c>
      <c r="J129">
        <v>395</v>
      </c>
      <c r="K129" s="9" t="s">
        <v>499</v>
      </c>
      <c r="L129" t="s">
        <v>517</v>
      </c>
      <c r="M129" s="9" t="s">
        <v>356</v>
      </c>
      <c r="N129">
        <v>5</v>
      </c>
    </row>
    <row r="130" spans="1:14" x14ac:dyDescent="0.2">
      <c r="A130" s="9" t="s">
        <v>144</v>
      </c>
      <c r="B130" s="9" t="s">
        <v>502</v>
      </c>
      <c r="C130" s="9" t="s">
        <v>520</v>
      </c>
      <c r="D130" s="9" t="s">
        <v>281</v>
      </c>
      <c r="E130" s="9" t="s">
        <v>277</v>
      </c>
      <c r="F130" s="9" t="s">
        <v>281</v>
      </c>
      <c r="G130">
        <v>1425</v>
      </c>
      <c r="H130">
        <v>1</v>
      </c>
      <c r="I130" s="9" t="s">
        <v>144</v>
      </c>
      <c r="J130">
        <v>475</v>
      </c>
      <c r="K130" s="9" t="s">
        <v>519</v>
      </c>
      <c r="L130" t="s">
        <v>517</v>
      </c>
      <c r="M130" s="9" t="s">
        <v>356</v>
      </c>
      <c r="N130">
        <v>5</v>
      </c>
    </row>
    <row r="131" spans="1:14" x14ac:dyDescent="0.2">
      <c r="A131" s="9" t="s">
        <v>146</v>
      </c>
      <c r="B131" s="9" t="s">
        <v>504</v>
      </c>
      <c r="C131" s="9" t="s">
        <v>513</v>
      </c>
      <c r="D131" s="9" t="s">
        <v>281</v>
      </c>
      <c r="E131" s="9" t="s">
        <v>277</v>
      </c>
      <c r="F131" s="9" t="s">
        <v>281</v>
      </c>
      <c r="G131">
        <v>3168</v>
      </c>
      <c r="H131">
        <v>1</v>
      </c>
      <c r="I131" s="9" t="s">
        <v>146</v>
      </c>
      <c r="J131">
        <v>792</v>
      </c>
      <c r="K131" s="9" t="s">
        <v>499</v>
      </c>
      <c r="L131" t="s">
        <v>514</v>
      </c>
      <c r="M131" s="9" t="s">
        <v>356</v>
      </c>
      <c r="N131">
        <v>5</v>
      </c>
    </row>
    <row r="132" spans="1:14" x14ac:dyDescent="0.2">
      <c r="A132" s="9" t="s">
        <v>148</v>
      </c>
      <c r="B132" s="9" t="s">
        <v>521</v>
      </c>
      <c r="C132" s="9" t="s">
        <v>516</v>
      </c>
      <c r="D132" s="9" t="s">
        <v>281</v>
      </c>
      <c r="E132" s="9" t="s">
        <v>277</v>
      </c>
      <c r="F132" s="9" t="s">
        <v>281</v>
      </c>
      <c r="G132">
        <v>2376</v>
      </c>
      <c r="H132">
        <v>1</v>
      </c>
      <c r="I132" s="9" t="s">
        <v>148</v>
      </c>
      <c r="J132">
        <v>594</v>
      </c>
      <c r="K132" s="9" t="s">
        <v>499</v>
      </c>
      <c r="L132" t="s">
        <v>517</v>
      </c>
      <c r="M132" s="9" t="s">
        <v>356</v>
      </c>
      <c r="N132">
        <v>5</v>
      </c>
    </row>
    <row r="133" spans="1:14" x14ac:dyDescent="0.2">
      <c r="A133" s="9" t="s">
        <v>149</v>
      </c>
      <c r="B133" s="9" t="s">
        <v>515</v>
      </c>
      <c r="C133" s="9" t="s">
        <v>516</v>
      </c>
      <c r="D133" s="9" t="s">
        <v>281</v>
      </c>
      <c r="E133" s="9" t="s">
        <v>277</v>
      </c>
      <c r="F133" s="9" t="s">
        <v>281</v>
      </c>
      <c r="G133">
        <v>3948</v>
      </c>
      <c r="H133">
        <v>1</v>
      </c>
      <c r="I133" s="9" t="s">
        <v>149</v>
      </c>
      <c r="J133">
        <v>658</v>
      </c>
      <c r="K133" s="9" t="s">
        <v>499</v>
      </c>
      <c r="L133" t="s">
        <v>517</v>
      </c>
      <c r="M133" s="9" t="s">
        <v>356</v>
      </c>
      <c r="N133">
        <v>5</v>
      </c>
    </row>
    <row r="134" spans="1:14" x14ac:dyDescent="0.2">
      <c r="A134" s="9" t="s">
        <v>156</v>
      </c>
      <c r="B134" s="9" t="s">
        <v>497</v>
      </c>
      <c r="C134" s="9" t="s">
        <v>516</v>
      </c>
      <c r="D134" s="9" t="s">
        <v>281</v>
      </c>
      <c r="E134" s="9" t="s">
        <v>277</v>
      </c>
      <c r="F134" s="9" t="s">
        <v>281</v>
      </c>
      <c r="G134">
        <v>1476</v>
      </c>
      <c r="H134">
        <v>1</v>
      </c>
      <c r="I134" s="9" t="s">
        <v>156</v>
      </c>
      <c r="J134">
        <v>369</v>
      </c>
      <c r="K134" s="9" t="s">
        <v>499</v>
      </c>
      <c r="L134" t="s">
        <v>517</v>
      </c>
      <c r="M134" s="9" t="s">
        <v>356</v>
      </c>
      <c r="N134">
        <v>5</v>
      </c>
    </row>
    <row r="135" spans="1:14" x14ac:dyDescent="0.2">
      <c r="A135" s="9" t="s">
        <v>169</v>
      </c>
      <c r="B135" s="9" t="s">
        <v>507</v>
      </c>
      <c r="C135" s="9" t="s">
        <v>513</v>
      </c>
      <c r="D135" s="9" t="s">
        <v>281</v>
      </c>
      <c r="E135" s="9" t="s">
        <v>277</v>
      </c>
      <c r="F135" s="9" t="s">
        <v>281</v>
      </c>
      <c r="G135">
        <v>406</v>
      </c>
      <c r="H135">
        <v>1</v>
      </c>
      <c r="I135" s="9" t="s">
        <v>169</v>
      </c>
      <c r="J135">
        <v>406</v>
      </c>
      <c r="K135" s="9" t="s">
        <v>499</v>
      </c>
      <c r="L135" t="s">
        <v>514</v>
      </c>
      <c r="M135" s="9" t="s">
        <v>356</v>
      </c>
      <c r="N135">
        <v>5</v>
      </c>
    </row>
    <row r="136" spans="1:14" x14ac:dyDescent="0.2">
      <c r="A136" s="9" t="s">
        <v>33</v>
      </c>
      <c r="B136" s="9" t="s">
        <v>504</v>
      </c>
      <c r="C136" s="9" t="s">
        <v>518</v>
      </c>
      <c r="D136" s="9" t="s">
        <v>281</v>
      </c>
      <c r="E136" s="9" t="s">
        <v>279</v>
      </c>
      <c r="F136" s="9" t="s">
        <v>281</v>
      </c>
      <c r="G136">
        <v>4752</v>
      </c>
      <c r="H136">
        <v>1</v>
      </c>
      <c r="I136" s="9" t="s">
        <v>33</v>
      </c>
      <c r="J136">
        <v>792</v>
      </c>
      <c r="K136" s="9" t="s">
        <v>519</v>
      </c>
      <c r="L136" t="s">
        <v>514</v>
      </c>
      <c r="M136" s="9" t="s">
        <v>356</v>
      </c>
      <c r="N136">
        <v>7</v>
      </c>
    </row>
    <row r="137" spans="1:14" x14ac:dyDescent="0.2">
      <c r="A137" s="9" t="s">
        <v>38</v>
      </c>
      <c r="B137" s="9" t="s">
        <v>497</v>
      </c>
      <c r="C137" s="9" t="s">
        <v>518</v>
      </c>
      <c r="D137" s="9" t="s">
        <v>281</v>
      </c>
      <c r="E137" s="9" t="s">
        <v>279</v>
      </c>
      <c r="F137" s="9" t="s">
        <v>281</v>
      </c>
      <c r="G137">
        <v>2214</v>
      </c>
      <c r="H137">
        <v>1</v>
      </c>
      <c r="I137" s="9" t="s">
        <v>38</v>
      </c>
      <c r="J137">
        <v>369</v>
      </c>
      <c r="K137" s="9" t="s">
        <v>519</v>
      </c>
      <c r="L137" t="s">
        <v>514</v>
      </c>
      <c r="M137" s="9" t="s">
        <v>356</v>
      </c>
      <c r="N137">
        <v>7</v>
      </c>
    </row>
    <row r="138" spans="1:14" x14ac:dyDescent="0.2">
      <c r="A138" s="9" t="s">
        <v>40</v>
      </c>
      <c r="B138" s="9" t="s">
        <v>515</v>
      </c>
      <c r="C138" s="9" t="s">
        <v>518</v>
      </c>
      <c r="D138" s="9" t="s">
        <v>281</v>
      </c>
      <c r="E138" s="9" t="s">
        <v>279</v>
      </c>
      <c r="F138" s="9" t="s">
        <v>281</v>
      </c>
      <c r="G138">
        <v>3948</v>
      </c>
      <c r="H138">
        <v>1</v>
      </c>
      <c r="I138" s="9" t="s">
        <v>40</v>
      </c>
      <c r="J138">
        <v>658</v>
      </c>
      <c r="K138" s="9" t="s">
        <v>519</v>
      </c>
      <c r="L138" t="s">
        <v>514</v>
      </c>
      <c r="M138" s="9" t="s">
        <v>356</v>
      </c>
      <c r="N138">
        <v>7</v>
      </c>
    </row>
    <row r="139" spans="1:14" x14ac:dyDescent="0.2">
      <c r="A139" s="9" t="s">
        <v>42</v>
      </c>
      <c r="B139" s="9" t="s">
        <v>512</v>
      </c>
      <c r="C139" s="9" t="s">
        <v>513</v>
      </c>
      <c r="D139" s="9" t="s">
        <v>281</v>
      </c>
      <c r="E139" s="9" t="s">
        <v>279</v>
      </c>
      <c r="F139" s="9" t="s">
        <v>281</v>
      </c>
      <c r="G139">
        <v>1620</v>
      </c>
      <c r="H139">
        <v>1</v>
      </c>
      <c r="I139" s="9" t="s">
        <v>42</v>
      </c>
      <c r="J139">
        <v>270</v>
      </c>
      <c r="K139" s="9" t="s">
        <v>499</v>
      </c>
      <c r="L139" t="s">
        <v>514</v>
      </c>
      <c r="M139" s="9" t="s">
        <v>356</v>
      </c>
      <c r="N139">
        <v>7</v>
      </c>
    </row>
    <row r="140" spans="1:14" x14ac:dyDescent="0.2">
      <c r="A140" s="9" t="s">
        <v>50</v>
      </c>
      <c r="B140" s="9" t="s">
        <v>507</v>
      </c>
      <c r="C140" s="9" t="s">
        <v>520</v>
      </c>
      <c r="D140" s="9" t="s">
        <v>281</v>
      </c>
      <c r="E140" s="9" t="s">
        <v>279</v>
      </c>
      <c r="F140" s="9" t="s">
        <v>281</v>
      </c>
      <c r="G140">
        <v>2436</v>
      </c>
      <c r="H140">
        <v>1</v>
      </c>
      <c r="I140" s="9" t="s">
        <v>50</v>
      </c>
      <c r="J140">
        <v>406</v>
      </c>
      <c r="K140" s="9" t="s">
        <v>519</v>
      </c>
      <c r="L140" t="s">
        <v>517</v>
      </c>
      <c r="M140" s="9" t="s">
        <v>356</v>
      </c>
      <c r="N140">
        <v>7</v>
      </c>
    </row>
    <row r="141" spans="1:14" x14ac:dyDescent="0.2">
      <c r="A141" s="9" t="s">
        <v>54</v>
      </c>
      <c r="B141" s="9" t="s">
        <v>505</v>
      </c>
      <c r="C141" s="9" t="s">
        <v>513</v>
      </c>
      <c r="D141" s="9" t="s">
        <v>281</v>
      </c>
      <c r="E141" s="9" t="s">
        <v>279</v>
      </c>
      <c r="F141" s="9" t="s">
        <v>281</v>
      </c>
      <c r="G141">
        <v>1950</v>
      </c>
      <c r="H141">
        <v>1</v>
      </c>
      <c r="I141" s="9" t="s">
        <v>54</v>
      </c>
      <c r="J141">
        <v>325</v>
      </c>
      <c r="K141" s="9" t="s">
        <v>499</v>
      </c>
      <c r="L141" t="s">
        <v>514</v>
      </c>
      <c r="M141" s="9" t="s">
        <v>356</v>
      </c>
      <c r="N141">
        <v>7</v>
      </c>
    </row>
    <row r="142" spans="1:14" x14ac:dyDescent="0.2">
      <c r="A142" s="9" t="s">
        <v>56</v>
      </c>
      <c r="B142" s="9" t="s">
        <v>507</v>
      </c>
      <c r="C142" s="9" t="s">
        <v>513</v>
      </c>
      <c r="D142" s="9" t="s">
        <v>281</v>
      </c>
      <c r="E142" s="9" t="s">
        <v>279</v>
      </c>
      <c r="F142" s="9" t="s">
        <v>281</v>
      </c>
      <c r="G142">
        <v>1624</v>
      </c>
      <c r="H142">
        <v>1</v>
      </c>
      <c r="I142" s="9" t="s">
        <v>56</v>
      </c>
      <c r="J142">
        <v>406</v>
      </c>
      <c r="K142" s="9" t="s">
        <v>499</v>
      </c>
      <c r="L142" t="s">
        <v>514</v>
      </c>
      <c r="M142" s="9" t="s">
        <v>356</v>
      </c>
      <c r="N142">
        <v>7</v>
      </c>
    </row>
    <row r="143" spans="1:14" x14ac:dyDescent="0.2">
      <c r="A143" s="9" t="s">
        <v>58</v>
      </c>
      <c r="B143" s="9" t="s">
        <v>505</v>
      </c>
      <c r="C143" s="9" t="s">
        <v>522</v>
      </c>
      <c r="D143" s="9" t="s">
        <v>281</v>
      </c>
      <c r="E143" s="9" t="s">
        <v>279</v>
      </c>
      <c r="F143" s="9" t="s">
        <v>281</v>
      </c>
      <c r="G143">
        <v>975</v>
      </c>
      <c r="H143">
        <v>1</v>
      </c>
      <c r="I143" s="9" t="s">
        <v>58</v>
      </c>
      <c r="J143">
        <v>325</v>
      </c>
      <c r="K143" s="9" t="s">
        <v>519</v>
      </c>
      <c r="L143" t="s">
        <v>500</v>
      </c>
      <c r="M143" s="9" t="s">
        <v>356</v>
      </c>
      <c r="N143">
        <v>7</v>
      </c>
    </row>
    <row r="144" spans="1:14" x14ac:dyDescent="0.2">
      <c r="A144" s="9" t="s">
        <v>59</v>
      </c>
      <c r="B144" s="9" t="s">
        <v>524</v>
      </c>
      <c r="C144" s="9" t="s">
        <v>516</v>
      </c>
      <c r="D144" s="9" t="s">
        <v>281</v>
      </c>
      <c r="E144" s="9" t="s">
        <v>279</v>
      </c>
      <c r="F144" s="9" t="s">
        <v>281</v>
      </c>
      <c r="G144">
        <v>4030</v>
      </c>
      <c r="H144">
        <v>1</v>
      </c>
      <c r="I144" s="9" t="s">
        <v>59</v>
      </c>
      <c r="J144">
        <v>806</v>
      </c>
      <c r="K144" s="9" t="s">
        <v>499</v>
      </c>
      <c r="L144" t="s">
        <v>517</v>
      </c>
      <c r="M144" s="9" t="s">
        <v>356</v>
      </c>
      <c r="N144">
        <v>7</v>
      </c>
    </row>
    <row r="145" spans="1:14" x14ac:dyDescent="0.2">
      <c r="A145" s="9" t="s">
        <v>65</v>
      </c>
      <c r="B145" s="9" t="s">
        <v>507</v>
      </c>
      <c r="C145" s="9" t="s">
        <v>522</v>
      </c>
      <c r="D145" s="9" t="s">
        <v>281</v>
      </c>
      <c r="E145" s="9" t="s">
        <v>279</v>
      </c>
      <c r="F145" s="9" t="s">
        <v>281</v>
      </c>
      <c r="G145">
        <v>2030</v>
      </c>
      <c r="H145">
        <v>1</v>
      </c>
      <c r="I145" s="9" t="s">
        <v>65</v>
      </c>
      <c r="J145">
        <v>406</v>
      </c>
      <c r="K145" s="9" t="s">
        <v>519</v>
      </c>
      <c r="L145" t="s">
        <v>500</v>
      </c>
      <c r="M145" s="9" t="s">
        <v>356</v>
      </c>
      <c r="N145">
        <v>7</v>
      </c>
    </row>
    <row r="146" spans="1:14" x14ac:dyDescent="0.2">
      <c r="A146" s="9" t="s">
        <v>70</v>
      </c>
      <c r="B146" s="9" t="s">
        <v>507</v>
      </c>
      <c r="C146" s="9" t="s">
        <v>518</v>
      </c>
      <c r="D146" s="9" t="s">
        <v>281</v>
      </c>
      <c r="E146" s="9" t="s">
        <v>279</v>
      </c>
      <c r="F146" s="9" t="s">
        <v>281</v>
      </c>
      <c r="G146">
        <v>2436</v>
      </c>
      <c r="H146">
        <v>1</v>
      </c>
      <c r="I146" s="9" t="s">
        <v>70</v>
      </c>
      <c r="J146">
        <v>406</v>
      </c>
      <c r="K146" s="9" t="s">
        <v>519</v>
      </c>
      <c r="L146" t="s">
        <v>514</v>
      </c>
      <c r="M146" s="9" t="s">
        <v>356</v>
      </c>
      <c r="N146">
        <v>7</v>
      </c>
    </row>
    <row r="147" spans="1:14" x14ac:dyDescent="0.2">
      <c r="A147" s="9" t="s">
        <v>77</v>
      </c>
      <c r="B147" s="9" t="s">
        <v>525</v>
      </c>
      <c r="C147" s="9" t="s">
        <v>520</v>
      </c>
      <c r="D147" s="9" t="s">
        <v>281</v>
      </c>
      <c r="E147" s="9" t="s">
        <v>279</v>
      </c>
      <c r="F147" s="9" t="s">
        <v>281</v>
      </c>
      <c r="G147">
        <v>2084</v>
      </c>
      <c r="H147">
        <v>1</v>
      </c>
      <c r="I147" s="9" t="s">
        <v>77</v>
      </c>
      <c r="J147">
        <v>1042</v>
      </c>
      <c r="K147" s="9" t="s">
        <v>519</v>
      </c>
      <c r="L147" t="s">
        <v>517</v>
      </c>
      <c r="M147" s="9" t="s">
        <v>356</v>
      </c>
      <c r="N147">
        <v>7</v>
      </c>
    </row>
    <row r="148" spans="1:14" x14ac:dyDescent="0.2">
      <c r="A148" s="9" t="s">
        <v>79</v>
      </c>
      <c r="B148" s="9" t="s">
        <v>506</v>
      </c>
      <c r="C148" s="9" t="s">
        <v>520</v>
      </c>
      <c r="D148" s="9" t="s">
        <v>281</v>
      </c>
      <c r="E148" s="9" t="s">
        <v>279</v>
      </c>
      <c r="F148" s="9" t="s">
        <v>281</v>
      </c>
      <c r="G148">
        <v>990</v>
      </c>
      <c r="H148">
        <v>1</v>
      </c>
      <c r="I148" s="9" t="s">
        <v>79</v>
      </c>
      <c r="J148">
        <v>495</v>
      </c>
      <c r="K148" s="9" t="s">
        <v>519</v>
      </c>
      <c r="L148" t="s">
        <v>517</v>
      </c>
      <c r="M148" s="9" t="s">
        <v>356</v>
      </c>
      <c r="N148">
        <v>7</v>
      </c>
    </row>
    <row r="149" spans="1:14" x14ac:dyDescent="0.2">
      <c r="A149" s="9" t="s">
        <v>86</v>
      </c>
      <c r="B149" s="9" t="s">
        <v>526</v>
      </c>
      <c r="C149" s="9" t="s">
        <v>518</v>
      </c>
      <c r="D149" s="9" t="s">
        <v>281</v>
      </c>
      <c r="E149" s="9" t="s">
        <v>279</v>
      </c>
      <c r="F149" s="9" t="s">
        <v>281</v>
      </c>
      <c r="G149">
        <v>1875</v>
      </c>
      <c r="H149">
        <v>1</v>
      </c>
      <c r="I149" s="9" t="s">
        <v>86</v>
      </c>
      <c r="J149">
        <v>625</v>
      </c>
      <c r="K149" s="9" t="s">
        <v>519</v>
      </c>
      <c r="L149" t="s">
        <v>514</v>
      </c>
      <c r="M149" s="9" t="s">
        <v>356</v>
      </c>
      <c r="N149">
        <v>7</v>
      </c>
    </row>
    <row r="150" spans="1:14" x14ac:dyDescent="0.2">
      <c r="A150" s="9" t="s">
        <v>90</v>
      </c>
      <c r="B150" s="9" t="s">
        <v>507</v>
      </c>
      <c r="C150" s="9" t="s">
        <v>520</v>
      </c>
      <c r="D150" s="9" t="s">
        <v>281</v>
      </c>
      <c r="E150" s="9" t="s">
        <v>279</v>
      </c>
      <c r="F150" s="9" t="s">
        <v>281</v>
      </c>
      <c r="G150">
        <v>2436</v>
      </c>
      <c r="H150">
        <v>1</v>
      </c>
      <c r="I150" s="9" t="s">
        <v>90</v>
      </c>
      <c r="J150">
        <v>406</v>
      </c>
      <c r="K150" s="9" t="s">
        <v>519</v>
      </c>
      <c r="L150" t="s">
        <v>517</v>
      </c>
      <c r="M150" s="9" t="s">
        <v>356</v>
      </c>
      <c r="N150">
        <v>7</v>
      </c>
    </row>
    <row r="151" spans="1:14" x14ac:dyDescent="0.2">
      <c r="A151" s="9" t="s">
        <v>92</v>
      </c>
      <c r="B151" s="9" t="s">
        <v>505</v>
      </c>
      <c r="C151" s="9" t="s">
        <v>518</v>
      </c>
      <c r="D151" s="9" t="s">
        <v>281</v>
      </c>
      <c r="E151" s="9" t="s">
        <v>279</v>
      </c>
      <c r="F151" s="9" t="s">
        <v>281</v>
      </c>
      <c r="G151">
        <v>1950</v>
      </c>
      <c r="H151">
        <v>1</v>
      </c>
      <c r="I151" s="9" t="s">
        <v>92</v>
      </c>
      <c r="J151">
        <v>325</v>
      </c>
      <c r="K151" s="9" t="s">
        <v>519</v>
      </c>
      <c r="L151" t="s">
        <v>514</v>
      </c>
      <c r="M151" s="9" t="s">
        <v>356</v>
      </c>
      <c r="N151">
        <v>7</v>
      </c>
    </row>
    <row r="152" spans="1:14" x14ac:dyDescent="0.2">
      <c r="A152" s="9" t="s">
        <v>93</v>
      </c>
      <c r="B152" s="9" t="s">
        <v>511</v>
      </c>
      <c r="C152" s="9" t="s">
        <v>513</v>
      </c>
      <c r="D152" s="9" t="s">
        <v>281</v>
      </c>
      <c r="E152" s="9" t="s">
        <v>279</v>
      </c>
      <c r="F152" s="9" t="s">
        <v>281</v>
      </c>
      <c r="G152">
        <v>3714</v>
      </c>
      <c r="H152">
        <v>1</v>
      </c>
      <c r="I152" s="9" t="s">
        <v>93</v>
      </c>
      <c r="J152">
        <v>619</v>
      </c>
      <c r="K152" s="9" t="s">
        <v>499</v>
      </c>
      <c r="L152" t="s">
        <v>514</v>
      </c>
      <c r="M152" s="9" t="s">
        <v>356</v>
      </c>
      <c r="N152">
        <v>7</v>
      </c>
    </row>
    <row r="153" spans="1:14" x14ac:dyDescent="0.2">
      <c r="A153" s="9" t="s">
        <v>94</v>
      </c>
      <c r="B153" s="9" t="s">
        <v>515</v>
      </c>
      <c r="C153" s="9" t="s">
        <v>516</v>
      </c>
      <c r="D153" s="9" t="s">
        <v>281</v>
      </c>
      <c r="E153" s="9" t="s">
        <v>279</v>
      </c>
      <c r="F153" s="9" t="s">
        <v>281</v>
      </c>
      <c r="G153">
        <v>3948</v>
      </c>
      <c r="H153">
        <v>1</v>
      </c>
      <c r="I153" s="9" t="s">
        <v>94</v>
      </c>
      <c r="J153">
        <v>658</v>
      </c>
      <c r="K153" s="9" t="s">
        <v>499</v>
      </c>
      <c r="L153" t="s">
        <v>517</v>
      </c>
      <c r="M153" s="9" t="s">
        <v>356</v>
      </c>
      <c r="N153">
        <v>7</v>
      </c>
    </row>
    <row r="154" spans="1:14" x14ac:dyDescent="0.2">
      <c r="A154" s="9" t="s">
        <v>96</v>
      </c>
      <c r="B154" s="9" t="s">
        <v>497</v>
      </c>
      <c r="C154" s="9" t="s">
        <v>513</v>
      </c>
      <c r="D154" s="9" t="s">
        <v>281</v>
      </c>
      <c r="E154" s="9" t="s">
        <v>279</v>
      </c>
      <c r="F154" s="9" t="s">
        <v>281</v>
      </c>
      <c r="G154">
        <v>2214</v>
      </c>
      <c r="H154">
        <v>1</v>
      </c>
      <c r="I154" s="9" t="s">
        <v>96</v>
      </c>
      <c r="J154">
        <v>369</v>
      </c>
      <c r="K154" s="9" t="s">
        <v>499</v>
      </c>
      <c r="L154" t="s">
        <v>514</v>
      </c>
      <c r="M154" s="9" t="s">
        <v>356</v>
      </c>
      <c r="N154">
        <v>7</v>
      </c>
    </row>
    <row r="155" spans="1:14" x14ac:dyDescent="0.2">
      <c r="A155" s="9" t="s">
        <v>97</v>
      </c>
      <c r="B155" s="9" t="s">
        <v>527</v>
      </c>
      <c r="C155" s="9" t="s">
        <v>516</v>
      </c>
      <c r="D155" s="9" t="s">
        <v>281</v>
      </c>
      <c r="E155" s="9" t="s">
        <v>279</v>
      </c>
      <c r="F155" s="9" t="s">
        <v>281</v>
      </c>
      <c r="G155">
        <v>1749</v>
      </c>
      <c r="H155">
        <v>1</v>
      </c>
      <c r="I155" s="9" t="s">
        <v>97</v>
      </c>
      <c r="J155">
        <v>583</v>
      </c>
      <c r="K155" s="9" t="s">
        <v>499</v>
      </c>
      <c r="L155" t="s">
        <v>517</v>
      </c>
      <c r="M155" s="9" t="s">
        <v>356</v>
      </c>
      <c r="N155">
        <v>7</v>
      </c>
    </row>
    <row r="156" spans="1:14" x14ac:dyDescent="0.2">
      <c r="A156" s="9" t="s">
        <v>99</v>
      </c>
      <c r="B156" s="9" t="s">
        <v>505</v>
      </c>
      <c r="C156" s="9" t="s">
        <v>518</v>
      </c>
      <c r="D156" s="9" t="s">
        <v>281</v>
      </c>
      <c r="E156" s="9" t="s">
        <v>279</v>
      </c>
      <c r="F156" s="9" t="s">
        <v>281</v>
      </c>
      <c r="G156">
        <v>1300</v>
      </c>
      <c r="H156">
        <v>1</v>
      </c>
      <c r="I156" s="9" t="s">
        <v>99</v>
      </c>
      <c r="J156">
        <v>325</v>
      </c>
      <c r="K156" s="9" t="s">
        <v>519</v>
      </c>
      <c r="L156" t="s">
        <v>514</v>
      </c>
      <c r="M156" s="9" t="s">
        <v>356</v>
      </c>
      <c r="N156">
        <v>7</v>
      </c>
    </row>
    <row r="157" spans="1:14" x14ac:dyDescent="0.2">
      <c r="A157" s="9" t="s">
        <v>102</v>
      </c>
      <c r="B157" s="9" t="s">
        <v>526</v>
      </c>
      <c r="C157" s="9" t="s">
        <v>520</v>
      </c>
      <c r="D157" s="9" t="s">
        <v>281</v>
      </c>
      <c r="E157" s="9" t="s">
        <v>279</v>
      </c>
      <c r="F157" s="9" t="s">
        <v>281</v>
      </c>
      <c r="G157">
        <v>1875</v>
      </c>
      <c r="H157">
        <v>1</v>
      </c>
      <c r="I157" s="9" t="s">
        <v>102</v>
      </c>
      <c r="J157">
        <v>625</v>
      </c>
      <c r="K157" s="9" t="s">
        <v>519</v>
      </c>
      <c r="L157" t="s">
        <v>517</v>
      </c>
      <c r="M157" s="9" t="s">
        <v>356</v>
      </c>
      <c r="N157">
        <v>7</v>
      </c>
    </row>
    <row r="158" spans="1:14" x14ac:dyDescent="0.2">
      <c r="A158" s="9" t="s">
        <v>105</v>
      </c>
      <c r="B158" s="9" t="s">
        <v>528</v>
      </c>
      <c r="C158" s="9" t="s">
        <v>513</v>
      </c>
      <c r="D158" s="9" t="s">
        <v>281</v>
      </c>
      <c r="E158" s="9" t="s">
        <v>279</v>
      </c>
      <c r="F158" s="9" t="s">
        <v>281</v>
      </c>
      <c r="G158">
        <v>2475</v>
      </c>
      <c r="H158">
        <v>1</v>
      </c>
      <c r="I158" s="9" t="s">
        <v>105</v>
      </c>
      <c r="J158">
        <v>825</v>
      </c>
      <c r="K158" s="9" t="s">
        <v>499</v>
      </c>
      <c r="L158" t="s">
        <v>514</v>
      </c>
      <c r="M158" s="9" t="s">
        <v>356</v>
      </c>
      <c r="N158">
        <v>7</v>
      </c>
    </row>
    <row r="159" spans="1:14" x14ac:dyDescent="0.2">
      <c r="A159" s="9" t="s">
        <v>107</v>
      </c>
      <c r="B159" s="9" t="s">
        <v>521</v>
      </c>
      <c r="C159" s="9" t="s">
        <v>522</v>
      </c>
      <c r="D159" s="9" t="s">
        <v>281</v>
      </c>
      <c r="E159" s="9" t="s">
        <v>279</v>
      </c>
      <c r="F159" s="9" t="s">
        <v>281</v>
      </c>
      <c r="G159">
        <v>3564</v>
      </c>
      <c r="H159">
        <v>1</v>
      </c>
      <c r="I159" s="9" t="s">
        <v>107</v>
      </c>
      <c r="J159">
        <v>594</v>
      </c>
      <c r="K159" s="9" t="s">
        <v>519</v>
      </c>
      <c r="L159" t="s">
        <v>500</v>
      </c>
      <c r="M159" s="9" t="s">
        <v>356</v>
      </c>
      <c r="N159">
        <v>7</v>
      </c>
    </row>
    <row r="160" spans="1:14" x14ac:dyDescent="0.2">
      <c r="A160" s="9" t="s">
        <v>109</v>
      </c>
      <c r="B160" s="9" t="s">
        <v>501</v>
      </c>
      <c r="C160" s="9" t="s">
        <v>516</v>
      </c>
      <c r="D160" s="9" t="s">
        <v>281</v>
      </c>
      <c r="E160" s="9" t="s">
        <v>279</v>
      </c>
      <c r="F160" s="9" t="s">
        <v>281</v>
      </c>
      <c r="G160">
        <v>2952</v>
      </c>
      <c r="H160">
        <v>1</v>
      </c>
      <c r="I160" s="9" t="s">
        <v>109</v>
      </c>
      <c r="J160">
        <v>492</v>
      </c>
      <c r="K160" s="9" t="s">
        <v>499</v>
      </c>
      <c r="L160" t="s">
        <v>517</v>
      </c>
      <c r="M160" s="9" t="s">
        <v>356</v>
      </c>
      <c r="N160">
        <v>7</v>
      </c>
    </row>
    <row r="161" spans="1:14" x14ac:dyDescent="0.2">
      <c r="A161" s="9" t="s">
        <v>111</v>
      </c>
      <c r="B161" s="9" t="s">
        <v>507</v>
      </c>
      <c r="C161" s="9" t="s">
        <v>513</v>
      </c>
      <c r="D161" s="9" t="s">
        <v>281</v>
      </c>
      <c r="E161" s="9" t="s">
        <v>279</v>
      </c>
      <c r="F161" s="9" t="s">
        <v>281</v>
      </c>
      <c r="G161">
        <v>1624</v>
      </c>
      <c r="H161">
        <v>1</v>
      </c>
      <c r="I161" s="9" t="s">
        <v>111</v>
      </c>
      <c r="J161">
        <v>406</v>
      </c>
      <c r="K161" s="9" t="s">
        <v>499</v>
      </c>
      <c r="L161" t="s">
        <v>514</v>
      </c>
      <c r="M161" s="9" t="s">
        <v>356</v>
      </c>
      <c r="N161">
        <v>7</v>
      </c>
    </row>
    <row r="162" spans="1:14" x14ac:dyDescent="0.2">
      <c r="A162" s="9" t="s">
        <v>113</v>
      </c>
      <c r="B162" s="9" t="s">
        <v>506</v>
      </c>
      <c r="C162" s="9" t="s">
        <v>520</v>
      </c>
      <c r="D162" s="9" t="s">
        <v>281</v>
      </c>
      <c r="E162" s="9" t="s">
        <v>279</v>
      </c>
      <c r="F162" s="9" t="s">
        <v>281</v>
      </c>
      <c r="G162">
        <v>2970</v>
      </c>
      <c r="H162">
        <v>1</v>
      </c>
      <c r="I162" s="9" t="s">
        <v>113</v>
      </c>
      <c r="J162">
        <v>495</v>
      </c>
      <c r="K162" s="9" t="s">
        <v>519</v>
      </c>
      <c r="L162" t="s">
        <v>517</v>
      </c>
      <c r="M162" s="9" t="s">
        <v>356</v>
      </c>
      <c r="N162">
        <v>7</v>
      </c>
    </row>
    <row r="163" spans="1:14" x14ac:dyDescent="0.2">
      <c r="A163" s="9" t="s">
        <v>118</v>
      </c>
      <c r="B163" s="9" t="s">
        <v>508</v>
      </c>
      <c r="C163" s="9" t="s">
        <v>522</v>
      </c>
      <c r="D163" s="9" t="s">
        <v>281</v>
      </c>
      <c r="E163" s="9" t="s">
        <v>279</v>
      </c>
      <c r="F163" s="9" t="s">
        <v>281</v>
      </c>
      <c r="G163">
        <v>1084</v>
      </c>
      <c r="H163">
        <v>1</v>
      </c>
      <c r="I163" s="9" t="s">
        <v>118</v>
      </c>
      <c r="J163">
        <v>542</v>
      </c>
      <c r="K163" s="9" t="s">
        <v>519</v>
      </c>
      <c r="L163" t="s">
        <v>500</v>
      </c>
      <c r="M163" s="9" t="s">
        <v>356</v>
      </c>
      <c r="N163">
        <v>7</v>
      </c>
    </row>
    <row r="164" spans="1:14" x14ac:dyDescent="0.2">
      <c r="A164" s="9" t="s">
        <v>121</v>
      </c>
      <c r="B164" s="9" t="s">
        <v>529</v>
      </c>
      <c r="C164" s="9" t="s">
        <v>522</v>
      </c>
      <c r="D164" s="9" t="s">
        <v>281</v>
      </c>
      <c r="E164" s="9" t="s">
        <v>279</v>
      </c>
      <c r="F164" s="9" t="s">
        <v>281</v>
      </c>
      <c r="G164">
        <v>938</v>
      </c>
      <c r="H164">
        <v>1</v>
      </c>
      <c r="I164" s="9" t="s">
        <v>121</v>
      </c>
      <c r="J164">
        <v>469</v>
      </c>
      <c r="K164" s="9" t="s">
        <v>519</v>
      </c>
      <c r="L164" t="s">
        <v>500</v>
      </c>
      <c r="M164" s="9" t="s">
        <v>356</v>
      </c>
      <c r="N164">
        <v>7</v>
      </c>
    </row>
    <row r="165" spans="1:14" x14ac:dyDescent="0.2">
      <c r="A165" s="9" t="s">
        <v>123</v>
      </c>
      <c r="B165" s="9" t="s">
        <v>504</v>
      </c>
      <c r="C165" s="9" t="s">
        <v>516</v>
      </c>
      <c r="D165" s="9" t="s">
        <v>281</v>
      </c>
      <c r="E165" s="9" t="s">
        <v>279</v>
      </c>
      <c r="F165" s="9" t="s">
        <v>281</v>
      </c>
      <c r="G165">
        <v>4752</v>
      </c>
      <c r="H165">
        <v>1</v>
      </c>
      <c r="I165" s="9" t="s">
        <v>123</v>
      </c>
      <c r="J165">
        <v>792</v>
      </c>
      <c r="K165" s="9" t="s">
        <v>499</v>
      </c>
      <c r="L165" t="s">
        <v>517</v>
      </c>
      <c r="M165" s="9" t="s">
        <v>356</v>
      </c>
      <c r="N165">
        <v>7</v>
      </c>
    </row>
    <row r="166" spans="1:14" x14ac:dyDescent="0.2">
      <c r="A166" s="9" t="s">
        <v>125</v>
      </c>
      <c r="B166" s="9" t="s">
        <v>507</v>
      </c>
      <c r="C166" s="9" t="s">
        <v>522</v>
      </c>
      <c r="D166" s="9" t="s">
        <v>281</v>
      </c>
      <c r="E166" s="9" t="s">
        <v>279</v>
      </c>
      <c r="F166" s="9" t="s">
        <v>281</v>
      </c>
      <c r="G166">
        <v>2436</v>
      </c>
      <c r="H166">
        <v>1</v>
      </c>
      <c r="I166" s="9" t="s">
        <v>125</v>
      </c>
      <c r="J166">
        <v>406</v>
      </c>
      <c r="K166" s="9" t="s">
        <v>519</v>
      </c>
      <c r="L166" t="s">
        <v>500</v>
      </c>
      <c r="M166" s="9" t="s">
        <v>356</v>
      </c>
      <c r="N166">
        <v>7</v>
      </c>
    </row>
    <row r="167" spans="1:14" x14ac:dyDescent="0.2">
      <c r="A167" s="9" t="s">
        <v>126</v>
      </c>
      <c r="B167" s="9" t="s">
        <v>508</v>
      </c>
      <c r="C167" s="9" t="s">
        <v>522</v>
      </c>
      <c r="D167" s="9" t="s">
        <v>281</v>
      </c>
      <c r="E167" s="9" t="s">
        <v>279</v>
      </c>
      <c r="F167" s="9" t="s">
        <v>281</v>
      </c>
      <c r="G167">
        <v>3252</v>
      </c>
      <c r="H167">
        <v>1</v>
      </c>
      <c r="I167" s="9" t="s">
        <v>126</v>
      </c>
      <c r="J167">
        <v>542</v>
      </c>
      <c r="K167" s="9" t="s">
        <v>519</v>
      </c>
      <c r="L167" t="s">
        <v>500</v>
      </c>
      <c r="M167" s="9" t="s">
        <v>356</v>
      </c>
      <c r="N167">
        <v>7</v>
      </c>
    </row>
    <row r="168" spans="1:14" x14ac:dyDescent="0.2">
      <c r="A168" s="9" t="s">
        <v>127</v>
      </c>
      <c r="B168" s="9" t="s">
        <v>523</v>
      </c>
      <c r="C168" s="9" t="s">
        <v>520</v>
      </c>
      <c r="D168" s="9" t="s">
        <v>281</v>
      </c>
      <c r="E168" s="9" t="s">
        <v>279</v>
      </c>
      <c r="F168" s="9" t="s">
        <v>281</v>
      </c>
      <c r="G168">
        <v>2646.43</v>
      </c>
      <c r="H168">
        <v>1</v>
      </c>
      <c r="I168" s="9" t="s">
        <v>127</v>
      </c>
      <c r="J168">
        <v>441.07150000000001</v>
      </c>
      <c r="K168" s="9" t="s">
        <v>519</v>
      </c>
      <c r="L168" t="s">
        <v>517</v>
      </c>
      <c r="M168" s="9" t="s">
        <v>356</v>
      </c>
      <c r="N168">
        <v>7</v>
      </c>
    </row>
    <row r="169" spans="1:14" x14ac:dyDescent="0.2">
      <c r="A169" s="9" t="s">
        <v>131</v>
      </c>
      <c r="B169" s="9" t="s">
        <v>508</v>
      </c>
      <c r="C169" s="9" t="s">
        <v>516</v>
      </c>
      <c r="D169" s="9" t="s">
        <v>281</v>
      </c>
      <c r="E169" s="9" t="s">
        <v>279</v>
      </c>
      <c r="F169" s="9" t="s">
        <v>281</v>
      </c>
      <c r="G169">
        <v>3252</v>
      </c>
      <c r="H169">
        <v>1</v>
      </c>
      <c r="I169" s="9" t="s">
        <v>131</v>
      </c>
      <c r="J169">
        <v>542</v>
      </c>
      <c r="K169" s="9" t="s">
        <v>499</v>
      </c>
      <c r="L169" t="s">
        <v>517</v>
      </c>
      <c r="M169" s="9" t="s">
        <v>356</v>
      </c>
      <c r="N169">
        <v>7</v>
      </c>
    </row>
    <row r="170" spans="1:14" x14ac:dyDescent="0.2">
      <c r="A170" s="9" t="s">
        <v>132</v>
      </c>
      <c r="B170" s="9" t="s">
        <v>505</v>
      </c>
      <c r="C170" s="9" t="s">
        <v>518</v>
      </c>
      <c r="D170" s="9" t="s">
        <v>281</v>
      </c>
      <c r="E170" s="9" t="s">
        <v>279</v>
      </c>
      <c r="F170" s="9" t="s">
        <v>281</v>
      </c>
      <c r="G170">
        <v>650</v>
      </c>
      <c r="H170">
        <v>1</v>
      </c>
      <c r="I170" s="9" t="s">
        <v>132</v>
      </c>
      <c r="J170">
        <v>325</v>
      </c>
      <c r="K170" s="9" t="s">
        <v>519</v>
      </c>
      <c r="L170" t="s">
        <v>514</v>
      </c>
      <c r="M170" s="9" t="s">
        <v>356</v>
      </c>
      <c r="N170">
        <v>7</v>
      </c>
    </row>
    <row r="171" spans="1:14" x14ac:dyDescent="0.2">
      <c r="A171" s="9" t="s">
        <v>134</v>
      </c>
      <c r="B171" s="9" t="s">
        <v>508</v>
      </c>
      <c r="C171" s="9" t="s">
        <v>522</v>
      </c>
      <c r="D171" s="9" t="s">
        <v>281</v>
      </c>
      <c r="E171" s="9" t="s">
        <v>279</v>
      </c>
      <c r="F171" s="9" t="s">
        <v>281</v>
      </c>
      <c r="G171">
        <v>1084</v>
      </c>
      <c r="H171">
        <v>1</v>
      </c>
      <c r="I171" s="9" t="s">
        <v>134</v>
      </c>
      <c r="J171">
        <v>542</v>
      </c>
      <c r="K171" s="9" t="s">
        <v>519</v>
      </c>
      <c r="L171" t="s">
        <v>500</v>
      </c>
      <c r="M171" s="9" t="s">
        <v>356</v>
      </c>
      <c r="N171">
        <v>7</v>
      </c>
    </row>
    <row r="172" spans="1:14" x14ac:dyDescent="0.2">
      <c r="A172" s="9" t="s">
        <v>135</v>
      </c>
      <c r="B172" s="9" t="s">
        <v>503</v>
      </c>
      <c r="C172" s="9" t="s">
        <v>516</v>
      </c>
      <c r="D172" s="9" t="s">
        <v>281</v>
      </c>
      <c r="E172" s="9" t="s">
        <v>279</v>
      </c>
      <c r="F172" s="9" t="s">
        <v>281</v>
      </c>
      <c r="G172">
        <v>2370</v>
      </c>
      <c r="H172">
        <v>1</v>
      </c>
      <c r="I172" s="9" t="s">
        <v>135</v>
      </c>
      <c r="J172">
        <v>395</v>
      </c>
      <c r="K172" s="9" t="s">
        <v>499</v>
      </c>
      <c r="L172" t="s">
        <v>517</v>
      </c>
      <c r="M172" s="9" t="s">
        <v>356</v>
      </c>
      <c r="N172">
        <v>7</v>
      </c>
    </row>
    <row r="173" spans="1:14" x14ac:dyDescent="0.2">
      <c r="A173" s="9" t="s">
        <v>136</v>
      </c>
      <c r="B173" s="9" t="s">
        <v>510</v>
      </c>
      <c r="C173" s="9" t="s">
        <v>520</v>
      </c>
      <c r="D173" s="9" t="s">
        <v>281</v>
      </c>
      <c r="E173" s="9" t="s">
        <v>279</v>
      </c>
      <c r="F173" s="9" t="s">
        <v>281</v>
      </c>
      <c r="G173">
        <v>1500</v>
      </c>
      <c r="H173">
        <v>1</v>
      </c>
      <c r="I173" s="9" t="s">
        <v>136</v>
      </c>
      <c r="J173">
        <v>375</v>
      </c>
      <c r="K173" s="9" t="s">
        <v>519</v>
      </c>
      <c r="L173" t="s">
        <v>517</v>
      </c>
      <c r="M173" s="9" t="s">
        <v>356</v>
      </c>
      <c r="N173">
        <v>7</v>
      </c>
    </row>
    <row r="174" spans="1:14" x14ac:dyDescent="0.2">
      <c r="A174" s="9" t="s">
        <v>137</v>
      </c>
      <c r="B174" s="9" t="s">
        <v>508</v>
      </c>
      <c r="C174" s="9" t="s">
        <v>513</v>
      </c>
      <c r="D174" s="9" t="s">
        <v>281</v>
      </c>
      <c r="E174" s="9" t="s">
        <v>279</v>
      </c>
      <c r="F174" s="9" t="s">
        <v>281</v>
      </c>
      <c r="G174">
        <v>2710</v>
      </c>
      <c r="H174">
        <v>1</v>
      </c>
      <c r="I174" s="9" t="s">
        <v>137</v>
      </c>
      <c r="J174">
        <v>542</v>
      </c>
      <c r="K174" s="9" t="s">
        <v>499</v>
      </c>
      <c r="L174" t="s">
        <v>514</v>
      </c>
      <c r="M174" s="9" t="s">
        <v>356</v>
      </c>
      <c r="N174">
        <v>7</v>
      </c>
    </row>
    <row r="175" spans="1:14" x14ac:dyDescent="0.2">
      <c r="A175" s="9" t="s">
        <v>139</v>
      </c>
      <c r="B175" s="9" t="s">
        <v>529</v>
      </c>
      <c r="C175" s="9" t="s">
        <v>513</v>
      </c>
      <c r="D175" s="9" t="s">
        <v>281</v>
      </c>
      <c r="E175" s="9" t="s">
        <v>279</v>
      </c>
      <c r="F175" s="9" t="s">
        <v>281</v>
      </c>
      <c r="G175">
        <v>1407</v>
      </c>
      <c r="H175">
        <v>1</v>
      </c>
      <c r="I175" s="9" t="s">
        <v>139</v>
      </c>
      <c r="J175">
        <v>469</v>
      </c>
      <c r="K175" s="9" t="s">
        <v>499</v>
      </c>
      <c r="L175" t="s">
        <v>514</v>
      </c>
      <c r="M175" s="9" t="s">
        <v>356</v>
      </c>
      <c r="N175">
        <v>7</v>
      </c>
    </row>
    <row r="176" spans="1:14" x14ac:dyDescent="0.2">
      <c r="A176" s="9" t="s">
        <v>140</v>
      </c>
      <c r="B176" s="9" t="s">
        <v>515</v>
      </c>
      <c r="C176" s="9" t="s">
        <v>520</v>
      </c>
      <c r="D176" s="9" t="s">
        <v>281</v>
      </c>
      <c r="E176" s="9" t="s">
        <v>279</v>
      </c>
      <c r="F176" s="9" t="s">
        <v>281</v>
      </c>
      <c r="G176">
        <v>3290</v>
      </c>
      <c r="H176">
        <v>1</v>
      </c>
      <c r="I176" s="9" t="s">
        <v>140</v>
      </c>
      <c r="J176">
        <v>658</v>
      </c>
      <c r="K176" s="9" t="s">
        <v>519</v>
      </c>
      <c r="L176" t="s">
        <v>517</v>
      </c>
      <c r="M176" s="9" t="s">
        <v>356</v>
      </c>
      <c r="N176">
        <v>7</v>
      </c>
    </row>
    <row r="177" spans="1:14" x14ac:dyDescent="0.2">
      <c r="A177" s="9" t="s">
        <v>144</v>
      </c>
      <c r="B177" s="9" t="s">
        <v>502</v>
      </c>
      <c r="C177" s="9" t="s">
        <v>520</v>
      </c>
      <c r="D177" s="9" t="s">
        <v>281</v>
      </c>
      <c r="E177" s="9" t="s">
        <v>279</v>
      </c>
      <c r="F177" s="9" t="s">
        <v>281</v>
      </c>
      <c r="G177">
        <v>2850</v>
      </c>
      <c r="H177">
        <v>1</v>
      </c>
      <c r="I177" s="9" t="s">
        <v>144</v>
      </c>
      <c r="J177">
        <v>475</v>
      </c>
      <c r="K177" s="9" t="s">
        <v>519</v>
      </c>
      <c r="L177" t="s">
        <v>517</v>
      </c>
      <c r="M177" s="9" t="s">
        <v>356</v>
      </c>
      <c r="N177">
        <v>7</v>
      </c>
    </row>
    <row r="178" spans="1:14" x14ac:dyDescent="0.2">
      <c r="A178" s="9" t="s">
        <v>146</v>
      </c>
      <c r="B178" s="9" t="s">
        <v>504</v>
      </c>
      <c r="C178" s="9" t="s">
        <v>513</v>
      </c>
      <c r="D178" s="9" t="s">
        <v>281</v>
      </c>
      <c r="E178" s="9" t="s">
        <v>279</v>
      </c>
      <c r="F178" s="9" t="s">
        <v>281</v>
      </c>
      <c r="G178">
        <v>4752</v>
      </c>
      <c r="H178">
        <v>1</v>
      </c>
      <c r="I178" s="9" t="s">
        <v>146</v>
      </c>
      <c r="J178">
        <v>792</v>
      </c>
      <c r="K178" s="9" t="s">
        <v>499</v>
      </c>
      <c r="L178" t="s">
        <v>514</v>
      </c>
      <c r="M178" s="9" t="s">
        <v>356</v>
      </c>
      <c r="N178">
        <v>7</v>
      </c>
    </row>
    <row r="179" spans="1:14" x14ac:dyDescent="0.2">
      <c r="A179" s="9" t="s">
        <v>147</v>
      </c>
      <c r="B179" s="9" t="s">
        <v>505</v>
      </c>
      <c r="C179" s="9" t="s">
        <v>518</v>
      </c>
      <c r="D179" s="9" t="s">
        <v>281</v>
      </c>
      <c r="E179" s="9" t="s">
        <v>279</v>
      </c>
      <c r="F179" s="9" t="s">
        <v>281</v>
      </c>
      <c r="G179">
        <v>1625</v>
      </c>
      <c r="H179">
        <v>1</v>
      </c>
      <c r="I179" s="9" t="s">
        <v>147</v>
      </c>
      <c r="J179">
        <v>325</v>
      </c>
      <c r="K179" s="9" t="s">
        <v>519</v>
      </c>
      <c r="L179" t="s">
        <v>514</v>
      </c>
      <c r="M179" s="9" t="s">
        <v>356</v>
      </c>
      <c r="N179">
        <v>7</v>
      </c>
    </row>
    <row r="180" spans="1:14" x14ac:dyDescent="0.2">
      <c r="A180" s="9" t="s">
        <v>148</v>
      </c>
      <c r="B180" s="9" t="s">
        <v>521</v>
      </c>
      <c r="C180" s="9" t="s">
        <v>516</v>
      </c>
      <c r="D180" s="9" t="s">
        <v>281</v>
      </c>
      <c r="E180" s="9" t="s">
        <v>279</v>
      </c>
      <c r="F180" s="9" t="s">
        <v>281</v>
      </c>
      <c r="G180">
        <v>3564</v>
      </c>
      <c r="H180">
        <v>1</v>
      </c>
      <c r="I180" s="9" t="s">
        <v>148</v>
      </c>
      <c r="J180">
        <v>594</v>
      </c>
      <c r="K180" s="9" t="s">
        <v>499</v>
      </c>
      <c r="L180" t="s">
        <v>517</v>
      </c>
      <c r="M180" s="9" t="s">
        <v>356</v>
      </c>
      <c r="N180">
        <v>7</v>
      </c>
    </row>
    <row r="181" spans="1:14" x14ac:dyDescent="0.2">
      <c r="A181" s="9" t="s">
        <v>149</v>
      </c>
      <c r="B181" s="9" t="s">
        <v>515</v>
      </c>
      <c r="C181" s="9" t="s">
        <v>516</v>
      </c>
      <c r="D181" s="9" t="s">
        <v>281</v>
      </c>
      <c r="E181" s="9" t="s">
        <v>279</v>
      </c>
      <c r="F181" s="9" t="s">
        <v>281</v>
      </c>
      <c r="G181">
        <v>3948</v>
      </c>
      <c r="H181">
        <v>1</v>
      </c>
      <c r="I181" s="9" t="s">
        <v>149</v>
      </c>
      <c r="J181">
        <v>658</v>
      </c>
      <c r="K181" s="9" t="s">
        <v>499</v>
      </c>
      <c r="L181" t="s">
        <v>517</v>
      </c>
      <c r="M181" s="9" t="s">
        <v>356</v>
      </c>
      <c r="N181">
        <v>7</v>
      </c>
    </row>
    <row r="182" spans="1:14" x14ac:dyDescent="0.2">
      <c r="A182" s="9" t="s">
        <v>156</v>
      </c>
      <c r="B182" s="9" t="s">
        <v>497</v>
      </c>
      <c r="C182" s="9" t="s">
        <v>516</v>
      </c>
      <c r="D182" s="9" t="s">
        <v>281</v>
      </c>
      <c r="E182" s="9" t="s">
        <v>279</v>
      </c>
      <c r="F182" s="9" t="s">
        <v>281</v>
      </c>
      <c r="G182">
        <v>2214</v>
      </c>
      <c r="H182">
        <v>1</v>
      </c>
      <c r="I182" s="9" t="s">
        <v>156</v>
      </c>
      <c r="J182">
        <v>369</v>
      </c>
      <c r="K182" s="9" t="s">
        <v>499</v>
      </c>
      <c r="L182" t="s">
        <v>517</v>
      </c>
      <c r="M182" s="9" t="s">
        <v>356</v>
      </c>
      <c r="N182">
        <v>7</v>
      </c>
    </row>
    <row r="183" spans="1:14" x14ac:dyDescent="0.2">
      <c r="A183" s="9" t="s">
        <v>169</v>
      </c>
      <c r="B183" s="9" t="s">
        <v>507</v>
      </c>
      <c r="C183" s="9" t="s">
        <v>513</v>
      </c>
      <c r="D183" s="9" t="s">
        <v>281</v>
      </c>
      <c r="E183" s="9" t="s">
        <v>279</v>
      </c>
      <c r="F183" s="9" t="s">
        <v>281</v>
      </c>
      <c r="G183">
        <v>2436</v>
      </c>
      <c r="H183">
        <v>1</v>
      </c>
      <c r="I183" s="9" t="s">
        <v>169</v>
      </c>
      <c r="J183">
        <v>406</v>
      </c>
      <c r="K183" s="9" t="s">
        <v>499</v>
      </c>
      <c r="L183" t="s">
        <v>514</v>
      </c>
      <c r="M183" s="9" t="s">
        <v>356</v>
      </c>
      <c r="N183">
        <v>7</v>
      </c>
    </row>
    <row r="184" spans="1:14" x14ac:dyDescent="0.2">
      <c r="A184" s="9" t="s">
        <v>33</v>
      </c>
      <c r="B184" s="9" t="s">
        <v>504</v>
      </c>
      <c r="C184" s="9" t="s">
        <v>518</v>
      </c>
      <c r="D184" s="9" t="s">
        <v>281</v>
      </c>
      <c r="E184" s="9" t="s">
        <v>278</v>
      </c>
      <c r="F184" s="9" t="s">
        <v>283</v>
      </c>
      <c r="G184">
        <v>3960</v>
      </c>
      <c r="H184">
        <v>1</v>
      </c>
      <c r="I184" s="9" t="s">
        <v>33</v>
      </c>
      <c r="J184">
        <v>792</v>
      </c>
      <c r="K184" s="9" t="s">
        <v>519</v>
      </c>
      <c r="L184" t="s">
        <v>514</v>
      </c>
      <c r="M184" s="9" t="s">
        <v>356</v>
      </c>
      <c r="N184">
        <v>6</v>
      </c>
    </row>
    <row r="185" spans="1:14" x14ac:dyDescent="0.2">
      <c r="A185" s="9" t="s">
        <v>33</v>
      </c>
      <c r="B185" s="9" t="s">
        <v>504</v>
      </c>
      <c r="C185" s="9" t="s">
        <v>518</v>
      </c>
      <c r="D185" s="9" t="s">
        <v>281</v>
      </c>
      <c r="E185" s="9" t="s">
        <v>278</v>
      </c>
      <c r="F185" s="9" t="s">
        <v>282</v>
      </c>
      <c r="G185">
        <v>792</v>
      </c>
      <c r="H185">
        <v>1</v>
      </c>
      <c r="I185" s="9" t="s">
        <v>33</v>
      </c>
      <c r="J185">
        <v>792</v>
      </c>
      <c r="K185" s="9" t="s">
        <v>519</v>
      </c>
      <c r="L185" t="s">
        <v>514</v>
      </c>
      <c r="M185" s="9" t="s">
        <v>356</v>
      </c>
      <c r="N185">
        <v>6</v>
      </c>
    </row>
    <row r="186" spans="1:14" x14ac:dyDescent="0.2">
      <c r="A186" s="9" t="s">
        <v>38</v>
      </c>
      <c r="B186" s="9" t="s">
        <v>497</v>
      </c>
      <c r="C186" s="9" t="s">
        <v>518</v>
      </c>
      <c r="D186" s="9" t="s">
        <v>281</v>
      </c>
      <c r="E186" s="9" t="s">
        <v>278</v>
      </c>
      <c r="F186" s="9" t="s">
        <v>282</v>
      </c>
      <c r="G186">
        <v>2214</v>
      </c>
      <c r="H186">
        <v>1</v>
      </c>
      <c r="I186" s="9" t="s">
        <v>38</v>
      </c>
      <c r="J186">
        <v>369</v>
      </c>
      <c r="K186" s="9" t="s">
        <v>519</v>
      </c>
      <c r="L186" t="s">
        <v>514</v>
      </c>
      <c r="M186" s="9" t="s">
        <v>356</v>
      </c>
      <c r="N186">
        <v>6</v>
      </c>
    </row>
    <row r="187" spans="1:14" x14ac:dyDescent="0.2">
      <c r="A187" s="9" t="s">
        <v>40</v>
      </c>
      <c r="B187" s="9" t="s">
        <v>515</v>
      </c>
      <c r="C187" s="9" t="s">
        <v>518</v>
      </c>
      <c r="D187" s="9" t="s">
        <v>281</v>
      </c>
      <c r="E187" s="9" t="s">
        <v>278</v>
      </c>
      <c r="F187" s="9" t="s">
        <v>283</v>
      </c>
      <c r="G187">
        <v>658</v>
      </c>
      <c r="H187">
        <v>1</v>
      </c>
      <c r="I187" s="9" t="s">
        <v>40</v>
      </c>
      <c r="J187">
        <v>658</v>
      </c>
      <c r="K187" s="9" t="s">
        <v>519</v>
      </c>
      <c r="L187" t="s">
        <v>514</v>
      </c>
      <c r="M187" s="9" t="s">
        <v>356</v>
      </c>
      <c r="N187">
        <v>6</v>
      </c>
    </row>
    <row r="188" spans="1:14" x14ac:dyDescent="0.2">
      <c r="A188" s="9" t="s">
        <v>40</v>
      </c>
      <c r="B188" s="9" t="s">
        <v>515</v>
      </c>
      <c r="C188" s="9" t="s">
        <v>518</v>
      </c>
      <c r="D188" s="9" t="s">
        <v>281</v>
      </c>
      <c r="E188" s="9" t="s">
        <v>278</v>
      </c>
      <c r="F188" s="9" t="s">
        <v>282</v>
      </c>
      <c r="G188">
        <v>3290</v>
      </c>
      <c r="H188">
        <v>1</v>
      </c>
      <c r="I188" s="9" t="s">
        <v>40</v>
      </c>
      <c r="J188">
        <v>658</v>
      </c>
      <c r="K188" s="9" t="s">
        <v>519</v>
      </c>
      <c r="L188" t="s">
        <v>514</v>
      </c>
      <c r="M188" s="9" t="s">
        <v>356</v>
      </c>
      <c r="N188">
        <v>6</v>
      </c>
    </row>
    <row r="189" spans="1:14" x14ac:dyDescent="0.2">
      <c r="A189" s="9" t="s">
        <v>42</v>
      </c>
      <c r="B189" s="9" t="s">
        <v>512</v>
      </c>
      <c r="C189" s="9" t="s">
        <v>513</v>
      </c>
      <c r="D189" s="9" t="s">
        <v>281</v>
      </c>
      <c r="E189" s="9" t="s">
        <v>278</v>
      </c>
      <c r="F189" s="9" t="s">
        <v>282</v>
      </c>
      <c r="G189">
        <v>1620</v>
      </c>
      <c r="H189">
        <v>1</v>
      </c>
      <c r="I189" s="9" t="s">
        <v>42</v>
      </c>
      <c r="J189">
        <v>270</v>
      </c>
      <c r="K189" s="9" t="s">
        <v>499</v>
      </c>
      <c r="L189" t="s">
        <v>514</v>
      </c>
      <c r="M189" s="9" t="s">
        <v>356</v>
      </c>
      <c r="N189">
        <v>6</v>
      </c>
    </row>
    <row r="190" spans="1:14" x14ac:dyDescent="0.2">
      <c r="A190" s="9" t="s">
        <v>50</v>
      </c>
      <c r="B190" s="9" t="s">
        <v>507</v>
      </c>
      <c r="C190" s="9" t="s">
        <v>520</v>
      </c>
      <c r="D190" s="9" t="s">
        <v>281</v>
      </c>
      <c r="E190" s="9" t="s">
        <v>278</v>
      </c>
      <c r="F190" s="9" t="s">
        <v>283</v>
      </c>
      <c r="G190">
        <v>812</v>
      </c>
      <c r="H190">
        <v>1</v>
      </c>
      <c r="I190" s="9" t="s">
        <v>50</v>
      </c>
      <c r="J190">
        <v>406</v>
      </c>
      <c r="K190" s="9" t="s">
        <v>519</v>
      </c>
      <c r="L190" t="s">
        <v>517</v>
      </c>
      <c r="M190" s="9" t="s">
        <v>356</v>
      </c>
      <c r="N190">
        <v>6</v>
      </c>
    </row>
    <row r="191" spans="1:14" x14ac:dyDescent="0.2">
      <c r="A191" s="9" t="s">
        <v>50</v>
      </c>
      <c r="B191" s="9" t="s">
        <v>507</v>
      </c>
      <c r="C191" s="9" t="s">
        <v>520</v>
      </c>
      <c r="D191" s="9" t="s">
        <v>281</v>
      </c>
      <c r="E191" s="9" t="s">
        <v>278</v>
      </c>
      <c r="F191" s="9" t="s">
        <v>282</v>
      </c>
      <c r="G191">
        <v>1624</v>
      </c>
      <c r="H191">
        <v>1</v>
      </c>
      <c r="I191" s="9" t="s">
        <v>50</v>
      </c>
      <c r="J191">
        <v>406</v>
      </c>
      <c r="K191" s="9" t="s">
        <v>519</v>
      </c>
      <c r="L191" t="s">
        <v>517</v>
      </c>
      <c r="M191" s="9" t="s">
        <v>356</v>
      </c>
      <c r="N191">
        <v>6</v>
      </c>
    </row>
    <row r="192" spans="1:14" x14ac:dyDescent="0.2">
      <c r="A192" s="9" t="s">
        <v>54</v>
      </c>
      <c r="B192" s="9" t="s">
        <v>505</v>
      </c>
      <c r="C192" s="9" t="s">
        <v>513</v>
      </c>
      <c r="D192" s="9" t="s">
        <v>281</v>
      </c>
      <c r="E192" s="9" t="s">
        <v>278</v>
      </c>
      <c r="F192" s="9" t="s">
        <v>283</v>
      </c>
      <c r="G192">
        <v>1625</v>
      </c>
      <c r="H192">
        <v>1</v>
      </c>
      <c r="I192" s="9" t="s">
        <v>54</v>
      </c>
      <c r="J192">
        <v>325</v>
      </c>
      <c r="K192" s="9" t="s">
        <v>499</v>
      </c>
      <c r="L192" t="s">
        <v>514</v>
      </c>
      <c r="M192" s="9" t="s">
        <v>356</v>
      </c>
      <c r="N192">
        <v>6</v>
      </c>
    </row>
    <row r="193" spans="1:14" x14ac:dyDescent="0.2">
      <c r="A193" s="9" t="s">
        <v>54</v>
      </c>
      <c r="B193" s="9" t="s">
        <v>505</v>
      </c>
      <c r="C193" s="9" t="s">
        <v>513</v>
      </c>
      <c r="D193" s="9" t="s">
        <v>281</v>
      </c>
      <c r="E193" s="9" t="s">
        <v>278</v>
      </c>
      <c r="F193" s="9" t="s">
        <v>282</v>
      </c>
      <c r="G193">
        <v>325</v>
      </c>
      <c r="H193">
        <v>1</v>
      </c>
      <c r="I193" s="9" t="s">
        <v>54</v>
      </c>
      <c r="J193">
        <v>325</v>
      </c>
      <c r="K193" s="9" t="s">
        <v>499</v>
      </c>
      <c r="L193" t="s">
        <v>514</v>
      </c>
      <c r="M193" s="9" t="s">
        <v>356</v>
      </c>
      <c r="N193">
        <v>6</v>
      </c>
    </row>
    <row r="194" spans="1:14" x14ac:dyDescent="0.2">
      <c r="A194" s="9" t="s">
        <v>56</v>
      </c>
      <c r="B194" s="9" t="s">
        <v>507</v>
      </c>
      <c r="C194" s="9" t="s">
        <v>513</v>
      </c>
      <c r="D194" s="9" t="s">
        <v>281</v>
      </c>
      <c r="E194" s="9" t="s">
        <v>278</v>
      </c>
      <c r="F194" s="9" t="s">
        <v>280</v>
      </c>
      <c r="G194">
        <v>1624</v>
      </c>
      <c r="H194">
        <v>1</v>
      </c>
      <c r="I194" s="9" t="s">
        <v>56</v>
      </c>
      <c r="J194">
        <v>406</v>
      </c>
      <c r="K194" s="9" t="s">
        <v>499</v>
      </c>
      <c r="L194" t="s">
        <v>514</v>
      </c>
      <c r="M194" s="9" t="s">
        <v>356</v>
      </c>
      <c r="N194">
        <v>6</v>
      </c>
    </row>
    <row r="195" spans="1:14" x14ac:dyDescent="0.2">
      <c r="A195" s="9" t="s">
        <v>58</v>
      </c>
      <c r="B195" s="9" t="s">
        <v>505</v>
      </c>
      <c r="C195" s="9" t="s">
        <v>522</v>
      </c>
      <c r="D195" s="9" t="s">
        <v>281</v>
      </c>
      <c r="E195" s="9" t="s">
        <v>278</v>
      </c>
      <c r="F195" s="9" t="s">
        <v>280</v>
      </c>
      <c r="G195">
        <v>975</v>
      </c>
      <c r="H195">
        <v>1</v>
      </c>
      <c r="I195" s="9" t="s">
        <v>58</v>
      </c>
      <c r="J195">
        <v>325</v>
      </c>
      <c r="K195" s="9" t="s">
        <v>519</v>
      </c>
      <c r="L195" t="s">
        <v>500</v>
      </c>
      <c r="M195" s="9" t="s">
        <v>356</v>
      </c>
      <c r="N195">
        <v>6</v>
      </c>
    </row>
    <row r="196" spans="1:14" x14ac:dyDescent="0.2">
      <c r="A196" s="9" t="s">
        <v>59</v>
      </c>
      <c r="B196" s="9" t="s">
        <v>524</v>
      </c>
      <c r="C196" s="9" t="s">
        <v>516</v>
      </c>
      <c r="D196" s="9" t="s">
        <v>281</v>
      </c>
      <c r="E196" s="9" t="s">
        <v>278</v>
      </c>
      <c r="F196" s="9" t="s">
        <v>280</v>
      </c>
      <c r="G196">
        <v>4030</v>
      </c>
      <c r="H196">
        <v>1</v>
      </c>
      <c r="I196" s="9" t="s">
        <v>59</v>
      </c>
      <c r="J196">
        <v>806</v>
      </c>
      <c r="K196" s="9" t="s">
        <v>499</v>
      </c>
      <c r="L196" t="s">
        <v>517</v>
      </c>
      <c r="M196" s="9" t="s">
        <v>356</v>
      </c>
      <c r="N196">
        <v>6</v>
      </c>
    </row>
    <row r="197" spans="1:14" x14ac:dyDescent="0.2">
      <c r="A197" s="9" t="s">
        <v>65</v>
      </c>
      <c r="B197" s="9" t="s">
        <v>507</v>
      </c>
      <c r="C197" s="9" t="s">
        <v>522</v>
      </c>
      <c r="D197" s="9" t="s">
        <v>281</v>
      </c>
      <c r="E197" s="9" t="s">
        <v>278</v>
      </c>
      <c r="F197" s="9" t="s">
        <v>280</v>
      </c>
      <c r="G197">
        <v>2030</v>
      </c>
      <c r="H197">
        <v>1</v>
      </c>
      <c r="I197" s="9" t="s">
        <v>65</v>
      </c>
      <c r="J197">
        <v>406</v>
      </c>
      <c r="K197" s="9" t="s">
        <v>519</v>
      </c>
      <c r="L197" t="s">
        <v>500</v>
      </c>
      <c r="M197" s="9" t="s">
        <v>356</v>
      </c>
      <c r="N197">
        <v>6</v>
      </c>
    </row>
    <row r="198" spans="1:14" x14ac:dyDescent="0.2">
      <c r="A198" s="9" t="s">
        <v>70</v>
      </c>
      <c r="B198" s="9" t="s">
        <v>507</v>
      </c>
      <c r="C198" s="9" t="s">
        <v>518</v>
      </c>
      <c r="D198" s="9" t="s">
        <v>281</v>
      </c>
      <c r="E198" s="9" t="s">
        <v>278</v>
      </c>
      <c r="F198" s="9" t="s">
        <v>280</v>
      </c>
      <c r="G198">
        <v>2436</v>
      </c>
      <c r="H198">
        <v>1</v>
      </c>
      <c r="I198" s="9" t="s">
        <v>70</v>
      </c>
      <c r="J198">
        <v>406</v>
      </c>
      <c r="K198" s="9" t="s">
        <v>519</v>
      </c>
      <c r="L198" t="s">
        <v>514</v>
      </c>
      <c r="M198" s="9" t="s">
        <v>356</v>
      </c>
      <c r="N198">
        <v>6</v>
      </c>
    </row>
    <row r="199" spans="1:14" x14ac:dyDescent="0.2">
      <c r="A199" s="9" t="s">
        <v>77</v>
      </c>
      <c r="B199" s="9" t="s">
        <v>525</v>
      </c>
      <c r="C199" s="9" t="s">
        <v>520</v>
      </c>
      <c r="D199" s="9" t="s">
        <v>281</v>
      </c>
      <c r="E199" s="9" t="s">
        <v>278</v>
      </c>
      <c r="F199" s="9" t="s">
        <v>280</v>
      </c>
      <c r="G199">
        <v>2084</v>
      </c>
      <c r="H199">
        <v>1</v>
      </c>
      <c r="I199" s="9" t="s">
        <v>77</v>
      </c>
      <c r="J199">
        <v>1042</v>
      </c>
      <c r="K199" s="9" t="s">
        <v>519</v>
      </c>
      <c r="L199" t="s">
        <v>517</v>
      </c>
      <c r="M199" s="9" t="s">
        <v>356</v>
      </c>
      <c r="N199">
        <v>6</v>
      </c>
    </row>
    <row r="200" spans="1:14" x14ac:dyDescent="0.2">
      <c r="A200" s="9" t="s">
        <v>79</v>
      </c>
      <c r="B200" s="9" t="s">
        <v>506</v>
      </c>
      <c r="C200" s="9" t="s">
        <v>520</v>
      </c>
      <c r="D200" s="9" t="s">
        <v>281</v>
      </c>
      <c r="E200" s="9" t="s">
        <v>278</v>
      </c>
      <c r="F200" s="9" t="s">
        <v>280</v>
      </c>
      <c r="G200">
        <v>990</v>
      </c>
      <c r="H200">
        <v>1</v>
      </c>
      <c r="I200" s="9" t="s">
        <v>79</v>
      </c>
      <c r="J200">
        <v>495</v>
      </c>
      <c r="K200" s="9" t="s">
        <v>519</v>
      </c>
      <c r="L200" t="s">
        <v>517</v>
      </c>
      <c r="M200" s="9" t="s">
        <v>356</v>
      </c>
      <c r="N200">
        <v>6</v>
      </c>
    </row>
    <row r="201" spans="1:14" x14ac:dyDescent="0.2">
      <c r="A201" s="9" t="s">
        <v>86</v>
      </c>
      <c r="B201" s="9" t="s">
        <v>526</v>
      </c>
      <c r="C201" s="9" t="s">
        <v>518</v>
      </c>
      <c r="D201" s="9" t="s">
        <v>281</v>
      </c>
      <c r="E201" s="9" t="s">
        <v>278</v>
      </c>
      <c r="F201" s="9" t="s">
        <v>280</v>
      </c>
      <c r="G201">
        <v>1875</v>
      </c>
      <c r="H201">
        <v>1</v>
      </c>
      <c r="I201" s="9" t="s">
        <v>86</v>
      </c>
      <c r="J201">
        <v>625</v>
      </c>
      <c r="K201" s="9" t="s">
        <v>519</v>
      </c>
      <c r="L201" t="s">
        <v>514</v>
      </c>
      <c r="M201" s="9" t="s">
        <v>356</v>
      </c>
      <c r="N201">
        <v>6</v>
      </c>
    </row>
    <row r="202" spans="1:14" x14ac:dyDescent="0.2">
      <c r="A202" s="9" t="s">
        <v>90</v>
      </c>
      <c r="B202" s="9" t="s">
        <v>507</v>
      </c>
      <c r="C202" s="9" t="s">
        <v>520</v>
      </c>
      <c r="D202" s="9" t="s">
        <v>281</v>
      </c>
      <c r="E202" s="9" t="s">
        <v>278</v>
      </c>
      <c r="F202" s="9" t="s">
        <v>280</v>
      </c>
      <c r="G202">
        <v>2436</v>
      </c>
      <c r="H202">
        <v>1</v>
      </c>
      <c r="I202" s="9" t="s">
        <v>90</v>
      </c>
      <c r="J202">
        <v>406</v>
      </c>
      <c r="K202" s="9" t="s">
        <v>519</v>
      </c>
      <c r="L202" t="s">
        <v>517</v>
      </c>
      <c r="M202" s="9" t="s">
        <v>356</v>
      </c>
      <c r="N202">
        <v>6</v>
      </c>
    </row>
    <row r="203" spans="1:14" x14ac:dyDescent="0.2">
      <c r="A203" s="9" t="s">
        <v>92</v>
      </c>
      <c r="B203" s="9" t="s">
        <v>505</v>
      </c>
      <c r="C203" s="9" t="s">
        <v>518</v>
      </c>
      <c r="D203" s="9" t="s">
        <v>281</v>
      </c>
      <c r="E203" s="9" t="s">
        <v>278</v>
      </c>
      <c r="F203" s="9" t="s">
        <v>283</v>
      </c>
      <c r="G203">
        <v>1300</v>
      </c>
      <c r="H203">
        <v>1</v>
      </c>
      <c r="I203" s="9" t="s">
        <v>92</v>
      </c>
      <c r="J203">
        <v>325</v>
      </c>
      <c r="K203" s="9" t="s">
        <v>519</v>
      </c>
      <c r="L203" t="s">
        <v>514</v>
      </c>
      <c r="M203" s="9" t="s">
        <v>356</v>
      </c>
      <c r="N203">
        <v>6</v>
      </c>
    </row>
    <row r="204" spans="1:14" x14ac:dyDescent="0.2">
      <c r="A204" s="9" t="s">
        <v>92</v>
      </c>
      <c r="B204" s="9" t="s">
        <v>505</v>
      </c>
      <c r="C204" s="9" t="s">
        <v>518</v>
      </c>
      <c r="D204" s="9" t="s">
        <v>281</v>
      </c>
      <c r="E204" s="9" t="s">
        <v>278</v>
      </c>
      <c r="F204" s="9" t="s">
        <v>282</v>
      </c>
      <c r="G204">
        <v>650</v>
      </c>
      <c r="H204">
        <v>1</v>
      </c>
      <c r="I204" s="9" t="s">
        <v>92</v>
      </c>
      <c r="J204">
        <v>325</v>
      </c>
      <c r="K204" s="9" t="s">
        <v>519</v>
      </c>
      <c r="L204" t="s">
        <v>514</v>
      </c>
      <c r="M204" s="9" t="s">
        <v>356</v>
      </c>
      <c r="N204">
        <v>6</v>
      </c>
    </row>
    <row r="205" spans="1:14" x14ac:dyDescent="0.2">
      <c r="A205" s="9" t="s">
        <v>93</v>
      </c>
      <c r="B205" s="9" t="s">
        <v>511</v>
      </c>
      <c r="C205" s="9" t="s">
        <v>513</v>
      </c>
      <c r="D205" s="9" t="s">
        <v>281</v>
      </c>
      <c r="E205" s="9" t="s">
        <v>278</v>
      </c>
      <c r="F205" s="9" t="s">
        <v>282</v>
      </c>
      <c r="G205">
        <v>3714</v>
      </c>
      <c r="H205">
        <v>1</v>
      </c>
      <c r="I205" s="9" t="s">
        <v>93</v>
      </c>
      <c r="J205">
        <v>619</v>
      </c>
      <c r="K205" s="9" t="s">
        <v>499</v>
      </c>
      <c r="L205" t="s">
        <v>514</v>
      </c>
      <c r="M205" s="9" t="s">
        <v>356</v>
      </c>
      <c r="N205">
        <v>6</v>
      </c>
    </row>
    <row r="206" spans="1:14" x14ac:dyDescent="0.2">
      <c r="A206" s="9" t="s">
        <v>94</v>
      </c>
      <c r="B206" s="9" t="s">
        <v>515</v>
      </c>
      <c r="C206" s="9" t="s">
        <v>516</v>
      </c>
      <c r="D206" s="9" t="s">
        <v>281</v>
      </c>
      <c r="E206" s="9" t="s">
        <v>278</v>
      </c>
      <c r="F206" s="9" t="s">
        <v>282</v>
      </c>
      <c r="G206">
        <v>3948</v>
      </c>
      <c r="H206">
        <v>1</v>
      </c>
      <c r="I206" s="9" t="s">
        <v>94</v>
      </c>
      <c r="J206">
        <v>658</v>
      </c>
      <c r="K206" s="9" t="s">
        <v>499</v>
      </c>
      <c r="L206" t="s">
        <v>517</v>
      </c>
      <c r="M206" s="9" t="s">
        <v>356</v>
      </c>
      <c r="N206">
        <v>6</v>
      </c>
    </row>
    <row r="207" spans="1:14" x14ac:dyDescent="0.2">
      <c r="A207" s="9" t="s">
        <v>96</v>
      </c>
      <c r="B207" s="9" t="s">
        <v>497</v>
      </c>
      <c r="C207" s="9" t="s">
        <v>513</v>
      </c>
      <c r="D207" s="9" t="s">
        <v>281</v>
      </c>
      <c r="E207" s="9" t="s">
        <v>278</v>
      </c>
      <c r="F207" s="9" t="s">
        <v>283</v>
      </c>
      <c r="G207">
        <v>738</v>
      </c>
      <c r="H207">
        <v>1</v>
      </c>
      <c r="I207" s="9" t="s">
        <v>96</v>
      </c>
      <c r="J207">
        <v>369</v>
      </c>
      <c r="K207" s="9" t="s">
        <v>499</v>
      </c>
      <c r="L207" t="s">
        <v>514</v>
      </c>
      <c r="M207" s="9" t="s">
        <v>356</v>
      </c>
      <c r="N207">
        <v>6</v>
      </c>
    </row>
    <row r="208" spans="1:14" x14ac:dyDescent="0.2">
      <c r="A208" s="9" t="s">
        <v>96</v>
      </c>
      <c r="B208" s="9" t="s">
        <v>497</v>
      </c>
      <c r="C208" s="9" t="s">
        <v>513</v>
      </c>
      <c r="D208" s="9" t="s">
        <v>281</v>
      </c>
      <c r="E208" s="9" t="s">
        <v>278</v>
      </c>
      <c r="F208" s="9" t="s">
        <v>282</v>
      </c>
      <c r="G208">
        <v>1476</v>
      </c>
      <c r="H208">
        <v>1</v>
      </c>
      <c r="I208" s="9" t="s">
        <v>96</v>
      </c>
      <c r="J208">
        <v>369</v>
      </c>
      <c r="K208" s="9" t="s">
        <v>499</v>
      </c>
      <c r="L208" t="s">
        <v>514</v>
      </c>
      <c r="M208" s="9" t="s">
        <v>356</v>
      </c>
      <c r="N208">
        <v>6</v>
      </c>
    </row>
    <row r="209" spans="1:14" x14ac:dyDescent="0.2">
      <c r="A209" s="9" t="s">
        <v>97</v>
      </c>
      <c r="B209" s="9" t="s">
        <v>527</v>
      </c>
      <c r="C209" s="9" t="s">
        <v>516</v>
      </c>
      <c r="D209" s="9" t="s">
        <v>281</v>
      </c>
      <c r="E209" s="9" t="s">
        <v>278</v>
      </c>
      <c r="F209" s="9" t="s">
        <v>280</v>
      </c>
      <c r="G209">
        <v>1749</v>
      </c>
      <c r="H209">
        <v>1</v>
      </c>
      <c r="I209" s="9" t="s">
        <v>97</v>
      </c>
      <c r="J209">
        <v>583</v>
      </c>
      <c r="K209" s="9" t="s">
        <v>499</v>
      </c>
      <c r="L209" t="s">
        <v>517</v>
      </c>
      <c r="M209" s="9" t="s">
        <v>356</v>
      </c>
      <c r="N209">
        <v>6</v>
      </c>
    </row>
    <row r="210" spans="1:14" x14ac:dyDescent="0.2">
      <c r="A210" s="9" t="s">
        <v>99</v>
      </c>
      <c r="B210" s="9" t="s">
        <v>505</v>
      </c>
      <c r="C210" s="9" t="s">
        <v>518</v>
      </c>
      <c r="D210" s="9" t="s">
        <v>281</v>
      </c>
      <c r="E210" s="9" t="s">
        <v>278</v>
      </c>
      <c r="F210" s="9" t="s">
        <v>280</v>
      </c>
      <c r="G210">
        <v>1300</v>
      </c>
      <c r="H210">
        <v>1</v>
      </c>
      <c r="I210" s="9" t="s">
        <v>99</v>
      </c>
      <c r="J210">
        <v>325</v>
      </c>
      <c r="K210" s="9" t="s">
        <v>519</v>
      </c>
      <c r="L210" t="s">
        <v>514</v>
      </c>
      <c r="M210" s="9" t="s">
        <v>356</v>
      </c>
      <c r="N210">
        <v>6</v>
      </c>
    </row>
    <row r="211" spans="1:14" x14ac:dyDescent="0.2">
      <c r="A211" s="9" t="s">
        <v>102</v>
      </c>
      <c r="B211" s="9" t="s">
        <v>526</v>
      </c>
      <c r="C211" s="9" t="s">
        <v>520</v>
      </c>
      <c r="D211" s="9" t="s">
        <v>281</v>
      </c>
      <c r="E211" s="9" t="s">
        <v>278</v>
      </c>
      <c r="F211" s="9" t="s">
        <v>280</v>
      </c>
      <c r="G211">
        <v>1875</v>
      </c>
      <c r="H211">
        <v>1</v>
      </c>
      <c r="I211" s="9" t="s">
        <v>102</v>
      </c>
      <c r="J211">
        <v>625</v>
      </c>
      <c r="K211" s="9" t="s">
        <v>519</v>
      </c>
      <c r="L211" t="s">
        <v>517</v>
      </c>
      <c r="M211" s="9" t="s">
        <v>356</v>
      </c>
      <c r="N211">
        <v>6</v>
      </c>
    </row>
    <row r="212" spans="1:14" x14ac:dyDescent="0.2">
      <c r="A212" s="9" t="s">
        <v>105</v>
      </c>
      <c r="B212" s="9" t="s">
        <v>528</v>
      </c>
      <c r="C212" s="9" t="s">
        <v>513</v>
      </c>
      <c r="D212" s="9" t="s">
        <v>281</v>
      </c>
      <c r="E212" s="9" t="s">
        <v>278</v>
      </c>
      <c r="F212" s="9" t="s">
        <v>280</v>
      </c>
      <c r="G212">
        <v>2475</v>
      </c>
      <c r="H212">
        <v>1</v>
      </c>
      <c r="I212" s="9" t="s">
        <v>105</v>
      </c>
      <c r="J212">
        <v>825</v>
      </c>
      <c r="K212" s="9" t="s">
        <v>499</v>
      </c>
      <c r="L212" t="s">
        <v>514</v>
      </c>
      <c r="M212" s="9" t="s">
        <v>356</v>
      </c>
      <c r="N212">
        <v>6</v>
      </c>
    </row>
    <row r="213" spans="1:14" x14ac:dyDescent="0.2">
      <c r="A213" s="9" t="s">
        <v>107</v>
      </c>
      <c r="B213" s="9" t="s">
        <v>521</v>
      </c>
      <c r="C213" s="9" t="s">
        <v>522</v>
      </c>
      <c r="D213" s="9" t="s">
        <v>281</v>
      </c>
      <c r="E213" s="9" t="s">
        <v>278</v>
      </c>
      <c r="F213" s="9" t="s">
        <v>283</v>
      </c>
      <c r="G213">
        <v>2376</v>
      </c>
      <c r="H213">
        <v>1</v>
      </c>
      <c r="I213" s="9" t="s">
        <v>107</v>
      </c>
      <c r="J213">
        <v>594</v>
      </c>
      <c r="K213" s="9" t="s">
        <v>519</v>
      </c>
      <c r="L213" t="s">
        <v>500</v>
      </c>
      <c r="M213" s="9" t="s">
        <v>356</v>
      </c>
      <c r="N213">
        <v>6</v>
      </c>
    </row>
    <row r="214" spans="1:14" x14ac:dyDescent="0.2">
      <c r="A214" s="9" t="s">
        <v>107</v>
      </c>
      <c r="B214" s="9" t="s">
        <v>521</v>
      </c>
      <c r="C214" s="9" t="s">
        <v>522</v>
      </c>
      <c r="D214" s="9" t="s">
        <v>281</v>
      </c>
      <c r="E214" s="9" t="s">
        <v>278</v>
      </c>
      <c r="F214" s="9" t="s">
        <v>282</v>
      </c>
      <c r="G214">
        <v>1188</v>
      </c>
      <c r="H214">
        <v>1</v>
      </c>
      <c r="I214" s="9" t="s">
        <v>107</v>
      </c>
      <c r="J214">
        <v>594</v>
      </c>
      <c r="K214" s="9" t="s">
        <v>519</v>
      </c>
      <c r="L214" t="s">
        <v>500</v>
      </c>
      <c r="M214" s="9" t="s">
        <v>356</v>
      </c>
      <c r="N214">
        <v>6</v>
      </c>
    </row>
    <row r="215" spans="1:14" x14ac:dyDescent="0.2">
      <c r="A215" s="9" t="s">
        <v>109</v>
      </c>
      <c r="B215" s="9" t="s">
        <v>501</v>
      </c>
      <c r="C215" s="9" t="s">
        <v>516</v>
      </c>
      <c r="D215" s="9" t="s">
        <v>281</v>
      </c>
      <c r="E215" s="9" t="s">
        <v>278</v>
      </c>
      <c r="F215" s="9" t="s">
        <v>283</v>
      </c>
      <c r="G215">
        <v>2460</v>
      </c>
      <c r="H215">
        <v>1</v>
      </c>
      <c r="I215" s="9" t="s">
        <v>109</v>
      </c>
      <c r="J215">
        <v>492</v>
      </c>
      <c r="K215" s="9" t="s">
        <v>499</v>
      </c>
      <c r="L215" t="s">
        <v>517</v>
      </c>
      <c r="M215" s="9" t="s">
        <v>356</v>
      </c>
      <c r="N215">
        <v>6</v>
      </c>
    </row>
    <row r="216" spans="1:14" x14ac:dyDescent="0.2">
      <c r="A216" s="9" t="s">
        <v>109</v>
      </c>
      <c r="B216" s="9" t="s">
        <v>501</v>
      </c>
      <c r="C216" s="9" t="s">
        <v>516</v>
      </c>
      <c r="D216" s="9" t="s">
        <v>281</v>
      </c>
      <c r="E216" s="9" t="s">
        <v>278</v>
      </c>
      <c r="F216" s="9" t="s">
        <v>282</v>
      </c>
      <c r="G216">
        <v>492</v>
      </c>
      <c r="H216">
        <v>1</v>
      </c>
      <c r="I216" s="9" t="s">
        <v>109</v>
      </c>
      <c r="J216">
        <v>492</v>
      </c>
      <c r="K216" s="9" t="s">
        <v>499</v>
      </c>
      <c r="L216" t="s">
        <v>517</v>
      </c>
      <c r="M216" s="9" t="s">
        <v>356</v>
      </c>
      <c r="N216">
        <v>6</v>
      </c>
    </row>
    <row r="217" spans="1:14" x14ac:dyDescent="0.2">
      <c r="A217" s="9" t="s">
        <v>111</v>
      </c>
      <c r="B217" s="9" t="s">
        <v>507</v>
      </c>
      <c r="C217" s="9" t="s">
        <v>513</v>
      </c>
      <c r="D217" s="9" t="s">
        <v>281</v>
      </c>
      <c r="E217" s="9" t="s">
        <v>278</v>
      </c>
      <c r="F217" s="9" t="s">
        <v>280</v>
      </c>
      <c r="G217">
        <v>1624</v>
      </c>
      <c r="H217">
        <v>1</v>
      </c>
      <c r="I217" s="9" t="s">
        <v>111</v>
      </c>
      <c r="J217">
        <v>406</v>
      </c>
      <c r="K217" s="9" t="s">
        <v>499</v>
      </c>
      <c r="L217" t="s">
        <v>514</v>
      </c>
      <c r="M217" s="9" t="s">
        <v>356</v>
      </c>
      <c r="N217">
        <v>6</v>
      </c>
    </row>
    <row r="218" spans="1:14" x14ac:dyDescent="0.2">
      <c r="A218" s="9" t="s">
        <v>113</v>
      </c>
      <c r="B218" s="9" t="s">
        <v>506</v>
      </c>
      <c r="C218" s="9" t="s">
        <v>520</v>
      </c>
      <c r="D218" s="9" t="s">
        <v>281</v>
      </c>
      <c r="E218" s="9" t="s">
        <v>278</v>
      </c>
      <c r="F218" s="9" t="s">
        <v>280</v>
      </c>
      <c r="G218">
        <v>2970</v>
      </c>
      <c r="H218">
        <v>1</v>
      </c>
      <c r="I218" s="9" t="s">
        <v>113</v>
      </c>
      <c r="J218">
        <v>495</v>
      </c>
      <c r="K218" s="9" t="s">
        <v>519</v>
      </c>
      <c r="L218" t="s">
        <v>517</v>
      </c>
      <c r="M218" s="9" t="s">
        <v>356</v>
      </c>
      <c r="N218">
        <v>6</v>
      </c>
    </row>
    <row r="219" spans="1:14" x14ac:dyDescent="0.2">
      <c r="A219" s="9" t="s">
        <v>118</v>
      </c>
      <c r="B219" s="9" t="s">
        <v>508</v>
      </c>
      <c r="C219" s="9" t="s">
        <v>522</v>
      </c>
      <c r="D219" s="9" t="s">
        <v>281</v>
      </c>
      <c r="E219" s="9" t="s">
        <v>278</v>
      </c>
      <c r="F219" s="9" t="s">
        <v>280</v>
      </c>
      <c r="G219">
        <v>1084</v>
      </c>
      <c r="H219">
        <v>1</v>
      </c>
      <c r="I219" s="9" t="s">
        <v>118</v>
      </c>
      <c r="J219">
        <v>542</v>
      </c>
      <c r="K219" s="9" t="s">
        <v>519</v>
      </c>
      <c r="L219" t="s">
        <v>500</v>
      </c>
      <c r="M219" s="9" t="s">
        <v>356</v>
      </c>
      <c r="N219">
        <v>6</v>
      </c>
    </row>
    <row r="220" spans="1:14" x14ac:dyDescent="0.2">
      <c r="A220" s="9" t="s">
        <v>121</v>
      </c>
      <c r="B220" s="9" t="s">
        <v>529</v>
      </c>
      <c r="C220" s="9" t="s">
        <v>522</v>
      </c>
      <c r="D220" s="9" t="s">
        <v>281</v>
      </c>
      <c r="E220" s="9" t="s">
        <v>278</v>
      </c>
      <c r="F220" s="9" t="s">
        <v>280</v>
      </c>
      <c r="G220">
        <v>938</v>
      </c>
      <c r="H220">
        <v>1</v>
      </c>
      <c r="I220" s="9" t="s">
        <v>121</v>
      </c>
      <c r="J220">
        <v>469</v>
      </c>
      <c r="K220" s="9" t="s">
        <v>519</v>
      </c>
      <c r="L220" t="s">
        <v>500</v>
      </c>
      <c r="M220" s="9" t="s">
        <v>356</v>
      </c>
      <c r="N220">
        <v>6</v>
      </c>
    </row>
    <row r="221" spans="1:14" x14ac:dyDescent="0.2">
      <c r="A221" s="9" t="s">
        <v>123</v>
      </c>
      <c r="B221" s="9" t="s">
        <v>504</v>
      </c>
      <c r="C221" s="9" t="s">
        <v>516</v>
      </c>
      <c r="D221" s="9" t="s">
        <v>281</v>
      </c>
      <c r="E221" s="9" t="s">
        <v>278</v>
      </c>
      <c r="F221" s="9" t="s">
        <v>283</v>
      </c>
      <c r="G221">
        <v>2376</v>
      </c>
      <c r="H221">
        <v>1</v>
      </c>
      <c r="I221" s="9" t="s">
        <v>123</v>
      </c>
      <c r="J221">
        <v>792</v>
      </c>
      <c r="K221" s="9" t="s">
        <v>499</v>
      </c>
      <c r="L221" t="s">
        <v>517</v>
      </c>
      <c r="M221" s="9" t="s">
        <v>356</v>
      </c>
      <c r="N221">
        <v>6</v>
      </c>
    </row>
    <row r="222" spans="1:14" x14ac:dyDescent="0.2">
      <c r="A222" s="9" t="s">
        <v>123</v>
      </c>
      <c r="B222" s="9" t="s">
        <v>504</v>
      </c>
      <c r="C222" s="9" t="s">
        <v>516</v>
      </c>
      <c r="D222" s="9" t="s">
        <v>281</v>
      </c>
      <c r="E222" s="9" t="s">
        <v>278</v>
      </c>
      <c r="F222" s="9" t="s">
        <v>282</v>
      </c>
      <c r="G222">
        <v>2376</v>
      </c>
      <c r="H222">
        <v>1</v>
      </c>
      <c r="I222" s="9" t="s">
        <v>123</v>
      </c>
      <c r="J222">
        <v>792</v>
      </c>
      <c r="K222" s="9" t="s">
        <v>499</v>
      </c>
      <c r="L222" t="s">
        <v>517</v>
      </c>
      <c r="M222" s="9" t="s">
        <v>356</v>
      </c>
      <c r="N222">
        <v>6</v>
      </c>
    </row>
    <row r="223" spans="1:14" x14ac:dyDescent="0.2">
      <c r="A223" s="9" t="s">
        <v>125</v>
      </c>
      <c r="B223" s="9" t="s">
        <v>507</v>
      </c>
      <c r="C223" s="9" t="s">
        <v>522</v>
      </c>
      <c r="D223" s="9" t="s">
        <v>281</v>
      </c>
      <c r="E223" s="9" t="s">
        <v>278</v>
      </c>
      <c r="F223" s="9" t="s">
        <v>283</v>
      </c>
      <c r="G223">
        <v>2030</v>
      </c>
      <c r="H223">
        <v>1</v>
      </c>
      <c r="I223" s="9" t="s">
        <v>125</v>
      </c>
      <c r="J223">
        <v>406</v>
      </c>
      <c r="K223" s="9" t="s">
        <v>519</v>
      </c>
      <c r="L223" t="s">
        <v>500</v>
      </c>
      <c r="M223" s="9" t="s">
        <v>356</v>
      </c>
      <c r="N223">
        <v>6</v>
      </c>
    </row>
    <row r="224" spans="1:14" x14ac:dyDescent="0.2">
      <c r="A224" s="9" t="s">
        <v>125</v>
      </c>
      <c r="B224" s="9" t="s">
        <v>507</v>
      </c>
      <c r="C224" s="9" t="s">
        <v>522</v>
      </c>
      <c r="D224" s="9" t="s">
        <v>281</v>
      </c>
      <c r="E224" s="9" t="s">
        <v>278</v>
      </c>
      <c r="F224" s="9" t="s">
        <v>282</v>
      </c>
      <c r="G224">
        <v>406</v>
      </c>
      <c r="H224">
        <v>1</v>
      </c>
      <c r="I224" s="9" t="s">
        <v>125</v>
      </c>
      <c r="J224">
        <v>406</v>
      </c>
      <c r="K224" s="9" t="s">
        <v>519</v>
      </c>
      <c r="L224" t="s">
        <v>500</v>
      </c>
      <c r="M224" s="9" t="s">
        <v>356</v>
      </c>
      <c r="N224">
        <v>6</v>
      </c>
    </row>
    <row r="225" spans="1:14" x14ac:dyDescent="0.2">
      <c r="A225" s="9" t="s">
        <v>126</v>
      </c>
      <c r="B225" s="9" t="s">
        <v>508</v>
      </c>
      <c r="C225" s="9" t="s">
        <v>522</v>
      </c>
      <c r="D225" s="9" t="s">
        <v>281</v>
      </c>
      <c r="E225" s="9" t="s">
        <v>278</v>
      </c>
      <c r="F225" s="9" t="s">
        <v>283</v>
      </c>
      <c r="G225">
        <v>2710</v>
      </c>
      <c r="H225">
        <v>1</v>
      </c>
      <c r="I225" s="9" t="s">
        <v>126</v>
      </c>
      <c r="J225">
        <v>542</v>
      </c>
      <c r="K225" s="9" t="s">
        <v>519</v>
      </c>
      <c r="L225" t="s">
        <v>500</v>
      </c>
      <c r="M225" s="9" t="s">
        <v>356</v>
      </c>
      <c r="N225">
        <v>6</v>
      </c>
    </row>
    <row r="226" spans="1:14" x14ac:dyDescent="0.2">
      <c r="A226" s="9" t="s">
        <v>126</v>
      </c>
      <c r="B226" s="9" t="s">
        <v>508</v>
      </c>
      <c r="C226" s="9" t="s">
        <v>522</v>
      </c>
      <c r="D226" s="9" t="s">
        <v>281</v>
      </c>
      <c r="E226" s="9" t="s">
        <v>278</v>
      </c>
      <c r="F226" s="9" t="s">
        <v>282</v>
      </c>
      <c r="G226">
        <v>542</v>
      </c>
      <c r="H226">
        <v>1</v>
      </c>
      <c r="I226" s="9" t="s">
        <v>126</v>
      </c>
      <c r="J226">
        <v>542</v>
      </c>
      <c r="K226" s="9" t="s">
        <v>519</v>
      </c>
      <c r="L226" t="s">
        <v>500</v>
      </c>
      <c r="M226" s="9" t="s">
        <v>356</v>
      </c>
      <c r="N226">
        <v>6</v>
      </c>
    </row>
    <row r="227" spans="1:14" x14ac:dyDescent="0.2">
      <c r="A227" s="9" t="s">
        <v>127</v>
      </c>
      <c r="B227" s="9" t="s">
        <v>523</v>
      </c>
      <c r="C227" s="9" t="s">
        <v>520</v>
      </c>
      <c r="D227" s="9" t="s">
        <v>281</v>
      </c>
      <c r="E227" s="9" t="s">
        <v>278</v>
      </c>
      <c r="F227" s="9" t="s">
        <v>283</v>
      </c>
      <c r="G227">
        <v>882.14</v>
      </c>
      <c r="H227">
        <v>1</v>
      </c>
      <c r="I227" s="9" t="s">
        <v>127</v>
      </c>
      <c r="J227">
        <v>441.07150000000001</v>
      </c>
      <c r="K227" s="9" t="s">
        <v>519</v>
      </c>
      <c r="L227" t="s">
        <v>517</v>
      </c>
      <c r="M227" s="9" t="s">
        <v>356</v>
      </c>
      <c r="N227">
        <v>6</v>
      </c>
    </row>
    <row r="228" spans="1:14" x14ac:dyDescent="0.2">
      <c r="A228" s="9" t="s">
        <v>127</v>
      </c>
      <c r="B228" s="9" t="s">
        <v>523</v>
      </c>
      <c r="C228" s="9" t="s">
        <v>520</v>
      </c>
      <c r="D228" s="9" t="s">
        <v>281</v>
      </c>
      <c r="E228" s="9" t="s">
        <v>278</v>
      </c>
      <c r="F228" s="9" t="s">
        <v>282</v>
      </c>
      <c r="G228">
        <v>1764.29</v>
      </c>
      <c r="H228">
        <v>1</v>
      </c>
      <c r="I228" s="9" t="s">
        <v>127</v>
      </c>
      <c r="J228">
        <v>441.07150000000001</v>
      </c>
      <c r="K228" s="9" t="s">
        <v>519</v>
      </c>
      <c r="L228" t="s">
        <v>517</v>
      </c>
      <c r="M228" s="9" t="s">
        <v>356</v>
      </c>
      <c r="N228">
        <v>6</v>
      </c>
    </row>
    <row r="229" spans="1:14" x14ac:dyDescent="0.2">
      <c r="A229" s="9" t="s">
        <v>131</v>
      </c>
      <c r="B229" s="9" t="s">
        <v>508</v>
      </c>
      <c r="C229" s="9" t="s">
        <v>516</v>
      </c>
      <c r="D229" s="9" t="s">
        <v>281</v>
      </c>
      <c r="E229" s="9" t="s">
        <v>278</v>
      </c>
      <c r="F229" s="9" t="s">
        <v>280</v>
      </c>
      <c r="G229">
        <v>3252</v>
      </c>
      <c r="H229">
        <v>1</v>
      </c>
      <c r="I229" s="9" t="s">
        <v>131</v>
      </c>
      <c r="J229">
        <v>542</v>
      </c>
      <c r="K229" s="9" t="s">
        <v>499</v>
      </c>
      <c r="L229" t="s">
        <v>517</v>
      </c>
      <c r="M229" s="9" t="s">
        <v>356</v>
      </c>
      <c r="N229">
        <v>6</v>
      </c>
    </row>
    <row r="230" spans="1:14" x14ac:dyDescent="0.2">
      <c r="A230" s="9" t="s">
        <v>132</v>
      </c>
      <c r="B230" s="9" t="s">
        <v>505</v>
      </c>
      <c r="C230" s="9" t="s">
        <v>518</v>
      </c>
      <c r="D230" s="9" t="s">
        <v>281</v>
      </c>
      <c r="E230" s="9" t="s">
        <v>278</v>
      </c>
      <c r="F230" s="9" t="s">
        <v>280</v>
      </c>
      <c r="G230">
        <v>650</v>
      </c>
      <c r="H230">
        <v>1</v>
      </c>
      <c r="I230" s="9" t="s">
        <v>132</v>
      </c>
      <c r="J230">
        <v>325</v>
      </c>
      <c r="K230" s="9" t="s">
        <v>519</v>
      </c>
      <c r="L230" t="s">
        <v>514</v>
      </c>
      <c r="M230" s="9" t="s">
        <v>356</v>
      </c>
      <c r="N230">
        <v>6</v>
      </c>
    </row>
    <row r="231" spans="1:14" x14ac:dyDescent="0.2">
      <c r="A231" s="9" t="s">
        <v>134</v>
      </c>
      <c r="B231" s="9" t="s">
        <v>508</v>
      </c>
      <c r="C231" s="9" t="s">
        <v>522</v>
      </c>
      <c r="D231" s="9" t="s">
        <v>281</v>
      </c>
      <c r="E231" s="9" t="s">
        <v>278</v>
      </c>
      <c r="F231" s="9" t="s">
        <v>280</v>
      </c>
      <c r="G231">
        <v>1084</v>
      </c>
      <c r="H231">
        <v>1</v>
      </c>
      <c r="I231" s="9" t="s">
        <v>134</v>
      </c>
      <c r="J231">
        <v>542</v>
      </c>
      <c r="K231" s="9" t="s">
        <v>519</v>
      </c>
      <c r="L231" t="s">
        <v>500</v>
      </c>
      <c r="M231" s="9" t="s">
        <v>356</v>
      </c>
      <c r="N231">
        <v>6</v>
      </c>
    </row>
    <row r="232" spans="1:14" x14ac:dyDescent="0.2">
      <c r="A232" s="9" t="s">
        <v>135</v>
      </c>
      <c r="B232" s="9" t="s">
        <v>503</v>
      </c>
      <c r="C232" s="9" t="s">
        <v>516</v>
      </c>
      <c r="D232" s="9" t="s">
        <v>281</v>
      </c>
      <c r="E232" s="9" t="s">
        <v>278</v>
      </c>
      <c r="F232" s="9" t="s">
        <v>282</v>
      </c>
      <c r="G232">
        <v>2370</v>
      </c>
      <c r="H232">
        <v>1</v>
      </c>
      <c r="I232" s="9" t="s">
        <v>135</v>
      </c>
      <c r="J232">
        <v>395</v>
      </c>
      <c r="K232" s="9" t="s">
        <v>499</v>
      </c>
      <c r="L232" t="s">
        <v>517</v>
      </c>
      <c r="M232" s="9" t="s">
        <v>356</v>
      </c>
      <c r="N232">
        <v>6</v>
      </c>
    </row>
    <row r="233" spans="1:14" x14ac:dyDescent="0.2">
      <c r="A233" s="9" t="s">
        <v>136</v>
      </c>
      <c r="B233" s="9" t="s">
        <v>510</v>
      </c>
      <c r="C233" s="9" t="s">
        <v>520</v>
      </c>
      <c r="D233" s="9" t="s">
        <v>281</v>
      </c>
      <c r="E233" s="9" t="s">
        <v>278</v>
      </c>
      <c r="F233" s="9" t="s">
        <v>280</v>
      </c>
      <c r="G233">
        <v>1500</v>
      </c>
      <c r="H233">
        <v>1</v>
      </c>
      <c r="I233" s="9" t="s">
        <v>136</v>
      </c>
      <c r="J233">
        <v>375</v>
      </c>
      <c r="K233" s="9" t="s">
        <v>519</v>
      </c>
      <c r="L233" t="s">
        <v>517</v>
      </c>
      <c r="M233" s="9" t="s">
        <v>356</v>
      </c>
      <c r="N233">
        <v>6</v>
      </c>
    </row>
    <row r="234" spans="1:14" x14ac:dyDescent="0.2">
      <c r="A234" s="9" t="s">
        <v>137</v>
      </c>
      <c r="B234" s="9" t="s">
        <v>508</v>
      </c>
      <c r="C234" s="9" t="s">
        <v>513</v>
      </c>
      <c r="D234" s="9" t="s">
        <v>281</v>
      </c>
      <c r="E234" s="9" t="s">
        <v>278</v>
      </c>
      <c r="F234" s="9" t="s">
        <v>280</v>
      </c>
      <c r="G234">
        <v>2710</v>
      </c>
      <c r="H234">
        <v>1</v>
      </c>
      <c r="I234" s="9" t="s">
        <v>137</v>
      </c>
      <c r="J234">
        <v>542</v>
      </c>
      <c r="K234" s="9" t="s">
        <v>499</v>
      </c>
      <c r="L234" t="s">
        <v>514</v>
      </c>
      <c r="M234" s="9" t="s">
        <v>356</v>
      </c>
      <c r="N234">
        <v>6</v>
      </c>
    </row>
    <row r="235" spans="1:14" x14ac:dyDescent="0.2">
      <c r="A235" s="9" t="s">
        <v>139</v>
      </c>
      <c r="B235" s="9" t="s">
        <v>529</v>
      </c>
      <c r="C235" s="9" t="s">
        <v>513</v>
      </c>
      <c r="D235" s="9" t="s">
        <v>281</v>
      </c>
      <c r="E235" s="9" t="s">
        <v>278</v>
      </c>
      <c r="F235" s="9" t="s">
        <v>280</v>
      </c>
      <c r="G235">
        <v>1407</v>
      </c>
      <c r="H235">
        <v>1</v>
      </c>
      <c r="I235" s="9" t="s">
        <v>139</v>
      </c>
      <c r="J235">
        <v>469</v>
      </c>
      <c r="K235" s="9" t="s">
        <v>499</v>
      </c>
      <c r="L235" t="s">
        <v>514</v>
      </c>
      <c r="M235" s="9" t="s">
        <v>356</v>
      </c>
      <c r="N235">
        <v>6</v>
      </c>
    </row>
    <row r="236" spans="1:14" x14ac:dyDescent="0.2">
      <c r="A236" s="9" t="s">
        <v>140</v>
      </c>
      <c r="B236" s="9" t="s">
        <v>515</v>
      </c>
      <c r="C236" s="9" t="s">
        <v>520</v>
      </c>
      <c r="D236" s="9" t="s">
        <v>281</v>
      </c>
      <c r="E236" s="9" t="s">
        <v>278</v>
      </c>
      <c r="F236" s="9" t="s">
        <v>280</v>
      </c>
      <c r="G236">
        <v>3290</v>
      </c>
      <c r="H236">
        <v>1</v>
      </c>
      <c r="I236" s="9" t="s">
        <v>140</v>
      </c>
      <c r="J236">
        <v>658</v>
      </c>
      <c r="K236" s="9" t="s">
        <v>519</v>
      </c>
      <c r="L236" t="s">
        <v>517</v>
      </c>
      <c r="M236" s="9" t="s">
        <v>356</v>
      </c>
      <c r="N236">
        <v>6</v>
      </c>
    </row>
    <row r="237" spans="1:14" x14ac:dyDescent="0.2">
      <c r="A237" s="9" t="s">
        <v>144</v>
      </c>
      <c r="B237" s="9" t="s">
        <v>502</v>
      </c>
      <c r="C237" s="9" t="s">
        <v>520</v>
      </c>
      <c r="D237" s="9" t="s">
        <v>281</v>
      </c>
      <c r="E237" s="9" t="s">
        <v>278</v>
      </c>
      <c r="F237" s="9" t="s">
        <v>283</v>
      </c>
      <c r="G237">
        <v>1425</v>
      </c>
      <c r="H237">
        <v>1</v>
      </c>
      <c r="I237" s="9" t="s">
        <v>144</v>
      </c>
      <c r="J237">
        <v>475</v>
      </c>
      <c r="K237" s="9" t="s">
        <v>519</v>
      </c>
      <c r="L237" t="s">
        <v>517</v>
      </c>
      <c r="M237" s="9" t="s">
        <v>356</v>
      </c>
      <c r="N237">
        <v>6</v>
      </c>
    </row>
    <row r="238" spans="1:14" x14ac:dyDescent="0.2">
      <c r="A238" s="9" t="s">
        <v>144</v>
      </c>
      <c r="B238" s="9" t="s">
        <v>502</v>
      </c>
      <c r="C238" s="9" t="s">
        <v>520</v>
      </c>
      <c r="D238" s="9" t="s">
        <v>281</v>
      </c>
      <c r="E238" s="9" t="s">
        <v>278</v>
      </c>
      <c r="F238" s="9" t="s">
        <v>282</v>
      </c>
      <c r="G238">
        <v>1425</v>
      </c>
      <c r="H238">
        <v>1</v>
      </c>
      <c r="I238" s="9" t="s">
        <v>144</v>
      </c>
      <c r="J238">
        <v>475</v>
      </c>
      <c r="K238" s="9" t="s">
        <v>519</v>
      </c>
      <c r="L238" t="s">
        <v>517</v>
      </c>
      <c r="M238" s="9" t="s">
        <v>356</v>
      </c>
      <c r="N238">
        <v>6</v>
      </c>
    </row>
    <row r="239" spans="1:14" x14ac:dyDescent="0.2">
      <c r="A239" s="9" t="s">
        <v>146</v>
      </c>
      <c r="B239" s="9" t="s">
        <v>504</v>
      </c>
      <c r="C239" s="9" t="s">
        <v>513</v>
      </c>
      <c r="D239" s="9" t="s">
        <v>281</v>
      </c>
      <c r="E239" s="9" t="s">
        <v>278</v>
      </c>
      <c r="F239" s="9" t="s">
        <v>283</v>
      </c>
      <c r="G239">
        <v>1584</v>
      </c>
      <c r="H239">
        <v>1</v>
      </c>
      <c r="I239" s="9" t="s">
        <v>146</v>
      </c>
      <c r="J239">
        <v>792</v>
      </c>
      <c r="K239" s="9" t="s">
        <v>499</v>
      </c>
      <c r="L239" t="s">
        <v>514</v>
      </c>
      <c r="M239" s="9" t="s">
        <v>356</v>
      </c>
      <c r="N239">
        <v>6</v>
      </c>
    </row>
    <row r="240" spans="1:14" x14ac:dyDescent="0.2">
      <c r="A240" s="9" t="s">
        <v>146</v>
      </c>
      <c r="B240" s="9" t="s">
        <v>504</v>
      </c>
      <c r="C240" s="9" t="s">
        <v>513</v>
      </c>
      <c r="D240" s="9" t="s">
        <v>281</v>
      </c>
      <c r="E240" s="9" t="s">
        <v>278</v>
      </c>
      <c r="F240" s="9" t="s">
        <v>282</v>
      </c>
      <c r="G240">
        <v>3168</v>
      </c>
      <c r="H240">
        <v>1</v>
      </c>
      <c r="I240" s="9" t="s">
        <v>146</v>
      </c>
      <c r="J240">
        <v>792</v>
      </c>
      <c r="K240" s="9" t="s">
        <v>499</v>
      </c>
      <c r="L240" t="s">
        <v>514</v>
      </c>
      <c r="M240" s="9" t="s">
        <v>356</v>
      </c>
      <c r="N240">
        <v>6</v>
      </c>
    </row>
    <row r="241" spans="1:14" x14ac:dyDescent="0.2">
      <c r="A241" s="9" t="s">
        <v>147</v>
      </c>
      <c r="B241" s="9" t="s">
        <v>505</v>
      </c>
      <c r="C241" s="9" t="s">
        <v>518</v>
      </c>
      <c r="D241" s="9" t="s">
        <v>281</v>
      </c>
      <c r="E241" s="9" t="s">
        <v>278</v>
      </c>
      <c r="F241" s="9" t="s">
        <v>280</v>
      </c>
      <c r="G241">
        <v>1625</v>
      </c>
      <c r="H241">
        <v>1</v>
      </c>
      <c r="I241" s="9" t="s">
        <v>147</v>
      </c>
      <c r="J241">
        <v>325</v>
      </c>
      <c r="K241" s="9" t="s">
        <v>519</v>
      </c>
      <c r="L241" t="s">
        <v>514</v>
      </c>
      <c r="M241" s="9" t="s">
        <v>356</v>
      </c>
      <c r="N241">
        <v>6</v>
      </c>
    </row>
    <row r="242" spans="1:14" x14ac:dyDescent="0.2">
      <c r="A242" s="9" t="s">
        <v>148</v>
      </c>
      <c r="B242" s="9" t="s">
        <v>521</v>
      </c>
      <c r="C242" s="9" t="s">
        <v>516</v>
      </c>
      <c r="D242" s="9" t="s">
        <v>281</v>
      </c>
      <c r="E242" s="9" t="s">
        <v>278</v>
      </c>
      <c r="F242" s="9" t="s">
        <v>283</v>
      </c>
      <c r="G242">
        <v>1188</v>
      </c>
      <c r="H242">
        <v>1</v>
      </c>
      <c r="I242" s="9" t="s">
        <v>148</v>
      </c>
      <c r="J242">
        <v>594</v>
      </c>
      <c r="K242" s="9" t="s">
        <v>499</v>
      </c>
      <c r="L242" t="s">
        <v>517</v>
      </c>
      <c r="M242" s="9" t="s">
        <v>356</v>
      </c>
      <c r="N242">
        <v>6</v>
      </c>
    </row>
    <row r="243" spans="1:14" x14ac:dyDescent="0.2">
      <c r="A243" s="9" t="s">
        <v>148</v>
      </c>
      <c r="B243" s="9" t="s">
        <v>521</v>
      </c>
      <c r="C243" s="9" t="s">
        <v>516</v>
      </c>
      <c r="D243" s="9" t="s">
        <v>281</v>
      </c>
      <c r="E243" s="9" t="s">
        <v>278</v>
      </c>
      <c r="F243" s="9" t="s">
        <v>282</v>
      </c>
      <c r="G243">
        <v>2376</v>
      </c>
      <c r="H243">
        <v>1</v>
      </c>
      <c r="I243" s="9" t="s">
        <v>148</v>
      </c>
      <c r="J243">
        <v>594</v>
      </c>
      <c r="K243" s="9" t="s">
        <v>499</v>
      </c>
      <c r="L243" t="s">
        <v>517</v>
      </c>
      <c r="M243" s="9" t="s">
        <v>356</v>
      </c>
      <c r="N243">
        <v>6</v>
      </c>
    </row>
    <row r="244" spans="1:14" x14ac:dyDescent="0.2">
      <c r="A244" s="9" t="s">
        <v>149</v>
      </c>
      <c r="B244" s="9" t="s">
        <v>515</v>
      </c>
      <c r="C244" s="9" t="s">
        <v>516</v>
      </c>
      <c r="D244" s="9" t="s">
        <v>281</v>
      </c>
      <c r="E244" s="9" t="s">
        <v>278</v>
      </c>
      <c r="F244" s="9" t="s">
        <v>282</v>
      </c>
      <c r="G244">
        <v>3948</v>
      </c>
      <c r="H244">
        <v>1</v>
      </c>
      <c r="I244" s="9" t="s">
        <v>149</v>
      </c>
      <c r="J244">
        <v>658</v>
      </c>
      <c r="K244" s="9" t="s">
        <v>499</v>
      </c>
      <c r="L244" t="s">
        <v>517</v>
      </c>
      <c r="M244" s="9" t="s">
        <v>356</v>
      </c>
      <c r="N244">
        <v>6</v>
      </c>
    </row>
    <row r="245" spans="1:14" x14ac:dyDescent="0.2">
      <c r="A245" s="9" t="s">
        <v>156</v>
      </c>
      <c r="B245" s="9" t="s">
        <v>497</v>
      </c>
      <c r="C245" s="9" t="s">
        <v>516</v>
      </c>
      <c r="D245" s="9" t="s">
        <v>281</v>
      </c>
      <c r="E245" s="9" t="s">
        <v>278</v>
      </c>
      <c r="F245" s="9" t="s">
        <v>283</v>
      </c>
      <c r="G245">
        <v>738</v>
      </c>
      <c r="H245">
        <v>1</v>
      </c>
      <c r="I245" s="9" t="s">
        <v>156</v>
      </c>
      <c r="J245">
        <v>369</v>
      </c>
      <c r="K245" s="9" t="s">
        <v>499</v>
      </c>
      <c r="L245" t="s">
        <v>517</v>
      </c>
      <c r="M245" s="9" t="s">
        <v>356</v>
      </c>
      <c r="N245">
        <v>6</v>
      </c>
    </row>
    <row r="246" spans="1:14" x14ac:dyDescent="0.2">
      <c r="A246" s="9" t="s">
        <v>156</v>
      </c>
      <c r="B246" s="9" t="s">
        <v>497</v>
      </c>
      <c r="C246" s="9" t="s">
        <v>516</v>
      </c>
      <c r="D246" s="9" t="s">
        <v>281</v>
      </c>
      <c r="E246" s="9" t="s">
        <v>278</v>
      </c>
      <c r="F246" s="9" t="s">
        <v>282</v>
      </c>
      <c r="G246">
        <v>1476</v>
      </c>
      <c r="H246">
        <v>1</v>
      </c>
      <c r="I246" s="9" t="s">
        <v>156</v>
      </c>
      <c r="J246">
        <v>369</v>
      </c>
      <c r="K246" s="9" t="s">
        <v>499</v>
      </c>
      <c r="L246" t="s">
        <v>517</v>
      </c>
      <c r="M246" s="9" t="s">
        <v>356</v>
      </c>
      <c r="N246">
        <v>6</v>
      </c>
    </row>
    <row r="247" spans="1:14" x14ac:dyDescent="0.2">
      <c r="A247" s="9" t="s">
        <v>169</v>
      </c>
      <c r="B247" s="9" t="s">
        <v>507</v>
      </c>
      <c r="C247" s="9" t="s">
        <v>513</v>
      </c>
      <c r="D247" s="9" t="s">
        <v>281</v>
      </c>
      <c r="E247" s="9" t="s">
        <v>278</v>
      </c>
      <c r="F247" s="9" t="s">
        <v>283</v>
      </c>
      <c r="G247">
        <v>2030</v>
      </c>
      <c r="H247">
        <v>1</v>
      </c>
      <c r="I247" s="9" t="s">
        <v>169</v>
      </c>
      <c r="J247">
        <v>406</v>
      </c>
      <c r="K247" s="9" t="s">
        <v>499</v>
      </c>
      <c r="L247" t="s">
        <v>514</v>
      </c>
      <c r="M247" s="9" t="s">
        <v>356</v>
      </c>
      <c r="N247">
        <v>6</v>
      </c>
    </row>
    <row r="248" spans="1:14" x14ac:dyDescent="0.2">
      <c r="A248" s="9" t="s">
        <v>169</v>
      </c>
      <c r="B248" s="9" t="s">
        <v>507</v>
      </c>
      <c r="C248" s="9" t="s">
        <v>513</v>
      </c>
      <c r="D248" s="9" t="s">
        <v>281</v>
      </c>
      <c r="E248" s="9" t="s">
        <v>278</v>
      </c>
      <c r="F248" s="9" t="s">
        <v>282</v>
      </c>
      <c r="G248">
        <v>406</v>
      </c>
      <c r="H248">
        <v>1</v>
      </c>
      <c r="I248" s="9" t="s">
        <v>169</v>
      </c>
      <c r="J248">
        <v>406</v>
      </c>
      <c r="K248" s="9" t="s">
        <v>499</v>
      </c>
      <c r="L248" t="s">
        <v>514</v>
      </c>
      <c r="M248" s="9" t="s">
        <v>356</v>
      </c>
      <c r="N248">
        <v>6</v>
      </c>
    </row>
    <row r="249" spans="1:14" x14ac:dyDescent="0.2">
      <c r="A249" s="9" t="s">
        <v>119</v>
      </c>
      <c r="B249" s="9" t="s">
        <v>526</v>
      </c>
      <c r="C249" s="9" t="s">
        <v>530</v>
      </c>
      <c r="D249" s="9" t="s">
        <v>281</v>
      </c>
      <c r="E249" s="9" t="s">
        <v>273</v>
      </c>
      <c r="F249" s="9" t="s">
        <v>281</v>
      </c>
      <c r="G249">
        <v>2500</v>
      </c>
      <c r="H249">
        <v>1</v>
      </c>
      <c r="I249" s="9" t="s">
        <v>119</v>
      </c>
      <c r="J249">
        <v>625</v>
      </c>
      <c r="K249" s="9" t="s">
        <v>499</v>
      </c>
      <c r="L249" t="s">
        <v>517</v>
      </c>
      <c r="M249" s="9" t="s">
        <v>384</v>
      </c>
      <c r="N249">
        <v>1</v>
      </c>
    </row>
    <row r="250" spans="1:14" x14ac:dyDescent="0.2">
      <c r="A250" s="9" t="s">
        <v>150</v>
      </c>
      <c r="B250" s="9" t="s">
        <v>531</v>
      </c>
      <c r="C250" s="9" t="s">
        <v>530</v>
      </c>
      <c r="D250" s="9" t="s">
        <v>281</v>
      </c>
      <c r="E250" s="9" t="s">
        <v>273</v>
      </c>
      <c r="F250" s="9" t="s">
        <v>281</v>
      </c>
      <c r="G250">
        <v>2625</v>
      </c>
      <c r="H250">
        <v>1</v>
      </c>
      <c r="I250" s="9" t="s">
        <v>150</v>
      </c>
      <c r="J250">
        <v>875</v>
      </c>
      <c r="K250" s="9" t="s">
        <v>499</v>
      </c>
      <c r="L250" t="s">
        <v>517</v>
      </c>
      <c r="M250" s="9" t="s">
        <v>384</v>
      </c>
      <c r="N250">
        <v>1</v>
      </c>
    </row>
    <row r="251" spans="1:14" x14ac:dyDescent="0.2">
      <c r="A251" s="9" t="s">
        <v>158</v>
      </c>
      <c r="B251" s="9" t="s">
        <v>532</v>
      </c>
      <c r="C251" s="9" t="s">
        <v>533</v>
      </c>
      <c r="D251" s="9" t="s">
        <v>281</v>
      </c>
      <c r="E251" s="9" t="s">
        <v>273</v>
      </c>
      <c r="F251" s="9" t="s">
        <v>281</v>
      </c>
      <c r="G251">
        <v>361</v>
      </c>
      <c r="H251">
        <v>1</v>
      </c>
      <c r="I251" s="9" t="s">
        <v>158</v>
      </c>
      <c r="J251">
        <v>361</v>
      </c>
      <c r="K251" s="9" t="s">
        <v>519</v>
      </c>
      <c r="L251" t="s">
        <v>500</v>
      </c>
      <c r="M251" s="9" t="s">
        <v>363</v>
      </c>
      <c r="N251">
        <v>1</v>
      </c>
    </row>
    <row r="252" spans="1:14" x14ac:dyDescent="0.2">
      <c r="A252" s="9" t="s">
        <v>71</v>
      </c>
      <c r="B252" s="9" t="s">
        <v>528</v>
      </c>
      <c r="C252" s="9" t="s">
        <v>534</v>
      </c>
      <c r="D252" s="9" t="s">
        <v>281</v>
      </c>
      <c r="E252" s="9" t="s">
        <v>274</v>
      </c>
      <c r="F252" s="9" t="s">
        <v>280</v>
      </c>
      <c r="G252">
        <v>4125</v>
      </c>
      <c r="H252">
        <v>1</v>
      </c>
      <c r="I252" s="9" t="s">
        <v>71</v>
      </c>
      <c r="J252">
        <v>825</v>
      </c>
      <c r="K252" s="9" t="s">
        <v>519</v>
      </c>
      <c r="L252" t="s">
        <v>517</v>
      </c>
      <c r="M252" s="9" t="s">
        <v>363</v>
      </c>
      <c r="N252">
        <v>2</v>
      </c>
    </row>
    <row r="253" spans="1:14" x14ac:dyDescent="0.2">
      <c r="A253" s="9" t="s">
        <v>115</v>
      </c>
      <c r="B253" s="9" t="s">
        <v>535</v>
      </c>
      <c r="C253" s="9" t="s">
        <v>530</v>
      </c>
      <c r="D253" s="9" t="s">
        <v>281</v>
      </c>
      <c r="E253" s="9" t="s">
        <v>274</v>
      </c>
      <c r="F253" s="9" t="s">
        <v>280</v>
      </c>
      <c r="G253">
        <v>2500</v>
      </c>
      <c r="H253">
        <v>1</v>
      </c>
      <c r="I253" s="9" t="s">
        <v>115</v>
      </c>
      <c r="J253">
        <v>1250</v>
      </c>
      <c r="K253" s="9" t="s">
        <v>499</v>
      </c>
      <c r="L253" t="s">
        <v>517</v>
      </c>
      <c r="M253" s="9" t="s">
        <v>384</v>
      </c>
      <c r="N253">
        <v>2</v>
      </c>
    </row>
    <row r="254" spans="1:14" x14ac:dyDescent="0.2">
      <c r="A254" s="9" t="s">
        <v>116</v>
      </c>
      <c r="B254" s="9" t="s">
        <v>506</v>
      </c>
      <c r="C254" s="9" t="s">
        <v>536</v>
      </c>
      <c r="D254" s="9" t="s">
        <v>281</v>
      </c>
      <c r="E254" s="9" t="s">
        <v>274</v>
      </c>
      <c r="F254" s="9" t="s">
        <v>280</v>
      </c>
      <c r="G254">
        <v>495</v>
      </c>
      <c r="H254">
        <v>1</v>
      </c>
      <c r="I254" s="9" t="s">
        <v>116</v>
      </c>
      <c r="J254">
        <v>495</v>
      </c>
      <c r="K254" s="9" t="s">
        <v>499</v>
      </c>
      <c r="L254" t="s">
        <v>514</v>
      </c>
      <c r="M254" s="9" t="s">
        <v>363</v>
      </c>
      <c r="N254">
        <v>2</v>
      </c>
    </row>
    <row r="255" spans="1:14" x14ac:dyDescent="0.2">
      <c r="A255" s="9" t="s">
        <v>119</v>
      </c>
      <c r="B255" s="9" t="s">
        <v>526</v>
      </c>
      <c r="C255" s="9" t="s">
        <v>530</v>
      </c>
      <c r="D255" s="9" t="s">
        <v>281</v>
      </c>
      <c r="E255" s="9" t="s">
        <v>274</v>
      </c>
      <c r="F255" s="9" t="s">
        <v>283</v>
      </c>
      <c r="G255">
        <v>1250</v>
      </c>
      <c r="H255">
        <v>1</v>
      </c>
      <c r="I255" s="9" t="s">
        <v>119</v>
      </c>
      <c r="J255">
        <v>625</v>
      </c>
      <c r="K255" s="9" t="s">
        <v>499</v>
      </c>
      <c r="L255" t="s">
        <v>517</v>
      </c>
      <c r="M255" s="9" t="s">
        <v>384</v>
      </c>
      <c r="N255">
        <v>2</v>
      </c>
    </row>
    <row r="256" spans="1:14" x14ac:dyDescent="0.2">
      <c r="A256" s="9" t="s">
        <v>119</v>
      </c>
      <c r="B256" s="9" t="s">
        <v>526</v>
      </c>
      <c r="C256" s="9" t="s">
        <v>530</v>
      </c>
      <c r="D256" s="9" t="s">
        <v>281</v>
      </c>
      <c r="E256" s="9" t="s">
        <v>274</v>
      </c>
      <c r="F256" s="9" t="s">
        <v>282</v>
      </c>
      <c r="G256">
        <v>2500</v>
      </c>
      <c r="H256">
        <v>1</v>
      </c>
      <c r="I256" s="9" t="s">
        <v>119</v>
      </c>
      <c r="J256">
        <v>625</v>
      </c>
      <c r="K256" s="9" t="s">
        <v>499</v>
      </c>
      <c r="L256" t="s">
        <v>517</v>
      </c>
      <c r="M256" s="9" t="s">
        <v>384</v>
      </c>
      <c r="N256">
        <v>2</v>
      </c>
    </row>
    <row r="257" spans="1:14" x14ac:dyDescent="0.2">
      <c r="A257" s="9" t="s">
        <v>150</v>
      </c>
      <c r="B257" s="9" t="s">
        <v>531</v>
      </c>
      <c r="C257" s="9" t="s">
        <v>530</v>
      </c>
      <c r="D257" s="9" t="s">
        <v>281</v>
      </c>
      <c r="E257" s="9" t="s">
        <v>274</v>
      </c>
      <c r="F257" s="9" t="s">
        <v>283</v>
      </c>
      <c r="G257">
        <v>2625</v>
      </c>
      <c r="H257">
        <v>1</v>
      </c>
      <c r="I257" s="9" t="s">
        <v>150</v>
      </c>
      <c r="J257">
        <v>875</v>
      </c>
      <c r="K257" s="9" t="s">
        <v>499</v>
      </c>
      <c r="L257" t="s">
        <v>517</v>
      </c>
      <c r="M257" s="9" t="s">
        <v>384</v>
      </c>
      <c r="N257">
        <v>2</v>
      </c>
    </row>
    <row r="258" spans="1:14" x14ac:dyDescent="0.2">
      <c r="A258" s="9" t="s">
        <v>150</v>
      </c>
      <c r="B258" s="9" t="s">
        <v>531</v>
      </c>
      <c r="C258" s="9" t="s">
        <v>530</v>
      </c>
      <c r="D258" s="9" t="s">
        <v>281</v>
      </c>
      <c r="E258" s="9" t="s">
        <v>274</v>
      </c>
      <c r="F258" s="9" t="s">
        <v>282</v>
      </c>
      <c r="G258">
        <v>2625</v>
      </c>
      <c r="H258">
        <v>1</v>
      </c>
      <c r="I258" s="9" t="s">
        <v>150</v>
      </c>
      <c r="J258">
        <v>875</v>
      </c>
      <c r="K258" s="9" t="s">
        <v>499</v>
      </c>
      <c r="L258" t="s">
        <v>517</v>
      </c>
      <c r="M258" s="9" t="s">
        <v>384</v>
      </c>
      <c r="N258">
        <v>2</v>
      </c>
    </row>
    <row r="259" spans="1:14" x14ac:dyDescent="0.2">
      <c r="A259" s="9" t="s">
        <v>158</v>
      </c>
      <c r="B259" s="9" t="s">
        <v>532</v>
      </c>
      <c r="C259" s="9" t="s">
        <v>533</v>
      </c>
      <c r="D259" s="9" t="s">
        <v>281</v>
      </c>
      <c r="E259" s="9" t="s">
        <v>274</v>
      </c>
      <c r="F259" s="9" t="s">
        <v>283</v>
      </c>
      <c r="G259">
        <v>1805</v>
      </c>
      <c r="H259">
        <v>1</v>
      </c>
      <c r="I259" s="9" t="s">
        <v>158</v>
      </c>
      <c r="J259">
        <v>361</v>
      </c>
      <c r="K259" s="9" t="s">
        <v>519</v>
      </c>
      <c r="L259" t="s">
        <v>500</v>
      </c>
      <c r="M259" s="9" t="s">
        <v>363</v>
      </c>
      <c r="N259">
        <v>2</v>
      </c>
    </row>
    <row r="260" spans="1:14" x14ac:dyDescent="0.2">
      <c r="A260" s="9" t="s">
        <v>158</v>
      </c>
      <c r="B260" s="9" t="s">
        <v>532</v>
      </c>
      <c r="C260" s="9" t="s">
        <v>533</v>
      </c>
      <c r="D260" s="9" t="s">
        <v>281</v>
      </c>
      <c r="E260" s="9" t="s">
        <v>274</v>
      </c>
      <c r="F260" s="9" t="s">
        <v>282</v>
      </c>
      <c r="G260">
        <v>361</v>
      </c>
      <c r="H260">
        <v>1</v>
      </c>
      <c r="I260" s="9" t="s">
        <v>158</v>
      </c>
      <c r="J260">
        <v>361</v>
      </c>
      <c r="K260" s="9" t="s">
        <v>519</v>
      </c>
      <c r="L260" t="s">
        <v>500</v>
      </c>
      <c r="M260" s="9" t="s">
        <v>363</v>
      </c>
      <c r="N260">
        <v>2</v>
      </c>
    </row>
    <row r="261" spans="1:14" x14ac:dyDescent="0.2">
      <c r="A261" s="9" t="s">
        <v>71</v>
      </c>
      <c r="B261" s="9" t="s">
        <v>528</v>
      </c>
      <c r="C261" s="9" t="s">
        <v>534</v>
      </c>
      <c r="D261" s="9" t="s">
        <v>281</v>
      </c>
      <c r="E261" s="9" t="s">
        <v>275</v>
      </c>
      <c r="F261" s="9" t="s">
        <v>281</v>
      </c>
      <c r="G261">
        <v>4125</v>
      </c>
      <c r="H261">
        <v>1</v>
      </c>
      <c r="I261" s="9" t="s">
        <v>71</v>
      </c>
      <c r="J261">
        <v>825</v>
      </c>
      <c r="K261" s="9" t="s">
        <v>519</v>
      </c>
      <c r="L261" t="s">
        <v>517</v>
      </c>
      <c r="M261" s="9" t="s">
        <v>363</v>
      </c>
      <c r="N261">
        <v>3</v>
      </c>
    </row>
    <row r="262" spans="1:14" x14ac:dyDescent="0.2">
      <c r="A262" s="9" t="s">
        <v>115</v>
      </c>
      <c r="B262" s="9" t="s">
        <v>535</v>
      </c>
      <c r="C262" s="9" t="s">
        <v>530</v>
      </c>
      <c r="D262" s="9" t="s">
        <v>281</v>
      </c>
      <c r="E262" s="9" t="s">
        <v>275</v>
      </c>
      <c r="F262" s="9" t="s">
        <v>281</v>
      </c>
      <c r="G262">
        <v>2500</v>
      </c>
      <c r="H262">
        <v>1</v>
      </c>
      <c r="I262" s="9" t="s">
        <v>115</v>
      </c>
      <c r="J262">
        <v>1250</v>
      </c>
      <c r="K262" s="9" t="s">
        <v>499</v>
      </c>
      <c r="L262" t="s">
        <v>517</v>
      </c>
      <c r="M262" s="9" t="s">
        <v>384</v>
      </c>
      <c r="N262">
        <v>3</v>
      </c>
    </row>
    <row r="263" spans="1:14" x14ac:dyDescent="0.2">
      <c r="A263" s="9" t="s">
        <v>116</v>
      </c>
      <c r="B263" s="9" t="s">
        <v>506</v>
      </c>
      <c r="C263" s="9" t="s">
        <v>536</v>
      </c>
      <c r="D263" s="9" t="s">
        <v>281</v>
      </c>
      <c r="E263" s="9" t="s">
        <v>275</v>
      </c>
      <c r="F263" s="9" t="s">
        <v>281</v>
      </c>
      <c r="G263">
        <v>495</v>
      </c>
      <c r="H263">
        <v>1</v>
      </c>
      <c r="I263" s="9" t="s">
        <v>116</v>
      </c>
      <c r="J263">
        <v>495</v>
      </c>
      <c r="K263" s="9" t="s">
        <v>499</v>
      </c>
      <c r="L263" t="s">
        <v>514</v>
      </c>
      <c r="M263" s="9" t="s">
        <v>363</v>
      </c>
      <c r="N263">
        <v>3</v>
      </c>
    </row>
    <row r="264" spans="1:14" x14ac:dyDescent="0.2">
      <c r="A264" s="9" t="s">
        <v>119</v>
      </c>
      <c r="B264" s="9" t="s">
        <v>526</v>
      </c>
      <c r="C264" s="9" t="s">
        <v>530</v>
      </c>
      <c r="D264" s="9" t="s">
        <v>281</v>
      </c>
      <c r="E264" s="9" t="s">
        <v>275</v>
      </c>
      <c r="F264" s="9" t="s">
        <v>281</v>
      </c>
      <c r="G264">
        <v>3750</v>
      </c>
      <c r="H264">
        <v>1</v>
      </c>
      <c r="I264" s="9" t="s">
        <v>119</v>
      </c>
      <c r="J264">
        <v>625</v>
      </c>
      <c r="K264" s="9" t="s">
        <v>499</v>
      </c>
      <c r="L264" t="s">
        <v>517</v>
      </c>
      <c r="M264" s="9" t="s">
        <v>384</v>
      </c>
      <c r="N264">
        <v>3</v>
      </c>
    </row>
    <row r="265" spans="1:14" x14ac:dyDescent="0.2">
      <c r="A265" s="9" t="s">
        <v>150</v>
      </c>
      <c r="B265" s="9" t="s">
        <v>531</v>
      </c>
      <c r="C265" s="9" t="s">
        <v>530</v>
      </c>
      <c r="D265" s="9" t="s">
        <v>281</v>
      </c>
      <c r="E265" s="9" t="s">
        <v>275</v>
      </c>
      <c r="F265" s="9" t="s">
        <v>281</v>
      </c>
      <c r="G265">
        <v>5250</v>
      </c>
      <c r="H265">
        <v>1</v>
      </c>
      <c r="I265" s="9" t="s">
        <v>150</v>
      </c>
      <c r="J265">
        <v>875</v>
      </c>
      <c r="K265" s="9" t="s">
        <v>499</v>
      </c>
      <c r="L265" t="s">
        <v>517</v>
      </c>
      <c r="M265" s="9" t="s">
        <v>384</v>
      </c>
      <c r="N265">
        <v>3</v>
      </c>
    </row>
    <row r="266" spans="1:14" x14ac:dyDescent="0.2">
      <c r="A266" s="9" t="s">
        <v>158</v>
      </c>
      <c r="B266" s="9" t="s">
        <v>532</v>
      </c>
      <c r="C266" s="9" t="s">
        <v>533</v>
      </c>
      <c r="D266" s="9" t="s">
        <v>281</v>
      </c>
      <c r="E266" s="9" t="s">
        <v>275</v>
      </c>
      <c r="F266" s="9" t="s">
        <v>281</v>
      </c>
      <c r="G266">
        <v>2166</v>
      </c>
      <c r="H266">
        <v>1</v>
      </c>
      <c r="I266" s="9" t="s">
        <v>158</v>
      </c>
      <c r="J266">
        <v>361</v>
      </c>
      <c r="K266" s="9" t="s">
        <v>519</v>
      </c>
      <c r="L266" t="s">
        <v>500</v>
      </c>
      <c r="M266" s="9" t="s">
        <v>363</v>
      </c>
      <c r="N266">
        <v>3</v>
      </c>
    </row>
    <row r="267" spans="1:14" x14ac:dyDescent="0.2">
      <c r="A267" s="9" t="s">
        <v>71</v>
      </c>
      <c r="B267" s="9" t="s">
        <v>528</v>
      </c>
      <c r="C267" s="9" t="s">
        <v>534</v>
      </c>
      <c r="D267" s="9" t="s">
        <v>281</v>
      </c>
      <c r="E267" s="9" t="s">
        <v>276</v>
      </c>
      <c r="F267" s="9" t="s">
        <v>283</v>
      </c>
      <c r="G267">
        <v>825</v>
      </c>
      <c r="H267">
        <v>1</v>
      </c>
      <c r="I267" s="9" t="s">
        <v>71</v>
      </c>
      <c r="J267">
        <v>825</v>
      </c>
      <c r="K267" s="9" t="s">
        <v>519</v>
      </c>
      <c r="L267" t="s">
        <v>517</v>
      </c>
      <c r="M267" s="9" t="s">
        <v>363</v>
      </c>
      <c r="N267">
        <v>4</v>
      </c>
    </row>
    <row r="268" spans="1:14" x14ac:dyDescent="0.2">
      <c r="A268" s="9" t="s">
        <v>71</v>
      </c>
      <c r="B268" s="9" t="s">
        <v>528</v>
      </c>
      <c r="C268" s="9" t="s">
        <v>534</v>
      </c>
      <c r="D268" s="9" t="s">
        <v>281</v>
      </c>
      <c r="E268" s="9" t="s">
        <v>276</v>
      </c>
      <c r="F268" s="9" t="s">
        <v>282</v>
      </c>
      <c r="G268">
        <v>4125</v>
      </c>
      <c r="H268">
        <v>1</v>
      </c>
      <c r="I268" s="9" t="s">
        <v>71</v>
      </c>
      <c r="J268">
        <v>825</v>
      </c>
      <c r="K268" s="9" t="s">
        <v>519</v>
      </c>
      <c r="L268" t="s">
        <v>517</v>
      </c>
      <c r="M268" s="9" t="s">
        <v>363</v>
      </c>
      <c r="N268">
        <v>4</v>
      </c>
    </row>
    <row r="269" spans="1:14" x14ac:dyDescent="0.2">
      <c r="A269" s="9" t="s">
        <v>82</v>
      </c>
      <c r="B269" s="9" t="s">
        <v>525</v>
      </c>
      <c r="C269" s="9" t="s">
        <v>530</v>
      </c>
      <c r="D269" s="9" t="s">
        <v>281</v>
      </c>
      <c r="E269" s="9" t="s">
        <v>276</v>
      </c>
      <c r="F269" s="9" t="s">
        <v>280</v>
      </c>
      <c r="G269">
        <v>6252</v>
      </c>
      <c r="H269">
        <v>1</v>
      </c>
      <c r="I269" s="9" t="s">
        <v>82</v>
      </c>
      <c r="J269">
        <v>1042</v>
      </c>
      <c r="K269" s="9" t="s">
        <v>499</v>
      </c>
      <c r="L269" t="s">
        <v>517</v>
      </c>
      <c r="M269" s="9" t="s">
        <v>384</v>
      </c>
      <c r="N269">
        <v>4</v>
      </c>
    </row>
    <row r="270" spans="1:14" x14ac:dyDescent="0.2">
      <c r="A270" s="9" t="s">
        <v>115</v>
      </c>
      <c r="B270" s="9" t="s">
        <v>535</v>
      </c>
      <c r="C270" s="9" t="s">
        <v>530</v>
      </c>
      <c r="D270" s="9" t="s">
        <v>281</v>
      </c>
      <c r="E270" s="9" t="s">
        <v>276</v>
      </c>
      <c r="F270" s="9" t="s">
        <v>283</v>
      </c>
      <c r="G270">
        <v>5000</v>
      </c>
      <c r="H270">
        <v>1</v>
      </c>
      <c r="I270" s="9" t="s">
        <v>115</v>
      </c>
      <c r="J270">
        <v>1250</v>
      </c>
      <c r="K270" s="9" t="s">
        <v>499</v>
      </c>
      <c r="L270" t="s">
        <v>517</v>
      </c>
      <c r="M270" s="9" t="s">
        <v>384</v>
      </c>
      <c r="N270">
        <v>4</v>
      </c>
    </row>
    <row r="271" spans="1:14" x14ac:dyDescent="0.2">
      <c r="A271" s="9" t="s">
        <v>115</v>
      </c>
      <c r="B271" s="9" t="s">
        <v>535</v>
      </c>
      <c r="C271" s="9" t="s">
        <v>530</v>
      </c>
      <c r="D271" s="9" t="s">
        <v>281</v>
      </c>
      <c r="E271" s="9" t="s">
        <v>276</v>
      </c>
      <c r="F271" s="9" t="s">
        <v>282</v>
      </c>
      <c r="G271">
        <v>2500</v>
      </c>
      <c r="H271">
        <v>1</v>
      </c>
      <c r="I271" s="9" t="s">
        <v>115</v>
      </c>
      <c r="J271">
        <v>1250</v>
      </c>
      <c r="K271" s="9" t="s">
        <v>499</v>
      </c>
      <c r="L271" t="s">
        <v>517</v>
      </c>
      <c r="M271" s="9" t="s">
        <v>384</v>
      </c>
      <c r="N271">
        <v>4</v>
      </c>
    </row>
    <row r="272" spans="1:14" x14ac:dyDescent="0.2">
      <c r="A272" s="9" t="s">
        <v>116</v>
      </c>
      <c r="B272" s="9" t="s">
        <v>506</v>
      </c>
      <c r="C272" s="9" t="s">
        <v>536</v>
      </c>
      <c r="D272" s="9" t="s">
        <v>281</v>
      </c>
      <c r="E272" s="9" t="s">
        <v>276</v>
      </c>
      <c r="F272" s="9" t="s">
        <v>283</v>
      </c>
      <c r="G272">
        <v>2475</v>
      </c>
      <c r="H272">
        <v>1</v>
      </c>
      <c r="I272" s="9" t="s">
        <v>116</v>
      </c>
      <c r="J272">
        <v>495</v>
      </c>
      <c r="K272" s="9" t="s">
        <v>499</v>
      </c>
      <c r="L272" t="s">
        <v>514</v>
      </c>
      <c r="M272" s="9" t="s">
        <v>363</v>
      </c>
      <c r="N272">
        <v>4</v>
      </c>
    </row>
    <row r="273" spans="1:14" x14ac:dyDescent="0.2">
      <c r="A273" s="9" t="s">
        <v>116</v>
      </c>
      <c r="B273" s="9" t="s">
        <v>506</v>
      </c>
      <c r="C273" s="9" t="s">
        <v>536</v>
      </c>
      <c r="D273" s="9" t="s">
        <v>281</v>
      </c>
      <c r="E273" s="9" t="s">
        <v>276</v>
      </c>
      <c r="F273" s="9" t="s">
        <v>282</v>
      </c>
      <c r="G273">
        <v>495</v>
      </c>
      <c r="H273">
        <v>1</v>
      </c>
      <c r="I273" s="9" t="s">
        <v>116</v>
      </c>
      <c r="J273">
        <v>495</v>
      </c>
      <c r="K273" s="9" t="s">
        <v>499</v>
      </c>
      <c r="L273" t="s">
        <v>514</v>
      </c>
      <c r="M273" s="9" t="s">
        <v>363</v>
      </c>
      <c r="N273">
        <v>4</v>
      </c>
    </row>
    <row r="274" spans="1:14" x14ac:dyDescent="0.2">
      <c r="A274" s="9" t="s">
        <v>117</v>
      </c>
      <c r="B274" s="9" t="s">
        <v>537</v>
      </c>
      <c r="C274" s="9" t="s">
        <v>538</v>
      </c>
      <c r="D274" s="9" t="s">
        <v>281</v>
      </c>
      <c r="E274" s="9" t="s">
        <v>276</v>
      </c>
      <c r="F274" s="9" t="s">
        <v>280</v>
      </c>
      <c r="G274">
        <v>5628</v>
      </c>
      <c r="H274">
        <v>1</v>
      </c>
      <c r="I274" s="9" t="s">
        <v>117</v>
      </c>
      <c r="J274">
        <v>938</v>
      </c>
      <c r="K274" s="9" t="s">
        <v>499</v>
      </c>
      <c r="L274" t="s">
        <v>500</v>
      </c>
      <c r="M274" s="9" t="s">
        <v>363</v>
      </c>
      <c r="N274">
        <v>4</v>
      </c>
    </row>
    <row r="275" spans="1:14" x14ac:dyDescent="0.2">
      <c r="A275" s="9" t="s">
        <v>119</v>
      </c>
      <c r="B275" s="9" t="s">
        <v>526</v>
      </c>
      <c r="C275" s="9" t="s">
        <v>530</v>
      </c>
      <c r="D275" s="9" t="s">
        <v>281</v>
      </c>
      <c r="E275" s="9" t="s">
        <v>276</v>
      </c>
      <c r="F275" s="9" t="s">
        <v>282</v>
      </c>
      <c r="G275">
        <v>3750</v>
      </c>
      <c r="H275">
        <v>1</v>
      </c>
      <c r="I275" s="9" t="s">
        <v>119</v>
      </c>
      <c r="J275">
        <v>625</v>
      </c>
      <c r="K275" s="9" t="s">
        <v>499</v>
      </c>
      <c r="L275" t="s">
        <v>517</v>
      </c>
      <c r="M275" s="9" t="s">
        <v>384</v>
      </c>
      <c r="N275">
        <v>4</v>
      </c>
    </row>
    <row r="276" spans="1:14" x14ac:dyDescent="0.2">
      <c r="A276" s="9" t="s">
        <v>133</v>
      </c>
      <c r="B276" s="9" t="s">
        <v>524</v>
      </c>
      <c r="C276" s="9" t="s">
        <v>534</v>
      </c>
      <c r="D276" s="9" t="s">
        <v>281</v>
      </c>
      <c r="E276" s="9" t="s">
        <v>276</v>
      </c>
      <c r="F276" s="9" t="s">
        <v>280</v>
      </c>
      <c r="G276">
        <v>2418</v>
      </c>
      <c r="H276">
        <v>1</v>
      </c>
      <c r="I276" s="9" t="s">
        <v>133</v>
      </c>
      <c r="J276">
        <v>806</v>
      </c>
      <c r="K276" s="9" t="s">
        <v>519</v>
      </c>
      <c r="L276" t="s">
        <v>517</v>
      </c>
      <c r="M276" s="9" t="s">
        <v>363</v>
      </c>
      <c r="N276">
        <v>4</v>
      </c>
    </row>
    <row r="277" spans="1:14" x14ac:dyDescent="0.2">
      <c r="A277" s="9" t="s">
        <v>138</v>
      </c>
      <c r="B277" s="9" t="s">
        <v>539</v>
      </c>
      <c r="C277" s="9" t="s">
        <v>534</v>
      </c>
      <c r="D277" s="9" t="s">
        <v>281</v>
      </c>
      <c r="E277" s="9" t="s">
        <v>276</v>
      </c>
      <c r="F277" s="9" t="s">
        <v>280</v>
      </c>
      <c r="G277">
        <v>3750</v>
      </c>
      <c r="H277">
        <v>1</v>
      </c>
      <c r="I277" s="9" t="s">
        <v>138</v>
      </c>
      <c r="J277">
        <v>750</v>
      </c>
      <c r="K277" s="9" t="s">
        <v>519</v>
      </c>
      <c r="L277" t="s">
        <v>517</v>
      </c>
      <c r="M277" s="9" t="s">
        <v>363</v>
      </c>
      <c r="N277">
        <v>4</v>
      </c>
    </row>
    <row r="278" spans="1:14" x14ac:dyDescent="0.2">
      <c r="A278" s="9" t="s">
        <v>150</v>
      </c>
      <c r="B278" s="9" t="s">
        <v>531</v>
      </c>
      <c r="C278" s="9" t="s">
        <v>530</v>
      </c>
      <c r="D278" s="9" t="s">
        <v>281</v>
      </c>
      <c r="E278" s="9" t="s">
        <v>276</v>
      </c>
      <c r="F278" s="9" t="s">
        <v>282</v>
      </c>
      <c r="G278">
        <v>5250</v>
      </c>
      <c r="H278">
        <v>1</v>
      </c>
      <c r="I278" s="9" t="s">
        <v>150</v>
      </c>
      <c r="J278">
        <v>875</v>
      </c>
      <c r="K278" s="9" t="s">
        <v>499</v>
      </c>
      <c r="L278" t="s">
        <v>517</v>
      </c>
      <c r="M278" s="9" t="s">
        <v>384</v>
      </c>
      <c r="N278">
        <v>4</v>
      </c>
    </row>
    <row r="279" spans="1:14" x14ac:dyDescent="0.2">
      <c r="A279" s="9" t="s">
        <v>152</v>
      </c>
      <c r="B279" s="9" t="s">
        <v>540</v>
      </c>
      <c r="C279" s="9" t="s">
        <v>538</v>
      </c>
      <c r="D279" s="9" t="s">
        <v>281</v>
      </c>
      <c r="E279" s="9" t="s">
        <v>276</v>
      </c>
      <c r="F279" s="9" t="s">
        <v>280</v>
      </c>
      <c r="G279">
        <v>1562</v>
      </c>
      <c r="H279">
        <v>1</v>
      </c>
      <c r="I279" s="9" t="s">
        <v>152</v>
      </c>
      <c r="J279">
        <v>781</v>
      </c>
      <c r="K279" s="9" t="s">
        <v>499</v>
      </c>
      <c r="L279" t="s">
        <v>500</v>
      </c>
      <c r="M279" s="9" t="s">
        <v>363</v>
      </c>
      <c r="N279">
        <v>4</v>
      </c>
    </row>
    <row r="280" spans="1:14" x14ac:dyDescent="0.2">
      <c r="A280" s="9" t="s">
        <v>158</v>
      </c>
      <c r="B280" s="9" t="s">
        <v>532</v>
      </c>
      <c r="C280" s="9" t="s">
        <v>533</v>
      </c>
      <c r="D280" s="9" t="s">
        <v>281</v>
      </c>
      <c r="E280" s="9" t="s">
        <v>276</v>
      </c>
      <c r="F280" s="9" t="s">
        <v>282</v>
      </c>
      <c r="G280">
        <v>2166</v>
      </c>
      <c r="H280">
        <v>1</v>
      </c>
      <c r="I280" s="9" t="s">
        <v>158</v>
      </c>
      <c r="J280">
        <v>361</v>
      </c>
      <c r="K280" s="9" t="s">
        <v>519</v>
      </c>
      <c r="L280" t="s">
        <v>500</v>
      </c>
      <c r="M280" s="9" t="s">
        <v>363</v>
      </c>
      <c r="N280">
        <v>4</v>
      </c>
    </row>
    <row r="281" spans="1:14" x14ac:dyDescent="0.2">
      <c r="A281" s="9" t="s">
        <v>160</v>
      </c>
      <c r="B281" s="9" t="s">
        <v>540</v>
      </c>
      <c r="C281" s="9" t="s">
        <v>538</v>
      </c>
      <c r="D281" s="9" t="s">
        <v>281</v>
      </c>
      <c r="E281" s="9" t="s">
        <v>276</v>
      </c>
      <c r="F281" s="9" t="s">
        <v>280</v>
      </c>
      <c r="G281">
        <v>2343</v>
      </c>
      <c r="H281">
        <v>1</v>
      </c>
      <c r="I281" s="9" t="s">
        <v>160</v>
      </c>
      <c r="J281">
        <v>781</v>
      </c>
      <c r="K281" s="9" t="s">
        <v>499</v>
      </c>
      <c r="L281" t="s">
        <v>500</v>
      </c>
      <c r="M281" s="9" t="s">
        <v>363</v>
      </c>
      <c r="N281">
        <v>4</v>
      </c>
    </row>
    <row r="282" spans="1:14" x14ac:dyDescent="0.2">
      <c r="A282" s="9" t="s">
        <v>170</v>
      </c>
      <c r="B282" s="9" t="s">
        <v>525</v>
      </c>
      <c r="C282" s="9" t="s">
        <v>530</v>
      </c>
      <c r="D282" s="9" t="s">
        <v>281</v>
      </c>
      <c r="E282" s="9" t="s">
        <v>276</v>
      </c>
      <c r="F282" s="9" t="s">
        <v>280</v>
      </c>
      <c r="G282">
        <v>6252</v>
      </c>
      <c r="H282">
        <v>1</v>
      </c>
      <c r="I282" s="9" t="s">
        <v>170</v>
      </c>
      <c r="J282">
        <v>1042</v>
      </c>
      <c r="K282" s="9" t="s">
        <v>499</v>
      </c>
      <c r="L282" t="s">
        <v>517</v>
      </c>
      <c r="M282" s="9" t="s">
        <v>384</v>
      </c>
      <c r="N282">
        <v>4</v>
      </c>
    </row>
    <row r="283" spans="1:14" x14ac:dyDescent="0.2">
      <c r="A283" s="9" t="s">
        <v>71</v>
      </c>
      <c r="B283" s="9" t="s">
        <v>528</v>
      </c>
      <c r="C283" s="9" t="s">
        <v>534</v>
      </c>
      <c r="D283" s="9" t="s">
        <v>281</v>
      </c>
      <c r="E283" s="9" t="s">
        <v>277</v>
      </c>
      <c r="F283" s="9" t="s">
        <v>281</v>
      </c>
      <c r="G283">
        <v>4950</v>
      </c>
      <c r="H283">
        <v>1</v>
      </c>
      <c r="I283" s="9" t="s">
        <v>71</v>
      </c>
      <c r="J283">
        <v>825</v>
      </c>
      <c r="K283" s="9" t="s">
        <v>519</v>
      </c>
      <c r="L283" t="s">
        <v>517</v>
      </c>
      <c r="M283" s="9" t="s">
        <v>363</v>
      </c>
      <c r="N283">
        <v>5</v>
      </c>
    </row>
    <row r="284" spans="1:14" x14ac:dyDescent="0.2">
      <c r="A284" s="9" t="s">
        <v>82</v>
      </c>
      <c r="B284" s="9" t="s">
        <v>525</v>
      </c>
      <c r="C284" s="9" t="s">
        <v>530</v>
      </c>
      <c r="D284" s="9" t="s">
        <v>281</v>
      </c>
      <c r="E284" s="9" t="s">
        <v>277</v>
      </c>
      <c r="F284" s="9" t="s">
        <v>281</v>
      </c>
      <c r="G284">
        <v>6252</v>
      </c>
      <c r="H284">
        <v>1</v>
      </c>
      <c r="I284" s="9" t="s">
        <v>82</v>
      </c>
      <c r="J284">
        <v>1042</v>
      </c>
      <c r="K284" s="9" t="s">
        <v>499</v>
      </c>
      <c r="L284" t="s">
        <v>517</v>
      </c>
      <c r="M284" s="9" t="s">
        <v>384</v>
      </c>
      <c r="N284">
        <v>5</v>
      </c>
    </row>
    <row r="285" spans="1:14" x14ac:dyDescent="0.2">
      <c r="A285" s="9" t="s">
        <v>115</v>
      </c>
      <c r="B285" s="9" t="s">
        <v>535</v>
      </c>
      <c r="C285" s="9" t="s">
        <v>530</v>
      </c>
      <c r="D285" s="9" t="s">
        <v>281</v>
      </c>
      <c r="E285" s="9" t="s">
        <v>277</v>
      </c>
      <c r="F285" s="9" t="s">
        <v>281</v>
      </c>
      <c r="G285">
        <v>7500</v>
      </c>
      <c r="H285">
        <v>1</v>
      </c>
      <c r="I285" s="9" t="s">
        <v>115</v>
      </c>
      <c r="J285">
        <v>1250</v>
      </c>
      <c r="K285" s="9" t="s">
        <v>499</v>
      </c>
      <c r="L285" t="s">
        <v>517</v>
      </c>
      <c r="M285" s="9" t="s">
        <v>384</v>
      </c>
      <c r="N285">
        <v>5</v>
      </c>
    </row>
    <row r="286" spans="1:14" x14ac:dyDescent="0.2">
      <c r="A286" s="9" t="s">
        <v>116</v>
      </c>
      <c r="B286" s="9" t="s">
        <v>506</v>
      </c>
      <c r="C286" s="9" t="s">
        <v>536</v>
      </c>
      <c r="D286" s="9" t="s">
        <v>281</v>
      </c>
      <c r="E286" s="9" t="s">
        <v>277</v>
      </c>
      <c r="F286" s="9" t="s">
        <v>281</v>
      </c>
      <c r="G286">
        <v>2970</v>
      </c>
      <c r="H286">
        <v>1</v>
      </c>
      <c r="I286" s="9" t="s">
        <v>116</v>
      </c>
      <c r="J286">
        <v>495</v>
      </c>
      <c r="K286" s="9" t="s">
        <v>499</v>
      </c>
      <c r="L286" t="s">
        <v>514</v>
      </c>
      <c r="M286" s="9" t="s">
        <v>363</v>
      </c>
      <c r="N286">
        <v>5</v>
      </c>
    </row>
    <row r="287" spans="1:14" x14ac:dyDescent="0.2">
      <c r="A287" s="9" t="s">
        <v>117</v>
      </c>
      <c r="B287" s="9" t="s">
        <v>537</v>
      </c>
      <c r="C287" s="9" t="s">
        <v>538</v>
      </c>
      <c r="D287" s="9" t="s">
        <v>281</v>
      </c>
      <c r="E287" s="9" t="s">
        <v>277</v>
      </c>
      <c r="F287" s="9" t="s">
        <v>281</v>
      </c>
      <c r="G287">
        <v>5628</v>
      </c>
      <c r="H287">
        <v>1</v>
      </c>
      <c r="I287" s="9" t="s">
        <v>117</v>
      </c>
      <c r="J287">
        <v>938</v>
      </c>
      <c r="K287" s="9" t="s">
        <v>499</v>
      </c>
      <c r="L287" t="s">
        <v>500</v>
      </c>
      <c r="M287" s="9" t="s">
        <v>363</v>
      </c>
      <c r="N287">
        <v>5</v>
      </c>
    </row>
    <row r="288" spans="1:14" x14ac:dyDescent="0.2">
      <c r="A288" s="9" t="s">
        <v>119</v>
      </c>
      <c r="B288" s="9" t="s">
        <v>526</v>
      </c>
      <c r="C288" s="9" t="s">
        <v>530</v>
      </c>
      <c r="D288" s="9" t="s">
        <v>281</v>
      </c>
      <c r="E288" s="9" t="s">
        <v>277</v>
      </c>
      <c r="F288" s="9" t="s">
        <v>281</v>
      </c>
      <c r="G288">
        <v>3750</v>
      </c>
      <c r="H288">
        <v>1</v>
      </c>
      <c r="I288" s="9" t="s">
        <v>119</v>
      </c>
      <c r="J288">
        <v>625</v>
      </c>
      <c r="K288" s="9" t="s">
        <v>499</v>
      </c>
      <c r="L288" t="s">
        <v>517</v>
      </c>
      <c r="M288" s="9" t="s">
        <v>384</v>
      </c>
      <c r="N288">
        <v>5</v>
      </c>
    </row>
    <row r="289" spans="1:14" x14ac:dyDescent="0.2">
      <c r="A289" s="9" t="s">
        <v>133</v>
      </c>
      <c r="B289" s="9" t="s">
        <v>524</v>
      </c>
      <c r="C289" s="9" t="s">
        <v>534</v>
      </c>
      <c r="D289" s="9" t="s">
        <v>281</v>
      </c>
      <c r="E289" s="9" t="s">
        <v>277</v>
      </c>
      <c r="F289" s="9" t="s">
        <v>281</v>
      </c>
      <c r="G289">
        <v>2418</v>
      </c>
      <c r="H289">
        <v>1</v>
      </c>
      <c r="I289" s="9" t="s">
        <v>133</v>
      </c>
      <c r="J289">
        <v>806</v>
      </c>
      <c r="K289" s="9" t="s">
        <v>519</v>
      </c>
      <c r="L289" t="s">
        <v>517</v>
      </c>
      <c r="M289" s="9" t="s">
        <v>363</v>
      </c>
      <c r="N289">
        <v>5</v>
      </c>
    </row>
    <row r="290" spans="1:14" x14ac:dyDescent="0.2">
      <c r="A290" s="9" t="s">
        <v>138</v>
      </c>
      <c r="B290" s="9" t="s">
        <v>539</v>
      </c>
      <c r="C290" s="9" t="s">
        <v>534</v>
      </c>
      <c r="D290" s="9" t="s">
        <v>281</v>
      </c>
      <c r="E290" s="9" t="s">
        <v>277</v>
      </c>
      <c r="F290" s="9" t="s">
        <v>281</v>
      </c>
      <c r="G290">
        <v>3750</v>
      </c>
      <c r="H290">
        <v>1</v>
      </c>
      <c r="I290" s="9" t="s">
        <v>138</v>
      </c>
      <c r="J290">
        <v>750</v>
      </c>
      <c r="K290" s="9" t="s">
        <v>519</v>
      </c>
      <c r="L290" t="s">
        <v>517</v>
      </c>
      <c r="M290" s="9" t="s">
        <v>363</v>
      </c>
      <c r="N290">
        <v>5</v>
      </c>
    </row>
    <row r="291" spans="1:14" x14ac:dyDescent="0.2">
      <c r="A291" s="9" t="s">
        <v>150</v>
      </c>
      <c r="B291" s="9" t="s">
        <v>531</v>
      </c>
      <c r="C291" s="9" t="s">
        <v>530</v>
      </c>
      <c r="D291" s="9" t="s">
        <v>281</v>
      </c>
      <c r="E291" s="9" t="s">
        <v>277</v>
      </c>
      <c r="F291" s="9" t="s">
        <v>281</v>
      </c>
      <c r="G291">
        <v>5250</v>
      </c>
      <c r="H291">
        <v>1</v>
      </c>
      <c r="I291" s="9" t="s">
        <v>150</v>
      </c>
      <c r="J291">
        <v>875</v>
      </c>
      <c r="K291" s="9" t="s">
        <v>499</v>
      </c>
      <c r="L291" t="s">
        <v>517</v>
      </c>
      <c r="M291" s="9" t="s">
        <v>384</v>
      </c>
      <c r="N291">
        <v>5</v>
      </c>
    </row>
    <row r="292" spans="1:14" x14ac:dyDescent="0.2">
      <c r="A292" s="9" t="s">
        <v>152</v>
      </c>
      <c r="B292" s="9" t="s">
        <v>540</v>
      </c>
      <c r="C292" s="9" t="s">
        <v>538</v>
      </c>
      <c r="D292" s="9" t="s">
        <v>281</v>
      </c>
      <c r="E292" s="9" t="s">
        <v>277</v>
      </c>
      <c r="F292" s="9" t="s">
        <v>281</v>
      </c>
      <c r="G292">
        <v>1562</v>
      </c>
      <c r="H292">
        <v>1</v>
      </c>
      <c r="I292" s="9" t="s">
        <v>152</v>
      </c>
      <c r="J292">
        <v>781</v>
      </c>
      <c r="K292" s="9" t="s">
        <v>499</v>
      </c>
      <c r="L292" t="s">
        <v>500</v>
      </c>
      <c r="M292" s="9" t="s">
        <v>363</v>
      </c>
      <c r="N292">
        <v>5</v>
      </c>
    </row>
    <row r="293" spans="1:14" x14ac:dyDescent="0.2">
      <c r="A293" s="9" t="s">
        <v>158</v>
      </c>
      <c r="B293" s="9" t="s">
        <v>532</v>
      </c>
      <c r="C293" s="9" t="s">
        <v>533</v>
      </c>
      <c r="D293" s="9" t="s">
        <v>281</v>
      </c>
      <c r="E293" s="9" t="s">
        <v>277</v>
      </c>
      <c r="F293" s="9" t="s">
        <v>281</v>
      </c>
      <c r="G293">
        <v>2166</v>
      </c>
      <c r="H293">
        <v>1</v>
      </c>
      <c r="I293" s="9" t="s">
        <v>158</v>
      </c>
      <c r="J293">
        <v>361</v>
      </c>
      <c r="K293" s="9" t="s">
        <v>519</v>
      </c>
      <c r="L293" t="s">
        <v>500</v>
      </c>
      <c r="M293" s="9" t="s">
        <v>363</v>
      </c>
      <c r="N293">
        <v>5</v>
      </c>
    </row>
    <row r="294" spans="1:14" x14ac:dyDescent="0.2">
      <c r="A294" s="9" t="s">
        <v>160</v>
      </c>
      <c r="B294" s="9" t="s">
        <v>540</v>
      </c>
      <c r="C294" s="9" t="s">
        <v>538</v>
      </c>
      <c r="D294" s="9" t="s">
        <v>281</v>
      </c>
      <c r="E294" s="9" t="s">
        <v>277</v>
      </c>
      <c r="F294" s="9" t="s">
        <v>281</v>
      </c>
      <c r="G294">
        <v>2343</v>
      </c>
      <c r="H294">
        <v>1</v>
      </c>
      <c r="I294" s="9" t="s">
        <v>160</v>
      </c>
      <c r="J294">
        <v>781</v>
      </c>
      <c r="K294" s="9" t="s">
        <v>499</v>
      </c>
      <c r="L294" t="s">
        <v>500</v>
      </c>
      <c r="M294" s="9" t="s">
        <v>363</v>
      </c>
      <c r="N294">
        <v>5</v>
      </c>
    </row>
    <row r="295" spans="1:14" x14ac:dyDescent="0.2">
      <c r="A295" s="9" t="s">
        <v>170</v>
      </c>
      <c r="B295" s="9" t="s">
        <v>525</v>
      </c>
      <c r="C295" s="9" t="s">
        <v>530</v>
      </c>
      <c r="D295" s="9" t="s">
        <v>281</v>
      </c>
      <c r="E295" s="9" t="s">
        <v>277</v>
      </c>
      <c r="F295" s="9" t="s">
        <v>281</v>
      </c>
      <c r="G295">
        <v>6252</v>
      </c>
      <c r="H295">
        <v>1</v>
      </c>
      <c r="I295" s="9" t="s">
        <v>170</v>
      </c>
      <c r="J295">
        <v>1042</v>
      </c>
      <c r="K295" s="9" t="s">
        <v>499</v>
      </c>
      <c r="L295" t="s">
        <v>517</v>
      </c>
      <c r="M295" s="9" t="s">
        <v>384</v>
      </c>
      <c r="N295">
        <v>5</v>
      </c>
    </row>
    <row r="296" spans="1:14" x14ac:dyDescent="0.2">
      <c r="A296" s="9" t="s">
        <v>36</v>
      </c>
      <c r="B296" s="9" t="s">
        <v>541</v>
      </c>
      <c r="C296" s="9" t="s">
        <v>534</v>
      </c>
      <c r="D296" s="9" t="s">
        <v>281</v>
      </c>
      <c r="E296" s="9" t="s">
        <v>278</v>
      </c>
      <c r="F296" s="9" t="s">
        <v>280</v>
      </c>
      <c r="G296">
        <v>5970</v>
      </c>
      <c r="H296">
        <v>1</v>
      </c>
      <c r="I296" s="9" t="s">
        <v>36</v>
      </c>
      <c r="J296">
        <v>995</v>
      </c>
      <c r="K296" s="9" t="s">
        <v>519</v>
      </c>
      <c r="L296" t="s">
        <v>517</v>
      </c>
      <c r="M296" s="9" t="s">
        <v>363</v>
      </c>
      <c r="N296">
        <v>6</v>
      </c>
    </row>
    <row r="297" spans="1:14" x14ac:dyDescent="0.2">
      <c r="A297" s="9" t="s">
        <v>66</v>
      </c>
      <c r="B297" s="9" t="s">
        <v>508</v>
      </c>
      <c r="C297" s="9" t="s">
        <v>542</v>
      </c>
      <c r="D297" s="9" t="s">
        <v>281</v>
      </c>
      <c r="E297" s="9" t="s">
        <v>278</v>
      </c>
      <c r="F297" s="9" t="s">
        <v>280</v>
      </c>
      <c r="G297">
        <v>2168</v>
      </c>
      <c r="H297">
        <v>1</v>
      </c>
      <c r="I297" s="9" t="s">
        <v>66</v>
      </c>
      <c r="J297">
        <v>542</v>
      </c>
      <c r="K297" s="9" t="s">
        <v>499</v>
      </c>
      <c r="L297" t="s">
        <v>500</v>
      </c>
      <c r="M297" s="9" t="s">
        <v>384</v>
      </c>
      <c r="N297">
        <v>6</v>
      </c>
    </row>
    <row r="298" spans="1:14" x14ac:dyDescent="0.2">
      <c r="A298" s="9" t="s">
        <v>68</v>
      </c>
      <c r="B298" s="9" t="s">
        <v>539</v>
      </c>
      <c r="C298" s="9" t="s">
        <v>543</v>
      </c>
      <c r="D298" s="9" t="s">
        <v>281</v>
      </c>
      <c r="E298" s="9" t="s">
        <v>278</v>
      </c>
      <c r="F298" s="9" t="s">
        <v>280</v>
      </c>
      <c r="G298">
        <v>2250</v>
      </c>
      <c r="H298">
        <v>1</v>
      </c>
      <c r="I298" s="9" t="s">
        <v>68</v>
      </c>
      <c r="J298">
        <v>750</v>
      </c>
      <c r="K298" s="9" t="s">
        <v>519</v>
      </c>
      <c r="L298" t="s">
        <v>514</v>
      </c>
      <c r="M298" s="9" t="s">
        <v>363</v>
      </c>
      <c r="N298">
        <v>6</v>
      </c>
    </row>
    <row r="299" spans="1:14" x14ac:dyDescent="0.2">
      <c r="A299" s="9" t="s">
        <v>71</v>
      </c>
      <c r="B299" s="9" t="s">
        <v>528</v>
      </c>
      <c r="C299" s="9" t="s">
        <v>534</v>
      </c>
      <c r="D299" s="9" t="s">
        <v>281</v>
      </c>
      <c r="E299" s="9" t="s">
        <v>278</v>
      </c>
      <c r="F299" s="9" t="s">
        <v>282</v>
      </c>
      <c r="G299">
        <v>4950</v>
      </c>
      <c r="H299">
        <v>1</v>
      </c>
      <c r="I299" s="9" t="s">
        <v>71</v>
      </c>
      <c r="J299">
        <v>825</v>
      </c>
      <c r="K299" s="9" t="s">
        <v>519</v>
      </c>
      <c r="L299" t="s">
        <v>517</v>
      </c>
      <c r="M299" s="9" t="s">
        <v>363</v>
      </c>
      <c r="N299">
        <v>6</v>
      </c>
    </row>
    <row r="300" spans="1:14" x14ac:dyDescent="0.2">
      <c r="A300" s="9" t="s">
        <v>82</v>
      </c>
      <c r="B300" s="9" t="s">
        <v>525</v>
      </c>
      <c r="C300" s="9" t="s">
        <v>530</v>
      </c>
      <c r="D300" s="9" t="s">
        <v>281</v>
      </c>
      <c r="E300" s="9" t="s">
        <v>278</v>
      </c>
      <c r="F300" s="9" t="s">
        <v>282</v>
      </c>
      <c r="G300">
        <v>6252</v>
      </c>
      <c r="H300">
        <v>1</v>
      </c>
      <c r="I300" s="9" t="s">
        <v>82</v>
      </c>
      <c r="J300">
        <v>1042</v>
      </c>
      <c r="K300" s="9" t="s">
        <v>499</v>
      </c>
      <c r="L300" t="s">
        <v>517</v>
      </c>
      <c r="M300" s="9" t="s">
        <v>384</v>
      </c>
      <c r="N300">
        <v>6</v>
      </c>
    </row>
    <row r="301" spans="1:14" x14ac:dyDescent="0.2">
      <c r="A301" s="9" t="s">
        <v>115</v>
      </c>
      <c r="B301" s="9" t="s">
        <v>535</v>
      </c>
      <c r="C301" s="9" t="s">
        <v>530</v>
      </c>
      <c r="D301" s="9" t="s">
        <v>281</v>
      </c>
      <c r="E301" s="9" t="s">
        <v>278</v>
      </c>
      <c r="F301" s="9" t="s">
        <v>282</v>
      </c>
      <c r="G301">
        <v>7500</v>
      </c>
      <c r="H301">
        <v>1</v>
      </c>
      <c r="I301" s="9" t="s">
        <v>115</v>
      </c>
      <c r="J301">
        <v>1250</v>
      </c>
      <c r="K301" s="9" t="s">
        <v>499</v>
      </c>
      <c r="L301" t="s">
        <v>517</v>
      </c>
      <c r="M301" s="9" t="s">
        <v>384</v>
      </c>
      <c r="N301">
        <v>6</v>
      </c>
    </row>
    <row r="302" spans="1:14" x14ac:dyDescent="0.2">
      <c r="A302" s="9" t="s">
        <v>116</v>
      </c>
      <c r="B302" s="9" t="s">
        <v>506</v>
      </c>
      <c r="C302" s="9" t="s">
        <v>536</v>
      </c>
      <c r="D302" s="9" t="s">
        <v>281</v>
      </c>
      <c r="E302" s="9" t="s">
        <v>278</v>
      </c>
      <c r="F302" s="9" t="s">
        <v>282</v>
      </c>
      <c r="G302">
        <v>2970</v>
      </c>
      <c r="H302">
        <v>1</v>
      </c>
      <c r="I302" s="9" t="s">
        <v>116</v>
      </c>
      <c r="J302">
        <v>495</v>
      </c>
      <c r="K302" s="9" t="s">
        <v>499</v>
      </c>
      <c r="L302" t="s">
        <v>514</v>
      </c>
      <c r="M302" s="9" t="s">
        <v>363</v>
      </c>
      <c r="N302">
        <v>6</v>
      </c>
    </row>
    <row r="303" spans="1:14" x14ac:dyDescent="0.2">
      <c r="A303" s="9" t="s">
        <v>117</v>
      </c>
      <c r="B303" s="9" t="s">
        <v>537</v>
      </c>
      <c r="C303" s="9" t="s">
        <v>538</v>
      </c>
      <c r="D303" s="9" t="s">
        <v>281</v>
      </c>
      <c r="E303" s="9" t="s">
        <v>278</v>
      </c>
      <c r="F303" s="9" t="s">
        <v>282</v>
      </c>
      <c r="G303">
        <v>5628</v>
      </c>
      <c r="H303">
        <v>1</v>
      </c>
      <c r="I303" s="9" t="s">
        <v>117</v>
      </c>
      <c r="J303">
        <v>938</v>
      </c>
      <c r="K303" s="9" t="s">
        <v>499</v>
      </c>
      <c r="L303" t="s">
        <v>500</v>
      </c>
      <c r="M303" s="9" t="s">
        <v>363</v>
      </c>
      <c r="N303">
        <v>6</v>
      </c>
    </row>
    <row r="304" spans="1:14" x14ac:dyDescent="0.2">
      <c r="A304" s="9" t="s">
        <v>119</v>
      </c>
      <c r="B304" s="9" t="s">
        <v>526</v>
      </c>
      <c r="C304" s="9" t="s">
        <v>530</v>
      </c>
      <c r="D304" s="9" t="s">
        <v>281</v>
      </c>
      <c r="E304" s="9" t="s">
        <v>278</v>
      </c>
      <c r="F304" s="9" t="s">
        <v>282</v>
      </c>
      <c r="G304">
        <v>3750</v>
      </c>
      <c r="H304">
        <v>1</v>
      </c>
      <c r="I304" s="9" t="s">
        <v>119</v>
      </c>
      <c r="J304">
        <v>625</v>
      </c>
      <c r="K304" s="9" t="s">
        <v>499</v>
      </c>
      <c r="L304" t="s">
        <v>517</v>
      </c>
      <c r="M304" s="9" t="s">
        <v>384</v>
      </c>
      <c r="N304">
        <v>6</v>
      </c>
    </row>
    <row r="305" spans="1:14" x14ac:dyDescent="0.2">
      <c r="A305" s="9" t="s">
        <v>133</v>
      </c>
      <c r="B305" s="9" t="s">
        <v>524</v>
      </c>
      <c r="C305" s="9" t="s">
        <v>534</v>
      </c>
      <c r="D305" s="9" t="s">
        <v>281</v>
      </c>
      <c r="E305" s="9" t="s">
        <v>278</v>
      </c>
      <c r="F305" s="9" t="s">
        <v>283</v>
      </c>
      <c r="G305">
        <v>2418</v>
      </c>
      <c r="H305">
        <v>1</v>
      </c>
      <c r="I305" s="9" t="s">
        <v>133</v>
      </c>
      <c r="J305">
        <v>806</v>
      </c>
      <c r="K305" s="9" t="s">
        <v>519</v>
      </c>
      <c r="L305" t="s">
        <v>517</v>
      </c>
      <c r="M305" s="9" t="s">
        <v>363</v>
      </c>
      <c r="N305">
        <v>6</v>
      </c>
    </row>
    <row r="306" spans="1:14" x14ac:dyDescent="0.2">
      <c r="A306" s="9" t="s">
        <v>133</v>
      </c>
      <c r="B306" s="9" t="s">
        <v>524</v>
      </c>
      <c r="C306" s="9" t="s">
        <v>534</v>
      </c>
      <c r="D306" s="9" t="s">
        <v>281</v>
      </c>
      <c r="E306" s="9" t="s">
        <v>278</v>
      </c>
      <c r="F306" s="9" t="s">
        <v>282</v>
      </c>
      <c r="G306">
        <v>2418</v>
      </c>
      <c r="H306">
        <v>1</v>
      </c>
      <c r="I306" s="9" t="s">
        <v>133</v>
      </c>
      <c r="J306">
        <v>806</v>
      </c>
      <c r="K306" s="9" t="s">
        <v>519</v>
      </c>
      <c r="L306" t="s">
        <v>517</v>
      </c>
      <c r="M306" s="9" t="s">
        <v>363</v>
      </c>
      <c r="N306">
        <v>6</v>
      </c>
    </row>
    <row r="307" spans="1:14" x14ac:dyDescent="0.2">
      <c r="A307" s="9" t="s">
        <v>138</v>
      </c>
      <c r="B307" s="9" t="s">
        <v>539</v>
      </c>
      <c r="C307" s="9" t="s">
        <v>534</v>
      </c>
      <c r="D307" s="9" t="s">
        <v>281</v>
      </c>
      <c r="E307" s="9" t="s">
        <v>278</v>
      </c>
      <c r="F307" s="9" t="s">
        <v>283</v>
      </c>
      <c r="G307">
        <v>750</v>
      </c>
      <c r="H307">
        <v>1</v>
      </c>
      <c r="I307" s="9" t="s">
        <v>138</v>
      </c>
      <c r="J307">
        <v>750</v>
      </c>
      <c r="K307" s="9" t="s">
        <v>519</v>
      </c>
      <c r="L307" t="s">
        <v>517</v>
      </c>
      <c r="M307" s="9" t="s">
        <v>363</v>
      </c>
      <c r="N307">
        <v>6</v>
      </c>
    </row>
    <row r="308" spans="1:14" x14ac:dyDescent="0.2">
      <c r="A308" s="9" t="s">
        <v>138</v>
      </c>
      <c r="B308" s="9" t="s">
        <v>539</v>
      </c>
      <c r="C308" s="9" t="s">
        <v>534</v>
      </c>
      <c r="D308" s="9" t="s">
        <v>281</v>
      </c>
      <c r="E308" s="9" t="s">
        <v>278</v>
      </c>
      <c r="F308" s="9" t="s">
        <v>282</v>
      </c>
      <c r="G308">
        <v>3750</v>
      </c>
      <c r="H308">
        <v>1</v>
      </c>
      <c r="I308" s="9" t="s">
        <v>138</v>
      </c>
      <c r="J308">
        <v>750</v>
      </c>
      <c r="K308" s="9" t="s">
        <v>519</v>
      </c>
      <c r="L308" t="s">
        <v>517</v>
      </c>
      <c r="M308" s="9" t="s">
        <v>363</v>
      </c>
      <c r="N308">
        <v>6</v>
      </c>
    </row>
    <row r="309" spans="1:14" x14ac:dyDescent="0.2">
      <c r="A309" s="9" t="s">
        <v>150</v>
      </c>
      <c r="B309" s="9" t="s">
        <v>531</v>
      </c>
      <c r="C309" s="9" t="s">
        <v>530</v>
      </c>
      <c r="D309" s="9" t="s">
        <v>281</v>
      </c>
      <c r="E309" s="9" t="s">
        <v>278</v>
      </c>
      <c r="F309" s="9" t="s">
        <v>282</v>
      </c>
      <c r="G309">
        <v>5250</v>
      </c>
      <c r="H309">
        <v>1</v>
      </c>
      <c r="I309" s="9" t="s">
        <v>150</v>
      </c>
      <c r="J309">
        <v>875</v>
      </c>
      <c r="K309" s="9" t="s">
        <v>499</v>
      </c>
      <c r="L309" t="s">
        <v>517</v>
      </c>
      <c r="M309" s="9" t="s">
        <v>384</v>
      </c>
      <c r="N309">
        <v>6</v>
      </c>
    </row>
    <row r="310" spans="1:14" x14ac:dyDescent="0.2">
      <c r="A310" s="9" t="s">
        <v>152</v>
      </c>
      <c r="B310" s="9" t="s">
        <v>540</v>
      </c>
      <c r="C310" s="9" t="s">
        <v>538</v>
      </c>
      <c r="D310" s="9" t="s">
        <v>281</v>
      </c>
      <c r="E310" s="9" t="s">
        <v>278</v>
      </c>
      <c r="F310" s="9" t="s">
        <v>283</v>
      </c>
      <c r="G310">
        <v>3124</v>
      </c>
      <c r="H310">
        <v>1</v>
      </c>
      <c r="I310" s="9" t="s">
        <v>152</v>
      </c>
      <c r="J310">
        <v>781</v>
      </c>
      <c r="K310" s="9" t="s">
        <v>499</v>
      </c>
      <c r="L310" t="s">
        <v>500</v>
      </c>
      <c r="M310" s="9" t="s">
        <v>363</v>
      </c>
      <c r="N310">
        <v>6</v>
      </c>
    </row>
    <row r="311" spans="1:14" x14ac:dyDescent="0.2">
      <c r="A311" s="9" t="s">
        <v>152</v>
      </c>
      <c r="B311" s="9" t="s">
        <v>540</v>
      </c>
      <c r="C311" s="9" t="s">
        <v>538</v>
      </c>
      <c r="D311" s="9" t="s">
        <v>281</v>
      </c>
      <c r="E311" s="9" t="s">
        <v>278</v>
      </c>
      <c r="F311" s="9" t="s">
        <v>282</v>
      </c>
      <c r="G311">
        <v>1562</v>
      </c>
      <c r="H311">
        <v>1</v>
      </c>
      <c r="I311" s="9" t="s">
        <v>152</v>
      </c>
      <c r="J311">
        <v>781</v>
      </c>
      <c r="K311" s="9" t="s">
        <v>499</v>
      </c>
      <c r="L311" t="s">
        <v>500</v>
      </c>
      <c r="M311" s="9" t="s">
        <v>363</v>
      </c>
      <c r="N311">
        <v>6</v>
      </c>
    </row>
    <row r="312" spans="1:14" x14ac:dyDescent="0.2">
      <c r="A312" s="9" t="s">
        <v>158</v>
      </c>
      <c r="B312" s="9" t="s">
        <v>532</v>
      </c>
      <c r="C312" s="9" t="s">
        <v>533</v>
      </c>
      <c r="D312" s="9" t="s">
        <v>281</v>
      </c>
      <c r="E312" s="9" t="s">
        <v>278</v>
      </c>
      <c r="F312" s="9" t="s">
        <v>282</v>
      </c>
      <c r="G312">
        <v>2166</v>
      </c>
      <c r="H312">
        <v>1</v>
      </c>
      <c r="I312" s="9" t="s">
        <v>158</v>
      </c>
      <c r="J312">
        <v>361</v>
      </c>
      <c r="K312" s="9" t="s">
        <v>519</v>
      </c>
      <c r="L312" t="s">
        <v>500</v>
      </c>
      <c r="M312" s="9" t="s">
        <v>363</v>
      </c>
      <c r="N312">
        <v>6</v>
      </c>
    </row>
    <row r="313" spans="1:14" x14ac:dyDescent="0.2">
      <c r="A313" s="9" t="s">
        <v>160</v>
      </c>
      <c r="B313" s="9" t="s">
        <v>540</v>
      </c>
      <c r="C313" s="9" t="s">
        <v>538</v>
      </c>
      <c r="D313" s="9" t="s">
        <v>281</v>
      </c>
      <c r="E313" s="9" t="s">
        <v>278</v>
      </c>
      <c r="F313" s="9" t="s">
        <v>283</v>
      </c>
      <c r="G313">
        <v>2343</v>
      </c>
      <c r="H313">
        <v>1</v>
      </c>
      <c r="I313" s="9" t="s">
        <v>160</v>
      </c>
      <c r="J313">
        <v>781</v>
      </c>
      <c r="K313" s="9" t="s">
        <v>499</v>
      </c>
      <c r="L313" t="s">
        <v>500</v>
      </c>
      <c r="M313" s="9" t="s">
        <v>363</v>
      </c>
      <c r="N313">
        <v>6</v>
      </c>
    </row>
    <row r="314" spans="1:14" x14ac:dyDescent="0.2">
      <c r="A314" s="9" t="s">
        <v>160</v>
      </c>
      <c r="B314" s="9" t="s">
        <v>540</v>
      </c>
      <c r="C314" s="9" t="s">
        <v>538</v>
      </c>
      <c r="D314" s="9" t="s">
        <v>281</v>
      </c>
      <c r="E314" s="9" t="s">
        <v>278</v>
      </c>
      <c r="F314" s="9" t="s">
        <v>282</v>
      </c>
      <c r="G314">
        <v>2343</v>
      </c>
      <c r="H314">
        <v>1</v>
      </c>
      <c r="I314" s="9" t="s">
        <v>160</v>
      </c>
      <c r="J314">
        <v>781</v>
      </c>
      <c r="K314" s="9" t="s">
        <v>499</v>
      </c>
      <c r="L314" t="s">
        <v>500</v>
      </c>
      <c r="M314" s="9" t="s">
        <v>363</v>
      </c>
      <c r="N314">
        <v>6</v>
      </c>
    </row>
    <row r="315" spans="1:14" x14ac:dyDescent="0.2">
      <c r="A315" s="9" t="s">
        <v>161</v>
      </c>
      <c r="B315" s="9" t="s">
        <v>544</v>
      </c>
      <c r="C315" s="9" t="s">
        <v>534</v>
      </c>
      <c r="D315" s="9" t="s">
        <v>281</v>
      </c>
      <c r="E315" s="9" t="s">
        <v>278</v>
      </c>
      <c r="F315" s="9" t="s">
        <v>280</v>
      </c>
      <c r="G315">
        <v>6450</v>
      </c>
      <c r="H315">
        <v>1</v>
      </c>
      <c r="I315" s="9" t="s">
        <v>161</v>
      </c>
      <c r="J315">
        <v>1075</v>
      </c>
      <c r="K315" s="9" t="s">
        <v>519</v>
      </c>
      <c r="L315" t="s">
        <v>517</v>
      </c>
      <c r="M315" s="9" t="s">
        <v>363</v>
      </c>
      <c r="N315">
        <v>6</v>
      </c>
    </row>
    <row r="316" spans="1:14" x14ac:dyDescent="0.2">
      <c r="A316" s="9" t="s">
        <v>170</v>
      </c>
      <c r="B316" s="9" t="s">
        <v>525</v>
      </c>
      <c r="C316" s="9" t="s">
        <v>530</v>
      </c>
      <c r="D316" s="9" t="s">
        <v>281</v>
      </c>
      <c r="E316" s="9" t="s">
        <v>278</v>
      </c>
      <c r="F316" s="9" t="s">
        <v>282</v>
      </c>
      <c r="G316">
        <v>6252</v>
      </c>
      <c r="H316">
        <v>1</v>
      </c>
      <c r="I316" s="9" t="s">
        <v>170</v>
      </c>
      <c r="J316">
        <v>1042</v>
      </c>
      <c r="K316" s="9" t="s">
        <v>499</v>
      </c>
      <c r="L316" t="s">
        <v>517</v>
      </c>
      <c r="M316" s="9" t="s">
        <v>384</v>
      </c>
      <c r="N316">
        <v>6</v>
      </c>
    </row>
    <row r="317" spans="1:14" x14ac:dyDescent="0.2">
      <c r="A317" s="9" t="s">
        <v>36</v>
      </c>
      <c r="B317" s="9" t="s">
        <v>541</v>
      </c>
      <c r="C317" s="9" t="s">
        <v>534</v>
      </c>
      <c r="D317" s="9" t="s">
        <v>281</v>
      </c>
      <c r="E317" s="9" t="s">
        <v>279</v>
      </c>
      <c r="F317" s="9" t="s">
        <v>281</v>
      </c>
      <c r="G317">
        <v>5970</v>
      </c>
      <c r="H317">
        <v>1</v>
      </c>
      <c r="I317" s="9" t="s">
        <v>36</v>
      </c>
      <c r="J317">
        <v>995</v>
      </c>
      <c r="K317" s="9" t="s">
        <v>519</v>
      </c>
      <c r="L317" t="s">
        <v>517</v>
      </c>
      <c r="M317" s="9" t="s">
        <v>363</v>
      </c>
      <c r="N317">
        <v>7</v>
      </c>
    </row>
    <row r="318" spans="1:14" x14ac:dyDescent="0.2">
      <c r="A318" s="9" t="s">
        <v>66</v>
      </c>
      <c r="B318" s="9" t="s">
        <v>508</v>
      </c>
      <c r="C318" s="9" t="s">
        <v>542</v>
      </c>
      <c r="D318" s="9" t="s">
        <v>281</v>
      </c>
      <c r="E318" s="9" t="s">
        <v>279</v>
      </c>
      <c r="F318" s="9" t="s">
        <v>281</v>
      </c>
      <c r="G318">
        <v>2168</v>
      </c>
      <c r="H318">
        <v>1</v>
      </c>
      <c r="I318" s="9" t="s">
        <v>66</v>
      </c>
      <c r="J318">
        <v>542</v>
      </c>
      <c r="K318" s="9" t="s">
        <v>499</v>
      </c>
      <c r="L318" t="s">
        <v>500</v>
      </c>
      <c r="M318" s="9" t="s">
        <v>384</v>
      </c>
      <c r="N318">
        <v>7</v>
      </c>
    </row>
    <row r="319" spans="1:14" x14ac:dyDescent="0.2">
      <c r="A319" s="9" t="s">
        <v>68</v>
      </c>
      <c r="B319" s="9" t="s">
        <v>539</v>
      </c>
      <c r="C319" s="9" t="s">
        <v>543</v>
      </c>
      <c r="D319" s="9" t="s">
        <v>281</v>
      </c>
      <c r="E319" s="9" t="s">
        <v>279</v>
      </c>
      <c r="F319" s="9" t="s">
        <v>281</v>
      </c>
      <c r="G319">
        <v>2250</v>
      </c>
      <c r="H319">
        <v>1</v>
      </c>
      <c r="I319" s="9" t="s">
        <v>68</v>
      </c>
      <c r="J319">
        <v>750</v>
      </c>
      <c r="K319" s="9" t="s">
        <v>519</v>
      </c>
      <c r="L319" t="s">
        <v>514</v>
      </c>
      <c r="M319" s="9" t="s">
        <v>363</v>
      </c>
      <c r="N319">
        <v>7</v>
      </c>
    </row>
    <row r="320" spans="1:14" x14ac:dyDescent="0.2">
      <c r="A320" s="9" t="s">
        <v>71</v>
      </c>
      <c r="B320" s="9" t="s">
        <v>528</v>
      </c>
      <c r="C320" s="9" t="s">
        <v>534</v>
      </c>
      <c r="D320" s="9" t="s">
        <v>281</v>
      </c>
      <c r="E320" s="9" t="s">
        <v>279</v>
      </c>
      <c r="F320" s="9" t="s">
        <v>281</v>
      </c>
      <c r="G320">
        <v>4950</v>
      </c>
      <c r="H320">
        <v>1</v>
      </c>
      <c r="I320" s="9" t="s">
        <v>71</v>
      </c>
      <c r="J320">
        <v>825</v>
      </c>
      <c r="K320" s="9" t="s">
        <v>519</v>
      </c>
      <c r="L320" t="s">
        <v>517</v>
      </c>
      <c r="M320" s="9" t="s">
        <v>363</v>
      </c>
      <c r="N320">
        <v>7</v>
      </c>
    </row>
    <row r="321" spans="1:14" x14ac:dyDescent="0.2">
      <c r="A321" s="9" t="s">
        <v>82</v>
      </c>
      <c r="B321" s="9" t="s">
        <v>525</v>
      </c>
      <c r="C321" s="9" t="s">
        <v>530</v>
      </c>
      <c r="D321" s="9" t="s">
        <v>281</v>
      </c>
      <c r="E321" s="9" t="s">
        <v>279</v>
      </c>
      <c r="F321" s="9" t="s">
        <v>281</v>
      </c>
      <c r="G321">
        <v>6252</v>
      </c>
      <c r="H321">
        <v>1</v>
      </c>
      <c r="I321" s="9" t="s">
        <v>82</v>
      </c>
      <c r="J321">
        <v>1042</v>
      </c>
      <c r="K321" s="9" t="s">
        <v>499</v>
      </c>
      <c r="L321" t="s">
        <v>517</v>
      </c>
      <c r="M321" s="9" t="s">
        <v>384</v>
      </c>
      <c r="N321">
        <v>7</v>
      </c>
    </row>
    <row r="322" spans="1:14" x14ac:dyDescent="0.2">
      <c r="A322" s="9" t="s">
        <v>115</v>
      </c>
      <c r="B322" s="9" t="s">
        <v>535</v>
      </c>
      <c r="C322" s="9" t="s">
        <v>530</v>
      </c>
      <c r="D322" s="9" t="s">
        <v>281</v>
      </c>
      <c r="E322" s="9" t="s">
        <v>279</v>
      </c>
      <c r="F322" s="9" t="s">
        <v>281</v>
      </c>
      <c r="G322">
        <v>7500</v>
      </c>
      <c r="H322">
        <v>1</v>
      </c>
      <c r="I322" s="9" t="s">
        <v>115</v>
      </c>
      <c r="J322">
        <v>1250</v>
      </c>
      <c r="K322" s="9" t="s">
        <v>499</v>
      </c>
      <c r="L322" t="s">
        <v>517</v>
      </c>
      <c r="M322" s="9" t="s">
        <v>384</v>
      </c>
      <c r="N322">
        <v>7</v>
      </c>
    </row>
    <row r="323" spans="1:14" x14ac:dyDescent="0.2">
      <c r="A323" s="9" t="s">
        <v>116</v>
      </c>
      <c r="B323" s="9" t="s">
        <v>506</v>
      </c>
      <c r="C323" s="9" t="s">
        <v>536</v>
      </c>
      <c r="D323" s="9" t="s">
        <v>281</v>
      </c>
      <c r="E323" s="9" t="s">
        <v>279</v>
      </c>
      <c r="F323" s="9" t="s">
        <v>281</v>
      </c>
      <c r="G323">
        <v>2970</v>
      </c>
      <c r="H323">
        <v>1</v>
      </c>
      <c r="I323" s="9" t="s">
        <v>116</v>
      </c>
      <c r="J323">
        <v>495</v>
      </c>
      <c r="K323" s="9" t="s">
        <v>499</v>
      </c>
      <c r="L323" t="s">
        <v>514</v>
      </c>
      <c r="M323" s="9" t="s">
        <v>363</v>
      </c>
      <c r="N323">
        <v>7</v>
      </c>
    </row>
    <row r="324" spans="1:14" x14ac:dyDescent="0.2">
      <c r="A324" s="9" t="s">
        <v>117</v>
      </c>
      <c r="B324" s="9" t="s">
        <v>537</v>
      </c>
      <c r="C324" s="9" t="s">
        <v>538</v>
      </c>
      <c r="D324" s="9" t="s">
        <v>281</v>
      </c>
      <c r="E324" s="9" t="s">
        <v>279</v>
      </c>
      <c r="F324" s="9" t="s">
        <v>281</v>
      </c>
      <c r="G324">
        <v>5628</v>
      </c>
      <c r="H324">
        <v>1</v>
      </c>
      <c r="I324" s="9" t="s">
        <v>117</v>
      </c>
      <c r="J324">
        <v>938</v>
      </c>
      <c r="K324" s="9" t="s">
        <v>499</v>
      </c>
      <c r="L324" t="s">
        <v>500</v>
      </c>
      <c r="M324" s="9" t="s">
        <v>363</v>
      </c>
      <c r="N324">
        <v>7</v>
      </c>
    </row>
    <row r="325" spans="1:14" x14ac:dyDescent="0.2">
      <c r="A325" s="9" t="s">
        <v>119</v>
      </c>
      <c r="B325" s="9" t="s">
        <v>526</v>
      </c>
      <c r="C325" s="9" t="s">
        <v>530</v>
      </c>
      <c r="D325" s="9" t="s">
        <v>281</v>
      </c>
      <c r="E325" s="9" t="s">
        <v>279</v>
      </c>
      <c r="F325" s="9" t="s">
        <v>281</v>
      </c>
      <c r="G325">
        <v>3750</v>
      </c>
      <c r="H325">
        <v>1</v>
      </c>
      <c r="I325" s="9" t="s">
        <v>119</v>
      </c>
      <c r="J325">
        <v>625</v>
      </c>
      <c r="K325" s="9" t="s">
        <v>499</v>
      </c>
      <c r="L325" t="s">
        <v>517</v>
      </c>
      <c r="M325" s="9" t="s">
        <v>384</v>
      </c>
      <c r="N325">
        <v>7</v>
      </c>
    </row>
    <row r="326" spans="1:14" x14ac:dyDescent="0.2">
      <c r="A326" s="9" t="s">
        <v>133</v>
      </c>
      <c r="B326" s="9" t="s">
        <v>524</v>
      </c>
      <c r="C326" s="9" t="s">
        <v>534</v>
      </c>
      <c r="D326" s="9" t="s">
        <v>281</v>
      </c>
      <c r="E326" s="9" t="s">
        <v>279</v>
      </c>
      <c r="F326" s="9" t="s">
        <v>281</v>
      </c>
      <c r="G326">
        <v>4836</v>
      </c>
      <c r="H326">
        <v>1</v>
      </c>
      <c r="I326" s="9" t="s">
        <v>133</v>
      </c>
      <c r="J326">
        <v>806</v>
      </c>
      <c r="K326" s="9" t="s">
        <v>519</v>
      </c>
      <c r="L326" t="s">
        <v>517</v>
      </c>
      <c r="M326" s="9" t="s">
        <v>363</v>
      </c>
      <c r="N326">
        <v>7</v>
      </c>
    </row>
    <row r="327" spans="1:14" x14ac:dyDescent="0.2">
      <c r="A327" s="9" t="s">
        <v>138</v>
      </c>
      <c r="B327" s="9" t="s">
        <v>539</v>
      </c>
      <c r="C327" s="9" t="s">
        <v>534</v>
      </c>
      <c r="D327" s="9" t="s">
        <v>281</v>
      </c>
      <c r="E327" s="9" t="s">
        <v>279</v>
      </c>
      <c r="F327" s="9" t="s">
        <v>281</v>
      </c>
      <c r="G327">
        <v>4500</v>
      </c>
      <c r="H327">
        <v>1</v>
      </c>
      <c r="I327" s="9" t="s">
        <v>138</v>
      </c>
      <c r="J327">
        <v>750</v>
      </c>
      <c r="K327" s="9" t="s">
        <v>519</v>
      </c>
      <c r="L327" t="s">
        <v>517</v>
      </c>
      <c r="M327" s="9" t="s">
        <v>363</v>
      </c>
      <c r="N327">
        <v>7</v>
      </c>
    </row>
    <row r="328" spans="1:14" x14ac:dyDescent="0.2">
      <c r="A328" s="9" t="s">
        <v>150</v>
      </c>
      <c r="B328" s="9" t="s">
        <v>531</v>
      </c>
      <c r="C328" s="9" t="s">
        <v>530</v>
      </c>
      <c r="D328" s="9" t="s">
        <v>281</v>
      </c>
      <c r="E328" s="9" t="s">
        <v>279</v>
      </c>
      <c r="F328" s="9" t="s">
        <v>281</v>
      </c>
      <c r="G328">
        <v>5250</v>
      </c>
      <c r="H328">
        <v>1</v>
      </c>
      <c r="I328" s="9" t="s">
        <v>150</v>
      </c>
      <c r="J328">
        <v>875</v>
      </c>
      <c r="K328" s="9" t="s">
        <v>499</v>
      </c>
      <c r="L328" t="s">
        <v>517</v>
      </c>
      <c r="M328" s="9" t="s">
        <v>384</v>
      </c>
      <c r="N328">
        <v>7</v>
      </c>
    </row>
    <row r="329" spans="1:14" x14ac:dyDescent="0.2">
      <c r="A329" s="9" t="s">
        <v>152</v>
      </c>
      <c r="B329" s="9" t="s">
        <v>540</v>
      </c>
      <c r="C329" s="9" t="s">
        <v>538</v>
      </c>
      <c r="D329" s="9" t="s">
        <v>281</v>
      </c>
      <c r="E329" s="9" t="s">
        <v>279</v>
      </c>
      <c r="F329" s="9" t="s">
        <v>281</v>
      </c>
      <c r="G329">
        <v>4686</v>
      </c>
      <c r="H329">
        <v>1</v>
      </c>
      <c r="I329" s="9" t="s">
        <v>152</v>
      </c>
      <c r="J329">
        <v>781</v>
      </c>
      <c r="K329" s="9" t="s">
        <v>499</v>
      </c>
      <c r="L329" t="s">
        <v>500</v>
      </c>
      <c r="M329" s="9" t="s">
        <v>363</v>
      </c>
      <c r="N329">
        <v>7</v>
      </c>
    </row>
    <row r="330" spans="1:14" x14ac:dyDescent="0.2">
      <c r="A330" s="9" t="s">
        <v>158</v>
      </c>
      <c r="B330" s="9" t="s">
        <v>532</v>
      </c>
      <c r="C330" s="9" t="s">
        <v>533</v>
      </c>
      <c r="D330" s="9" t="s">
        <v>281</v>
      </c>
      <c r="E330" s="9" t="s">
        <v>279</v>
      </c>
      <c r="F330" s="9" t="s">
        <v>281</v>
      </c>
      <c r="G330">
        <v>2166</v>
      </c>
      <c r="H330">
        <v>1</v>
      </c>
      <c r="I330" s="9" t="s">
        <v>158</v>
      </c>
      <c r="J330">
        <v>361</v>
      </c>
      <c r="K330" s="9" t="s">
        <v>519</v>
      </c>
      <c r="L330" t="s">
        <v>500</v>
      </c>
      <c r="M330" s="9" t="s">
        <v>363</v>
      </c>
      <c r="N330">
        <v>7</v>
      </c>
    </row>
    <row r="331" spans="1:14" x14ac:dyDescent="0.2">
      <c r="A331" s="9" t="s">
        <v>160</v>
      </c>
      <c r="B331" s="9" t="s">
        <v>540</v>
      </c>
      <c r="C331" s="9" t="s">
        <v>538</v>
      </c>
      <c r="D331" s="9" t="s">
        <v>281</v>
      </c>
      <c r="E331" s="9" t="s">
        <v>279</v>
      </c>
      <c r="F331" s="9" t="s">
        <v>281</v>
      </c>
      <c r="G331">
        <v>4686</v>
      </c>
      <c r="H331">
        <v>1</v>
      </c>
      <c r="I331" s="9" t="s">
        <v>160</v>
      </c>
      <c r="J331">
        <v>781</v>
      </c>
      <c r="K331" s="9" t="s">
        <v>499</v>
      </c>
      <c r="L331" t="s">
        <v>500</v>
      </c>
      <c r="M331" s="9" t="s">
        <v>363</v>
      </c>
      <c r="N331">
        <v>7</v>
      </c>
    </row>
    <row r="332" spans="1:14" x14ac:dyDescent="0.2">
      <c r="A332" s="9" t="s">
        <v>161</v>
      </c>
      <c r="B332" s="9" t="s">
        <v>544</v>
      </c>
      <c r="C332" s="9" t="s">
        <v>534</v>
      </c>
      <c r="D332" s="9" t="s">
        <v>281</v>
      </c>
      <c r="E332" s="9" t="s">
        <v>279</v>
      </c>
      <c r="F332" s="9" t="s">
        <v>281</v>
      </c>
      <c r="G332">
        <v>6450</v>
      </c>
      <c r="H332">
        <v>1</v>
      </c>
      <c r="I332" s="9" t="s">
        <v>161</v>
      </c>
      <c r="J332">
        <v>1075</v>
      </c>
      <c r="K332" s="9" t="s">
        <v>519</v>
      </c>
      <c r="L332" t="s">
        <v>517</v>
      </c>
      <c r="M332" s="9" t="s">
        <v>363</v>
      </c>
      <c r="N332">
        <v>7</v>
      </c>
    </row>
    <row r="333" spans="1:14" x14ac:dyDescent="0.2">
      <c r="A333" s="9" t="s">
        <v>170</v>
      </c>
      <c r="B333" s="9" t="s">
        <v>525</v>
      </c>
      <c r="C333" s="9" t="s">
        <v>530</v>
      </c>
      <c r="D333" s="9" t="s">
        <v>281</v>
      </c>
      <c r="E333" s="9" t="s">
        <v>279</v>
      </c>
      <c r="F333" s="9" t="s">
        <v>281</v>
      </c>
      <c r="G333">
        <v>6252</v>
      </c>
      <c r="H333">
        <v>1</v>
      </c>
      <c r="I333" s="9" t="s">
        <v>170</v>
      </c>
      <c r="J333">
        <v>1042</v>
      </c>
      <c r="K333" s="9" t="s">
        <v>499</v>
      </c>
      <c r="L333" t="s">
        <v>517</v>
      </c>
      <c r="M333" s="9" t="s">
        <v>384</v>
      </c>
      <c r="N333">
        <v>7</v>
      </c>
    </row>
    <row r="334" spans="1:14" x14ac:dyDescent="0.2">
      <c r="A334" s="9" t="s">
        <v>143</v>
      </c>
      <c r="B334" s="9" t="s">
        <v>525</v>
      </c>
      <c r="C334" s="9" t="s">
        <v>545</v>
      </c>
      <c r="D334" s="9" t="s">
        <v>281</v>
      </c>
      <c r="E334" s="9" t="s">
        <v>273</v>
      </c>
      <c r="F334" s="9" t="s">
        <v>281</v>
      </c>
      <c r="G334">
        <v>7294</v>
      </c>
      <c r="H334">
        <v>1</v>
      </c>
      <c r="I334" s="9" t="s">
        <v>143</v>
      </c>
      <c r="J334">
        <v>1042</v>
      </c>
      <c r="K334" s="9" t="s">
        <v>499</v>
      </c>
      <c r="L334" t="s">
        <v>517</v>
      </c>
      <c r="M334" s="9" t="s">
        <v>363</v>
      </c>
      <c r="N334">
        <v>1</v>
      </c>
    </row>
    <row r="335" spans="1:14" x14ac:dyDescent="0.2">
      <c r="A335" s="9" t="s">
        <v>57</v>
      </c>
      <c r="B335" s="9" t="s">
        <v>535</v>
      </c>
      <c r="C335" s="9" t="s">
        <v>545</v>
      </c>
      <c r="D335" s="9" t="s">
        <v>281</v>
      </c>
      <c r="E335" s="9" t="s">
        <v>274</v>
      </c>
      <c r="F335" s="9" t="s">
        <v>280</v>
      </c>
      <c r="G335">
        <v>5000</v>
      </c>
      <c r="H335">
        <v>1</v>
      </c>
      <c r="I335" s="9" t="s">
        <v>57</v>
      </c>
      <c r="J335">
        <v>1250</v>
      </c>
      <c r="K335" s="9" t="s">
        <v>499</v>
      </c>
      <c r="L335" t="s">
        <v>517</v>
      </c>
      <c r="M335" s="9" t="s">
        <v>363</v>
      </c>
      <c r="N335">
        <v>2</v>
      </c>
    </row>
    <row r="336" spans="1:14" x14ac:dyDescent="0.2">
      <c r="A336" s="9" t="s">
        <v>84</v>
      </c>
      <c r="B336" s="9" t="s">
        <v>537</v>
      </c>
      <c r="C336" s="9" t="s">
        <v>545</v>
      </c>
      <c r="D336" s="9" t="s">
        <v>281</v>
      </c>
      <c r="E336" s="9" t="s">
        <v>274</v>
      </c>
      <c r="F336" s="9" t="s">
        <v>280</v>
      </c>
      <c r="G336">
        <v>938</v>
      </c>
      <c r="H336">
        <v>1</v>
      </c>
      <c r="I336" s="9" t="s">
        <v>84</v>
      </c>
      <c r="J336">
        <v>938</v>
      </c>
      <c r="K336" s="9" t="s">
        <v>499</v>
      </c>
      <c r="L336" t="s">
        <v>517</v>
      </c>
      <c r="M336" s="9" t="s">
        <v>363</v>
      </c>
      <c r="N336">
        <v>2</v>
      </c>
    </row>
    <row r="337" spans="1:14" x14ac:dyDescent="0.2">
      <c r="A337" s="9" t="s">
        <v>143</v>
      </c>
      <c r="B337" s="9" t="s">
        <v>525</v>
      </c>
      <c r="C337" s="9" t="s">
        <v>545</v>
      </c>
      <c r="D337" s="9" t="s">
        <v>281</v>
      </c>
      <c r="E337" s="9" t="s">
        <v>274</v>
      </c>
      <c r="F337" s="9" t="s">
        <v>283</v>
      </c>
      <c r="G337">
        <v>-1042</v>
      </c>
      <c r="H337">
        <v>1</v>
      </c>
      <c r="I337" s="9" t="s">
        <v>143</v>
      </c>
      <c r="J337">
        <v>1042</v>
      </c>
      <c r="K337" s="9" t="s">
        <v>499</v>
      </c>
      <c r="L337" t="s">
        <v>517</v>
      </c>
      <c r="M337" s="9" t="s">
        <v>363</v>
      </c>
      <c r="N337">
        <v>2</v>
      </c>
    </row>
    <row r="338" spans="1:14" x14ac:dyDescent="0.2">
      <c r="A338" s="9" t="s">
        <v>143</v>
      </c>
      <c r="B338" s="9" t="s">
        <v>525</v>
      </c>
      <c r="C338" s="9" t="s">
        <v>545</v>
      </c>
      <c r="D338" s="9" t="s">
        <v>281</v>
      </c>
      <c r="E338" s="9" t="s">
        <v>274</v>
      </c>
      <c r="F338" s="9" t="s">
        <v>282</v>
      </c>
      <c r="G338">
        <v>7294</v>
      </c>
      <c r="H338">
        <v>1</v>
      </c>
      <c r="I338" s="9" t="s">
        <v>143</v>
      </c>
      <c r="J338">
        <v>1042</v>
      </c>
      <c r="K338" s="9" t="s">
        <v>499</v>
      </c>
      <c r="L338" t="s">
        <v>517</v>
      </c>
      <c r="M338" s="9" t="s">
        <v>363</v>
      </c>
      <c r="N338">
        <v>2</v>
      </c>
    </row>
    <row r="339" spans="1:14" x14ac:dyDescent="0.2">
      <c r="A339" s="9" t="s">
        <v>155</v>
      </c>
      <c r="B339" s="9" t="s">
        <v>526</v>
      </c>
      <c r="C339" s="9" t="s">
        <v>545</v>
      </c>
      <c r="D339" s="9" t="s">
        <v>281</v>
      </c>
      <c r="E339" s="9" t="s">
        <v>274</v>
      </c>
      <c r="F339" s="9" t="s">
        <v>280</v>
      </c>
      <c r="G339">
        <v>3750</v>
      </c>
      <c r="H339">
        <v>1</v>
      </c>
      <c r="I339" s="9" t="s">
        <v>155</v>
      </c>
      <c r="J339">
        <v>625</v>
      </c>
      <c r="K339" s="9" t="s">
        <v>499</v>
      </c>
      <c r="L339" t="s">
        <v>517</v>
      </c>
      <c r="M339" s="9" t="s">
        <v>363</v>
      </c>
      <c r="N339">
        <v>2</v>
      </c>
    </row>
    <row r="340" spans="1:14" x14ac:dyDescent="0.2">
      <c r="A340" s="9" t="s">
        <v>157</v>
      </c>
      <c r="B340" s="9" t="s">
        <v>535</v>
      </c>
      <c r="C340" s="9" t="s">
        <v>545</v>
      </c>
      <c r="D340" s="9" t="s">
        <v>281</v>
      </c>
      <c r="E340" s="9" t="s">
        <v>274</v>
      </c>
      <c r="F340" s="9" t="s">
        <v>280</v>
      </c>
      <c r="G340">
        <v>1250</v>
      </c>
      <c r="H340">
        <v>1</v>
      </c>
      <c r="I340" s="9" t="s">
        <v>157</v>
      </c>
      <c r="J340">
        <v>1250</v>
      </c>
      <c r="K340" s="9" t="s">
        <v>499</v>
      </c>
      <c r="L340" t="s">
        <v>517</v>
      </c>
      <c r="M340" s="9" t="s">
        <v>363</v>
      </c>
      <c r="N340">
        <v>2</v>
      </c>
    </row>
    <row r="341" spans="1:14" x14ac:dyDescent="0.2">
      <c r="A341" s="9" t="s">
        <v>57</v>
      </c>
      <c r="B341" s="9" t="s">
        <v>535</v>
      </c>
      <c r="C341" s="9" t="s">
        <v>545</v>
      </c>
      <c r="D341" s="9" t="s">
        <v>281</v>
      </c>
      <c r="E341" s="9" t="s">
        <v>275</v>
      </c>
      <c r="F341" s="9" t="s">
        <v>281</v>
      </c>
      <c r="G341">
        <v>5000</v>
      </c>
      <c r="H341">
        <v>1</v>
      </c>
      <c r="I341" s="9" t="s">
        <v>57</v>
      </c>
      <c r="J341">
        <v>1250</v>
      </c>
      <c r="K341" s="9" t="s">
        <v>499</v>
      </c>
      <c r="L341" t="s">
        <v>517</v>
      </c>
      <c r="M341" s="9" t="s">
        <v>363</v>
      </c>
      <c r="N341">
        <v>3</v>
      </c>
    </row>
    <row r="342" spans="1:14" x14ac:dyDescent="0.2">
      <c r="A342" s="9" t="s">
        <v>84</v>
      </c>
      <c r="B342" s="9" t="s">
        <v>537</v>
      </c>
      <c r="C342" s="9" t="s">
        <v>545</v>
      </c>
      <c r="D342" s="9" t="s">
        <v>281</v>
      </c>
      <c r="E342" s="9" t="s">
        <v>275</v>
      </c>
      <c r="F342" s="9" t="s">
        <v>281</v>
      </c>
      <c r="G342">
        <v>938</v>
      </c>
      <c r="H342">
        <v>1</v>
      </c>
      <c r="I342" s="9" t="s">
        <v>84</v>
      </c>
      <c r="J342">
        <v>938</v>
      </c>
      <c r="K342" s="9" t="s">
        <v>499</v>
      </c>
      <c r="L342" t="s">
        <v>517</v>
      </c>
      <c r="M342" s="9" t="s">
        <v>363</v>
      </c>
      <c r="N342">
        <v>3</v>
      </c>
    </row>
    <row r="343" spans="1:14" x14ac:dyDescent="0.2">
      <c r="A343" s="9" t="s">
        <v>143</v>
      </c>
      <c r="B343" s="9" t="s">
        <v>525</v>
      </c>
      <c r="C343" s="9" t="s">
        <v>545</v>
      </c>
      <c r="D343" s="9" t="s">
        <v>281</v>
      </c>
      <c r="E343" s="9" t="s">
        <v>275</v>
      </c>
      <c r="F343" s="9" t="s">
        <v>281</v>
      </c>
      <c r="G343">
        <v>6252</v>
      </c>
      <c r="H343">
        <v>1</v>
      </c>
      <c r="I343" s="9" t="s">
        <v>143</v>
      </c>
      <c r="J343">
        <v>1042</v>
      </c>
      <c r="K343" s="9" t="s">
        <v>499</v>
      </c>
      <c r="L343" t="s">
        <v>517</v>
      </c>
      <c r="M343" s="9" t="s">
        <v>363</v>
      </c>
      <c r="N343">
        <v>3</v>
      </c>
    </row>
    <row r="344" spans="1:14" x14ac:dyDescent="0.2">
      <c r="A344" s="9" t="s">
        <v>155</v>
      </c>
      <c r="B344" s="9" t="s">
        <v>526</v>
      </c>
      <c r="C344" s="9" t="s">
        <v>545</v>
      </c>
      <c r="D344" s="9" t="s">
        <v>281</v>
      </c>
      <c r="E344" s="9" t="s">
        <v>275</v>
      </c>
      <c r="F344" s="9" t="s">
        <v>281</v>
      </c>
      <c r="G344">
        <v>3750</v>
      </c>
      <c r="H344">
        <v>1</v>
      </c>
      <c r="I344" s="9" t="s">
        <v>155</v>
      </c>
      <c r="J344">
        <v>625</v>
      </c>
      <c r="K344" s="9" t="s">
        <v>499</v>
      </c>
      <c r="L344" t="s">
        <v>517</v>
      </c>
      <c r="M344" s="9" t="s">
        <v>363</v>
      </c>
      <c r="N344">
        <v>3</v>
      </c>
    </row>
    <row r="345" spans="1:14" x14ac:dyDescent="0.2">
      <c r="A345" s="9" t="s">
        <v>157</v>
      </c>
      <c r="B345" s="9" t="s">
        <v>535</v>
      </c>
      <c r="C345" s="9" t="s">
        <v>545</v>
      </c>
      <c r="D345" s="9" t="s">
        <v>281</v>
      </c>
      <c r="E345" s="9" t="s">
        <v>275</v>
      </c>
      <c r="F345" s="9" t="s">
        <v>281</v>
      </c>
      <c r="G345">
        <v>1250</v>
      </c>
      <c r="H345">
        <v>1</v>
      </c>
      <c r="I345" s="9" t="s">
        <v>157</v>
      </c>
      <c r="J345">
        <v>1250</v>
      </c>
      <c r="K345" s="9" t="s">
        <v>499</v>
      </c>
      <c r="L345" t="s">
        <v>517</v>
      </c>
      <c r="M345" s="9" t="s">
        <v>363</v>
      </c>
      <c r="N345">
        <v>3</v>
      </c>
    </row>
    <row r="346" spans="1:14" x14ac:dyDescent="0.2">
      <c r="A346" s="9" t="s">
        <v>44</v>
      </c>
      <c r="B346" s="9" t="s">
        <v>546</v>
      </c>
      <c r="C346" s="9" t="s">
        <v>545</v>
      </c>
      <c r="D346" s="9" t="s">
        <v>281</v>
      </c>
      <c r="E346" s="9" t="s">
        <v>276</v>
      </c>
      <c r="F346" s="9" t="s">
        <v>280</v>
      </c>
      <c r="G346">
        <v>2738</v>
      </c>
      <c r="H346">
        <v>1</v>
      </c>
      <c r="I346" s="9" t="s">
        <v>44</v>
      </c>
      <c r="J346">
        <v>1369</v>
      </c>
      <c r="K346" s="9" t="s">
        <v>499</v>
      </c>
      <c r="L346" t="s">
        <v>517</v>
      </c>
      <c r="M346" s="9" t="s">
        <v>363</v>
      </c>
      <c r="N346">
        <v>4</v>
      </c>
    </row>
    <row r="347" spans="1:14" x14ac:dyDescent="0.2">
      <c r="A347" s="9" t="s">
        <v>46</v>
      </c>
      <c r="B347" s="9" t="s">
        <v>535</v>
      </c>
      <c r="C347" s="9" t="s">
        <v>545</v>
      </c>
      <c r="D347" s="9" t="s">
        <v>281</v>
      </c>
      <c r="E347" s="9" t="s">
        <v>276</v>
      </c>
      <c r="F347" s="9" t="s">
        <v>280</v>
      </c>
      <c r="G347">
        <v>6250</v>
      </c>
      <c r="H347">
        <v>1</v>
      </c>
      <c r="I347" s="9" t="s">
        <v>46</v>
      </c>
      <c r="J347">
        <v>1250</v>
      </c>
      <c r="K347" s="9" t="s">
        <v>499</v>
      </c>
      <c r="L347" t="s">
        <v>517</v>
      </c>
      <c r="M347" s="9" t="s">
        <v>363</v>
      </c>
      <c r="N347">
        <v>4</v>
      </c>
    </row>
    <row r="348" spans="1:14" x14ac:dyDescent="0.2">
      <c r="A348" s="9" t="s">
        <v>57</v>
      </c>
      <c r="B348" s="9" t="s">
        <v>535</v>
      </c>
      <c r="C348" s="9" t="s">
        <v>545</v>
      </c>
      <c r="D348" s="9" t="s">
        <v>281</v>
      </c>
      <c r="E348" s="9" t="s">
        <v>276</v>
      </c>
      <c r="F348" s="9" t="s">
        <v>283</v>
      </c>
      <c r="G348">
        <v>2500</v>
      </c>
      <c r="H348">
        <v>1</v>
      </c>
      <c r="I348" s="9" t="s">
        <v>57</v>
      </c>
      <c r="J348">
        <v>1250</v>
      </c>
      <c r="K348" s="9" t="s">
        <v>499</v>
      </c>
      <c r="L348" t="s">
        <v>517</v>
      </c>
      <c r="M348" s="9" t="s">
        <v>363</v>
      </c>
      <c r="N348">
        <v>4</v>
      </c>
    </row>
    <row r="349" spans="1:14" x14ac:dyDescent="0.2">
      <c r="A349" s="9" t="s">
        <v>57</v>
      </c>
      <c r="B349" s="9" t="s">
        <v>535</v>
      </c>
      <c r="C349" s="9" t="s">
        <v>545</v>
      </c>
      <c r="D349" s="9" t="s">
        <v>281</v>
      </c>
      <c r="E349" s="9" t="s">
        <v>276</v>
      </c>
      <c r="F349" s="9" t="s">
        <v>282</v>
      </c>
      <c r="G349">
        <v>5000</v>
      </c>
      <c r="H349">
        <v>1</v>
      </c>
      <c r="I349" s="9" t="s">
        <v>57</v>
      </c>
      <c r="J349">
        <v>1250</v>
      </c>
      <c r="K349" s="9" t="s">
        <v>499</v>
      </c>
      <c r="L349" t="s">
        <v>517</v>
      </c>
      <c r="M349" s="9" t="s">
        <v>363</v>
      </c>
      <c r="N349">
        <v>4</v>
      </c>
    </row>
    <row r="350" spans="1:14" x14ac:dyDescent="0.2">
      <c r="A350" s="9" t="s">
        <v>83</v>
      </c>
      <c r="B350" s="9" t="s">
        <v>506</v>
      </c>
      <c r="C350" s="9" t="s">
        <v>545</v>
      </c>
      <c r="D350" s="9" t="s">
        <v>281</v>
      </c>
      <c r="E350" s="9" t="s">
        <v>276</v>
      </c>
      <c r="F350" s="9" t="s">
        <v>280</v>
      </c>
      <c r="G350">
        <v>2970</v>
      </c>
      <c r="H350">
        <v>1</v>
      </c>
      <c r="I350" s="9" t="s">
        <v>83</v>
      </c>
      <c r="J350">
        <v>495</v>
      </c>
      <c r="K350" s="9" t="s">
        <v>499</v>
      </c>
      <c r="L350" t="s">
        <v>517</v>
      </c>
      <c r="M350" s="9" t="s">
        <v>363</v>
      </c>
      <c r="N350">
        <v>4</v>
      </c>
    </row>
    <row r="351" spans="1:14" x14ac:dyDescent="0.2">
      <c r="A351" s="9" t="s">
        <v>84</v>
      </c>
      <c r="B351" s="9" t="s">
        <v>537</v>
      </c>
      <c r="C351" s="9" t="s">
        <v>545</v>
      </c>
      <c r="D351" s="9" t="s">
        <v>281</v>
      </c>
      <c r="E351" s="9" t="s">
        <v>276</v>
      </c>
      <c r="F351" s="9" t="s">
        <v>283</v>
      </c>
      <c r="G351">
        <v>4690</v>
      </c>
      <c r="H351">
        <v>1</v>
      </c>
      <c r="I351" s="9" t="s">
        <v>84</v>
      </c>
      <c r="J351">
        <v>938</v>
      </c>
      <c r="K351" s="9" t="s">
        <v>499</v>
      </c>
      <c r="L351" t="s">
        <v>517</v>
      </c>
      <c r="M351" s="9" t="s">
        <v>363</v>
      </c>
      <c r="N351">
        <v>4</v>
      </c>
    </row>
    <row r="352" spans="1:14" x14ac:dyDescent="0.2">
      <c r="A352" s="9" t="s">
        <v>84</v>
      </c>
      <c r="B352" s="9" t="s">
        <v>537</v>
      </c>
      <c r="C352" s="9" t="s">
        <v>545</v>
      </c>
      <c r="D352" s="9" t="s">
        <v>281</v>
      </c>
      <c r="E352" s="9" t="s">
        <v>276</v>
      </c>
      <c r="F352" s="9" t="s">
        <v>282</v>
      </c>
      <c r="G352">
        <v>938</v>
      </c>
      <c r="H352">
        <v>1</v>
      </c>
      <c r="I352" s="9" t="s">
        <v>84</v>
      </c>
      <c r="J352">
        <v>938</v>
      </c>
      <c r="K352" s="9" t="s">
        <v>499</v>
      </c>
      <c r="L352" t="s">
        <v>517</v>
      </c>
      <c r="M352" s="9" t="s">
        <v>363</v>
      </c>
      <c r="N352">
        <v>4</v>
      </c>
    </row>
    <row r="353" spans="1:14" x14ac:dyDescent="0.2">
      <c r="A353" s="9" t="s">
        <v>104</v>
      </c>
      <c r="B353" s="9" t="s">
        <v>524</v>
      </c>
      <c r="C353" s="9" t="s">
        <v>545</v>
      </c>
      <c r="D353" s="9" t="s">
        <v>281</v>
      </c>
      <c r="E353" s="9" t="s">
        <v>276</v>
      </c>
      <c r="F353" s="9" t="s">
        <v>280</v>
      </c>
      <c r="G353">
        <v>1612</v>
      </c>
      <c r="H353">
        <v>1</v>
      </c>
      <c r="I353" s="9" t="s">
        <v>104</v>
      </c>
      <c r="J353">
        <v>806</v>
      </c>
      <c r="K353" s="9" t="s">
        <v>499</v>
      </c>
      <c r="L353" t="s">
        <v>517</v>
      </c>
      <c r="M353" s="9" t="s">
        <v>363</v>
      </c>
      <c r="N353">
        <v>4</v>
      </c>
    </row>
    <row r="354" spans="1:14" x14ac:dyDescent="0.2">
      <c r="A354" s="9" t="s">
        <v>106</v>
      </c>
      <c r="B354" s="9" t="s">
        <v>541</v>
      </c>
      <c r="C354" s="9" t="s">
        <v>545</v>
      </c>
      <c r="D354" s="9" t="s">
        <v>281</v>
      </c>
      <c r="E354" s="9" t="s">
        <v>276</v>
      </c>
      <c r="F354" s="9" t="s">
        <v>280</v>
      </c>
      <c r="G354">
        <v>995</v>
      </c>
      <c r="H354">
        <v>1</v>
      </c>
      <c r="I354" s="9" t="s">
        <v>106</v>
      </c>
      <c r="J354">
        <v>995</v>
      </c>
      <c r="K354" s="9" t="s">
        <v>499</v>
      </c>
      <c r="L354" t="s">
        <v>517</v>
      </c>
      <c r="M354" s="9" t="s">
        <v>363</v>
      </c>
      <c r="N354">
        <v>4</v>
      </c>
    </row>
    <row r="355" spans="1:14" x14ac:dyDescent="0.2">
      <c r="A355" s="9" t="s">
        <v>112</v>
      </c>
      <c r="B355" s="9" t="s">
        <v>547</v>
      </c>
      <c r="C355" s="9" t="s">
        <v>545</v>
      </c>
      <c r="D355" s="9" t="s">
        <v>281</v>
      </c>
      <c r="E355" s="9" t="s">
        <v>276</v>
      </c>
      <c r="F355" s="9" t="s">
        <v>280</v>
      </c>
      <c r="G355">
        <v>1458</v>
      </c>
      <c r="H355">
        <v>1</v>
      </c>
      <c r="I355" s="9" t="s">
        <v>112</v>
      </c>
      <c r="J355">
        <v>1458</v>
      </c>
      <c r="K355" s="9" t="s">
        <v>499</v>
      </c>
      <c r="L355" t="s">
        <v>517</v>
      </c>
      <c r="M355" s="9" t="s">
        <v>363</v>
      </c>
      <c r="N355">
        <v>4</v>
      </c>
    </row>
    <row r="356" spans="1:14" x14ac:dyDescent="0.2">
      <c r="A356" s="9" t="s">
        <v>129</v>
      </c>
      <c r="B356" s="9" t="s">
        <v>548</v>
      </c>
      <c r="C356" s="9" t="s">
        <v>545</v>
      </c>
      <c r="D356" s="9" t="s">
        <v>281</v>
      </c>
      <c r="E356" s="9" t="s">
        <v>276</v>
      </c>
      <c r="F356" s="9" t="s">
        <v>280</v>
      </c>
      <c r="G356">
        <v>1094</v>
      </c>
      <c r="H356">
        <v>1</v>
      </c>
      <c r="I356" s="9" t="s">
        <v>129</v>
      </c>
      <c r="J356">
        <v>1094</v>
      </c>
      <c r="K356" s="9" t="s">
        <v>499</v>
      </c>
      <c r="L356" t="s">
        <v>517</v>
      </c>
      <c r="M356" s="9" t="s">
        <v>363</v>
      </c>
      <c r="N356">
        <v>4</v>
      </c>
    </row>
    <row r="357" spans="1:14" x14ac:dyDescent="0.2">
      <c r="A357" s="9" t="s">
        <v>143</v>
      </c>
      <c r="B357" s="9" t="s">
        <v>525</v>
      </c>
      <c r="C357" s="9" t="s">
        <v>545</v>
      </c>
      <c r="D357" s="9" t="s">
        <v>281</v>
      </c>
      <c r="E357" s="9" t="s">
        <v>276</v>
      </c>
      <c r="F357" s="9" t="s">
        <v>282</v>
      </c>
      <c r="G357">
        <v>6252</v>
      </c>
      <c r="H357">
        <v>1</v>
      </c>
      <c r="I357" s="9" t="s">
        <v>143</v>
      </c>
      <c r="J357">
        <v>1042</v>
      </c>
      <c r="K357" s="9" t="s">
        <v>499</v>
      </c>
      <c r="L357" t="s">
        <v>517</v>
      </c>
      <c r="M357" s="9" t="s">
        <v>363</v>
      </c>
      <c r="N357">
        <v>4</v>
      </c>
    </row>
    <row r="358" spans="1:14" x14ac:dyDescent="0.2">
      <c r="A358" s="9" t="s">
        <v>155</v>
      </c>
      <c r="B358" s="9" t="s">
        <v>526</v>
      </c>
      <c r="C358" s="9" t="s">
        <v>545</v>
      </c>
      <c r="D358" s="9" t="s">
        <v>281</v>
      </c>
      <c r="E358" s="9" t="s">
        <v>276</v>
      </c>
      <c r="F358" s="9" t="s">
        <v>282</v>
      </c>
      <c r="G358">
        <v>3750</v>
      </c>
      <c r="H358">
        <v>1</v>
      </c>
      <c r="I358" s="9" t="s">
        <v>155</v>
      </c>
      <c r="J358">
        <v>625</v>
      </c>
      <c r="K358" s="9" t="s">
        <v>499</v>
      </c>
      <c r="L358" t="s">
        <v>517</v>
      </c>
      <c r="M358" s="9" t="s">
        <v>363</v>
      </c>
      <c r="N358">
        <v>4</v>
      </c>
    </row>
    <row r="359" spans="1:14" x14ac:dyDescent="0.2">
      <c r="A359" s="9" t="s">
        <v>157</v>
      </c>
      <c r="B359" s="9" t="s">
        <v>535</v>
      </c>
      <c r="C359" s="9" t="s">
        <v>545</v>
      </c>
      <c r="D359" s="9" t="s">
        <v>281</v>
      </c>
      <c r="E359" s="9" t="s">
        <v>276</v>
      </c>
      <c r="F359" s="9" t="s">
        <v>283</v>
      </c>
      <c r="G359">
        <v>6250</v>
      </c>
      <c r="H359">
        <v>1</v>
      </c>
      <c r="I359" s="9" t="s">
        <v>157</v>
      </c>
      <c r="J359">
        <v>1250</v>
      </c>
      <c r="K359" s="9" t="s">
        <v>499</v>
      </c>
      <c r="L359" t="s">
        <v>517</v>
      </c>
      <c r="M359" s="9" t="s">
        <v>363</v>
      </c>
      <c r="N359">
        <v>4</v>
      </c>
    </row>
    <row r="360" spans="1:14" x14ac:dyDescent="0.2">
      <c r="A360" s="9" t="s">
        <v>157</v>
      </c>
      <c r="B360" s="9" t="s">
        <v>535</v>
      </c>
      <c r="C360" s="9" t="s">
        <v>545</v>
      </c>
      <c r="D360" s="9" t="s">
        <v>281</v>
      </c>
      <c r="E360" s="9" t="s">
        <v>276</v>
      </c>
      <c r="F360" s="9" t="s">
        <v>282</v>
      </c>
      <c r="G360">
        <v>1250</v>
      </c>
      <c r="H360">
        <v>1</v>
      </c>
      <c r="I360" s="9" t="s">
        <v>157</v>
      </c>
      <c r="J360">
        <v>1250</v>
      </c>
      <c r="K360" s="9" t="s">
        <v>499</v>
      </c>
      <c r="L360" t="s">
        <v>517</v>
      </c>
      <c r="M360" s="9" t="s">
        <v>363</v>
      </c>
      <c r="N360">
        <v>4</v>
      </c>
    </row>
    <row r="361" spans="1:14" x14ac:dyDescent="0.2">
      <c r="A361" s="9" t="s">
        <v>163</v>
      </c>
      <c r="B361" s="9" t="s">
        <v>549</v>
      </c>
      <c r="C361" s="9" t="s">
        <v>545</v>
      </c>
      <c r="D361" s="9" t="s">
        <v>281</v>
      </c>
      <c r="E361" s="9" t="s">
        <v>276</v>
      </c>
      <c r="F361" s="9" t="s">
        <v>280</v>
      </c>
      <c r="G361">
        <v>645</v>
      </c>
      <c r="H361">
        <v>1</v>
      </c>
      <c r="I361" s="9" t="s">
        <v>163</v>
      </c>
      <c r="J361">
        <v>645</v>
      </c>
      <c r="K361" s="9" t="s">
        <v>499</v>
      </c>
      <c r="L361" t="s">
        <v>517</v>
      </c>
      <c r="M361" s="9" t="s">
        <v>363</v>
      </c>
      <c r="N361">
        <v>4</v>
      </c>
    </row>
    <row r="362" spans="1:14" x14ac:dyDescent="0.2">
      <c r="A362" s="9" t="s">
        <v>44</v>
      </c>
      <c r="B362" s="9" t="s">
        <v>546</v>
      </c>
      <c r="C362" s="9" t="s">
        <v>545</v>
      </c>
      <c r="D362" s="9" t="s">
        <v>281</v>
      </c>
      <c r="E362" s="9" t="s">
        <v>277</v>
      </c>
      <c r="F362" s="9" t="s">
        <v>281</v>
      </c>
      <c r="G362">
        <v>2738</v>
      </c>
      <c r="H362">
        <v>1</v>
      </c>
      <c r="I362" s="9" t="s">
        <v>44</v>
      </c>
      <c r="J362">
        <v>1369</v>
      </c>
      <c r="K362" s="9" t="s">
        <v>499</v>
      </c>
      <c r="L362" t="s">
        <v>517</v>
      </c>
      <c r="M362" s="9" t="s">
        <v>363</v>
      </c>
      <c r="N362">
        <v>5</v>
      </c>
    </row>
    <row r="363" spans="1:14" x14ac:dyDescent="0.2">
      <c r="A363" s="9" t="s">
        <v>46</v>
      </c>
      <c r="B363" s="9" t="s">
        <v>535</v>
      </c>
      <c r="C363" s="9" t="s">
        <v>545</v>
      </c>
      <c r="D363" s="9" t="s">
        <v>281</v>
      </c>
      <c r="E363" s="9" t="s">
        <v>277</v>
      </c>
      <c r="F363" s="9" t="s">
        <v>281</v>
      </c>
      <c r="G363">
        <v>6250</v>
      </c>
      <c r="H363">
        <v>1</v>
      </c>
      <c r="I363" s="9" t="s">
        <v>46</v>
      </c>
      <c r="J363">
        <v>1250</v>
      </c>
      <c r="K363" s="9" t="s">
        <v>499</v>
      </c>
      <c r="L363" t="s">
        <v>517</v>
      </c>
      <c r="M363" s="9" t="s">
        <v>363</v>
      </c>
      <c r="N363">
        <v>5</v>
      </c>
    </row>
    <row r="364" spans="1:14" x14ac:dyDescent="0.2">
      <c r="A364" s="9" t="s">
        <v>57</v>
      </c>
      <c r="B364" s="9" t="s">
        <v>535</v>
      </c>
      <c r="C364" s="9" t="s">
        <v>545</v>
      </c>
      <c r="D364" s="9" t="s">
        <v>281</v>
      </c>
      <c r="E364" s="9" t="s">
        <v>277</v>
      </c>
      <c r="F364" s="9" t="s">
        <v>281</v>
      </c>
      <c r="G364">
        <v>7500</v>
      </c>
      <c r="H364">
        <v>1</v>
      </c>
      <c r="I364" s="9" t="s">
        <v>57</v>
      </c>
      <c r="J364">
        <v>1250</v>
      </c>
      <c r="K364" s="9" t="s">
        <v>499</v>
      </c>
      <c r="L364" t="s">
        <v>517</v>
      </c>
      <c r="M364" s="9" t="s">
        <v>363</v>
      </c>
      <c r="N364">
        <v>5</v>
      </c>
    </row>
    <row r="365" spans="1:14" x14ac:dyDescent="0.2">
      <c r="A365" s="9" t="s">
        <v>83</v>
      </c>
      <c r="B365" s="9" t="s">
        <v>506</v>
      </c>
      <c r="C365" s="9" t="s">
        <v>545</v>
      </c>
      <c r="D365" s="9" t="s">
        <v>281</v>
      </c>
      <c r="E365" s="9" t="s">
        <v>277</v>
      </c>
      <c r="F365" s="9" t="s">
        <v>281</v>
      </c>
      <c r="G365">
        <v>2970</v>
      </c>
      <c r="H365">
        <v>1</v>
      </c>
      <c r="I365" s="9" t="s">
        <v>83</v>
      </c>
      <c r="J365">
        <v>495</v>
      </c>
      <c r="K365" s="9" t="s">
        <v>499</v>
      </c>
      <c r="L365" t="s">
        <v>517</v>
      </c>
      <c r="M365" s="9" t="s">
        <v>363</v>
      </c>
      <c r="N365">
        <v>5</v>
      </c>
    </row>
    <row r="366" spans="1:14" x14ac:dyDescent="0.2">
      <c r="A366" s="9" t="s">
        <v>84</v>
      </c>
      <c r="B366" s="9" t="s">
        <v>537</v>
      </c>
      <c r="C366" s="9" t="s">
        <v>545</v>
      </c>
      <c r="D366" s="9" t="s">
        <v>281</v>
      </c>
      <c r="E366" s="9" t="s">
        <v>277</v>
      </c>
      <c r="F366" s="9" t="s">
        <v>281</v>
      </c>
      <c r="G366">
        <v>5628</v>
      </c>
      <c r="H366">
        <v>1</v>
      </c>
      <c r="I366" s="9" t="s">
        <v>84</v>
      </c>
      <c r="J366">
        <v>938</v>
      </c>
      <c r="K366" s="9" t="s">
        <v>499</v>
      </c>
      <c r="L366" t="s">
        <v>517</v>
      </c>
      <c r="M366" s="9" t="s">
        <v>363</v>
      </c>
      <c r="N366">
        <v>5</v>
      </c>
    </row>
    <row r="367" spans="1:14" x14ac:dyDescent="0.2">
      <c r="A367" s="9" t="s">
        <v>104</v>
      </c>
      <c r="B367" s="9" t="s">
        <v>524</v>
      </c>
      <c r="C367" s="9" t="s">
        <v>545</v>
      </c>
      <c r="D367" s="9" t="s">
        <v>281</v>
      </c>
      <c r="E367" s="9" t="s">
        <v>277</v>
      </c>
      <c r="F367" s="9" t="s">
        <v>281</v>
      </c>
      <c r="G367">
        <v>1612</v>
      </c>
      <c r="H367">
        <v>1</v>
      </c>
      <c r="I367" s="9" t="s">
        <v>104</v>
      </c>
      <c r="J367">
        <v>806</v>
      </c>
      <c r="K367" s="9" t="s">
        <v>499</v>
      </c>
      <c r="L367" t="s">
        <v>517</v>
      </c>
      <c r="M367" s="9" t="s">
        <v>363</v>
      </c>
      <c r="N367">
        <v>5</v>
      </c>
    </row>
    <row r="368" spans="1:14" x14ac:dyDescent="0.2">
      <c r="A368" s="9" t="s">
        <v>106</v>
      </c>
      <c r="B368" s="9" t="s">
        <v>541</v>
      </c>
      <c r="C368" s="9" t="s">
        <v>545</v>
      </c>
      <c r="D368" s="9" t="s">
        <v>281</v>
      </c>
      <c r="E368" s="9" t="s">
        <v>277</v>
      </c>
      <c r="F368" s="9" t="s">
        <v>281</v>
      </c>
      <c r="G368">
        <v>995</v>
      </c>
      <c r="H368">
        <v>1</v>
      </c>
      <c r="I368" s="9" t="s">
        <v>106</v>
      </c>
      <c r="J368">
        <v>995</v>
      </c>
      <c r="K368" s="9" t="s">
        <v>499</v>
      </c>
      <c r="L368" t="s">
        <v>517</v>
      </c>
      <c r="M368" s="9" t="s">
        <v>363</v>
      </c>
      <c r="N368">
        <v>5</v>
      </c>
    </row>
    <row r="369" spans="1:14" x14ac:dyDescent="0.2">
      <c r="A369" s="9" t="s">
        <v>112</v>
      </c>
      <c r="B369" s="9" t="s">
        <v>547</v>
      </c>
      <c r="C369" s="9" t="s">
        <v>545</v>
      </c>
      <c r="D369" s="9" t="s">
        <v>281</v>
      </c>
      <c r="E369" s="9" t="s">
        <v>277</v>
      </c>
      <c r="F369" s="9" t="s">
        <v>281</v>
      </c>
      <c r="G369">
        <v>1458</v>
      </c>
      <c r="H369">
        <v>1</v>
      </c>
      <c r="I369" s="9" t="s">
        <v>112</v>
      </c>
      <c r="J369">
        <v>1458</v>
      </c>
      <c r="K369" s="9" t="s">
        <v>499</v>
      </c>
      <c r="L369" t="s">
        <v>517</v>
      </c>
      <c r="M369" s="9" t="s">
        <v>363</v>
      </c>
      <c r="N369">
        <v>5</v>
      </c>
    </row>
    <row r="370" spans="1:14" x14ac:dyDescent="0.2">
      <c r="A370" s="9" t="s">
        <v>129</v>
      </c>
      <c r="B370" s="9" t="s">
        <v>548</v>
      </c>
      <c r="C370" s="9" t="s">
        <v>545</v>
      </c>
      <c r="D370" s="9" t="s">
        <v>281</v>
      </c>
      <c r="E370" s="9" t="s">
        <v>277</v>
      </c>
      <c r="F370" s="9" t="s">
        <v>281</v>
      </c>
      <c r="G370">
        <v>1094</v>
      </c>
      <c r="H370">
        <v>1</v>
      </c>
      <c r="I370" s="9" t="s">
        <v>129</v>
      </c>
      <c r="J370">
        <v>1094</v>
      </c>
      <c r="K370" s="9" t="s">
        <v>499</v>
      </c>
      <c r="L370" t="s">
        <v>517</v>
      </c>
      <c r="M370" s="9" t="s">
        <v>363</v>
      </c>
      <c r="N370">
        <v>5</v>
      </c>
    </row>
    <row r="371" spans="1:14" x14ac:dyDescent="0.2">
      <c r="A371" s="9" t="s">
        <v>143</v>
      </c>
      <c r="B371" s="9" t="s">
        <v>525</v>
      </c>
      <c r="C371" s="9" t="s">
        <v>545</v>
      </c>
      <c r="D371" s="9" t="s">
        <v>281</v>
      </c>
      <c r="E371" s="9" t="s">
        <v>277</v>
      </c>
      <c r="F371" s="9" t="s">
        <v>281</v>
      </c>
      <c r="G371">
        <v>6252</v>
      </c>
      <c r="H371">
        <v>1</v>
      </c>
      <c r="I371" s="9" t="s">
        <v>143</v>
      </c>
      <c r="J371">
        <v>1042</v>
      </c>
      <c r="K371" s="9" t="s">
        <v>499</v>
      </c>
      <c r="L371" t="s">
        <v>517</v>
      </c>
      <c r="M371" s="9" t="s">
        <v>363</v>
      </c>
      <c r="N371">
        <v>5</v>
      </c>
    </row>
    <row r="372" spans="1:14" x14ac:dyDescent="0.2">
      <c r="A372" s="9" t="s">
        <v>155</v>
      </c>
      <c r="B372" s="9" t="s">
        <v>526</v>
      </c>
      <c r="C372" s="9" t="s">
        <v>545</v>
      </c>
      <c r="D372" s="9" t="s">
        <v>281</v>
      </c>
      <c r="E372" s="9" t="s">
        <v>277</v>
      </c>
      <c r="F372" s="9" t="s">
        <v>281</v>
      </c>
      <c r="G372">
        <v>3750</v>
      </c>
      <c r="H372">
        <v>1</v>
      </c>
      <c r="I372" s="9" t="s">
        <v>155</v>
      </c>
      <c r="J372">
        <v>625</v>
      </c>
      <c r="K372" s="9" t="s">
        <v>499</v>
      </c>
      <c r="L372" t="s">
        <v>517</v>
      </c>
      <c r="M372" s="9" t="s">
        <v>363</v>
      </c>
      <c r="N372">
        <v>5</v>
      </c>
    </row>
    <row r="373" spans="1:14" x14ac:dyDescent="0.2">
      <c r="A373" s="9" t="s">
        <v>157</v>
      </c>
      <c r="B373" s="9" t="s">
        <v>535</v>
      </c>
      <c r="C373" s="9" t="s">
        <v>545</v>
      </c>
      <c r="D373" s="9" t="s">
        <v>281</v>
      </c>
      <c r="E373" s="9" t="s">
        <v>277</v>
      </c>
      <c r="F373" s="9" t="s">
        <v>281</v>
      </c>
      <c r="G373">
        <v>7500</v>
      </c>
      <c r="H373">
        <v>1</v>
      </c>
      <c r="I373" s="9" t="s">
        <v>157</v>
      </c>
      <c r="J373">
        <v>1250</v>
      </c>
      <c r="K373" s="9" t="s">
        <v>499</v>
      </c>
      <c r="L373" t="s">
        <v>517</v>
      </c>
      <c r="M373" s="9" t="s">
        <v>363</v>
      </c>
      <c r="N373">
        <v>5</v>
      </c>
    </row>
    <row r="374" spans="1:14" x14ac:dyDescent="0.2">
      <c r="A374" s="9" t="s">
        <v>163</v>
      </c>
      <c r="B374" s="9" t="s">
        <v>549</v>
      </c>
      <c r="C374" s="9" t="s">
        <v>545</v>
      </c>
      <c r="D374" s="9" t="s">
        <v>281</v>
      </c>
      <c r="E374" s="9" t="s">
        <v>277</v>
      </c>
      <c r="F374" s="9" t="s">
        <v>281</v>
      </c>
      <c r="G374">
        <v>645</v>
      </c>
      <c r="H374">
        <v>1</v>
      </c>
      <c r="I374" s="9" t="s">
        <v>163</v>
      </c>
      <c r="J374">
        <v>645</v>
      </c>
      <c r="K374" s="9" t="s">
        <v>499</v>
      </c>
      <c r="L374" t="s">
        <v>517</v>
      </c>
      <c r="M374" s="9" t="s">
        <v>363</v>
      </c>
      <c r="N374">
        <v>5</v>
      </c>
    </row>
    <row r="375" spans="1:14" x14ac:dyDescent="0.2">
      <c r="A375" s="9" t="s">
        <v>44</v>
      </c>
      <c r="B375" s="9" t="s">
        <v>546</v>
      </c>
      <c r="C375" s="9" t="s">
        <v>545</v>
      </c>
      <c r="D375" s="9" t="s">
        <v>281</v>
      </c>
      <c r="E375" s="9" t="s">
        <v>278</v>
      </c>
      <c r="F375" s="9" t="s">
        <v>283</v>
      </c>
      <c r="G375">
        <v>5476</v>
      </c>
      <c r="H375">
        <v>1</v>
      </c>
      <c r="I375" s="9" t="s">
        <v>44</v>
      </c>
      <c r="J375">
        <v>1369</v>
      </c>
      <c r="K375" s="9" t="s">
        <v>499</v>
      </c>
      <c r="L375" t="s">
        <v>517</v>
      </c>
      <c r="M375" s="9" t="s">
        <v>363</v>
      </c>
      <c r="N375">
        <v>6</v>
      </c>
    </row>
    <row r="376" spans="1:14" x14ac:dyDescent="0.2">
      <c r="A376" s="9" t="s">
        <v>44</v>
      </c>
      <c r="B376" s="9" t="s">
        <v>546</v>
      </c>
      <c r="C376" s="9" t="s">
        <v>545</v>
      </c>
      <c r="D376" s="9" t="s">
        <v>281</v>
      </c>
      <c r="E376" s="9" t="s">
        <v>278</v>
      </c>
      <c r="F376" s="9" t="s">
        <v>282</v>
      </c>
      <c r="G376">
        <v>2738</v>
      </c>
      <c r="H376">
        <v>1</v>
      </c>
      <c r="I376" s="9" t="s">
        <v>44</v>
      </c>
      <c r="J376">
        <v>1369</v>
      </c>
      <c r="K376" s="9" t="s">
        <v>499</v>
      </c>
      <c r="L376" t="s">
        <v>517</v>
      </c>
      <c r="M376" s="9" t="s">
        <v>363</v>
      </c>
      <c r="N376">
        <v>6</v>
      </c>
    </row>
    <row r="377" spans="1:14" x14ac:dyDescent="0.2">
      <c r="A377" s="9" t="s">
        <v>46</v>
      </c>
      <c r="B377" s="9" t="s">
        <v>535</v>
      </c>
      <c r="C377" s="9" t="s">
        <v>545</v>
      </c>
      <c r="D377" s="9" t="s">
        <v>281</v>
      </c>
      <c r="E377" s="9" t="s">
        <v>278</v>
      </c>
      <c r="F377" s="9" t="s">
        <v>283</v>
      </c>
      <c r="G377">
        <v>1250</v>
      </c>
      <c r="H377">
        <v>1</v>
      </c>
      <c r="I377" s="9" t="s">
        <v>46</v>
      </c>
      <c r="J377">
        <v>1250</v>
      </c>
      <c r="K377" s="9" t="s">
        <v>499</v>
      </c>
      <c r="L377" t="s">
        <v>517</v>
      </c>
      <c r="M377" s="9" t="s">
        <v>363</v>
      </c>
      <c r="N377">
        <v>6</v>
      </c>
    </row>
    <row r="378" spans="1:14" x14ac:dyDescent="0.2">
      <c r="A378" s="9" t="s">
        <v>46</v>
      </c>
      <c r="B378" s="9" t="s">
        <v>535</v>
      </c>
      <c r="C378" s="9" t="s">
        <v>545</v>
      </c>
      <c r="D378" s="9" t="s">
        <v>281</v>
      </c>
      <c r="E378" s="9" t="s">
        <v>278</v>
      </c>
      <c r="F378" s="9" t="s">
        <v>282</v>
      </c>
      <c r="G378">
        <v>6250</v>
      </c>
      <c r="H378">
        <v>1</v>
      </c>
      <c r="I378" s="9" t="s">
        <v>46</v>
      </c>
      <c r="J378">
        <v>1250</v>
      </c>
      <c r="K378" s="9" t="s">
        <v>499</v>
      </c>
      <c r="L378" t="s">
        <v>517</v>
      </c>
      <c r="M378" s="9" t="s">
        <v>363</v>
      </c>
      <c r="N378">
        <v>6</v>
      </c>
    </row>
    <row r="379" spans="1:14" x14ac:dyDescent="0.2">
      <c r="A379" s="9" t="s">
        <v>57</v>
      </c>
      <c r="B379" s="9" t="s">
        <v>535</v>
      </c>
      <c r="C379" s="9" t="s">
        <v>545</v>
      </c>
      <c r="D379" s="9" t="s">
        <v>281</v>
      </c>
      <c r="E379" s="9" t="s">
        <v>278</v>
      </c>
      <c r="F379" s="9" t="s">
        <v>282</v>
      </c>
      <c r="G379">
        <v>7500</v>
      </c>
      <c r="H379">
        <v>1</v>
      </c>
      <c r="I379" s="9" t="s">
        <v>57</v>
      </c>
      <c r="J379">
        <v>1250</v>
      </c>
      <c r="K379" s="9" t="s">
        <v>499</v>
      </c>
      <c r="L379" t="s">
        <v>517</v>
      </c>
      <c r="M379" s="9" t="s">
        <v>363</v>
      </c>
      <c r="N379">
        <v>6</v>
      </c>
    </row>
    <row r="380" spans="1:14" x14ac:dyDescent="0.2">
      <c r="A380" s="9" t="s">
        <v>61</v>
      </c>
      <c r="B380" s="9" t="s">
        <v>547</v>
      </c>
      <c r="C380" s="9" t="s">
        <v>545</v>
      </c>
      <c r="D380" s="9" t="s">
        <v>281</v>
      </c>
      <c r="E380" s="9" t="s">
        <v>278</v>
      </c>
      <c r="F380" s="9" t="s">
        <v>280</v>
      </c>
      <c r="G380">
        <v>8748</v>
      </c>
      <c r="H380">
        <v>1</v>
      </c>
      <c r="I380" s="9" t="s">
        <v>61</v>
      </c>
      <c r="J380">
        <v>1458</v>
      </c>
      <c r="K380" s="9" t="s">
        <v>499</v>
      </c>
      <c r="L380" t="s">
        <v>517</v>
      </c>
      <c r="M380" s="9" t="s">
        <v>363</v>
      </c>
      <c r="N380">
        <v>6</v>
      </c>
    </row>
    <row r="381" spans="1:14" x14ac:dyDescent="0.2">
      <c r="A381" s="9" t="s">
        <v>83</v>
      </c>
      <c r="B381" s="9" t="s">
        <v>506</v>
      </c>
      <c r="C381" s="9" t="s">
        <v>545</v>
      </c>
      <c r="D381" s="9" t="s">
        <v>281</v>
      </c>
      <c r="E381" s="9" t="s">
        <v>278</v>
      </c>
      <c r="F381" s="9" t="s">
        <v>282</v>
      </c>
      <c r="G381">
        <v>2970</v>
      </c>
      <c r="H381">
        <v>1</v>
      </c>
      <c r="I381" s="9" t="s">
        <v>83</v>
      </c>
      <c r="J381">
        <v>495</v>
      </c>
      <c r="K381" s="9" t="s">
        <v>499</v>
      </c>
      <c r="L381" t="s">
        <v>517</v>
      </c>
      <c r="M381" s="9" t="s">
        <v>363</v>
      </c>
      <c r="N381">
        <v>6</v>
      </c>
    </row>
    <row r="382" spans="1:14" x14ac:dyDescent="0.2">
      <c r="A382" s="9" t="s">
        <v>84</v>
      </c>
      <c r="B382" s="9" t="s">
        <v>537</v>
      </c>
      <c r="C382" s="9" t="s">
        <v>545</v>
      </c>
      <c r="D382" s="9" t="s">
        <v>281</v>
      </c>
      <c r="E382" s="9" t="s">
        <v>278</v>
      </c>
      <c r="F382" s="9" t="s">
        <v>282</v>
      </c>
      <c r="G382">
        <v>5628</v>
      </c>
      <c r="H382">
        <v>1</v>
      </c>
      <c r="I382" s="9" t="s">
        <v>84</v>
      </c>
      <c r="J382">
        <v>938</v>
      </c>
      <c r="K382" s="9" t="s">
        <v>499</v>
      </c>
      <c r="L382" t="s">
        <v>517</v>
      </c>
      <c r="M382" s="9" t="s">
        <v>363</v>
      </c>
      <c r="N382">
        <v>6</v>
      </c>
    </row>
    <row r="383" spans="1:14" x14ac:dyDescent="0.2">
      <c r="A383" s="9" t="s">
        <v>100</v>
      </c>
      <c r="B383" s="9" t="s">
        <v>550</v>
      </c>
      <c r="C383" s="9" t="s">
        <v>545</v>
      </c>
      <c r="D383" s="9" t="s">
        <v>281</v>
      </c>
      <c r="E383" s="9" t="s">
        <v>278</v>
      </c>
      <c r="F383" s="9" t="s">
        <v>280</v>
      </c>
      <c r="G383">
        <v>3732</v>
      </c>
      <c r="H383">
        <v>1</v>
      </c>
      <c r="I383" s="9" t="s">
        <v>100</v>
      </c>
      <c r="J383">
        <v>1244</v>
      </c>
      <c r="K383" s="9" t="s">
        <v>499</v>
      </c>
      <c r="L383" t="s">
        <v>517</v>
      </c>
      <c r="M383" s="9" t="s">
        <v>363</v>
      </c>
      <c r="N383">
        <v>6</v>
      </c>
    </row>
    <row r="384" spans="1:14" x14ac:dyDescent="0.2">
      <c r="A384" s="9" t="s">
        <v>104</v>
      </c>
      <c r="B384" s="9" t="s">
        <v>524</v>
      </c>
      <c r="C384" s="9" t="s">
        <v>545</v>
      </c>
      <c r="D384" s="9" t="s">
        <v>281</v>
      </c>
      <c r="E384" s="9" t="s">
        <v>278</v>
      </c>
      <c r="F384" s="9" t="s">
        <v>283</v>
      </c>
      <c r="G384">
        <v>3224</v>
      </c>
      <c r="H384">
        <v>1</v>
      </c>
      <c r="I384" s="9" t="s">
        <v>104</v>
      </c>
      <c r="J384">
        <v>806</v>
      </c>
      <c r="K384" s="9" t="s">
        <v>499</v>
      </c>
      <c r="L384" t="s">
        <v>517</v>
      </c>
      <c r="M384" s="9" t="s">
        <v>363</v>
      </c>
      <c r="N384">
        <v>6</v>
      </c>
    </row>
    <row r="385" spans="1:14" x14ac:dyDescent="0.2">
      <c r="A385" s="9" t="s">
        <v>104</v>
      </c>
      <c r="B385" s="9" t="s">
        <v>524</v>
      </c>
      <c r="C385" s="9" t="s">
        <v>545</v>
      </c>
      <c r="D385" s="9" t="s">
        <v>281</v>
      </c>
      <c r="E385" s="9" t="s">
        <v>278</v>
      </c>
      <c r="F385" s="9" t="s">
        <v>282</v>
      </c>
      <c r="G385">
        <v>1612</v>
      </c>
      <c r="H385">
        <v>1</v>
      </c>
      <c r="I385" s="9" t="s">
        <v>104</v>
      </c>
      <c r="J385">
        <v>806</v>
      </c>
      <c r="K385" s="9" t="s">
        <v>499</v>
      </c>
      <c r="L385" t="s">
        <v>517</v>
      </c>
      <c r="M385" s="9" t="s">
        <v>363</v>
      </c>
      <c r="N385">
        <v>6</v>
      </c>
    </row>
    <row r="386" spans="1:14" x14ac:dyDescent="0.2">
      <c r="A386" s="9" t="s">
        <v>106</v>
      </c>
      <c r="B386" s="9" t="s">
        <v>541</v>
      </c>
      <c r="C386" s="9" t="s">
        <v>545</v>
      </c>
      <c r="D386" s="9" t="s">
        <v>281</v>
      </c>
      <c r="E386" s="9" t="s">
        <v>278</v>
      </c>
      <c r="F386" s="9" t="s">
        <v>283</v>
      </c>
      <c r="G386">
        <v>4975</v>
      </c>
      <c r="H386">
        <v>1</v>
      </c>
      <c r="I386" s="9" t="s">
        <v>106</v>
      </c>
      <c r="J386">
        <v>995</v>
      </c>
      <c r="K386" s="9" t="s">
        <v>499</v>
      </c>
      <c r="L386" t="s">
        <v>517</v>
      </c>
      <c r="M386" s="9" t="s">
        <v>363</v>
      </c>
      <c r="N386">
        <v>6</v>
      </c>
    </row>
    <row r="387" spans="1:14" x14ac:dyDescent="0.2">
      <c r="A387" s="9" t="s">
        <v>106</v>
      </c>
      <c r="B387" s="9" t="s">
        <v>541</v>
      </c>
      <c r="C387" s="9" t="s">
        <v>545</v>
      </c>
      <c r="D387" s="9" t="s">
        <v>281</v>
      </c>
      <c r="E387" s="9" t="s">
        <v>278</v>
      </c>
      <c r="F387" s="9" t="s">
        <v>282</v>
      </c>
      <c r="G387">
        <v>995</v>
      </c>
      <c r="H387">
        <v>1</v>
      </c>
      <c r="I387" s="9" t="s">
        <v>106</v>
      </c>
      <c r="J387">
        <v>995</v>
      </c>
      <c r="K387" s="9" t="s">
        <v>499</v>
      </c>
      <c r="L387" t="s">
        <v>517</v>
      </c>
      <c r="M387" s="9" t="s">
        <v>363</v>
      </c>
      <c r="N387">
        <v>6</v>
      </c>
    </row>
    <row r="388" spans="1:14" x14ac:dyDescent="0.2">
      <c r="A388" s="9" t="s">
        <v>112</v>
      </c>
      <c r="B388" s="9" t="s">
        <v>547</v>
      </c>
      <c r="C388" s="9" t="s">
        <v>545</v>
      </c>
      <c r="D388" s="9" t="s">
        <v>281</v>
      </c>
      <c r="E388" s="9" t="s">
        <v>278</v>
      </c>
      <c r="F388" s="9" t="s">
        <v>283</v>
      </c>
      <c r="G388">
        <v>7290</v>
      </c>
      <c r="H388">
        <v>1</v>
      </c>
      <c r="I388" s="9" t="s">
        <v>112</v>
      </c>
      <c r="J388">
        <v>1458</v>
      </c>
      <c r="K388" s="9" t="s">
        <v>499</v>
      </c>
      <c r="L388" t="s">
        <v>517</v>
      </c>
      <c r="M388" s="9" t="s">
        <v>363</v>
      </c>
      <c r="N388">
        <v>6</v>
      </c>
    </row>
    <row r="389" spans="1:14" x14ac:dyDescent="0.2">
      <c r="A389" s="9" t="s">
        <v>112</v>
      </c>
      <c r="B389" s="9" t="s">
        <v>547</v>
      </c>
      <c r="C389" s="9" t="s">
        <v>545</v>
      </c>
      <c r="D389" s="9" t="s">
        <v>281</v>
      </c>
      <c r="E389" s="9" t="s">
        <v>278</v>
      </c>
      <c r="F389" s="9" t="s">
        <v>282</v>
      </c>
      <c r="G389">
        <v>1458</v>
      </c>
      <c r="H389">
        <v>1</v>
      </c>
      <c r="I389" s="9" t="s">
        <v>112</v>
      </c>
      <c r="J389">
        <v>1458</v>
      </c>
      <c r="K389" s="9" t="s">
        <v>499</v>
      </c>
      <c r="L389" t="s">
        <v>517</v>
      </c>
      <c r="M389" s="9" t="s">
        <v>363</v>
      </c>
      <c r="N389">
        <v>6</v>
      </c>
    </row>
    <row r="390" spans="1:14" x14ac:dyDescent="0.2">
      <c r="A390" s="9" t="s">
        <v>129</v>
      </c>
      <c r="B390" s="9" t="s">
        <v>548</v>
      </c>
      <c r="C390" s="9" t="s">
        <v>545</v>
      </c>
      <c r="D390" s="9" t="s">
        <v>281</v>
      </c>
      <c r="E390" s="9" t="s">
        <v>278</v>
      </c>
      <c r="F390" s="9" t="s">
        <v>283</v>
      </c>
      <c r="G390">
        <v>5470</v>
      </c>
      <c r="H390">
        <v>1</v>
      </c>
      <c r="I390" s="9" t="s">
        <v>129</v>
      </c>
      <c r="J390">
        <v>1094</v>
      </c>
      <c r="K390" s="9" t="s">
        <v>499</v>
      </c>
      <c r="L390" t="s">
        <v>517</v>
      </c>
      <c r="M390" s="9" t="s">
        <v>363</v>
      </c>
      <c r="N390">
        <v>6</v>
      </c>
    </row>
    <row r="391" spans="1:14" x14ac:dyDescent="0.2">
      <c r="A391" s="9" t="s">
        <v>129</v>
      </c>
      <c r="B391" s="9" t="s">
        <v>548</v>
      </c>
      <c r="C391" s="9" t="s">
        <v>545</v>
      </c>
      <c r="D391" s="9" t="s">
        <v>281</v>
      </c>
      <c r="E391" s="9" t="s">
        <v>278</v>
      </c>
      <c r="F391" s="9" t="s">
        <v>282</v>
      </c>
      <c r="G391">
        <v>1094</v>
      </c>
      <c r="H391">
        <v>1</v>
      </c>
      <c r="I391" s="9" t="s">
        <v>129</v>
      </c>
      <c r="J391">
        <v>1094</v>
      </c>
      <c r="K391" s="9" t="s">
        <v>499</v>
      </c>
      <c r="L391" t="s">
        <v>517</v>
      </c>
      <c r="M391" s="9" t="s">
        <v>363</v>
      </c>
      <c r="N391">
        <v>6</v>
      </c>
    </row>
    <row r="392" spans="1:14" x14ac:dyDescent="0.2">
      <c r="A392" s="9" t="s">
        <v>141</v>
      </c>
      <c r="B392" s="9" t="s">
        <v>541</v>
      </c>
      <c r="C392" s="9" t="s">
        <v>545</v>
      </c>
      <c r="D392" s="9" t="s">
        <v>281</v>
      </c>
      <c r="E392" s="9" t="s">
        <v>278</v>
      </c>
      <c r="F392" s="9" t="s">
        <v>280</v>
      </c>
      <c r="G392">
        <v>3980</v>
      </c>
      <c r="H392">
        <v>1</v>
      </c>
      <c r="I392" s="9" t="s">
        <v>141</v>
      </c>
      <c r="J392">
        <v>995</v>
      </c>
      <c r="K392" s="9" t="s">
        <v>499</v>
      </c>
      <c r="L392" t="s">
        <v>517</v>
      </c>
      <c r="M392" s="9" t="s">
        <v>363</v>
      </c>
      <c r="N392">
        <v>6</v>
      </c>
    </row>
    <row r="393" spans="1:14" x14ac:dyDescent="0.2">
      <c r="A393" s="9" t="s">
        <v>143</v>
      </c>
      <c r="B393" s="9" t="s">
        <v>525</v>
      </c>
      <c r="C393" s="9" t="s">
        <v>545</v>
      </c>
      <c r="D393" s="9" t="s">
        <v>281</v>
      </c>
      <c r="E393" s="9" t="s">
        <v>278</v>
      </c>
      <c r="F393" s="9" t="s">
        <v>282</v>
      </c>
      <c r="G393">
        <v>6252</v>
      </c>
      <c r="H393">
        <v>1</v>
      </c>
      <c r="I393" s="9" t="s">
        <v>143</v>
      </c>
      <c r="J393">
        <v>1042</v>
      </c>
      <c r="K393" s="9" t="s">
        <v>499</v>
      </c>
      <c r="L393" t="s">
        <v>517</v>
      </c>
      <c r="M393" s="9" t="s">
        <v>363</v>
      </c>
      <c r="N393">
        <v>6</v>
      </c>
    </row>
    <row r="394" spans="1:14" x14ac:dyDescent="0.2">
      <c r="A394" s="9" t="s">
        <v>155</v>
      </c>
      <c r="B394" s="9" t="s">
        <v>526</v>
      </c>
      <c r="C394" s="9" t="s">
        <v>545</v>
      </c>
      <c r="D394" s="9" t="s">
        <v>281</v>
      </c>
      <c r="E394" s="9" t="s">
        <v>278</v>
      </c>
      <c r="F394" s="9" t="s">
        <v>282</v>
      </c>
      <c r="G394">
        <v>3750</v>
      </c>
      <c r="H394">
        <v>1</v>
      </c>
      <c r="I394" s="9" t="s">
        <v>155</v>
      </c>
      <c r="J394">
        <v>625</v>
      </c>
      <c r="K394" s="9" t="s">
        <v>499</v>
      </c>
      <c r="L394" t="s">
        <v>517</v>
      </c>
      <c r="M394" s="9" t="s">
        <v>363</v>
      </c>
      <c r="N394">
        <v>6</v>
      </c>
    </row>
    <row r="395" spans="1:14" x14ac:dyDescent="0.2">
      <c r="A395" s="9" t="s">
        <v>157</v>
      </c>
      <c r="B395" s="9" t="s">
        <v>535</v>
      </c>
      <c r="C395" s="9" t="s">
        <v>545</v>
      </c>
      <c r="D395" s="9" t="s">
        <v>281</v>
      </c>
      <c r="E395" s="9" t="s">
        <v>278</v>
      </c>
      <c r="F395" s="9" t="s">
        <v>282</v>
      </c>
      <c r="G395">
        <v>7500</v>
      </c>
      <c r="H395">
        <v>1</v>
      </c>
      <c r="I395" s="9" t="s">
        <v>157</v>
      </c>
      <c r="J395">
        <v>1250</v>
      </c>
      <c r="K395" s="9" t="s">
        <v>499</v>
      </c>
      <c r="L395" t="s">
        <v>517</v>
      </c>
      <c r="M395" s="9" t="s">
        <v>363</v>
      </c>
      <c r="N395">
        <v>6</v>
      </c>
    </row>
    <row r="396" spans="1:14" x14ac:dyDescent="0.2">
      <c r="A396" s="9" t="s">
        <v>163</v>
      </c>
      <c r="B396" s="9" t="s">
        <v>549</v>
      </c>
      <c r="C396" s="9" t="s">
        <v>545</v>
      </c>
      <c r="D396" s="9" t="s">
        <v>281</v>
      </c>
      <c r="E396" s="9" t="s">
        <v>278</v>
      </c>
      <c r="F396" s="9" t="s">
        <v>283</v>
      </c>
      <c r="G396">
        <v>3225</v>
      </c>
      <c r="H396">
        <v>1</v>
      </c>
      <c r="I396" s="9" t="s">
        <v>163</v>
      </c>
      <c r="J396">
        <v>645</v>
      </c>
      <c r="K396" s="9" t="s">
        <v>499</v>
      </c>
      <c r="L396" t="s">
        <v>517</v>
      </c>
      <c r="M396" s="9" t="s">
        <v>363</v>
      </c>
      <c r="N396">
        <v>6</v>
      </c>
    </row>
    <row r="397" spans="1:14" x14ac:dyDescent="0.2">
      <c r="A397" s="9" t="s">
        <v>163</v>
      </c>
      <c r="B397" s="9" t="s">
        <v>549</v>
      </c>
      <c r="C397" s="9" t="s">
        <v>545</v>
      </c>
      <c r="D397" s="9" t="s">
        <v>281</v>
      </c>
      <c r="E397" s="9" t="s">
        <v>278</v>
      </c>
      <c r="F397" s="9" t="s">
        <v>282</v>
      </c>
      <c r="G397">
        <v>645</v>
      </c>
      <c r="H397">
        <v>1</v>
      </c>
      <c r="I397" s="9" t="s">
        <v>163</v>
      </c>
      <c r="J397">
        <v>645</v>
      </c>
      <c r="K397" s="9" t="s">
        <v>499</v>
      </c>
      <c r="L397" t="s">
        <v>517</v>
      </c>
      <c r="M397" s="9" t="s">
        <v>363</v>
      </c>
      <c r="N397">
        <v>6</v>
      </c>
    </row>
    <row r="398" spans="1:14" x14ac:dyDescent="0.2">
      <c r="A398" s="9" t="s">
        <v>44</v>
      </c>
      <c r="B398" s="9" t="s">
        <v>546</v>
      </c>
      <c r="C398" s="9" t="s">
        <v>545</v>
      </c>
      <c r="D398" s="9" t="s">
        <v>281</v>
      </c>
      <c r="E398" s="9" t="s">
        <v>279</v>
      </c>
      <c r="F398" s="9" t="s">
        <v>281</v>
      </c>
      <c r="G398">
        <v>8214</v>
      </c>
      <c r="H398">
        <v>1</v>
      </c>
      <c r="I398" s="9" t="s">
        <v>44</v>
      </c>
      <c r="J398">
        <v>1369</v>
      </c>
      <c r="K398" s="9" t="s">
        <v>499</v>
      </c>
      <c r="L398" t="s">
        <v>517</v>
      </c>
      <c r="M398" s="9" t="s">
        <v>363</v>
      </c>
      <c r="N398">
        <v>7</v>
      </c>
    </row>
    <row r="399" spans="1:14" x14ac:dyDescent="0.2">
      <c r="A399" s="9" t="s">
        <v>46</v>
      </c>
      <c r="B399" s="9" t="s">
        <v>535</v>
      </c>
      <c r="C399" s="9" t="s">
        <v>545</v>
      </c>
      <c r="D399" s="9" t="s">
        <v>281</v>
      </c>
      <c r="E399" s="9" t="s">
        <v>279</v>
      </c>
      <c r="F399" s="9" t="s">
        <v>281</v>
      </c>
      <c r="G399">
        <v>7500</v>
      </c>
      <c r="H399">
        <v>1</v>
      </c>
      <c r="I399" s="9" t="s">
        <v>46</v>
      </c>
      <c r="J399">
        <v>1250</v>
      </c>
      <c r="K399" s="9" t="s">
        <v>499</v>
      </c>
      <c r="L399" t="s">
        <v>517</v>
      </c>
      <c r="M399" s="9" t="s">
        <v>363</v>
      </c>
      <c r="N399">
        <v>7</v>
      </c>
    </row>
    <row r="400" spans="1:14" x14ac:dyDescent="0.2">
      <c r="A400" s="9" t="s">
        <v>57</v>
      </c>
      <c r="B400" s="9" t="s">
        <v>535</v>
      </c>
      <c r="C400" s="9" t="s">
        <v>545</v>
      </c>
      <c r="D400" s="9" t="s">
        <v>281</v>
      </c>
      <c r="E400" s="9" t="s">
        <v>279</v>
      </c>
      <c r="F400" s="9" t="s">
        <v>281</v>
      </c>
      <c r="G400">
        <v>7500</v>
      </c>
      <c r="H400">
        <v>1</v>
      </c>
      <c r="I400" s="9" t="s">
        <v>57</v>
      </c>
      <c r="J400">
        <v>1250</v>
      </c>
      <c r="K400" s="9" t="s">
        <v>499</v>
      </c>
      <c r="L400" t="s">
        <v>517</v>
      </c>
      <c r="M400" s="9" t="s">
        <v>363</v>
      </c>
      <c r="N400">
        <v>7</v>
      </c>
    </row>
    <row r="401" spans="1:14" x14ac:dyDescent="0.2">
      <c r="A401" s="9" t="s">
        <v>61</v>
      </c>
      <c r="B401" s="9" t="s">
        <v>547</v>
      </c>
      <c r="C401" s="9" t="s">
        <v>545</v>
      </c>
      <c r="D401" s="9" t="s">
        <v>281</v>
      </c>
      <c r="E401" s="9" t="s">
        <v>279</v>
      </c>
      <c r="F401" s="9" t="s">
        <v>281</v>
      </c>
      <c r="G401">
        <v>8748</v>
      </c>
      <c r="H401">
        <v>1</v>
      </c>
      <c r="I401" s="9" t="s">
        <v>61</v>
      </c>
      <c r="J401">
        <v>1458</v>
      </c>
      <c r="K401" s="9" t="s">
        <v>499</v>
      </c>
      <c r="L401" t="s">
        <v>517</v>
      </c>
      <c r="M401" s="9" t="s">
        <v>363</v>
      </c>
      <c r="N401">
        <v>7</v>
      </c>
    </row>
    <row r="402" spans="1:14" x14ac:dyDescent="0.2">
      <c r="A402" s="9" t="s">
        <v>83</v>
      </c>
      <c r="B402" s="9" t="s">
        <v>506</v>
      </c>
      <c r="C402" s="9" t="s">
        <v>545</v>
      </c>
      <c r="D402" s="9" t="s">
        <v>281</v>
      </c>
      <c r="E402" s="9" t="s">
        <v>279</v>
      </c>
      <c r="F402" s="9" t="s">
        <v>281</v>
      </c>
      <c r="G402">
        <v>2970</v>
      </c>
      <c r="H402">
        <v>1</v>
      </c>
      <c r="I402" s="9" t="s">
        <v>83</v>
      </c>
      <c r="J402">
        <v>495</v>
      </c>
      <c r="K402" s="9" t="s">
        <v>499</v>
      </c>
      <c r="L402" t="s">
        <v>517</v>
      </c>
      <c r="M402" s="9" t="s">
        <v>363</v>
      </c>
      <c r="N402">
        <v>7</v>
      </c>
    </row>
    <row r="403" spans="1:14" x14ac:dyDescent="0.2">
      <c r="A403" s="9" t="s">
        <v>84</v>
      </c>
      <c r="B403" s="9" t="s">
        <v>537</v>
      </c>
      <c r="C403" s="9" t="s">
        <v>545</v>
      </c>
      <c r="D403" s="9" t="s">
        <v>281</v>
      </c>
      <c r="E403" s="9" t="s">
        <v>279</v>
      </c>
      <c r="F403" s="9" t="s">
        <v>281</v>
      </c>
      <c r="G403">
        <v>5628</v>
      </c>
      <c r="H403">
        <v>1</v>
      </c>
      <c r="I403" s="9" t="s">
        <v>84</v>
      </c>
      <c r="J403">
        <v>938</v>
      </c>
      <c r="K403" s="9" t="s">
        <v>499</v>
      </c>
      <c r="L403" t="s">
        <v>517</v>
      </c>
      <c r="M403" s="9" t="s">
        <v>363</v>
      </c>
      <c r="N403">
        <v>7</v>
      </c>
    </row>
    <row r="404" spans="1:14" x14ac:dyDescent="0.2">
      <c r="A404" s="9" t="s">
        <v>100</v>
      </c>
      <c r="B404" s="9" t="s">
        <v>550</v>
      </c>
      <c r="C404" s="9" t="s">
        <v>545</v>
      </c>
      <c r="D404" s="9" t="s">
        <v>281</v>
      </c>
      <c r="E404" s="9" t="s">
        <v>279</v>
      </c>
      <c r="F404" s="9" t="s">
        <v>281</v>
      </c>
      <c r="G404">
        <v>3732</v>
      </c>
      <c r="H404">
        <v>1</v>
      </c>
      <c r="I404" s="9" t="s">
        <v>100</v>
      </c>
      <c r="J404">
        <v>1244</v>
      </c>
      <c r="K404" s="9" t="s">
        <v>499</v>
      </c>
      <c r="L404" t="s">
        <v>517</v>
      </c>
      <c r="M404" s="9" t="s">
        <v>363</v>
      </c>
      <c r="N404">
        <v>7</v>
      </c>
    </row>
    <row r="405" spans="1:14" x14ac:dyDescent="0.2">
      <c r="A405" s="9" t="s">
        <v>104</v>
      </c>
      <c r="B405" s="9" t="s">
        <v>524</v>
      </c>
      <c r="C405" s="9" t="s">
        <v>545</v>
      </c>
      <c r="D405" s="9" t="s">
        <v>281</v>
      </c>
      <c r="E405" s="9" t="s">
        <v>279</v>
      </c>
      <c r="F405" s="9" t="s">
        <v>281</v>
      </c>
      <c r="G405">
        <v>4836</v>
      </c>
      <c r="H405">
        <v>1</v>
      </c>
      <c r="I405" s="9" t="s">
        <v>104</v>
      </c>
      <c r="J405">
        <v>806</v>
      </c>
      <c r="K405" s="9" t="s">
        <v>499</v>
      </c>
      <c r="L405" t="s">
        <v>517</v>
      </c>
      <c r="M405" s="9" t="s">
        <v>363</v>
      </c>
      <c r="N405">
        <v>7</v>
      </c>
    </row>
    <row r="406" spans="1:14" x14ac:dyDescent="0.2">
      <c r="A406" s="9" t="s">
        <v>106</v>
      </c>
      <c r="B406" s="9" t="s">
        <v>541</v>
      </c>
      <c r="C406" s="9" t="s">
        <v>545</v>
      </c>
      <c r="D406" s="9" t="s">
        <v>281</v>
      </c>
      <c r="E406" s="9" t="s">
        <v>279</v>
      </c>
      <c r="F406" s="9" t="s">
        <v>281</v>
      </c>
      <c r="G406">
        <v>5970</v>
      </c>
      <c r="H406">
        <v>1</v>
      </c>
      <c r="I406" s="9" t="s">
        <v>106</v>
      </c>
      <c r="J406">
        <v>995</v>
      </c>
      <c r="K406" s="9" t="s">
        <v>499</v>
      </c>
      <c r="L406" t="s">
        <v>517</v>
      </c>
      <c r="M406" s="9" t="s">
        <v>363</v>
      </c>
      <c r="N406">
        <v>7</v>
      </c>
    </row>
    <row r="407" spans="1:14" x14ac:dyDescent="0.2">
      <c r="A407" s="9" t="s">
        <v>112</v>
      </c>
      <c r="B407" s="9" t="s">
        <v>547</v>
      </c>
      <c r="C407" s="9" t="s">
        <v>545</v>
      </c>
      <c r="D407" s="9" t="s">
        <v>281</v>
      </c>
      <c r="E407" s="9" t="s">
        <v>279</v>
      </c>
      <c r="F407" s="9" t="s">
        <v>281</v>
      </c>
      <c r="G407">
        <v>8748</v>
      </c>
      <c r="H407">
        <v>1</v>
      </c>
      <c r="I407" s="9" t="s">
        <v>112</v>
      </c>
      <c r="J407">
        <v>1458</v>
      </c>
      <c r="K407" s="9" t="s">
        <v>499</v>
      </c>
      <c r="L407" t="s">
        <v>517</v>
      </c>
      <c r="M407" s="9" t="s">
        <v>363</v>
      </c>
      <c r="N407">
        <v>7</v>
      </c>
    </row>
    <row r="408" spans="1:14" x14ac:dyDescent="0.2">
      <c r="A408" s="9" t="s">
        <v>129</v>
      </c>
      <c r="B408" s="9" t="s">
        <v>548</v>
      </c>
      <c r="C408" s="9" t="s">
        <v>545</v>
      </c>
      <c r="D408" s="9" t="s">
        <v>281</v>
      </c>
      <c r="E408" s="9" t="s">
        <v>279</v>
      </c>
      <c r="F408" s="9" t="s">
        <v>281</v>
      </c>
      <c r="G408">
        <v>6564</v>
      </c>
      <c r="H408">
        <v>1</v>
      </c>
      <c r="I408" s="9" t="s">
        <v>129</v>
      </c>
      <c r="J408">
        <v>1094</v>
      </c>
      <c r="K408" s="9" t="s">
        <v>499</v>
      </c>
      <c r="L408" t="s">
        <v>517</v>
      </c>
      <c r="M408" s="9" t="s">
        <v>363</v>
      </c>
      <c r="N408">
        <v>7</v>
      </c>
    </row>
    <row r="409" spans="1:14" x14ac:dyDescent="0.2">
      <c r="A409" s="9" t="s">
        <v>141</v>
      </c>
      <c r="B409" s="9" t="s">
        <v>541</v>
      </c>
      <c r="C409" s="9" t="s">
        <v>545</v>
      </c>
      <c r="D409" s="9" t="s">
        <v>281</v>
      </c>
      <c r="E409" s="9" t="s">
        <v>279</v>
      </c>
      <c r="F409" s="9" t="s">
        <v>281</v>
      </c>
      <c r="G409">
        <v>3980</v>
      </c>
      <c r="H409">
        <v>1</v>
      </c>
      <c r="I409" s="9" t="s">
        <v>141</v>
      </c>
      <c r="J409">
        <v>995</v>
      </c>
      <c r="K409" s="9" t="s">
        <v>499</v>
      </c>
      <c r="L409" t="s">
        <v>517</v>
      </c>
      <c r="M409" s="9" t="s">
        <v>363</v>
      </c>
      <c r="N409">
        <v>7</v>
      </c>
    </row>
    <row r="410" spans="1:14" x14ac:dyDescent="0.2">
      <c r="A410" s="9" t="s">
        <v>143</v>
      </c>
      <c r="B410" s="9" t="s">
        <v>525</v>
      </c>
      <c r="C410" s="9" t="s">
        <v>545</v>
      </c>
      <c r="D410" s="9" t="s">
        <v>281</v>
      </c>
      <c r="E410" s="9" t="s">
        <v>279</v>
      </c>
      <c r="F410" s="9" t="s">
        <v>281</v>
      </c>
      <c r="G410">
        <v>6252</v>
      </c>
      <c r="H410">
        <v>1</v>
      </c>
      <c r="I410" s="9" t="s">
        <v>143</v>
      </c>
      <c r="J410">
        <v>1042</v>
      </c>
      <c r="K410" s="9" t="s">
        <v>499</v>
      </c>
      <c r="L410" t="s">
        <v>517</v>
      </c>
      <c r="M410" s="9" t="s">
        <v>363</v>
      </c>
      <c r="N410">
        <v>7</v>
      </c>
    </row>
    <row r="411" spans="1:14" x14ac:dyDescent="0.2">
      <c r="A411" s="9" t="s">
        <v>155</v>
      </c>
      <c r="B411" s="9" t="s">
        <v>526</v>
      </c>
      <c r="C411" s="9" t="s">
        <v>545</v>
      </c>
      <c r="D411" s="9" t="s">
        <v>281</v>
      </c>
      <c r="E411" s="9" t="s">
        <v>279</v>
      </c>
      <c r="F411" s="9" t="s">
        <v>281</v>
      </c>
      <c r="G411">
        <v>3750</v>
      </c>
      <c r="H411">
        <v>1</v>
      </c>
      <c r="I411" s="9" t="s">
        <v>155</v>
      </c>
      <c r="J411">
        <v>625</v>
      </c>
      <c r="K411" s="9" t="s">
        <v>499</v>
      </c>
      <c r="L411" t="s">
        <v>517</v>
      </c>
      <c r="M411" s="9" t="s">
        <v>363</v>
      </c>
      <c r="N411">
        <v>7</v>
      </c>
    </row>
    <row r="412" spans="1:14" x14ac:dyDescent="0.2">
      <c r="A412" s="9" t="s">
        <v>157</v>
      </c>
      <c r="B412" s="9" t="s">
        <v>535</v>
      </c>
      <c r="C412" s="9" t="s">
        <v>545</v>
      </c>
      <c r="D412" s="9" t="s">
        <v>281</v>
      </c>
      <c r="E412" s="9" t="s">
        <v>279</v>
      </c>
      <c r="F412" s="9" t="s">
        <v>281</v>
      </c>
      <c r="G412">
        <v>7500</v>
      </c>
      <c r="H412">
        <v>1</v>
      </c>
      <c r="I412" s="9" t="s">
        <v>157</v>
      </c>
      <c r="J412">
        <v>1250</v>
      </c>
      <c r="K412" s="9" t="s">
        <v>499</v>
      </c>
      <c r="L412" t="s">
        <v>517</v>
      </c>
      <c r="M412" s="9" t="s">
        <v>363</v>
      </c>
      <c r="N412">
        <v>7</v>
      </c>
    </row>
    <row r="413" spans="1:14" x14ac:dyDescent="0.2">
      <c r="A413" s="9" t="s">
        <v>163</v>
      </c>
      <c r="B413" s="9" t="s">
        <v>549</v>
      </c>
      <c r="C413" s="9" t="s">
        <v>545</v>
      </c>
      <c r="D413" s="9" t="s">
        <v>281</v>
      </c>
      <c r="E413" s="9" t="s">
        <v>279</v>
      </c>
      <c r="F413" s="9" t="s">
        <v>281</v>
      </c>
      <c r="G413">
        <v>3870</v>
      </c>
      <c r="H413">
        <v>1</v>
      </c>
      <c r="I413" s="9" t="s">
        <v>163</v>
      </c>
      <c r="J413">
        <v>645</v>
      </c>
      <c r="K413" s="9" t="s">
        <v>499</v>
      </c>
      <c r="L413" t="s">
        <v>517</v>
      </c>
      <c r="M413" s="9" t="s">
        <v>363</v>
      </c>
      <c r="N413">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N78"/>
  <sheetViews>
    <sheetView showGridLines="0" zoomScaleNormal="100" workbookViewId="0"/>
  </sheetViews>
  <sheetFormatPr defaultRowHeight="12" x14ac:dyDescent="0.2"/>
  <cols>
    <col min="1" max="1" width="2" customWidth="1"/>
    <col min="2" max="2" width="9.140625" style="15"/>
    <col min="3" max="3" width="21.5703125" style="15" customWidth="1"/>
    <col min="4" max="4" width="59" style="86" customWidth="1"/>
    <col min="5" max="5" width="42.85546875" style="16" customWidth="1"/>
    <col min="6" max="6" width="19" style="15" customWidth="1"/>
    <col min="7" max="7" width="39.5703125" style="16" customWidth="1"/>
    <col min="8" max="8" width="2.42578125" customWidth="1"/>
  </cols>
  <sheetData>
    <row r="1" spans="2:8" ht="15" x14ac:dyDescent="0.2">
      <c r="B1" s="33" t="s">
        <v>224</v>
      </c>
    </row>
    <row r="4" spans="2:8" ht="15" x14ac:dyDescent="0.2">
      <c r="B4" s="33" t="s">
        <v>221</v>
      </c>
    </row>
    <row r="5" spans="2:8" x14ac:dyDescent="0.2">
      <c r="B5" s="87" t="s">
        <v>223</v>
      </c>
    </row>
    <row r="6" spans="2:8" x14ac:dyDescent="0.2">
      <c r="B6" s="87"/>
    </row>
    <row r="7" spans="2:8" ht="12.75" thickBot="1" x14ac:dyDescent="0.25">
      <c r="B7" s="32" t="s">
        <v>0</v>
      </c>
      <c r="C7" s="32" t="s">
        <v>3</v>
      </c>
      <c r="D7" s="32" t="s">
        <v>20</v>
      </c>
      <c r="E7" s="32" t="s">
        <v>1</v>
      </c>
      <c r="F7" s="32" t="s">
        <v>2</v>
      </c>
      <c r="G7" s="32" t="s">
        <v>30</v>
      </c>
      <c r="H7" s="2"/>
    </row>
    <row r="8" spans="2:8" ht="3.95" customHeight="1" x14ac:dyDescent="0.2"/>
    <row r="9" spans="2:8" x14ac:dyDescent="0.2">
      <c r="B9" s="4">
        <v>1</v>
      </c>
      <c r="C9" s="4" t="s">
        <v>4</v>
      </c>
      <c r="D9" s="6"/>
      <c r="E9" s="5" t="s">
        <v>17</v>
      </c>
      <c r="F9" s="4" t="s">
        <v>17</v>
      </c>
      <c r="G9" s="5"/>
      <c r="H9" s="4"/>
    </row>
    <row r="10" spans="2:8" s="58" customFormat="1" x14ac:dyDescent="0.2">
      <c r="B10" s="7"/>
      <c r="C10" s="7"/>
      <c r="D10" s="22"/>
      <c r="E10" s="23"/>
      <c r="F10" s="7"/>
      <c r="G10" s="23"/>
      <c r="H10" s="7"/>
    </row>
    <row r="11" spans="2:8" x14ac:dyDescent="0.2">
      <c r="B11" s="4">
        <v>2</v>
      </c>
      <c r="C11" s="4" t="s">
        <v>5</v>
      </c>
      <c r="D11" s="6"/>
      <c r="E11" s="5" t="s">
        <v>22</v>
      </c>
      <c r="F11" s="4" t="s">
        <v>16</v>
      </c>
      <c r="G11" s="5" t="s">
        <v>18</v>
      </c>
      <c r="H11" s="4"/>
    </row>
    <row r="12" spans="2:8" s="58" customFormat="1" x14ac:dyDescent="0.2">
      <c r="B12" s="7"/>
      <c r="C12" s="7"/>
      <c r="D12" s="22"/>
      <c r="E12" s="23"/>
      <c r="F12" s="7"/>
      <c r="G12" s="23"/>
      <c r="H12" s="7"/>
    </row>
    <row r="13" spans="2:8" ht="24" x14ac:dyDescent="0.2">
      <c r="B13" s="4">
        <v>3</v>
      </c>
      <c r="C13" s="4" t="s">
        <v>6</v>
      </c>
      <c r="D13" s="6" t="s">
        <v>25</v>
      </c>
      <c r="E13" s="5" t="s">
        <v>17</v>
      </c>
      <c r="F13" s="4" t="s">
        <v>17</v>
      </c>
      <c r="G13" s="5"/>
      <c r="H13" s="4"/>
    </row>
    <row r="14" spans="2:8" s="58" customFormat="1" x14ac:dyDescent="0.2">
      <c r="B14" s="7"/>
      <c r="C14" s="7"/>
      <c r="D14" s="22"/>
      <c r="E14" s="23"/>
      <c r="F14" s="7"/>
      <c r="G14" s="23"/>
      <c r="H14" s="7"/>
    </row>
    <row r="15" spans="2:8" ht="94.5" customHeight="1" x14ac:dyDescent="0.2">
      <c r="B15" s="4">
        <v>4</v>
      </c>
      <c r="C15" s="4" t="s">
        <v>7</v>
      </c>
      <c r="D15" s="6" t="s">
        <v>26</v>
      </c>
      <c r="E15" s="5" t="s">
        <v>24</v>
      </c>
      <c r="F15" s="4" t="s">
        <v>16</v>
      </c>
      <c r="G15" s="8" t="s">
        <v>31</v>
      </c>
      <c r="H15" s="4"/>
    </row>
    <row r="16" spans="2:8" s="99" customFormat="1" ht="15" customHeight="1" x14ac:dyDescent="0.2">
      <c r="B16" s="95"/>
      <c r="C16" s="95"/>
      <c r="D16" s="96"/>
      <c r="E16" s="97"/>
      <c r="F16" s="95"/>
      <c r="G16" s="98"/>
      <c r="H16" s="95"/>
    </row>
    <row r="17" spans="2:8" x14ac:dyDescent="0.2">
      <c r="B17" s="4">
        <v>5</v>
      </c>
      <c r="C17" s="4" t="s">
        <v>8</v>
      </c>
      <c r="D17" s="6" t="s">
        <v>19</v>
      </c>
      <c r="E17" s="5" t="s">
        <v>17</v>
      </c>
      <c r="F17" s="4" t="s">
        <v>16</v>
      </c>
      <c r="G17" s="5"/>
      <c r="H17" s="4"/>
    </row>
    <row r="18" spans="2:8" ht="48" x14ac:dyDescent="0.2">
      <c r="B18" s="4">
        <v>6</v>
      </c>
      <c r="C18" s="4" t="s">
        <v>9</v>
      </c>
      <c r="D18" s="21" t="s">
        <v>21</v>
      </c>
      <c r="E18" s="5" t="s">
        <v>23</v>
      </c>
      <c r="F18" s="4" t="s">
        <v>16</v>
      </c>
      <c r="G18" s="5" t="s">
        <v>27</v>
      </c>
      <c r="H18" s="4"/>
    </row>
    <row r="19" spans="2:8" s="58" customFormat="1" x14ac:dyDescent="0.2">
      <c r="B19" s="7"/>
      <c r="C19" s="7"/>
      <c r="D19" s="100"/>
      <c r="E19" s="23"/>
      <c r="F19" s="7"/>
      <c r="G19" s="23"/>
      <c r="H19" s="7"/>
    </row>
    <row r="20" spans="2:8" x14ac:dyDescent="0.2">
      <c r="B20" s="4">
        <v>7</v>
      </c>
      <c r="C20" s="4" t="s">
        <v>10</v>
      </c>
      <c r="D20" s="6"/>
      <c r="E20" s="5" t="s">
        <v>17</v>
      </c>
      <c r="F20" s="4" t="s">
        <v>17</v>
      </c>
      <c r="G20" s="5"/>
      <c r="H20" s="4"/>
    </row>
    <row r="21" spans="2:8" s="58" customFormat="1" x14ac:dyDescent="0.2">
      <c r="B21" s="7"/>
      <c r="C21" s="7"/>
      <c r="D21" s="22"/>
      <c r="E21" s="23"/>
      <c r="F21" s="7"/>
      <c r="G21" s="23"/>
      <c r="H21" s="7"/>
    </row>
    <row r="22" spans="2:8" x14ac:dyDescent="0.2">
      <c r="B22" s="4">
        <v>8</v>
      </c>
      <c r="C22" s="4" t="s">
        <v>11</v>
      </c>
      <c r="D22" s="6"/>
      <c r="E22" s="5" t="s">
        <v>17</v>
      </c>
      <c r="F22" s="4" t="s">
        <v>17</v>
      </c>
      <c r="G22" s="5"/>
      <c r="H22" s="4"/>
    </row>
    <row r="23" spans="2:8" s="58" customFormat="1" x14ac:dyDescent="0.2">
      <c r="B23" s="7"/>
      <c r="C23" s="7"/>
      <c r="D23" s="22"/>
      <c r="E23" s="23"/>
      <c r="F23" s="7"/>
      <c r="G23" s="23"/>
      <c r="H23" s="7"/>
    </row>
    <row r="24" spans="2:8" x14ac:dyDescent="0.2">
      <c r="B24" s="4">
        <v>9</v>
      </c>
      <c r="C24" s="4" t="s">
        <v>12</v>
      </c>
      <c r="D24" s="6"/>
      <c r="E24" s="5" t="s">
        <v>17</v>
      </c>
      <c r="F24" s="4" t="s">
        <v>17</v>
      </c>
      <c r="G24" s="5"/>
      <c r="H24" s="4"/>
    </row>
    <row r="25" spans="2:8" s="58" customFormat="1" x14ac:dyDescent="0.2">
      <c r="B25" s="7"/>
      <c r="C25" s="7"/>
      <c r="D25" s="22"/>
      <c r="E25" s="23"/>
      <c r="F25" s="7"/>
      <c r="G25" s="23"/>
      <c r="H25" s="7"/>
    </row>
    <row r="26" spans="2:8" x14ac:dyDescent="0.2">
      <c r="B26" s="4">
        <v>10</v>
      </c>
      <c r="C26" s="4" t="s">
        <v>13</v>
      </c>
      <c r="D26" s="6"/>
      <c r="E26" s="5" t="s">
        <v>17</v>
      </c>
      <c r="F26" s="4" t="s">
        <v>17</v>
      </c>
      <c r="G26" s="5"/>
      <c r="H26" s="4"/>
    </row>
    <row r="27" spans="2:8" s="58" customFormat="1" x14ac:dyDescent="0.2">
      <c r="B27" s="7"/>
      <c r="C27" s="7"/>
      <c r="D27" s="22"/>
      <c r="E27" s="23"/>
      <c r="F27" s="7"/>
      <c r="G27" s="23"/>
      <c r="H27" s="7"/>
    </row>
    <row r="28" spans="2:8" ht="24" customHeight="1" x14ac:dyDescent="0.2">
      <c r="B28" s="4">
        <v>11</v>
      </c>
      <c r="C28" s="4" t="s">
        <v>14</v>
      </c>
      <c r="D28" s="6"/>
      <c r="E28" s="5" t="s">
        <v>28</v>
      </c>
      <c r="F28" s="4" t="s">
        <v>17</v>
      </c>
      <c r="G28" s="109" t="s">
        <v>29</v>
      </c>
      <c r="H28" s="4"/>
    </row>
    <row r="29" spans="2:8" s="58" customFormat="1" ht="12.75" customHeight="1" x14ac:dyDescent="0.2">
      <c r="B29" s="7"/>
      <c r="C29" s="7"/>
      <c r="D29" s="22"/>
      <c r="E29" s="23"/>
      <c r="F29" s="7"/>
      <c r="G29" s="109"/>
      <c r="H29" s="7"/>
    </row>
    <row r="30" spans="2:8" x14ac:dyDescent="0.2">
      <c r="B30" s="4">
        <v>12</v>
      </c>
      <c r="C30" s="4" t="s">
        <v>15</v>
      </c>
      <c r="D30" s="6"/>
      <c r="E30" s="5" t="s">
        <v>28</v>
      </c>
      <c r="F30" s="4" t="s">
        <v>17</v>
      </c>
      <c r="G30" s="109"/>
      <c r="H30" s="4"/>
    </row>
    <row r="31" spans="2:8" x14ac:dyDescent="0.2">
      <c r="B31" s="7"/>
      <c r="C31" s="7"/>
      <c r="D31" s="22"/>
      <c r="E31" s="23"/>
      <c r="F31" s="7"/>
      <c r="G31" s="17"/>
      <c r="H31" s="7"/>
    </row>
    <row r="32" spans="2:8" x14ac:dyDescent="0.2">
      <c r="B32" s="7"/>
      <c r="C32" s="7"/>
      <c r="D32" s="22"/>
      <c r="E32" s="23"/>
      <c r="F32" s="7"/>
      <c r="G32" s="17"/>
      <c r="H32" s="7"/>
    </row>
    <row r="33" spans="2:8" x14ac:dyDescent="0.2">
      <c r="B33" s="7"/>
      <c r="C33" s="7"/>
      <c r="D33" s="22"/>
      <c r="E33" s="23"/>
      <c r="F33" s="7"/>
      <c r="G33" s="17"/>
      <c r="H33" s="7"/>
    </row>
    <row r="35" spans="2:8" ht="15" x14ac:dyDescent="0.2">
      <c r="B35" s="33" t="s">
        <v>222</v>
      </c>
      <c r="G35" s="15"/>
    </row>
    <row r="36" spans="2:8" x14ac:dyDescent="0.2">
      <c r="B36" s="87" t="s">
        <v>220</v>
      </c>
      <c r="G36" s="15"/>
    </row>
    <row r="37" spans="2:8" x14ac:dyDescent="0.2">
      <c r="B37" s="87"/>
      <c r="G37" s="15"/>
    </row>
    <row r="38" spans="2:8" ht="12.75" thickBot="1" x14ac:dyDescent="0.25">
      <c r="B38" s="32" t="s">
        <v>0</v>
      </c>
      <c r="C38" s="32" t="s">
        <v>3</v>
      </c>
      <c r="D38" s="32" t="s">
        <v>225</v>
      </c>
      <c r="E38" s="88" t="s">
        <v>256</v>
      </c>
      <c r="G38" s="15"/>
    </row>
    <row r="39" spans="2:8" ht="3.95" customHeight="1" x14ac:dyDescent="0.2">
      <c r="E39" s="15"/>
      <c r="G39" s="15"/>
    </row>
    <row r="40" spans="2:8" ht="24" x14ac:dyDescent="0.2">
      <c r="B40" s="28">
        <v>13</v>
      </c>
      <c r="C40" s="28" t="s">
        <v>176</v>
      </c>
      <c r="D40" s="29" t="s">
        <v>226</v>
      </c>
      <c r="E40" s="28" t="s">
        <v>233</v>
      </c>
      <c r="G40" s="15"/>
    </row>
    <row r="41" spans="2:8" s="58" customFormat="1" x14ac:dyDescent="0.2">
      <c r="B41" s="94"/>
      <c r="C41" s="94"/>
      <c r="D41" s="101"/>
      <c r="E41" s="94"/>
      <c r="F41" s="93"/>
      <c r="G41" s="93"/>
    </row>
    <row r="42" spans="2:8" x14ac:dyDescent="0.2">
      <c r="B42" s="28">
        <v>14</v>
      </c>
      <c r="C42" s="28" t="s">
        <v>173</v>
      </c>
      <c r="D42" s="29" t="s">
        <v>227</v>
      </c>
      <c r="E42" s="28" t="s">
        <v>234</v>
      </c>
      <c r="G42" s="15"/>
    </row>
    <row r="43" spans="2:8" s="58" customFormat="1" x14ac:dyDescent="0.2">
      <c r="B43" s="94"/>
      <c r="C43" s="94"/>
      <c r="D43" s="101"/>
      <c r="E43" s="94"/>
      <c r="F43" s="93"/>
      <c r="G43" s="93"/>
    </row>
    <row r="44" spans="2:8" x14ac:dyDescent="0.2">
      <c r="B44" s="28">
        <v>15</v>
      </c>
      <c r="C44" s="28" t="s">
        <v>174</v>
      </c>
      <c r="D44" s="29" t="s">
        <v>228</v>
      </c>
      <c r="E44" s="28" t="s">
        <v>235</v>
      </c>
      <c r="G44" s="15"/>
    </row>
    <row r="45" spans="2:8" s="58" customFormat="1" x14ac:dyDescent="0.2">
      <c r="B45" s="94"/>
      <c r="C45" s="94"/>
      <c r="D45" s="101"/>
      <c r="E45" s="94"/>
      <c r="F45" s="93"/>
      <c r="G45" s="93"/>
    </row>
    <row r="46" spans="2:8" x14ac:dyDescent="0.2">
      <c r="B46" s="28">
        <v>16</v>
      </c>
      <c r="C46" s="28" t="s">
        <v>182</v>
      </c>
      <c r="D46" s="29" t="s">
        <v>231</v>
      </c>
      <c r="E46" s="28" t="s">
        <v>236</v>
      </c>
      <c r="G46" s="15"/>
    </row>
    <row r="47" spans="2:8" s="58" customFormat="1" x14ac:dyDescent="0.2">
      <c r="B47" s="94"/>
      <c r="C47" s="94"/>
      <c r="D47" s="101"/>
      <c r="E47" s="94"/>
      <c r="F47" s="93"/>
      <c r="G47" s="93"/>
    </row>
    <row r="48" spans="2:8" x14ac:dyDescent="0.2">
      <c r="B48" s="28">
        <v>17</v>
      </c>
      <c r="C48" s="28" t="s">
        <v>180</v>
      </c>
      <c r="D48" s="29" t="s">
        <v>232</v>
      </c>
      <c r="E48" s="28" t="s">
        <v>239</v>
      </c>
      <c r="G48" s="15"/>
    </row>
    <row r="49" spans="2:14" s="58" customFormat="1" x14ac:dyDescent="0.2">
      <c r="B49" s="94"/>
      <c r="C49" s="94"/>
      <c r="D49" s="101"/>
      <c r="E49" s="94"/>
      <c r="F49" s="93"/>
      <c r="G49" s="93"/>
    </row>
    <row r="50" spans="2:14" x14ac:dyDescent="0.2">
      <c r="B50" s="28">
        <v>18</v>
      </c>
      <c r="C50" s="28" t="s">
        <v>179</v>
      </c>
      <c r="D50" s="29" t="s">
        <v>230</v>
      </c>
      <c r="E50" s="28" t="s">
        <v>238</v>
      </c>
      <c r="G50" s="15"/>
    </row>
    <row r="51" spans="2:14" s="58" customFormat="1" x14ac:dyDescent="0.2">
      <c r="B51" s="94"/>
      <c r="C51" s="94"/>
      <c r="D51" s="101"/>
      <c r="E51" s="94"/>
      <c r="F51" s="93"/>
      <c r="G51" s="93"/>
    </row>
    <row r="52" spans="2:14" x14ac:dyDescent="0.2">
      <c r="B52" s="28">
        <v>19</v>
      </c>
      <c r="C52" s="28" t="s">
        <v>181</v>
      </c>
      <c r="D52" s="29" t="s">
        <v>229</v>
      </c>
      <c r="E52" s="28" t="s">
        <v>237</v>
      </c>
    </row>
    <row r="53" spans="2:14" s="58" customFormat="1" x14ac:dyDescent="0.2">
      <c r="B53" s="94"/>
      <c r="C53" s="94"/>
      <c r="D53" s="101"/>
      <c r="E53" s="94"/>
      <c r="F53" s="93"/>
      <c r="G53" s="102"/>
    </row>
    <row r="54" spans="2:14" ht="72" x14ac:dyDescent="0.2">
      <c r="B54" s="28">
        <v>20</v>
      </c>
      <c r="C54" s="28" t="s">
        <v>255</v>
      </c>
      <c r="D54" s="29" t="s">
        <v>468</v>
      </c>
      <c r="E54" s="30"/>
    </row>
    <row r="55" spans="2:14" s="58" customFormat="1" x14ac:dyDescent="0.2">
      <c r="B55" s="94"/>
      <c r="C55" s="94"/>
      <c r="D55" s="101"/>
      <c r="E55" s="103"/>
      <c r="F55" s="93"/>
      <c r="G55" s="102"/>
    </row>
    <row r="56" spans="2:14" s="58" customFormat="1" x14ac:dyDescent="0.2">
      <c r="B56" s="94"/>
      <c r="C56" s="94"/>
      <c r="D56" s="101"/>
      <c r="E56" s="103"/>
      <c r="F56" s="93"/>
      <c r="G56" s="102"/>
    </row>
    <row r="57" spans="2:14" s="58" customFormat="1" x14ac:dyDescent="0.2">
      <c r="B57" s="94"/>
      <c r="C57" s="94"/>
      <c r="D57" s="101"/>
      <c r="E57" s="103"/>
      <c r="F57" s="93"/>
      <c r="G57" s="102"/>
    </row>
    <row r="58" spans="2:14" s="58" customFormat="1" x14ac:dyDescent="0.2">
      <c r="B58" s="94"/>
      <c r="C58" s="94"/>
      <c r="D58" s="101"/>
      <c r="E58" s="103"/>
      <c r="F58" s="93"/>
      <c r="G58" s="102"/>
    </row>
    <row r="61" spans="2:14" x14ac:dyDescent="0.2">
      <c r="B61" s="89"/>
      <c r="C61" s="89"/>
      <c r="D61" s="90"/>
      <c r="E61" s="91"/>
      <c r="F61" s="89"/>
      <c r="G61" s="91"/>
      <c r="H61" s="40"/>
      <c r="I61" s="40"/>
      <c r="J61" s="40"/>
      <c r="K61" s="40"/>
      <c r="L61" s="40"/>
      <c r="M61" s="40"/>
      <c r="N61" s="40"/>
    </row>
    <row r="62" spans="2:14" x14ac:dyDescent="0.2">
      <c r="B62" s="92" t="s">
        <v>240</v>
      </c>
      <c r="C62" s="89"/>
      <c r="D62" s="105" t="s">
        <v>469</v>
      </c>
      <c r="E62" s="91"/>
      <c r="F62" s="104" t="s">
        <v>242</v>
      </c>
      <c r="G62" s="91"/>
      <c r="H62" s="40"/>
      <c r="I62" s="40"/>
      <c r="J62" s="40"/>
      <c r="K62" s="40"/>
      <c r="L62" s="40"/>
      <c r="M62" s="40"/>
      <c r="N62" s="40"/>
    </row>
    <row r="63" spans="2:14" x14ac:dyDescent="0.2">
      <c r="B63" s="89"/>
      <c r="C63" s="89"/>
      <c r="D63" s="90"/>
      <c r="E63" s="91"/>
      <c r="F63" s="89"/>
      <c r="G63" s="91"/>
      <c r="H63" s="40"/>
      <c r="I63" s="40"/>
      <c r="J63" s="40"/>
      <c r="K63" s="40"/>
      <c r="L63" s="40"/>
      <c r="M63" s="40"/>
      <c r="N63" s="40"/>
    </row>
    <row r="64" spans="2:14" x14ac:dyDescent="0.2">
      <c r="B64" s="89"/>
      <c r="C64" s="89"/>
      <c r="D64" s="91"/>
      <c r="E64" s="89"/>
      <c r="F64" s="89"/>
      <c r="G64" s="91"/>
      <c r="H64" s="40"/>
      <c r="I64" s="40"/>
      <c r="J64" s="40"/>
      <c r="K64" s="40"/>
      <c r="L64" s="40"/>
      <c r="M64" s="40"/>
      <c r="N64" s="40"/>
    </row>
    <row r="65" spans="2:14" x14ac:dyDescent="0.2">
      <c r="B65" s="89"/>
      <c r="C65" s="89"/>
      <c r="D65" s="91"/>
      <c r="E65" s="89"/>
      <c r="F65" s="89"/>
      <c r="G65" s="91"/>
      <c r="H65" s="40"/>
      <c r="I65" s="40"/>
      <c r="J65" s="40"/>
      <c r="K65" s="40"/>
      <c r="L65" s="40"/>
      <c r="M65" s="40"/>
      <c r="N65" s="40"/>
    </row>
    <row r="66" spans="2:14" x14ac:dyDescent="0.2">
      <c r="B66" s="89"/>
      <c r="C66" s="89"/>
      <c r="D66" s="91"/>
      <c r="E66" s="89"/>
      <c r="F66" s="89"/>
      <c r="G66" s="91"/>
      <c r="H66" s="40"/>
      <c r="I66" s="40"/>
      <c r="J66" s="40"/>
      <c r="K66" s="40"/>
      <c r="L66" s="40"/>
      <c r="M66" s="40"/>
      <c r="N66" s="40"/>
    </row>
    <row r="67" spans="2:14" x14ac:dyDescent="0.2">
      <c r="B67" s="89"/>
      <c r="C67" s="89"/>
      <c r="D67" s="91"/>
      <c r="E67" s="89"/>
      <c r="F67" s="89"/>
      <c r="G67" s="91"/>
      <c r="H67" s="40"/>
      <c r="I67" s="40"/>
      <c r="J67" s="40"/>
      <c r="K67" s="40"/>
      <c r="L67" s="40"/>
      <c r="M67" s="40"/>
      <c r="N67" s="40"/>
    </row>
    <row r="68" spans="2:14" x14ac:dyDescent="0.2">
      <c r="B68" s="89"/>
      <c r="C68" s="89"/>
      <c r="D68" s="91"/>
      <c r="E68" s="89"/>
      <c r="F68" s="89"/>
      <c r="G68" s="91"/>
      <c r="H68" s="40"/>
      <c r="I68" s="40"/>
      <c r="J68" s="40"/>
      <c r="K68" s="40"/>
      <c r="L68" s="40"/>
      <c r="M68" s="40"/>
      <c r="N68" s="40"/>
    </row>
    <row r="69" spans="2:14" x14ac:dyDescent="0.2">
      <c r="B69" s="89"/>
      <c r="C69" s="89"/>
      <c r="D69" s="91"/>
      <c r="E69" s="89"/>
      <c r="F69" s="89"/>
      <c r="G69" s="91"/>
      <c r="H69" s="40"/>
      <c r="I69" s="40"/>
      <c r="J69" s="40"/>
      <c r="K69" s="40"/>
      <c r="L69" s="40"/>
      <c r="M69" s="40"/>
      <c r="N69" s="40"/>
    </row>
    <row r="70" spans="2:14" x14ac:dyDescent="0.2">
      <c r="B70" s="89"/>
      <c r="C70" s="89"/>
      <c r="D70" s="91"/>
      <c r="E70" s="89"/>
      <c r="F70" s="89"/>
      <c r="G70" s="91"/>
      <c r="H70" s="40"/>
      <c r="I70" s="40"/>
      <c r="J70" s="40"/>
      <c r="K70" s="40"/>
      <c r="L70" s="40"/>
      <c r="M70" s="40"/>
      <c r="N70" s="40"/>
    </row>
    <row r="71" spans="2:14" x14ac:dyDescent="0.2">
      <c r="B71" s="89"/>
      <c r="C71" s="89"/>
      <c r="D71" s="91"/>
      <c r="E71" s="89"/>
      <c r="F71" s="89"/>
      <c r="G71" s="91"/>
      <c r="H71" s="40"/>
      <c r="I71" s="40"/>
      <c r="J71" s="40"/>
      <c r="K71" s="40"/>
      <c r="L71" s="40"/>
      <c r="M71" s="40"/>
      <c r="N71" s="40"/>
    </row>
    <row r="72" spans="2:14" x14ac:dyDescent="0.2">
      <c r="B72" s="89"/>
      <c r="C72" s="89"/>
      <c r="D72" s="91"/>
      <c r="E72" s="89"/>
      <c r="F72" s="89"/>
      <c r="G72" s="91"/>
      <c r="H72" s="40"/>
      <c r="I72" s="40"/>
      <c r="J72" s="40"/>
      <c r="K72" s="40"/>
      <c r="L72" s="40"/>
      <c r="M72" s="40"/>
      <c r="N72" s="40"/>
    </row>
    <row r="73" spans="2:14" x14ac:dyDescent="0.2">
      <c r="B73" s="89"/>
      <c r="C73" s="89"/>
      <c r="D73" s="90"/>
      <c r="E73" s="91"/>
      <c r="F73" s="89"/>
      <c r="G73" s="91"/>
      <c r="H73" s="40"/>
      <c r="I73" s="40"/>
      <c r="J73" s="40"/>
      <c r="K73" s="40"/>
      <c r="L73" s="40"/>
      <c r="M73" s="40"/>
      <c r="N73" s="40"/>
    </row>
    <row r="74" spans="2:14" x14ac:dyDescent="0.2">
      <c r="B74" s="89"/>
      <c r="C74" s="89"/>
      <c r="D74" s="90"/>
      <c r="E74" s="91"/>
      <c r="F74" s="89"/>
      <c r="G74" s="91"/>
      <c r="H74" s="40"/>
      <c r="I74" s="40"/>
      <c r="J74" s="40"/>
      <c r="K74" s="40"/>
      <c r="L74" s="40"/>
      <c r="M74" s="40"/>
      <c r="N74" s="40"/>
    </row>
    <row r="75" spans="2:14" x14ac:dyDescent="0.2">
      <c r="B75" s="89"/>
      <c r="C75" s="89"/>
      <c r="D75" s="90"/>
      <c r="E75" s="91"/>
      <c r="F75" s="89"/>
      <c r="G75" s="91"/>
      <c r="H75" s="40"/>
      <c r="I75" s="40"/>
      <c r="J75" s="40"/>
      <c r="K75" s="40"/>
      <c r="L75" s="40"/>
      <c r="M75" s="40"/>
      <c r="N75" s="40"/>
    </row>
    <row r="76" spans="2:14" x14ac:dyDescent="0.2">
      <c r="B76" s="89"/>
      <c r="C76" s="89"/>
      <c r="D76" s="90"/>
      <c r="E76" s="91"/>
      <c r="F76" s="89"/>
      <c r="G76" s="91"/>
      <c r="H76" s="40"/>
      <c r="I76" s="40"/>
      <c r="J76" s="40"/>
      <c r="K76" s="40"/>
      <c r="L76" s="40"/>
      <c r="M76" s="40"/>
      <c r="N76" s="40"/>
    </row>
    <row r="77" spans="2:14" x14ac:dyDescent="0.2">
      <c r="B77" s="89"/>
      <c r="C77" s="89"/>
      <c r="D77" s="90"/>
      <c r="E77" s="91"/>
      <c r="F77" s="89"/>
      <c r="G77" s="91"/>
      <c r="H77" s="40"/>
      <c r="I77" s="40"/>
      <c r="J77" s="40"/>
      <c r="K77" s="40"/>
      <c r="L77" s="40"/>
      <c r="M77" s="40"/>
      <c r="N77" s="40"/>
    </row>
    <row r="78" spans="2:14" x14ac:dyDescent="0.2">
      <c r="B78" s="89"/>
      <c r="C78" s="89"/>
      <c r="D78" s="90"/>
      <c r="E78" s="91"/>
      <c r="F78" s="89"/>
      <c r="G78" s="91"/>
      <c r="H78" s="40"/>
      <c r="I78" s="40"/>
      <c r="J78" s="40"/>
      <c r="K78" s="40"/>
      <c r="L78" s="40"/>
      <c r="M78" s="40"/>
      <c r="N78" s="40"/>
    </row>
  </sheetData>
  <mergeCells count="1">
    <mergeCell ref="G28:G30"/>
  </mergeCells>
  <hyperlinks>
    <hyperlink ref="F62" location="'Flat file'!A1" display="(Full data set: Click here)" xr:uid="{3E15D95D-1223-48E6-9A81-EF8904BB8F41}"/>
    <hyperlink ref="D62" location="'Original data'!A1" display="(Original data set: Click here)" xr:uid="{951900C6-23D0-44D4-8F86-3BE460EBC2A6}"/>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672F-E319-4685-9FE1-D981B0D47FD0}">
  <sheetPr>
    <pageSetUpPr fitToPage="1"/>
  </sheetPr>
  <dimension ref="B1:J9"/>
  <sheetViews>
    <sheetView showGridLines="0" zoomScaleNormal="100" workbookViewId="0">
      <selection activeCell="B25" sqref="B25"/>
    </sheetView>
  </sheetViews>
  <sheetFormatPr defaultRowHeight="12" customHeight="1" x14ac:dyDescent="0.2"/>
  <cols>
    <col min="1" max="1" width="2" customWidth="1"/>
    <col min="2" max="2" width="81" customWidth="1"/>
  </cols>
  <sheetData>
    <row r="1" spans="2:10" ht="12" customHeight="1" x14ac:dyDescent="0.25">
      <c r="B1" s="3" t="s">
        <v>561</v>
      </c>
    </row>
    <row r="5" spans="2:10" ht="12" customHeight="1" thickBot="1" x14ac:dyDescent="0.25">
      <c r="B5" s="20" t="s">
        <v>562</v>
      </c>
      <c r="E5" s="20" t="s">
        <v>563</v>
      </c>
      <c r="F5" s="20"/>
      <c r="G5" s="20"/>
      <c r="H5" s="20"/>
      <c r="I5" s="20"/>
      <c r="J5" s="20"/>
    </row>
    <row r="8" spans="2:10" ht="40.5" x14ac:dyDescent="0.55000000000000004">
      <c r="B8" s="70"/>
    </row>
    <row r="9" spans="2:10"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25D-ADA3-4CB8-A2E2-DCCB325C5533}">
  <sheetPr>
    <tabColor theme="4"/>
    <pageSetUpPr fitToPage="1"/>
  </sheetPr>
  <dimension ref="B1:E30"/>
  <sheetViews>
    <sheetView showGridLines="0" topLeftCell="A10" zoomScaleNormal="100" workbookViewId="0">
      <selection activeCell="E29" sqref="E29"/>
    </sheetView>
  </sheetViews>
  <sheetFormatPr defaultRowHeight="12" x14ac:dyDescent="0.2"/>
  <cols>
    <col min="1" max="1" width="2" customWidth="1"/>
    <col min="2" max="2" width="11.5703125" style="15" customWidth="1"/>
    <col min="3" max="3" width="28.5703125" style="16" customWidth="1"/>
    <col min="4" max="4" width="65.28515625" style="1" customWidth="1"/>
    <col min="5" max="5" width="41.7109375" customWidth="1"/>
    <col min="6" max="6" width="27.42578125" customWidth="1"/>
  </cols>
  <sheetData>
    <row r="1" spans="2:5" ht="15" x14ac:dyDescent="0.2">
      <c r="B1" s="33" t="s">
        <v>241</v>
      </c>
      <c r="C1" s="31"/>
    </row>
    <row r="2" spans="2:5" ht="15" x14ac:dyDescent="0.2">
      <c r="B2" s="33"/>
      <c r="C2" s="31"/>
    </row>
    <row r="3" spans="2:5" ht="12.75" thickBot="1" x14ac:dyDescent="0.25">
      <c r="B3" s="32" t="s">
        <v>0</v>
      </c>
      <c r="C3" s="32" t="s">
        <v>243</v>
      </c>
      <c r="D3" s="2" t="s">
        <v>244</v>
      </c>
      <c r="E3" s="20" t="s">
        <v>260</v>
      </c>
    </row>
    <row r="4" spans="2:5" ht="3.95" customHeight="1" x14ac:dyDescent="0.2"/>
    <row r="5" spans="2:5" x14ac:dyDescent="0.2">
      <c r="B5" s="15">
        <v>1</v>
      </c>
      <c r="C5" s="16" t="s">
        <v>245</v>
      </c>
      <c r="D5" s="16" t="s">
        <v>246</v>
      </c>
      <c r="E5" s="125" t="s">
        <v>265</v>
      </c>
    </row>
    <row r="6" spans="2:5" x14ac:dyDescent="0.2">
      <c r="D6" s="16" t="s">
        <v>253</v>
      </c>
      <c r="E6" s="107"/>
    </row>
    <row r="7" spans="2:5" x14ac:dyDescent="0.2">
      <c r="B7" s="27"/>
      <c r="C7" s="26"/>
      <c r="D7" s="26"/>
      <c r="E7" s="124"/>
    </row>
    <row r="8" spans="2:5" x14ac:dyDescent="0.2">
      <c r="B8" s="15">
        <v>2</v>
      </c>
      <c r="C8" s="16" t="s">
        <v>251</v>
      </c>
      <c r="D8" s="16" t="s">
        <v>257</v>
      </c>
      <c r="E8" s="107" t="s">
        <v>272</v>
      </c>
    </row>
    <row r="9" spans="2:5" ht="12" customHeight="1" x14ac:dyDescent="0.2">
      <c r="D9" s="16" t="s">
        <v>258</v>
      </c>
      <c r="E9" s="15"/>
    </row>
    <row r="10" spans="2:5" ht="12" customHeight="1" x14ac:dyDescent="0.2">
      <c r="D10" s="16" t="s">
        <v>259</v>
      </c>
      <c r="E10" s="15"/>
    </row>
    <row r="11" spans="2:5" ht="12" customHeight="1" x14ac:dyDescent="0.2">
      <c r="B11" s="27"/>
      <c r="C11" s="26"/>
      <c r="D11" s="26"/>
      <c r="E11" s="27"/>
    </row>
    <row r="12" spans="2:5" x14ac:dyDescent="0.2">
      <c r="B12" s="15">
        <v>3</v>
      </c>
      <c r="C12" s="16" t="s">
        <v>247</v>
      </c>
      <c r="D12" s="16" t="s">
        <v>466</v>
      </c>
      <c r="E12" s="107" t="s">
        <v>336</v>
      </c>
    </row>
    <row r="13" spans="2:5" x14ac:dyDescent="0.2">
      <c r="D13" s="16" t="s">
        <v>467</v>
      </c>
      <c r="E13" s="15"/>
    </row>
    <row r="14" spans="2:5" ht="24" x14ac:dyDescent="0.2">
      <c r="D14" s="16" t="s">
        <v>285</v>
      </c>
      <c r="E14" s="15"/>
    </row>
    <row r="15" spans="2:5" x14ac:dyDescent="0.2">
      <c r="B15" s="27"/>
      <c r="C15" s="26"/>
      <c r="D15" s="26"/>
      <c r="E15" s="27"/>
    </row>
    <row r="16" spans="2:5" x14ac:dyDescent="0.2">
      <c r="B16" s="15">
        <v>4</v>
      </c>
      <c r="C16" s="16" t="s">
        <v>551</v>
      </c>
      <c r="D16" s="16" t="s">
        <v>286</v>
      </c>
      <c r="E16" s="107"/>
    </row>
    <row r="17" spans="2:5" x14ac:dyDescent="0.2">
      <c r="D17" s="1" t="s">
        <v>556</v>
      </c>
      <c r="E17" s="38" t="s">
        <v>553</v>
      </c>
    </row>
    <row r="18" spans="2:5" x14ac:dyDescent="0.2">
      <c r="D18" s="1" t="s">
        <v>552</v>
      </c>
    </row>
    <row r="19" spans="2:5" x14ac:dyDescent="0.2">
      <c r="B19" s="27"/>
      <c r="C19" s="26"/>
      <c r="D19" s="26"/>
      <c r="E19" s="27"/>
    </row>
    <row r="20" spans="2:5" x14ac:dyDescent="0.2">
      <c r="B20" s="15">
        <v>5</v>
      </c>
      <c r="C20" s="16" t="s">
        <v>248</v>
      </c>
      <c r="D20" s="16" t="s">
        <v>249</v>
      </c>
      <c r="E20" s="107" t="s">
        <v>340</v>
      </c>
    </row>
    <row r="21" spans="2:5" x14ac:dyDescent="0.2">
      <c r="D21" s="16" t="s">
        <v>254</v>
      </c>
      <c r="E21" s="15"/>
    </row>
    <row r="22" spans="2:5" x14ac:dyDescent="0.2">
      <c r="D22" s="16" t="s">
        <v>250</v>
      </c>
      <c r="E22" s="107" t="s">
        <v>341</v>
      </c>
    </row>
    <row r="23" spans="2:5" x14ac:dyDescent="0.2">
      <c r="B23" s="27"/>
      <c r="C23" s="26"/>
      <c r="D23" s="25"/>
      <c r="E23" s="27"/>
    </row>
    <row r="24" spans="2:5" x14ac:dyDescent="0.2">
      <c r="B24" s="15">
        <v>6</v>
      </c>
      <c r="C24" s="16" t="s">
        <v>267</v>
      </c>
      <c r="D24" s="1" t="s">
        <v>268</v>
      </c>
      <c r="E24" s="107" t="s">
        <v>342</v>
      </c>
    </row>
    <row r="25" spans="2:5" x14ac:dyDescent="0.2">
      <c r="D25" s="1" t="s">
        <v>269</v>
      </c>
      <c r="E25" s="15"/>
    </row>
    <row r="26" spans="2:5" x14ac:dyDescent="0.2">
      <c r="B26" s="27"/>
      <c r="C26" s="26"/>
      <c r="D26" s="26"/>
      <c r="E26" s="27"/>
    </row>
    <row r="27" spans="2:5" ht="36" x14ac:dyDescent="0.2">
      <c r="B27" s="15">
        <v>7</v>
      </c>
      <c r="C27" s="16" t="s">
        <v>252</v>
      </c>
      <c r="D27" s="16" t="s">
        <v>474</v>
      </c>
      <c r="E27" s="107" t="s">
        <v>477</v>
      </c>
    </row>
    <row r="28" spans="2:5" x14ac:dyDescent="0.2">
      <c r="B28" s="27"/>
      <c r="C28" s="26"/>
      <c r="D28" s="25"/>
      <c r="E28" s="24"/>
    </row>
    <row r="29" spans="2:5" x14ac:dyDescent="0.2">
      <c r="B29" s="15">
        <v>8</v>
      </c>
      <c r="C29" s="16" t="s">
        <v>565</v>
      </c>
      <c r="E29" s="38" t="s">
        <v>566</v>
      </c>
    </row>
    <row r="30" spans="2:5" x14ac:dyDescent="0.2">
      <c r="E30" s="38" t="s">
        <v>567</v>
      </c>
    </row>
  </sheetData>
  <hyperlinks>
    <hyperlink ref="E5" location="'MRR development'!A1" display="'MRR development'!A1" xr:uid="{7C25A3B8-4746-4187-8C98-54DF7B197101}"/>
    <hyperlink ref="E8" location="'MRR development - Segment'!A1" display="'MRR development - Segment'!A1" xr:uid="{D983FD0E-7FCC-4A41-A9FF-340C5A9EE0B0}"/>
    <hyperlink ref="E12" location="'Revenue Bridge'!A1" display="'Revenue Bridge'!A1" xr:uid="{0DAE6D01-7CBB-4485-92CA-BCAA81B2AE9F}"/>
    <hyperlink ref="E20" location="'Customer Retention'!A1" display="'Customer Retention'!A1" xr:uid="{5432D18E-9022-4BDA-ACCC-FC590159CF78}"/>
    <hyperlink ref="E22" location="'Revenue Retention'!A1" display="'Revenue Retention'!A1" xr:uid="{112A803E-DEEC-4CCF-97AD-D753BF4DBD47}"/>
    <hyperlink ref="E24" location="'Customer Concentration'!A1" display="'Customer Concentration'!A1" xr:uid="{667BA544-A252-4249-9419-A5F77ED1FEBB}"/>
    <hyperlink ref="E27" location="'Customer Churn'!A1" display="'Customer Churn'!A1" xr:uid="{4C3A621B-C2BD-4CDE-A427-7C9955BE43DF}"/>
    <hyperlink ref="E17" location="'Viewing behavior'!A1" display="'Viewing behavior'!A1" xr:uid="{37F9F5B3-2121-40B5-B40D-AABEC8B10128}"/>
    <hyperlink ref="E29" location="'Dashboard 1'!A1" display="'Dashboard 1'!A1" xr:uid="{1B97648F-F55D-4206-B244-3F529DFC9410}"/>
    <hyperlink ref="E30" location="'Dashboard 2'!A1" display="'Dashboard 2'!A1" xr:uid="{6214CC8A-5427-498D-85C3-D44C91F77060}"/>
  </hyperlinks>
  <pageMargins left="0.6" right="0.6" top="1" bottom="1" header="0.5" footer="0.5"/>
  <pageSetup paperSize="9" orientation="landscape" r:id="rId1"/>
  <headerFooter>
    <oddHeader>&amp;RDraft - Work in Progress</oddHeader>
    <oddFooter>&amp;L&amp;F
&amp;D, &amp;T&amp;C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A86C-718C-469B-AD75-DDA9B47DBCF5}">
  <sheetPr>
    <pageSetUpPr fitToPage="1"/>
  </sheetPr>
  <dimension ref="B1:N71"/>
  <sheetViews>
    <sheetView showGridLines="0" zoomScaleNormal="100" workbookViewId="0">
      <selection activeCell="V24" sqref="V24"/>
    </sheetView>
  </sheetViews>
  <sheetFormatPr defaultRowHeight="12" outlineLevelCol="1" x14ac:dyDescent="0.2"/>
  <cols>
    <col min="1" max="1" width="2" customWidth="1"/>
    <col min="2" max="2" width="13.28515625" hidden="1" customWidth="1" outlineLevel="1"/>
    <col min="3" max="3" width="16" hidden="1" customWidth="1" outlineLevel="1"/>
    <col min="4" max="5" width="18.28515625" hidden="1" customWidth="1" outlineLevel="1"/>
    <col min="6" max="6" width="10.85546875" bestFit="1" customWidth="1" collapsed="1"/>
    <col min="7" max="14" width="15.7109375" customWidth="1"/>
    <col min="15" max="15" width="3.140625" bestFit="1" customWidth="1"/>
    <col min="16" max="24" width="4.140625" bestFit="1" customWidth="1"/>
    <col min="25" max="25" width="13.7109375" bestFit="1" customWidth="1"/>
    <col min="26" max="26" width="10.7109375" bestFit="1" customWidth="1"/>
    <col min="27" max="28" width="13.7109375" bestFit="1" customWidth="1"/>
    <col min="29" max="29" width="10.7109375" bestFit="1" customWidth="1"/>
    <col min="30" max="30" width="13.7109375" bestFit="1" customWidth="1"/>
    <col min="31" max="31" width="10.7109375" bestFit="1" customWidth="1"/>
    <col min="32" max="32" width="13.7109375" bestFit="1" customWidth="1"/>
    <col min="33" max="33" width="10.7109375" bestFit="1" customWidth="1"/>
    <col min="34" max="34" width="13.7109375" bestFit="1" customWidth="1"/>
    <col min="35" max="35" width="10.7109375" bestFit="1" customWidth="1"/>
    <col min="36" max="36" width="13.7109375" bestFit="1" customWidth="1"/>
    <col min="37" max="37" width="10.7109375" bestFit="1" customWidth="1"/>
    <col min="38" max="38" width="13.7109375" bestFit="1" customWidth="1"/>
    <col min="39" max="39" width="10.7109375" bestFit="1" customWidth="1"/>
    <col min="40" max="264" width="9.85546875" bestFit="1" customWidth="1"/>
    <col min="265" max="265" width="10.85546875" bestFit="1" customWidth="1"/>
  </cols>
  <sheetData>
    <row r="1" spans="2:14" ht="15" x14ac:dyDescent="0.25">
      <c r="F1" s="3" t="s">
        <v>297</v>
      </c>
    </row>
    <row r="2" spans="2:14" x14ac:dyDescent="0.2">
      <c r="B2" s="37"/>
      <c r="F2" s="126" t="s">
        <v>266</v>
      </c>
    </row>
    <row r="3" spans="2:14" x14ac:dyDescent="0.2">
      <c r="B3" s="37"/>
    </row>
    <row r="5" spans="2:14" s="15" customFormat="1" ht="24.75" thickBot="1" x14ac:dyDescent="0.25">
      <c r="B5" s="42" t="s">
        <v>185</v>
      </c>
      <c r="C5" s="15" t="s">
        <v>216</v>
      </c>
      <c r="D5" s="15" t="s">
        <v>187</v>
      </c>
      <c r="E5" s="15" t="s">
        <v>288</v>
      </c>
      <c r="F5" s="2" t="s">
        <v>292</v>
      </c>
      <c r="G5" s="34" t="s">
        <v>293</v>
      </c>
      <c r="H5" s="34" t="s">
        <v>187</v>
      </c>
      <c r="I5" s="34" t="s">
        <v>294</v>
      </c>
      <c r="J5" s="34" t="s">
        <v>289</v>
      </c>
      <c r="K5" s="34" t="s">
        <v>290</v>
      </c>
      <c r="L5" s="34" t="s">
        <v>261</v>
      </c>
      <c r="M5" s="34" t="s">
        <v>262</v>
      </c>
      <c r="N5" s="34" t="s">
        <v>291</v>
      </c>
    </row>
    <row r="6" spans="2:14" x14ac:dyDescent="0.2">
      <c r="B6" s="12" t="s">
        <v>207</v>
      </c>
      <c r="C6" s="13">
        <v>1042</v>
      </c>
      <c r="D6" s="9">
        <v>1</v>
      </c>
      <c r="E6" s="13">
        <v>15</v>
      </c>
      <c r="F6" s="13" t="str">
        <f>B6</f>
        <v>2019-05</v>
      </c>
      <c r="G6" s="13">
        <f t="shared" ref="G6:I21" si="0">C6</f>
        <v>1042</v>
      </c>
      <c r="H6" s="13">
        <f t="shared" si="0"/>
        <v>1</v>
      </c>
      <c r="I6" s="13">
        <f t="shared" si="0"/>
        <v>15</v>
      </c>
      <c r="J6" s="13">
        <f t="shared" ref="J6:J31" si="1">C6/D6</f>
        <v>1042</v>
      </c>
      <c r="K6" s="13">
        <f t="shared" ref="K6:K31" si="2">C6/E6</f>
        <v>69.466666666666669</v>
      </c>
    </row>
    <row r="7" spans="2:14" x14ac:dyDescent="0.2">
      <c r="B7" s="12" t="s">
        <v>208</v>
      </c>
      <c r="C7" s="13">
        <v>1042</v>
      </c>
      <c r="D7" s="9">
        <v>1</v>
      </c>
      <c r="E7" s="13">
        <v>15</v>
      </c>
      <c r="F7" s="13" t="str">
        <f t="shared" ref="F7:F31" si="3">B7</f>
        <v>2019-06</v>
      </c>
      <c r="G7" s="13">
        <f t="shared" si="0"/>
        <v>1042</v>
      </c>
      <c r="H7" s="13">
        <f t="shared" si="0"/>
        <v>1</v>
      </c>
      <c r="I7" s="13">
        <f t="shared" si="0"/>
        <v>15</v>
      </c>
      <c r="J7" s="13">
        <f t="shared" si="1"/>
        <v>1042</v>
      </c>
      <c r="K7" s="13">
        <f t="shared" si="2"/>
        <v>69.466666666666669</v>
      </c>
      <c r="L7" s="18">
        <f t="shared" ref="L7:L31" si="4">(C7-C6)/C6</f>
        <v>0</v>
      </c>
      <c r="M7" s="18">
        <f t="shared" ref="M7:M31" si="5">(D7-D6)/D6</f>
        <v>0</v>
      </c>
      <c r="N7" s="18">
        <f t="shared" ref="N7:N31" si="6">(E7-E6)/E6</f>
        <v>0</v>
      </c>
    </row>
    <row r="8" spans="2:14" x14ac:dyDescent="0.2">
      <c r="B8" s="12" t="s">
        <v>209</v>
      </c>
      <c r="C8" s="13">
        <v>1042</v>
      </c>
      <c r="D8" s="9">
        <v>1</v>
      </c>
      <c r="E8" s="13">
        <v>15</v>
      </c>
      <c r="F8" s="13" t="str">
        <f t="shared" si="3"/>
        <v>2019-07</v>
      </c>
      <c r="G8" s="13">
        <f t="shared" si="0"/>
        <v>1042</v>
      </c>
      <c r="H8" s="13">
        <f t="shared" si="0"/>
        <v>1</v>
      </c>
      <c r="I8" s="13">
        <f t="shared" si="0"/>
        <v>15</v>
      </c>
      <c r="J8" s="13">
        <f t="shared" si="1"/>
        <v>1042</v>
      </c>
      <c r="K8" s="13">
        <f t="shared" si="2"/>
        <v>69.466666666666669</v>
      </c>
      <c r="L8" s="18">
        <f t="shared" si="4"/>
        <v>0</v>
      </c>
      <c r="M8" s="18">
        <f t="shared" si="5"/>
        <v>0</v>
      </c>
      <c r="N8" s="18">
        <f t="shared" si="6"/>
        <v>0</v>
      </c>
    </row>
    <row r="9" spans="2:14" x14ac:dyDescent="0.2">
      <c r="B9" s="12" t="s">
        <v>210</v>
      </c>
      <c r="C9" s="13">
        <v>1042</v>
      </c>
      <c r="D9" s="9">
        <v>1</v>
      </c>
      <c r="E9" s="13">
        <v>15</v>
      </c>
      <c r="F9" s="13" t="str">
        <f t="shared" si="3"/>
        <v>2019-08</v>
      </c>
      <c r="G9" s="13">
        <f t="shared" si="0"/>
        <v>1042</v>
      </c>
      <c r="H9" s="13">
        <f t="shared" si="0"/>
        <v>1</v>
      </c>
      <c r="I9" s="13">
        <f t="shared" si="0"/>
        <v>15</v>
      </c>
      <c r="J9" s="13">
        <f t="shared" si="1"/>
        <v>1042</v>
      </c>
      <c r="K9" s="13">
        <f t="shared" si="2"/>
        <v>69.466666666666669</v>
      </c>
      <c r="L9" s="18">
        <f t="shared" si="4"/>
        <v>0</v>
      </c>
      <c r="M9" s="18">
        <f t="shared" si="5"/>
        <v>0</v>
      </c>
      <c r="N9" s="18">
        <f t="shared" si="6"/>
        <v>0</v>
      </c>
    </row>
    <row r="10" spans="2:14" x14ac:dyDescent="0.2">
      <c r="B10" s="12" t="s">
        <v>211</v>
      </c>
      <c r="C10" s="13">
        <v>1667</v>
      </c>
      <c r="D10" s="9">
        <v>2</v>
      </c>
      <c r="E10" s="13">
        <v>15</v>
      </c>
      <c r="F10" s="13" t="str">
        <f t="shared" si="3"/>
        <v>2019-09</v>
      </c>
      <c r="G10" s="13">
        <f t="shared" si="0"/>
        <v>1667</v>
      </c>
      <c r="H10" s="13">
        <f t="shared" si="0"/>
        <v>2</v>
      </c>
      <c r="I10" s="13">
        <f t="shared" si="0"/>
        <v>15</v>
      </c>
      <c r="J10" s="13">
        <f t="shared" si="1"/>
        <v>833.5</v>
      </c>
      <c r="K10" s="13">
        <f t="shared" si="2"/>
        <v>111.13333333333334</v>
      </c>
      <c r="L10" s="18">
        <f t="shared" si="4"/>
        <v>0.59980806142034548</v>
      </c>
      <c r="M10" s="18">
        <f t="shared" si="5"/>
        <v>1</v>
      </c>
      <c r="N10" s="18">
        <f t="shared" si="6"/>
        <v>0</v>
      </c>
    </row>
    <row r="11" spans="2:14" x14ac:dyDescent="0.2">
      <c r="B11" s="12" t="s">
        <v>212</v>
      </c>
      <c r="C11" s="13">
        <v>2542</v>
      </c>
      <c r="D11" s="9">
        <v>3</v>
      </c>
      <c r="E11" s="13">
        <v>15</v>
      </c>
      <c r="F11" s="13" t="str">
        <f t="shared" si="3"/>
        <v>2019-10</v>
      </c>
      <c r="G11" s="13">
        <f t="shared" si="0"/>
        <v>2542</v>
      </c>
      <c r="H11" s="13">
        <f t="shared" si="0"/>
        <v>3</v>
      </c>
      <c r="I11" s="13">
        <f t="shared" si="0"/>
        <v>15</v>
      </c>
      <c r="J11" s="13">
        <f t="shared" si="1"/>
        <v>847.33333333333337</v>
      </c>
      <c r="K11" s="13">
        <f t="shared" si="2"/>
        <v>169.46666666666667</v>
      </c>
      <c r="L11" s="18">
        <f t="shared" si="4"/>
        <v>0.52489502099580088</v>
      </c>
      <c r="M11" s="18">
        <f t="shared" si="5"/>
        <v>0.5</v>
      </c>
      <c r="N11" s="18">
        <f t="shared" si="6"/>
        <v>0</v>
      </c>
    </row>
    <row r="12" spans="2:14" x14ac:dyDescent="0.2">
      <c r="B12" s="12" t="s">
        <v>213</v>
      </c>
      <c r="C12" s="13">
        <v>2542</v>
      </c>
      <c r="D12" s="9">
        <v>3</v>
      </c>
      <c r="E12" s="13">
        <v>15</v>
      </c>
      <c r="F12" s="13" t="str">
        <f t="shared" si="3"/>
        <v>2019-11</v>
      </c>
      <c r="G12" s="13">
        <f t="shared" si="0"/>
        <v>2542</v>
      </c>
      <c r="H12" s="13">
        <f t="shared" si="0"/>
        <v>3</v>
      </c>
      <c r="I12" s="13">
        <f t="shared" si="0"/>
        <v>15</v>
      </c>
      <c r="J12" s="13">
        <f t="shared" si="1"/>
        <v>847.33333333333337</v>
      </c>
      <c r="K12" s="13">
        <f t="shared" si="2"/>
        <v>169.46666666666667</v>
      </c>
      <c r="L12" s="18">
        <f t="shared" si="4"/>
        <v>0</v>
      </c>
      <c r="M12" s="18">
        <f t="shared" si="5"/>
        <v>0</v>
      </c>
      <c r="N12" s="18">
        <f t="shared" si="6"/>
        <v>0</v>
      </c>
    </row>
    <row r="13" spans="2:14" x14ac:dyDescent="0.2">
      <c r="B13" s="12" t="s">
        <v>214</v>
      </c>
      <c r="C13" s="13">
        <v>2903</v>
      </c>
      <c r="D13" s="9">
        <v>4</v>
      </c>
      <c r="E13" s="13">
        <v>30</v>
      </c>
      <c r="F13" s="13" t="str">
        <f t="shared" si="3"/>
        <v>2019-12</v>
      </c>
      <c r="G13" s="13">
        <f t="shared" si="0"/>
        <v>2903</v>
      </c>
      <c r="H13" s="13">
        <f t="shared" si="0"/>
        <v>4</v>
      </c>
      <c r="I13" s="13">
        <f t="shared" si="0"/>
        <v>30</v>
      </c>
      <c r="J13" s="13">
        <f t="shared" si="1"/>
        <v>725.75</v>
      </c>
      <c r="K13" s="13">
        <f t="shared" si="2"/>
        <v>96.766666666666666</v>
      </c>
      <c r="L13" s="18">
        <f t="shared" si="4"/>
        <v>0.14201416207710466</v>
      </c>
      <c r="M13" s="18">
        <f t="shared" si="5"/>
        <v>0.33333333333333331</v>
      </c>
      <c r="N13" s="18">
        <f t="shared" si="6"/>
        <v>1</v>
      </c>
    </row>
    <row r="14" spans="2:14" x14ac:dyDescent="0.2">
      <c r="B14" s="12" t="s">
        <v>215</v>
      </c>
      <c r="C14" s="13">
        <v>4186</v>
      </c>
      <c r="D14" s="9">
        <v>6</v>
      </c>
      <c r="E14" s="13">
        <v>65</v>
      </c>
      <c r="F14" s="13" t="str">
        <f t="shared" si="3"/>
        <v>2020-01</v>
      </c>
      <c r="G14" s="13">
        <f t="shared" si="0"/>
        <v>4186</v>
      </c>
      <c r="H14" s="13">
        <f t="shared" si="0"/>
        <v>6</v>
      </c>
      <c r="I14" s="13">
        <f t="shared" si="0"/>
        <v>65</v>
      </c>
      <c r="J14" s="13">
        <f t="shared" si="1"/>
        <v>697.66666666666663</v>
      </c>
      <c r="K14" s="13">
        <f t="shared" si="2"/>
        <v>64.400000000000006</v>
      </c>
      <c r="L14" s="18">
        <f t="shared" si="4"/>
        <v>0.44195659662418191</v>
      </c>
      <c r="M14" s="18">
        <f t="shared" si="5"/>
        <v>0.5</v>
      </c>
      <c r="N14" s="18">
        <f t="shared" si="6"/>
        <v>1.1666666666666667</v>
      </c>
    </row>
    <row r="15" spans="2:14" x14ac:dyDescent="0.2">
      <c r="B15" s="12" t="s">
        <v>202</v>
      </c>
      <c r="C15" s="13">
        <v>6064</v>
      </c>
      <c r="D15" s="9">
        <v>9</v>
      </c>
      <c r="E15" s="13">
        <v>100</v>
      </c>
      <c r="F15" s="13" t="str">
        <f t="shared" si="3"/>
        <v>2020-02</v>
      </c>
      <c r="G15" s="13">
        <f t="shared" si="0"/>
        <v>6064</v>
      </c>
      <c r="H15" s="13">
        <f t="shared" si="0"/>
        <v>9</v>
      </c>
      <c r="I15" s="13">
        <f t="shared" si="0"/>
        <v>100</v>
      </c>
      <c r="J15" s="13">
        <f t="shared" si="1"/>
        <v>673.77777777777783</v>
      </c>
      <c r="K15" s="13">
        <f t="shared" si="2"/>
        <v>60.64</v>
      </c>
      <c r="L15" s="18">
        <f t="shared" si="4"/>
        <v>0.44863831820353561</v>
      </c>
      <c r="M15" s="18">
        <f t="shared" si="5"/>
        <v>0.5</v>
      </c>
      <c r="N15" s="18">
        <f t="shared" si="6"/>
        <v>0.53846153846153844</v>
      </c>
    </row>
    <row r="16" spans="2:14" x14ac:dyDescent="0.2">
      <c r="B16" s="12" t="s">
        <v>203</v>
      </c>
      <c r="C16" s="13">
        <v>7314</v>
      </c>
      <c r="D16" s="9">
        <v>10</v>
      </c>
      <c r="E16" s="13">
        <v>125</v>
      </c>
      <c r="F16" s="13" t="str">
        <f t="shared" si="3"/>
        <v>2020-03</v>
      </c>
      <c r="G16" s="13">
        <f t="shared" si="0"/>
        <v>7314</v>
      </c>
      <c r="H16" s="13">
        <f t="shared" si="0"/>
        <v>10</v>
      </c>
      <c r="I16" s="13">
        <f t="shared" si="0"/>
        <v>125</v>
      </c>
      <c r="J16" s="13">
        <f t="shared" si="1"/>
        <v>731.4</v>
      </c>
      <c r="K16" s="13">
        <f t="shared" si="2"/>
        <v>58.512</v>
      </c>
      <c r="L16" s="18">
        <f t="shared" si="4"/>
        <v>0.20613456464379948</v>
      </c>
      <c r="M16" s="18">
        <f t="shared" si="5"/>
        <v>0.1111111111111111</v>
      </c>
      <c r="N16" s="18">
        <f t="shared" si="6"/>
        <v>0.25</v>
      </c>
    </row>
    <row r="17" spans="2:14" x14ac:dyDescent="0.2">
      <c r="B17" s="12" t="s">
        <v>204</v>
      </c>
      <c r="C17" s="13">
        <v>7683</v>
      </c>
      <c r="D17" s="9">
        <v>11</v>
      </c>
      <c r="E17" s="13">
        <v>130</v>
      </c>
      <c r="F17" s="13" t="str">
        <f t="shared" si="3"/>
        <v>2020-04</v>
      </c>
      <c r="G17" s="13">
        <f t="shared" si="0"/>
        <v>7683</v>
      </c>
      <c r="H17" s="13">
        <f t="shared" si="0"/>
        <v>11</v>
      </c>
      <c r="I17" s="13">
        <f t="shared" si="0"/>
        <v>130</v>
      </c>
      <c r="J17" s="13">
        <f t="shared" si="1"/>
        <v>698.4545454545455</v>
      </c>
      <c r="K17" s="13">
        <f t="shared" si="2"/>
        <v>59.1</v>
      </c>
      <c r="L17" s="18">
        <f t="shared" si="4"/>
        <v>5.0451189499589828E-2</v>
      </c>
      <c r="M17" s="18">
        <f t="shared" si="5"/>
        <v>0.1</v>
      </c>
      <c r="N17" s="18">
        <f t="shared" si="6"/>
        <v>0.04</v>
      </c>
    </row>
    <row r="18" spans="2:14" x14ac:dyDescent="0.2">
      <c r="B18" s="12" t="s">
        <v>205</v>
      </c>
      <c r="C18" s="13">
        <v>8933</v>
      </c>
      <c r="D18" s="9">
        <v>12</v>
      </c>
      <c r="E18" s="13">
        <v>130</v>
      </c>
      <c r="F18" s="13" t="str">
        <f t="shared" si="3"/>
        <v>2020-05</v>
      </c>
      <c r="G18" s="13">
        <f t="shared" si="0"/>
        <v>8933</v>
      </c>
      <c r="H18" s="13">
        <f t="shared" si="0"/>
        <v>12</v>
      </c>
      <c r="I18" s="13">
        <f t="shared" si="0"/>
        <v>130</v>
      </c>
      <c r="J18" s="13">
        <f t="shared" si="1"/>
        <v>744.41666666666663</v>
      </c>
      <c r="K18" s="13">
        <f t="shared" si="2"/>
        <v>68.715384615384622</v>
      </c>
      <c r="L18" s="18">
        <f t="shared" si="4"/>
        <v>0.1626968632044774</v>
      </c>
      <c r="M18" s="18">
        <f t="shared" si="5"/>
        <v>9.0909090909090912E-2</v>
      </c>
      <c r="N18" s="18">
        <f t="shared" si="6"/>
        <v>0</v>
      </c>
    </row>
    <row r="19" spans="2:14" x14ac:dyDescent="0.2">
      <c r="B19" s="12" t="s">
        <v>191</v>
      </c>
      <c r="C19" s="13">
        <v>12505</v>
      </c>
      <c r="D19" s="9">
        <v>17</v>
      </c>
      <c r="E19" s="13">
        <v>215</v>
      </c>
      <c r="F19" s="13" t="str">
        <f t="shared" si="3"/>
        <v>2020-06</v>
      </c>
      <c r="G19" s="13">
        <f t="shared" si="0"/>
        <v>12505</v>
      </c>
      <c r="H19" s="13">
        <f t="shared" si="0"/>
        <v>17</v>
      </c>
      <c r="I19" s="13">
        <f t="shared" si="0"/>
        <v>215</v>
      </c>
      <c r="J19" s="13">
        <f t="shared" si="1"/>
        <v>735.58823529411768</v>
      </c>
      <c r="K19" s="13">
        <f t="shared" si="2"/>
        <v>58.162790697674417</v>
      </c>
      <c r="L19" s="18">
        <f t="shared" si="4"/>
        <v>0.39986566662935186</v>
      </c>
      <c r="M19" s="18">
        <f t="shared" si="5"/>
        <v>0.41666666666666669</v>
      </c>
      <c r="N19" s="18">
        <f t="shared" si="6"/>
        <v>0.65384615384615385</v>
      </c>
    </row>
    <row r="20" spans="2:14" x14ac:dyDescent="0.2">
      <c r="B20" s="12" t="s">
        <v>190</v>
      </c>
      <c r="C20" s="13">
        <v>16760</v>
      </c>
      <c r="D20" s="9">
        <v>23</v>
      </c>
      <c r="E20" s="13">
        <v>270</v>
      </c>
      <c r="F20" s="13" t="str">
        <f t="shared" si="3"/>
        <v>2020-07</v>
      </c>
      <c r="G20" s="13">
        <f t="shared" si="0"/>
        <v>16760</v>
      </c>
      <c r="H20" s="13">
        <f t="shared" si="0"/>
        <v>23</v>
      </c>
      <c r="I20" s="13">
        <f t="shared" si="0"/>
        <v>270</v>
      </c>
      <c r="J20" s="13">
        <f t="shared" si="1"/>
        <v>728.695652173913</v>
      </c>
      <c r="K20" s="13">
        <f t="shared" si="2"/>
        <v>62.074074074074076</v>
      </c>
      <c r="L20" s="18">
        <f t="shared" si="4"/>
        <v>0.3402638944422231</v>
      </c>
      <c r="M20" s="18">
        <f t="shared" si="5"/>
        <v>0.35294117647058826</v>
      </c>
      <c r="N20" s="18">
        <f t="shared" si="6"/>
        <v>0.2558139534883721</v>
      </c>
    </row>
    <row r="21" spans="2:14" x14ac:dyDescent="0.2">
      <c r="B21" s="12" t="s">
        <v>189</v>
      </c>
      <c r="C21" s="13">
        <v>20305</v>
      </c>
      <c r="D21" s="9">
        <v>28</v>
      </c>
      <c r="E21" s="13">
        <v>345</v>
      </c>
      <c r="F21" s="13" t="str">
        <f t="shared" si="3"/>
        <v>2020-08</v>
      </c>
      <c r="G21" s="13">
        <f t="shared" si="0"/>
        <v>20305</v>
      </c>
      <c r="H21" s="13">
        <f t="shared" si="0"/>
        <v>28</v>
      </c>
      <c r="I21" s="13">
        <f t="shared" si="0"/>
        <v>345</v>
      </c>
      <c r="J21" s="13">
        <f t="shared" si="1"/>
        <v>725.17857142857144</v>
      </c>
      <c r="K21" s="13">
        <f t="shared" si="2"/>
        <v>58.855072463768117</v>
      </c>
      <c r="L21" s="18">
        <f t="shared" si="4"/>
        <v>0.21151551312649164</v>
      </c>
      <c r="M21" s="18">
        <f t="shared" si="5"/>
        <v>0.21739130434782608</v>
      </c>
      <c r="N21" s="18">
        <f t="shared" si="6"/>
        <v>0.27777777777777779</v>
      </c>
    </row>
    <row r="22" spans="2:14" x14ac:dyDescent="0.2">
      <c r="B22" s="12" t="s">
        <v>193</v>
      </c>
      <c r="C22" s="13">
        <v>24173.95</v>
      </c>
      <c r="D22" s="9">
        <v>36</v>
      </c>
      <c r="E22" s="13">
        <v>405</v>
      </c>
      <c r="F22" s="13" t="str">
        <f t="shared" si="3"/>
        <v>2020-09</v>
      </c>
      <c r="G22" s="13">
        <f t="shared" ref="G22:G31" si="7">C22</f>
        <v>24173.95</v>
      </c>
      <c r="H22" s="13">
        <f t="shared" ref="H22:H32" si="8">D22</f>
        <v>36</v>
      </c>
      <c r="I22" s="13">
        <f t="shared" ref="I22:I32" si="9">E22</f>
        <v>405</v>
      </c>
      <c r="J22" s="13">
        <f t="shared" si="1"/>
        <v>671.49861111111113</v>
      </c>
      <c r="K22" s="13">
        <f t="shared" si="2"/>
        <v>59.688765432098769</v>
      </c>
      <c r="L22" s="18">
        <f t="shared" si="4"/>
        <v>0.19054173848805717</v>
      </c>
      <c r="M22" s="18">
        <f t="shared" si="5"/>
        <v>0.2857142857142857</v>
      </c>
      <c r="N22" s="18">
        <f t="shared" si="6"/>
        <v>0.17391304347826086</v>
      </c>
    </row>
    <row r="23" spans="2:14" x14ac:dyDescent="0.2">
      <c r="B23" s="12" t="s">
        <v>194</v>
      </c>
      <c r="C23" s="13">
        <v>27322.95</v>
      </c>
      <c r="D23" s="9">
        <v>41</v>
      </c>
      <c r="E23" s="13">
        <v>460</v>
      </c>
      <c r="F23" s="13" t="str">
        <f t="shared" si="3"/>
        <v>2020-10</v>
      </c>
      <c r="G23" s="13">
        <f t="shared" si="7"/>
        <v>27322.95</v>
      </c>
      <c r="H23" s="13">
        <f t="shared" si="8"/>
        <v>41</v>
      </c>
      <c r="I23" s="13">
        <f t="shared" si="9"/>
        <v>460</v>
      </c>
      <c r="J23" s="13">
        <f t="shared" si="1"/>
        <v>666.41341463414631</v>
      </c>
      <c r="K23" s="13">
        <f t="shared" si="2"/>
        <v>59.397717391304347</v>
      </c>
      <c r="L23" s="18">
        <f t="shared" si="4"/>
        <v>0.13026418934431486</v>
      </c>
      <c r="M23" s="18">
        <f t="shared" si="5"/>
        <v>0.1388888888888889</v>
      </c>
      <c r="N23" s="18">
        <f t="shared" si="6"/>
        <v>0.13580246913580246</v>
      </c>
    </row>
    <row r="24" spans="2:14" x14ac:dyDescent="0.2">
      <c r="B24" s="12" t="s">
        <v>196</v>
      </c>
      <c r="C24" s="13">
        <v>32709.95</v>
      </c>
      <c r="D24" s="9">
        <v>49</v>
      </c>
      <c r="E24" s="13">
        <v>560</v>
      </c>
      <c r="F24" s="13" t="str">
        <f t="shared" si="3"/>
        <v>2020-11</v>
      </c>
      <c r="G24" s="13">
        <f t="shared" si="7"/>
        <v>32709.95</v>
      </c>
      <c r="H24" s="13">
        <f t="shared" si="8"/>
        <v>49</v>
      </c>
      <c r="I24" s="13">
        <f t="shared" si="9"/>
        <v>560</v>
      </c>
      <c r="J24" s="13">
        <f t="shared" si="1"/>
        <v>667.55000000000007</v>
      </c>
      <c r="K24" s="13">
        <f t="shared" si="2"/>
        <v>58.410625000000003</v>
      </c>
      <c r="L24" s="18">
        <f t="shared" si="4"/>
        <v>0.1971602627095537</v>
      </c>
      <c r="M24" s="18">
        <f t="shared" si="5"/>
        <v>0.1951219512195122</v>
      </c>
      <c r="N24" s="18">
        <f t="shared" si="6"/>
        <v>0.21739130434782608</v>
      </c>
    </row>
    <row r="25" spans="2:14" x14ac:dyDescent="0.2">
      <c r="B25" s="12" t="s">
        <v>192</v>
      </c>
      <c r="C25" s="13">
        <v>41307.949999999997</v>
      </c>
      <c r="D25" s="9">
        <v>62</v>
      </c>
      <c r="E25" s="13">
        <v>705</v>
      </c>
      <c r="F25" s="13" t="str">
        <f t="shared" si="3"/>
        <v>2020-12</v>
      </c>
      <c r="G25" s="13">
        <f t="shared" si="7"/>
        <v>41307.949999999997</v>
      </c>
      <c r="H25" s="13">
        <f t="shared" si="8"/>
        <v>62</v>
      </c>
      <c r="I25" s="13">
        <f t="shared" si="9"/>
        <v>705</v>
      </c>
      <c r="J25" s="13">
        <f t="shared" si="1"/>
        <v>666.25725806451612</v>
      </c>
      <c r="K25" s="13">
        <f t="shared" si="2"/>
        <v>58.592836879432618</v>
      </c>
      <c r="L25" s="18">
        <f t="shared" si="4"/>
        <v>0.2628557977006995</v>
      </c>
      <c r="M25" s="18">
        <f t="shared" si="5"/>
        <v>0.26530612244897961</v>
      </c>
      <c r="N25" s="18">
        <f t="shared" si="6"/>
        <v>0.25892857142857145</v>
      </c>
    </row>
    <row r="26" spans="2:14" x14ac:dyDescent="0.2">
      <c r="B26" s="12" t="s">
        <v>195</v>
      </c>
      <c r="C26" s="13">
        <v>47090.95</v>
      </c>
      <c r="D26" s="9">
        <v>70</v>
      </c>
      <c r="E26" s="13">
        <v>800</v>
      </c>
      <c r="F26" s="13" t="str">
        <f t="shared" si="3"/>
        <v>2021-01</v>
      </c>
      <c r="G26" s="13">
        <f t="shared" si="7"/>
        <v>47090.95</v>
      </c>
      <c r="H26" s="13">
        <f t="shared" si="8"/>
        <v>70</v>
      </c>
      <c r="I26" s="13">
        <f t="shared" si="9"/>
        <v>800</v>
      </c>
      <c r="J26" s="13">
        <f t="shared" si="1"/>
        <v>672.72785714285715</v>
      </c>
      <c r="K26" s="13">
        <f t="shared" si="2"/>
        <v>58.863687499999997</v>
      </c>
      <c r="L26" s="18">
        <f t="shared" si="4"/>
        <v>0.13999726444909516</v>
      </c>
      <c r="M26" s="18">
        <f t="shared" si="5"/>
        <v>0.12903225806451613</v>
      </c>
      <c r="N26" s="18">
        <f t="shared" si="6"/>
        <v>0.13475177304964539</v>
      </c>
    </row>
    <row r="27" spans="2:14" x14ac:dyDescent="0.2">
      <c r="B27" s="12" t="s">
        <v>197</v>
      </c>
      <c r="C27" s="13">
        <v>49827.95</v>
      </c>
      <c r="D27" s="9">
        <v>75</v>
      </c>
      <c r="E27" s="13">
        <v>835</v>
      </c>
      <c r="F27" s="13" t="str">
        <f t="shared" si="3"/>
        <v>2021-02</v>
      </c>
      <c r="G27" s="13">
        <f t="shared" si="7"/>
        <v>49827.95</v>
      </c>
      <c r="H27" s="13">
        <f t="shared" si="8"/>
        <v>75</v>
      </c>
      <c r="I27" s="13">
        <f t="shared" si="9"/>
        <v>835</v>
      </c>
      <c r="J27" s="13">
        <f t="shared" si="1"/>
        <v>664.37266666666665</v>
      </c>
      <c r="K27" s="13">
        <f t="shared" si="2"/>
        <v>59.674191616766464</v>
      </c>
      <c r="L27" s="18">
        <f t="shared" si="4"/>
        <v>5.8121571129909254E-2</v>
      </c>
      <c r="M27" s="18">
        <f t="shared" si="5"/>
        <v>7.1428571428571425E-2</v>
      </c>
      <c r="N27" s="18">
        <f t="shared" si="6"/>
        <v>4.3749999999999997E-2</v>
      </c>
    </row>
    <row r="28" spans="2:14" x14ac:dyDescent="0.2">
      <c r="B28" s="12" t="s">
        <v>198</v>
      </c>
      <c r="C28" s="13">
        <v>52876.95</v>
      </c>
      <c r="D28" s="9">
        <v>81</v>
      </c>
      <c r="E28" s="13">
        <v>880</v>
      </c>
      <c r="F28" s="13" t="str">
        <f t="shared" si="3"/>
        <v>2021-03</v>
      </c>
      <c r="G28" s="13">
        <f t="shared" si="7"/>
        <v>52876.95</v>
      </c>
      <c r="H28" s="13">
        <f t="shared" si="8"/>
        <v>81</v>
      </c>
      <c r="I28" s="13">
        <f t="shared" si="9"/>
        <v>880</v>
      </c>
      <c r="J28" s="13">
        <f t="shared" si="1"/>
        <v>652.80185185185178</v>
      </c>
      <c r="K28" s="13">
        <f t="shared" si="2"/>
        <v>60.08744318181818</v>
      </c>
      <c r="L28" s="18">
        <f t="shared" si="4"/>
        <v>6.1190556705624059E-2</v>
      </c>
      <c r="M28" s="18">
        <f t="shared" si="5"/>
        <v>0.08</v>
      </c>
      <c r="N28" s="18">
        <f t="shared" si="6"/>
        <v>5.3892215568862277E-2</v>
      </c>
    </row>
    <row r="29" spans="2:14" x14ac:dyDescent="0.2">
      <c r="B29" s="12" t="s">
        <v>199</v>
      </c>
      <c r="C29" s="13">
        <v>59811.95</v>
      </c>
      <c r="D29" s="9">
        <v>92</v>
      </c>
      <c r="E29" s="13">
        <v>990</v>
      </c>
      <c r="F29" s="13" t="str">
        <f t="shared" si="3"/>
        <v>2021-04</v>
      </c>
      <c r="G29" s="13">
        <f t="shared" si="7"/>
        <v>59811.95</v>
      </c>
      <c r="H29" s="13">
        <f t="shared" si="8"/>
        <v>92</v>
      </c>
      <c r="I29" s="13">
        <f t="shared" si="9"/>
        <v>990</v>
      </c>
      <c r="J29" s="13">
        <f t="shared" si="1"/>
        <v>650.12989130434778</v>
      </c>
      <c r="K29" s="13">
        <f t="shared" si="2"/>
        <v>60.416111111111107</v>
      </c>
      <c r="L29" s="18">
        <f t="shared" si="4"/>
        <v>0.13115355556627226</v>
      </c>
      <c r="M29" s="18">
        <f t="shared" si="5"/>
        <v>0.13580246913580246</v>
      </c>
      <c r="N29" s="18">
        <f t="shared" si="6"/>
        <v>0.125</v>
      </c>
    </row>
    <row r="30" spans="2:14" x14ac:dyDescent="0.2">
      <c r="B30" s="12" t="s">
        <v>200</v>
      </c>
      <c r="C30" s="13">
        <v>63226.95</v>
      </c>
      <c r="D30" s="9">
        <v>98</v>
      </c>
      <c r="E30" s="13">
        <v>1030</v>
      </c>
      <c r="F30" s="13" t="str">
        <f t="shared" si="3"/>
        <v>2021-05</v>
      </c>
      <c r="G30" s="13">
        <f t="shared" si="7"/>
        <v>63226.95</v>
      </c>
      <c r="H30" s="13">
        <f t="shared" si="8"/>
        <v>98</v>
      </c>
      <c r="I30" s="13">
        <f t="shared" si="9"/>
        <v>1030</v>
      </c>
      <c r="J30" s="13">
        <f t="shared" si="1"/>
        <v>645.17295918367347</v>
      </c>
      <c r="K30" s="13">
        <f t="shared" si="2"/>
        <v>61.385388349514564</v>
      </c>
      <c r="L30" s="18">
        <f t="shared" si="4"/>
        <v>5.709561383636548E-2</v>
      </c>
      <c r="M30" s="18">
        <f t="shared" si="5"/>
        <v>6.5217391304347824E-2</v>
      </c>
      <c r="N30" s="18">
        <f t="shared" si="6"/>
        <v>4.0404040404040407E-2</v>
      </c>
    </row>
    <row r="31" spans="2:14" x14ac:dyDescent="0.2">
      <c r="B31" s="12" t="s">
        <v>201</v>
      </c>
      <c r="C31" s="13">
        <v>63226.95</v>
      </c>
      <c r="D31" s="9">
        <v>98</v>
      </c>
      <c r="E31" s="13">
        <v>1030</v>
      </c>
      <c r="F31" s="13" t="str">
        <f t="shared" si="3"/>
        <v>2021-06</v>
      </c>
      <c r="G31" s="13">
        <f t="shared" si="7"/>
        <v>63226.95</v>
      </c>
      <c r="H31" s="13">
        <f t="shared" si="8"/>
        <v>98</v>
      </c>
      <c r="I31" s="13">
        <f t="shared" si="9"/>
        <v>1030</v>
      </c>
      <c r="J31" s="13">
        <f t="shared" si="1"/>
        <v>645.17295918367347</v>
      </c>
      <c r="K31" s="13">
        <f t="shared" si="2"/>
        <v>61.385388349514564</v>
      </c>
      <c r="L31" s="18">
        <f t="shared" si="4"/>
        <v>0</v>
      </c>
      <c r="M31" s="18">
        <f t="shared" si="5"/>
        <v>0</v>
      </c>
      <c r="N31" s="18">
        <f t="shared" si="6"/>
        <v>0</v>
      </c>
    </row>
    <row r="32" spans="2:14" s="58" customFormat="1" x14ac:dyDescent="0.2">
      <c r="B32" s="58" t="s">
        <v>186</v>
      </c>
      <c r="C32" s="58">
        <v>559148.5</v>
      </c>
      <c r="D32" s="58">
        <v>98</v>
      </c>
      <c r="E32" s="58">
        <v>9210</v>
      </c>
    </row>
    <row r="34" spans="2:4" x14ac:dyDescent="0.2">
      <c r="B34" s="35" t="s">
        <v>264</v>
      </c>
    </row>
    <row r="35" spans="2:4" x14ac:dyDescent="0.2">
      <c r="B35" s="36" t="s">
        <v>263</v>
      </c>
    </row>
    <row r="36" spans="2:4" x14ac:dyDescent="0.2">
      <c r="B36" s="36" t="s">
        <v>287</v>
      </c>
    </row>
    <row r="39" spans="2:4" x14ac:dyDescent="0.2">
      <c r="B39" s="42" t="s">
        <v>181</v>
      </c>
      <c r="C39" t="s" vm="1">
        <v>296</v>
      </c>
    </row>
    <row r="41" spans="2:4" x14ac:dyDescent="0.2">
      <c r="B41" s="11" t="s">
        <v>185</v>
      </c>
      <c r="C41" s="15" t="s">
        <v>187</v>
      </c>
      <c r="D41" t="s">
        <v>288</v>
      </c>
    </row>
    <row r="42" spans="2:4" x14ac:dyDescent="0.2">
      <c r="B42" s="12">
        <v>2019</v>
      </c>
      <c r="C42" s="13"/>
      <c r="D42" s="13"/>
    </row>
    <row r="43" spans="2:4" x14ac:dyDescent="0.2">
      <c r="B43" s="43">
        <v>5</v>
      </c>
      <c r="C43" s="9">
        <v>1</v>
      </c>
      <c r="D43" s="13">
        <v>15</v>
      </c>
    </row>
    <row r="44" spans="2:4" x14ac:dyDescent="0.2">
      <c r="B44" s="43">
        <v>6</v>
      </c>
      <c r="C44" s="9">
        <v>1</v>
      </c>
      <c r="D44" s="13">
        <v>15</v>
      </c>
    </row>
    <row r="45" spans="2:4" x14ac:dyDescent="0.2">
      <c r="B45" s="43">
        <v>7</v>
      </c>
      <c r="C45" s="9">
        <v>1</v>
      </c>
      <c r="D45" s="13">
        <v>15</v>
      </c>
    </row>
    <row r="46" spans="2:4" x14ac:dyDescent="0.2">
      <c r="B46" s="43">
        <v>8</v>
      </c>
      <c r="C46" s="9">
        <v>1</v>
      </c>
      <c r="D46" s="13">
        <v>15</v>
      </c>
    </row>
    <row r="47" spans="2:4" x14ac:dyDescent="0.2">
      <c r="B47" s="43">
        <v>9</v>
      </c>
      <c r="C47" s="9">
        <v>2</v>
      </c>
      <c r="D47" s="13">
        <v>15</v>
      </c>
    </row>
    <row r="48" spans="2:4" x14ac:dyDescent="0.2">
      <c r="B48" s="43">
        <v>10</v>
      </c>
      <c r="C48" s="9">
        <v>3</v>
      </c>
      <c r="D48" s="13">
        <v>15</v>
      </c>
    </row>
    <row r="49" spans="2:4" x14ac:dyDescent="0.2">
      <c r="B49" s="43">
        <v>11</v>
      </c>
      <c r="C49" s="9">
        <v>3</v>
      </c>
      <c r="D49" s="13">
        <v>15</v>
      </c>
    </row>
    <row r="50" spans="2:4" x14ac:dyDescent="0.2">
      <c r="B50" s="43">
        <v>12</v>
      </c>
      <c r="C50" s="9">
        <v>4</v>
      </c>
      <c r="D50" s="13">
        <v>30</v>
      </c>
    </row>
    <row r="51" spans="2:4" x14ac:dyDescent="0.2">
      <c r="B51" s="12">
        <v>2020</v>
      </c>
      <c r="C51" s="13"/>
      <c r="D51" s="13"/>
    </row>
    <row r="52" spans="2:4" x14ac:dyDescent="0.2">
      <c r="B52" s="43">
        <v>1</v>
      </c>
      <c r="C52" s="9">
        <v>6</v>
      </c>
      <c r="D52" s="13">
        <v>65</v>
      </c>
    </row>
    <row r="53" spans="2:4" x14ac:dyDescent="0.2">
      <c r="B53" s="43">
        <v>2</v>
      </c>
      <c r="C53" s="9">
        <v>9</v>
      </c>
      <c r="D53" s="13">
        <v>100</v>
      </c>
    </row>
    <row r="54" spans="2:4" x14ac:dyDescent="0.2">
      <c r="B54" s="43">
        <v>3</v>
      </c>
      <c r="C54" s="9">
        <v>10</v>
      </c>
      <c r="D54" s="13">
        <v>125</v>
      </c>
    </row>
    <row r="55" spans="2:4" x14ac:dyDescent="0.2">
      <c r="B55" s="43">
        <v>4</v>
      </c>
      <c r="C55" s="9">
        <v>11</v>
      </c>
      <c r="D55" s="13">
        <v>130</v>
      </c>
    </row>
    <row r="56" spans="2:4" x14ac:dyDescent="0.2">
      <c r="B56" s="43">
        <v>5</v>
      </c>
      <c r="C56" s="9">
        <v>12</v>
      </c>
      <c r="D56" s="13">
        <v>130</v>
      </c>
    </row>
    <row r="57" spans="2:4" x14ac:dyDescent="0.2">
      <c r="B57" s="43">
        <v>6</v>
      </c>
      <c r="C57" s="9">
        <v>17</v>
      </c>
      <c r="D57" s="13">
        <v>215</v>
      </c>
    </row>
    <row r="58" spans="2:4" x14ac:dyDescent="0.2">
      <c r="B58" s="43">
        <v>7</v>
      </c>
      <c r="C58" s="9">
        <v>23</v>
      </c>
      <c r="D58" s="13">
        <v>270</v>
      </c>
    </row>
    <row r="59" spans="2:4" x14ac:dyDescent="0.2">
      <c r="B59" s="43">
        <v>8</v>
      </c>
      <c r="C59" s="9">
        <v>28</v>
      </c>
      <c r="D59" s="13">
        <v>345</v>
      </c>
    </row>
    <row r="60" spans="2:4" x14ac:dyDescent="0.2">
      <c r="B60" s="43">
        <v>9</v>
      </c>
      <c r="C60" s="9">
        <v>36</v>
      </c>
      <c r="D60" s="13">
        <v>405</v>
      </c>
    </row>
    <row r="61" spans="2:4" x14ac:dyDescent="0.2">
      <c r="B61" s="43">
        <v>10</v>
      </c>
      <c r="C61" s="9">
        <v>41</v>
      </c>
      <c r="D61" s="13">
        <v>460</v>
      </c>
    </row>
    <row r="62" spans="2:4" x14ac:dyDescent="0.2">
      <c r="B62" s="43">
        <v>11</v>
      </c>
      <c r="C62" s="9">
        <v>49</v>
      </c>
      <c r="D62" s="13">
        <v>560</v>
      </c>
    </row>
    <row r="63" spans="2:4" x14ac:dyDescent="0.2">
      <c r="B63" s="43">
        <v>12</v>
      </c>
      <c r="C63" s="9">
        <v>62</v>
      </c>
      <c r="D63" s="13">
        <v>705</v>
      </c>
    </row>
    <row r="64" spans="2:4" x14ac:dyDescent="0.2">
      <c r="B64" s="12">
        <v>2021</v>
      </c>
      <c r="C64" s="13"/>
      <c r="D64" s="13"/>
    </row>
    <row r="65" spans="2:4" x14ac:dyDescent="0.2">
      <c r="B65" s="43">
        <v>1</v>
      </c>
      <c r="C65" s="9">
        <v>70</v>
      </c>
      <c r="D65" s="13">
        <v>800</v>
      </c>
    </row>
    <row r="66" spans="2:4" x14ac:dyDescent="0.2">
      <c r="B66" s="43">
        <v>2</v>
      </c>
      <c r="C66" s="9">
        <v>75</v>
      </c>
      <c r="D66" s="13">
        <v>835</v>
      </c>
    </row>
    <row r="67" spans="2:4" x14ac:dyDescent="0.2">
      <c r="B67" s="43">
        <v>3</v>
      </c>
      <c r="C67" s="9">
        <v>81</v>
      </c>
      <c r="D67" s="13">
        <v>880</v>
      </c>
    </row>
    <row r="68" spans="2:4" x14ac:dyDescent="0.2">
      <c r="B68" s="43">
        <v>4</v>
      </c>
      <c r="C68" s="9">
        <v>92</v>
      </c>
      <c r="D68" s="13">
        <v>990</v>
      </c>
    </row>
    <row r="69" spans="2:4" x14ac:dyDescent="0.2">
      <c r="B69" s="43">
        <v>5</v>
      </c>
      <c r="C69" s="9">
        <v>98</v>
      </c>
      <c r="D69" s="13">
        <v>1030</v>
      </c>
    </row>
    <row r="70" spans="2:4" x14ac:dyDescent="0.2">
      <c r="B70" s="43">
        <v>6</v>
      </c>
      <c r="C70" s="9">
        <v>98</v>
      </c>
      <c r="D70" s="13">
        <v>1030</v>
      </c>
    </row>
    <row r="71" spans="2:4" x14ac:dyDescent="0.2">
      <c r="B71" s="12" t="s">
        <v>186</v>
      </c>
      <c r="C71" s="9">
        <v>98</v>
      </c>
      <c r="D71" s="13">
        <v>9210</v>
      </c>
    </row>
  </sheetData>
  <hyperlinks>
    <hyperlink ref="F2" location="'Business Hypothesis'!A1" display="Back" xr:uid="{554DA9B8-30FE-4819-A976-848C1E360A0C}"/>
  </hyperlinks>
  <pageMargins left="0.6" right="0.6" top="1" bottom="1" header="0.5" footer="0.5"/>
  <pageSetup paperSize="9" orientation="landscape" r:id="rId3"/>
  <headerFooter>
    <oddHeader>&amp;R&amp;7Draft - Work in Progress</oddHeader>
    <oddFooter>&amp;L&amp;7&amp;F
PwC&amp;C&amp;7
&amp;A&amp;R&amp;7&amp;D
Page &amp;P of &amp;N</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7698-7CB3-4D4A-926D-714AF9742430}">
  <sheetPr>
    <pageSetUpPr fitToPage="1"/>
  </sheetPr>
  <dimension ref="B1:H106"/>
  <sheetViews>
    <sheetView showGridLines="0" topLeftCell="A13" workbookViewId="0">
      <selection activeCell="F28" sqref="F28"/>
    </sheetView>
  </sheetViews>
  <sheetFormatPr defaultRowHeight="12" x14ac:dyDescent="0.2"/>
  <cols>
    <col min="1" max="1" width="2" customWidth="1"/>
    <col min="2" max="2" width="13.28515625" bestFit="1" customWidth="1"/>
    <col min="3" max="3" width="16" bestFit="1" customWidth="1"/>
    <col min="4" max="4" width="24.7109375" bestFit="1" customWidth="1"/>
    <col min="5" max="5" width="15.28515625" bestFit="1" customWidth="1"/>
    <col min="6" max="6" width="18.140625" customWidth="1"/>
    <col min="7" max="7" width="11.28515625" customWidth="1"/>
    <col min="8" max="8" width="9.7109375" customWidth="1"/>
    <col min="9" max="10" width="7.5703125" bestFit="1" customWidth="1"/>
    <col min="11" max="14" width="6.5703125" bestFit="1" customWidth="1"/>
    <col min="15" max="15" width="7.5703125" bestFit="1" customWidth="1"/>
    <col min="16" max="16" width="6.5703125" bestFit="1" customWidth="1"/>
    <col min="17" max="20" width="7.5703125" bestFit="1" customWidth="1"/>
    <col min="21" max="21" width="10.85546875" bestFit="1" customWidth="1"/>
    <col min="22" max="22" width="10.7109375" bestFit="1" customWidth="1"/>
    <col min="23" max="23" width="13.7109375" bestFit="1" customWidth="1"/>
    <col min="24" max="24" width="13.28515625" bestFit="1" customWidth="1"/>
    <col min="25" max="25" width="10.7109375" bestFit="1" customWidth="1"/>
    <col min="26" max="27" width="13.7109375" bestFit="1" customWidth="1"/>
    <col min="28" max="28" width="10.7109375" bestFit="1" customWidth="1"/>
    <col min="29" max="29" width="13.7109375" bestFit="1" customWidth="1"/>
    <col min="30" max="30" width="10.7109375" bestFit="1" customWidth="1"/>
    <col min="31" max="31" width="13.7109375" bestFit="1" customWidth="1"/>
    <col min="32" max="32" width="10.7109375" bestFit="1" customWidth="1"/>
    <col min="33" max="33" width="13.7109375" bestFit="1" customWidth="1"/>
    <col min="34" max="34" width="10.7109375" bestFit="1" customWidth="1"/>
    <col min="35" max="35" width="13.7109375" bestFit="1" customWidth="1"/>
    <col min="36" max="36" width="10.7109375" bestFit="1" customWidth="1"/>
    <col min="37" max="37" width="13.7109375" bestFit="1" customWidth="1"/>
    <col min="38" max="38" width="10.7109375" bestFit="1" customWidth="1"/>
    <col min="39" max="263" width="9.85546875" bestFit="1" customWidth="1"/>
    <col min="264" max="264" width="10.85546875" bestFit="1" customWidth="1"/>
  </cols>
  <sheetData>
    <row r="1" spans="2:5" ht="15" x14ac:dyDescent="0.25">
      <c r="B1" s="3" t="s">
        <v>564</v>
      </c>
    </row>
    <row r="2" spans="2:5" x14ac:dyDescent="0.2">
      <c r="B2" s="37" t="s">
        <v>266</v>
      </c>
    </row>
    <row r="4" spans="2:5" ht="15" x14ac:dyDescent="0.25">
      <c r="B4" s="3" t="s">
        <v>270</v>
      </c>
    </row>
    <row r="6" spans="2:5" x14ac:dyDescent="0.2">
      <c r="B6" s="11" t="s">
        <v>216</v>
      </c>
      <c r="C6" s="11" t="s">
        <v>188</v>
      </c>
    </row>
    <row r="7" spans="2:5" ht="24.75" thickBot="1" x14ac:dyDescent="0.25">
      <c r="B7" s="11" t="s">
        <v>185</v>
      </c>
      <c r="C7" t="s">
        <v>218</v>
      </c>
      <c r="D7" t="s">
        <v>217</v>
      </c>
      <c r="E7" s="20" t="s">
        <v>348</v>
      </c>
    </row>
    <row r="8" spans="2:5" x14ac:dyDescent="0.2">
      <c r="B8" s="12" t="s">
        <v>207</v>
      </c>
      <c r="C8" s="13"/>
      <c r="D8" s="13">
        <v>1042</v>
      </c>
      <c r="E8" s="14">
        <v>0</v>
      </c>
    </row>
    <row r="9" spans="2:5" x14ac:dyDescent="0.2">
      <c r="B9" s="12" t="s">
        <v>208</v>
      </c>
      <c r="C9" s="13"/>
      <c r="D9" s="13">
        <v>1042</v>
      </c>
      <c r="E9" s="14">
        <v>0</v>
      </c>
    </row>
    <row r="10" spans="2:5" x14ac:dyDescent="0.2">
      <c r="B10" s="12" t="s">
        <v>209</v>
      </c>
      <c r="C10" s="13"/>
      <c r="D10" s="13">
        <v>1042</v>
      </c>
      <c r="E10" s="14">
        <v>0</v>
      </c>
    </row>
    <row r="11" spans="2:5" x14ac:dyDescent="0.2">
      <c r="B11" s="12" t="s">
        <v>210</v>
      </c>
      <c r="C11" s="13"/>
      <c r="D11" s="13">
        <v>1042</v>
      </c>
      <c r="E11" s="14">
        <v>0</v>
      </c>
    </row>
    <row r="12" spans="2:5" x14ac:dyDescent="0.2">
      <c r="B12" s="12" t="s">
        <v>211</v>
      </c>
      <c r="C12" s="13"/>
      <c r="D12" s="13">
        <v>1667</v>
      </c>
      <c r="E12" s="14">
        <v>0</v>
      </c>
    </row>
    <row r="13" spans="2:5" x14ac:dyDescent="0.2">
      <c r="B13" s="12" t="s">
        <v>212</v>
      </c>
      <c r="C13" s="13"/>
      <c r="D13" s="13">
        <v>2542</v>
      </c>
      <c r="E13" s="14">
        <v>0</v>
      </c>
    </row>
    <row r="14" spans="2:5" x14ac:dyDescent="0.2">
      <c r="B14" s="12" t="s">
        <v>213</v>
      </c>
      <c r="C14" s="13"/>
      <c r="D14" s="13">
        <v>2542</v>
      </c>
      <c r="E14" s="14">
        <v>0</v>
      </c>
    </row>
    <row r="15" spans="2:5" x14ac:dyDescent="0.2">
      <c r="B15" s="12" t="s">
        <v>214</v>
      </c>
      <c r="C15" s="13">
        <v>361</v>
      </c>
      <c r="D15" s="13">
        <v>2542</v>
      </c>
      <c r="E15" s="14">
        <f>C15/(C15+D15)</f>
        <v>0.12435411643127799</v>
      </c>
    </row>
    <row r="16" spans="2:5" x14ac:dyDescent="0.2">
      <c r="B16" s="12" t="s">
        <v>215</v>
      </c>
      <c r="C16" s="13">
        <v>361</v>
      </c>
      <c r="D16" s="13">
        <v>3825</v>
      </c>
      <c r="E16" s="14">
        <f t="shared" ref="E16:E33" si="0">C16/(C16+D16)</f>
        <v>8.6239847109412321E-2</v>
      </c>
    </row>
    <row r="17" spans="2:5" x14ac:dyDescent="0.2">
      <c r="B17" s="12" t="s">
        <v>202</v>
      </c>
      <c r="C17" s="13">
        <v>1186</v>
      </c>
      <c r="D17" s="13">
        <v>4878</v>
      </c>
      <c r="E17" s="14">
        <f t="shared" si="0"/>
        <v>0.19558047493403694</v>
      </c>
    </row>
    <row r="18" spans="2:5" x14ac:dyDescent="0.2">
      <c r="B18" s="12" t="s">
        <v>203</v>
      </c>
      <c r="C18" s="13">
        <v>1186</v>
      </c>
      <c r="D18" s="13">
        <v>6128</v>
      </c>
      <c r="E18" s="14">
        <f t="shared" si="0"/>
        <v>0.16215477167076839</v>
      </c>
    </row>
    <row r="19" spans="2:5" x14ac:dyDescent="0.2">
      <c r="B19" s="12" t="s">
        <v>204</v>
      </c>
      <c r="C19" s="13">
        <v>1186</v>
      </c>
      <c r="D19" s="13">
        <v>6497</v>
      </c>
      <c r="E19" s="14">
        <f t="shared" si="0"/>
        <v>0.15436678380840818</v>
      </c>
    </row>
    <row r="20" spans="2:5" x14ac:dyDescent="0.2">
      <c r="B20" s="12" t="s">
        <v>205</v>
      </c>
      <c r="C20" s="13">
        <v>1186</v>
      </c>
      <c r="D20" s="13">
        <v>7747</v>
      </c>
      <c r="E20" s="14">
        <f t="shared" si="0"/>
        <v>0.13276614799059666</v>
      </c>
    </row>
    <row r="21" spans="2:5" x14ac:dyDescent="0.2">
      <c r="B21" s="12" t="s">
        <v>191</v>
      </c>
      <c r="C21" s="13">
        <v>1186</v>
      </c>
      <c r="D21" s="13">
        <v>11319</v>
      </c>
      <c r="E21" s="14">
        <f t="shared" si="0"/>
        <v>9.484206317473011E-2</v>
      </c>
    </row>
    <row r="22" spans="2:5" x14ac:dyDescent="0.2">
      <c r="B22" s="12" t="s">
        <v>190</v>
      </c>
      <c r="C22" s="13">
        <v>1555</v>
      </c>
      <c r="D22" s="13">
        <v>15205</v>
      </c>
      <c r="E22" s="14">
        <f t="shared" si="0"/>
        <v>9.2780429594272074E-2</v>
      </c>
    </row>
    <row r="23" spans="2:5" x14ac:dyDescent="0.2">
      <c r="B23" s="12" t="s">
        <v>189</v>
      </c>
      <c r="C23" s="13">
        <v>2963</v>
      </c>
      <c r="D23" s="13">
        <v>17342</v>
      </c>
      <c r="E23" s="14">
        <f t="shared" si="0"/>
        <v>0.14592464910120659</v>
      </c>
    </row>
    <row r="24" spans="2:5" x14ac:dyDescent="0.2">
      <c r="B24" s="12" t="s">
        <v>193</v>
      </c>
      <c r="C24" s="13">
        <v>3690.95</v>
      </c>
      <c r="D24" s="13">
        <v>20483</v>
      </c>
      <c r="E24" s="14">
        <f t="shared" si="0"/>
        <v>0.15268295003505838</v>
      </c>
    </row>
    <row r="25" spans="2:5" x14ac:dyDescent="0.2">
      <c r="B25" s="12" t="s">
        <v>194</v>
      </c>
      <c r="C25" s="13">
        <v>4971.95</v>
      </c>
      <c r="D25" s="13">
        <v>22351</v>
      </c>
      <c r="E25" s="14">
        <f t="shared" si="0"/>
        <v>0.18196973606437078</v>
      </c>
    </row>
    <row r="26" spans="2:5" x14ac:dyDescent="0.2">
      <c r="B26" s="12" t="s">
        <v>196</v>
      </c>
      <c r="C26" s="13">
        <v>5890.95</v>
      </c>
      <c r="D26" s="13">
        <v>26819</v>
      </c>
      <c r="E26" s="14">
        <f t="shared" si="0"/>
        <v>0.18009657611827593</v>
      </c>
    </row>
    <row r="27" spans="2:5" x14ac:dyDescent="0.2">
      <c r="B27" s="12" t="s">
        <v>192</v>
      </c>
      <c r="C27" s="13">
        <v>7630.95</v>
      </c>
      <c r="D27" s="13">
        <v>33677</v>
      </c>
      <c r="E27" s="14">
        <f t="shared" si="0"/>
        <v>0.18473320510942809</v>
      </c>
    </row>
    <row r="28" spans="2:5" x14ac:dyDescent="0.2">
      <c r="B28" s="12" t="s">
        <v>195</v>
      </c>
      <c r="C28" s="13">
        <v>11007.95</v>
      </c>
      <c r="D28" s="13">
        <v>36083</v>
      </c>
      <c r="E28" s="14">
        <f t="shared" si="0"/>
        <v>0.23375935291175909</v>
      </c>
    </row>
    <row r="29" spans="2:5" x14ac:dyDescent="0.2">
      <c r="B29" s="12" t="s">
        <v>197</v>
      </c>
      <c r="C29" s="13">
        <v>12396.95</v>
      </c>
      <c r="D29" s="13">
        <v>37431</v>
      </c>
      <c r="E29" s="14">
        <f t="shared" si="0"/>
        <v>0.24879510395270127</v>
      </c>
    </row>
    <row r="30" spans="2:5" x14ac:dyDescent="0.2">
      <c r="B30" s="12" t="s">
        <v>198</v>
      </c>
      <c r="C30" s="13">
        <v>13096.95</v>
      </c>
      <c r="D30" s="13">
        <v>39780</v>
      </c>
      <c r="E30" s="14">
        <f t="shared" si="0"/>
        <v>0.24768731933290405</v>
      </c>
    </row>
    <row r="31" spans="2:5" x14ac:dyDescent="0.2">
      <c r="B31" s="12" t="s">
        <v>199</v>
      </c>
      <c r="C31" s="13">
        <v>15421.95</v>
      </c>
      <c r="D31" s="13">
        <v>44390</v>
      </c>
      <c r="E31" s="14">
        <f t="shared" si="0"/>
        <v>0.25784061546229475</v>
      </c>
    </row>
    <row r="32" spans="2:5" x14ac:dyDescent="0.2">
      <c r="B32" s="12" t="s">
        <v>200</v>
      </c>
      <c r="C32" s="13">
        <v>18836.95</v>
      </c>
      <c r="D32" s="13">
        <v>44390</v>
      </c>
      <c r="E32" s="14">
        <f t="shared" si="0"/>
        <v>0.29792596353295553</v>
      </c>
    </row>
    <row r="33" spans="2:8" x14ac:dyDescent="0.2">
      <c r="B33" s="12" t="s">
        <v>201</v>
      </c>
      <c r="C33" s="13">
        <v>18836.95</v>
      </c>
      <c r="D33" s="13">
        <v>44390</v>
      </c>
      <c r="E33" s="14">
        <f t="shared" si="0"/>
        <v>0.29792596353295553</v>
      </c>
    </row>
    <row r="34" spans="2:8" x14ac:dyDescent="0.2">
      <c r="B34" s="12" t="s">
        <v>186</v>
      </c>
      <c r="C34" s="13">
        <v>122952.5</v>
      </c>
      <c r="D34" s="13">
        <v>436196</v>
      </c>
      <c r="E34" s="14"/>
    </row>
    <row r="35" spans="2:8" x14ac:dyDescent="0.2">
      <c r="B35" s="58"/>
      <c r="C35" s="58"/>
      <c r="D35" s="58"/>
    </row>
    <row r="36" spans="2:8" s="24" customFormat="1" x14ac:dyDescent="0.2">
      <c r="B36" s="68"/>
      <c r="C36" s="69"/>
      <c r="D36" s="69"/>
    </row>
    <row r="37" spans="2:8" x14ac:dyDescent="0.2">
      <c r="B37" s="58"/>
      <c r="C37" s="58"/>
      <c r="D37" s="58"/>
    </row>
    <row r="38" spans="2:8" ht="15" x14ac:dyDescent="0.25">
      <c r="B38" s="3" t="s">
        <v>271</v>
      </c>
    </row>
    <row r="40" spans="2:8" x14ac:dyDescent="0.2">
      <c r="B40" s="11" t="s">
        <v>216</v>
      </c>
      <c r="C40" s="11" t="s">
        <v>188</v>
      </c>
    </row>
    <row r="41" spans="2:8" x14ac:dyDescent="0.2">
      <c r="B41" s="11" t="s">
        <v>185</v>
      </c>
      <c r="C41">
        <v>0</v>
      </c>
      <c r="D41">
        <v>1</v>
      </c>
      <c r="E41">
        <v>2</v>
      </c>
      <c r="F41">
        <v>3</v>
      </c>
      <c r="G41">
        <v>5</v>
      </c>
      <c r="H41">
        <v>25</v>
      </c>
    </row>
    <row r="42" spans="2:8" x14ac:dyDescent="0.2">
      <c r="B42" s="12" t="s">
        <v>207</v>
      </c>
      <c r="C42" s="13"/>
      <c r="D42" s="13"/>
      <c r="E42" s="13"/>
      <c r="F42" s="13"/>
      <c r="G42" s="13"/>
      <c r="H42" s="13">
        <v>1042</v>
      </c>
    </row>
    <row r="43" spans="2:8" x14ac:dyDescent="0.2">
      <c r="B43" s="12" t="s">
        <v>208</v>
      </c>
      <c r="C43" s="13"/>
      <c r="D43" s="13"/>
      <c r="E43" s="13"/>
      <c r="F43" s="13"/>
      <c r="G43" s="13"/>
      <c r="H43" s="13">
        <v>1042</v>
      </c>
    </row>
    <row r="44" spans="2:8" x14ac:dyDescent="0.2">
      <c r="B44" s="12" t="s">
        <v>209</v>
      </c>
      <c r="C44" s="13"/>
      <c r="D44" s="13"/>
      <c r="E44" s="13"/>
      <c r="F44" s="13"/>
      <c r="G44" s="13"/>
      <c r="H44" s="13">
        <v>1042</v>
      </c>
    </row>
    <row r="45" spans="2:8" x14ac:dyDescent="0.2">
      <c r="B45" s="12" t="s">
        <v>210</v>
      </c>
      <c r="C45" s="13"/>
      <c r="D45" s="13"/>
      <c r="E45" s="13"/>
      <c r="F45" s="13"/>
      <c r="G45" s="13"/>
      <c r="H45" s="13">
        <v>1042</v>
      </c>
    </row>
    <row r="46" spans="2:8" x14ac:dyDescent="0.2">
      <c r="B46" s="12" t="s">
        <v>211</v>
      </c>
      <c r="C46" s="13"/>
      <c r="D46" s="13">
        <v>625</v>
      </c>
      <c r="E46" s="13"/>
      <c r="F46" s="13"/>
      <c r="G46" s="13"/>
      <c r="H46" s="13">
        <v>1042</v>
      </c>
    </row>
    <row r="47" spans="2:8" x14ac:dyDescent="0.2">
      <c r="B47" s="12" t="s">
        <v>212</v>
      </c>
      <c r="C47" s="13">
        <v>875</v>
      </c>
      <c r="D47" s="13">
        <v>625</v>
      </c>
      <c r="E47" s="13"/>
      <c r="F47" s="13"/>
      <c r="G47" s="13"/>
      <c r="H47" s="13">
        <v>1042</v>
      </c>
    </row>
    <row r="48" spans="2:8" x14ac:dyDescent="0.2">
      <c r="B48" s="12" t="s">
        <v>213</v>
      </c>
      <c r="C48" s="13">
        <v>875</v>
      </c>
      <c r="D48" s="13">
        <v>625</v>
      </c>
      <c r="E48" s="13"/>
      <c r="F48" s="13"/>
      <c r="G48" s="13"/>
      <c r="H48" s="13">
        <v>1042</v>
      </c>
    </row>
    <row r="49" spans="2:8" x14ac:dyDescent="0.2">
      <c r="B49" s="12" t="s">
        <v>214</v>
      </c>
      <c r="C49" s="13">
        <v>875</v>
      </c>
      <c r="D49" s="13">
        <v>986</v>
      </c>
      <c r="E49" s="13"/>
      <c r="F49" s="13"/>
      <c r="G49" s="13"/>
      <c r="H49" s="13">
        <v>1042</v>
      </c>
    </row>
    <row r="50" spans="2:8" x14ac:dyDescent="0.2">
      <c r="B50" s="12" t="s">
        <v>215</v>
      </c>
      <c r="C50" s="13">
        <v>1533</v>
      </c>
      <c r="D50" s="13">
        <v>1611</v>
      </c>
      <c r="E50" s="13"/>
      <c r="F50" s="13"/>
      <c r="G50" s="13"/>
      <c r="H50" s="13">
        <v>1042</v>
      </c>
    </row>
    <row r="51" spans="2:8" x14ac:dyDescent="0.2">
      <c r="B51" s="12" t="s">
        <v>202</v>
      </c>
      <c r="C51" s="13">
        <v>2753</v>
      </c>
      <c r="D51" s="13">
        <v>2269</v>
      </c>
      <c r="E51" s="13"/>
      <c r="F51" s="13"/>
      <c r="G51" s="13"/>
      <c r="H51" s="13">
        <v>1042</v>
      </c>
    </row>
    <row r="52" spans="2:8" x14ac:dyDescent="0.2">
      <c r="B52" s="12" t="s">
        <v>203</v>
      </c>
      <c r="C52" s="13">
        <v>2753</v>
      </c>
      <c r="D52" s="13">
        <v>3519</v>
      </c>
      <c r="E52" s="13"/>
      <c r="F52" s="13"/>
      <c r="G52" s="13"/>
      <c r="H52" s="13">
        <v>1042</v>
      </c>
    </row>
    <row r="53" spans="2:8" x14ac:dyDescent="0.2">
      <c r="B53" s="12" t="s">
        <v>204</v>
      </c>
      <c r="C53" s="13">
        <v>3122</v>
      </c>
      <c r="D53" s="13">
        <v>3519</v>
      </c>
      <c r="E53" s="13"/>
      <c r="F53" s="13"/>
      <c r="G53" s="13"/>
      <c r="H53" s="13">
        <v>1042</v>
      </c>
    </row>
    <row r="54" spans="2:8" x14ac:dyDescent="0.2">
      <c r="B54" s="12" t="s">
        <v>205</v>
      </c>
      <c r="C54" s="13">
        <v>3122</v>
      </c>
      <c r="D54" s="13">
        <v>4769</v>
      </c>
      <c r="E54" s="13"/>
      <c r="F54" s="13"/>
      <c r="G54" s="13"/>
      <c r="H54" s="13">
        <v>1042</v>
      </c>
    </row>
    <row r="55" spans="2:8" x14ac:dyDescent="0.2">
      <c r="B55" s="12" t="s">
        <v>191</v>
      </c>
      <c r="C55" s="13">
        <v>4991</v>
      </c>
      <c r="D55" s="13">
        <v>6472</v>
      </c>
      <c r="E55" s="13"/>
      <c r="F55" s="13"/>
      <c r="G55" s="13"/>
      <c r="H55" s="13">
        <v>1042</v>
      </c>
    </row>
    <row r="56" spans="2:8" x14ac:dyDescent="0.2">
      <c r="B56" s="12" t="s">
        <v>190</v>
      </c>
      <c r="C56" s="13">
        <v>7709</v>
      </c>
      <c r="D56" s="13">
        <v>6967</v>
      </c>
      <c r="E56" s="13"/>
      <c r="F56" s="13"/>
      <c r="G56" s="13">
        <v>1042</v>
      </c>
      <c r="H56" s="13">
        <v>1042</v>
      </c>
    </row>
    <row r="57" spans="2:8" x14ac:dyDescent="0.2">
      <c r="B57" s="12" t="s">
        <v>189</v>
      </c>
      <c r="C57" s="13">
        <v>8367</v>
      </c>
      <c r="D57" s="13">
        <v>9459</v>
      </c>
      <c r="E57" s="13"/>
      <c r="F57" s="13">
        <v>395</v>
      </c>
      <c r="G57" s="13">
        <v>1042</v>
      </c>
      <c r="H57" s="13">
        <v>1042</v>
      </c>
    </row>
    <row r="58" spans="2:8" x14ac:dyDescent="0.2">
      <c r="B58" s="12" t="s">
        <v>193</v>
      </c>
      <c r="C58" s="13">
        <v>9569.9500000000007</v>
      </c>
      <c r="D58" s="13">
        <v>12125</v>
      </c>
      <c r="E58" s="13"/>
      <c r="F58" s="13">
        <v>395</v>
      </c>
      <c r="G58" s="13">
        <v>1042</v>
      </c>
      <c r="H58" s="13">
        <v>1042</v>
      </c>
    </row>
    <row r="59" spans="2:8" x14ac:dyDescent="0.2">
      <c r="B59" s="12" t="s">
        <v>194</v>
      </c>
      <c r="C59" s="13">
        <v>11948.95</v>
      </c>
      <c r="D59" s="13">
        <v>12895</v>
      </c>
      <c r="E59" s="13"/>
      <c r="F59" s="13">
        <v>395</v>
      </c>
      <c r="G59" s="13">
        <v>1042</v>
      </c>
      <c r="H59" s="13">
        <v>1042</v>
      </c>
    </row>
    <row r="60" spans="2:8" x14ac:dyDescent="0.2">
      <c r="B60" s="12" t="s">
        <v>196</v>
      </c>
      <c r="C60" s="13">
        <v>15174.95</v>
      </c>
      <c r="D60" s="13">
        <v>13687</v>
      </c>
      <c r="E60" s="13"/>
      <c r="F60" s="13">
        <v>1764</v>
      </c>
      <c r="G60" s="13">
        <v>1042</v>
      </c>
      <c r="H60" s="13">
        <v>1042</v>
      </c>
    </row>
    <row r="61" spans="2:8" x14ac:dyDescent="0.2">
      <c r="B61" s="12" t="s">
        <v>192</v>
      </c>
      <c r="C61" s="13">
        <v>18187.95</v>
      </c>
      <c r="D61" s="13">
        <v>17322</v>
      </c>
      <c r="E61" s="13">
        <v>1950</v>
      </c>
      <c r="F61" s="13">
        <v>1764</v>
      </c>
      <c r="G61" s="13">
        <v>1042</v>
      </c>
      <c r="H61" s="13">
        <v>1042</v>
      </c>
    </row>
    <row r="62" spans="2:8" x14ac:dyDescent="0.2">
      <c r="B62" s="12" t="s">
        <v>195</v>
      </c>
      <c r="C62" s="13">
        <v>23564.95</v>
      </c>
      <c r="D62" s="13">
        <v>17728</v>
      </c>
      <c r="E62" s="13">
        <v>1950</v>
      </c>
      <c r="F62" s="13">
        <v>1764</v>
      </c>
      <c r="G62" s="13">
        <v>1042</v>
      </c>
      <c r="H62" s="13">
        <v>1042</v>
      </c>
    </row>
    <row r="63" spans="2:8" x14ac:dyDescent="0.2">
      <c r="B63" s="12" t="s">
        <v>197</v>
      </c>
      <c r="C63" s="13">
        <v>24295.95</v>
      </c>
      <c r="D63" s="13">
        <v>19734</v>
      </c>
      <c r="E63" s="13">
        <v>1950</v>
      </c>
      <c r="F63" s="13">
        <v>1764</v>
      </c>
      <c r="G63" s="13">
        <v>1042</v>
      </c>
      <c r="H63" s="13">
        <v>1042</v>
      </c>
    </row>
    <row r="64" spans="2:8" x14ac:dyDescent="0.2">
      <c r="B64" s="12" t="s">
        <v>198</v>
      </c>
      <c r="C64" s="13">
        <v>25696.95</v>
      </c>
      <c r="D64" s="13">
        <v>21382</v>
      </c>
      <c r="E64" s="13">
        <v>1950</v>
      </c>
      <c r="F64" s="13">
        <v>1764</v>
      </c>
      <c r="G64" s="13">
        <v>1042</v>
      </c>
      <c r="H64" s="13">
        <v>1042</v>
      </c>
    </row>
    <row r="65" spans="2:8" x14ac:dyDescent="0.2">
      <c r="B65" s="12" t="s">
        <v>199</v>
      </c>
      <c r="C65" s="13">
        <v>31048.95</v>
      </c>
      <c r="D65" s="13">
        <v>22965</v>
      </c>
      <c r="E65" s="13">
        <v>1950</v>
      </c>
      <c r="F65" s="13">
        <v>1764</v>
      </c>
      <c r="G65" s="13">
        <v>1042</v>
      </c>
      <c r="H65" s="13">
        <v>1042</v>
      </c>
    </row>
    <row r="66" spans="2:8" x14ac:dyDescent="0.2">
      <c r="B66" s="12" t="s">
        <v>200</v>
      </c>
      <c r="C66" s="13">
        <v>33921.949999999997</v>
      </c>
      <c r="D66" s="13">
        <v>23507</v>
      </c>
      <c r="E66" s="13">
        <v>1950</v>
      </c>
      <c r="F66" s="13">
        <v>1764</v>
      </c>
      <c r="G66" s="13">
        <v>1042</v>
      </c>
      <c r="H66" s="13">
        <v>1042</v>
      </c>
    </row>
    <row r="67" spans="2:8" x14ac:dyDescent="0.2">
      <c r="B67" s="12" t="s">
        <v>201</v>
      </c>
      <c r="C67" s="13">
        <v>33921.949999999997</v>
      </c>
      <c r="D67" s="13">
        <v>23507</v>
      </c>
      <c r="E67" s="13">
        <v>1950</v>
      </c>
      <c r="F67" s="13">
        <v>1764</v>
      </c>
      <c r="G67" s="13">
        <v>1042</v>
      </c>
      <c r="H67" s="13">
        <v>1042</v>
      </c>
    </row>
    <row r="68" spans="2:8" x14ac:dyDescent="0.2">
      <c r="B68" s="12" t="s">
        <v>186</v>
      </c>
      <c r="C68" s="13">
        <v>264307.5</v>
      </c>
      <c r="D68" s="13">
        <v>226298</v>
      </c>
      <c r="E68" s="13">
        <v>13650</v>
      </c>
      <c r="F68" s="13">
        <v>15297</v>
      </c>
      <c r="G68" s="13">
        <v>12504</v>
      </c>
      <c r="H68" s="13">
        <v>27092</v>
      </c>
    </row>
    <row r="70" spans="2:8" x14ac:dyDescent="0.2">
      <c r="B70" s="66" t="s">
        <v>347</v>
      </c>
      <c r="C70" s="67">
        <f>C68/(SUM($C$68:$H$68))</f>
        <v>0.47269643037583037</v>
      </c>
      <c r="D70" s="67">
        <f t="shared" ref="D70:H70" si="1">D68/(SUM($C$68:$H$68))</f>
        <v>0.4047189610631165</v>
      </c>
      <c r="E70" s="67">
        <f t="shared" si="1"/>
        <v>2.4412119499560493E-2</v>
      </c>
      <c r="F70" s="67">
        <f t="shared" si="1"/>
        <v>2.7357669742474496E-2</v>
      </c>
      <c r="G70" s="67">
        <f t="shared" si="1"/>
        <v>2.2362574521795194E-2</v>
      </c>
      <c r="H70" s="67">
        <f t="shared" si="1"/>
        <v>4.8452244797222918E-2</v>
      </c>
    </row>
    <row r="73" spans="2:8" s="24" customFormat="1" x14ac:dyDescent="0.2">
      <c r="B73" s="68"/>
      <c r="C73" s="69"/>
      <c r="D73" s="69"/>
    </row>
    <row r="76" spans="2:8" ht="15" x14ac:dyDescent="0.25">
      <c r="B76" s="3" t="s">
        <v>473</v>
      </c>
    </row>
    <row r="78" spans="2:8" x14ac:dyDescent="0.2">
      <c r="B78" s="11" t="s">
        <v>216</v>
      </c>
      <c r="C78" s="11" t="s">
        <v>188</v>
      </c>
    </row>
    <row r="79" spans="2:8" ht="36.75" thickBot="1" x14ac:dyDescent="0.25">
      <c r="B79" s="11" t="s">
        <v>185</v>
      </c>
      <c r="C79" t="s">
        <v>356</v>
      </c>
      <c r="D79" t="s">
        <v>363</v>
      </c>
      <c r="E79" t="s">
        <v>384</v>
      </c>
      <c r="F79" s="20" t="s">
        <v>470</v>
      </c>
      <c r="G79" s="20" t="s">
        <v>471</v>
      </c>
      <c r="H79" s="20" t="s">
        <v>472</v>
      </c>
    </row>
    <row r="80" spans="2:8" x14ac:dyDescent="0.2">
      <c r="B80" s="12" t="s">
        <v>207</v>
      </c>
      <c r="C80" s="13"/>
      <c r="D80" s="13">
        <v>1042</v>
      </c>
      <c r="E80" s="13"/>
      <c r="F80" s="14">
        <f>C80/SUM($C80:$E80)</f>
        <v>0</v>
      </c>
      <c r="G80" s="14">
        <f>D80/SUM($C80:$E80)</f>
        <v>1</v>
      </c>
      <c r="H80" s="14">
        <f>E80/SUM($C80:$E80)</f>
        <v>0</v>
      </c>
    </row>
    <row r="81" spans="2:8" x14ac:dyDescent="0.2">
      <c r="B81" s="12" t="s">
        <v>208</v>
      </c>
      <c r="C81" s="13"/>
      <c r="D81" s="13">
        <v>1042</v>
      </c>
      <c r="E81" s="13"/>
      <c r="F81" s="14">
        <f t="shared" ref="F81:F106" si="2">C81/SUM($C81:$E81)</f>
        <v>0</v>
      </c>
      <c r="G81" s="14">
        <f t="shared" ref="G81:G106" si="3">D81/SUM($C81:$E81)</f>
        <v>1</v>
      </c>
      <c r="H81" s="14">
        <f t="shared" ref="H81:H106" si="4">E81/SUM($C81:$E81)</f>
        <v>0</v>
      </c>
    </row>
    <row r="82" spans="2:8" x14ac:dyDescent="0.2">
      <c r="B82" s="12" t="s">
        <v>209</v>
      </c>
      <c r="C82" s="13"/>
      <c r="D82" s="13">
        <v>1042</v>
      </c>
      <c r="E82" s="13"/>
      <c r="F82" s="14">
        <f t="shared" si="2"/>
        <v>0</v>
      </c>
      <c r="G82" s="14">
        <f t="shared" si="3"/>
        <v>1</v>
      </c>
      <c r="H82" s="14">
        <f t="shared" si="4"/>
        <v>0</v>
      </c>
    </row>
    <row r="83" spans="2:8" x14ac:dyDescent="0.2">
      <c r="B83" s="12" t="s">
        <v>210</v>
      </c>
      <c r="C83" s="13"/>
      <c r="D83" s="13">
        <v>1042</v>
      </c>
      <c r="E83" s="13"/>
      <c r="F83" s="14">
        <f t="shared" si="2"/>
        <v>0</v>
      </c>
      <c r="G83" s="14">
        <f t="shared" si="3"/>
        <v>1</v>
      </c>
      <c r="H83" s="14">
        <f t="shared" si="4"/>
        <v>0</v>
      </c>
    </row>
    <row r="84" spans="2:8" x14ac:dyDescent="0.2">
      <c r="B84" s="12" t="s">
        <v>211</v>
      </c>
      <c r="C84" s="13"/>
      <c r="D84" s="13">
        <v>1042</v>
      </c>
      <c r="E84" s="13">
        <v>625</v>
      </c>
      <c r="F84" s="14">
        <f t="shared" si="2"/>
        <v>0</v>
      </c>
      <c r="G84" s="14">
        <f t="shared" si="3"/>
        <v>0.62507498500299941</v>
      </c>
      <c r="H84" s="14">
        <f t="shared" si="4"/>
        <v>0.37492501499700059</v>
      </c>
    </row>
    <row r="85" spans="2:8" x14ac:dyDescent="0.2">
      <c r="B85" s="12" t="s">
        <v>212</v>
      </c>
      <c r="C85" s="13"/>
      <c r="D85" s="13">
        <v>1042</v>
      </c>
      <c r="E85" s="13">
        <v>1500</v>
      </c>
      <c r="F85" s="14">
        <f t="shared" si="2"/>
        <v>0</v>
      </c>
      <c r="G85" s="14">
        <f t="shared" si="3"/>
        <v>0.40991345397324941</v>
      </c>
      <c r="H85" s="14">
        <f t="shared" si="4"/>
        <v>0.59008654602675059</v>
      </c>
    </row>
    <row r="86" spans="2:8" x14ac:dyDescent="0.2">
      <c r="B86" s="12" t="s">
        <v>213</v>
      </c>
      <c r="C86" s="13"/>
      <c r="D86" s="13">
        <v>1042</v>
      </c>
      <c r="E86" s="13">
        <v>1500</v>
      </c>
      <c r="F86" s="14">
        <f t="shared" si="2"/>
        <v>0</v>
      </c>
      <c r="G86" s="14">
        <f t="shared" si="3"/>
        <v>0.40991345397324941</v>
      </c>
      <c r="H86" s="14">
        <f t="shared" si="4"/>
        <v>0.59008654602675059</v>
      </c>
    </row>
    <row r="87" spans="2:8" x14ac:dyDescent="0.2">
      <c r="B87" s="12" t="s">
        <v>214</v>
      </c>
      <c r="C87" s="13"/>
      <c r="D87" s="13">
        <v>1403</v>
      </c>
      <c r="E87" s="13">
        <v>1500</v>
      </c>
      <c r="F87" s="14">
        <f t="shared" si="2"/>
        <v>0</v>
      </c>
      <c r="G87" s="14">
        <f t="shared" si="3"/>
        <v>0.48329314502239062</v>
      </c>
      <c r="H87" s="14">
        <f t="shared" si="4"/>
        <v>0.51670685497760938</v>
      </c>
    </row>
    <row r="88" spans="2:8" x14ac:dyDescent="0.2">
      <c r="B88" s="12" t="s">
        <v>215</v>
      </c>
      <c r="C88" s="13">
        <v>658</v>
      </c>
      <c r="D88" s="13">
        <v>2028</v>
      </c>
      <c r="E88" s="13">
        <v>1500</v>
      </c>
      <c r="F88" s="14">
        <f t="shared" si="2"/>
        <v>0.15719063545150502</v>
      </c>
      <c r="G88" s="14">
        <f t="shared" si="3"/>
        <v>0.48447204968944102</v>
      </c>
      <c r="H88" s="14">
        <f t="shared" si="4"/>
        <v>0.35833731485905401</v>
      </c>
    </row>
    <row r="89" spans="2:8" x14ac:dyDescent="0.2">
      <c r="B89" s="12" t="s">
        <v>202</v>
      </c>
      <c r="C89" s="13">
        <v>1711</v>
      </c>
      <c r="D89" s="13">
        <v>2853</v>
      </c>
      <c r="E89" s="13">
        <v>1500</v>
      </c>
      <c r="F89" s="14">
        <f t="shared" si="2"/>
        <v>0.28215699208443273</v>
      </c>
      <c r="G89" s="14">
        <f t="shared" si="3"/>
        <v>0.47048153034300794</v>
      </c>
      <c r="H89" s="14">
        <f t="shared" si="4"/>
        <v>0.24736147757255936</v>
      </c>
    </row>
    <row r="90" spans="2:8" x14ac:dyDescent="0.2">
      <c r="B90" s="12" t="s">
        <v>203</v>
      </c>
      <c r="C90" s="13">
        <v>1711</v>
      </c>
      <c r="D90" s="13">
        <v>4103</v>
      </c>
      <c r="E90" s="13">
        <v>1500</v>
      </c>
      <c r="F90" s="14">
        <f t="shared" si="2"/>
        <v>0.23393491933278643</v>
      </c>
      <c r="G90" s="14">
        <f t="shared" si="3"/>
        <v>0.56097894449001917</v>
      </c>
      <c r="H90" s="14">
        <f t="shared" si="4"/>
        <v>0.20508613617719443</v>
      </c>
    </row>
    <row r="91" spans="2:8" x14ac:dyDescent="0.2">
      <c r="B91" s="12" t="s">
        <v>204</v>
      </c>
      <c r="C91" s="13">
        <v>2080</v>
      </c>
      <c r="D91" s="13">
        <v>4103</v>
      </c>
      <c r="E91" s="13">
        <v>1500</v>
      </c>
      <c r="F91" s="14">
        <f t="shared" si="2"/>
        <v>0.27072758037225042</v>
      </c>
      <c r="G91" s="14">
        <f t="shared" si="3"/>
        <v>0.53403618378237672</v>
      </c>
      <c r="H91" s="14">
        <f t="shared" si="4"/>
        <v>0.19523623584537289</v>
      </c>
    </row>
    <row r="92" spans="2:8" x14ac:dyDescent="0.2">
      <c r="B92" s="12" t="s">
        <v>205</v>
      </c>
      <c r="C92" s="13">
        <v>2080</v>
      </c>
      <c r="D92" s="13">
        <v>4103</v>
      </c>
      <c r="E92" s="13">
        <v>2750</v>
      </c>
      <c r="F92" s="14">
        <f t="shared" si="2"/>
        <v>0.23284450912347476</v>
      </c>
      <c r="G92" s="14">
        <f t="shared" si="3"/>
        <v>0.45930818314116201</v>
      </c>
      <c r="H92" s="14">
        <f t="shared" si="4"/>
        <v>0.30784730773536328</v>
      </c>
    </row>
    <row r="93" spans="2:8" x14ac:dyDescent="0.2">
      <c r="B93" s="12" t="s">
        <v>191</v>
      </c>
      <c r="C93" s="13">
        <v>2969</v>
      </c>
      <c r="D93" s="13">
        <v>6786</v>
      </c>
      <c r="E93" s="13">
        <v>2750</v>
      </c>
      <c r="F93" s="14">
        <f t="shared" si="2"/>
        <v>0.2374250299880048</v>
      </c>
      <c r="G93" s="14">
        <f t="shared" si="3"/>
        <v>0.54266293482606953</v>
      </c>
      <c r="H93" s="14">
        <f t="shared" si="4"/>
        <v>0.21991203518592564</v>
      </c>
    </row>
    <row r="94" spans="2:8" x14ac:dyDescent="0.2">
      <c r="B94" s="12" t="s">
        <v>190</v>
      </c>
      <c r="C94" s="13">
        <v>3707</v>
      </c>
      <c r="D94" s="13">
        <v>8219</v>
      </c>
      <c r="E94" s="13">
        <v>4834</v>
      </c>
      <c r="F94" s="14">
        <f t="shared" si="2"/>
        <v>0.22118138424821002</v>
      </c>
      <c r="G94" s="14">
        <f t="shared" si="3"/>
        <v>0.49039379474940337</v>
      </c>
      <c r="H94" s="14">
        <f t="shared" si="4"/>
        <v>0.28842482100238664</v>
      </c>
    </row>
    <row r="95" spans="2:8" x14ac:dyDescent="0.2">
      <c r="B95" s="12" t="s">
        <v>189</v>
      </c>
      <c r="C95" s="13">
        <v>5252</v>
      </c>
      <c r="D95" s="13">
        <v>10219</v>
      </c>
      <c r="E95" s="13">
        <v>4834</v>
      </c>
      <c r="F95" s="14">
        <f t="shared" si="2"/>
        <v>0.25865550357054912</v>
      </c>
      <c r="G95" s="14">
        <f t="shared" si="3"/>
        <v>0.50327505540507267</v>
      </c>
      <c r="H95" s="14">
        <f t="shared" si="4"/>
        <v>0.23806944102437824</v>
      </c>
    </row>
    <row r="96" spans="2:8" x14ac:dyDescent="0.2">
      <c r="B96" s="12" t="s">
        <v>193</v>
      </c>
      <c r="C96" s="13">
        <v>9120.9500000000007</v>
      </c>
      <c r="D96" s="13">
        <v>10219</v>
      </c>
      <c r="E96" s="13">
        <v>4834</v>
      </c>
      <c r="F96" s="14">
        <f t="shared" si="2"/>
        <v>0.3773049087964524</v>
      </c>
      <c r="G96" s="14">
        <f t="shared" si="3"/>
        <v>0.4227277710097026</v>
      </c>
      <c r="H96" s="14">
        <f t="shared" si="4"/>
        <v>0.19996732019384503</v>
      </c>
    </row>
    <row r="97" spans="2:8" x14ac:dyDescent="0.2">
      <c r="B97" s="12" t="s">
        <v>194</v>
      </c>
      <c r="C97" s="13">
        <v>10682.95</v>
      </c>
      <c r="D97" s="13">
        <v>11806</v>
      </c>
      <c r="E97" s="13">
        <v>4834</v>
      </c>
      <c r="F97" s="14">
        <f t="shared" si="2"/>
        <v>0.39098816196640557</v>
      </c>
      <c r="G97" s="14">
        <f t="shared" si="3"/>
        <v>0.43209097114330625</v>
      </c>
      <c r="H97" s="14">
        <f t="shared" si="4"/>
        <v>0.17692086689028819</v>
      </c>
    </row>
    <row r="98" spans="2:8" x14ac:dyDescent="0.2">
      <c r="B98" s="12" t="s">
        <v>196</v>
      </c>
      <c r="C98" s="13">
        <v>13113.95</v>
      </c>
      <c r="D98" s="13">
        <v>14762</v>
      </c>
      <c r="E98" s="13">
        <v>4834</v>
      </c>
      <c r="F98" s="14">
        <f t="shared" si="2"/>
        <v>0.4009162349682589</v>
      </c>
      <c r="G98" s="14">
        <f t="shared" si="3"/>
        <v>0.45129998670129423</v>
      </c>
      <c r="H98" s="14">
        <f t="shared" si="4"/>
        <v>0.14778377833044684</v>
      </c>
    </row>
    <row r="99" spans="2:8" x14ac:dyDescent="0.2">
      <c r="B99" s="12" t="s">
        <v>192</v>
      </c>
      <c r="C99" s="13">
        <v>17519.95</v>
      </c>
      <c r="D99" s="13">
        <v>18954</v>
      </c>
      <c r="E99" s="13">
        <v>4834</v>
      </c>
      <c r="F99" s="14">
        <f t="shared" si="2"/>
        <v>0.42413022190643695</v>
      </c>
      <c r="G99" s="14">
        <f t="shared" si="3"/>
        <v>0.45884629956219086</v>
      </c>
      <c r="H99" s="14">
        <f t="shared" si="4"/>
        <v>0.11702347853137229</v>
      </c>
    </row>
    <row r="100" spans="2:8" x14ac:dyDescent="0.2">
      <c r="B100" s="12" t="s">
        <v>195</v>
      </c>
      <c r="C100" s="13">
        <v>19774.95</v>
      </c>
      <c r="D100" s="13">
        <v>22482</v>
      </c>
      <c r="E100" s="13">
        <v>4834</v>
      </c>
      <c r="F100" s="14">
        <f t="shared" si="2"/>
        <v>0.41993100585144283</v>
      </c>
      <c r="G100" s="14">
        <f t="shared" si="3"/>
        <v>0.47741657367286072</v>
      </c>
      <c r="H100" s="14">
        <f t="shared" si="4"/>
        <v>0.1026524204756965</v>
      </c>
    </row>
    <row r="101" spans="2:8" x14ac:dyDescent="0.2">
      <c r="B101" s="12" t="s">
        <v>197</v>
      </c>
      <c r="C101" s="13">
        <v>22511.95</v>
      </c>
      <c r="D101" s="13">
        <v>22482</v>
      </c>
      <c r="E101" s="13">
        <v>4834</v>
      </c>
      <c r="F101" s="14">
        <f t="shared" si="2"/>
        <v>0.45179362185279553</v>
      </c>
      <c r="G101" s="14">
        <f t="shared" si="3"/>
        <v>0.451192553576858</v>
      </c>
      <c r="H101" s="14">
        <f t="shared" si="4"/>
        <v>9.7013824570346574E-2</v>
      </c>
    </row>
    <row r="102" spans="2:8" x14ac:dyDescent="0.2">
      <c r="B102" s="12" t="s">
        <v>198</v>
      </c>
      <c r="C102" s="13">
        <v>24023.95</v>
      </c>
      <c r="D102" s="13">
        <v>23477</v>
      </c>
      <c r="E102" s="13">
        <v>5376</v>
      </c>
      <c r="F102" s="14">
        <f t="shared" si="2"/>
        <v>0.4543369086151906</v>
      </c>
      <c r="G102" s="14">
        <f t="shared" si="3"/>
        <v>0.44399308205182031</v>
      </c>
      <c r="H102" s="14">
        <f t="shared" si="4"/>
        <v>0.10167000933298914</v>
      </c>
    </row>
    <row r="103" spans="2:8" x14ac:dyDescent="0.2">
      <c r="B103" s="12" t="s">
        <v>199</v>
      </c>
      <c r="C103" s="13">
        <v>28964.95</v>
      </c>
      <c r="D103" s="13">
        <v>25471</v>
      </c>
      <c r="E103" s="13">
        <v>5376</v>
      </c>
      <c r="F103" s="14">
        <f t="shared" si="2"/>
        <v>0.48426693996768205</v>
      </c>
      <c r="G103" s="14">
        <f t="shared" si="3"/>
        <v>0.42585135579094147</v>
      </c>
      <c r="H103" s="14">
        <f t="shared" si="4"/>
        <v>8.9881704241376523E-2</v>
      </c>
    </row>
    <row r="104" spans="2:8" x14ac:dyDescent="0.2">
      <c r="B104" s="12" t="s">
        <v>200</v>
      </c>
      <c r="C104" s="13">
        <v>32379.95</v>
      </c>
      <c r="D104" s="13">
        <v>25471</v>
      </c>
      <c r="E104" s="13">
        <v>5376</v>
      </c>
      <c r="F104" s="14">
        <f t="shared" si="2"/>
        <v>0.51212259961930795</v>
      </c>
      <c r="G104" s="14">
        <f t="shared" si="3"/>
        <v>0.4028503668135186</v>
      </c>
      <c r="H104" s="14">
        <f t="shared" si="4"/>
        <v>8.5027033567173491E-2</v>
      </c>
    </row>
    <row r="105" spans="2:8" x14ac:dyDescent="0.2">
      <c r="B105" s="12" t="s">
        <v>201</v>
      </c>
      <c r="C105" s="13">
        <v>32379.95</v>
      </c>
      <c r="D105" s="13">
        <v>25471</v>
      </c>
      <c r="E105" s="13">
        <v>5376</v>
      </c>
      <c r="F105" s="14">
        <f t="shared" si="2"/>
        <v>0.51212259961930795</v>
      </c>
      <c r="G105" s="14">
        <f t="shared" si="3"/>
        <v>0.4028503668135186</v>
      </c>
      <c r="H105" s="14">
        <f t="shared" si="4"/>
        <v>8.5027033567173491E-2</v>
      </c>
    </row>
    <row r="106" spans="2:8" x14ac:dyDescent="0.2">
      <c r="B106" s="12" t="s">
        <v>186</v>
      </c>
      <c r="C106" s="13">
        <v>230641.5</v>
      </c>
      <c r="D106" s="13">
        <v>251706</v>
      </c>
      <c r="E106" s="13">
        <v>76801</v>
      </c>
      <c r="F106" s="106">
        <f t="shared" si="2"/>
        <v>0.41248702267823306</v>
      </c>
      <c r="G106" s="106">
        <f t="shared" si="3"/>
        <v>0.4501594835718955</v>
      </c>
      <c r="H106" s="106">
        <f t="shared" si="4"/>
        <v>0.13735349374987146</v>
      </c>
    </row>
  </sheetData>
  <hyperlinks>
    <hyperlink ref="B2" location="'Business Hypothesis'!A1" display="Back" xr:uid="{FCFF1332-6594-4499-B929-90BEBD08E664}"/>
  </hyperlinks>
  <pageMargins left="0.6" right="0.6" top="1" bottom="1" header="0.5" footer="0.5"/>
  <pageSetup paperSize="9" orientation="landscape" r:id="rId4"/>
  <headerFooter>
    <oddHeader>&amp;R&amp;7Draft - Work in Progress</oddHeader>
    <oddFooter>&amp;L&amp;7&amp;F
PwC&amp;C&amp;7
&amp;A&amp;R&amp;7&amp;D
Page &amp;P of &amp;N</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1749-C469-49D7-A5EE-429454C3F283}">
  <sheetPr>
    <pageSetUpPr fitToPage="1"/>
  </sheetPr>
  <dimension ref="B1:Z105"/>
  <sheetViews>
    <sheetView showGridLines="0" topLeftCell="A19" zoomScaleNormal="100" workbookViewId="0">
      <selection activeCell="S13" sqref="S13"/>
    </sheetView>
  </sheetViews>
  <sheetFormatPr defaultRowHeight="12" outlineLevelRow="1" x14ac:dyDescent="0.2"/>
  <cols>
    <col min="1" max="1" width="2" customWidth="1"/>
    <col min="21" max="21" width="13.28515625" bestFit="1" customWidth="1"/>
    <col min="22" max="22" width="11.28515625" bestFit="1" customWidth="1"/>
    <col min="23" max="23" width="11.7109375" customWidth="1"/>
    <col min="24" max="24" width="11.140625" bestFit="1" customWidth="1"/>
    <col min="25" max="26" width="11.7109375" customWidth="1"/>
  </cols>
  <sheetData>
    <row r="1" spans="2:26" ht="15" x14ac:dyDescent="0.25">
      <c r="B1" s="3" t="s">
        <v>551</v>
      </c>
    </row>
    <row r="2" spans="2:26" x14ac:dyDescent="0.2">
      <c r="B2" s="38" t="s">
        <v>266</v>
      </c>
    </row>
    <row r="5" spans="2:26" hidden="1" outlineLevel="1" x14ac:dyDescent="0.2">
      <c r="U5" t="s">
        <v>181</v>
      </c>
      <c r="V5" t="s" vm="1143">
        <v>201</v>
      </c>
    </row>
    <row r="6" spans="2:26" collapsed="1" x14ac:dyDescent="0.2">
      <c r="U6" s="111"/>
      <c r="V6" s="112"/>
      <c r="W6" s="112"/>
      <c r="X6" s="112"/>
      <c r="Y6" s="112"/>
      <c r="Z6" s="113"/>
    </row>
    <row r="7" spans="2:26" ht="36.75" thickBot="1" x14ac:dyDescent="0.25">
      <c r="U7" s="114" t="s">
        <v>560</v>
      </c>
      <c r="V7" s="110" t="str" vm="1244">
        <f>CUBEMEMBER("ThisWorkbookDataModel","[Measures].[Sum of max_editors]")</f>
        <v>Sum of max_editors</v>
      </c>
      <c r="W7" s="110" t="str" vm="1228">
        <f>CUBEMEMBER("ThisWorkbookDataModel","[Measures].[Sum of last_week_viewers]")</f>
        <v>Sum of last_week_viewers</v>
      </c>
      <c r="X7" s="110" t="str" vm="1213">
        <f>CUBEMEMBER("ThisWorkbookDataModel","[Measures].[Sum of last_month_viewers]")</f>
        <v>Sum of last_month_viewers</v>
      </c>
      <c r="Y7" s="115" t="s">
        <v>554</v>
      </c>
      <c r="Z7" s="116" t="s">
        <v>555</v>
      </c>
    </row>
    <row r="8" spans="2:26" x14ac:dyDescent="0.2">
      <c r="U8" s="117" t="str" vm="1199">
        <f>CUBEMEMBER("ThisWorkbookDataModel","[zh_flatfile].[team_name].&amp;[TEAM086]")</f>
        <v>TEAM086</v>
      </c>
      <c r="V8" s="39" t="str" vm="1514">
        <f>CUBEVALUE("ThisWorkbookDataModel",$V$5,$U8,V$7)</f>
        <v/>
      </c>
      <c r="W8" s="39" vm="1420">
        <f>CUBEVALUE("ThisWorkbookDataModel",$V$5,$U8,W$7)</f>
        <v>153</v>
      </c>
      <c r="X8" s="39" vm="1283">
        <f>CUBEVALUE("ThisWorkbookDataModel",$V$5,$U8,X$7)</f>
        <v>521</v>
      </c>
      <c r="Y8" s="118">
        <f>IFERROR(W8/V8,0)</f>
        <v>0</v>
      </c>
      <c r="Z8" s="119">
        <f>IFERROR(X8/V8,0)</f>
        <v>0</v>
      </c>
    </row>
    <row r="9" spans="2:26" x14ac:dyDescent="0.2">
      <c r="U9" s="117" t="str" vm="1183">
        <f>CUBEMEMBER("ThisWorkbookDataModel","[zh_flatfile].[team_name].&amp;[TEAM052]")</f>
        <v>TEAM052</v>
      </c>
      <c r="V9" s="39" vm="1491">
        <f>CUBEVALUE("ThisWorkbookDataModel",$V$5,$U9,V$7)</f>
        <v>25</v>
      </c>
      <c r="W9" s="39" vm="1407">
        <f>CUBEVALUE("ThisWorkbookDataModel",$V$5,$U9,W$7)</f>
        <v>153</v>
      </c>
      <c r="X9" s="39" vm="1356">
        <f>CUBEVALUE("ThisWorkbookDataModel",$V$5,$U9,X$7)</f>
        <v>408</v>
      </c>
      <c r="Y9" s="118">
        <f t="shared" ref="Y9:Z72" si="0">IFERROR(W9/V9,0)</f>
        <v>6.12</v>
      </c>
      <c r="Z9" s="119">
        <f t="shared" ref="Z9:Z72" si="1">IFERROR(X9/V9,0)</f>
        <v>16.32</v>
      </c>
    </row>
    <row r="10" spans="2:26" x14ac:dyDescent="0.2">
      <c r="U10" s="117" t="str" vm="1169">
        <f>CUBEMEMBER("ThisWorkbookDataModel","[zh_flatfile].[team_name].&amp;[TEAM097]")</f>
        <v>TEAM097</v>
      </c>
      <c r="V10" s="39" vm="1523">
        <f>CUBEVALUE("ThisWorkbookDataModel",$V$5,$U10,V$7)</f>
        <v>5</v>
      </c>
      <c r="W10" s="39" vm="1306">
        <f>CUBEVALUE("ThisWorkbookDataModel",$V$5,$U10,W$7)</f>
        <v>164</v>
      </c>
      <c r="X10" s="39" vm="1307">
        <f>CUBEVALUE("ThisWorkbookDataModel",$V$5,$U10,X$7)</f>
        <v>396</v>
      </c>
      <c r="Y10" s="118">
        <f t="shared" si="0"/>
        <v>32.799999999999997</v>
      </c>
      <c r="Z10" s="119">
        <f t="shared" si="1"/>
        <v>79.2</v>
      </c>
    </row>
    <row r="11" spans="2:26" x14ac:dyDescent="0.2">
      <c r="U11" s="117" t="str" vm="1155">
        <f>CUBEMEMBER("ThisWorkbookDataModel","[zh_flatfile].[team_name].&amp;[TEAM048]")</f>
        <v>TEAM048</v>
      </c>
      <c r="V11" s="39" vm="1504">
        <f>CUBEVALUE("ThisWorkbookDataModel",$V$5,$U11,V$7)</f>
        <v>10</v>
      </c>
      <c r="W11" s="39" vm="1282">
        <f>CUBEVALUE("ThisWorkbookDataModel",$V$5,$U11,W$7)</f>
        <v>97</v>
      </c>
      <c r="X11" s="39" vm="1256">
        <f>CUBEVALUE("ThisWorkbookDataModel",$V$5,$U11,X$7)</f>
        <v>393</v>
      </c>
      <c r="Y11" s="118">
        <f t="shared" si="0"/>
        <v>9.6999999999999993</v>
      </c>
      <c r="Z11" s="119">
        <f t="shared" si="1"/>
        <v>39.299999999999997</v>
      </c>
    </row>
    <row r="12" spans="2:26" x14ac:dyDescent="0.2">
      <c r="U12" s="117" t="str" vm="1186">
        <f>CUBEMEMBER("ThisWorkbookDataModel","[zh_flatfile].[team_name].&amp;[TEAM013]")</f>
        <v>TEAM013</v>
      </c>
      <c r="V12" s="39" vm="1507">
        <f>CUBEVALUE("ThisWorkbookDataModel",$V$5,$U12,V$7)</f>
        <v>25</v>
      </c>
      <c r="W12" s="39" vm="1424">
        <f>CUBEVALUE("ThisWorkbookDataModel",$V$5,$U12,W$7)</f>
        <v>132</v>
      </c>
      <c r="X12" s="39" vm="1369">
        <f>CUBEVALUE("ThisWorkbookDataModel",$V$5,$U12,X$7)</f>
        <v>367</v>
      </c>
      <c r="Y12" s="118">
        <f t="shared" si="0"/>
        <v>5.28</v>
      </c>
      <c r="Z12" s="119">
        <f t="shared" si="1"/>
        <v>14.68</v>
      </c>
    </row>
    <row r="13" spans="2:26" x14ac:dyDescent="0.2">
      <c r="U13" s="117" t="str" vm="1243">
        <f>CUBEMEMBER("ThisWorkbookDataModel","[zh_flatfile].[team_name].&amp;[TEAM089]")</f>
        <v>TEAM089</v>
      </c>
      <c r="V13" s="39" vm="1473">
        <f>CUBEVALUE("ThisWorkbookDataModel",$V$5,$U13,V$7)</f>
        <v>25</v>
      </c>
      <c r="W13" s="39" vm="1474">
        <f>CUBEVALUE("ThisWorkbookDataModel",$V$5,$U13,W$7)</f>
        <v>118</v>
      </c>
      <c r="X13" s="39" vm="1472">
        <f>CUBEVALUE("ThisWorkbookDataModel",$V$5,$U13,X$7)</f>
        <v>352</v>
      </c>
      <c r="Y13" s="118">
        <f t="shared" si="0"/>
        <v>4.72</v>
      </c>
      <c r="Z13" s="119">
        <f t="shared" si="1"/>
        <v>14.08</v>
      </c>
    </row>
    <row r="14" spans="2:26" x14ac:dyDescent="0.2">
      <c r="U14" s="117" t="str" vm="1227">
        <f>CUBEMEMBER("ThisWorkbookDataModel","[zh_flatfile].[team_name].&amp;[TEAM030]")</f>
        <v>TEAM030</v>
      </c>
      <c r="V14" s="39" vm="1475">
        <f>CUBEVALUE("ThisWorkbookDataModel",$V$5,$U14,V$7)</f>
        <v>25</v>
      </c>
      <c r="W14" s="39" vm="1403">
        <f>CUBEVALUE("ThisWorkbookDataModel",$V$5,$U14,W$7)</f>
        <v>101</v>
      </c>
      <c r="X14" s="39" vm="1404">
        <f>CUBEVALUE("ThisWorkbookDataModel",$V$5,$U14,X$7)</f>
        <v>350</v>
      </c>
      <c r="Y14" s="118">
        <f t="shared" si="0"/>
        <v>4.04</v>
      </c>
      <c r="Z14" s="119">
        <f t="shared" si="1"/>
        <v>14</v>
      </c>
    </row>
    <row r="15" spans="2:26" x14ac:dyDescent="0.2">
      <c r="U15" s="117" t="str" vm="1212">
        <f>CUBEMEMBER("ThisWorkbookDataModel","[zh_flatfile].[team_name].&amp;[TEAM084]")</f>
        <v>TEAM084</v>
      </c>
      <c r="V15" s="39" vm="1353">
        <f>CUBEVALUE("ThisWorkbookDataModel",$V$5,$U15,V$7)</f>
        <v>10</v>
      </c>
      <c r="W15" s="39" vm="1354">
        <f>CUBEVALUE("ThisWorkbookDataModel",$V$5,$U15,W$7)</f>
        <v>122</v>
      </c>
      <c r="X15" s="39" vm="1355">
        <f>CUBEVALUE("ThisWorkbookDataModel",$V$5,$U15,X$7)</f>
        <v>328</v>
      </c>
      <c r="Y15" s="118">
        <f t="shared" si="0"/>
        <v>12.2</v>
      </c>
      <c r="Z15" s="119">
        <f t="shared" si="1"/>
        <v>32.799999999999997</v>
      </c>
    </row>
    <row r="16" spans="2:26" x14ac:dyDescent="0.2">
      <c r="U16" s="117" t="str" vm="1198">
        <f>CUBEMEMBER("ThisWorkbookDataModel","[zh_flatfile].[team_name].&amp;[TEAM028]")</f>
        <v>TEAM028</v>
      </c>
      <c r="V16" s="39" t="str" vm="1515">
        <f>CUBEVALUE("ThisWorkbookDataModel",$V$5,$U16,V$7)</f>
        <v/>
      </c>
      <c r="W16" s="39" vm="1258">
        <f>CUBEVALUE("ThisWorkbookDataModel",$V$5,$U16,W$7)</f>
        <v>77</v>
      </c>
      <c r="X16" s="39" vm="1281">
        <f>CUBEVALUE("ThisWorkbookDataModel",$V$5,$U16,X$7)</f>
        <v>298</v>
      </c>
      <c r="Y16" s="118">
        <f t="shared" si="0"/>
        <v>0</v>
      </c>
      <c r="Z16" s="119">
        <f t="shared" si="1"/>
        <v>0</v>
      </c>
    </row>
    <row r="17" spans="21:26" x14ac:dyDescent="0.2">
      <c r="U17" s="117" t="str" vm="1182">
        <f>CUBEMEMBER("ThisWorkbookDataModel","[zh_flatfile].[team_name].&amp;[TEAM070]")</f>
        <v>TEAM070</v>
      </c>
      <c r="V17" s="39" vm="1492">
        <f>CUBEVALUE("ThisWorkbookDataModel",$V$5,$U17,V$7)</f>
        <v>5</v>
      </c>
      <c r="W17" s="39" vm="1408">
        <f>CUBEVALUE("ThisWorkbookDataModel",$V$5,$U17,W$7)</f>
        <v>87</v>
      </c>
      <c r="X17" s="39" vm="1357">
        <f>CUBEVALUE("ThisWorkbookDataModel",$V$5,$U17,X$7)</f>
        <v>272</v>
      </c>
      <c r="Y17" s="118">
        <f t="shared" si="0"/>
        <v>17.399999999999999</v>
      </c>
      <c r="Z17" s="119">
        <f t="shared" si="1"/>
        <v>54.4</v>
      </c>
    </row>
    <row r="18" spans="21:26" x14ac:dyDescent="0.2">
      <c r="U18" s="117" t="str" vm="1168">
        <f>CUBEMEMBER("ThisWorkbookDataModel","[zh_flatfile].[team_name].&amp;[TEAM090]")</f>
        <v>TEAM090</v>
      </c>
      <c r="V18" s="39" vm="1524">
        <f>CUBEVALUE("ThisWorkbookDataModel",$V$5,$U18,V$7)</f>
        <v>10</v>
      </c>
      <c r="W18" s="39" vm="1304">
        <f>CUBEVALUE("ThisWorkbookDataModel",$V$5,$U18,W$7)</f>
        <v>78</v>
      </c>
      <c r="X18" s="39" vm="1305">
        <f>CUBEVALUE("ThisWorkbookDataModel",$V$5,$U18,X$7)</f>
        <v>251</v>
      </c>
      <c r="Y18" s="118">
        <f t="shared" si="0"/>
        <v>7.8</v>
      </c>
      <c r="Z18" s="119">
        <f t="shared" si="1"/>
        <v>25.1</v>
      </c>
    </row>
    <row r="19" spans="21:26" x14ac:dyDescent="0.2">
      <c r="U19" s="117" t="str" vm="1154">
        <f>CUBEMEMBER("ThisWorkbookDataModel","[zh_flatfile].[team_name].&amp;[TEAM022]")</f>
        <v>TEAM022</v>
      </c>
      <c r="V19" s="39" vm="1522">
        <f>CUBEVALUE("ThisWorkbookDataModel",$V$5,$U19,V$7)</f>
        <v>15</v>
      </c>
      <c r="W19" s="39" vm="1280">
        <f>CUBEVALUE("ThisWorkbookDataModel",$V$5,$U19,W$7)</f>
        <v>58</v>
      </c>
      <c r="X19" s="39" vm="1255">
        <f>CUBEVALUE("ThisWorkbookDataModel",$V$5,$U19,X$7)</f>
        <v>240</v>
      </c>
      <c r="Y19" s="118">
        <f t="shared" si="0"/>
        <v>3.8666666666666667</v>
      </c>
      <c r="Z19" s="119">
        <f t="shared" si="1"/>
        <v>16</v>
      </c>
    </row>
    <row r="20" spans="21:26" x14ac:dyDescent="0.2">
      <c r="U20" s="117" t="str" vm="1231">
        <f>CUBEMEMBER("ThisWorkbookDataModel","[zh_flatfile].[team_name].&amp;[TEAM006]")</f>
        <v>TEAM006</v>
      </c>
      <c r="V20" s="39" vm="1436">
        <f>CUBEVALUE("ThisWorkbookDataModel",$V$5,$U20,V$7)</f>
        <v>35</v>
      </c>
      <c r="W20" s="39" vm="1437">
        <f>CUBEVALUE("ThisWorkbookDataModel",$V$5,$U20,W$7)</f>
        <v>85</v>
      </c>
      <c r="X20" s="39" vm="1438">
        <f>CUBEVALUE("ThisWorkbookDataModel",$V$5,$U20,X$7)</f>
        <v>229</v>
      </c>
      <c r="Y20" s="118">
        <f t="shared" si="0"/>
        <v>2.4285714285714284</v>
      </c>
      <c r="Z20" s="119">
        <f t="shared" si="1"/>
        <v>6.5428571428571427</v>
      </c>
    </row>
    <row r="21" spans="21:26" x14ac:dyDescent="0.2">
      <c r="U21" s="117" t="str" vm="1242">
        <f>CUBEMEMBER("ThisWorkbookDataModel","[zh_flatfile].[team_name].&amp;[TEAM055]")</f>
        <v>TEAM055</v>
      </c>
      <c r="V21" s="39" t="str" vm="1470">
        <f>CUBEVALUE("ThisWorkbookDataModel",$V$5,$U21,V$7)</f>
        <v/>
      </c>
      <c r="W21" s="39" vm="1471">
        <f>CUBEVALUE("ThisWorkbookDataModel",$V$5,$U21,W$7)</f>
        <v>76</v>
      </c>
      <c r="X21" s="39" vm="1469">
        <f>CUBEVALUE("ThisWorkbookDataModel",$V$5,$U21,X$7)</f>
        <v>229</v>
      </c>
      <c r="Y21" s="118">
        <f t="shared" si="0"/>
        <v>0</v>
      </c>
      <c r="Z21" s="119">
        <f t="shared" si="1"/>
        <v>0</v>
      </c>
    </row>
    <row r="22" spans="21:26" x14ac:dyDescent="0.2">
      <c r="U22" s="117" t="str" vm="1226">
        <f>CUBEMEMBER("ThisWorkbookDataModel","[zh_flatfile].[team_name].&amp;[TEAM015]")</f>
        <v>TEAM015</v>
      </c>
      <c r="V22" s="39" vm="1476">
        <f>CUBEVALUE("ThisWorkbookDataModel",$V$5,$U22,V$7)</f>
        <v>10</v>
      </c>
      <c r="W22" s="39" vm="1401">
        <f>CUBEVALUE("ThisWorkbookDataModel",$V$5,$U22,W$7)</f>
        <v>70</v>
      </c>
      <c r="X22" s="39" vm="1402">
        <f>CUBEVALUE("ThisWorkbookDataModel",$V$5,$U22,X$7)</f>
        <v>223</v>
      </c>
      <c r="Y22" s="118">
        <f t="shared" si="0"/>
        <v>7</v>
      </c>
      <c r="Z22" s="119">
        <f t="shared" si="1"/>
        <v>22.3</v>
      </c>
    </row>
    <row r="23" spans="21:26" x14ac:dyDescent="0.2">
      <c r="U23" s="117" t="str" vm="1211">
        <f>CUBEMEMBER("ThisWorkbookDataModel","[zh_flatfile].[team_name].&amp;[TEAM050]")</f>
        <v>TEAM050</v>
      </c>
      <c r="V23" s="39" vm="1350">
        <f>CUBEVALUE("ThisWorkbookDataModel",$V$5,$U23,V$7)</f>
        <v>10</v>
      </c>
      <c r="W23" s="39" vm="1351">
        <f>CUBEVALUE("ThisWorkbookDataModel",$V$5,$U23,W$7)</f>
        <v>60</v>
      </c>
      <c r="X23" s="39" vm="1352">
        <f>CUBEVALUE("ThisWorkbookDataModel",$V$5,$U23,X$7)</f>
        <v>184</v>
      </c>
      <c r="Y23" s="118">
        <f t="shared" si="0"/>
        <v>6</v>
      </c>
      <c r="Z23" s="119">
        <f t="shared" si="1"/>
        <v>18.399999999999999</v>
      </c>
    </row>
    <row r="24" spans="21:26" x14ac:dyDescent="0.2">
      <c r="U24" s="117" t="str" vm="1197">
        <f>CUBEMEMBER("ThisWorkbookDataModel","[zh_flatfile].[team_name].&amp;[TEAM047]")</f>
        <v>TEAM047</v>
      </c>
      <c r="V24" s="39" vm="1317">
        <f>CUBEVALUE("ThisWorkbookDataModel",$V$5,$U24,V$7)</f>
        <v>25</v>
      </c>
      <c r="W24" s="39" vm="1316">
        <f>CUBEVALUE("ThisWorkbookDataModel",$V$5,$U24,W$7)</f>
        <v>39</v>
      </c>
      <c r="X24" s="39" vm="1279">
        <f>CUBEVALUE("ThisWorkbookDataModel",$V$5,$U24,X$7)</f>
        <v>162</v>
      </c>
      <c r="Y24" s="118">
        <f t="shared" si="0"/>
        <v>1.56</v>
      </c>
      <c r="Z24" s="119">
        <f t="shared" si="1"/>
        <v>6.48</v>
      </c>
    </row>
    <row r="25" spans="21:26" x14ac:dyDescent="0.2">
      <c r="U25" s="117" t="str" vm="1181">
        <f>CUBEMEMBER("ThisWorkbookDataModel","[zh_flatfile].[team_name].&amp;[TEAM007]")</f>
        <v>TEAM007</v>
      </c>
      <c r="V25" s="39" vm="1493">
        <f>CUBEVALUE("ThisWorkbookDataModel",$V$5,$U25,V$7)</f>
        <v>25</v>
      </c>
      <c r="W25" s="39" vm="1409">
        <f>CUBEVALUE("ThisWorkbookDataModel",$V$5,$U25,W$7)</f>
        <v>49</v>
      </c>
      <c r="X25" s="39" vm="1358">
        <f>CUBEVALUE("ThisWorkbookDataModel",$V$5,$U25,X$7)</f>
        <v>157</v>
      </c>
      <c r="Y25" s="118">
        <f t="shared" si="0"/>
        <v>1.96</v>
      </c>
      <c r="Z25" s="119">
        <f t="shared" si="1"/>
        <v>6.28</v>
      </c>
    </row>
    <row r="26" spans="21:26" x14ac:dyDescent="0.2">
      <c r="U26" s="117" t="str" vm="1167">
        <f>CUBEMEMBER("ThisWorkbookDataModel","[zh_flatfile].[team_name].&amp;[TEAM033]")</f>
        <v>TEAM033</v>
      </c>
      <c r="V26" s="39" vm="1525">
        <f>CUBEVALUE("ThisWorkbookDataModel",$V$5,$U26,V$7)</f>
        <v>5</v>
      </c>
      <c r="W26" s="39" vm="1302">
        <f>CUBEVALUE("ThisWorkbookDataModel",$V$5,$U26,W$7)</f>
        <v>35</v>
      </c>
      <c r="X26" s="39" vm="1303">
        <f>CUBEVALUE("ThisWorkbookDataModel",$V$5,$U26,X$7)</f>
        <v>147</v>
      </c>
      <c r="Y26" s="118">
        <f t="shared" si="0"/>
        <v>7</v>
      </c>
      <c r="Z26" s="119">
        <f t="shared" si="1"/>
        <v>29.4</v>
      </c>
    </row>
    <row r="27" spans="21:26" x14ac:dyDescent="0.2">
      <c r="U27" s="117" t="str" vm="1153">
        <f>CUBEMEMBER("ThisWorkbookDataModel","[zh_flatfile].[team_name].&amp;[TEAM037]")</f>
        <v>TEAM037</v>
      </c>
      <c r="V27" s="39" vm="1487">
        <f>CUBEVALUE("ThisWorkbookDataModel",$V$5,$U27,V$7)</f>
        <v>10</v>
      </c>
      <c r="W27" s="39" vm="1278">
        <f>CUBEVALUE("ThisWorkbookDataModel",$V$5,$U27,W$7)</f>
        <v>22</v>
      </c>
      <c r="X27" s="39" vm="1254">
        <f>CUBEVALUE("ThisWorkbookDataModel",$V$5,$U27,X$7)</f>
        <v>146</v>
      </c>
      <c r="Y27" s="118">
        <f t="shared" si="0"/>
        <v>2.2000000000000002</v>
      </c>
      <c r="Z27" s="119">
        <f t="shared" si="1"/>
        <v>14.6</v>
      </c>
    </row>
    <row r="28" spans="21:26" x14ac:dyDescent="0.2">
      <c r="U28" s="117" t="str" vm="1215">
        <f>CUBEMEMBER("ThisWorkbookDataModel","[zh_flatfile].[team_name].&amp;[TEAM038]")</f>
        <v>TEAM038</v>
      </c>
      <c r="V28" s="39" vm="1378">
        <f>CUBEVALUE("ThisWorkbookDataModel",$V$5,$U28,V$7)</f>
        <v>5</v>
      </c>
      <c r="W28" s="39" vm="1379">
        <f>CUBEVALUE("ThisWorkbookDataModel",$V$5,$U28,W$7)</f>
        <v>32</v>
      </c>
      <c r="X28" s="39" vm="1380">
        <f>CUBEVALUE("ThisWorkbookDataModel",$V$5,$U28,X$7)</f>
        <v>136</v>
      </c>
      <c r="Y28" s="118">
        <f t="shared" si="0"/>
        <v>6.4</v>
      </c>
      <c r="Z28" s="119">
        <f t="shared" si="1"/>
        <v>27.2</v>
      </c>
    </row>
    <row r="29" spans="21:26" x14ac:dyDescent="0.2">
      <c r="U29" s="117" t="str" vm="1241">
        <f>CUBEMEMBER("ThisWorkbookDataModel","[zh_flatfile].[team_name].&amp;[TEAM079]")</f>
        <v>TEAM079</v>
      </c>
      <c r="V29" s="39" vm="1467">
        <f>CUBEVALUE("ThisWorkbookDataModel",$V$5,$U29,V$7)</f>
        <v>15</v>
      </c>
      <c r="W29" s="39" vm="1468">
        <f>CUBEVALUE("ThisWorkbookDataModel",$V$5,$U29,W$7)</f>
        <v>37</v>
      </c>
      <c r="X29" s="39" vm="1466">
        <f>CUBEVALUE("ThisWorkbookDataModel",$V$5,$U29,X$7)</f>
        <v>133</v>
      </c>
      <c r="Y29" s="118">
        <f t="shared" si="0"/>
        <v>2.4666666666666668</v>
      </c>
      <c r="Z29" s="119">
        <f t="shared" si="1"/>
        <v>8.8666666666666671</v>
      </c>
    </row>
    <row r="30" spans="21:26" x14ac:dyDescent="0.2">
      <c r="U30" s="117" t="str" vm="1225">
        <f>CUBEMEMBER("ThisWorkbookDataModel","[zh_flatfile].[team_name].&amp;[TEAM080]")</f>
        <v>TEAM080</v>
      </c>
      <c r="V30" s="39" vm="1477">
        <f>CUBEVALUE("ThisWorkbookDataModel",$V$5,$U30,V$7)</f>
        <v>10</v>
      </c>
      <c r="W30" s="39" vm="1399">
        <f>CUBEVALUE("ThisWorkbookDataModel",$V$5,$U30,W$7)</f>
        <v>29</v>
      </c>
      <c r="X30" s="39" vm="1400">
        <f>CUBEVALUE("ThisWorkbookDataModel",$V$5,$U30,X$7)</f>
        <v>130</v>
      </c>
      <c r="Y30" s="118">
        <f t="shared" si="0"/>
        <v>2.9</v>
      </c>
      <c r="Z30" s="119">
        <f t="shared" si="1"/>
        <v>13</v>
      </c>
    </row>
    <row r="31" spans="21:26" x14ac:dyDescent="0.2">
      <c r="U31" s="117" t="str" vm="1210">
        <f>CUBEMEMBER("ThisWorkbookDataModel","[zh_flatfile].[team_name].&amp;[TEAM098]")</f>
        <v>TEAM098</v>
      </c>
      <c r="V31" s="39" vm="1347">
        <f>CUBEVALUE("ThisWorkbookDataModel",$V$5,$U31,V$7)</f>
        <v>5</v>
      </c>
      <c r="W31" s="39" vm="1348">
        <f>CUBEVALUE("ThisWorkbookDataModel",$V$5,$U31,W$7)</f>
        <v>35</v>
      </c>
      <c r="X31" s="39" vm="1349">
        <f>CUBEVALUE("ThisWorkbookDataModel",$V$5,$U31,X$7)</f>
        <v>129</v>
      </c>
      <c r="Y31" s="118">
        <f t="shared" si="0"/>
        <v>7</v>
      </c>
      <c r="Z31" s="119">
        <f t="shared" si="1"/>
        <v>25.8</v>
      </c>
    </row>
    <row r="32" spans="21:26" x14ac:dyDescent="0.2">
      <c r="U32" s="117" t="str" vm="1196">
        <f>CUBEMEMBER("ThisWorkbookDataModel","[zh_flatfile].[team_name].&amp;[TEAM071]")</f>
        <v>TEAM071</v>
      </c>
      <c r="V32" s="39" vm="1315">
        <f>CUBEVALUE("ThisWorkbookDataModel",$V$5,$U32,V$7)</f>
        <v>10</v>
      </c>
      <c r="W32" s="39" vm="1314">
        <f>CUBEVALUE("ThisWorkbookDataModel",$V$5,$U32,W$7)</f>
        <v>28</v>
      </c>
      <c r="X32" s="39" vm="1277">
        <f>CUBEVALUE("ThisWorkbookDataModel",$V$5,$U32,X$7)</f>
        <v>121</v>
      </c>
      <c r="Y32" s="118">
        <f t="shared" si="0"/>
        <v>2.8</v>
      </c>
      <c r="Z32" s="119">
        <f t="shared" si="1"/>
        <v>12.1</v>
      </c>
    </row>
    <row r="33" spans="21:26" x14ac:dyDescent="0.2">
      <c r="U33" s="117" t="str" vm="1180">
        <f>CUBEMEMBER("ThisWorkbookDataModel","[zh_flatfile].[team_name].&amp;[TEAM032]")</f>
        <v>TEAM032</v>
      </c>
      <c r="V33" s="39" vm="1494">
        <f>CUBEVALUE("ThisWorkbookDataModel",$V$5,$U33,V$7)</f>
        <v>10</v>
      </c>
      <c r="W33" s="39" vm="1410">
        <f>CUBEVALUE("ThisWorkbookDataModel",$V$5,$U33,W$7)</f>
        <v>16</v>
      </c>
      <c r="X33" s="39" vm="1359">
        <f>CUBEVALUE("ThisWorkbookDataModel",$V$5,$U33,X$7)</f>
        <v>120</v>
      </c>
      <c r="Y33" s="118">
        <f t="shared" si="0"/>
        <v>1.6</v>
      </c>
      <c r="Z33" s="119">
        <f t="shared" si="1"/>
        <v>12</v>
      </c>
    </row>
    <row r="34" spans="21:26" x14ac:dyDescent="0.2">
      <c r="U34" s="117" t="str" vm="1166">
        <f>CUBEMEMBER("ThisWorkbookDataModel","[zh_flatfile].[team_name].&amp;[TEAM044]")</f>
        <v>TEAM044</v>
      </c>
      <c r="V34" s="39" vm="1526">
        <f>CUBEVALUE("ThisWorkbookDataModel",$V$5,$U34,V$7)</f>
        <v>10</v>
      </c>
      <c r="W34" s="39" vm="1300">
        <f>CUBEVALUE("ThisWorkbookDataModel",$V$5,$U34,W$7)</f>
        <v>27</v>
      </c>
      <c r="X34" s="39" vm="1301">
        <f>CUBEVALUE("ThisWorkbookDataModel",$V$5,$U34,X$7)</f>
        <v>119</v>
      </c>
      <c r="Y34" s="118">
        <f t="shared" si="0"/>
        <v>2.7</v>
      </c>
      <c r="Z34" s="119">
        <f t="shared" si="1"/>
        <v>11.9</v>
      </c>
    </row>
    <row r="35" spans="21:26" x14ac:dyDescent="0.2">
      <c r="U35" s="117" t="str" vm="1152">
        <f>CUBEMEMBER("ThisWorkbookDataModel","[zh_flatfile].[team_name].&amp;[TEAM095]")</f>
        <v>TEAM095</v>
      </c>
      <c r="V35" s="39" vm="1488">
        <f>CUBEVALUE("ThisWorkbookDataModel",$V$5,$U35,V$7)</f>
        <v>15</v>
      </c>
      <c r="W35" s="39" vm="1276">
        <f>CUBEVALUE("ThisWorkbookDataModel",$V$5,$U35,W$7)</f>
        <v>59</v>
      </c>
      <c r="X35" s="39" vm="1253">
        <f>CUBEVALUE("ThisWorkbookDataModel",$V$5,$U35,X$7)</f>
        <v>116</v>
      </c>
      <c r="Y35" s="118">
        <f t="shared" si="0"/>
        <v>3.9333333333333331</v>
      </c>
      <c r="Z35" s="119">
        <f t="shared" si="1"/>
        <v>7.7333333333333334</v>
      </c>
    </row>
    <row r="36" spans="21:26" x14ac:dyDescent="0.2">
      <c r="U36" s="117" t="str" vm="1157">
        <f>CUBEMEMBER("ThisWorkbookDataModel","[zh_flatfile].[team_name].&amp;[TEAM082]")</f>
        <v>TEAM082</v>
      </c>
      <c r="V36" s="39" vm="1508">
        <f>CUBEVALUE("ThisWorkbookDataModel",$V$5,$U36,V$7)</f>
        <v>10</v>
      </c>
      <c r="W36" s="39" vm="1425">
        <f>CUBEVALUE("ThisWorkbookDataModel",$V$5,$U36,W$7)</f>
        <v>43</v>
      </c>
      <c r="X36" s="39" vm="1372">
        <f>CUBEVALUE("ThisWorkbookDataModel",$V$5,$U36,X$7)</f>
        <v>111</v>
      </c>
      <c r="Y36" s="118">
        <f t="shared" si="0"/>
        <v>4.3</v>
      </c>
      <c r="Z36" s="119">
        <f t="shared" si="1"/>
        <v>11.1</v>
      </c>
    </row>
    <row r="37" spans="21:26" x14ac:dyDescent="0.2">
      <c r="U37" s="117" t="str" vm="1240">
        <f>CUBEMEMBER("ThisWorkbookDataModel","[zh_flatfile].[team_name].&amp;[TEAM092]")</f>
        <v>TEAM092</v>
      </c>
      <c r="V37" s="39" vm="1464">
        <f>CUBEVALUE("ThisWorkbookDataModel",$V$5,$U37,V$7)</f>
        <v>15</v>
      </c>
      <c r="W37" s="39" vm="1465">
        <f>CUBEVALUE("ThisWorkbookDataModel",$V$5,$U37,W$7)</f>
        <v>22</v>
      </c>
      <c r="X37" s="39" vm="1463">
        <f>CUBEVALUE("ThisWorkbookDataModel",$V$5,$U37,X$7)</f>
        <v>106</v>
      </c>
      <c r="Y37" s="118">
        <f t="shared" si="0"/>
        <v>1.4666666666666666</v>
      </c>
      <c r="Z37" s="119">
        <f t="shared" si="1"/>
        <v>7.0666666666666664</v>
      </c>
    </row>
    <row r="38" spans="21:26" x14ac:dyDescent="0.2">
      <c r="U38" s="117" t="str" vm="1224">
        <f>CUBEMEMBER("ThisWorkbookDataModel","[zh_flatfile].[team_name].&amp;[TEAM066]")</f>
        <v>TEAM066</v>
      </c>
      <c r="V38" s="39" vm="1478">
        <f>CUBEVALUE("ThisWorkbookDataModel",$V$5,$U38,V$7)</f>
        <v>25</v>
      </c>
      <c r="W38" s="39" vm="1397">
        <f>CUBEVALUE("ThisWorkbookDataModel",$V$5,$U38,W$7)</f>
        <v>25</v>
      </c>
      <c r="X38" s="39" vm="1398">
        <f>CUBEVALUE("ThisWorkbookDataModel",$V$5,$U38,X$7)</f>
        <v>85</v>
      </c>
      <c r="Y38" s="118">
        <f t="shared" si="0"/>
        <v>1</v>
      </c>
      <c r="Z38" s="119">
        <f t="shared" si="1"/>
        <v>3.4</v>
      </c>
    </row>
    <row r="39" spans="21:26" x14ac:dyDescent="0.2">
      <c r="U39" s="117" t="str" vm="1209">
        <f>CUBEMEMBER("ThisWorkbookDataModel","[zh_flatfile].[team_name].&amp;[TEAM026]")</f>
        <v>TEAM026</v>
      </c>
      <c r="V39" s="39" vm="1344">
        <f>CUBEVALUE("ThisWorkbookDataModel",$V$5,$U39,V$7)</f>
        <v>10</v>
      </c>
      <c r="W39" s="39" vm="1345">
        <f>CUBEVALUE("ThisWorkbookDataModel",$V$5,$U39,W$7)</f>
        <v>46</v>
      </c>
      <c r="X39" s="39" vm="1346">
        <f>CUBEVALUE("ThisWorkbookDataModel",$V$5,$U39,X$7)</f>
        <v>79</v>
      </c>
      <c r="Y39" s="118">
        <f t="shared" si="0"/>
        <v>4.5999999999999996</v>
      </c>
      <c r="Z39" s="119">
        <f t="shared" si="1"/>
        <v>7.9</v>
      </c>
    </row>
    <row r="40" spans="21:26" x14ac:dyDescent="0.2">
      <c r="U40" s="117" t="str" vm="1195">
        <f>CUBEMEMBER("ThisWorkbookDataModel","[zh_flatfile].[team_name].&amp;[TEAM093]")</f>
        <v>TEAM093</v>
      </c>
      <c r="V40" s="39" vm="1313">
        <f>CUBEVALUE("ThisWorkbookDataModel",$V$5,$U40,V$7)</f>
        <v>15</v>
      </c>
      <c r="W40" s="39" vm="1312">
        <f>CUBEVALUE("ThisWorkbookDataModel",$V$5,$U40,W$7)</f>
        <v>18</v>
      </c>
      <c r="X40" s="39" vm="1275">
        <f>CUBEVALUE("ThisWorkbookDataModel",$V$5,$U40,X$7)</f>
        <v>76</v>
      </c>
      <c r="Y40" s="118">
        <f t="shared" si="0"/>
        <v>1.2</v>
      </c>
      <c r="Z40" s="119">
        <f t="shared" si="1"/>
        <v>5.0666666666666664</v>
      </c>
    </row>
    <row r="41" spans="21:26" x14ac:dyDescent="0.2">
      <c r="U41" s="117" t="str" vm="1179">
        <f>CUBEMEMBER("ThisWorkbookDataModel","[zh_flatfile].[team_name].&amp;[TEAM017]")</f>
        <v>TEAM017</v>
      </c>
      <c r="V41" s="39" vm="1495">
        <f>CUBEVALUE("ThisWorkbookDataModel",$V$5,$U41,V$7)</f>
        <v>10</v>
      </c>
      <c r="W41" s="39" vm="1411">
        <f>CUBEVALUE("ThisWorkbookDataModel",$V$5,$U41,W$7)</f>
        <v>20</v>
      </c>
      <c r="X41" s="39" vm="1360">
        <f>CUBEVALUE("ThisWorkbookDataModel",$V$5,$U41,X$7)</f>
        <v>74</v>
      </c>
      <c r="Y41" s="118">
        <f t="shared" si="0"/>
        <v>2</v>
      </c>
      <c r="Z41" s="119">
        <f t="shared" si="1"/>
        <v>7.4</v>
      </c>
    </row>
    <row r="42" spans="21:26" x14ac:dyDescent="0.2">
      <c r="U42" s="117" t="str" vm="1165">
        <f>CUBEMEMBER("ThisWorkbookDataModel","[zh_flatfile].[team_name].&amp;[TEAM008]")</f>
        <v>TEAM008</v>
      </c>
      <c r="V42" s="39" vm="1527">
        <f>CUBEVALUE("ThisWorkbookDataModel",$V$5,$U42,V$7)</f>
        <v>10</v>
      </c>
      <c r="W42" s="39" vm="1298">
        <f>CUBEVALUE("ThisWorkbookDataModel",$V$5,$U42,W$7)</f>
        <v>22</v>
      </c>
      <c r="X42" s="39" vm="1299">
        <f>CUBEVALUE("ThisWorkbookDataModel",$V$5,$U42,X$7)</f>
        <v>71</v>
      </c>
      <c r="Y42" s="118">
        <f t="shared" si="0"/>
        <v>2.2000000000000002</v>
      </c>
      <c r="Z42" s="119">
        <f t="shared" si="1"/>
        <v>7.1</v>
      </c>
    </row>
    <row r="43" spans="21:26" x14ac:dyDescent="0.2">
      <c r="U43" s="117" t="str" vm="1151">
        <f>CUBEMEMBER("ThisWorkbookDataModel","[zh_flatfile].[team_name].&amp;[TEAM058]")</f>
        <v>TEAM058</v>
      </c>
      <c r="V43" s="39" vm="1505">
        <f>CUBEVALUE("ThisWorkbookDataModel",$V$5,$U43,V$7)</f>
        <v>5</v>
      </c>
      <c r="W43" s="39" vm="1274">
        <f>CUBEVALUE("ThisWorkbookDataModel",$V$5,$U43,W$7)</f>
        <v>24</v>
      </c>
      <c r="X43" s="39" vm="1252">
        <f>CUBEVALUE("ThisWorkbookDataModel",$V$5,$U43,X$7)</f>
        <v>69</v>
      </c>
      <c r="Y43" s="118">
        <f t="shared" si="0"/>
        <v>4.8</v>
      </c>
      <c r="Z43" s="119">
        <f t="shared" si="1"/>
        <v>13.8</v>
      </c>
    </row>
    <row r="44" spans="21:26" x14ac:dyDescent="0.2">
      <c r="U44" s="117" t="str" vm="1200">
        <f>CUBEMEMBER("ThisWorkbookDataModel","[zh_flatfile].[team_name].&amp;[TEAM057]")</f>
        <v>TEAM057</v>
      </c>
      <c r="V44" s="39" vm="1509">
        <f>CUBEVALUE("ThisWorkbookDataModel",$V$5,$U44,V$7)</f>
        <v>25</v>
      </c>
      <c r="W44" s="39" vm="1318">
        <f>CUBEVALUE("ThisWorkbookDataModel",$V$5,$U44,W$7)</f>
        <v>20</v>
      </c>
      <c r="X44" s="39" vm="1319">
        <f>CUBEVALUE("ThisWorkbookDataModel",$V$5,$U44,X$7)</f>
        <v>68</v>
      </c>
      <c r="Y44" s="118">
        <f t="shared" si="0"/>
        <v>0.8</v>
      </c>
      <c r="Z44" s="119">
        <f t="shared" si="1"/>
        <v>2.72</v>
      </c>
    </row>
    <row r="45" spans="21:26" x14ac:dyDescent="0.2">
      <c r="U45" s="117" t="str" vm="1239">
        <f>CUBEMEMBER("ThisWorkbookDataModel","[zh_flatfile].[team_name].&amp;[TEAM046]")</f>
        <v>TEAM046</v>
      </c>
      <c r="V45" s="39" vm="1461">
        <f>CUBEVALUE("ThisWorkbookDataModel",$V$5,$U45,V$7)</f>
        <v>10</v>
      </c>
      <c r="W45" s="39" vm="1462">
        <f>CUBEVALUE("ThisWorkbookDataModel",$V$5,$U45,W$7)</f>
        <v>20</v>
      </c>
      <c r="X45" s="39" vm="1460">
        <f>CUBEVALUE("ThisWorkbookDataModel",$V$5,$U45,X$7)</f>
        <v>66</v>
      </c>
      <c r="Y45" s="118">
        <f t="shared" si="0"/>
        <v>2</v>
      </c>
      <c r="Z45" s="119">
        <f t="shared" si="1"/>
        <v>6.6</v>
      </c>
    </row>
    <row r="46" spans="21:26" x14ac:dyDescent="0.2">
      <c r="U46" s="117" t="str" vm="1223">
        <f>CUBEMEMBER("ThisWorkbookDataModel","[zh_flatfile].[team_name].&amp;[TEAM085]")</f>
        <v>TEAM085</v>
      </c>
      <c r="V46" s="39" vm="1479">
        <f>CUBEVALUE("ThisWorkbookDataModel",$V$5,$U46,V$7)</f>
        <v>10</v>
      </c>
      <c r="W46" s="39" vm="1395">
        <f>CUBEVALUE("ThisWorkbookDataModel",$V$5,$U46,W$7)</f>
        <v>19</v>
      </c>
      <c r="X46" s="39" vm="1396">
        <f>CUBEVALUE("ThisWorkbookDataModel",$V$5,$U46,X$7)</f>
        <v>64</v>
      </c>
      <c r="Y46" s="118">
        <f t="shared" si="0"/>
        <v>1.9</v>
      </c>
      <c r="Z46" s="119">
        <f t="shared" si="1"/>
        <v>6.4</v>
      </c>
    </row>
    <row r="47" spans="21:26" x14ac:dyDescent="0.2">
      <c r="U47" s="117" t="str" vm="1208">
        <f>CUBEMEMBER("ThisWorkbookDataModel","[zh_flatfile].[team_name].&amp;[TEAM078]")</f>
        <v>TEAM078</v>
      </c>
      <c r="V47" s="39" vm="1341">
        <f>CUBEVALUE("ThisWorkbookDataModel",$V$5,$U47,V$7)</f>
        <v>5</v>
      </c>
      <c r="W47" s="39" vm="1342">
        <f>CUBEVALUE("ThisWorkbookDataModel",$V$5,$U47,W$7)</f>
        <v>9</v>
      </c>
      <c r="X47" s="39" vm="1343">
        <f>CUBEVALUE("ThisWorkbookDataModel",$V$5,$U47,X$7)</f>
        <v>59</v>
      </c>
      <c r="Y47" s="118">
        <f t="shared" si="0"/>
        <v>1.8</v>
      </c>
      <c r="Z47" s="119">
        <f t="shared" si="1"/>
        <v>11.8</v>
      </c>
    </row>
    <row r="48" spans="21:26" x14ac:dyDescent="0.2">
      <c r="U48" s="117" t="str" vm="1194">
        <f>CUBEMEMBER("ThisWorkbookDataModel","[zh_flatfile].[team_name].&amp;[TEAM001]")</f>
        <v>TEAM001</v>
      </c>
      <c r="V48" s="39" vm="1516">
        <f>CUBEVALUE("ThisWorkbookDataModel",$V$5,$U48,V$7)</f>
        <v>10</v>
      </c>
      <c r="W48" s="39" vm="1257">
        <f>CUBEVALUE("ThisWorkbookDataModel",$V$5,$U48,W$7)</f>
        <v>31</v>
      </c>
      <c r="X48" s="39" vm="1273">
        <f>CUBEVALUE("ThisWorkbookDataModel",$V$5,$U48,X$7)</f>
        <v>59</v>
      </c>
      <c r="Y48" s="118">
        <f t="shared" si="0"/>
        <v>3.1</v>
      </c>
      <c r="Z48" s="119">
        <f t="shared" si="1"/>
        <v>5.9</v>
      </c>
    </row>
    <row r="49" spans="21:26" x14ac:dyDescent="0.2">
      <c r="U49" s="117" t="str" vm="1178">
        <f>CUBEMEMBER("ThisWorkbookDataModel","[zh_flatfile].[team_name].&amp;[TEAM064]")</f>
        <v>TEAM064</v>
      </c>
      <c r="V49" s="39" vm="1496">
        <f>CUBEVALUE("ThisWorkbookDataModel",$V$5,$U49,V$7)</f>
        <v>5</v>
      </c>
      <c r="W49" s="39" vm="1412">
        <f>CUBEVALUE("ThisWorkbookDataModel",$V$5,$U49,W$7)</f>
        <v>30</v>
      </c>
      <c r="X49" s="39" vm="1361">
        <f>CUBEVALUE("ThisWorkbookDataModel",$V$5,$U49,X$7)</f>
        <v>57</v>
      </c>
      <c r="Y49" s="118">
        <f t="shared" si="0"/>
        <v>6</v>
      </c>
      <c r="Z49" s="119">
        <f t="shared" si="1"/>
        <v>11.4</v>
      </c>
    </row>
    <row r="50" spans="21:26" x14ac:dyDescent="0.2">
      <c r="U50" s="117" t="str" vm="1164">
        <f>CUBEMEMBER("ThisWorkbookDataModel","[zh_flatfile].[team_name].&amp;[TEAM014]")</f>
        <v>TEAM014</v>
      </c>
      <c r="V50" s="39" vm="1528">
        <f>CUBEVALUE("ThisWorkbookDataModel",$V$5,$U50,V$7)</f>
        <v>5</v>
      </c>
      <c r="W50" s="39" vm="1296">
        <f>CUBEVALUE("ThisWorkbookDataModel",$V$5,$U50,W$7)</f>
        <v>19</v>
      </c>
      <c r="X50" s="39" vm="1297">
        <f>CUBEVALUE("ThisWorkbookDataModel",$V$5,$U50,X$7)</f>
        <v>55</v>
      </c>
      <c r="Y50" s="118">
        <f t="shared" si="0"/>
        <v>3.8</v>
      </c>
      <c r="Z50" s="119">
        <f t="shared" si="1"/>
        <v>11</v>
      </c>
    </row>
    <row r="51" spans="21:26" x14ac:dyDescent="0.2">
      <c r="U51" s="117" t="str" vm="1150">
        <f>CUBEMEMBER("ThisWorkbookDataModel","[zh_flatfile].[team_name].&amp;[TEAM077]")</f>
        <v>TEAM077</v>
      </c>
      <c r="V51" s="39" vm="1535">
        <f>CUBEVALUE("ThisWorkbookDataModel",$V$5,$U51,V$7)</f>
        <v>25</v>
      </c>
      <c r="W51" s="39" vm="1272">
        <f>CUBEVALUE("ThisWorkbookDataModel",$V$5,$U51,W$7)</f>
        <v>18</v>
      </c>
      <c r="X51" s="39" vm="1251">
        <f>CUBEVALUE("ThisWorkbookDataModel",$V$5,$U51,X$7)</f>
        <v>55</v>
      </c>
      <c r="Y51" s="118">
        <f t="shared" si="0"/>
        <v>0.72</v>
      </c>
      <c r="Z51" s="119">
        <f t="shared" si="1"/>
        <v>2.2000000000000002</v>
      </c>
    </row>
    <row r="52" spans="21:26" x14ac:dyDescent="0.2">
      <c r="U52" s="117" t="str" vm="1185">
        <f>CUBEMEMBER("ThisWorkbookDataModel","[zh_flatfile].[team_name].&amp;[TEAM100]")</f>
        <v>TEAM100</v>
      </c>
      <c r="V52" s="39" t="str" vm="1510">
        <f>CUBEVALUE("ThisWorkbookDataModel",$V$5,$U52,V$7)</f>
        <v/>
      </c>
      <c r="W52" s="39" vm="1426">
        <f>CUBEVALUE("ThisWorkbookDataModel",$V$5,$U52,W$7)</f>
        <v>20</v>
      </c>
      <c r="X52" s="39" vm="1370">
        <f>CUBEVALUE("ThisWorkbookDataModel",$V$5,$U52,X$7)</f>
        <v>51</v>
      </c>
      <c r="Y52" s="118">
        <f t="shared" si="0"/>
        <v>0</v>
      </c>
      <c r="Z52" s="119">
        <f t="shared" si="1"/>
        <v>0</v>
      </c>
    </row>
    <row r="53" spans="21:26" x14ac:dyDescent="0.2">
      <c r="U53" s="117" t="str" vm="1238">
        <f>CUBEMEMBER("ThisWorkbookDataModel","[zh_flatfile].[team_name].&amp;[TEAM056]")</f>
        <v>TEAM056</v>
      </c>
      <c r="V53" s="39" vm="1457">
        <f>CUBEVALUE("ThisWorkbookDataModel",$V$5,$U53,V$7)</f>
        <v>15</v>
      </c>
      <c r="W53" s="39" vm="1459">
        <f>CUBEVALUE("ThisWorkbookDataModel",$V$5,$U53,W$7)</f>
        <v>22</v>
      </c>
      <c r="X53" s="39" vm="1458">
        <f>CUBEVALUE("ThisWorkbookDataModel",$V$5,$U53,X$7)</f>
        <v>50</v>
      </c>
      <c r="Y53" s="118">
        <f t="shared" si="0"/>
        <v>1.4666666666666666</v>
      </c>
      <c r="Z53" s="119">
        <f t="shared" si="1"/>
        <v>3.3333333333333335</v>
      </c>
    </row>
    <row r="54" spans="21:26" x14ac:dyDescent="0.2">
      <c r="U54" s="117" t="str" vm="1222">
        <f>CUBEMEMBER("ThisWorkbookDataModel","[zh_flatfile].[team_name].&amp;[TEAM009]")</f>
        <v>TEAM009</v>
      </c>
      <c r="V54" s="39" vm="1480">
        <f>CUBEVALUE("ThisWorkbookDataModel",$V$5,$U54,V$7)</f>
        <v>5</v>
      </c>
      <c r="W54" s="39" vm="1393">
        <f>CUBEVALUE("ThisWorkbookDataModel",$V$5,$U54,W$7)</f>
        <v>7</v>
      </c>
      <c r="X54" s="39" vm="1394">
        <f>CUBEVALUE("ThisWorkbookDataModel",$V$5,$U54,X$7)</f>
        <v>48</v>
      </c>
      <c r="Y54" s="118">
        <f t="shared" si="0"/>
        <v>1.4</v>
      </c>
      <c r="Z54" s="119">
        <f t="shared" si="1"/>
        <v>9.6</v>
      </c>
    </row>
    <row r="55" spans="21:26" x14ac:dyDescent="0.2">
      <c r="U55" s="117" t="str" vm="1207">
        <f>CUBEMEMBER("ThisWorkbookDataModel","[zh_flatfile].[team_name].&amp;[TEAM075]")</f>
        <v>TEAM075</v>
      </c>
      <c r="V55" s="39" vm="1338">
        <f>CUBEVALUE("ThisWorkbookDataModel",$V$5,$U55,V$7)</f>
        <v>10</v>
      </c>
      <c r="W55" s="39" vm="1339">
        <f>CUBEVALUE("ThisWorkbookDataModel",$V$5,$U55,W$7)</f>
        <v>17</v>
      </c>
      <c r="X55" s="39" vm="1340">
        <f>CUBEVALUE("ThisWorkbookDataModel",$V$5,$U55,X$7)</f>
        <v>45</v>
      </c>
      <c r="Y55" s="118">
        <f t="shared" si="0"/>
        <v>1.7</v>
      </c>
      <c r="Z55" s="119">
        <f t="shared" si="1"/>
        <v>4.5</v>
      </c>
    </row>
    <row r="56" spans="21:26" x14ac:dyDescent="0.2">
      <c r="U56" s="117" t="str" vm="1193">
        <f>CUBEMEMBER("ThisWorkbookDataModel","[zh_flatfile].[team_name].&amp;[TEAM027]")</f>
        <v>TEAM027</v>
      </c>
      <c r="V56" s="39" vm="1517">
        <f>CUBEVALUE("ThisWorkbookDataModel",$V$5,$U56,V$7)</f>
        <v>10</v>
      </c>
      <c r="W56" s="39" vm="1421">
        <f>CUBEVALUE("ThisWorkbookDataModel",$V$5,$U56,W$7)</f>
        <v>45</v>
      </c>
      <c r="X56" s="39" vm="1271">
        <f>CUBEVALUE("ThisWorkbookDataModel",$V$5,$U56,X$7)</f>
        <v>42</v>
      </c>
      <c r="Y56" s="118">
        <f t="shared" si="0"/>
        <v>4.5</v>
      </c>
      <c r="Z56" s="119">
        <f t="shared" si="1"/>
        <v>4.2</v>
      </c>
    </row>
    <row r="57" spans="21:26" x14ac:dyDescent="0.2">
      <c r="U57" s="117" t="str" vm="1177">
        <f>CUBEMEMBER("ThisWorkbookDataModel","[zh_flatfile].[team_name].&amp;[TEAM049]")</f>
        <v>TEAM049</v>
      </c>
      <c r="V57" s="39" vm="1497">
        <f>CUBEVALUE("ThisWorkbookDataModel",$V$5,$U57,V$7)</f>
        <v>5</v>
      </c>
      <c r="W57" s="39" vm="1413">
        <f>CUBEVALUE("ThisWorkbookDataModel",$V$5,$U57,W$7)</f>
        <v>11</v>
      </c>
      <c r="X57" s="39" vm="1362">
        <f>CUBEVALUE("ThisWorkbookDataModel",$V$5,$U57,X$7)</f>
        <v>40</v>
      </c>
      <c r="Y57" s="118">
        <f t="shared" si="0"/>
        <v>2.2000000000000002</v>
      </c>
      <c r="Z57" s="119">
        <f t="shared" si="1"/>
        <v>8</v>
      </c>
    </row>
    <row r="58" spans="21:26" x14ac:dyDescent="0.2">
      <c r="U58" s="117" t="str" vm="1163">
        <f>CUBEMEMBER("ThisWorkbookDataModel","[zh_flatfile].[team_name].&amp;[TEAM045]")</f>
        <v>TEAM045</v>
      </c>
      <c r="V58" s="39" vm="1529">
        <f>CUBEVALUE("ThisWorkbookDataModel",$V$5,$U58,V$7)</f>
        <v>15</v>
      </c>
      <c r="W58" s="39" vm="1294">
        <f>CUBEVALUE("ThisWorkbookDataModel",$V$5,$U58,W$7)</f>
        <v>19</v>
      </c>
      <c r="X58" s="39" vm="1295">
        <f>CUBEVALUE("ThisWorkbookDataModel",$V$5,$U58,X$7)</f>
        <v>39</v>
      </c>
      <c r="Y58" s="118">
        <f t="shared" si="0"/>
        <v>1.2666666666666666</v>
      </c>
      <c r="Z58" s="119">
        <f t="shared" si="1"/>
        <v>2.6</v>
      </c>
    </row>
    <row r="59" spans="21:26" x14ac:dyDescent="0.2">
      <c r="U59" s="117" t="str" vm="1149">
        <f>CUBEMEMBER("ThisWorkbookDataModel","[zh_flatfile].[team_name].&amp;[TEAM051]")</f>
        <v>TEAM051</v>
      </c>
      <c r="V59" s="39" vm="1489">
        <f>CUBEVALUE("ThisWorkbookDataModel",$V$5,$U59,V$7)</f>
        <v>5</v>
      </c>
      <c r="W59" s="39" vm="1270">
        <f>CUBEVALUE("ThisWorkbookDataModel",$V$5,$U59,W$7)</f>
        <v>42</v>
      </c>
      <c r="X59" s="39" vm="1250">
        <f>CUBEVALUE("ThisWorkbookDataModel",$V$5,$U59,X$7)</f>
        <v>36</v>
      </c>
      <c r="Y59" s="118">
        <f t="shared" si="0"/>
        <v>8.4</v>
      </c>
      <c r="Z59" s="119">
        <f t="shared" si="1"/>
        <v>7.2</v>
      </c>
    </row>
    <row r="60" spans="21:26" x14ac:dyDescent="0.2">
      <c r="U60" s="117" t="str" vm="1230">
        <f>CUBEMEMBER("ThisWorkbookDataModel","[zh_flatfile].[team_name].&amp;[TEAM034]")</f>
        <v>TEAM034</v>
      </c>
      <c r="V60" s="39" vm="1433">
        <f>CUBEVALUE("ThisWorkbookDataModel",$V$5,$U60,V$7)</f>
        <v>5</v>
      </c>
      <c r="W60" s="39" vm="1434">
        <f>CUBEVALUE("ThisWorkbookDataModel",$V$5,$U60,W$7)</f>
        <v>19</v>
      </c>
      <c r="X60" s="39" vm="1435">
        <f>CUBEVALUE("ThisWorkbookDataModel",$V$5,$U60,X$7)</f>
        <v>36</v>
      </c>
      <c r="Y60" s="118">
        <f t="shared" si="0"/>
        <v>3.8</v>
      </c>
      <c r="Z60" s="119">
        <f t="shared" si="1"/>
        <v>7.2</v>
      </c>
    </row>
    <row r="61" spans="21:26" x14ac:dyDescent="0.2">
      <c r="U61" s="117" t="str" vm="1237">
        <f>CUBEMEMBER("ThisWorkbookDataModel","[zh_flatfile].[team_name].&amp;[TEAM068]")</f>
        <v>TEAM068</v>
      </c>
      <c r="V61" s="39" vm="1455">
        <f>CUBEVALUE("ThisWorkbookDataModel",$V$5,$U61,V$7)</f>
        <v>5</v>
      </c>
      <c r="W61" s="39" vm="1456">
        <f>CUBEVALUE("ThisWorkbookDataModel",$V$5,$U61,W$7)</f>
        <v>8</v>
      </c>
      <c r="X61" s="39" vm="1454">
        <f>CUBEVALUE("ThisWorkbookDataModel",$V$5,$U61,X$7)</f>
        <v>35</v>
      </c>
      <c r="Y61" s="118">
        <f t="shared" si="0"/>
        <v>1.6</v>
      </c>
      <c r="Z61" s="119">
        <f t="shared" si="1"/>
        <v>7</v>
      </c>
    </row>
    <row r="62" spans="21:26" x14ac:dyDescent="0.2">
      <c r="U62" s="117" t="str" vm="1221">
        <f>CUBEMEMBER("ThisWorkbookDataModel","[zh_flatfile].[team_name].&amp;[TEAM076]")</f>
        <v>TEAM076</v>
      </c>
      <c r="V62" s="39" vm="1481">
        <f>CUBEVALUE("ThisWorkbookDataModel",$V$5,$U62,V$7)</f>
        <v>10</v>
      </c>
      <c r="W62" s="39" vm="1391">
        <f>CUBEVALUE("ThisWorkbookDataModel",$V$5,$U62,W$7)</f>
        <v>10</v>
      </c>
      <c r="X62" s="39" vm="1392">
        <f>CUBEVALUE("ThisWorkbookDataModel",$V$5,$U62,X$7)</f>
        <v>34</v>
      </c>
      <c r="Y62" s="118">
        <f t="shared" si="0"/>
        <v>1</v>
      </c>
      <c r="Z62" s="119">
        <f t="shared" si="1"/>
        <v>3.4</v>
      </c>
    </row>
    <row r="63" spans="21:26" x14ac:dyDescent="0.2">
      <c r="U63" s="117" t="str" vm="1206">
        <f>CUBEMEMBER("ThisWorkbookDataModel","[zh_flatfile].[team_name].&amp;[TEAM091]")</f>
        <v>TEAM091</v>
      </c>
      <c r="V63" s="39" vm="1335">
        <f>CUBEVALUE("ThisWorkbookDataModel",$V$5,$U63,V$7)</f>
        <v>30</v>
      </c>
      <c r="W63" s="39" vm="1336">
        <f>CUBEVALUE("ThisWorkbookDataModel",$V$5,$U63,W$7)</f>
        <v>5</v>
      </c>
      <c r="X63" s="39" vm="1337">
        <f>CUBEVALUE("ThisWorkbookDataModel",$V$5,$U63,X$7)</f>
        <v>30</v>
      </c>
      <c r="Y63" s="118">
        <f t="shared" si="0"/>
        <v>0.16666666666666666</v>
      </c>
      <c r="Z63" s="119">
        <f t="shared" si="1"/>
        <v>1</v>
      </c>
    </row>
    <row r="64" spans="21:26" x14ac:dyDescent="0.2">
      <c r="U64" s="117" t="str" vm="1192">
        <f>CUBEMEMBER("ThisWorkbookDataModel","[zh_flatfile].[team_name].&amp;[TEAM054]")</f>
        <v>TEAM054</v>
      </c>
      <c r="V64" s="39" vm="1518">
        <f>CUBEVALUE("ThisWorkbookDataModel",$V$5,$U64,V$7)</f>
        <v>5</v>
      </c>
      <c r="W64" s="39" vm="1405">
        <f>CUBEVALUE("ThisWorkbookDataModel",$V$5,$U64,W$7)</f>
        <v>6</v>
      </c>
      <c r="X64" s="39" vm="1269">
        <f>CUBEVALUE("ThisWorkbookDataModel",$V$5,$U64,X$7)</f>
        <v>30</v>
      </c>
      <c r="Y64" s="118">
        <f t="shared" si="0"/>
        <v>1.2</v>
      </c>
      <c r="Z64" s="119">
        <f t="shared" si="1"/>
        <v>6</v>
      </c>
    </row>
    <row r="65" spans="21:26" x14ac:dyDescent="0.2">
      <c r="U65" s="117" t="str" vm="1176">
        <f>CUBEMEMBER("ThisWorkbookDataModel","[zh_flatfile].[team_name].&amp;[TEAM074]")</f>
        <v>TEAM074</v>
      </c>
      <c r="V65" s="39" vm="1498">
        <f>CUBEVALUE("ThisWorkbookDataModel",$V$5,$U65,V$7)</f>
        <v>25</v>
      </c>
      <c r="W65" s="39" vm="1414">
        <f>CUBEVALUE("ThisWorkbookDataModel",$V$5,$U65,W$7)</f>
        <v>12</v>
      </c>
      <c r="X65" s="39" vm="1363">
        <f>CUBEVALUE("ThisWorkbookDataModel",$V$5,$U65,X$7)</f>
        <v>28</v>
      </c>
      <c r="Y65" s="118">
        <f t="shared" si="0"/>
        <v>0.48</v>
      </c>
      <c r="Z65" s="119">
        <f t="shared" si="1"/>
        <v>1.1200000000000001</v>
      </c>
    </row>
    <row r="66" spans="21:26" x14ac:dyDescent="0.2">
      <c r="U66" s="117" t="str" vm="1162">
        <f>CUBEMEMBER("ThisWorkbookDataModel","[zh_flatfile].[team_name].&amp;[TEAM003]")</f>
        <v>TEAM003</v>
      </c>
      <c r="V66" s="39" vm="1530">
        <f>CUBEVALUE("ThisWorkbookDataModel",$V$5,$U66,V$7)</f>
        <v>10</v>
      </c>
      <c r="W66" s="39" vm="1292">
        <f>CUBEVALUE("ThisWorkbookDataModel",$V$5,$U66,W$7)</f>
        <v>2</v>
      </c>
      <c r="X66" s="39" vm="1293">
        <f>CUBEVALUE("ThisWorkbookDataModel",$V$5,$U66,X$7)</f>
        <v>25</v>
      </c>
      <c r="Y66" s="118">
        <f t="shared" si="0"/>
        <v>0.2</v>
      </c>
      <c r="Z66" s="119">
        <f t="shared" si="1"/>
        <v>2.5</v>
      </c>
    </row>
    <row r="67" spans="21:26" x14ac:dyDescent="0.2">
      <c r="U67" s="117" t="str" vm="1148">
        <f>CUBEMEMBER("ThisWorkbookDataModel","[zh_flatfile].[team_name].&amp;[TEAM016]")</f>
        <v>TEAM016</v>
      </c>
      <c r="V67" s="39" vm="1490">
        <f>CUBEVALUE("ThisWorkbookDataModel",$V$5,$U67,V$7)</f>
        <v>25</v>
      </c>
      <c r="W67" s="39" vm="1268">
        <f>CUBEVALUE("ThisWorkbookDataModel",$V$5,$U67,W$7)</f>
        <v>18</v>
      </c>
      <c r="X67" s="39" vm="1249">
        <f>CUBEVALUE("ThisWorkbookDataModel",$V$5,$U67,X$7)</f>
        <v>25</v>
      </c>
      <c r="Y67" s="118">
        <f t="shared" si="0"/>
        <v>0.72</v>
      </c>
      <c r="Z67" s="119">
        <f t="shared" si="1"/>
        <v>1</v>
      </c>
    </row>
    <row r="68" spans="21:26" x14ac:dyDescent="0.2">
      <c r="U68" s="117" t="str" vm="1214">
        <f>CUBEMEMBER("ThisWorkbookDataModel","[zh_flatfile].[team_name].&amp;[TEAM010]")</f>
        <v>TEAM010</v>
      </c>
      <c r="V68" s="39" vm="1375">
        <f>CUBEVALUE("ThisWorkbookDataModel",$V$5,$U68,V$7)</f>
        <v>5</v>
      </c>
      <c r="W68" s="39" vm="1376">
        <f>CUBEVALUE("ThisWorkbookDataModel",$V$5,$U68,W$7)</f>
        <v>12</v>
      </c>
      <c r="X68" s="39" vm="1377">
        <f>CUBEVALUE("ThisWorkbookDataModel",$V$5,$U68,X$7)</f>
        <v>24</v>
      </c>
      <c r="Y68" s="118">
        <f t="shared" si="0"/>
        <v>2.4</v>
      </c>
      <c r="Z68" s="119">
        <f t="shared" si="1"/>
        <v>4.8</v>
      </c>
    </row>
    <row r="69" spans="21:26" x14ac:dyDescent="0.2">
      <c r="U69" s="117" t="str" vm="1236">
        <f>CUBEMEMBER("ThisWorkbookDataModel","[zh_flatfile].[team_name].&amp;[TEAM002]")</f>
        <v>TEAM002</v>
      </c>
      <c r="V69" s="39" vm="1452">
        <f>CUBEVALUE("ThisWorkbookDataModel",$V$5,$U69,V$7)</f>
        <v>25</v>
      </c>
      <c r="W69" s="39" vm="1453">
        <f>CUBEVALUE("ThisWorkbookDataModel",$V$5,$U69,W$7)</f>
        <v>6</v>
      </c>
      <c r="X69" s="39" vm="1451">
        <f>CUBEVALUE("ThisWorkbookDataModel",$V$5,$U69,X$7)</f>
        <v>24</v>
      </c>
      <c r="Y69" s="118">
        <f t="shared" si="0"/>
        <v>0.24</v>
      </c>
      <c r="Z69" s="119">
        <f t="shared" si="1"/>
        <v>0.96</v>
      </c>
    </row>
    <row r="70" spans="21:26" x14ac:dyDescent="0.2">
      <c r="U70" s="117" t="str" vm="1220">
        <f>CUBEMEMBER("ThisWorkbookDataModel","[zh_flatfile].[team_name].&amp;[TEAM043]")</f>
        <v>TEAM043</v>
      </c>
      <c r="V70" s="39" vm="1482">
        <f>CUBEVALUE("ThisWorkbookDataModel",$V$5,$U70,V$7)</f>
        <v>5</v>
      </c>
      <c r="W70" s="39" vm="1389">
        <f>CUBEVALUE("ThisWorkbookDataModel",$V$5,$U70,W$7)</f>
        <v>5</v>
      </c>
      <c r="X70" s="39" vm="1390">
        <f>CUBEVALUE("ThisWorkbookDataModel",$V$5,$U70,X$7)</f>
        <v>23</v>
      </c>
      <c r="Y70" s="118">
        <f t="shared" si="0"/>
        <v>1</v>
      </c>
      <c r="Z70" s="119">
        <f t="shared" si="1"/>
        <v>4.5999999999999996</v>
      </c>
    </row>
    <row r="71" spans="21:26" x14ac:dyDescent="0.2">
      <c r="U71" s="117" t="str" vm="1205">
        <f>CUBEMEMBER("ThisWorkbookDataModel","[zh_flatfile].[team_name].&amp;[TEAM088]")</f>
        <v>TEAM088</v>
      </c>
      <c r="V71" s="39" vm="1332">
        <f>CUBEVALUE("ThisWorkbookDataModel",$V$5,$U71,V$7)</f>
        <v>5</v>
      </c>
      <c r="W71" s="39" vm="1333">
        <f>CUBEVALUE("ThisWorkbookDataModel",$V$5,$U71,W$7)</f>
        <v>6</v>
      </c>
      <c r="X71" s="39" vm="1334">
        <f>CUBEVALUE("ThisWorkbookDataModel",$V$5,$U71,X$7)</f>
        <v>21</v>
      </c>
      <c r="Y71" s="118">
        <f t="shared" si="0"/>
        <v>1.2</v>
      </c>
      <c r="Z71" s="119">
        <f t="shared" si="1"/>
        <v>4.2</v>
      </c>
    </row>
    <row r="72" spans="21:26" x14ac:dyDescent="0.2">
      <c r="U72" s="117" t="str" vm="1191">
        <f>CUBEMEMBER("ThisWorkbookDataModel","[zh_flatfile].[team_name].&amp;[TEAM040]")</f>
        <v>TEAM040</v>
      </c>
      <c r="V72" s="39" vm="1519">
        <f>CUBEVALUE("ThisWorkbookDataModel",$V$5,$U72,V$7)</f>
        <v>5</v>
      </c>
      <c r="W72" s="39" vm="1422">
        <f>CUBEVALUE("ThisWorkbookDataModel",$V$5,$U72,W$7)</f>
        <v>2</v>
      </c>
      <c r="X72" s="39" vm="1267">
        <f>CUBEVALUE("ThisWorkbookDataModel",$V$5,$U72,X$7)</f>
        <v>21</v>
      </c>
      <c r="Y72" s="118">
        <f t="shared" si="0"/>
        <v>0.4</v>
      </c>
      <c r="Z72" s="119">
        <f t="shared" si="1"/>
        <v>4.2</v>
      </c>
    </row>
    <row r="73" spans="21:26" x14ac:dyDescent="0.2">
      <c r="U73" s="117" t="str" vm="1175">
        <f>CUBEMEMBER("ThisWorkbookDataModel","[zh_flatfile].[team_name].&amp;[TEAM029]")</f>
        <v>TEAM029</v>
      </c>
      <c r="V73" s="39" vm="1499">
        <f>CUBEVALUE("ThisWorkbookDataModel",$V$5,$U73,V$7)</f>
        <v>15</v>
      </c>
      <c r="W73" s="39" vm="1415">
        <f>CUBEVALUE("ThisWorkbookDataModel",$V$5,$U73,W$7)</f>
        <v>6</v>
      </c>
      <c r="X73" s="39" vm="1364">
        <f>CUBEVALUE("ThisWorkbookDataModel",$V$5,$U73,X$7)</f>
        <v>19</v>
      </c>
      <c r="Y73" s="118">
        <f t="shared" ref="Y73:Z106" si="2">IFERROR(W73/V73,0)</f>
        <v>0.4</v>
      </c>
      <c r="Z73" s="119">
        <f t="shared" ref="Z73:Z106" si="3">IFERROR(X73/V73,0)</f>
        <v>1.2666666666666666</v>
      </c>
    </row>
    <row r="74" spans="21:26" x14ac:dyDescent="0.2">
      <c r="U74" s="117" t="str" vm="1161">
        <f>CUBEMEMBER("ThisWorkbookDataModel","[zh_flatfile].[team_name].&amp;[TEAM004]")</f>
        <v>TEAM004</v>
      </c>
      <c r="V74" s="39" vm="1531">
        <f>CUBEVALUE("ThisWorkbookDataModel",$V$5,$U74,V$7)</f>
        <v>10</v>
      </c>
      <c r="W74" s="39" vm="1290">
        <f>CUBEVALUE("ThisWorkbookDataModel",$V$5,$U74,W$7)</f>
        <v>1</v>
      </c>
      <c r="X74" s="39" vm="1291">
        <f>CUBEVALUE("ThisWorkbookDataModel",$V$5,$U74,X$7)</f>
        <v>18</v>
      </c>
      <c r="Y74" s="118">
        <f t="shared" si="2"/>
        <v>0.1</v>
      </c>
      <c r="Z74" s="119">
        <f t="shared" si="3"/>
        <v>1.8</v>
      </c>
    </row>
    <row r="75" spans="21:26" x14ac:dyDescent="0.2">
      <c r="U75" s="117" t="str" vm="1147">
        <f>CUBEMEMBER("ThisWorkbookDataModel","[zh_flatfile].[team_name].&amp;[TEAM041]")</f>
        <v>TEAM041</v>
      </c>
      <c r="V75" s="39" vm="1537">
        <f>CUBEVALUE("ThisWorkbookDataModel",$V$5,$U75,V$7)</f>
        <v>5</v>
      </c>
      <c r="W75" s="39" vm="1266">
        <f>CUBEVALUE("ThisWorkbookDataModel",$V$5,$U75,W$7)</f>
        <v>12</v>
      </c>
      <c r="X75" s="39" vm="1248">
        <f>CUBEVALUE("ThisWorkbookDataModel",$V$5,$U75,X$7)</f>
        <v>15</v>
      </c>
      <c r="Y75" s="118">
        <f t="shared" si="2"/>
        <v>2.4</v>
      </c>
      <c r="Z75" s="119">
        <f t="shared" si="3"/>
        <v>3</v>
      </c>
    </row>
    <row r="76" spans="21:26" x14ac:dyDescent="0.2">
      <c r="U76" s="117" t="str" vm="1170">
        <f>CUBEMEMBER("ThisWorkbookDataModel","[zh_flatfile].[team_name].&amp;[TEAM081]")</f>
        <v>TEAM081</v>
      </c>
      <c r="V76" s="39" vm="1511">
        <f>CUBEVALUE("ThisWorkbookDataModel",$V$5,$U76,V$7)</f>
        <v>5</v>
      </c>
      <c r="W76" s="39" vm="1427">
        <f>CUBEVALUE("ThisWorkbookDataModel",$V$5,$U76,W$7)</f>
        <v>3</v>
      </c>
      <c r="X76" s="39" vm="1373">
        <f>CUBEVALUE("ThisWorkbookDataModel",$V$5,$U76,X$7)</f>
        <v>14</v>
      </c>
      <c r="Y76" s="118">
        <f t="shared" si="2"/>
        <v>0.6</v>
      </c>
      <c r="Z76" s="119">
        <f t="shared" si="3"/>
        <v>2.8</v>
      </c>
    </row>
    <row r="77" spans="21:26" x14ac:dyDescent="0.2">
      <c r="U77" s="117" t="str" vm="1235">
        <f>CUBEMEMBER("ThisWorkbookDataModel","[zh_flatfile].[team_name].&amp;[TEAM099]")</f>
        <v>TEAM099</v>
      </c>
      <c r="V77" s="39" vm="1449">
        <f>CUBEVALUE("ThisWorkbookDataModel",$V$5,$U77,V$7)</f>
        <v>5</v>
      </c>
      <c r="W77" s="39" vm="1450">
        <f>CUBEVALUE("ThisWorkbookDataModel",$V$5,$U77,W$7)</f>
        <v>2</v>
      </c>
      <c r="X77" s="39" vm="1448">
        <f>CUBEVALUE("ThisWorkbookDataModel",$V$5,$U77,X$7)</f>
        <v>14</v>
      </c>
      <c r="Y77" s="118">
        <f t="shared" si="2"/>
        <v>0.4</v>
      </c>
      <c r="Z77" s="119">
        <f t="shared" si="3"/>
        <v>2.8</v>
      </c>
    </row>
    <row r="78" spans="21:26" x14ac:dyDescent="0.2">
      <c r="U78" s="117" t="str" vm="1219">
        <f>CUBEMEMBER("ThisWorkbookDataModel","[zh_flatfile].[team_name].&amp;[TEAM067]")</f>
        <v>TEAM067</v>
      </c>
      <c r="V78" s="39" vm="1483">
        <f>CUBEVALUE("ThisWorkbookDataModel",$V$5,$U78,V$7)</f>
        <v>5</v>
      </c>
      <c r="W78" s="39" vm="1387">
        <f>CUBEVALUE("ThisWorkbookDataModel",$V$5,$U78,W$7)</f>
        <v>1</v>
      </c>
      <c r="X78" s="39" vm="1388">
        <f>CUBEVALUE("ThisWorkbookDataModel",$V$5,$U78,X$7)</f>
        <v>13</v>
      </c>
      <c r="Y78" s="118">
        <f t="shared" si="2"/>
        <v>0.2</v>
      </c>
      <c r="Z78" s="119">
        <f t="shared" si="3"/>
        <v>2.6</v>
      </c>
    </row>
    <row r="79" spans="21:26" x14ac:dyDescent="0.2">
      <c r="U79" s="117" t="str" vm="1204">
        <f>CUBEMEMBER("ThisWorkbookDataModel","[zh_flatfile].[team_name].&amp;[TEAM005]")</f>
        <v>TEAM005</v>
      </c>
      <c r="V79" s="39" vm="1329">
        <f>CUBEVALUE("ThisWorkbookDataModel",$V$5,$U79,V$7)</f>
        <v>10</v>
      </c>
      <c r="W79" s="39" vm="1330">
        <f>CUBEVALUE("ThisWorkbookDataModel",$V$5,$U79,W$7)</f>
        <v>7</v>
      </c>
      <c r="X79" s="39" vm="1331">
        <f>CUBEVALUE("ThisWorkbookDataModel",$V$5,$U79,X$7)</f>
        <v>12</v>
      </c>
      <c r="Y79" s="118">
        <f t="shared" si="2"/>
        <v>0.7</v>
      </c>
      <c r="Z79" s="119">
        <f t="shared" si="3"/>
        <v>1.2</v>
      </c>
    </row>
    <row r="80" spans="21:26" x14ac:dyDescent="0.2">
      <c r="U80" s="117" t="str" vm="1190">
        <f>CUBEMEMBER("ThisWorkbookDataModel","[zh_flatfile].[team_name].&amp;[TEAM060]")</f>
        <v>TEAM060</v>
      </c>
      <c r="V80" s="39" vm="1311">
        <f>CUBEVALUE("ThisWorkbookDataModel",$V$5,$U80,V$7)</f>
        <v>5</v>
      </c>
      <c r="W80" s="39" vm="1310">
        <f>CUBEVALUE("ThisWorkbookDataModel",$V$5,$U80,W$7)</f>
        <v>6</v>
      </c>
      <c r="X80" s="39" vm="1265">
        <f>CUBEVALUE("ThisWorkbookDataModel",$V$5,$U80,X$7)</f>
        <v>12</v>
      </c>
      <c r="Y80" s="118">
        <f t="shared" si="2"/>
        <v>1.2</v>
      </c>
      <c r="Z80" s="119">
        <f t="shared" si="3"/>
        <v>2.4</v>
      </c>
    </row>
    <row r="81" spans="21:26" x14ac:dyDescent="0.2">
      <c r="U81" s="117" t="str" vm="1174">
        <f>CUBEMEMBER("ThisWorkbookDataModel","[zh_flatfile].[team_name].&amp;[TEAM059]")</f>
        <v>TEAM059</v>
      </c>
      <c r="V81" s="39" t="str" vm="1500">
        <f>CUBEVALUE("ThisWorkbookDataModel",$V$5,$U81,V$7)</f>
        <v/>
      </c>
      <c r="W81" s="39" t="str" vm="1416">
        <f>CUBEVALUE("ThisWorkbookDataModel",$V$5,$U81,W$7)</f>
        <v/>
      </c>
      <c r="X81" s="39" vm="1365">
        <f>CUBEVALUE("ThisWorkbookDataModel",$V$5,$U81,X$7)</f>
        <v>12</v>
      </c>
      <c r="Y81" s="118">
        <f t="shared" si="2"/>
        <v>0</v>
      </c>
      <c r="Z81" s="119">
        <f t="shared" si="3"/>
        <v>0</v>
      </c>
    </row>
    <row r="82" spans="21:26" x14ac:dyDescent="0.2">
      <c r="U82" s="117" t="str" vm="1160">
        <f>CUBEMEMBER("ThisWorkbookDataModel","[zh_flatfile].[team_name].&amp;[TEAM023]")</f>
        <v>TEAM023</v>
      </c>
      <c r="V82" s="39" vm="1532">
        <f>CUBEVALUE("ThisWorkbookDataModel",$V$5,$U82,V$7)</f>
        <v>10</v>
      </c>
      <c r="W82" s="39" vm="1288">
        <f>CUBEVALUE("ThisWorkbookDataModel",$V$5,$U82,W$7)</f>
        <v>3</v>
      </c>
      <c r="X82" s="39" vm="1289">
        <f>CUBEVALUE("ThisWorkbookDataModel",$V$5,$U82,X$7)</f>
        <v>11</v>
      </c>
      <c r="Y82" s="118">
        <f t="shared" si="2"/>
        <v>0.3</v>
      </c>
      <c r="Z82" s="119">
        <f t="shared" si="3"/>
        <v>1.1000000000000001</v>
      </c>
    </row>
    <row r="83" spans="21:26" x14ac:dyDescent="0.2">
      <c r="U83" s="117" t="str" vm="1146">
        <f>CUBEMEMBER("ThisWorkbookDataModel","[zh_flatfile].[team_name].&amp;[TEAM069]")</f>
        <v>TEAM069</v>
      </c>
      <c r="V83" s="39" vm="1506">
        <f>CUBEVALUE("ThisWorkbookDataModel",$V$5,$U83,V$7)</f>
        <v>15</v>
      </c>
      <c r="W83" s="39" vm="1264">
        <f>CUBEVALUE("ThisWorkbookDataModel",$V$5,$U83,W$7)</f>
        <v>3</v>
      </c>
      <c r="X83" s="39" vm="1247">
        <f>CUBEVALUE("ThisWorkbookDataModel",$V$5,$U83,X$7)</f>
        <v>10</v>
      </c>
      <c r="Y83" s="118">
        <f t="shared" si="2"/>
        <v>0.2</v>
      </c>
      <c r="Z83" s="119">
        <f t="shared" si="3"/>
        <v>0.66666666666666663</v>
      </c>
    </row>
    <row r="84" spans="21:26" x14ac:dyDescent="0.2">
      <c r="U84" s="117" t="str" vm="1184">
        <f>CUBEMEMBER("ThisWorkbookDataModel","[zh_flatfile].[team_name].&amp;[TEAM063]")</f>
        <v>TEAM063</v>
      </c>
      <c r="V84" s="39" vm="1512">
        <f>CUBEVALUE("ThisWorkbookDataModel",$V$5,$U84,V$7)</f>
        <v>5</v>
      </c>
      <c r="W84" s="39" vm="1428">
        <f>CUBEVALUE("ThisWorkbookDataModel",$V$5,$U84,W$7)</f>
        <v>3</v>
      </c>
      <c r="X84" s="39" vm="1371">
        <f>CUBEVALUE("ThisWorkbookDataModel",$V$5,$U84,X$7)</f>
        <v>9</v>
      </c>
      <c r="Y84" s="118">
        <f t="shared" si="2"/>
        <v>0.6</v>
      </c>
      <c r="Z84" s="119">
        <f t="shared" si="3"/>
        <v>1.8</v>
      </c>
    </row>
    <row r="85" spans="21:26" x14ac:dyDescent="0.2">
      <c r="U85" s="117" t="str" vm="1234">
        <f>CUBEMEMBER("ThisWorkbookDataModel","[zh_flatfile].[team_name].&amp;[TEAM025]")</f>
        <v>TEAM025</v>
      </c>
      <c r="V85" s="39" vm="1446">
        <f>CUBEVALUE("ThisWorkbookDataModel",$V$5,$U85,V$7)</f>
        <v>10</v>
      </c>
      <c r="W85" s="39" t="str" vm="1447">
        <f>CUBEVALUE("ThisWorkbookDataModel",$V$5,$U85,W$7)</f>
        <v/>
      </c>
      <c r="X85" s="39" vm="1445">
        <f>CUBEVALUE("ThisWorkbookDataModel",$V$5,$U85,X$7)</f>
        <v>8</v>
      </c>
      <c r="Y85" s="118">
        <f t="shared" si="2"/>
        <v>0</v>
      </c>
      <c r="Z85" s="119">
        <f t="shared" si="3"/>
        <v>0.8</v>
      </c>
    </row>
    <row r="86" spans="21:26" x14ac:dyDescent="0.2">
      <c r="U86" s="117" t="str" vm="1218">
        <f>CUBEMEMBER("ThisWorkbookDataModel","[zh_flatfile].[team_name].&amp;[TEAM018]")</f>
        <v>TEAM018</v>
      </c>
      <c r="V86" s="39" vm="1484">
        <f>CUBEVALUE("ThisWorkbookDataModel",$V$5,$U86,V$7)</f>
        <v>5</v>
      </c>
      <c r="W86" s="39" t="str" vm="1385">
        <f>CUBEVALUE("ThisWorkbookDataModel",$V$5,$U86,W$7)</f>
        <v/>
      </c>
      <c r="X86" s="39" vm="1386">
        <f>CUBEVALUE("ThisWorkbookDataModel",$V$5,$U86,X$7)</f>
        <v>7</v>
      </c>
      <c r="Y86" s="118">
        <f t="shared" si="2"/>
        <v>0</v>
      </c>
      <c r="Z86" s="119">
        <f t="shared" si="3"/>
        <v>1.4</v>
      </c>
    </row>
    <row r="87" spans="21:26" x14ac:dyDescent="0.2">
      <c r="U87" s="117" t="str" vm="1203">
        <f>CUBEMEMBER("ThisWorkbookDataModel","[zh_flatfile].[team_name].&amp;[TEAM087]")</f>
        <v>TEAM087</v>
      </c>
      <c r="V87" s="39" vm="1326">
        <f>CUBEVALUE("ThisWorkbookDataModel",$V$5,$U87,V$7)</f>
        <v>15</v>
      </c>
      <c r="W87" s="39" vm="1327">
        <f>CUBEVALUE("ThisWorkbookDataModel",$V$5,$U87,W$7)</f>
        <v>1</v>
      </c>
      <c r="X87" s="39" vm="1328">
        <f>CUBEVALUE("ThisWorkbookDataModel",$V$5,$U87,X$7)</f>
        <v>7</v>
      </c>
      <c r="Y87" s="118">
        <f t="shared" si="2"/>
        <v>6.6666666666666666E-2</v>
      </c>
      <c r="Z87" s="119">
        <f t="shared" si="3"/>
        <v>0.46666666666666667</v>
      </c>
    </row>
    <row r="88" spans="21:26" x14ac:dyDescent="0.2">
      <c r="U88" s="117" t="str" vm="1189">
        <f>CUBEMEMBER("ThisWorkbookDataModel","[zh_flatfile].[team_name].&amp;[TEAM094]")</f>
        <v>TEAM094</v>
      </c>
      <c r="V88" s="39" vm="1309">
        <f>CUBEVALUE("ThisWorkbookDataModel",$V$5,$U88,V$7)</f>
        <v>15</v>
      </c>
      <c r="W88" s="39" vm="1308">
        <f>CUBEVALUE("ThisWorkbookDataModel",$V$5,$U88,W$7)</f>
        <v>3</v>
      </c>
      <c r="X88" s="39" vm="1263">
        <f>CUBEVALUE("ThisWorkbookDataModel",$V$5,$U88,X$7)</f>
        <v>6</v>
      </c>
      <c r="Y88" s="118">
        <f t="shared" si="2"/>
        <v>0.2</v>
      </c>
      <c r="Z88" s="119">
        <f t="shared" si="3"/>
        <v>0.4</v>
      </c>
    </row>
    <row r="89" spans="21:26" x14ac:dyDescent="0.2">
      <c r="U89" s="117" t="str" vm="1173">
        <f>CUBEMEMBER("ThisWorkbookDataModel","[zh_flatfile].[team_name].&amp;[TEAM061]")</f>
        <v>TEAM061</v>
      </c>
      <c r="V89" s="39" vm="1501">
        <f>CUBEVALUE("ThisWorkbookDataModel",$V$5,$U89,V$7)</f>
        <v>10</v>
      </c>
      <c r="W89" s="39" vm="1417">
        <f>CUBEVALUE("ThisWorkbookDataModel",$V$5,$U89,W$7)</f>
        <v>1</v>
      </c>
      <c r="X89" s="39" vm="1366">
        <f>CUBEVALUE("ThisWorkbookDataModel",$V$5,$U89,X$7)</f>
        <v>6</v>
      </c>
      <c r="Y89" s="118">
        <f t="shared" si="2"/>
        <v>0.1</v>
      </c>
      <c r="Z89" s="119">
        <f t="shared" si="3"/>
        <v>0.6</v>
      </c>
    </row>
    <row r="90" spans="21:26" x14ac:dyDescent="0.2">
      <c r="U90" s="117" t="str" vm="1159">
        <f>CUBEMEMBER("ThisWorkbookDataModel","[zh_flatfile].[team_name].&amp;[TEAM042]")</f>
        <v>TEAM042</v>
      </c>
      <c r="V90" s="39" vm="1533">
        <f>CUBEVALUE("ThisWorkbookDataModel",$V$5,$U90,V$7)</f>
        <v>25</v>
      </c>
      <c r="W90" s="39" t="str" vm="1286">
        <f>CUBEVALUE("ThisWorkbookDataModel",$V$5,$U90,W$7)</f>
        <v/>
      </c>
      <c r="X90" s="39" vm="1287">
        <f>CUBEVALUE("ThisWorkbookDataModel",$V$5,$U90,X$7)</f>
        <v>6</v>
      </c>
      <c r="Y90" s="118">
        <f t="shared" si="2"/>
        <v>0</v>
      </c>
      <c r="Z90" s="119">
        <f t="shared" si="3"/>
        <v>0.24</v>
      </c>
    </row>
    <row r="91" spans="21:26" x14ac:dyDescent="0.2">
      <c r="U91" s="117" t="str" vm="1145">
        <f>CUBEMEMBER("ThisWorkbookDataModel","[zh_flatfile].[team_name].&amp;[TEAM039]")</f>
        <v>TEAM039</v>
      </c>
      <c r="V91" s="39" vm="1538">
        <f>CUBEVALUE("ThisWorkbookDataModel",$V$5,$U91,V$7)</f>
        <v>5</v>
      </c>
      <c r="W91" s="39" vm="1262">
        <f>CUBEVALUE("ThisWorkbookDataModel",$V$5,$U91,W$7)</f>
        <v>10</v>
      </c>
      <c r="X91" s="39" vm="1246">
        <f>CUBEVALUE("ThisWorkbookDataModel",$V$5,$U91,X$7)</f>
        <v>6</v>
      </c>
      <c r="Y91" s="118">
        <f t="shared" si="2"/>
        <v>2</v>
      </c>
      <c r="Z91" s="119">
        <f t="shared" si="3"/>
        <v>1.2</v>
      </c>
    </row>
    <row r="92" spans="21:26" x14ac:dyDescent="0.2">
      <c r="U92" s="117" t="str" vm="1229">
        <f>CUBEMEMBER("ThisWorkbookDataModel","[zh_flatfile].[team_name].&amp;[TEAM065]")</f>
        <v>TEAM065</v>
      </c>
      <c r="V92" s="39" vm="1430">
        <f>CUBEVALUE("ThisWorkbookDataModel",$V$5,$U92,V$7)</f>
        <v>5</v>
      </c>
      <c r="W92" s="39" t="str" vm="1431">
        <f>CUBEVALUE("ThisWorkbookDataModel",$V$5,$U92,W$7)</f>
        <v/>
      </c>
      <c r="X92" s="39" vm="1432">
        <f>CUBEVALUE("ThisWorkbookDataModel",$V$5,$U92,X$7)</f>
        <v>5</v>
      </c>
      <c r="Y92" s="118">
        <f t="shared" si="2"/>
        <v>0</v>
      </c>
      <c r="Z92" s="119">
        <f t="shared" si="3"/>
        <v>1</v>
      </c>
    </row>
    <row r="93" spans="21:26" x14ac:dyDescent="0.2">
      <c r="U93" s="117" t="str" vm="1233">
        <f>CUBEMEMBER("ThisWorkbookDataModel","[zh_flatfile].[team_name].&amp;[TEAM020]")</f>
        <v>TEAM020</v>
      </c>
      <c r="V93" s="39" vm="1443">
        <f>CUBEVALUE("ThisWorkbookDataModel",$V$5,$U93,V$7)</f>
        <v>15</v>
      </c>
      <c r="W93" s="39" t="str" vm="1444">
        <f>CUBEVALUE("ThisWorkbookDataModel",$V$5,$U93,W$7)</f>
        <v/>
      </c>
      <c r="X93" s="39" vm="1442">
        <f>CUBEVALUE("ThisWorkbookDataModel",$V$5,$U93,X$7)</f>
        <v>4</v>
      </c>
      <c r="Y93" s="118">
        <f t="shared" si="2"/>
        <v>0</v>
      </c>
      <c r="Z93" s="119">
        <f t="shared" si="3"/>
        <v>0.26666666666666666</v>
      </c>
    </row>
    <row r="94" spans="21:26" x14ac:dyDescent="0.2">
      <c r="U94" s="117" t="str" vm="1217">
        <f>CUBEMEMBER("ThisWorkbookDataModel","[zh_flatfile].[team_name].&amp;[TEAM073]")</f>
        <v>TEAM073</v>
      </c>
      <c r="V94" s="39" vm="1485">
        <f>CUBEVALUE("ThisWorkbookDataModel",$V$5,$U94,V$7)</f>
        <v>5</v>
      </c>
      <c r="W94" s="39" vm="1383">
        <f>CUBEVALUE("ThisWorkbookDataModel",$V$5,$U94,W$7)</f>
        <v>2</v>
      </c>
      <c r="X94" s="39" vm="1384">
        <f>CUBEVALUE("ThisWorkbookDataModel",$V$5,$U94,X$7)</f>
        <v>3</v>
      </c>
      <c r="Y94" s="118">
        <f t="shared" si="2"/>
        <v>0.4</v>
      </c>
      <c r="Z94" s="119">
        <f t="shared" si="3"/>
        <v>0.6</v>
      </c>
    </row>
    <row r="95" spans="21:26" x14ac:dyDescent="0.2">
      <c r="U95" s="117" t="str" vm="1202">
        <f>CUBEMEMBER("ThisWorkbookDataModel","[zh_flatfile].[team_name].&amp;[TEAM083]")</f>
        <v>TEAM083</v>
      </c>
      <c r="V95" s="39" vm="1323">
        <f>CUBEVALUE("ThisWorkbookDataModel",$V$5,$U95,V$7)</f>
        <v>5</v>
      </c>
      <c r="W95" s="39" t="str" vm="1324">
        <f>CUBEVALUE("ThisWorkbookDataModel",$V$5,$U95,W$7)</f>
        <v/>
      </c>
      <c r="X95" s="39" vm="1325">
        <f>CUBEVALUE("ThisWorkbookDataModel",$V$5,$U95,X$7)</f>
        <v>3</v>
      </c>
      <c r="Y95" s="118">
        <f t="shared" si="2"/>
        <v>0</v>
      </c>
      <c r="Z95" s="119">
        <f t="shared" si="3"/>
        <v>0.6</v>
      </c>
    </row>
    <row r="96" spans="21:26" x14ac:dyDescent="0.2">
      <c r="U96" s="117" t="str" vm="1188">
        <f>CUBEMEMBER("ThisWorkbookDataModel","[zh_flatfile].[team_name].&amp;[TEAM011]")</f>
        <v>TEAM011</v>
      </c>
      <c r="V96" s="39" vm="1520">
        <f>CUBEVALUE("ThisWorkbookDataModel",$V$5,$U96,V$7)</f>
        <v>5</v>
      </c>
      <c r="W96" s="39" t="str" vm="1423">
        <f>CUBEVALUE("ThisWorkbookDataModel",$V$5,$U96,W$7)</f>
        <v/>
      </c>
      <c r="X96" s="39" vm="1261">
        <f>CUBEVALUE("ThisWorkbookDataModel",$V$5,$U96,X$7)</f>
        <v>2</v>
      </c>
      <c r="Y96" s="118">
        <f t="shared" si="2"/>
        <v>0</v>
      </c>
      <c r="Z96" s="119">
        <f t="shared" si="3"/>
        <v>0.4</v>
      </c>
    </row>
    <row r="97" spans="21:26" x14ac:dyDescent="0.2">
      <c r="U97" s="117" t="str" vm="1172">
        <f>CUBEMEMBER("ThisWorkbookDataModel","[zh_flatfile].[team_name].&amp;[TEAM021]")</f>
        <v>TEAM021</v>
      </c>
      <c r="V97" s="39" vm="1502">
        <f>CUBEVALUE("ThisWorkbookDataModel",$V$5,$U97,V$7)</f>
        <v>5</v>
      </c>
      <c r="W97" s="39" vm="1418">
        <f>CUBEVALUE("ThisWorkbookDataModel",$V$5,$U97,W$7)</f>
        <v>1</v>
      </c>
      <c r="X97" s="39" vm="1367">
        <f>CUBEVALUE("ThisWorkbookDataModel",$V$5,$U97,X$7)</f>
        <v>1</v>
      </c>
      <c r="Y97" s="118">
        <f t="shared" si="2"/>
        <v>0.2</v>
      </c>
      <c r="Z97" s="119">
        <f t="shared" si="3"/>
        <v>0.2</v>
      </c>
    </row>
    <row r="98" spans="21:26" x14ac:dyDescent="0.2">
      <c r="U98" s="117" t="str" vm="1158">
        <f>CUBEMEMBER("ThisWorkbookDataModel","[zh_flatfile].[team_name].&amp;[TEAM053]")</f>
        <v>TEAM053</v>
      </c>
      <c r="V98" s="39" vm="1534">
        <f>CUBEVALUE("ThisWorkbookDataModel",$V$5,$U98,V$7)</f>
        <v>10</v>
      </c>
      <c r="W98" s="39" t="str" vm="1284">
        <f>CUBEVALUE("ThisWorkbookDataModel",$V$5,$U98,W$7)</f>
        <v/>
      </c>
      <c r="X98" s="39" vm="1285">
        <f>CUBEVALUE("ThisWorkbookDataModel",$V$5,$U98,X$7)</f>
        <v>1</v>
      </c>
      <c r="Y98" s="118">
        <f t="shared" si="2"/>
        <v>0</v>
      </c>
      <c r="Z98" s="119">
        <f t="shared" si="3"/>
        <v>0.1</v>
      </c>
    </row>
    <row r="99" spans="21:26" x14ac:dyDescent="0.2">
      <c r="U99" s="117" t="str" vm="1144">
        <f>CUBEMEMBER("ThisWorkbookDataModel","[zh_flatfile].[team_name].&amp;[TEAM072]")</f>
        <v>TEAM072</v>
      </c>
      <c r="V99" s="39" vm="1536">
        <f>CUBEVALUE("ThisWorkbookDataModel",$V$5,$U99,V$7)</f>
        <v>5</v>
      </c>
      <c r="W99" s="39" t="str" vm="1260">
        <f>CUBEVALUE("ThisWorkbookDataModel",$V$5,$U99,W$7)</f>
        <v/>
      </c>
      <c r="X99" s="39" vm="1245">
        <f>CUBEVALUE("ThisWorkbookDataModel",$V$5,$U99,X$7)</f>
        <v>1</v>
      </c>
      <c r="Y99" s="118">
        <f t="shared" si="2"/>
        <v>0</v>
      </c>
      <c r="Z99" s="119">
        <f t="shared" si="3"/>
        <v>0.2</v>
      </c>
    </row>
    <row r="100" spans="21:26" x14ac:dyDescent="0.2">
      <c r="U100" s="117" t="str" vm="1156">
        <f>CUBEMEMBER("ThisWorkbookDataModel","[zh_flatfile].[team_name].&amp;[TEAM019]")</f>
        <v>TEAM019</v>
      </c>
      <c r="V100" s="39" t="str" vm="1513">
        <f>CUBEVALUE("ThisWorkbookDataModel",$V$5,$U100,V$7)</f>
        <v/>
      </c>
      <c r="W100" s="39" t="str" vm="1429">
        <f>CUBEVALUE("ThisWorkbookDataModel",$V$5,$U100,W$7)</f>
        <v/>
      </c>
      <c r="X100" s="39" vm="1374">
        <f>CUBEVALUE("ThisWorkbookDataModel",$V$5,$U100,X$7)</f>
        <v>1</v>
      </c>
      <c r="Y100" s="118">
        <f t="shared" si="2"/>
        <v>0</v>
      </c>
      <c r="Z100" s="119">
        <f t="shared" si="3"/>
        <v>0</v>
      </c>
    </row>
    <row r="101" spans="21:26" x14ac:dyDescent="0.2">
      <c r="U101" s="117" t="str" vm="1232">
        <f>CUBEMEMBER("ThisWorkbookDataModel","[zh_flatfile].[team_name].&amp;[TEAM031]")</f>
        <v>TEAM031</v>
      </c>
      <c r="V101" s="39" vm="1440">
        <f>CUBEVALUE("ThisWorkbookDataModel",$V$5,$U101,V$7)</f>
        <v>5</v>
      </c>
      <c r="W101" s="39" t="str" vm="1441">
        <f>CUBEVALUE("ThisWorkbookDataModel",$V$5,$U101,W$7)</f>
        <v/>
      </c>
      <c r="X101" s="39" t="str" vm="1439">
        <f>CUBEVALUE("ThisWorkbookDataModel",$V$5,$U101,X$7)</f>
        <v/>
      </c>
      <c r="Y101" s="118">
        <f t="shared" si="2"/>
        <v>0</v>
      </c>
      <c r="Z101" s="119">
        <f t="shared" si="3"/>
        <v>0</v>
      </c>
    </row>
    <row r="102" spans="21:26" x14ac:dyDescent="0.2">
      <c r="U102" s="117" t="str" vm="1216">
        <f>CUBEMEMBER("ThisWorkbookDataModel","[zh_flatfile].[team_name].&amp;[TEAM096]")</f>
        <v>TEAM096</v>
      </c>
      <c r="V102" s="39" vm="1486">
        <f>CUBEVALUE("ThisWorkbookDataModel",$V$5,$U102,V$7)</f>
        <v>5</v>
      </c>
      <c r="W102" s="39" t="str" vm="1381">
        <f>CUBEVALUE("ThisWorkbookDataModel",$V$5,$U102,W$7)</f>
        <v/>
      </c>
      <c r="X102" s="39" t="str" vm="1382">
        <f>CUBEVALUE("ThisWorkbookDataModel",$V$5,$U102,X$7)</f>
        <v/>
      </c>
      <c r="Y102" s="118">
        <f t="shared" si="2"/>
        <v>0</v>
      </c>
      <c r="Z102" s="119">
        <f t="shared" si="3"/>
        <v>0</v>
      </c>
    </row>
    <row r="103" spans="21:26" x14ac:dyDescent="0.2">
      <c r="U103" s="117" t="str" vm="1201">
        <f>CUBEMEMBER("ThisWorkbookDataModel","[zh_flatfile].[team_name].&amp;[TEAM036]")</f>
        <v>TEAM036</v>
      </c>
      <c r="V103" s="39" vm="1320">
        <f>CUBEVALUE("ThisWorkbookDataModel",$V$5,$U103,V$7)</f>
        <v>5</v>
      </c>
      <c r="W103" s="39" t="str" vm="1321">
        <f>CUBEVALUE("ThisWorkbookDataModel",$V$5,$U103,W$7)</f>
        <v/>
      </c>
      <c r="X103" s="39" t="str" vm="1322">
        <f>CUBEVALUE("ThisWorkbookDataModel",$V$5,$U103,X$7)</f>
        <v/>
      </c>
      <c r="Y103" s="118">
        <f t="shared" si="2"/>
        <v>0</v>
      </c>
      <c r="Z103" s="119">
        <f t="shared" si="3"/>
        <v>0</v>
      </c>
    </row>
    <row r="104" spans="21:26" x14ac:dyDescent="0.2">
      <c r="U104" s="117" t="str" vm="1187">
        <f>CUBEMEMBER("ThisWorkbookDataModel","[zh_flatfile].[team_name].&amp;[TEAM012]")</f>
        <v>TEAM012</v>
      </c>
      <c r="V104" s="39" vm="1521">
        <f>CUBEVALUE("ThisWorkbookDataModel",$V$5,$U104,V$7)</f>
        <v>5</v>
      </c>
      <c r="W104" s="39" t="str" vm="1406">
        <f>CUBEVALUE("ThisWorkbookDataModel",$V$5,$U104,W$7)</f>
        <v/>
      </c>
      <c r="X104" s="39" t="str" vm="1259">
        <f>CUBEVALUE("ThisWorkbookDataModel",$V$5,$U104,X$7)</f>
        <v/>
      </c>
      <c r="Y104" s="118">
        <f t="shared" si="2"/>
        <v>0</v>
      </c>
      <c r="Z104" s="119">
        <f t="shared" si="3"/>
        <v>0</v>
      </c>
    </row>
    <row r="105" spans="21:26" x14ac:dyDescent="0.2">
      <c r="U105" s="120" t="str" vm="1171">
        <f>CUBEMEMBER("ThisWorkbookDataModel","[zh_flatfile].[team_name].&amp;[TEAM035]")</f>
        <v>TEAM035</v>
      </c>
      <c r="V105" s="121" vm="1503">
        <f>CUBEVALUE("ThisWorkbookDataModel",$V$5,$U105,V$7)</f>
        <v>5</v>
      </c>
      <c r="W105" s="121" t="str" vm="1419">
        <f>CUBEVALUE("ThisWorkbookDataModel",$V$5,$U105,W$7)</f>
        <v/>
      </c>
      <c r="X105" s="121" t="str" vm="1368">
        <f>CUBEVALUE("ThisWorkbookDataModel",$V$5,$U105,X$7)</f>
        <v/>
      </c>
      <c r="Y105" s="122">
        <f t="shared" si="2"/>
        <v>0</v>
      </c>
      <c r="Z105" s="123">
        <f t="shared" si="3"/>
        <v>0</v>
      </c>
    </row>
  </sheetData>
  <conditionalFormatting sqref="Z8:Z105">
    <cfRule type="colorScale" priority="2">
      <colorScale>
        <cfvo type="min"/>
        <cfvo type="max"/>
        <color rgb="FFFCFCFF"/>
        <color rgb="FF63BE7B"/>
      </colorScale>
    </cfRule>
  </conditionalFormatting>
  <conditionalFormatting sqref="Y8:Y105">
    <cfRule type="colorScale" priority="1">
      <colorScale>
        <cfvo type="min"/>
        <cfvo type="max"/>
        <color rgb="FFFCFCFF"/>
        <color rgb="FF63BE7B"/>
      </colorScale>
    </cfRule>
  </conditionalFormatting>
  <hyperlinks>
    <hyperlink ref="B2" location="'Business Hypothesis'!A1" display="Back" xr:uid="{4EFDB25F-AFA1-4208-BA5C-24EF15CA0735}"/>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5EC9-EED6-40C1-B677-7B734A9FEEE4}">
  <sheetPr>
    <pageSetUpPr fitToPage="1"/>
  </sheetPr>
  <dimension ref="B1:P106"/>
  <sheetViews>
    <sheetView showGridLines="0" zoomScaleNormal="100" workbookViewId="0">
      <selection activeCell="G2" sqref="G2"/>
    </sheetView>
  </sheetViews>
  <sheetFormatPr defaultRowHeight="12" outlineLevelCol="1" x14ac:dyDescent="0.2"/>
  <cols>
    <col min="1" max="1" width="2" customWidth="1"/>
    <col min="2" max="2" width="13.28515625" hidden="1" customWidth="1" outlineLevel="1"/>
    <col min="3" max="3" width="16" hidden="1" customWidth="1" outlineLevel="1"/>
    <col min="4" max="5" width="6.7109375" hidden="1" customWidth="1" outlineLevel="1"/>
    <col min="6" max="6" width="10.85546875" hidden="1" customWidth="1" outlineLevel="1"/>
    <col min="7" max="7" width="7" bestFit="1" customWidth="1" collapsed="1"/>
    <col min="8" max="8" width="10.85546875" bestFit="1" customWidth="1"/>
    <col min="13" max="13" width="18.85546875" customWidth="1"/>
  </cols>
  <sheetData>
    <row r="1" spans="2:16" ht="15" x14ac:dyDescent="0.25">
      <c r="G1" s="3" t="s">
        <v>343</v>
      </c>
    </row>
    <row r="2" spans="2:16" x14ac:dyDescent="0.2">
      <c r="G2" s="37" t="s">
        <v>266</v>
      </c>
    </row>
    <row r="5" spans="2:16" x14ac:dyDescent="0.2">
      <c r="B5" s="11" t="s">
        <v>216</v>
      </c>
      <c r="C5" s="11" t="s">
        <v>188</v>
      </c>
    </row>
    <row r="6" spans="2:16" ht="12" customHeight="1" thickBot="1" x14ac:dyDescent="0.25">
      <c r="B6" s="11" t="s">
        <v>185</v>
      </c>
      <c r="C6">
        <v>2019</v>
      </c>
      <c r="D6">
        <v>2020</v>
      </c>
      <c r="E6">
        <v>2021</v>
      </c>
      <c r="F6" t="s">
        <v>186</v>
      </c>
      <c r="H6" s="20"/>
      <c r="I6" s="34">
        <f>C6</f>
        <v>2019</v>
      </c>
      <c r="J6" s="34">
        <f t="shared" ref="J6:K6" si="0">D6</f>
        <v>2020</v>
      </c>
      <c r="K6" s="34">
        <f t="shared" si="0"/>
        <v>2021</v>
      </c>
      <c r="M6" s="20" t="s">
        <v>346</v>
      </c>
      <c r="N6" s="20">
        <f>I6</f>
        <v>2019</v>
      </c>
      <c r="O6" s="20">
        <f>J6</f>
        <v>2020</v>
      </c>
      <c r="P6" s="20">
        <f>K6</f>
        <v>2021</v>
      </c>
    </row>
    <row r="7" spans="2:16" ht="3.95" customHeight="1" x14ac:dyDescent="0.2">
      <c r="B7" s="12" t="s">
        <v>143</v>
      </c>
      <c r="C7" s="19">
        <v>0.60309651280567211</v>
      </c>
      <c r="D7" s="19">
        <v>5.9752046211307398E-2</v>
      </c>
      <c r="E7" s="19">
        <v>1.8488746099568052E-2</v>
      </c>
      <c r="F7" s="19">
        <v>4.8271817442301045E-2</v>
      </c>
    </row>
    <row r="8" spans="2:16" ht="12" customHeight="1" x14ac:dyDescent="0.2">
      <c r="B8" s="12" t="s">
        <v>150</v>
      </c>
      <c r="C8" s="19">
        <v>0.18991462885255389</v>
      </c>
      <c r="D8" s="19">
        <v>5.0175662605464466E-2</v>
      </c>
      <c r="E8" s="19">
        <v>1.5525578538504841E-2</v>
      </c>
      <c r="F8" s="19">
        <v>3.274009469593539E-2</v>
      </c>
      <c r="H8" t="str">
        <f>B7</f>
        <v>TEAM079</v>
      </c>
      <c r="I8" s="65">
        <f t="shared" ref="I8:I39" si="1">IF(C7=0,"",C7)</f>
        <v>0.60309651280567211</v>
      </c>
      <c r="J8" s="63">
        <f t="shared" ref="J8:J39" si="2">IF(D7=0,"",D7)</f>
        <v>5.9752046211307398E-2</v>
      </c>
      <c r="K8" s="63">
        <f t="shared" ref="K8:K39" si="3">IF(E7=0,"",E7)</f>
        <v>1.8488746099568052E-2</v>
      </c>
      <c r="M8" t="s">
        <v>344</v>
      </c>
      <c r="N8" s="14">
        <f>LARGE(I8:I105,1)+LARGE(I8:I105,2)+LARGE(I8:I105,3)+LARGE(I8:I105,4)</f>
        <v>1</v>
      </c>
      <c r="O8" s="14">
        <f>LARGE(J8:J105,1)+LARGE(J8:J105,2)+LARGE(J8:J105,3)+LARGE(J8:J105,4)+LARGE(J8:J105,5)</f>
        <v>0.26081309422320431</v>
      </c>
      <c r="P8" s="14">
        <f>LARGE(K8:K105,1)+LARGE(K8:K105,2)+LARGE(K8:K105,3)+LARGE(K8:K105,4)+LARGE(K8:K105,5)</f>
        <v>0.12038977186714897</v>
      </c>
    </row>
    <row r="9" spans="2:16" x14ac:dyDescent="0.2">
      <c r="B9" s="12" t="s">
        <v>119</v>
      </c>
      <c r="C9" s="19">
        <v>0.18087107509767039</v>
      </c>
      <c r="D9" s="19">
        <v>3.5839759003903189E-2</v>
      </c>
      <c r="E9" s="19">
        <v>1.1089698956074886E-2</v>
      </c>
      <c r="F9" s="19">
        <v>2.4499390588795193E-2</v>
      </c>
      <c r="H9" t="str">
        <f t="shared" ref="H9:H72" si="4">B8</f>
        <v>TEAM086</v>
      </c>
      <c r="I9" s="65">
        <f t="shared" si="1"/>
        <v>0.18991462885255389</v>
      </c>
      <c r="J9" s="63">
        <f t="shared" si="2"/>
        <v>5.0175662605464466E-2</v>
      </c>
      <c r="K9" s="63">
        <f t="shared" si="3"/>
        <v>1.5525578538504841E-2</v>
      </c>
      <c r="M9" t="s">
        <v>345</v>
      </c>
      <c r="N9" s="14">
        <f>LARGE(I8:I105,1)+LARGE(I8:I105,2)+LARGE(I8:I105,3)+LARGE(I8:I105,4)</f>
        <v>1</v>
      </c>
      <c r="O9" s="14">
        <f>LARGE(J8:J105,1)+LARGE(J8:J105,2)+LARGE(J8:J105,3)+LARGE(J8:J105,4)+LARGE(J8:J105,5)+LARGE(J8:J105,6)+LARGE(J8:J105,7)+LARGE(J8:J105,8)+LARGE(J8:J105,9)+LARGE(J8:J105,10)</f>
        <v>0.44662551943757384</v>
      </c>
      <c r="P9" s="14">
        <f>LARGE(K8:K105,1)+LARGE(K8:K105,2)+LARGE(K8:K105,3)+LARGE(K8:K105,4)+LARGE(K8:K105,5)+LARGE(K8:K105,6)+LARGE(K8:K105,7)+LARGE(K8:K105,8)+LARGE(K8:K105,9)+LARGE(K8:K105,10)</f>
        <v>0.22172300504817885</v>
      </c>
    </row>
    <row r="10" spans="2:16" x14ac:dyDescent="0.2">
      <c r="B10" s="12" t="s">
        <v>158</v>
      </c>
      <c r="C10" s="19">
        <v>2.6117783244103604E-2</v>
      </c>
      <c r="D10" s="19">
        <v>2.0701044800654482E-2</v>
      </c>
      <c r="E10" s="19">
        <v>6.4054101170288548E-3</v>
      </c>
      <c r="F10" s="19">
        <v>1.2221186912621543E-2</v>
      </c>
      <c r="H10" t="str">
        <f t="shared" si="4"/>
        <v>TEAM059</v>
      </c>
      <c r="I10" s="65">
        <f t="shared" si="1"/>
        <v>0.18087107509767039</v>
      </c>
      <c r="J10" s="63">
        <f t="shared" si="2"/>
        <v>3.5839759003903189E-2</v>
      </c>
      <c r="K10" s="63">
        <f t="shared" si="3"/>
        <v>1.1089698956074886E-2</v>
      </c>
    </row>
    <row r="11" spans="2:16" x14ac:dyDescent="0.2">
      <c r="B11" s="12" t="s">
        <v>139</v>
      </c>
      <c r="C11" s="19">
        <v>0</v>
      </c>
      <c r="D11" s="19">
        <v>0</v>
      </c>
      <c r="E11" s="19">
        <v>4.1608550483192971E-3</v>
      </c>
      <c r="F11" s="19">
        <v>2.5069558224316245E-3</v>
      </c>
      <c r="H11" t="str">
        <f t="shared" si="4"/>
        <v>TEAM092</v>
      </c>
      <c r="I11" s="14">
        <f t="shared" si="1"/>
        <v>2.6117783244103604E-2</v>
      </c>
      <c r="J11" s="63">
        <f t="shared" si="2"/>
        <v>2.0701044800654482E-2</v>
      </c>
      <c r="K11" s="63">
        <f t="shared" si="3"/>
        <v>6.4054101170288548E-3</v>
      </c>
    </row>
    <row r="12" spans="2:16" x14ac:dyDescent="0.2">
      <c r="B12" s="12" t="s">
        <v>116</v>
      </c>
      <c r="C12" s="19">
        <v>0</v>
      </c>
      <c r="D12" s="19">
        <v>1.6557968659803274E-2</v>
      </c>
      <c r="E12" s="19">
        <v>8.7830415732113101E-3</v>
      </c>
      <c r="F12" s="19">
        <v>1.1465714795556151E-2</v>
      </c>
      <c r="H12" t="str">
        <f t="shared" si="4"/>
        <v>TEAM075</v>
      </c>
      <c r="I12" s="14" t="str">
        <f t="shared" si="1"/>
        <v/>
      </c>
      <c r="J12" s="63" t="str">
        <f t="shared" si="2"/>
        <v/>
      </c>
      <c r="K12" s="63">
        <f t="shared" si="3"/>
        <v>4.1608550483192971E-3</v>
      </c>
    </row>
    <row r="13" spans="2:16" x14ac:dyDescent="0.2">
      <c r="B13" s="12" t="s">
        <v>165</v>
      </c>
      <c r="C13" s="19">
        <v>0</v>
      </c>
      <c r="D13" s="19">
        <v>1.0579896857952222E-2</v>
      </c>
      <c r="E13" s="19">
        <v>6.5473582636666134E-3</v>
      </c>
      <c r="F13" s="19">
        <v>7.8896946565225543E-3</v>
      </c>
      <c r="H13" t="str">
        <f t="shared" si="4"/>
        <v>TEAM056</v>
      </c>
      <c r="I13" s="14" t="str">
        <f t="shared" si="1"/>
        <v/>
      </c>
      <c r="J13" s="63">
        <f t="shared" si="2"/>
        <v>1.6557968659803274E-2</v>
      </c>
      <c r="K13" s="63">
        <f t="shared" si="3"/>
        <v>8.7830415732113101E-3</v>
      </c>
    </row>
    <row r="14" spans="2:16" x14ac:dyDescent="0.2">
      <c r="B14" s="12" t="s">
        <v>44</v>
      </c>
      <c r="C14" s="19">
        <v>0</v>
      </c>
      <c r="D14" s="19">
        <v>1.3083901353691592E-2</v>
      </c>
      <c r="E14" s="19">
        <v>2.429087659338643E-2</v>
      </c>
      <c r="F14" s="19">
        <v>1.9513987325707995E-2</v>
      </c>
      <c r="H14" t="str">
        <f t="shared" si="4"/>
        <v>TEAM096</v>
      </c>
      <c r="I14" s="14" t="str">
        <f t="shared" si="1"/>
        <v/>
      </c>
      <c r="J14" s="63">
        <f t="shared" si="2"/>
        <v>1.0579896857952222E-2</v>
      </c>
      <c r="K14" s="63">
        <f t="shared" si="3"/>
        <v>6.5473582636666134E-3</v>
      </c>
    </row>
    <row r="15" spans="2:16" x14ac:dyDescent="0.2">
      <c r="B15" s="12" t="s">
        <v>131</v>
      </c>
      <c r="C15" s="19">
        <v>0</v>
      </c>
      <c r="D15" s="19">
        <v>0</v>
      </c>
      <c r="E15" s="19">
        <v>9.6169869347081417E-3</v>
      </c>
      <c r="F15" s="19">
        <v>5.7943285959826882E-3</v>
      </c>
      <c r="H15" t="str">
        <f t="shared" si="4"/>
        <v>TEAM006</v>
      </c>
      <c r="I15" s="14" t="str">
        <f t="shared" si="1"/>
        <v/>
      </c>
      <c r="J15" s="63">
        <f t="shared" si="2"/>
        <v>1.3083901353691592E-2</v>
      </c>
      <c r="K15" s="63">
        <f t="shared" si="3"/>
        <v>2.429087659338643E-2</v>
      </c>
    </row>
    <row r="16" spans="2:16" x14ac:dyDescent="0.2">
      <c r="B16" s="12" t="s">
        <v>46</v>
      </c>
      <c r="C16" s="19">
        <v>0</v>
      </c>
      <c r="D16" s="19">
        <v>2.9866465836585993E-2</v>
      </c>
      <c r="E16" s="19">
        <v>2.2179397912149772E-2</v>
      </c>
      <c r="F16" s="19">
        <v>2.4499390588795193E-2</v>
      </c>
      <c r="H16" t="str">
        <f t="shared" si="4"/>
        <v>TEAM067</v>
      </c>
      <c r="I16" s="14" t="str">
        <f t="shared" si="1"/>
        <v/>
      </c>
      <c r="J16" s="63" t="str">
        <f t="shared" si="2"/>
        <v/>
      </c>
      <c r="K16" s="63">
        <f t="shared" si="3"/>
        <v>9.6169869347081417E-3</v>
      </c>
    </row>
    <row r="17" spans="2:11" x14ac:dyDescent="0.2">
      <c r="B17" s="12" t="s">
        <v>148</v>
      </c>
      <c r="C17" s="19">
        <v>0</v>
      </c>
      <c r="D17" s="19">
        <v>1.135403565243653E-2</v>
      </c>
      <c r="E17" s="19">
        <v>1.0539649887853572E-2</v>
      </c>
      <c r="F17" s="19">
        <v>1.0583736734359523E-2</v>
      </c>
      <c r="H17" t="str">
        <f t="shared" si="4"/>
        <v>TEAM007</v>
      </c>
      <c r="I17" s="14" t="str">
        <f t="shared" si="1"/>
        <v/>
      </c>
      <c r="J17" s="63">
        <f t="shared" si="2"/>
        <v>2.9866465836585993E-2</v>
      </c>
      <c r="K17" s="63">
        <f t="shared" si="3"/>
        <v>2.2179397912149772E-2</v>
      </c>
    </row>
    <row r="18" spans="2:11" x14ac:dyDescent="0.2">
      <c r="B18" s="12" t="s">
        <v>48</v>
      </c>
      <c r="C18" s="19">
        <v>0</v>
      </c>
      <c r="D18" s="19">
        <v>0</v>
      </c>
      <c r="E18" s="19">
        <v>4.3915207866056551E-3</v>
      </c>
      <c r="F18" s="19">
        <v>2.6459341835898807E-3</v>
      </c>
      <c r="H18" t="str">
        <f t="shared" si="4"/>
        <v>TEAM084</v>
      </c>
      <c r="I18" s="14" t="str">
        <f t="shared" si="1"/>
        <v/>
      </c>
      <c r="J18" s="63">
        <f t="shared" si="2"/>
        <v>1.135403565243653E-2</v>
      </c>
      <c r="K18" s="63">
        <f t="shared" si="3"/>
        <v>1.0539649887853572E-2</v>
      </c>
    </row>
    <row r="19" spans="2:11" x14ac:dyDescent="0.2">
      <c r="B19" s="12" t="s">
        <v>112</v>
      </c>
      <c r="C19" s="19">
        <v>0</v>
      </c>
      <c r="D19" s="19">
        <v>6.9672491503587801E-3</v>
      </c>
      <c r="E19" s="19">
        <v>2.5870049724731496E-2</v>
      </c>
      <c r="F19" s="19">
        <v>1.8184784025399543E-2</v>
      </c>
      <c r="H19" t="str">
        <f t="shared" si="4"/>
        <v>TEAM008</v>
      </c>
      <c r="I19" s="14" t="str">
        <f t="shared" si="1"/>
        <v/>
      </c>
      <c r="J19" s="63" t="str">
        <f t="shared" si="2"/>
        <v/>
      </c>
      <c r="K19" s="63">
        <f t="shared" si="3"/>
        <v>4.3915207866056551E-3</v>
      </c>
    </row>
    <row r="20" spans="2:11" x14ac:dyDescent="0.2">
      <c r="B20" s="12" t="s">
        <v>50</v>
      </c>
      <c r="C20" s="19">
        <v>0</v>
      </c>
      <c r="D20" s="19">
        <v>7.7605024829785043E-3</v>
      </c>
      <c r="E20" s="19">
        <v>7.2038684418662463E-3</v>
      </c>
      <c r="F20" s="19">
        <v>7.2340018756733441E-3</v>
      </c>
      <c r="H20" t="str">
        <f t="shared" si="4"/>
        <v>TEAM052</v>
      </c>
      <c r="I20" s="14" t="str">
        <f t="shared" si="1"/>
        <v/>
      </c>
      <c r="J20" s="63">
        <f t="shared" si="2"/>
        <v>6.9672491503587801E-3</v>
      </c>
      <c r="K20" s="63">
        <f t="shared" si="3"/>
        <v>2.5870049724731496E-2</v>
      </c>
    </row>
    <row r="21" spans="2:11" x14ac:dyDescent="0.2">
      <c r="B21" s="12" t="s">
        <v>125</v>
      </c>
      <c r="C21" s="19">
        <v>0</v>
      </c>
      <c r="D21" s="19">
        <v>1.9401256207446261E-3</v>
      </c>
      <c r="E21" s="19">
        <v>7.2038684418662463E-3</v>
      </c>
      <c r="F21" s="19">
        <v>5.0638013129713413E-3</v>
      </c>
      <c r="H21" t="str">
        <f t="shared" si="4"/>
        <v>TEAM009</v>
      </c>
      <c r="I21" s="14" t="str">
        <f t="shared" si="1"/>
        <v/>
      </c>
      <c r="J21" s="63">
        <f t="shared" si="2"/>
        <v>7.7605024829785043E-3</v>
      </c>
      <c r="K21" s="63">
        <f t="shared" si="3"/>
        <v>7.2038684418662463E-3</v>
      </c>
    </row>
    <row r="22" spans="2:11" x14ac:dyDescent="0.2">
      <c r="B22" s="12" t="s">
        <v>52</v>
      </c>
      <c r="C22" s="19">
        <v>0</v>
      </c>
      <c r="D22" s="19">
        <v>1.1755440953280247E-2</v>
      </c>
      <c r="E22" s="19">
        <v>8.72981101822215E-3</v>
      </c>
      <c r="F22" s="19">
        <v>9.6429601357497872E-3</v>
      </c>
      <c r="H22" t="str">
        <f t="shared" si="4"/>
        <v>TEAM063</v>
      </c>
      <c r="I22" s="14" t="str">
        <f t="shared" si="1"/>
        <v/>
      </c>
      <c r="J22" s="63">
        <f t="shared" si="2"/>
        <v>1.9401256207446261E-3</v>
      </c>
      <c r="K22" s="63">
        <f t="shared" si="3"/>
        <v>7.2038684418662463E-3</v>
      </c>
    </row>
    <row r="23" spans="2:11" x14ac:dyDescent="0.2">
      <c r="B23" s="12" t="s">
        <v>135</v>
      </c>
      <c r="C23" s="19">
        <v>0</v>
      </c>
      <c r="D23" s="19">
        <v>2.0763167049594581E-2</v>
      </c>
      <c r="E23" s="19">
        <v>7.0086897402393284E-3</v>
      </c>
      <c r="F23" s="19">
        <v>1.196461147663707E-2</v>
      </c>
      <c r="H23" t="str">
        <f t="shared" si="4"/>
        <v>TEAM010</v>
      </c>
      <c r="I23" s="14" t="str">
        <f t="shared" si="1"/>
        <v/>
      </c>
      <c r="J23" s="63">
        <f t="shared" si="2"/>
        <v>1.1755440953280247E-2</v>
      </c>
      <c r="K23" s="63">
        <f t="shared" si="3"/>
        <v>8.72981101822215E-3</v>
      </c>
    </row>
    <row r="24" spans="2:11" x14ac:dyDescent="0.2">
      <c r="B24" s="12" t="s">
        <v>54</v>
      </c>
      <c r="C24" s="19">
        <v>0</v>
      </c>
      <c r="D24" s="19">
        <v>1.5530562235024717E-3</v>
      </c>
      <c r="E24" s="19">
        <v>5.766643457158941E-3</v>
      </c>
      <c r="F24" s="19">
        <v>4.053535533782477E-3</v>
      </c>
      <c r="H24" t="str">
        <f t="shared" si="4"/>
        <v>TEAM071</v>
      </c>
      <c r="I24" s="14" t="str">
        <f t="shared" si="1"/>
        <v/>
      </c>
      <c r="J24" s="63">
        <f t="shared" si="2"/>
        <v>2.0763167049594581E-2</v>
      </c>
      <c r="K24" s="63">
        <f t="shared" si="3"/>
        <v>7.0086897402393284E-3</v>
      </c>
    </row>
    <row r="25" spans="2:11" x14ac:dyDescent="0.2">
      <c r="B25" s="12" t="s">
        <v>144</v>
      </c>
      <c r="C25" s="19">
        <v>0</v>
      </c>
      <c r="D25" s="19">
        <v>6.8095542107416062E-3</v>
      </c>
      <c r="E25" s="19">
        <v>8.4281712066169145E-3</v>
      </c>
      <c r="F25" s="19">
        <v>7.6170832557890507E-3</v>
      </c>
      <c r="H25" t="str">
        <f t="shared" si="4"/>
        <v>TEAM011</v>
      </c>
      <c r="I25" s="14" t="str">
        <f t="shared" si="1"/>
        <v/>
      </c>
      <c r="J25" s="63">
        <f t="shared" si="2"/>
        <v>1.5530562235024717E-3</v>
      </c>
      <c r="K25" s="63">
        <f t="shared" si="3"/>
        <v>5.766643457158941E-3</v>
      </c>
    </row>
    <row r="26" spans="2:11" x14ac:dyDescent="0.2">
      <c r="B26" s="12" t="s">
        <v>56</v>
      </c>
      <c r="C26" s="19">
        <v>0</v>
      </c>
      <c r="D26" s="19">
        <v>0</v>
      </c>
      <c r="E26" s="19">
        <v>4.8025789612441642E-3</v>
      </c>
      <c r="F26" s="19">
        <v>2.8936007502693376E-3</v>
      </c>
      <c r="H26" t="str">
        <f t="shared" si="4"/>
        <v>TEAM080</v>
      </c>
      <c r="I26" s="14" t="str">
        <f t="shared" si="1"/>
        <v/>
      </c>
      <c r="J26" s="63">
        <f t="shared" si="2"/>
        <v>6.8095542107416062E-3</v>
      </c>
      <c r="K26" s="63">
        <f t="shared" si="3"/>
        <v>8.4281712066169145E-3</v>
      </c>
    </row>
    <row r="27" spans="2:11" x14ac:dyDescent="0.2">
      <c r="B27" s="12" t="s">
        <v>42</v>
      </c>
      <c r="C27" s="19">
        <v>0</v>
      </c>
      <c r="D27" s="19">
        <v>9.0316192689836039E-3</v>
      </c>
      <c r="E27" s="19">
        <v>4.7907499490243508E-3</v>
      </c>
      <c r="F27" s="19">
        <v>6.2540262521215365E-3</v>
      </c>
      <c r="H27" t="str">
        <f t="shared" si="4"/>
        <v>TEAM012</v>
      </c>
      <c r="I27" s="14" t="str">
        <f t="shared" si="1"/>
        <v/>
      </c>
      <c r="J27" s="63" t="str">
        <f t="shared" si="2"/>
        <v/>
      </c>
      <c r="K27" s="63">
        <f t="shared" si="3"/>
        <v>4.8025789612441642E-3</v>
      </c>
    </row>
    <row r="28" spans="2:11" x14ac:dyDescent="0.2">
      <c r="B28" s="12" t="s">
        <v>154</v>
      </c>
      <c r="C28" s="19">
        <v>0</v>
      </c>
      <c r="D28" s="19">
        <v>2.5900199173487372E-3</v>
      </c>
      <c r="E28" s="19">
        <v>9.6169869347081417E-3</v>
      </c>
      <c r="F28" s="19">
        <v>6.7600500286464698E-3</v>
      </c>
      <c r="H28" t="str">
        <f t="shared" si="4"/>
        <v>TEAM005</v>
      </c>
      <c r="I28" s="14" t="str">
        <f t="shared" si="1"/>
        <v/>
      </c>
      <c r="J28" s="63">
        <f t="shared" si="2"/>
        <v>9.0316192689836039E-3</v>
      </c>
      <c r="K28" s="63">
        <f t="shared" si="3"/>
        <v>4.7907499490243508E-3</v>
      </c>
    </row>
    <row r="29" spans="2:11" x14ac:dyDescent="0.2">
      <c r="B29" s="12" t="s">
        <v>57</v>
      </c>
      <c r="C29" s="19">
        <v>0</v>
      </c>
      <c r="D29" s="19">
        <v>5.9732931673171986E-2</v>
      </c>
      <c r="E29" s="19">
        <v>2.2179397912149772E-2</v>
      </c>
      <c r="F29" s="19">
        <v>3.5635477220065735E-2</v>
      </c>
      <c r="H29" t="str">
        <f t="shared" si="4"/>
        <v>TEAM088</v>
      </c>
      <c r="I29" s="14" t="str">
        <f t="shared" si="1"/>
        <v/>
      </c>
      <c r="J29" s="63">
        <f t="shared" si="2"/>
        <v>2.5900199173487372E-3</v>
      </c>
      <c r="K29" s="63">
        <f t="shared" si="3"/>
        <v>9.6169869347081417E-3</v>
      </c>
    </row>
    <row r="30" spans="2:11" x14ac:dyDescent="0.2">
      <c r="B30" s="12" t="s">
        <v>170</v>
      </c>
      <c r="C30" s="19">
        <v>0</v>
      </c>
      <c r="D30" s="19">
        <v>2.9876023105653699E-2</v>
      </c>
      <c r="E30" s="19">
        <v>1.8488746099568052E-2</v>
      </c>
      <c r="F30" s="19">
        <v>2.2279300357985098E-2</v>
      </c>
      <c r="H30" t="str">
        <f t="shared" si="4"/>
        <v>TEAM013</v>
      </c>
      <c r="I30" s="14" t="str">
        <f t="shared" si="1"/>
        <v/>
      </c>
      <c r="J30" s="63">
        <f t="shared" si="2"/>
        <v>5.9732931673171986E-2</v>
      </c>
      <c r="K30" s="63">
        <f t="shared" si="3"/>
        <v>2.2179397912149772E-2</v>
      </c>
    </row>
    <row r="31" spans="2:11" x14ac:dyDescent="0.2">
      <c r="B31" s="12" t="s">
        <v>58</v>
      </c>
      <c r="C31" s="19">
        <v>0</v>
      </c>
      <c r="D31" s="19">
        <v>0</v>
      </c>
      <c r="E31" s="19">
        <v>2.8833217285794705E-3</v>
      </c>
      <c r="F31" s="19">
        <v>1.7372295144782045E-3</v>
      </c>
      <c r="H31" t="str">
        <f t="shared" si="4"/>
        <v>TEAM100</v>
      </c>
      <c r="I31" s="14" t="str">
        <f t="shared" si="1"/>
        <v/>
      </c>
      <c r="J31" s="63">
        <f t="shared" si="2"/>
        <v>2.9876023105653699E-2</v>
      </c>
      <c r="K31" s="63">
        <f t="shared" si="3"/>
        <v>1.8488746099568052E-2</v>
      </c>
    </row>
    <row r="32" spans="2:11" x14ac:dyDescent="0.2">
      <c r="B32" s="12" t="s">
        <v>114</v>
      </c>
      <c r="C32" s="19">
        <v>0</v>
      </c>
      <c r="D32" s="19">
        <v>1.5869845286928332E-2</v>
      </c>
      <c r="E32" s="19">
        <v>6.5473582636666134E-3</v>
      </c>
      <c r="F32" s="19">
        <v>9.8621183206531928E-3</v>
      </c>
      <c r="H32" t="str">
        <f t="shared" si="4"/>
        <v>TEAM014</v>
      </c>
      <c r="I32" s="14" t="str">
        <f t="shared" si="1"/>
        <v/>
      </c>
      <c r="J32" s="63" t="str">
        <f t="shared" si="2"/>
        <v/>
      </c>
      <c r="K32" s="63">
        <f t="shared" si="3"/>
        <v>2.8833217285794705E-3</v>
      </c>
    </row>
    <row r="33" spans="2:11" x14ac:dyDescent="0.2">
      <c r="B33" s="12" t="s">
        <v>59</v>
      </c>
      <c r="C33" s="19">
        <v>0</v>
      </c>
      <c r="D33" s="19">
        <v>0</v>
      </c>
      <c r="E33" s="19">
        <v>1.1917729811461811E-2</v>
      </c>
      <c r="F33" s="19">
        <v>7.1805486598432453E-3</v>
      </c>
      <c r="H33" t="str">
        <f t="shared" si="4"/>
        <v>TEAM054</v>
      </c>
      <c r="I33" s="14" t="str">
        <f t="shared" si="1"/>
        <v/>
      </c>
      <c r="J33" s="63">
        <f t="shared" si="2"/>
        <v>1.5869845286928332E-2</v>
      </c>
      <c r="K33" s="63">
        <f t="shared" si="3"/>
        <v>6.5473582636666134E-3</v>
      </c>
    </row>
    <row r="34" spans="2:11" x14ac:dyDescent="0.2">
      <c r="B34" s="12" t="s">
        <v>40</v>
      </c>
      <c r="C34" s="19">
        <v>0</v>
      </c>
      <c r="D34" s="19">
        <v>1.5721707616378866E-2</v>
      </c>
      <c r="E34" s="19">
        <v>1.1675235060955641E-2</v>
      </c>
      <c r="F34" s="19">
        <v>1.2896479205941789E-2</v>
      </c>
      <c r="H34" t="str">
        <f t="shared" si="4"/>
        <v>TEAM015</v>
      </c>
      <c r="I34" s="14" t="str">
        <f t="shared" si="1"/>
        <v/>
      </c>
      <c r="J34" s="63" t="str">
        <f t="shared" si="2"/>
        <v/>
      </c>
      <c r="K34" s="63">
        <f t="shared" si="3"/>
        <v>1.1917729811461811E-2</v>
      </c>
    </row>
    <row r="35" spans="2:11" x14ac:dyDescent="0.2">
      <c r="B35" s="12" t="s">
        <v>61</v>
      </c>
      <c r="C35" s="19">
        <v>0</v>
      </c>
      <c r="D35" s="19">
        <v>0</v>
      </c>
      <c r="E35" s="19">
        <v>2.5870049724731496E-2</v>
      </c>
      <c r="F35" s="19">
        <v>1.5586957736056752E-2</v>
      </c>
      <c r="H35" t="str">
        <f t="shared" si="4"/>
        <v>TEAM004</v>
      </c>
      <c r="I35" s="14" t="str">
        <f t="shared" si="1"/>
        <v/>
      </c>
      <c r="J35" s="63">
        <f t="shared" si="2"/>
        <v>1.5721707616378866E-2</v>
      </c>
      <c r="K35" s="63">
        <f t="shared" si="3"/>
        <v>1.1675235060955641E-2</v>
      </c>
    </row>
    <row r="36" spans="2:11" x14ac:dyDescent="0.2">
      <c r="B36" s="12" t="s">
        <v>127</v>
      </c>
      <c r="C36" s="19">
        <v>0</v>
      </c>
      <c r="D36" s="19">
        <v>6.1539255526968711E-3</v>
      </c>
      <c r="E36" s="19">
        <v>6.6646133472955133E-3</v>
      </c>
      <c r="F36" s="19">
        <v>6.3100630400500894E-3</v>
      </c>
      <c r="H36" t="str">
        <f t="shared" si="4"/>
        <v>TEAM016</v>
      </c>
      <c r="I36" s="14" t="str">
        <f t="shared" si="1"/>
        <v/>
      </c>
      <c r="J36" s="63" t="str">
        <f t="shared" si="2"/>
        <v/>
      </c>
      <c r="K36" s="63">
        <f t="shared" si="3"/>
        <v>2.5870049724731496E-2</v>
      </c>
    </row>
    <row r="37" spans="2:11" x14ac:dyDescent="0.2">
      <c r="B37" s="12" t="s">
        <v>63</v>
      </c>
      <c r="C37" s="19">
        <v>0</v>
      </c>
      <c r="D37" s="19">
        <v>0</v>
      </c>
      <c r="E37" s="19">
        <v>3.3269096868224659E-3</v>
      </c>
      <c r="F37" s="19">
        <v>2.0044955936286976E-3</v>
      </c>
      <c r="H37" t="str">
        <f t="shared" si="4"/>
        <v>TEAM065</v>
      </c>
      <c r="I37" s="14" t="str">
        <f t="shared" si="1"/>
        <v/>
      </c>
      <c r="J37" s="63">
        <f t="shared" si="2"/>
        <v>6.1539255526968711E-3</v>
      </c>
      <c r="K37" s="63">
        <f t="shared" si="3"/>
        <v>6.6646133472955133E-3</v>
      </c>
    </row>
    <row r="38" spans="2:11" x14ac:dyDescent="0.2">
      <c r="B38" s="12" t="s">
        <v>133</v>
      </c>
      <c r="C38" s="19">
        <v>0</v>
      </c>
      <c r="D38" s="19">
        <v>1.1554738302858388E-2</v>
      </c>
      <c r="E38" s="19">
        <v>1.4301275773754174E-2</v>
      </c>
      <c r="F38" s="19">
        <v>1.2924987587717842E-2</v>
      </c>
      <c r="H38" t="str">
        <f t="shared" si="4"/>
        <v>TEAM017</v>
      </c>
      <c r="I38" s="14" t="str">
        <f t="shared" si="1"/>
        <v/>
      </c>
      <c r="J38" s="63" t="str">
        <f t="shared" si="2"/>
        <v/>
      </c>
      <c r="K38" s="63">
        <f t="shared" si="3"/>
        <v>3.3269096868224659E-3</v>
      </c>
    </row>
    <row r="39" spans="2:11" x14ac:dyDescent="0.2">
      <c r="B39" s="12" t="s">
        <v>65</v>
      </c>
      <c r="C39" s="19">
        <v>0</v>
      </c>
      <c r="D39" s="19">
        <v>0</v>
      </c>
      <c r="E39" s="19">
        <v>7.2038684418662463E-3</v>
      </c>
      <c r="F39" s="19">
        <v>4.3404011254040064E-3</v>
      </c>
      <c r="H39" t="str">
        <f t="shared" si="4"/>
        <v>TEAM069</v>
      </c>
      <c r="I39" s="14" t="str">
        <f t="shared" si="1"/>
        <v/>
      </c>
      <c r="J39" s="63">
        <f t="shared" si="2"/>
        <v>1.1554738302858388E-2</v>
      </c>
      <c r="K39" s="63">
        <f t="shared" si="3"/>
        <v>1.4301275773754174E-2</v>
      </c>
    </row>
    <row r="40" spans="2:11" x14ac:dyDescent="0.2">
      <c r="B40" s="12" t="s">
        <v>137</v>
      </c>
      <c r="C40" s="19">
        <v>0</v>
      </c>
      <c r="D40" s="19">
        <v>0</v>
      </c>
      <c r="E40" s="19">
        <v>8.014155778923452E-3</v>
      </c>
      <c r="F40" s="19">
        <v>4.8286071633189074E-3</v>
      </c>
      <c r="H40" t="str">
        <f t="shared" si="4"/>
        <v>TEAM018</v>
      </c>
      <c r="I40" s="14" t="str">
        <f t="shared" ref="I40:I71" si="5">IF(C39=0,"",C39)</f>
        <v/>
      </c>
      <c r="J40" s="63" t="str">
        <f t="shared" ref="J40:J71" si="6">IF(D39=0,"",D39)</f>
        <v/>
      </c>
      <c r="K40" s="63">
        <f t="shared" ref="K40:K71" si="7">IF(E39=0,"",E39)</f>
        <v>7.2038684418662463E-3</v>
      </c>
    </row>
    <row r="41" spans="2:11" x14ac:dyDescent="0.2">
      <c r="B41" s="12" t="s">
        <v>66</v>
      </c>
      <c r="C41" s="19">
        <v>0</v>
      </c>
      <c r="D41" s="19">
        <v>0</v>
      </c>
      <c r="E41" s="19">
        <v>6.4113246231387614E-3</v>
      </c>
      <c r="F41" s="19">
        <v>3.8628857306551257E-3</v>
      </c>
      <c r="H41" t="str">
        <f t="shared" si="4"/>
        <v>TEAM073</v>
      </c>
      <c r="I41" s="14" t="str">
        <f t="shared" si="5"/>
        <v/>
      </c>
      <c r="J41" s="63" t="str">
        <f t="shared" si="6"/>
        <v/>
      </c>
      <c r="K41" s="63">
        <f t="shared" si="7"/>
        <v>8.014155778923452E-3</v>
      </c>
    </row>
    <row r="42" spans="2:11" x14ac:dyDescent="0.2">
      <c r="B42" s="12" t="s">
        <v>141</v>
      </c>
      <c r="C42" s="19">
        <v>0</v>
      </c>
      <c r="D42" s="19">
        <v>0</v>
      </c>
      <c r="E42" s="19">
        <v>1.1769867158714146E-2</v>
      </c>
      <c r="F42" s="19">
        <v>7.091459966793081E-3</v>
      </c>
      <c r="H42" t="str">
        <f t="shared" si="4"/>
        <v>TEAM019</v>
      </c>
      <c r="I42" s="14" t="str">
        <f t="shared" si="5"/>
        <v/>
      </c>
      <c r="J42" s="63" t="str">
        <f t="shared" si="6"/>
        <v/>
      </c>
      <c r="K42" s="63">
        <f t="shared" si="7"/>
        <v>6.4113246231387614E-3</v>
      </c>
    </row>
    <row r="43" spans="2:11" x14ac:dyDescent="0.2">
      <c r="B43" s="12" t="s">
        <v>68</v>
      </c>
      <c r="C43" s="19">
        <v>0</v>
      </c>
      <c r="D43" s="19">
        <v>0</v>
      </c>
      <c r="E43" s="19">
        <v>6.6538193736449319E-3</v>
      </c>
      <c r="F43" s="19">
        <v>4.0089911872573953E-3</v>
      </c>
      <c r="H43" t="str">
        <f t="shared" si="4"/>
        <v>TEAM077</v>
      </c>
      <c r="I43" s="14" t="str">
        <f t="shared" si="5"/>
        <v/>
      </c>
      <c r="J43" s="63" t="str">
        <f t="shared" si="6"/>
        <v/>
      </c>
      <c r="K43" s="63">
        <f t="shared" si="7"/>
        <v>1.1769867158714146E-2</v>
      </c>
    </row>
    <row r="44" spans="2:11" x14ac:dyDescent="0.2">
      <c r="B44" s="12" t="s">
        <v>146</v>
      </c>
      <c r="C44" s="19">
        <v>0</v>
      </c>
      <c r="D44" s="19">
        <v>1.5138714203248707E-2</v>
      </c>
      <c r="E44" s="19">
        <v>1.4052866517138097E-2</v>
      </c>
      <c r="F44" s="19">
        <v>1.4111648979146031E-2</v>
      </c>
      <c r="H44" t="str">
        <f t="shared" si="4"/>
        <v>TEAM020</v>
      </c>
      <c r="I44" s="14" t="str">
        <f t="shared" si="5"/>
        <v/>
      </c>
      <c r="J44" s="63" t="str">
        <f t="shared" si="6"/>
        <v/>
      </c>
      <c r="K44" s="63">
        <f t="shared" si="7"/>
        <v>6.6538193736449319E-3</v>
      </c>
    </row>
    <row r="45" spans="2:11" x14ac:dyDescent="0.2">
      <c r="B45" s="12" t="s">
        <v>70</v>
      </c>
      <c r="C45" s="19">
        <v>0</v>
      </c>
      <c r="D45" s="19">
        <v>0</v>
      </c>
      <c r="E45" s="19">
        <v>7.2038684418662463E-3</v>
      </c>
      <c r="F45" s="19">
        <v>4.3404011254040064E-3</v>
      </c>
      <c r="H45" t="str">
        <f t="shared" si="4"/>
        <v>TEAM082</v>
      </c>
      <c r="I45" s="14" t="str">
        <f t="shared" si="5"/>
        <v/>
      </c>
      <c r="J45" s="63">
        <f t="shared" si="6"/>
        <v>1.5138714203248707E-2</v>
      </c>
      <c r="K45" s="63">
        <f t="shared" si="7"/>
        <v>1.4052866517138097E-2</v>
      </c>
    </row>
    <row r="46" spans="2:11" x14ac:dyDescent="0.2">
      <c r="B46" s="12" t="s">
        <v>38</v>
      </c>
      <c r="C46" s="19">
        <v>0</v>
      </c>
      <c r="D46" s="19">
        <v>1.0579896857952222E-2</v>
      </c>
      <c r="E46" s="19">
        <v>6.5473582636666134E-3</v>
      </c>
      <c r="F46" s="19">
        <v>7.8896946565225543E-3</v>
      </c>
      <c r="H46" t="str">
        <f t="shared" si="4"/>
        <v>TEAM021</v>
      </c>
      <c r="I46" s="14" t="str">
        <f t="shared" si="5"/>
        <v/>
      </c>
      <c r="J46" s="63" t="str">
        <f t="shared" si="6"/>
        <v/>
      </c>
      <c r="K46" s="63">
        <f t="shared" si="7"/>
        <v>7.2038684418662463E-3</v>
      </c>
    </row>
    <row r="47" spans="2:11" x14ac:dyDescent="0.2">
      <c r="B47" s="12" t="s">
        <v>71</v>
      </c>
      <c r="C47" s="19">
        <v>0</v>
      </c>
      <c r="D47" s="19">
        <v>4.3366108394722859E-2</v>
      </c>
      <c r="E47" s="19">
        <v>1.463840262201885E-2</v>
      </c>
      <c r="F47" s="19">
        <v>2.4989378400571097E-2</v>
      </c>
      <c r="H47" t="str">
        <f t="shared" si="4"/>
        <v>TEAM003</v>
      </c>
      <c r="I47" s="14" t="str">
        <f t="shared" si="5"/>
        <v/>
      </c>
      <c r="J47" s="63">
        <f t="shared" si="6"/>
        <v>1.0579896857952222E-2</v>
      </c>
      <c r="K47" s="63">
        <f t="shared" si="7"/>
        <v>6.5473582636666134E-3</v>
      </c>
    </row>
    <row r="48" spans="2:11" x14ac:dyDescent="0.2">
      <c r="B48" s="12" t="s">
        <v>156</v>
      </c>
      <c r="C48" s="19">
        <v>0</v>
      </c>
      <c r="D48" s="19">
        <v>7.0532645719681483E-3</v>
      </c>
      <c r="E48" s="19">
        <v>6.5473582636666134E-3</v>
      </c>
      <c r="F48" s="19">
        <v>6.5747455471021283E-3</v>
      </c>
      <c r="H48" t="str">
        <f t="shared" si="4"/>
        <v>TEAM022</v>
      </c>
      <c r="I48" s="14" t="str">
        <f t="shared" si="5"/>
        <v/>
      </c>
      <c r="J48" s="63">
        <f t="shared" si="6"/>
        <v>4.3366108394722859E-2</v>
      </c>
      <c r="K48" s="63">
        <f t="shared" si="7"/>
        <v>1.463840262201885E-2</v>
      </c>
    </row>
    <row r="49" spans="2:11" x14ac:dyDescent="0.2">
      <c r="B49" s="12" t="s">
        <v>73</v>
      </c>
      <c r="C49" s="19">
        <v>0</v>
      </c>
      <c r="D49" s="19">
        <v>9.0794056143221422E-3</v>
      </c>
      <c r="E49" s="19">
        <v>8.4281712066169145E-3</v>
      </c>
      <c r="F49" s="19">
        <v>8.4634258397656113E-3</v>
      </c>
      <c r="H49" t="str">
        <f t="shared" si="4"/>
        <v>TEAM090</v>
      </c>
      <c r="I49" s="14" t="str">
        <f t="shared" si="5"/>
        <v/>
      </c>
      <c r="J49" s="63">
        <f t="shared" si="6"/>
        <v>7.0532645719681483E-3</v>
      </c>
      <c r="K49" s="63">
        <f t="shared" si="7"/>
        <v>6.5473582636666134E-3</v>
      </c>
    </row>
    <row r="50" spans="2:11" x14ac:dyDescent="0.2">
      <c r="B50" s="12" t="s">
        <v>161</v>
      </c>
      <c r="C50" s="19">
        <v>0</v>
      </c>
      <c r="D50" s="19">
        <v>0</v>
      </c>
      <c r="E50" s="19">
        <v>1.9074282204448803E-2</v>
      </c>
      <c r="F50" s="19">
        <v>1.14924414034712E-2</v>
      </c>
      <c r="H50" t="str">
        <f t="shared" si="4"/>
        <v>TEAM023</v>
      </c>
      <c r="I50" s="14" t="str">
        <f t="shared" si="5"/>
        <v/>
      </c>
      <c r="J50" s="63">
        <f t="shared" si="6"/>
        <v>9.0794056143221422E-3</v>
      </c>
      <c r="K50" s="63">
        <f t="shared" si="7"/>
        <v>8.4281712066169145E-3</v>
      </c>
    </row>
    <row r="51" spans="2:11" x14ac:dyDescent="0.2">
      <c r="B51" s="12" t="s">
        <v>77</v>
      </c>
      <c r="C51" s="19">
        <v>0</v>
      </c>
      <c r="D51" s="19">
        <v>0</v>
      </c>
      <c r="E51" s="19">
        <v>6.1629153665226834E-3</v>
      </c>
      <c r="F51" s="19">
        <v>3.7132167263308497E-3</v>
      </c>
      <c r="H51" t="str">
        <f t="shared" si="4"/>
        <v>TEAM094</v>
      </c>
      <c r="I51" s="14" t="str">
        <f t="shared" si="5"/>
        <v/>
      </c>
      <c r="J51" s="63" t="str">
        <f t="shared" si="6"/>
        <v/>
      </c>
      <c r="K51" s="63">
        <f t="shared" si="7"/>
        <v>1.9074282204448803E-2</v>
      </c>
    </row>
    <row r="52" spans="2:11" x14ac:dyDescent="0.2">
      <c r="B52" s="12" t="s">
        <v>167</v>
      </c>
      <c r="C52" s="19">
        <v>0</v>
      </c>
      <c r="D52" s="19">
        <v>4.2290915624605763E-3</v>
      </c>
      <c r="E52" s="19">
        <v>5.2343379072673467E-3</v>
      </c>
      <c r="F52" s="19">
        <v>4.730609600963726E-3</v>
      </c>
      <c r="H52" t="str">
        <f t="shared" si="4"/>
        <v>TEAM025</v>
      </c>
      <c r="I52" s="14" t="str">
        <f t="shared" si="5"/>
        <v/>
      </c>
      <c r="J52" s="63" t="str">
        <f t="shared" si="6"/>
        <v/>
      </c>
      <c r="K52" s="63">
        <f t="shared" si="7"/>
        <v>6.1629153665226834E-3</v>
      </c>
    </row>
    <row r="53" spans="2:11" x14ac:dyDescent="0.2">
      <c r="B53" s="12" t="s">
        <v>79</v>
      </c>
      <c r="C53" s="19">
        <v>0</v>
      </c>
      <c r="D53" s="19">
        <v>0</v>
      </c>
      <c r="E53" s="19">
        <v>4.3915207866056551E-3</v>
      </c>
      <c r="F53" s="19">
        <v>2.6459341835898807E-3</v>
      </c>
      <c r="H53" t="str">
        <f t="shared" si="4"/>
        <v>TEAM098</v>
      </c>
      <c r="I53" s="14" t="str">
        <f t="shared" si="5"/>
        <v/>
      </c>
      <c r="J53" s="63">
        <f t="shared" si="6"/>
        <v>4.2290915624605763E-3</v>
      </c>
      <c r="K53" s="63">
        <f t="shared" si="7"/>
        <v>5.2343379072673467E-3</v>
      </c>
    </row>
    <row r="54" spans="2:11" x14ac:dyDescent="0.2">
      <c r="B54" s="12" t="s">
        <v>111</v>
      </c>
      <c r="C54" s="19">
        <v>0</v>
      </c>
      <c r="D54" s="19">
        <v>0</v>
      </c>
      <c r="E54" s="19">
        <v>4.8025789612441642E-3</v>
      </c>
      <c r="F54" s="19">
        <v>2.8936007502693376E-3</v>
      </c>
      <c r="H54" t="str">
        <f t="shared" si="4"/>
        <v>TEAM026</v>
      </c>
      <c r="I54" s="14" t="str">
        <f t="shared" si="5"/>
        <v/>
      </c>
      <c r="J54" s="63" t="str">
        <f t="shared" si="6"/>
        <v/>
      </c>
      <c r="K54" s="63">
        <f t="shared" si="7"/>
        <v>4.3915207866056551E-3</v>
      </c>
    </row>
    <row r="55" spans="2:11" x14ac:dyDescent="0.2">
      <c r="B55" s="12" t="s">
        <v>80</v>
      </c>
      <c r="C55" s="19">
        <v>0</v>
      </c>
      <c r="D55" s="19">
        <v>0</v>
      </c>
      <c r="E55" s="19">
        <v>5.4916189230482838E-3</v>
      </c>
      <c r="F55" s="19">
        <v>3.3087540598831034E-3</v>
      </c>
      <c r="H55" t="str">
        <f t="shared" si="4"/>
        <v>TEAM051</v>
      </c>
      <c r="I55" s="14" t="str">
        <f t="shared" si="5"/>
        <v/>
      </c>
      <c r="J55" s="63" t="str">
        <f t="shared" si="6"/>
        <v/>
      </c>
      <c r="K55" s="63">
        <f t="shared" si="7"/>
        <v>4.8025789612441642E-3</v>
      </c>
    </row>
    <row r="56" spans="2:11" x14ac:dyDescent="0.2">
      <c r="B56" s="12" t="s">
        <v>113</v>
      </c>
      <c r="C56" s="19">
        <v>0</v>
      </c>
      <c r="D56" s="19">
        <v>0</v>
      </c>
      <c r="E56" s="19">
        <v>8.7830415732113101E-3</v>
      </c>
      <c r="F56" s="19">
        <v>5.2918683671797613E-3</v>
      </c>
      <c r="H56" t="str">
        <f t="shared" si="4"/>
        <v>TEAM027</v>
      </c>
      <c r="I56" s="14" t="str">
        <f t="shared" si="5"/>
        <v/>
      </c>
      <c r="J56" s="63" t="str">
        <f t="shared" si="6"/>
        <v/>
      </c>
      <c r="K56" s="63">
        <f t="shared" si="7"/>
        <v>5.4916189230482838E-3</v>
      </c>
    </row>
    <row r="57" spans="2:11" x14ac:dyDescent="0.2">
      <c r="B57" s="12" t="s">
        <v>82</v>
      </c>
      <c r="C57" s="19">
        <v>0</v>
      </c>
      <c r="D57" s="19">
        <v>2.9876023105653699E-2</v>
      </c>
      <c r="E57" s="19">
        <v>1.8488746099568052E-2</v>
      </c>
      <c r="F57" s="19">
        <v>2.2279300357985098E-2</v>
      </c>
      <c r="H57" t="str">
        <f t="shared" si="4"/>
        <v>TEAM053</v>
      </c>
      <c r="I57" s="14" t="str">
        <f t="shared" si="5"/>
        <v/>
      </c>
      <c r="J57" s="63" t="str">
        <f t="shared" si="6"/>
        <v/>
      </c>
      <c r="K57" s="63">
        <f t="shared" si="7"/>
        <v>8.7830415732113101E-3</v>
      </c>
    </row>
    <row r="58" spans="2:11" x14ac:dyDescent="0.2">
      <c r="B58" s="12" t="s">
        <v>115</v>
      </c>
      <c r="C58" s="19">
        <v>0</v>
      </c>
      <c r="D58" s="19">
        <v>4.7786345338537588E-2</v>
      </c>
      <c r="E58" s="19">
        <v>2.2179397912149772E-2</v>
      </c>
      <c r="F58" s="19">
        <v>3.1181042567557517E-2</v>
      </c>
      <c r="H58" t="str">
        <f t="shared" si="4"/>
        <v>TEAM028</v>
      </c>
      <c r="I58" s="14" t="str">
        <f t="shared" si="5"/>
        <v/>
      </c>
      <c r="J58" s="63">
        <f t="shared" si="6"/>
        <v>2.9876023105653699E-2</v>
      </c>
      <c r="K58" s="63">
        <f t="shared" si="7"/>
        <v>1.8488746099568052E-2</v>
      </c>
    </row>
    <row r="59" spans="2:11" x14ac:dyDescent="0.2">
      <c r="B59" s="12" t="s">
        <v>83</v>
      </c>
      <c r="C59" s="19">
        <v>0</v>
      </c>
      <c r="D59" s="19">
        <v>1.4192544565545664E-2</v>
      </c>
      <c r="E59" s="19">
        <v>8.7830415732113101E-3</v>
      </c>
      <c r="F59" s="19">
        <v>1.0583736734359523E-2</v>
      </c>
      <c r="H59" t="str">
        <f t="shared" si="4"/>
        <v>TEAM055</v>
      </c>
      <c r="I59" s="14" t="str">
        <f t="shared" si="5"/>
        <v/>
      </c>
      <c r="J59" s="63">
        <f t="shared" si="6"/>
        <v>4.7786345338537588E-2</v>
      </c>
      <c r="K59" s="63">
        <f t="shared" si="7"/>
        <v>2.2179397912149772E-2</v>
      </c>
    </row>
    <row r="60" spans="2:11" x14ac:dyDescent="0.2">
      <c r="B60" s="12" t="s">
        <v>117</v>
      </c>
      <c r="C60" s="19">
        <v>0</v>
      </c>
      <c r="D60" s="19">
        <v>2.6894155156528956E-2</v>
      </c>
      <c r="E60" s="19">
        <v>1.6643420193277188E-2</v>
      </c>
      <c r="F60" s="19">
        <v>2.0055646579452996E-2</v>
      </c>
      <c r="H60" t="str">
        <f t="shared" si="4"/>
        <v>TEAM029</v>
      </c>
      <c r="I60" s="14" t="str">
        <f t="shared" si="5"/>
        <v/>
      </c>
      <c r="J60" s="63">
        <f t="shared" si="6"/>
        <v>1.4192544565545664E-2</v>
      </c>
      <c r="K60" s="63">
        <f t="shared" si="7"/>
        <v>8.7830415732113101E-3</v>
      </c>
    </row>
    <row r="61" spans="2:11" x14ac:dyDescent="0.2">
      <c r="B61" s="12" t="s">
        <v>118</v>
      </c>
      <c r="C61" s="19">
        <v>0</v>
      </c>
      <c r="D61" s="19">
        <v>0</v>
      </c>
      <c r="E61" s="19">
        <v>3.2056623115693807E-3</v>
      </c>
      <c r="F61" s="19">
        <v>1.9314428653275629E-3</v>
      </c>
      <c r="H61" t="str">
        <f t="shared" si="4"/>
        <v>TEAM057</v>
      </c>
      <c r="I61" s="14" t="str">
        <f t="shared" si="5"/>
        <v/>
      </c>
      <c r="J61" s="63">
        <f t="shared" si="6"/>
        <v>2.6894155156528956E-2</v>
      </c>
      <c r="K61" s="63">
        <f t="shared" si="7"/>
        <v>1.6643420193277188E-2</v>
      </c>
    </row>
    <row r="62" spans="2:11" x14ac:dyDescent="0.2">
      <c r="B62" s="12" t="s">
        <v>121</v>
      </c>
      <c r="C62" s="19">
        <v>0</v>
      </c>
      <c r="D62" s="19">
        <v>0</v>
      </c>
      <c r="E62" s="19">
        <v>2.7739033655461982E-3</v>
      </c>
      <c r="F62" s="19">
        <v>1.6713038816210828E-3</v>
      </c>
      <c r="H62" t="str">
        <f t="shared" si="4"/>
        <v>TEAM058</v>
      </c>
      <c r="I62" s="14" t="str">
        <f t="shared" si="5"/>
        <v/>
      </c>
      <c r="J62" s="63" t="str">
        <f t="shared" si="6"/>
        <v/>
      </c>
      <c r="K62" s="63">
        <f t="shared" si="7"/>
        <v>3.2056623115693807E-3</v>
      </c>
    </row>
    <row r="63" spans="2:11" x14ac:dyDescent="0.2">
      <c r="B63" s="12" t="s">
        <v>84</v>
      </c>
      <c r="C63" s="19">
        <v>0</v>
      </c>
      <c r="D63" s="19">
        <v>3.1376514349283777E-2</v>
      </c>
      <c r="E63" s="19">
        <v>1.6643420193277188E-2</v>
      </c>
      <c r="F63" s="19">
        <v>2.1726950461074077E-2</v>
      </c>
      <c r="H63" t="str">
        <f t="shared" si="4"/>
        <v>TEAM060</v>
      </c>
      <c r="I63" s="14" t="str">
        <f t="shared" si="5"/>
        <v/>
      </c>
      <c r="J63" s="63" t="str">
        <f t="shared" si="6"/>
        <v/>
      </c>
      <c r="K63" s="63">
        <f t="shared" si="7"/>
        <v>2.7739033655461982E-3</v>
      </c>
    </row>
    <row r="64" spans="2:11" x14ac:dyDescent="0.2">
      <c r="B64" s="12" t="s">
        <v>123</v>
      </c>
      <c r="C64" s="19">
        <v>0</v>
      </c>
      <c r="D64" s="19">
        <v>1.135403565243653E-2</v>
      </c>
      <c r="E64" s="19">
        <v>1.4052866517138097E-2</v>
      </c>
      <c r="F64" s="19">
        <v>1.2700484081231428E-2</v>
      </c>
      <c r="H64" t="str">
        <f t="shared" si="4"/>
        <v>TEAM030</v>
      </c>
      <c r="I64" s="14" t="str">
        <f t="shared" si="5"/>
        <v/>
      </c>
      <c r="J64" s="63">
        <f t="shared" si="6"/>
        <v>3.1376514349283777E-2</v>
      </c>
      <c r="K64" s="63">
        <f t="shared" si="7"/>
        <v>1.6643420193277188E-2</v>
      </c>
    </row>
    <row r="65" spans="2:11" x14ac:dyDescent="0.2">
      <c r="B65" s="12" t="s">
        <v>86</v>
      </c>
      <c r="C65" s="19">
        <v>0</v>
      </c>
      <c r="D65" s="19">
        <v>0</v>
      </c>
      <c r="E65" s="19">
        <v>5.5448494780374431E-3</v>
      </c>
      <c r="F65" s="19">
        <v>3.3408259893811625E-3</v>
      </c>
      <c r="H65" t="str">
        <f t="shared" si="4"/>
        <v>TEAM061</v>
      </c>
      <c r="I65" s="14" t="str">
        <f t="shared" si="5"/>
        <v/>
      </c>
      <c r="J65" s="63">
        <f t="shared" si="6"/>
        <v>1.135403565243653E-2</v>
      </c>
      <c r="K65" s="63">
        <f t="shared" si="7"/>
        <v>1.4052866517138097E-2</v>
      </c>
    </row>
    <row r="66" spans="2:11" x14ac:dyDescent="0.2">
      <c r="B66" s="12" t="s">
        <v>126</v>
      </c>
      <c r="C66" s="19">
        <v>0</v>
      </c>
      <c r="D66" s="19">
        <v>2.5900199173487372E-3</v>
      </c>
      <c r="E66" s="19">
        <v>9.6169869347081417E-3</v>
      </c>
      <c r="F66" s="19">
        <v>6.7600500286464698E-3</v>
      </c>
      <c r="H66" t="str">
        <f t="shared" si="4"/>
        <v>TEAM031</v>
      </c>
      <c r="I66" s="14" t="str">
        <f t="shared" si="5"/>
        <v/>
      </c>
      <c r="J66" s="63" t="str">
        <f t="shared" si="6"/>
        <v/>
      </c>
      <c r="K66" s="63">
        <f t="shared" si="7"/>
        <v>5.5448494780374431E-3</v>
      </c>
    </row>
    <row r="67" spans="2:11" x14ac:dyDescent="0.2">
      <c r="B67" s="12" t="s">
        <v>88</v>
      </c>
      <c r="C67" s="19">
        <v>0</v>
      </c>
      <c r="D67" s="19">
        <v>3.7751212817444695E-3</v>
      </c>
      <c r="E67" s="19">
        <v>7.0086897402393284E-3</v>
      </c>
      <c r="F67" s="19">
        <v>5.6304054007703863E-3</v>
      </c>
      <c r="H67" t="str">
        <f t="shared" si="4"/>
        <v>TEAM064</v>
      </c>
      <c r="I67" s="14" t="str">
        <f t="shared" si="5"/>
        <v/>
      </c>
      <c r="J67" s="63">
        <f t="shared" si="6"/>
        <v>2.5900199173487372E-3</v>
      </c>
      <c r="K67" s="63">
        <f t="shared" si="7"/>
        <v>9.6169869347081417E-3</v>
      </c>
    </row>
    <row r="68" spans="2:11" x14ac:dyDescent="0.2">
      <c r="B68" s="12" t="s">
        <v>129</v>
      </c>
      <c r="C68" s="19">
        <v>0</v>
      </c>
      <c r="D68" s="19">
        <v>5.2278261800360118E-3</v>
      </c>
      <c r="E68" s="19">
        <v>1.941140905271348E-2</v>
      </c>
      <c r="F68" s="19">
        <v>1.364482422756317E-2</v>
      </c>
      <c r="H68" t="str">
        <f t="shared" si="4"/>
        <v>TEAM032</v>
      </c>
      <c r="I68" s="14" t="str">
        <f t="shared" si="5"/>
        <v/>
      </c>
      <c r="J68" s="63">
        <f t="shared" si="6"/>
        <v>3.7751212817444695E-3</v>
      </c>
      <c r="K68" s="63">
        <f t="shared" si="7"/>
        <v>7.0086897402393284E-3</v>
      </c>
    </row>
    <row r="69" spans="2:11" x14ac:dyDescent="0.2">
      <c r="B69" s="12" t="s">
        <v>90</v>
      </c>
      <c r="C69" s="19">
        <v>0</v>
      </c>
      <c r="D69" s="19">
        <v>0</v>
      </c>
      <c r="E69" s="19">
        <v>7.2038684418662463E-3</v>
      </c>
      <c r="F69" s="19">
        <v>4.3404011254040064E-3</v>
      </c>
      <c r="H69" t="str">
        <f t="shared" si="4"/>
        <v>TEAM066</v>
      </c>
      <c r="I69" s="14" t="str">
        <f t="shared" si="5"/>
        <v/>
      </c>
      <c r="J69" s="63">
        <f t="shared" si="6"/>
        <v>5.2278261800360118E-3</v>
      </c>
      <c r="K69" s="63">
        <f t="shared" si="7"/>
        <v>1.941140905271348E-2</v>
      </c>
    </row>
    <row r="70" spans="2:11" x14ac:dyDescent="0.2">
      <c r="B70" s="12" t="s">
        <v>132</v>
      </c>
      <c r="C70" s="19">
        <v>0</v>
      </c>
      <c r="D70" s="19">
        <v>0</v>
      </c>
      <c r="E70" s="19">
        <v>1.922214485719647E-3</v>
      </c>
      <c r="F70" s="19">
        <v>1.1581530096521364E-3</v>
      </c>
      <c r="H70" t="str">
        <f t="shared" si="4"/>
        <v>TEAM033</v>
      </c>
      <c r="I70" s="14" t="str">
        <f t="shared" si="5"/>
        <v/>
      </c>
      <c r="J70" s="63" t="str">
        <f t="shared" si="6"/>
        <v/>
      </c>
      <c r="K70" s="63">
        <f t="shared" si="7"/>
        <v>7.2038684418662463E-3</v>
      </c>
    </row>
    <row r="71" spans="2:11" x14ac:dyDescent="0.2">
      <c r="B71" s="12" t="s">
        <v>91</v>
      </c>
      <c r="C71" s="19">
        <v>0</v>
      </c>
      <c r="D71" s="19">
        <v>7.5693571016243535E-3</v>
      </c>
      <c r="E71" s="19">
        <v>1.4052866517138097E-2</v>
      </c>
      <c r="F71" s="19">
        <v>1.1289319183316824E-2</v>
      </c>
      <c r="H71" t="str">
        <f t="shared" si="4"/>
        <v>TEAM068</v>
      </c>
      <c r="I71" s="14" t="str">
        <f t="shared" si="5"/>
        <v/>
      </c>
      <c r="J71" s="63" t="str">
        <f t="shared" si="6"/>
        <v/>
      </c>
      <c r="K71" s="63">
        <f t="shared" si="7"/>
        <v>1.922214485719647E-3</v>
      </c>
    </row>
    <row r="72" spans="2:11" x14ac:dyDescent="0.2">
      <c r="B72" s="12" t="s">
        <v>134</v>
      </c>
      <c r="C72" s="19">
        <v>0</v>
      </c>
      <c r="D72" s="19">
        <v>0</v>
      </c>
      <c r="E72" s="19">
        <v>4.8084934673540709E-3</v>
      </c>
      <c r="F72" s="19">
        <v>2.8971642979913441E-3</v>
      </c>
      <c r="H72" t="str">
        <f t="shared" si="4"/>
        <v>TEAM034</v>
      </c>
      <c r="I72" s="14" t="str">
        <f t="shared" ref="I72:I105" si="8">IF(C71=0,"",C71)</f>
        <v/>
      </c>
      <c r="J72" s="63">
        <f t="shared" ref="J72:J105" si="9">IF(D71=0,"",D71)</f>
        <v>7.5693571016243535E-3</v>
      </c>
      <c r="K72" s="63">
        <f t="shared" ref="K72:K105" si="10">IF(E71=0,"",E71)</f>
        <v>1.4052866517138097E-2</v>
      </c>
    </row>
    <row r="73" spans="2:11" x14ac:dyDescent="0.2">
      <c r="B73" s="12" t="s">
        <v>92</v>
      </c>
      <c r="C73" s="19">
        <v>0</v>
      </c>
      <c r="D73" s="19">
        <v>3.1061124470049433E-3</v>
      </c>
      <c r="E73" s="19">
        <v>6.7277507000187645E-3</v>
      </c>
      <c r="F73" s="19">
        <v>5.2116885434346141E-3</v>
      </c>
      <c r="H73" t="str">
        <f t="shared" ref="H73:H105" si="11">B72</f>
        <v>TEAM070</v>
      </c>
      <c r="I73" s="14" t="str">
        <f t="shared" si="8"/>
        <v/>
      </c>
      <c r="J73" s="63" t="str">
        <f t="shared" si="9"/>
        <v/>
      </c>
      <c r="K73" s="63">
        <f t="shared" si="10"/>
        <v>4.8084934673540709E-3</v>
      </c>
    </row>
    <row r="74" spans="2:11" x14ac:dyDescent="0.2">
      <c r="B74" s="12" t="s">
        <v>136</v>
      </c>
      <c r="C74" s="19">
        <v>0</v>
      </c>
      <c r="D74" s="19">
        <v>0</v>
      </c>
      <c r="E74" s="19">
        <v>4.4358795824299543E-3</v>
      </c>
      <c r="F74" s="19">
        <v>2.6726607915049301E-3</v>
      </c>
      <c r="H74" t="str">
        <f t="shared" si="11"/>
        <v>TEAM035</v>
      </c>
      <c r="I74" s="14" t="str">
        <f t="shared" si="8"/>
        <v/>
      </c>
      <c r="J74" s="63">
        <f t="shared" si="9"/>
        <v>3.1061124470049433E-3</v>
      </c>
      <c r="K74" s="63">
        <f t="shared" si="10"/>
        <v>6.7277507000187645E-3</v>
      </c>
    </row>
    <row r="75" spans="2:11" x14ac:dyDescent="0.2">
      <c r="B75" s="12" t="s">
        <v>93</v>
      </c>
      <c r="C75" s="19">
        <v>0</v>
      </c>
      <c r="D75" s="19">
        <v>2.0705823435188338E-2</v>
      </c>
      <c r="E75" s="19">
        <v>1.0983237846096568E-2</v>
      </c>
      <c r="F75" s="19">
        <v>1.4337934259493448E-2</v>
      </c>
      <c r="H75" t="str">
        <f t="shared" si="11"/>
        <v>TEAM072</v>
      </c>
      <c r="I75" s="14" t="str">
        <f t="shared" si="8"/>
        <v/>
      </c>
      <c r="J75" s="63" t="str">
        <f t="shared" si="9"/>
        <v/>
      </c>
      <c r="K75" s="63">
        <f t="shared" si="10"/>
        <v>4.4358795824299543E-3</v>
      </c>
    </row>
    <row r="76" spans="2:11" x14ac:dyDescent="0.2">
      <c r="B76" s="12" t="s">
        <v>138</v>
      </c>
      <c r="C76" s="19">
        <v>0</v>
      </c>
      <c r="D76" s="19">
        <v>1.7919879501951595E-2</v>
      </c>
      <c r="E76" s="19">
        <v>1.3307638747289864E-2</v>
      </c>
      <c r="F76" s="19">
        <v>1.4699634353277116E-2</v>
      </c>
      <c r="H76" t="str">
        <f t="shared" si="11"/>
        <v>TEAM036</v>
      </c>
      <c r="I76" s="14" t="str">
        <f t="shared" si="8"/>
        <v/>
      </c>
      <c r="J76" s="63">
        <f t="shared" si="9"/>
        <v>2.0705823435188338E-2</v>
      </c>
      <c r="K76" s="63">
        <f t="shared" si="10"/>
        <v>1.0983237846096568E-2</v>
      </c>
    </row>
    <row r="77" spans="2:11" x14ac:dyDescent="0.2">
      <c r="B77" s="12" t="s">
        <v>94</v>
      </c>
      <c r="C77" s="19">
        <v>0</v>
      </c>
      <c r="D77" s="19">
        <v>3.4587756756033504E-2</v>
      </c>
      <c r="E77" s="19">
        <v>1.1675235060955641E-2</v>
      </c>
      <c r="F77" s="19">
        <v>1.9930922409182764E-2</v>
      </c>
      <c r="H77" t="str">
        <f t="shared" si="11"/>
        <v>TEAM074</v>
      </c>
      <c r="I77" s="14" t="str">
        <f t="shared" si="8"/>
        <v/>
      </c>
      <c r="J77" s="63">
        <f t="shared" si="9"/>
        <v>1.7919879501951595E-2</v>
      </c>
      <c r="K77" s="63">
        <f t="shared" si="10"/>
        <v>1.3307638747289864E-2</v>
      </c>
    </row>
    <row r="78" spans="2:11" x14ac:dyDescent="0.2">
      <c r="B78" s="12" t="s">
        <v>140</v>
      </c>
      <c r="C78" s="19">
        <v>0</v>
      </c>
      <c r="D78" s="19">
        <v>0</v>
      </c>
      <c r="E78" s="19">
        <v>9.7293625507963669E-3</v>
      </c>
      <c r="F78" s="19">
        <v>5.8620360027008137E-3</v>
      </c>
      <c r="H78" t="str">
        <f t="shared" si="11"/>
        <v>TEAM037</v>
      </c>
      <c r="I78" s="14" t="str">
        <f t="shared" si="8"/>
        <v/>
      </c>
      <c r="J78" s="63">
        <f t="shared" si="9"/>
        <v>3.4587756756033504E-2</v>
      </c>
      <c r="K78" s="63">
        <f t="shared" si="10"/>
        <v>1.1675235060955641E-2</v>
      </c>
    </row>
    <row r="79" spans="2:11" x14ac:dyDescent="0.2">
      <c r="B79" s="12" t="s">
        <v>95</v>
      </c>
      <c r="C79" s="19">
        <v>0</v>
      </c>
      <c r="D79" s="19">
        <v>3.1061124470049433E-3</v>
      </c>
      <c r="E79" s="19">
        <v>5.766643457158941E-3</v>
      </c>
      <c r="F79" s="19">
        <v>4.6326120386085455E-3</v>
      </c>
      <c r="H79" t="str">
        <f t="shared" si="11"/>
        <v>TEAM076</v>
      </c>
      <c r="I79" s="14" t="str">
        <f t="shared" si="8"/>
        <v/>
      </c>
      <c r="J79" s="63" t="str">
        <f t="shared" si="9"/>
        <v/>
      </c>
      <c r="K79" s="63">
        <f t="shared" si="10"/>
        <v>9.7293625507963669E-3</v>
      </c>
    </row>
    <row r="80" spans="2:11" x14ac:dyDescent="0.2">
      <c r="B80" s="12" t="s">
        <v>36</v>
      </c>
      <c r="C80" s="19">
        <v>0</v>
      </c>
      <c r="D80" s="19">
        <v>0</v>
      </c>
      <c r="E80" s="19">
        <v>1.765480073807122E-2</v>
      </c>
      <c r="F80" s="19">
        <v>1.0637189950189621E-2</v>
      </c>
      <c r="H80" t="str">
        <f t="shared" si="11"/>
        <v>TEAM038</v>
      </c>
      <c r="I80" s="14" t="str">
        <f t="shared" si="8"/>
        <v/>
      </c>
      <c r="J80" s="63">
        <f t="shared" si="9"/>
        <v>3.1061124470049433E-3</v>
      </c>
      <c r="K80" s="63">
        <f t="shared" si="10"/>
        <v>5.766643457158941E-3</v>
      </c>
    </row>
    <row r="81" spans="2:11" x14ac:dyDescent="0.2">
      <c r="B81" s="12" t="s">
        <v>142</v>
      </c>
      <c r="C81" s="19">
        <v>0</v>
      </c>
      <c r="D81" s="19">
        <v>1.9401256207446261E-3</v>
      </c>
      <c r="E81" s="19">
        <v>7.2038684418662463E-3</v>
      </c>
      <c r="F81" s="19">
        <v>5.0638013129713413E-3</v>
      </c>
      <c r="H81" t="str">
        <f t="shared" si="11"/>
        <v>TEAM002</v>
      </c>
      <c r="I81" s="14" t="str">
        <f t="shared" si="8"/>
        <v/>
      </c>
      <c r="J81" s="63" t="str">
        <f t="shared" si="9"/>
        <v/>
      </c>
      <c r="K81" s="63">
        <f t="shared" si="10"/>
        <v>1.765480073807122E-2</v>
      </c>
    </row>
    <row r="82" spans="2:11" x14ac:dyDescent="0.2">
      <c r="B82" s="12" t="s">
        <v>96</v>
      </c>
      <c r="C82" s="19">
        <v>0</v>
      </c>
      <c r="D82" s="19">
        <v>7.0532645719681483E-3</v>
      </c>
      <c r="E82" s="19">
        <v>6.5473582636666134E-3</v>
      </c>
      <c r="F82" s="19">
        <v>6.5747455471021283E-3</v>
      </c>
      <c r="H82" t="str">
        <f t="shared" si="11"/>
        <v>TEAM078</v>
      </c>
      <c r="I82" s="14" t="str">
        <f t="shared" si="8"/>
        <v/>
      </c>
      <c r="J82" s="63">
        <f t="shared" si="9"/>
        <v>1.9401256207446261E-3</v>
      </c>
      <c r="K82" s="63">
        <f t="shared" si="10"/>
        <v>7.2038684418662463E-3</v>
      </c>
    </row>
    <row r="83" spans="2:11" x14ac:dyDescent="0.2">
      <c r="B83" s="12" t="s">
        <v>145</v>
      </c>
      <c r="C83" s="19">
        <v>0</v>
      </c>
      <c r="D83" s="19">
        <v>0</v>
      </c>
      <c r="E83" s="19">
        <v>7.2038684418662463E-3</v>
      </c>
      <c r="F83" s="19">
        <v>4.3404011254040064E-3</v>
      </c>
      <c r="H83" t="str">
        <f t="shared" si="11"/>
        <v>TEAM039</v>
      </c>
      <c r="I83" s="14" t="str">
        <f t="shared" si="8"/>
        <v/>
      </c>
      <c r="J83" s="63">
        <f t="shared" si="9"/>
        <v>7.0532645719681483E-3</v>
      </c>
      <c r="K83" s="63">
        <f t="shared" si="10"/>
        <v>6.5473582636666134E-3</v>
      </c>
    </row>
    <row r="84" spans="2:11" x14ac:dyDescent="0.2">
      <c r="B84" s="12" t="s">
        <v>97</v>
      </c>
      <c r="C84" s="19">
        <v>0</v>
      </c>
      <c r="D84" s="19">
        <v>0</v>
      </c>
      <c r="E84" s="19">
        <v>5.1722355931133274E-3</v>
      </c>
      <c r="F84" s="19">
        <v>3.1163224828947484E-3</v>
      </c>
      <c r="H84" t="str">
        <f t="shared" si="11"/>
        <v>TEAM081</v>
      </c>
      <c r="I84" s="14" t="str">
        <f t="shared" si="8"/>
        <v/>
      </c>
      <c r="J84" s="63" t="str">
        <f t="shared" si="9"/>
        <v/>
      </c>
      <c r="K84" s="63">
        <f t="shared" si="10"/>
        <v>7.2038684418662463E-3</v>
      </c>
    </row>
    <row r="85" spans="2:11" x14ac:dyDescent="0.2">
      <c r="B85" s="12" t="s">
        <v>147</v>
      </c>
      <c r="C85" s="19">
        <v>0</v>
      </c>
      <c r="D85" s="19">
        <v>0</v>
      </c>
      <c r="E85" s="19">
        <v>4.8055362142991175E-3</v>
      </c>
      <c r="F85" s="19">
        <v>2.8953825241303409E-3</v>
      </c>
      <c r="H85" t="str">
        <f t="shared" si="11"/>
        <v>TEAM040</v>
      </c>
      <c r="I85" s="14" t="str">
        <f t="shared" si="8"/>
        <v/>
      </c>
      <c r="J85" s="63" t="str">
        <f t="shared" si="9"/>
        <v/>
      </c>
      <c r="K85" s="63">
        <f t="shared" si="10"/>
        <v>5.1722355931133274E-3</v>
      </c>
    </row>
    <row r="86" spans="2:11" x14ac:dyDescent="0.2">
      <c r="B86" s="12" t="s">
        <v>99</v>
      </c>
      <c r="C86" s="19">
        <v>0</v>
      </c>
      <c r="D86" s="19">
        <v>0</v>
      </c>
      <c r="E86" s="19">
        <v>3.844428971439294E-3</v>
      </c>
      <c r="F86" s="19">
        <v>2.3163060193042728E-3</v>
      </c>
      <c r="H86" t="str">
        <f t="shared" si="11"/>
        <v>TEAM083</v>
      </c>
      <c r="I86" s="14" t="str">
        <f t="shared" si="8"/>
        <v/>
      </c>
      <c r="J86" s="63" t="str">
        <f t="shared" si="9"/>
        <v/>
      </c>
      <c r="K86" s="63">
        <f t="shared" si="10"/>
        <v>4.8055362142991175E-3</v>
      </c>
    </row>
    <row r="87" spans="2:11" x14ac:dyDescent="0.2">
      <c r="B87" s="12" t="s">
        <v>149</v>
      </c>
      <c r="C87" s="19">
        <v>0</v>
      </c>
      <c r="D87" s="19">
        <v>3.7732098279309276E-2</v>
      </c>
      <c r="E87" s="19">
        <v>1.1675235060955641E-2</v>
      </c>
      <c r="F87" s="19">
        <v>2.1103329609722929E-2</v>
      </c>
      <c r="H87" t="str">
        <f t="shared" si="11"/>
        <v>TEAM041</v>
      </c>
      <c r="I87" s="14" t="str">
        <f t="shared" si="8"/>
        <v/>
      </c>
      <c r="J87" s="63" t="str">
        <f t="shared" si="9"/>
        <v/>
      </c>
      <c r="K87" s="63">
        <f t="shared" si="10"/>
        <v>3.844428971439294E-3</v>
      </c>
    </row>
    <row r="88" spans="2:11" x14ac:dyDescent="0.2">
      <c r="B88" s="12" t="s">
        <v>100</v>
      </c>
      <c r="C88" s="19">
        <v>0</v>
      </c>
      <c r="D88" s="19">
        <v>0</v>
      </c>
      <c r="E88" s="19">
        <v>1.1036468401085728E-2</v>
      </c>
      <c r="F88" s="19">
        <v>6.6495800492642658E-3</v>
      </c>
      <c r="H88" t="str">
        <f t="shared" si="11"/>
        <v>TEAM085</v>
      </c>
      <c r="I88" s="14" t="str">
        <f t="shared" si="8"/>
        <v/>
      </c>
      <c r="J88" s="63">
        <f t="shared" si="9"/>
        <v>3.7732098279309276E-2</v>
      </c>
      <c r="K88" s="63">
        <f t="shared" si="10"/>
        <v>1.1675235060955641E-2</v>
      </c>
    </row>
    <row r="89" spans="2:11" x14ac:dyDescent="0.2">
      <c r="B89" s="12" t="s">
        <v>152</v>
      </c>
      <c r="C89" s="19">
        <v>0</v>
      </c>
      <c r="D89" s="19">
        <v>7.464227141879571E-3</v>
      </c>
      <c r="E89" s="19">
        <v>1.3857687815511178E-2</v>
      </c>
      <c r="F89" s="19">
        <v>1.1132523083548536E-2</v>
      </c>
      <c r="H89" t="str">
        <f t="shared" si="11"/>
        <v>TEAM042</v>
      </c>
      <c r="I89" s="14" t="str">
        <f t="shared" si="8"/>
        <v/>
      </c>
      <c r="J89" s="63" t="str">
        <f t="shared" si="9"/>
        <v/>
      </c>
      <c r="K89" s="63">
        <f t="shared" si="10"/>
        <v>1.1036468401085728E-2</v>
      </c>
    </row>
    <row r="90" spans="2:11" x14ac:dyDescent="0.2">
      <c r="B90" s="12" t="s">
        <v>102</v>
      </c>
      <c r="C90" s="19">
        <v>0</v>
      </c>
      <c r="D90" s="19">
        <v>0</v>
      </c>
      <c r="E90" s="19">
        <v>5.5448494780374431E-3</v>
      </c>
      <c r="F90" s="19">
        <v>3.3408259893811625E-3</v>
      </c>
      <c r="H90" t="str">
        <f t="shared" si="11"/>
        <v>TEAM087</v>
      </c>
      <c r="I90" s="14" t="str">
        <f t="shared" si="8"/>
        <v/>
      </c>
      <c r="J90" s="63">
        <f t="shared" si="9"/>
        <v>7.464227141879571E-3</v>
      </c>
      <c r="K90" s="63">
        <f t="shared" si="10"/>
        <v>1.3857687815511178E-2</v>
      </c>
    </row>
    <row r="91" spans="2:11" x14ac:dyDescent="0.2">
      <c r="B91" s="12" t="s">
        <v>155</v>
      </c>
      <c r="C91" s="19">
        <v>0</v>
      </c>
      <c r="D91" s="19">
        <v>3.5839759003903189E-2</v>
      </c>
      <c r="E91" s="19">
        <v>1.1089698956074886E-2</v>
      </c>
      <c r="F91" s="19">
        <v>2.0044955936286975E-2</v>
      </c>
      <c r="H91" t="str">
        <f t="shared" si="11"/>
        <v>TEAM043</v>
      </c>
      <c r="I91" s="14" t="str">
        <f t="shared" si="8"/>
        <v/>
      </c>
      <c r="J91" s="63" t="str">
        <f t="shared" si="9"/>
        <v/>
      </c>
      <c r="K91" s="63">
        <f t="shared" si="10"/>
        <v>5.5448494780374431E-3</v>
      </c>
    </row>
    <row r="92" spans="2:11" x14ac:dyDescent="0.2">
      <c r="B92" s="12" t="s">
        <v>103</v>
      </c>
      <c r="C92" s="19">
        <v>0</v>
      </c>
      <c r="D92" s="19">
        <v>2.3654240942576105E-3</v>
      </c>
      <c r="E92" s="19">
        <v>8.7830415732113101E-3</v>
      </c>
      <c r="F92" s="19">
        <v>6.1738464283763884E-3</v>
      </c>
      <c r="H92" t="str">
        <f t="shared" si="11"/>
        <v>TEAM089</v>
      </c>
      <c r="I92" s="14" t="str">
        <f t="shared" si="8"/>
        <v/>
      </c>
      <c r="J92" s="63">
        <f t="shared" si="9"/>
        <v>3.5839759003903189E-2</v>
      </c>
      <c r="K92" s="63">
        <f t="shared" si="10"/>
        <v>1.1089698956074886E-2</v>
      </c>
    </row>
    <row r="93" spans="2:11" x14ac:dyDescent="0.2">
      <c r="B93" s="12" t="s">
        <v>157</v>
      </c>
      <c r="C93" s="19">
        <v>0</v>
      </c>
      <c r="D93" s="19">
        <v>4.1813052171220388E-2</v>
      </c>
      <c r="E93" s="19">
        <v>2.2179397912149772E-2</v>
      </c>
      <c r="F93" s="19">
        <v>2.895382524130341E-2</v>
      </c>
      <c r="H93" t="str">
        <f t="shared" si="11"/>
        <v>TEAM044</v>
      </c>
      <c r="I93" s="14" t="str">
        <f t="shared" si="8"/>
        <v/>
      </c>
      <c r="J93" s="63">
        <f t="shared" si="9"/>
        <v>2.3654240942576105E-3</v>
      </c>
      <c r="K93" s="63">
        <f t="shared" si="10"/>
        <v>8.7830415732113101E-3</v>
      </c>
    </row>
    <row r="94" spans="2:11" x14ac:dyDescent="0.2">
      <c r="B94" s="12" t="s">
        <v>104</v>
      </c>
      <c r="C94" s="19">
        <v>0</v>
      </c>
      <c r="D94" s="19">
        <v>7.7031588685722591E-3</v>
      </c>
      <c r="E94" s="19">
        <v>1.4301275773754174E-2</v>
      </c>
      <c r="F94" s="19">
        <v>1.1488877855749193E-2</v>
      </c>
      <c r="H94" t="str">
        <f t="shared" si="11"/>
        <v>TEAM091</v>
      </c>
      <c r="I94" s="14" t="str">
        <f t="shared" si="8"/>
        <v/>
      </c>
      <c r="J94" s="63">
        <f t="shared" si="9"/>
        <v>4.1813052171220388E-2</v>
      </c>
      <c r="K94" s="63">
        <f t="shared" si="10"/>
        <v>2.2179397912149772E-2</v>
      </c>
    </row>
    <row r="95" spans="2:11" x14ac:dyDescent="0.2">
      <c r="B95" s="12" t="s">
        <v>160</v>
      </c>
      <c r="C95" s="19">
        <v>0</v>
      </c>
      <c r="D95" s="19">
        <v>1.1196340712819356E-2</v>
      </c>
      <c r="E95" s="19">
        <v>1.3857687815511178E-2</v>
      </c>
      <c r="F95" s="19">
        <v>1.2524088468992103E-2</v>
      </c>
      <c r="H95" t="str">
        <f t="shared" si="11"/>
        <v>TEAM045</v>
      </c>
      <c r="I95" s="14" t="str">
        <f t="shared" si="8"/>
        <v/>
      </c>
      <c r="J95" s="63">
        <f t="shared" si="9"/>
        <v>7.7031588685722591E-3</v>
      </c>
      <c r="K95" s="63">
        <f t="shared" si="10"/>
        <v>1.4301275773754174E-2</v>
      </c>
    </row>
    <row r="96" spans="2:11" x14ac:dyDescent="0.2">
      <c r="B96" s="12" t="s">
        <v>105</v>
      </c>
      <c r="C96" s="19">
        <v>0</v>
      </c>
      <c r="D96" s="19">
        <v>0</v>
      </c>
      <c r="E96" s="19">
        <v>7.3192013110094248E-3</v>
      </c>
      <c r="F96" s="19">
        <v>4.4098903059831343E-3</v>
      </c>
      <c r="H96" t="str">
        <f t="shared" si="11"/>
        <v>TEAM093</v>
      </c>
      <c r="I96" s="14" t="str">
        <f t="shared" si="8"/>
        <v/>
      </c>
      <c r="J96" s="63">
        <f t="shared" si="9"/>
        <v>1.1196340712819356E-2</v>
      </c>
      <c r="K96" s="63">
        <f t="shared" si="10"/>
        <v>1.3857687815511178E-2</v>
      </c>
    </row>
    <row r="97" spans="2:11" x14ac:dyDescent="0.2">
      <c r="B97" s="12" t="s">
        <v>163</v>
      </c>
      <c r="C97" s="19">
        <v>0</v>
      </c>
      <c r="D97" s="19">
        <v>3.0822192743356746E-3</v>
      </c>
      <c r="E97" s="19">
        <v>1.1444569322669284E-2</v>
      </c>
      <c r="F97" s="19">
        <v>8.04470898242984E-3</v>
      </c>
      <c r="H97" t="str">
        <f t="shared" si="11"/>
        <v>TEAM046</v>
      </c>
      <c r="I97" s="14" t="str">
        <f t="shared" si="8"/>
        <v/>
      </c>
      <c r="J97" s="63" t="str">
        <f t="shared" si="9"/>
        <v/>
      </c>
      <c r="K97" s="63">
        <f t="shared" si="10"/>
        <v>7.3192013110094248E-3</v>
      </c>
    </row>
    <row r="98" spans="2:11" x14ac:dyDescent="0.2">
      <c r="B98" s="12" t="s">
        <v>106</v>
      </c>
      <c r="C98" s="19">
        <v>0</v>
      </c>
      <c r="D98" s="19">
        <v>4.7547413611844901E-3</v>
      </c>
      <c r="E98" s="19">
        <v>1.765480073807122E-2</v>
      </c>
      <c r="F98" s="19">
        <v>1.2410054941887893E-2</v>
      </c>
      <c r="H98" t="str">
        <f t="shared" si="11"/>
        <v>TEAM095</v>
      </c>
      <c r="I98" s="14" t="str">
        <f t="shared" si="8"/>
        <v/>
      </c>
      <c r="J98" s="63">
        <f t="shared" si="9"/>
        <v>3.0822192743356746E-3</v>
      </c>
      <c r="K98" s="63">
        <f t="shared" si="10"/>
        <v>1.1444569322669284E-2</v>
      </c>
    </row>
    <row r="99" spans="2:11" x14ac:dyDescent="0.2">
      <c r="B99" s="12" t="s">
        <v>166</v>
      </c>
      <c r="C99" s="19">
        <v>0</v>
      </c>
      <c r="D99" s="19">
        <v>1.0360079669394949E-2</v>
      </c>
      <c r="E99" s="19">
        <v>9.6169869347081417E-3</v>
      </c>
      <c r="F99" s="19">
        <v>9.6572143266378148E-3</v>
      </c>
      <c r="H99" t="str">
        <f t="shared" si="11"/>
        <v>TEAM047</v>
      </c>
      <c r="I99" s="14" t="str">
        <f t="shared" si="8"/>
        <v/>
      </c>
      <c r="J99" s="63">
        <f t="shared" si="9"/>
        <v>4.7547413611844901E-3</v>
      </c>
      <c r="K99" s="63">
        <f t="shared" si="10"/>
        <v>1.765480073807122E-2</v>
      </c>
    </row>
    <row r="100" spans="2:11" x14ac:dyDescent="0.2">
      <c r="B100" s="12" t="s">
        <v>107</v>
      </c>
      <c r="C100" s="19">
        <v>0</v>
      </c>
      <c r="D100" s="19">
        <v>5.6770178262182652E-3</v>
      </c>
      <c r="E100" s="19">
        <v>1.0539649887853572E-2</v>
      </c>
      <c r="F100" s="19">
        <v>8.4669893874876178E-3</v>
      </c>
      <c r="H100" t="str">
        <f t="shared" si="11"/>
        <v>TEAM097</v>
      </c>
      <c r="I100" s="14" t="str">
        <f t="shared" si="8"/>
        <v/>
      </c>
      <c r="J100" s="63">
        <f t="shared" si="9"/>
        <v>1.0360079669394949E-2</v>
      </c>
      <c r="K100" s="63">
        <f t="shared" si="10"/>
        <v>9.6169869347081417E-3</v>
      </c>
    </row>
    <row r="101" spans="2:11" x14ac:dyDescent="0.2">
      <c r="B101" s="12" t="s">
        <v>169</v>
      </c>
      <c r="C101" s="19">
        <v>0</v>
      </c>
      <c r="D101" s="19">
        <v>1.9401256207446261E-3</v>
      </c>
      <c r="E101" s="19">
        <v>7.2038684418662463E-3</v>
      </c>
      <c r="F101" s="19">
        <v>5.0638013129713413E-3</v>
      </c>
      <c r="H101" t="str">
        <f t="shared" si="11"/>
        <v>TEAM048</v>
      </c>
      <c r="I101" s="14" t="str">
        <f t="shared" si="8"/>
        <v/>
      </c>
      <c r="J101" s="63">
        <f t="shared" si="9"/>
        <v>5.6770178262182652E-3</v>
      </c>
      <c r="K101" s="63">
        <f t="shared" si="10"/>
        <v>1.0539649887853572E-2</v>
      </c>
    </row>
    <row r="102" spans="2:11" x14ac:dyDescent="0.2">
      <c r="B102" s="12" t="s">
        <v>109</v>
      </c>
      <c r="C102" s="19">
        <v>0</v>
      </c>
      <c r="D102" s="19">
        <v>2.3510881906560494E-3</v>
      </c>
      <c r="E102" s="19">
        <v>8.72981101822215E-3</v>
      </c>
      <c r="F102" s="19">
        <v>6.1364291772953196E-3</v>
      </c>
      <c r="H102" t="str">
        <f t="shared" si="11"/>
        <v>TEAM099</v>
      </c>
      <c r="I102" s="14" t="str">
        <f t="shared" si="8"/>
        <v/>
      </c>
      <c r="J102" s="63">
        <f t="shared" si="9"/>
        <v>1.9401256207446261E-3</v>
      </c>
      <c r="K102" s="63">
        <f t="shared" si="10"/>
        <v>7.2038684418662463E-3</v>
      </c>
    </row>
    <row r="103" spans="2:11" x14ac:dyDescent="0.2">
      <c r="B103" s="12" t="s">
        <v>33</v>
      </c>
      <c r="C103" s="19">
        <v>0</v>
      </c>
      <c r="D103" s="19">
        <v>3.7846785508121768E-3</v>
      </c>
      <c r="E103" s="19">
        <v>1.4052866517138097E-2</v>
      </c>
      <c r="F103" s="19">
        <v>9.8781542854022211E-3</v>
      </c>
      <c r="H103" t="str">
        <f t="shared" si="11"/>
        <v>TEAM049</v>
      </c>
      <c r="I103" s="14" t="str">
        <f t="shared" si="8"/>
        <v/>
      </c>
      <c r="J103" s="63">
        <f t="shared" si="9"/>
        <v>2.3510881906560494E-3</v>
      </c>
      <c r="K103" s="63">
        <f t="shared" si="10"/>
        <v>8.72981101822215E-3</v>
      </c>
    </row>
    <row r="104" spans="2:11" x14ac:dyDescent="0.2">
      <c r="B104" s="12" t="s">
        <v>110</v>
      </c>
      <c r="C104" s="19">
        <v>0</v>
      </c>
      <c r="D104" s="19">
        <v>9.4378032043611736E-3</v>
      </c>
      <c r="E104" s="19">
        <v>7.0086897402393284E-3</v>
      </c>
      <c r="F104" s="19">
        <v>7.7418074260592806E-3</v>
      </c>
      <c r="H104" t="str">
        <f t="shared" si="11"/>
        <v>TEAM001</v>
      </c>
      <c r="I104" s="14" t="str">
        <f t="shared" si="8"/>
        <v/>
      </c>
      <c r="J104" s="63">
        <f t="shared" si="9"/>
        <v>3.7846785508121768E-3</v>
      </c>
      <c r="K104" s="63">
        <f t="shared" si="10"/>
        <v>1.4052866517138097E-2</v>
      </c>
    </row>
    <row r="105" spans="2:11" x14ac:dyDescent="0.2">
      <c r="B105" s="12" t="s">
        <v>186</v>
      </c>
      <c r="C105" s="19">
        <v>1</v>
      </c>
      <c r="D105" s="19">
        <v>1</v>
      </c>
      <c r="E105" s="19">
        <v>1</v>
      </c>
      <c r="F105" s="19">
        <v>1</v>
      </c>
      <c r="H105" t="str">
        <f t="shared" si="11"/>
        <v>TEAM050</v>
      </c>
      <c r="I105" s="14" t="str">
        <f t="shared" si="8"/>
        <v/>
      </c>
      <c r="J105" s="63">
        <f t="shared" si="9"/>
        <v>9.4378032043611736E-3</v>
      </c>
      <c r="K105" s="63">
        <f t="shared" si="10"/>
        <v>7.0086897402393284E-3</v>
      </c>
    </row>
    <row r="106" spans="2:11" ht="12.75" thickBot="1" x14ac:dyDescent="0.25">
      <c r="H106" s="41" t="s">
        <v>339</v>
      </c>
      <c r="I106" s="64">
        <f>SUM(I8:I105)</f>
        <v>1</v>
      </c>
      <c r="J106" s="64">
        <f t="shared" ref="J106:K106" si="12">SUM(J8:J105)</f>
        <v>1.0000000000000007</v>
      </c>
      <c r="K106" s="64">
        <f t="shared" si="12"/>
        <v>1.0000000000000004</v>
      </c>
    </row>
  </sheetData>
  <conditionalFormatting sqref="I8:K105">
    <cfRule type="cellIs" priority="1" operator="greaterThanOrEqual">
      <formula>0.1</formula>
    </cfRule>
  </conditionalFormatting>
  <hyperlinks>
    <hyperlink ref="G2" location="'Business Hypothesis'!A1" display="Back" xr:uid="{297E4337-8FE1-41E1-9B18-4C9CF820ECDD}"/>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11A0-F699-481B-9044-906479E595F9}">
  <sheetPr>
    <pageSetUpPr fitToPage="1"/>
  </sheetPr>
  <dimension ref="A1:AAN10012"/>
  <sheetViews>
    <sheetView showGridLines="0" topLeftCell="C1" zoomScaleNormal="100" workbookViewId="0">
      <selection activeCell="B2" sqref="B2"/>
    </sheetView>
  </sheetViews>
  <sheetFormatPr defaultRowHeight="12" outlineLevelRow="1" x14ac:dyDescent="0.2"/>
  <cols>
    <col min="1" max="1" width="32" style="24" customWidth="1"/>
    <col min="2" max="2" width="14.140625" bestFit="1" customWidth="1"/>
    <col min="3" max="3" width="16" bestFit="1" customWidth="1"/>
    <col min="4" max="4" width="26.7109375" bestFit="1" customWidth="1"/>
    <col min="5" max="5" width="13.7109375" bestFit="1" customWidth="1"/>
    <col min="6" max="6" width="26.7109375" bestFit="1" customWidth="1"/>
    <col min="7" max="7" width="7.85546875" hidden="1" customWidth="1"/>
    <col min="8" max="8" width="26.7109375" bestFit="1" customWidth="1"/>
    <col min="9" max="9" width="13.7109375" style="1" bestFit="1" customWidth="1"/>
    <col min="10" max="13" width="16.7109375" customWidth="1"/>
  </cols>
  <sheetData>
    <row r="1" spans="1:13" ht="15" x14ac:dyDescent="0.25">
      <c r="A1" s="60" t="s">
        <v>334</v>
      </c>
      <c r="B1" s="3" t="s">
        <v>335</v>
      </c>
    </row>
    <row r="2" spans="1:13" ht="15" x14ac:dyDescent="0.25">
      <c r="B2" s="38" t="s">
        <v>266</v>
      </c>
      <c r="I2" s="80" t="s">
        <v>324</v>
      </c>
    </row>
    <row r="3" spans="1:13" hidden="1" outlineLevel="1" x14ac:dyDescent="0.2"/>
    <row r="4" spans="1:13" hidden="1" outlineLevel="1" x14ac:dyDescent="0.2">
      <c r="B4" s="11" t="s">
        <v>284</v>
      </c>
      <c r="C4" s="11" t="s">
        <v>188</v>
      </c>
      <c r="I4"/>
      <c r="K4" s="12" t="s">
        <v>281</v>
      </c>
      <c r="L4" s="12" t="s">
        <v>300</v>
      </c>
      <c r="M4">
        <f>IF(ISNUMBER(  VLOOKUP(K4,B:I,2,FALSE) / 1000   ), VLOOKUP(K4,B:I,2,FALSE) / 1000, 0)</f>
        <v>12.78</v>
      </c>
    </row>
    <row r="5" spans="1:13" hidden="1" outlineLevel="1" x14ac:dyDescent="0.2">
      <c r="B5" s="11" t="s">
        <v>185</v>
      </c>
      <c r="C5" t="s">
        <v>273</v>
      </c>
      <c r="D5" t="s">
        <v>274</v>
      </c>
      <c r="E5" t="s">
        <v>275</v>
      </c>
      <c r="F5" t="s">
        <v>276</v>
      </c>
      <c r="G5" t="s">
        <v>277</v>
      </c>
      <c r="H5" t="s">
        <v>278</v>
      </c>
      <c r="I5" t="s">
        <v>279</v>
      </c>
      <c r="K5" s="12" t="s">
        <v>280</v>
      </c>
      <c r="L5" t="s">
        <v>280</v>
      </c>
      <c r="M5">
        <f>IF(ISNUMBER(  VLOOKUP(L5,B:I,3,FALSE) / 1000   ), VLOOKUP(L5,B:I,3,FALSE) / 1000, 0)</f>
        <v>29.266999999999999</v>
      </c>
    </row>
    <row r="6" spans="1:13" hidden="1" outlineLevel="1" x14ac:dyDescent="0.2">
      <c r="B6" s="12" t="s">
        <v>280</v>
      </c>
      <c r="C6" s="13"/>
      <c r="D6" s="13">
        <v>29267</v>
      </c>
      <c r="E6" s="13"/>
      <c r="F6" s="13">
        <v>88026.29</v>
      </c>
      <c r="G6" s="13"/>
      <c r="H6" s="13">
        <v>88214</v>
      </c>
      <c r="I6" s="79"/>
      <c r="K6" s="12" t="s">
        <v>283</v>
      </c>
      <c r="L6" t="s">
        <v>283</v>
      </c>
      <c r="M6">
        <f>IF(ISNUMBER(  VLOOKUP(L6,B:I,3,FALSE) / 1000   ), VLOOKUP(L6,B:I,3,FALSE) / 1000, 0)</f>
        <v>4.6379999999999999</v>
      </c>
    </row>
    <row r="7" spans="1:13" hidden="1" outlineLevel="1" x14ac:dyDescent="0.2">
      <c r="B7" s="12" t="s">
        <v>281</v>
      </c>
      <c r="C7" s="13">
        <v>12780</v>
      </c>
      <c r="D7" s="13"/>
      <c r="E7" s="13">
        <v>46685</v>
      </c>
      <c r="F7" s="13"/>
      <c r="G7" s="13">
        <v>163056.29</v>
      </c>
      <c r="H7" s="13"/>
      <c r="I7" s="79">
        <v>336776.43</v>
      </c>
      <c r="L7" s="12" t="s">
        <v>298</v>
      </c>
    </row>
    <row r="8" spans="1:13" hidden="1" outlineLevel="1" x14ac:dyDescent="0.2">
      <c r="B8" s="12" t="s">
        <v>282</v>
      </c>
      <c r="C8" s="13"/>
      <c r="D8" s="13">
        <v>12780</v>
      </c>
      <c r="E8" s="13"/>
      <c r="F8" s="13">
        <v>46685</v>
      </c>
      <c r="G8" s="13"/>
      <c r="H8" s="13">
        <v>163056.29</v>
      </c>
      <c r="I8" s="79"/>
      <c r="K8" s="12" t="s">
        <v>280</v>
      </c>
      <c r="L8" t="s">
        <v>280</v>
      </c>
      <c r="M8">
        <f>IF(ISNUMBER(  VLOOKUP(L8,B:I,5,FALSE) / 1000   ), VLOOKUP(L8,B:I,5,FALSE) / 1000, 0)</f>
        <v>88.026289999999989</v>
      </c>
    </row>
    <row r="9" spans="1:13" hidden="1" outlineLevel="1" x14ac:dyDescent="0.2">
      <c r="B9" s="12" t="s">
        <v>283</v>
      </c>
      <c r="C9" s="13"/>
      <c r="D9" s="13">
        <v>4638</v>
      </c>
      <c r="E9" s="13"/>
      <c r="F9" s="13">
        <v>28345</v>
      </c>
      <c r="G9" s="13"/>
      <c r="H9" s="13">
        <v>85506.14</v>
      </c>
      <c r="I9" s="79"/>
      <c r="K9" s="12" t="s">
        <v>283</v>
      </c>
      <c r="L9" t="s">
        <v>283</v>
      </c>
      <c r="M9" s="58">
        <f>IF(ISNUMBER(  VLOOKUP(L9,B:I,5,FALSE) / 1000   ), VLOOKUP(L9,B:I,5,FALSE) / 1000, 0)</f>
        <v>28.344999999999999</v>
      </c>
    </row>
    <row r="10" spans="1:13" hidden="1" outlineLevel="1" x14ac:dyDescent="0.2">
      <c r="B10" s="12" t="s">
        <v>186</v>
      </c>
      <c r="C10" s="13">
        <v>12780</v>
      </c>
      <c r="D10" s="13">
        <v>46685</v>
      </c>
      <c r="E10" s="13">
        <v>46685</v>
      </c>
      <c r="F10" s="13">
        <v>163056.29</v>
      </c>
      <c r="G10" s="13">
        <v>163056.29</v>
      </c>
      <c r="H10" s="13">
        <v>336776.43</v>
      </c>
      <c r="I10" s="79">
        <v>336776.43</v>
      </c>
      <c r="L10" s="12" t="s">
        <v>299</v>
      </c>
    </row>
    <row r="11" spans="1:13" hidden="1" outlineLevel="1" x14ac:dyDescent="0.2">
      <c r="K11" s="12" t="s">
        <v>280</v>
      </c>
      <c r="L11" t="s">
        <v>280</v>
      </c>
      <c r="M11">
        <f>IF(ISNUMBER(  VLOOKUP(L11,B:I,7,FALSE) / 1000   ), VLOOKUP(L11,B:I,7,FALSE) / 1000, 0)</f>
        <v>88.213999999999999</v>
      </c>
    </row>
    <row r="12" spans="1:13" hidden="1" outlineLevel="1" x14ac:dyDescent="0.2">
      <c r="K12" s="12" t="s">
        <v>283</v>
      </c>
      <c r="L12" t="s">
        <v>283</v>
      </c>
      <c r="M12" s="58">
        <f>IF(ISNUMBER(  VLOOKUP(L12,B:I,7,FALSE) / 1000   ), VLOOKUP(L12,B:I,7,FALSE) / 1000, 0)</f>
        <v>85.506140000000002</v>
      </c>
    </row>
    <row r="13" spans="1:13" hidden="1" outlineLevel="1" x14ac:dyDescent="0.2">
      <c r="L13" s="12" t="s">
        <v>301</v>
      </c>
    </row>
    <row r="14" spans="1:13" collapsed="1" x14ac:dyDescent="0.2"/>
    <row r="15" spans="1:13" ht="24.75" thickBot="1" x14ac:dyDescent="0.25">
      <c r="I15" s="2" t="s">
        <v>316</v>
      </c>
      <c r="J15" s="20" t="s">
        <v>459</v>
      </c>
      <c r="K15" s="20" t="s">
        <v>460</v>
      </c>
      <c r="L15" s="20" t="s">
        <v>461</v>
      </c>
      <c r="M15" s="20" t="s">
        <v>462</v>
      </c>
    </row>
    <row r="16" spans="1:13" x14ac:dyDescent="0.2">
      <c r="I16" s="16" t="s">
        <v>281</v>
      </c>
      <c r="J16" s="15">
        <f>M4</f>
        <v>12.78</v>
      </c>
      <c r="K16" s="15">
        <f>E7/10^3</f>
        <v>46.685000000000002</v>
      </c>
      <c r="L16" s="15">
        <f>H8/10^3</f>
        <v>163.05629000000002</v>
      </c>
      <c r="M16" s="15">
        <f>I7/10^3</f>
        <v>336.77643</v>
      </c>
    </row>
    <row r="17" spans="9:13" ht="24" x14ac:dyDescent="0.2">
      <c r="I17" s="85" t="s">
        <v>464</v>
      </c>
      <c r="J17" s="83" t="s">
        <v>463</v>
      </c>
      <c r="K17" s="84">
        <f>SUM(M6,J16) / J16</f>
        <v>1.3629107981220658</v>
      </c>
      <c r="L17" s="84">
        <f>SUM(M9,K16)/K16</f>
        <v>1.6071543322266253</v>
      </c>
      <c r="M17" s="84">
        <f>SUM(M12,L16)/L16</f>
        <v>1.5243964522926405</v>
      </c>
    </row>
    <row r="18" spans="9:13" x14ac:dyDescent="0.2">
      <c r="J18" s="78"/>
      <c r="K18" s="14"/>
      <c r="L18" s="14"/>
      <c r="M18" s="14"/>
    </row>
    <row r="27" spans="9:13" ht="12" customHeight="1" x14ac:dyDescent="0.2"/>
    <row r="28" spans="9:13" ht="12" customHeight="1" x14ac:dyDescent="0.2"/>
    <row r="29" spans="9:13" ht="3.95" customHeight="1" x14ac:dyDescent="0.2"/>
    <row r="30" spans="9:13" ht="12" customHeight="1" x14ac:dyDescent="0.2"/>
    <row r="35" spans="2:12" ht="15" x14ac:dyDescent="0.25">
      <c r="I35" s="80" t="s">
        <v>465</v>
      </c>
    </row>
    <row r="36" spans="2:12" ht="36.75" thickBot="1" x14ac:dyDescent="0.25">
      <c r="I36" s="2" t="s">
        <v>316</v>
      </c>
      <c r="J36" s="20" t="s">
        <v>321</v>
      </c>
      <c r="K36" s="20" t="s">
        <v>318</v>
      </c>
      <c r="L36" s="20" t="s">
        <v>319</v>
      </c>
    </row>
    <row r="37" spans="2:12" ht="24" x14ac:dyDescent="0.2">
      <c r="I37" s="16" t="s">
        <v>317</v>
      </c>
      <c r="J37" s="15">
        <f>M5</f>
        <v>29.266999999999999</v>
      </c>
      <c r="K37" s="15">
        <f>M8</f>
        <v>88.026289999999989</v>
      </c>
      <c r="L37" s="15">
        <f>M11</f>
        <v>88.213999999999999</v>
      </c>
    </row>
    <row r="38" spans="2:12" ht="24" x14ac:dyDescent="0.2">
      <c r="I38" s="16" t="s">
        <v>320</v>
      </c>
      <c r="J38" s="81">
        <f>M6</f>
        <v>4.6379999999999999</v>
      </c>
      <c r="K38" s="15">
        <f>M9</f>
        <v>28.344999999999999</v>
      </c>
      <c r="L38" s="15">
        <f>M12</f>
        <v>85.506140000000002</v>
      </c>
    </row>
    <row r="39" spans="2:12" ht="3.95" customHeight="1" x14ac:dyDescent="0.2">
      <c r="I39" s="16"/>
      <c r="J39" s="15"/>
      <c r="K39" s="15"/>
      <c r="L39" s="15"/>
    </row>
    <row r="40" spans="2:12" ht="36" x14ac:dyDescent="0.2">
      <c r="I40" s="82" t="s">
        <v>322</v>
      </c>
      <c r="J40" s="83">
        <f>J37/(J37+J38)</f>
        <v>0.86320601681167963</v>
      </c>
      <c r="K40" s="84">
        <f>K37/(K37+K38)</f>
        <v>0.75642617693762781</v>
      </c>
      <c r="L40" s="84">
        <f>L37/(L37+L38)</f>
        <v>0.50779374227996821</v>
      </c>
    </row>
    <row r="41" spans="2:12" ht="24" x14ac:dyDescent="0.2">
      <c r="I41" s="82" t="s">
        <v>323</v>
      </c>
      <c r="J41" s="83">
        <f>J38/(J38+J37)</f>
        <v>0.13679398318832031</v>
      </c>
      <c r="K41" s="84">
        <f>K38/(K38+K37)</f>
        <v>0.24357382306237219</v>
      </c>
      <c r="L41" s="84">
        <f>L38/(L38+L37)</f>
        <v>0.49220625772003174</v>
      </c>
    </row>
    <row r="43" spans="2:12" x14ac:dyDescent="0.2">
      <c r="B43" s="59" t="s">
        <v>325</v>
      </c>
      <c r="C43" s="59" t="s">
        <v>225</v>
      </c>
    </row>
    <row r="44" spans="2:12" x14ac:dyDescent="0.2">
      <c r="B44" t="s">
        <v>280</v>
      </c>
      <c r="C44" t="s">
        <v>329</v>
      </c>
    </row>
    <row r="45" spans="2:12" x14ac:dyDescent="0.2">
      <c r="B45" t="s">
        <v>328</v>
      </c>
      <c r="C45" t="s">
        <v>330</v>
      </c>
    </row>
    <row r="46" spans="2:12" x14ac:dyDescent="0.2">
      <c r="B46" t="s">
        <v>326</v>
      </c>
      <c r="C46" t="s">
        <v>331</v>
      </c>
    </row>
    <row r="47" spans="2:12" x14ac:dyDescent="0.2">
      <c r="B47" t="s">
        <v>327</v>
      </c>
      <c r="C47" t="s">
        <v>332</v>
      </c>
    </row>
    <row r="48" spans="2:12" x14ac:dyDescent="0.2">
      <c r="B48" s="36" t="s">
        <v>333</v>
      </c>
    </row>
    <row r="9999" spans="703:716" ht="12.75" thickBot="1" x14ac:dyDescent="0.25"/>
    <row r="10000" spans="703:716" x14ac:dyDescent="0.2">
      <c r="AAA10000" s="44" t="s">
        <v>315</v>
      </c>
      <c r="AAB10000" s="45"/>
      <c r="AAC10000" s="45"/>
      <c r="AAD10000" s="45"/>
      <c r="AAE10000" s="45"/>
      <c r="AAF10000" s="45"/>
      <c r="AAG10000" s="45"/>
      <c r="AAH10000" s="45"/>
      <c r="AAI10000" s="45"/>
      <c r="AAJ10000" s="45"/>
      <c r="AAK10000" s="45"/>
      <c r="AAL10000" s="46"/>
      <c r="AAM10000" s="45"/>
      <c r="AAN10000" s="46"/>
    </row>
    <row r="10001" spans="703:716" x14ac:dyDescent="0.2">
      <c r="AAA10001" s="47"/>
      <c r="AAB10001" s="39" t="s">
        <v>295</v>
      </c>
      <c r="AAC10001" s="39" t="s">
        <v>302</v>
      </c>
      <c r="AAD10001" s="39" t="s">
        <v>303</v>
      </c>
      <c r="AAE10001" s="39" t="s">
        <v>304</v>
      </c>
      <c r="AAF10001" s="39" t="s">
        <v>305</v>
      </c>
      <c r="AAG10001" s="39" t="s">
        <v>306</v>
      </c>
      <c r="AAH10001" s="39" t="s">
        <v>307</v>
      </c>
      <c r="AAI10001" s="39" t="s">
        <v>308</v>
      </c>
      <c r="AAJ10001" s="39" t="s">
        <v>309</v>
      </c>
      <c r="AAK10001" s="39" t="s">
        <v>310</v>
      </c>
      <c r="AAL10001" s="48" t="s">
        <v>311</v>
      </c>
      <c r="AAM10001" s="39"/>
      <c r="AAN10001" s="48"/>
    </row>
    <row r="10002" spans="703:716" x14ac:dyDescent="0.2">
      <c r="AAA10002" s="49" t="str">
        <f>L4</f>
        <v>2019 (month 07-12)</v>
      </c>
      <c r="AAB10002" s="50">
        <f t="shared" ref="AAB10002:AAB10010" si="0">M4</f>
        <v>12.78</v>
      </c>
      <c r="AAC10002" s="39">
        <f>SUM(AAB$10002:AAB10002)</f>
        <v>12.78</v>
      </c>
      <c r="AAD10002" s="39">
        <f>AAC10002</f>
        <v>12.78</v>
      </c>
      <c r="AAE10002" s="39"/>
      <c r="AAF10002" s="39"/>
      <c r="AAG10002" s="39"/>
      <c r="AAH10002" s="39"/>
      <c r="AAI10002" s="39"/>
      <c r="AAJ10002" s="39"/>
      <c r="AAK10002" s="50">
        <f>MAX(0,AAD10002)</f>
        <v>12.78</v>
      </c>
      <c r="AAL10002" s="56" t="str">
        <f t="shared" ref="AAL10002:AAL10011" si="1">IF(ISBLANK(AAB10002),IF(AAK10002&lt;0,CHAR(10),"")&amp;TEXT(AAD10002,IF(LEN($AAN$10003)&gt;0,$AAN$10003,$AAN$10005))&amp;IF(AAK10002&gt;=0,CHAR(10),""),TEXT(AAB10002,IF(LEN($AAN$10003)&gt;0,$AAN$10003,$AAN$10005))&amp;CHAR(10))</f>
        <v xml:space="preserve"> 12.780 
</v>
      </c>
      <c r="AAM10002" s="39"/>
      <c r="AAN10002" s="48" t="s">
        <v>312</v>
      </c>
    </row>
    <row r="10003" spans="703:716" x14ac:dyDescent="0.2">
      <c r="AAA10003" s="49" t="str">
        <f t="shared" ref="AAA10003:AAA10011" si="2">L5</f>
        <v>New customers</v>
      </c>
      <c r="AAB10003" s="50">
        <f t="shared" si="0"/>
        <v>29.266999999999999</v>
      </c>
      <c r="AAC10003" s="39">
        <f>SUM(AAB$10002:AAB10003)</f>
        <v>42.046999999999997</v>
      </c>
      <c r="AAD10003" s="39">
        <f t="shared" ref="AAD10003:AAD10011" ca="1" si="3">IF(LEN(AAB10003)=0,OFFSET(AAC10003,-1,0),0)</f>
        <v>0</v>
      </c>
      <c r="AAE10003" s="39">
        <f t="shared" ref="AAE10003:AAE10011" ca="1" si="4">IF(AND(AAC10003&lt;0,OFFSET(AAC10003,-1,0)&lt;0,AAD10003=0),MAX(OFFSET(AAC10003,-1,0,2,1)),0)</f>
        <v>0</v>
      </c>
      <c r="AAF10003" s="39">
        <f t="shared" ref="AAF10003:AAF10011" si="5">IF(AND(AAC10003&lt;0,AAB10003&lt;0),MAX(AAB10003,AAC10003),0)</f>
        <v>0</v>
      </c>
      <c r="AAG10003" s="39">
        <f t="shared" ref="AAG10003:AAG10011" ca="1" si="6">IF(AND(OFFSET(AAC10003,-1,0)&lt;0,AAB10003&gt;0),MAX(-AAB10003,OFFSET(AAC10003,-1,0)),0)</f>
        <v>0</v>
      </c>
      <c r="AAH10003" s="39">
        <f t="shared" ref="AAH10003:AAH10011" ca="1" si="7">IF(AND(AAC10003&gt;0,OFFSET(AAC10003,-1,0)&gt;0,AAD10003=0),MIN(OFFSET(AAC10003,-1,0,2,1)),0)</f>
        <v>12.78</v>
      </c>
      <c r="AAI10003" s="39">
        <f t="shared" ref="AAI10003:AAI10011" ca="1" si="8">IF(AND(OFFSET(AAC10003,-1,0)&gt;0,AAB10003&lt;0),MIN(-AAB10003,OFFSET(AAC10003,-1,0)),0)</f>
        <v>0</v>
      </c>
      <c r="AAJ10003" s="39">
        <f t="shared" ref="AAJ10003:AAJ10011" si="9">IF(AND(AAC10003&gt;0,AAB10003&gt;0),MIN(AAB10003,AAC10003),0)</f>
        <v>29.266999999999999</v>
      </c>
      <c r="AAK10003" s="50">
        <f t="shared" ref="AAK10003:AAK10011" ca="1" si="10">MAX(IF(AAD10003&gt;0,0,OFFSET(AAC10003,-1,0)),AAC10003)</f>
        <v>42.046999999999997</v>
      </c>
      <c r="AAL10003" s="56" t="str">
        <f t="shared" si="1"/>
        <v xml:space="preserve"> 29.267 
</v>
      </c>
      <c r="AAM10003" s="39"/>
      <c r="AAN10003" s="51"/>
    </row>
    <row r="10004" spans="703:716" x14ac:dyDescent="0.2">
      <c r="AAA10004" s="49" t="str">
        <f t="shared" si="2"/>
        <v>Up-Sell</v>
      </c>
      <c r="AAB10004" s="50">
        <f t="shared" si="0"/>
        <v>4.6379999999999999</v>
      </c>
      <c r="AAC10004" s="39">
        <f>SUM(AAB$10002:AAB10004)</f>
        <v>46.684999999999995</v>
      </c>
      <c r="AAD10004" s="39">
        <f t="shared" ca="1" si="3"/>
        <v>0</v>
      </c>
      <c r="AAE10004" s="39">
        <f t="shared" ca="1" si="4"/>
        <v>0</v>
      </c>
      <c r="AAF10004" s="39">
        <f t="shared" si="5"/>
        <v>0</v>
      </c>
      <c r="AAG10004" s="39">
        <f t="shared" ca="1" si="6"/>
        <v>0</v>
      </c>
      <c r="AAH10004" s="39">
        <f t="shared" ca="1" si="7"/>
        <v>42.046999999999997</v>
      </c>
      <c r="AAI10004" s="39">
        <f t="shared" ca="1" si="8"/>
        <v>0</v>
      </c>
      <c r="AAJ10004" s="39">
        <f t="shared" si="9"/>
        <v>4.6379999999999999</v>
      </c>
      <c r="AAK10004" s="50">
        <f t="shared" ca="1" si="10"/>
        <v>46.684999999999995</v>
      </c>
      <c r="AAL10004" s="56" t="str">
        <f t="shared" si="1"/>
        <v xml:space="preserve"> 4.638 
</v>
      </c>
      <c r="AAM10004" s="39"/>
      <c r="AAN10004" s="48" t="s">
        <v>313</v>
      </c>
    </row>
    <row r="10005" spans="703:716" x14ac:dyDescent="0.2">
      <c r="AAA10005" s="49" t="str">
        <f t="shared" si="2"/>
        <v>2020 (month 01-06)</v>
      </c>
      <c r="AAB10005" s="50"/>
      <c r="AAC10005" s="39">
        <f>SUM(AAB$10002:AAB10005)</f>
        <v>46.684999999999995</v>
      </c>
      <c r="AAD10005" s="39">
        <f t="shared" ca="1" si="3"/>
        <v>46.684999999999995</v>
      </c>
      <c r="AAE10005" s="39">
        <f t="shared" ca="1" si="4"/>
        <v>0</v>
      </c>
      <c r="AAF10005" s="39">
        <f t="shared" si="5"/>
        <v>0</v>
      </c>
      <c r="AAG10005" s="39">
        <f t="shared" ca="1" si="6"/>
        <v>0</v>
      </c>
      <c r="AAH10005" s="39">
        <f t="shared" ca="1" si="7"/>
        <v>0</v>
      </c>
      <c r="AAI10005" s="39">
        <f t="shared" ca="1" si="8"/>
        <v>0</v>
      </c>
      <c r="AAJ10005" s="39">
        <f t="shared" si="9"/>
        <v>0</v>
      </c>
      <c r="AAK10005" s="50">
        <f t="shared" ca="1" si="10"/>
        <v>46.684999999999995</v>
      </c>
      <c r="AAL10005" s="56" t="str">
        <f t="shared" ca="1" si="1"/>
        <v xml:space="preserve"> 46.685 
</v>
      </c>
      <c r="AAM10005" s="39"/>
      <c r="AAN10005" s="48" t="s">
        <v>314</v>
      </c>
    </row>
    <row r="10006" spans="703:716" x14ac:dyDescent="0.2">
      <c r="AAA10006" s="49" t="str">
        <f t="shared" si="2"/>
        <v>New customers</v>
      </c>
      <c r="AAB10006" s="50">
        <f t="shared" si="0"/>
        <v>88.026289999999989</v>
      </c>
      <c r="AAC10006" s="39">
        <f>SUM(AAB$10002:AAB10006)</f>
        <v>134.71128999999999</v>
      </c>
      <c r="AAD10006" s="39">
        <f t="shared" ca="1" si="3"/>
        <v>0</v>
      </c>
      <c r="AAE10006" s="39">
        <f t="shared" ca="1" si="4"/>
        <v>0</v>
      </c>
      <c r="AAF10006" s="39">
        <f t="shared" si="5"/>
        <v>0</v>
      </c>
      <c r="AAG10006" s="39">
        <f t="shared" ca="1" si="6"/>
        <v>0</v>
      </c>
      <c r="AAH10006" s="39">
        <f t="shared" ca="1" si="7"/>
        <v>46.684999999999995</v>
      </c>
      <c r="AAI10006" s="39">
        <f t="shared" ca="1" si="8"/>
        <v>0</v>
      </c>
      <c r="AAJ10006" s="39">
        <f t="shared" si="9"/>
        <v>88.026289999999989</v>
      </c>
      <c r="AAK10006" s="50">
        <f t="shared" ca="1" si="10"/>
        <v>134.71128999999999</v>
      </c>
      <c r="AAL10006" s="56" t="str">
        <f t="shared" si="1"/>
        <v xml:space="preserve"> 88.026 
</v>
      </c>
      <c r="AAM10006" s="39"/>
      <c r="AAN10006" s="48" t="str">
        <f ca="1">CELL("format",AAB10002)</f>
        <v>F3</v>
      </c>
    </row>
    <row r="10007" spans="703:716" x14ac:dyDescent="0.2">
      <c r="AAA10007" s="49" t="str">
        <f t="shared" si="2"/>
        <v>Up-Sell</v>
      </c>
      <c r="AAB10007" s="50">
        <f t="shared" si="0"/>
        <v>28.344999999999999</v>
      </c>
      <c r="AAC10007" s="39">
        <f>SUM(AAB$10002:AAB10007)</f>
        <v>163.05628999999999</v>
      </c>
      <c r="AAD10007" s="39">
        <f t="shared" ca="1" si="3"/>
        <v>0</v>
      </c>
      <c r="AAE10007" s="39">
        <f t="shared" ca="1" si="4"/>
        <v>0</v>
      </c>
      <c r="AAF10007" s="39">
        <f t="shared" si="5"/>
        <v>0</v>
      </c>
      <c r="AAG10007" s="39">
        <f t="shared" ca="1" si="6"/>
        <v>0</v>
      </c>
      <c r="AAH10007" s="39">
        <f t="shared" ca="1" si="7"/>
        <v>134.71128999999999</v>
      </c>
      <c r="AAI10007" s="39">
        <f t="shared" ca="1" si="8"/>
        <v>0</v>
      </c>
      <c r="AAJ10007" s="39">
        <f t="shared" si="9"/>
        <v>28.344999999999999</v>
      </c>
      <c r="AAK10007" s="50">
        <f t="shared" ca="1" si="10"/>
        <v>163.05628999999999</v>
      </c>
      <c r="AAL10007" s="56" t="str">
        <f t="shared" si="1"/>
        <v xml:space="preserve"> 28.345 
</v>
      </c>
      <c r="AAM10007" s="39"/>
      <c r="AAN10007" s="48"/>
    </row>
    <row r="10008" spans="703:716" x14ac:dyDescent="0.2">
      <c r="AAA10008" s="49" t="str">
        <f t="shared" si="2"/>
        <v>2020 (month 07-12)</v>
      </c>
      <c r="AAB10008" s="50"/>
      <c r="AAC10008" s="39">
        <f>SUM(AAB$10002:AAB10008)</f>
        <v>163.05628999999999</v>
      </c>
      <c r="AAD10008" s="39">
        <f t="shared" ca="1" si="3"/>
        <v>163.05628999999999</v>
      </c>
      <c r="AAE10008" s="39">
        <f t="shared" ca="1" si="4"/>
        <v>0</v>
      </c>
      <c r="AAF10008" s="39">
        <f t="shared" si="5"/>
        <v>0</v>
      </c>
      <c r="AAG10008" s="39">
        <f t="shared" ca="1" si="6"/>
        <v>0</v>
      </c>
      <c r="AAH10008" s="39">
        <f t="shared" ca="1" si="7"/>
        <v>0</v>
      </c>
      <c r="AAI10008" s="39">
        <f t="shared" ca="1" si="8"/>
        <v>0</v>
      </c>
      <c r="AAJ10008" s="39">
        <f t="shared" si="9"/>
        <v>0</v>
      </c>
      <c r="AAK10008" s="50">
        <f t="shared" ca="1" si="10"/>
        <v>163.05628999999999</v>
      </c>
      <c r="AAL10008" s="56" t="str">
        <f t="shared" ca="1" si="1"/>
        <v xml:space="preserve"> 163.056 
</v>
      </c>
      <c r="AAM10008" s="39"/>
      <c r="AAN10008" s="48"/>
    </row>
    <row r="10009" spans="703:716" x14ac:dyDescent="0.2">
      <c r="AAA10009" s="49" t="str">
        <f t="shared" si="2"/>
        <v>New customers</v>
      </c>
      <c r="AAB10009" s="50">
        <f t="shared" si="0"/>
        <v>88.213999999999999</v>
      </c>
      <c r="AAC10009" s="39">
        <f>SUM(AAB$10002:AAB10009)</f>
        <v>251.27028999999999</v>
      </c>
      <c r="AAD10009" s="39">
        <f t="shared" ca="1" si="3"/>
        <v>0</v>
      </c>
      <c r="AAE10009" s="39">
        <f t="shared" ca="1" si="4"/>
        <v>0</v>
      </c>
      <c r="AAF10009" s="39">
        <f t="shared" si="5"/>
        <v>0</v>
      </c>
      <c r="AAG10009" s="39">
        <f t="shared" ca="1" si="6"/>
        <v>0</v>
      </c>
      <c r="AAH10009" s="39">
        <f t="shared" ca="1" si="7"/>
        <v>163.05628999999999</v>
      </c>
      <c r="AAI10009" s="39">
        <f t="shared" ca="1" si="8"/>
        <v>0</v>
      </c>
      <c r="AAJ10009" s="39">
        <f t="shared" si="9"/>
        <v>88.213999999999999</v>
      </c>
      <c r="AAK10009" s="50">
        <f t="shared" ca="1" si="10"/>
        <v>251.27028999999999</v>
      </c>
      <c r="AAL10009" s="56" t="str">
        <f t="shared" si="1"/>
        <v xml:space="preserve"> 88.214 
</v>
      </c>
      <c r="AAM10009" s="39"/>
      <c r="AAN10009" s="48"/>
    </row>
    <row r="10010" spans="703:716" x14ac:dyDescent="0.2">
      <c r="AAA10010" s="49" t="str">
        <f t="shared" si="2"/>
        <v>Up-Sell</v>
      </c>
      <c r="AAB10010" s="50">
        <f t="shared" si="0"/>
        <v>85.506140000000002</v>
      </c>
      <c r="AAC10010" s="39">
        <f>SUM(AAB$10002:AAB10010)</f>
        <v>336.77643</v>
      </c>
      <c r="AAD10010" s="39">
        <f t="shared" ca="1" si="3"/>
        <v>0</v>
      </c>
      <c r="AAE10010" s="39">
        <f t="shared" ca="1" si="4"/>
        <v>0</v>
      </c>
      <c r="AAF10010" s="39">
        <f t="shared" si="5"/>
        <v>0</v>
      </c>
      <c r="AAG10010" s="39">
        <f t="shared" ca="1" si="6"/>
        <v>0</v>
      </c>
      <c r="AAH10010" s="39">
        <f t="shared" ca="1" si="7"/>
        <v>251.27028999999999</v>
      </c>
      <c r="AAI10010" s="39">
        <f t="shared" ca="1" si="8"/>
        <v>0</v>
      </c>
      <c r="AAJ10010" s="39">
        <f t="shared" si="9"/>
        <v>85.506140000000002</v>
      </c>
      <c r="AAK10010" s="50">
        <f t="shared" ca="1" si="10"/>
        <v>336.77643</v>
      </c>
      <c r="AAL10010" s="56" t="str">
        <f t="shared" si="1"/>
        <v xml:space="preserve"> 85.506 
</v>
      </c>
      <c r="AAM10010" s="39"/>
      <c r="AAN10010" s="48"/>
    </row>
    <row r="10011" spans="703:716" x14ac:dyDescent="0.2">
      <c r="AAA10011" s="52" t="str">
        <f t="shared" si="2"/>
        <v>2021 (month 01-07)</v>
      </c>
      <c r="AAB10011" s="50"/>
      <c r="AAC10011" s="39">
        <f>SUM(AAB$10002:AAB10011)</f>
        <v>336.77643</v>
      </c>
      <c r="AAD10011" s="39">
        <f t="shared" ca="1" si="3"/>
        <v>336.77643</v>
      </c>
      <c r="AAE10011" s="39">
        <f t="shared" ca="1" si="4"/>
        <v>0</v>
      </c>
      <c r="AAF10011" s="39">
        <f t="shared" si="5"/>
        <v>0</v>
      </c>
      <c r="AAG10011" s="39">
        <f t="shared" ca="1" si="6"/>
        <v>0</v>
      </c>
      <c r="AAH10011" s="39">
        <f t="shared" ca="1" si="7"/>
        <v>0</v>
      </c>
      <c r="AAI10011" s="39">
        <f t="shared" ca="1" si="8"/>
        <v>0</v>
      </c>
      <c r="AAJ10011" s="39">
        <f t="shared" si="9"/>
        <v>0</v>
      </c>
      <c r="AAK10011" s="50">
        <f t="shared" ca="1" si="10"/>
        <v>336.77643</v>
      </c>
      <c r="AAL10011" s="56" t="str">
        <f t="shared" ca="1" si="1"/>
        <v xml:space="preserve"> 336.776 
</v>
      </c>
      <c r="AAM10011" s="39"/>
      <c r="AAN10011" s="48"/>
    </row>
    <row r="10012" spans="703:716" ht="12.75" thickBot="1" x14ac:dyDescent="0.25">
      <c r="AAA10012" s="53"/>
      <c r="AAB10012" s="54"/>
      <c r="AAC10012" s="54"/>
      <c r="AAD10012" s="54"/>
      <c r="AAE10012" s="54"/>
      <c r="AAF10012" s="54"/>
      <c r="AAG10012" s="54"/>
      <c r="AAH10012" s="54"/>
      <c r="AAI10012" s="54"/>
      <c r="AAJ10012" s="54"/>
      <c r="AAK10012" s="54"/>
      <c r="AAL10012" s="55"/>
      <c r="AAM10012" s="54"/>
      <c r="AAN10012" s="55"/>
    </row>
  </sheetData>
  <hyperlinks>
    <hyperlink ref="B2" location="'Business Hypothesis'!A1" display="Back" xr:uid="{5525122D-D930-4E6D-A01B-282EEA6EA58C}"/>
  </hyperlinks>
  <pageMargins left="0.6" right="0.6" top="1" bottom="1" header="0.5" footer="0.5"/>
  <pageSetup paperSize="9" scale="10" orientation="landscape" r:id="rId2"/>
  <headerFooter>
    <oddHeader>&amp;RDraft - Work in Progress</oddHeader>
    <oddFooter>&amp;L&amp;F
&amp;D, &amp;T&amp;C
Page &amp;P of &amp;N&amp;R&amp;A</oddFooter>
  </headerFooter>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 z h _ f l a t f i l e 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 z h _ f l a t f i l e 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 C o l u m n s \ t e a m _ n a m e < / K e y > < / a : K e y > < a : V a l u e   i : t y p e = " T a b l e W i d g e t B a s e V i e w S t a t e " / > < / a : K e y V a l u e O f D i a g r a m O b j e c t K e y a n y T y p e z b w N T n L X > < a : K e y V a l u e O f D i a g r a m O b j e c t K e y a n y T y p e z b w N T n L X > < a : K e y > < K e y > C o l u m n s \ m a x _ e d i t o r s < / K e y > < / a : K e y > < a : V a l u e   i : t y p e = " T a b l e W i d g e t B a s e V i e w S t a t e " / > < / a : K e y V a l u e O f D i a g r a m O b j e c t K e y a n y T y p e z b w N T n L X > < a : K e y V a l u e O f D i a g r a m O b j e c t K e y a n y T y p e z b w N T n L X > < a : K e y > < K e y > C o l u m n s \ s u b s c r i p t i o n _ s t a r t < / K e y > < / a : K e y > < a : V a l u e   i : t y p e = " T a b l e W i d g e t B a s e V i e w S t a t e " / > < / a : K e y V a l u e O f D i a g r a m O b j e c t K e y a n y T y p e z b w N T n L X > < a : K e y V a l u e O f D i a g r a m O b j e c t K e y a n y T y p e z b w N T n L X > < a : K e y > < K e y > C o l u m n s \ r e n e w a l _ d a t e < / K e y > < / a : K e y > < a : V a l u e   i : t y p e = " T a b l e W i d g e t B a s e V i e w S t a t e " / > < / a : K e y V a l u e O f D i a g r a m O b j e c t K e y a n y T y p e z b w N T n L X > < a : K e y V a l u e O f D i a g r a m O b j e c t K e y a n y T y p e z b w N T n L X > < a : K e y > < K e y > C o l u m n s \ b i l l i n g _ f r e q u e n c y < / K e y > < / a : K e y > < a : V a l u e   i : t y p e = " T a b l e W i d g e t B a s e V i e w S t a t e " / > < / a : K e y V a l u e O f D i a g r a m O b j e c t K e y a n y T y p e z b w N T n L X > < a : K e y V a l u e O f D i a g r a m O b j e c t K e y a n y T y p e z b w N T n L X > < a : K e y > < K e y > C o l u m n s \ m r r < / K e y > < / a : K e y > < a : V a l u e   i : t y p e = " T a b l e W i d g e t B a s e V i e w S t a t e " / > < / a : K e y V a l u e O f D i a g r a m O b j e c t K e y a n y T y p e z b w N T n L X > < a : K e y V a l u e O f D i a g r a m O b j e c t K e y a n y T y p e z b w N T n L X > < a : K e y > < K e y > C o l u m n s \ n b _ s t y l e g u i d e s < / K e y > < / a : K e y > < a : V a l u e   i : t y p e = " T a b l e W i d g e t B a s e V i e w S t a t e " / > < / a : K e y V a l u e O f D i a g r a m O b j e c t K e y a n y T y p e z b w N T n L X > < a : K e y V a l u e O f D i a g r a m O b j e c t K e y a n y T y p e z b w N T n L X > < a : K e y > < K e y > C o l u m n s \ l a s t _ s t y l e g u i d e _ u p d a t e < / K e y > < / a : K e y > < a : V a l u e   i : t y p e = " T a b l e W i d g e t B a s e V i e w S t a t e " / > < / a : K e y V a l u e O f D i a g r a m O b j e c t K e y a n y T y p e z b w N T n L X > < a : K e y V a l u e O f D i a g r a m O b j e c t K e y a n y T y p e z b w N T n L X > < a : K e y > < K e y > C o l u m n s \ n b _ c u s t o m _ d o m a i n s < / K e y > < / a : K e y > < a : V a l u e   i : t y p e = " T a b l e W i d g e t B a s e V i e w S t a t e " / > < / a : K e y V a l u e O f D i a g r a m O b j e c t K e y a n y T y p e z b w N T n L X > < a : K e y V a l u e O f D i a g r a m O b j e c t K e y a n y T y p e z b w N T n L X > < a : K e y > < K e y > C o l u m n s \ i s _ s s o _ s e t _ u p < / K e y > < / a : K e y > < a : V a l u e   i : t y p e = " T a b l e W i d g e t B a s e V i e w S t a t e " / > < / a : K e y V a l u e O f D i a g r a m O b j e c t K e y a n y T y p e z b w N T n L X > < a : K e y V a l u e O f D i a g r a m O b j e c t K e y a n y T y p e z b w N T n L X > < a : K e y > < K e y > C o l u m n s \ l a s t _ w e e k _ v i e w e r s < / K e y > < / a : K e y > < a : V a l u e   i : t y p e = " T a b l e W i d g e t B a s e V i e w S t a t e " / > < / a : K e y V a l u e O f D i a g r a m O b j e c t K e y a n y T y p e z b w N T n L X > < a : K e y V a l u e O f D i a g r a m O b j e c t K e y a n y T y p e z b w N T n L X > < a : K e y > < K e y > C o l u m n s \ l a s t _ m o n t h _ v i e w e r s 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 C o l u m n s \ d a y s _ b e t w e e n _ r e n e w a l d a t e _ e n d d a t e < / K e y > < / a : K e y > < a : V a l u e   i : t y p e = " T a b l e W i d g e t B a s e V i e w S t a t e " / > < / a : K e y V a l u e O f D i a g r a m O b j e c t K e y a n y T y p e z b w N T n L X > < a : K e y V a l u e O f D i a g r a m O b j e c t K e y a n y T y p e z b w N T n L X > < a : K e y > < K e y > C o l u m n s \ c o h o r t _ y e a r < / K e y > < / a : K e y > < a : V a l u e   i : t y p e = " T a b l e W i d g e t B a s e V i e w S t a t e " / > < / a : K e y V a l u e O f D i a g r a m O b j e c t K e y a n y T y p e z b w N T n L X > < a : K e y V a l u e O f D i a g r a m O b j e c t K e y a n y T y p e z b w N T n L X > < a : K e y > < K e y > C o l u m n s \ c o h o r t _ m o n t h < / K e y > < / a : K e y > < a : V a l u e   i : t y p e = " T a b l e W i d g e t B a s e V i e w S t a t e " / > < / a : K e y V a l u e O f D i a g r a m O b j e c t K e y a n y T y p e z b w N T n L X > < a : K e y V a l u e O f D i a g r a m O b j e c t K e y a n y T y p e z b w N T n L X > < a : K e y > < K e y > C o l u m n s \ d i f f _ m o n t h s < / K e y > < / a : K e y > < a : V a l u e   i : t y p e = " T a b l e W i d g e t B a s e V i e w S t a t e " / > < / a : K e y V a l u e O f D i a g r a m O b j e c t K e y a n y T y p e z b w N T n L X > < a : K e y V a l u e O f D i a g r a m O b j e c t K e y a n y T y p e z b w N T n L X > < a : K e y > < K e y > C o l u m n s \ m a x _ e d i t o r s _ g r o u p < / K e y > < / a : K e y > < a : V a l u e   i : t y p e = " T a b l e W i d g e t B a s e V i e w S t a t e " / > < / a : K e y V a l u e O f D i a g r a m O b j e c t K e y a n y T y p e z b w N T n L X > < a : K e y V a l u e O f D i a g r a m O b j e c t K e y a n y T y p e z b w N T n L X > < a : K e y > < K e y > C o l u m n s \ d i f f _ m o n t h s _ i n t 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 C o l u m n s \ l i m i t 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 C o l u m n s \ y e a r _ m o n t h < / K e y > < / a : K e y > < a : V a l u e   i : t y p e = " T a b l e W i d g e t B a s e V i e w S t a t e " / > < / a : K e y V a l u e O f D i a g r a m O b j e c t K e y a n y T y p e z b w N T n L X > < a : K e y V a l u e O f D i a g r a m O b j e c t K e y a n y T y p e z b w N T n L X > < a : K e y > < K e y > C o l u m n s \ c o h o r t _ y e a r _ m o n t h 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2 7 c 6 6 6 8 4 - e f 4 4 - 4 9 b 3 - a 9 3 8 - a 6 0 f f b c 0 4 9 a 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9 9 ] ] > < / C u s t o m C o n t e n t > < / G e m i n i > 
</file>

<file path=customXml/item13.xml>��< ? x m l   v e r s i o n = " 1 . 0 "   e n c o d i n g = " U T F - 1 6 " ? > < G e m i n i   x m l n s = " h t t p : / / g e m i n i / p i v o t c u s t o m i z a t i o n / 4 8 5 8 3 0 6 b - b 9 c 1 - 4 b b f - b 1 2 d - a 9 6 8 1 8 c 4 f a 2 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S h o w H i d d e n " > < C u s t o m C o n t e n t > < ! [ C D A T A [ T r u e ] ] > < / C u s t o m C o n t e n t > < / G e m i n i > 
</file>

<file path=customXml/item16.xml>��< ? x m l   v e r s i o n = " 1 . 0 "   e n c o d i n g = " U T F - 1 6 " ? > < G e m i n i   x m l n s = " h t t p : / / g e m i n i / p i v o t c u s t o m i z a t i o n / 6 0 3 6 d 5 5 c - 2 e 3 7 - 4 3 b 6 - 9 0 2 5 - 5 9 b d 3 c 4 0 2 a e 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z h _ f l a t f i l e _ 4 2 4 5 d 5 b 0 - b 8 2 3 - 4 9 f f - b d b 1 - c 8 1 f 5 6 2 6 7 d 4 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 t e a m _ n a m e < / s t r i n g > < / k e y > < v a l u e > < i n t > 1 1 0 < / i n t > < / v a l u e > < / i t e m > < i t e m > < k e y > < s t r i n g > m a x _ e d i t o r s < / s t r i n g > < / k e y > < v a l u e > < i n t > 1 1 3 < / i n t > < / v a l u e > < / i t e m > < i t e m > < k e y > < s t r i n g > s u b s c r i p t i o n _ s t a r t < / s t r i n g > < / k e y > < v a l u e > < i n t > 1 4 6 < / i n t > < / v a l u e > < / i t e m > < i t e m > < k e y > < s t r i n g > r e n e w a l _ d a t e < / s t r i n g > < / k e y > < v a l u e > < i n t > 1 2 2 < / i n t > < / v a l u e > < / i t e m > < i t e m > < k e y > < s t r i n g > b i l l i n g _ f r e q u e n c y < / s t r i n g > < / k e y > < v a l u e > < i n t > 1 4 5 < / i n t > < / v a l u e > < / i t e m > < i t e m > < k e y > < s t r i n g > m r r < / s t r i n g > < / k e y > < v a l u e > < i n t > 5 8 < / i n t > < / v a l u e > < / i t e m > < i t e m > < k e y > < s t r i n g > n b _ s t y l e g u i d e s < / s t r i n g > < / k e y > < v a l u e > < i n t > 1 3 0 < / i n t > < / v a l u e > < / i t e m > < i t e m > < k e y > < s t r i n g > l a s t _ s t y l e g u i d e _ u p d a t e < / s t r i n g > < / k e y > < v a l u e > < i n t > 1 8 1 < / i n t > < / v a l u e > < / i t e m > < i t e m > < k e y > < s t r i n g > n b _ c u s t o m _ d o m a i n s < / s t r i n g > < / k e y > < v a l u e > < i n t > 1 6 4 < / i n t > < / v a l u e > < / i t e m > < i t e m > < k e y > < s t r i n g > i s _ s s o _ s e t _ u p < / s t r i n g > < / k e y > < v a l u e > < i n t > 1 2 2 < / i n t > < / v a l u e > < / i t e m > < i t e m > < k e y > < s t r i n g > l a s t _ w e e k _ v i e w e r s < / s t r i n g > < / k e y > < v a l u e > < i n t > 1 5 5 < / i n t > < / v a l u e > < / i t e m > < i t e m > < k e y > < s t r i n g > l a s t _ m o n t h _ v i e w e r s < / s t r i n g > < / k e y > < v a l u e > < i n t > 1 6 2 < / i n t > < / v a l u e > < / i t e m > < i t e m > < k e y > < s t r i n g > c u r r e n c y < / s t r i n g > < / k e y > < v a l u e > < i n t > 8 9 < / i n t > < / v a l u e > < / i t e m > < i t e m > < k e y > < s t r i n g > c o h o r t _ y e a r < / s t r i n g > < / k e y > < v a l u e > < i n t > 1 1 0 < / i n t > < / v a l u e > < / i t e m > < i t e m > < k e y > < s t r i n g > c o h o r t _ m o n t h < / s t r i n g > < / k e y > < v a l u e > < i n t > 1 2 4 < / i n t > < / v a l u e > < / i t e m > < i t e m > < k e y > < s t r i n g > e n d _ d a t e < / s t r i n g > < / k e y > < v a l u e > < i n t > 9 5 < / i n t > < / v a l u e > < / i t e m > < i t e m > < k e y > < s t r i n g > d i f f _ m o n t h s < / s t r i n g > < / k e y > < v a l u e > < i n t > 1 1 1 < / i n t > < / v a l u e > < / i t e m > < i t e m > < k e y > < s t r i n g > c o u n t < / s t r i n g > < / k e y > < v a l u e > < i n t > 7 1 < / i n t > < / v a l u e > < / i t e m > < i t e m > < k e y > < s t r i n g > l i m i t < / s t r i n g > < / k e y > < v a l u e > < i n t > 6 5 < / i n t > < / v a l u e > < / i t e m > < i t e m > < k e y > < s t r i n g > m o n t h < / s t r i n g > < / k e y > < v a l u e > < i n t > 7 7 < / i n t > < / v a l u e > < / i t e m > < i t e m > < k e y > < s t r i n g > y e a r < / s t r i n g > < / k e y > < v a l u e > < i n t > 6 3 < / i n t > < / v a l u e > < / i t e m > < i t e m > < k e y > < s t r i n g > y e a r _ m o n t h < / s t r i n g > < / k e y > < v a l u e > < i n t > 1 1 1 < / i n t > < / v a l u e > < / i t e m > < i t e m > < k e y > < s t r i n g > c o h o r t _ y e a r _ m o n t h < / s t r i n g > < / k e y > < v a l u e > < i n t > 1 5 8 < / i n t > < / v a l u e > < / i t e m > < i t e m > < k e y > < s t r i n g > d i f f _ m o n t h s _ i n t < / s t r i n g > < / k e y > < v a l u e > < i n t > 1 3 5 < / i n t > < / v a l u e > < / i t e m > < i t e m > < k e y > < s t r i n g > d a y s _ b e t w e e n _ r e n e w a l d a t e _ e n d d a t e < / s t r i n g > < / k e y > < v a l u e > < i n t > 2 7 2 < / i n t > < / v a l u e > < / i t e m > < i t e m > < k e y > < s t r i n g > m a x _ e d i t o r s _ g r o u p < / s t r i n g > < / k e y > < v a l u e > < i n t > 1 5 6 < / i n t > < / v a l u e > < / i t e m > < / C o l u m n W i d t h s > < C o l u m n D i s p l a y I n d e x > < i t e m > < k e y > < s t r i n g > C o l u m n 1 < / s t r i n g > < / k e y > < v a l u e > < i n t > 0 < / i n t > < / v a l u e > < / i t e m > < i t e m > < k e y > < s t r i n g > t e a m _ n a m e < / s t r i n g > < / k e y > < v a l u e > < i n t > 1 < / i n t > < / v a l u e > < / i t e m > < i t e m > < k e y > < s t r i n g > m a x _ e d i t o r s < / s t r i n g > < / k e y > < v a l u e > < i n t > 2 < / i n t > < / v a l u e > < / i t e m > < i t e m > < k e y > < s t r i n g > s u b s c r i p t i o n _ s t a r t < / s t r i n g > < / k e y > < v a l u e > < i n t > 3 < / i n t > < / v a l u e > < / i t e m > < i t e m > < k e y > < s t r i n g > r e n e w a l _ d a t e < / s t r i n g > < / k e y > < v a l u e > < i n t > 4 < / i n t > < / v a l u e > < / i t e m > < i t e m > < k e y > < s t r i n g > b i l l i n g _ f r e q u e n c y < / s t r i n g > < / k e y > < v a l u e > < i n t > 5 < / i n t > < / v a l u e > < / i t e m > < i t e m > < k e y > < s t r i n g > m r r < / s t r i n g > < / k e y > < v a l u e > < i n t > 6 < / i n t > < / v a l u e > < / i t e m > < i t e m > < k e y > < s t r i n g > n b _ s t y l e g u i d e s < / s t r i n g > < / k e y > < v a l u e > < i n t > 7 < / i n t > < / v a l u e > < / i t e m > < i t e m > < k e y > < s t r i n g > l a s t _ s t y l e g u i d e _ u p d a t e < / s t r i n g > < / k e y > < v a l u e > < i n t > 8 < / i n t > < / v a l u e > < / i t e m > < i t e m > < k e y > < s t r i n g > n b _ c u s t o m _ d o m a i n s < / s t r i n g > < / k e y > < v a l u e > < i n t > 9 < / i n t > < / v a l u e > < / i t e m > < i t e m > < k e y > < s t r i n g > i s _ s s o _ s e t _ u p < / s t r i n g > < / k e y > < v a l u e > < i n t > 1 0 < / i n t > < / v a l u e > < / i t e m > < i t e m > < k e y > < s t r i n g > l a s t _ w e e k _ v i e w e r s < / s t r i n g > < / k e y > < v a l u e > < i n t > 1 1 < / i n t > < / v a l u e > < / i t e m > < i t e m > < k e y > < s t r i n g > l a s t _ m o n t h _ v i e w e r s < / s t r i n g > < / k e y > < v a l u e > < i n t > 1 2 < / i n t > < / v a l u e > < / i t e m > < i t e m > < k e y > < s t r i n g > c u r r e n c y < / s t r i n g > < / k e y > < v a l u e > < i n t > 1 3 < / i n t > < / v a l u e > < / i t e m > < i t e m > < k e y > < s t r i n g > c o h o r t _ y e a r < / s t r i n g > < / k e y > < v a l u e > < i n t > 1 4 < / i n t > < / v a l u e > < / i t e m > < i t e m > < k e y > < s t r i n g > c o h o r t _ m o n t h < / s t r i n g > < / k e y > < v a l u e > < i n t > 1 5 < / i n t > < / v a l u e > < / i t e m > < i t e m > < k e y > < s t r i n g > e n d _ d a t e < / s t r i n g > < / k e y > < v a l u e > < i n t > 1 6 < / i n t > < / v a l u e > < / i t e m > < i t e m > < k e y > < s t r i n g > d i f f _ m o n t h s < / s t r i n g > < / k e y > < v a l u e > < i n t > 1 7 < / i n t > < / v a l u e > < / i t e m > < i t e m > < k e y > < s t r i n g > c o u n t < / s t r i n g > < / k e y > < v a l u e > < i n t > 1 8 < / i n t > < / v a l u e > < / i t e m > < i t e m > < k e y > < s t r i n g > l i m i t < / s t r i n g > < / k e y > < v a l u e > < i n t > 1 9 < / i n t > < / v a l u e > < / i t e m > < i t e m > < k e y > < s t r i n g > m o n t h < / s t r i n g > < / k e y > < v a l u e > < i n t > 2 0 < / i n t > < / v a l u e > < / i t e m > < i t e m > < k e y > < s t r i n g > y e a r < / s t r i n g > < / k e y > < v a l u e > < i n t > 2 1 < / i n t > < / v a l u e > < / i t e m > < i t e m > < k e y > < s t r i n g > y e a r _ m o n t h < / s t r i n g > < / k e y > < v a l u e > < i n t > 2 2 < / i n t > < / v a l u e > < / i t e m > < i t e m > < k e y > < s t r i n g > c o h o r t _ y e a r _ m o n t h < / s t r i n g > < / k e y > < v a l u e > < i n t > 2 3 < / i n t > < / v a l u e > < / i t e m > < i t e m > < k e y > < s t r i n g > d i f f _ m o n t h s _ i n t < / s t r i n g > < / k e y > < v a l u e > < i n t > 2 4 < / i n t > < / v a l u e > < / i t e m > < i t e m > < k e y > < s t r i n g > d a y s _ b e t w e e n _ r e n e w a l d a t e _ e n d d a t e < / s t r i n g > < / k e y > < v a l u e > < i n t > 2 5 < / i n t > < / v a l u e > < / i t e m > < i t e m > < k e y > < s t r i n g > m a x _ e d i t o r s _ g r o u p < / s t r i n g > < / k e y > < v a l u e > < i n t > 2 6 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e c 3 6 c 3 b - d 4 3 a - 4 9 f 8 - 9 2 e 8 - 5 3 4 0 8 3 c d 5 f 2 3 " > < 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0.xml>��< ? x m l   v e r s i o n = " 1 . 0 "   e n c o d i n g = " U T F - 1 6 " ? > < G e m i n i   x m l n s = " h t t p : / / g e m i n i / p i v o t c u s t o m i z a t i o n / f a 8 7 b d 7 7 - 3 a 5 3 - 4 8 e 1 - a 4 5 6 - e a 6 6 4 8 1 5 6 5 5 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 z h _ f l a t f i l e _ 4 2 4 5 d 5 b 0 - b 8 2 3 - 4 9 f f - b d b 1 - c 8 1 f 5 6 2 6 7 d 4 c 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1 7 2 5 4 e d 6 - 4 3 3 3 - 4 9 5 b - 9 4 d c - 9 d a d 5 9 3 8 4 5 2 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5.xml>��< ? x m l   v e r s i o n = " 1 . 0 "   e n c o d i n g = " U T F - 1 6 " ? > < G e m i n i   x m l n s = " h t t p : / / g e m i n i / p i v o t c u s t o m i z a t i o n / C l i e n t W i n d o w X M L " > < C u s t o m C o n t e n t > < ! [ C D A T A [ z h _ f l a t f i l e _ 4 2 4 5 d 5 b 0 - b 8 2 3 - 4 9 f f - b d b 1 - c 8 1 f 5 6 2 6 7 d 4 c ] ] > < / C u s t o m C o n t e n t > < / G e m i n i > 
</file>

<file path=customXml/item26.xml>��< ? x m l   v e r s i o n = " 1 . 0 "   e n c o d i n g = " U T F - 1 6 " ? > < G e m i n i   x m l n s = " h t t p : / / g e m i n i / p i v o t c u s t o m i z a t i o n / 8 f f 8 8 3 a 0 - 2 b 1 f - 4 0 3 3 - a 8 1 3 - e 0 7 6 d b 9 0 3 1 c 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7.xml>��< ? x m l   v e r s i o n = " 1 . 0 "   e n c o d i n g = " U T F - 1 6 " ? > < G e m i n i   x m l n s = " h t t p : / / g e m i n i / p i v o t c u s t o m i z a t i o n / 0 b 0 9 c 3 3 2 - 3 4 d e - 4 1 c 1 - 9 7 2 b - 1 4 e c 2 b 4 9 c 8 e 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8.xml><?xml version="1.0" encoding="utf-8"?>
<?mso-contentType ?>
<FormTemplates xmlns="http://schemas.microsoft.com/sharepoint/v3/contenttype/forms">
  <Display>DocumentLibraryForm</Display>
  <Edit>DocumentLibraryForm</Edit>
  <New>DocumentLibraryForm</New>
</FormTemplates>
</file>

<file path=customXml/item29.xml>��< ? x m l   v e r s i o n = " 1 . 0 "   e n c o d i n g = " U T F - 1 6 " ? > < G e m i n i   x m l n s = " h t t p : / / g e m i n i / p i v o t c u s t o m i z a t i o n / 3 4 5 c 9 f 2 c - a 1 5 8 - 4 f 4 9 - 8 1 e d - 3 a 4 5 2 a 3 3 d 0 6 e " > < 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xml>��< ? x m l   v e r s i o n = " 1 . 0 "   e n c o d i n g = " U T F - 1 6 " ? > < G e m i n i   x m l n s = " h t t p : / / g e m i n i / p i v o t c u s t o m i z a t i o n / 3 c 5 1 e 7 f 3 - b 0 a 0 - 4 a b 1 - a a e 0 - 5 3 5 7 1 c d e 0 5 8 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 z h _ f l a t f i l e 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 z h _ f l a t f i l e 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 C u s t o m e r s < / K e y > < / D i a g r a m O b j e c t K e y > < D i a g r a m O b j e c t K e y > < K e y > M e a s u r e s \ N o .   C u s t o m e r s \ T a g I n f o \ F o r m u l a < / K e y > < / D i a g r a m O b j e c t K e y > < D i a g r a m O b j e c t K e y > < K e y > M e a s u r e s \ N o .   C u s t o m e r s \ T a g I n f o \ V a l u e < / K e y > < / D i a g r a m O b j e c t K e y > < D i a g r a m O b j e c t K e y > < K e y > M e a s u r e s \ A v e r a g e   M R R < / K e y > < / D i a g r a m O b j e c t K e y > < D i a g r a m O b j e c t K e y > < K e y > M e a s u r e s \ A v e r a g e   M R R \ T a g I n f o \ F o r m u l a < / K e y > < / D i a g r a m O b j e c t K e y > < D i a g r a m O b j e c t K e y > < K e y > M e a s u r e s \ A v e r a g e   M R R \ T a g I n f o \ V a l u e < / K e y > < / D i a g r a m O b j e c t K e y > < D i a g r a m O b j e c t K e y > < K e y > M e a s u r e s \ S u m   o f   m r r < / K e y > < / D i a g r a m O b j e c t K e y > < D i a g r a m O b j e c t K e y > < K e y > M e a s u r e s \ S u m   o f   m r r \ T a g I n f o \ F o r m u l a < / K e y > < / D i a g r a m O b j e c t K e y > < D i a g r a m O b j e c t K e y > < K e y > M e a s u r e s \ S u m   o f   m r r \ T a g I n f o \ V a l u e < / K e y > < / D i a g r a m O b j e c t K e y > < D i a g r a m O b j e c t K e y > < K e y > M e a s u r e s \ S u m   o f   m a x _ e d i t o r s < / K e y > < / D i a g r a m O b j e c t K e y > < D i a g r a m O b j e c t K e y > < K e y > M e a s u r e s \ S u m   o f   m a x _ e d i t o r s \ T a g I n f o \ F o r m u l a < / K e y > < / D i a g r a m O b j e c t K e y > < D i a g r a m O b j e c t K e y > < K e y > M e a s u r e s \ S u m   o f   m a x _ e d i t o r s \ T a g I n f o \ V a l u e < / K e y > < / D i a g r a m O b j e c t K e y > < D i a g r a m O b j e c t K e y > < K e y > M e a s u r e s \ A v e r a g e   o f   m a x _ e d i t o r s < / K e y > < / D i a g r a m O b j e c t K e y > < D i a g r a m O b j e c t K e y > < K e y > M e a s u r e s \ A v e r a g e   o f   m a x _ e d i t o r s \ T a g I n f o \ F o r m u l a < / K e y > < / D i a g r a m O b j e c t K e y > < D i a g r a m O b j e c t K e y > < K e y > M e a s u r e s \ A v e r a g e   o f   m a x _ e d i t o r s \ T a g I n f o \ V a l u e < / K e y > < / D i a g r a m O b j e c t K e y > < D i a g r a m O b j e c t K e y > < K e y > M e a s u r e s \ C o u n t   o f   i s _ s s o _ s e t _ u p < / K e y > < / D i a g r a m O b j e c t K e y > < D i a g r a m O b j e c t K e y > < K e y > M e a s u r e s \ C o u n t   o f   i s _ s s o _ s e t _ u p \ T a g I n f o \ F o r m u l a < / K e y > < / D i a g r a m O b j e c t K e y > < D i a g r a m O b j e c t K e y > < K e y > M e a s u r e s \ C o u n t   o f   i s _ s s o _ s e t _ u p \ T a g I n f o \ V a l u e < / K e y > < / D i a g r a m O b j e c t K e y > < D i a g r a m O b j e c t K e y > < K e y > C o l u m n s \ C o l u m n 1 < / K e y > < / D i a g r a m O b j e c t K e y > < D i a g r a m O b j e c t K e y > < K e y > C o l u m n s \ t e a m _ n a m e < / K e y > < / D i a g r a m O b j e c t K e y > < D i a g r a m O b j e c t K e y > < K e y > C o l u m n s \ m a x _ e d i t o r s < / K e y > < / D i a g r a m O b j e c t K e y > < D i a g r a m O b j e c t K e y > < K e y > C o l u m n s \ s u b s c r i p t i o n _ s t a r t < / K e y > < / D i a g r a m O b j e c t K e y > < D i a g r a m O b j e c t K e y > < K e y > C o l u m n s \ r e n e w a l _ d a t e < / K e y > < / D i a g r a m O b j e c t K e y > < D i a g r a m O b j e c t K e y > < K e y > C o l u m n s \ b i l l i n g _ f r e q u e n c y < / K e y > < / D i a g r a m O b j e c t K e y > < D i a g r a m O b j e c t K e y > < K e y > C o l u m n s \ m r r < / K e y > < / D i a g r a m O b j e c t K e y > < D i a g r a m O b j e c t K e y > < K e y > C o l u m n s \ n b _ s t y l e g u i d e s < / K e y > < / D i a g r a m O b j e c t K e y > < D i a g r a m O b j e c t K e y > < K e y > C o l u m n s \ l a s t _ s t y l e g u i d e _ u p d a t e < / K e y > < / D i a g r a m O b j e c t K e y > < D i a g r a m O b j e c t K e y > < K e y > C o l u m n s \ n b _ c u s t o m _ d o m a i n s < / K e y > < / D i a g r a m O b j e c t K e y > < D i a g r a m O b j e c t K e y > < K e y > C o l u m n s \ i s _ s s o _ s e t _ u p < / K e y > < / D i a g r a m O b j e c t K e y > < D i a g r a m O b j e c t K e y > < K e y > C o l u m n s \ l a s t _ w e e k _ v i e w e r s < / K e y > < / D i a g r a m O b j e c t K e y > < D i a g r a m O b j e c t K e y > < K e y > C o l u m n s \ l a s t _ m o n t h _ v i e w e r s < / K e y > < / D i a g r a m O b j e c t K e y > < D i a g r a m O b j e c t K e y > < K e y > C o l u m n s \ c u r r e n c y < / K e y > < / D i a g r a m O b j e c t K e y > < D i a g r a m O b j e c t K e y > < K e y > C o l u m n s \ e n d _ d a t e < / K e y > < / D i a g r a m O b j e c t K e y > < D i a g r a m O b j e c t K e y > < K e y > C o l u m n s \ d a y s _ b e t w e e n _ r e n e w a l d a t e _ e n d d a t e < / K e y > < / D i a g r a m O b j e c t K e y > < D i a g r a m O b j e c t K e y > < K e y > C o l u m n s \ c o h o r t _ y e a r < / K e y > < / D i a g r a m O b j e c t K e y > < D i a g r a m O b j e c t K e y > < K e y > C o l u m n s \ c o h o r t _ m o n t h < / K e y > < / D i a g r a m O b j e c t K e y > < D i a g r a m O b j e c t K e y > < K e y > C o l u m n s \ d i f f _ m o n t h s < / K e y > < / D i a g r a m O b j e c t K e y > < D i a g r a m O b j e c t K e y > < K e y > C o l u m n s \ m a x _ e d i t o r s _ g r o u p < / K e y > < / D i a g r a m O b j e c t K e y > < D i a g r a m O b j e c t K e y > < K e y > C o l u m n s \ d i f f _ m o n t h s _ i n t < / K e y > < / D i a g r a m O b j e c t K e y > < D i a g r a m O b j e c t K e y > < K e y > C o l u m n s \ c o u n t < / K e y > < / D i a g r a m O b j e c t K e y > < D i a g r a m O b j e c t K e y > < K e y > C o l u m n s \ l i m i t < / K e y > < / D i a g r a m O b j e c t K e y > < D i a g r a m O b j e c t K e y > < K e y > C o l u m n s \ m o n t h < / K e y > < / D i a g r a m O b j e c t K e y > < D i a g r a m O b j e c t K e y > < K e y > C o l u m n s \ y e a r < / K e y > < / D i a g r a m O b j e c t K e y > < D i a g r a m O b j e c t K e y > < K e y > C o l u m n s \ y e a r _ m o n t h < / K e y > < / D i a g r a m O b j e c t K e y > < D i a g r a m O b j e c t K e y > < K e y > C o l u m n s \ c o h o r t _ y e a r _ m o n t h < / K e y > < / D i a g r a m O b j e c t K e y > < D i a g r a m O b j e c t K e y > < K e y > L i n k s \ & l t ; C o l u m n s \ S u m   o f   m r r & g t ; - & l t ; M e a s u r e s \ m r r & g t ; < / K e y > < / D i a g r a m O b j e c t K e y > < D i a g r a m O b j e c t K e y > < K e y > L i n k s \ & l t ; C o l u m n s \ S u m   o f   m r r & g t ; - & l t ; M e a s u r e s \ m r r & g t ; \ C O L U M N < / K e y > < / D i a g r a m O b j e c t K e y > < D i a g r a m O b j e c t K e y > < K e y > L i n k s \ & l t ; C o l u m n s \ S u m   o f   m r r & g t ; - & l t ; M e a s u r e s \ m r r & g t ; \ M E A S U R E < / K e y > < / D i a g r a m O b j e c t K e y > < D i a g r a m O b j e c t K e y > < K e y > L i n k s \ & l t ; C o l u m n s \ S u m   o f   m a x _ e d i t o r s & g t ; - & l t ; M e a s u r e s \ m a x _ e d i t o r s & g t ; < / K e y > < / D i a g r a m O b j e c t K e y > < D i a g r a m O b j e c t K e y > < K e y > L i n k s \ & l t ; C o l u m n s \ S u m   o f   m a x _ e d i t o r s & g t ; - & l t ; M e a s u r e s \ m a x _ e d i t o r s & g t ; \ C O L U M N < / K e y > < / D i a g r a m O b j e c t K e y > < D i a g r a m O b j e c t K e y > < K e y > L i n k s \ & l t ; C o l u m n s \ S u m   o f   m a x _ e d i t o r s & g t ; - & l t ; M e a s u r e s \ m a x _ e d i t o r s & g t ; \ M E A S U R E < / K e y > < / D i a g r a m O b j e c t K e y > < D i a g r a m O b j e c t K e y > < K e y > L i n k s \ & l t ; C o l u m n s \ A v e r a g e   o f   m a x _ e d i t o r s & g t ; - & l t ; M e a s u r e s \ m a x _ e d i t o r s & g t ; < / K e y > < / D i a g r a m O b j e c t K e y > < D i a g r a m O b j e c t K e y > < K e y > L i n k s \ & l t ; C o l u m n s \ A v e r a g e   o f   m a x _ e d i t o r s & g t ; - & l t ; M e a s u r e s \ m a x _ e d i t o r s & g t ; \ C O L U M N < / K e y > < / D i a g r a m O b j e c t K e y > < D i a g r a m O b j e c t K e y > < K e y > L i n k s \ & l t ; C o l u m n s \ A v e r a g e   o f   m a x _ e d i t o r s & g t ; - & l t ; M e a s u r e s \ m a x _ e d i t o r s & g t ; \ M E A S U R E < / K e y > < / D i a g r a m O b j e c t K e y > < D i a g r a m O b j e c t K e y > < K e y > L i n k s \ & l t ; C o l u m n s \ C o u n t   o f   i s _ s s o _ s e t _ u p & g t ; - & l t ; M e a s u r e s \ i s _ s s o _ s e t _ u p & g t ; < / K e y > < / D i a g r a m O b j e c t K e y > < D i a g r a m O b j e c t K e y > < K e y > L i n k s \ & l t ; C o l u m n s \ C o u n t   o f   i s _ s s o _ s e t _ u p & g t ; - & l t ; M e a s u r e s \ i s _ s s o _ s e t _ u p & g t ; \ C O L U M N < / K e y > < / D i a g r a m O b j e c t K e y > < D i a g r a m O b j e c t K e y > < K e y > L i n k s \ & l t ; C o l u m n s \ C o u n t   o f   i s _ s s o _ s e t _ u p & g t ; - & l t ; M e a s u r e s \ i s _ s s o _ s e t _ u p & g t ; \ M E A S U R E 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 C u s t o m e r s < / K e y > < / a : K e y > < a : V a l u e   i : t y p e = " M e a s u r e G r i d N o d e V i e w S t a t e " > < L a y e d O u t > t r u e < / L a y e d O u t > < R o w > 1 < / R o w > < / a : V a l u e > < / a : K e y V a l u e O f D i a g r a m O b j e c t K e y a n y T y p e z b w N T n L X > < a : K e y V a l u e O f D i a g r a m O b j e c t K e y a n y T y p e z b w N T n L X > < a : K e y > < K e y > M e a s u r e s \ N o .   C u s t o m e r s \ T a g I n f o \ F o r m u l a < / K e y > < / a : K e y > < a : V a l u e   i : t y p e = " M e a s u r e G r i d V i e w S t a t e I D i a g r a m T a g A d d i t i o n a l I n f o " / > < / a : K e y V a l u e O f D i a g r a m O b j e c t K e y a n y T y p e z b w N T n L X > < a : K e y V a l u e O f D i a g r a m O b j e c t K e y a n y T y p e z b w N T n L X > < a : K e y > < K e y > M e a s u r e s \ N o .   C u s t o m e r s \ T a g I n f o \ V a l u e < / K e y > < / a : K e y > < a : V a l u e   i : t y p e = " M e a s u r e G r i d V i e w S t a t e I D i a g r a m T a g A d d i t i o n a l I n f o " / > < / a : K e y V a l u e O f D i a g r a m O b j e c t K e y a n y T y p e z b w N T n L X > < a : K e y V a l u e O f D i a g r a m O b j e c t K e y a n y T y p e z b w N T n L X > < a : K e y > < K e y > M e a s u r e s \ A v e r a g e   M R R < / K e y > < / a : K e y > < a : V a l u e   i : t y p e = " M e a s u r e G r i d N o d e V i e w S t a t e " > < L a y e d O u t > t r u e < / L a y e d O u t > < R o w > 2 < / R o w > < / a : V a l u e > < / a : K e y V a l u e O f D i a g r a m O b j e c t K e y a n y T y p e z b w N T n L X > < a : K e y V a l u e O f D i a g r a m O b j e c t K e y a n y T y p e z b w N T n L X > < a : K e y > < K e y > M e a s u r e s \ A v e r a g e   M R R \ T a g I n f o \ F o r m u l a < / K e y > < / a : K e y > < a : V a l u e   i : t y p e = " M e a s u r e G r i d V i e w S t a t e I D i a g r a m T a g A d d i t i o n a l I n f o " / > < / a : K e y V a l u e O f D i a g r a m O b j e c t K e y a n y T y p e z b w N T n L X > < a : K e y V a l u e O f D i a g r a m O b j e c t K e y a n y T y p e z b w N T n L X > < a : K e y > < K e y > M e a s u r e s \ A v e r a g e   M R R \ T a g I n f o \ V a l u e < / K e y > < / a : K e y > < a : V a l u e   i : t y p e = " M e a s u r e G r i d V i e w S t a t e I D i a g r a m T a g A d d i t i o n a l I n f o " / > < / a : K e y V a l u e O f D i a g r a m O b j e c t K e y a n y T y p e z b w N T n L X > < a : K e y V a l u e O f D i a g r a m O b j e c t K e y a n y T y p e z b w N T n L X > < a : K e y > < K e y > M e a s u r e s \ S u m   o f   m r r < / K e y > < / a : K e y > < a : V a l u e   i : t y p e = " M e a s u r e G r i d N o d e V i e w S t a t e " > < C o l u m n > 6 < / C o l u m n > < L a y e d O u t > t r u e < / L a y e d O u t > < W a s U I I n v i s i b l e > t r u e < / W a s U I I n v i s i b l e > < / a : V a l u e > < / a : K e y V a l u e O f D i a g r a m O b j e c t K e y a n y T y p e z b w N T n L X > < a : K e y V a l u e O f D i a g r a m O b j e c t K e y a n y T y p e z b w N T n L X > < a : K e y > < K e y > M e a s u r e s \ S u m   o f   m r r \ T a g I n f o \ F o r m u l a < / K e y > < / a : K e y > < a : V a l u e   i : t y p e = " M e a s u r e G r i d V i e w S t a t e I D i a g r a m T a g A d d i t i o n a l I n f o " / > < / a : K e y V a l u e O f D i a g r a m O b j e c t K e y a n y T y p e z b w N T n L X > < a : K e y V a l u e O f D i a g r a m O b j e c t K e y a n y T y p e z b w N T n L X > < a : K e y > < K e y > M e a s u r e s \ S u m   o f   m r r \ T a g I n f o \ V a l u e < / K e y > < / a : K e y > < a : V a l u e   i : t y p e = " M e a s u r e G r i d V i e w S t a t e I D i a g r a m T a g A d d i t i o n a l I n f o " / > < / a : K e y V a l u e O f D i a g r a m O b j e c t K e y a n y T y p e z b w N T n L X > < a : K e y V a l u e O f D i a g r a m O b j e c t K e y a n y T y p e z b w N T n L X > < a : K e y > < K e y > M e a s u r e s \ S u m   o f   m a x _ e d i t o r s < / K e y > < / a : K e y > < a : V a l u e   i : t y p e = " M e a s u r e G r i d N o d e V i e w S t a t e " > < C o l u m n > 2 < / C o l u m n > < L a y e d O u t > t r u e < / L a y e d O u t > < W a s U I I n v i s i b l e > t r u e < / W a s U I I n v i s i b l e > < / a : V a l u e > < / a : K e y V a l u e O f D i a g r a m O b j e c t K e y a n y T y p e z b w N T n L X > < a : K e y V a l u e O f D i a g r a m O b j e c t K e y a n y T y p e z b w N T n L X > < a : K e y > < K e y > M e a s u r e s \ S u m   o f   m a x _ e d i t o r s \ T a g I n f o \ F o r m u l a < / K e y > < / a : K e y > < a : V a l u e   i : t y p e = " M e a s u r e G r i d V i e w S t a t e I D i a g r a m T a g A d d i t i o n a l I n f o " / > < / a : K e y V a l u e O f D i a g r a m O b j e c t K e y a n y T y p e z b w N T n L X > < a : K e y V a l u e O f D i a g r a m O b j e c t K e y a n y T y p e z b w N T n L X > < a : K e y > < K e y > M e a s u r e s \ S u m   o f   m a x _ e d i t o r s \ T a g I n f o \ V a l u e < / K e y > < / a : K e y > < a : V a l u e   i : t y p e = " M e a s u r e G r i d V i e w S t a t e I D i a g r a m T a g A d d i t i o n a l I n f o " / > < / a : K e y V a l u e O f D i a g r a m O b j e c t K e y a n y T y p e z b w N T n L X > < a : K e y V a l u e O f D i a g r a m O b j e c t K e y a n y T y p e z b w N T n L X > < a : K e y > < K e y > M e a s u r e s \ A v e r a g e   o f   m a x _ e d i t o r s < / K e y > < / a : K e y > < a : V a l u e   i : t y p e = " M e a s u r e G r i d N o d e V i e w S t a t e " > < C o l u m n > 2 < / C o l u m n > < L a y e d O u t > t r u e < / L a y e d O u t > < R o w > 1 < / R o w > < W a s U I I n v i s i b l e > t r u e < / W a s U I I n v i s i b l e > < / a : V a l u e > < / a : K e y V a l u e O f D i a g r a m O b j e c t K e y a n y T y p e z b w N T n L X > < a : K e y V a l u e O f D i a g r a m O b j e c t K e y a n y T y p e z b w N T n L X > < a : K e y > < K e y > M e a s u r e s \ A v e r a g e   o f   m a x _ e d i t o r s \ T a g I n f o \ F o r m u l a < / K e y > < / a : K e y > < a : V a l u e   i : t y p e = " M e a s u r e G r i d V i e w S t a t e I D i a g r a m T a g A d d i t i o n a l I n f o " / > < / a : K e y V a l u e O f D i a g r a m O b j e c t K e y a n y T y p e z b w N T n L X > < a : K e y V a l u e O f D i a g r a m O b j e c t K e y a n y T y p e z b w N T n L X > < a : K e y > < K e y > M e a s u r e s \ A v e r a g e   o f   m a x _ e d i t o r s \ T a g I n f o \ V a l u e < / K e y > < / a : K e y > < a : V a l u e   i : t y p e = " M e a s u r e G r i d V i e w S t a t e I D i a g r a m T a g A d d i t i o n a l I n f o " / > < / a : K e y V a l u e O f D i a g r a m O b j e c t K e y a n y T y p e z b w N T n L X > < a : K e y V a l u e O f D i a g r a m O b j e c t K e y a n y T y p e z b w N T n L X > < a : K e y > < K e y > M e a s u r e s \ C o u n t   o f   i s _ s s o _ s e t _ u p < / K e y > < / a : K e y > < a : V a l u e   i : t y p e = " M e a s u r e G r i d N o d e V i e w S t a t e " > < C o l u m n > 1 0 < / C o l u m n > < L a y e d O u t > t r u e < / L a y e d O u t > < W a s U I I n v i s i b l e > t r u e < / W a s U I I n v i s i b l e > < / a : V a l u e > < / a : K e y V a l u e O f D i a g r a m O b j e c t K e y a n y T y p e z b w N T n L X > < a : K e y V a l u e O f D i a g r a m O b j e c t K e y a n y T y p e z b w N T n L X > < a : K e y > < K e y > M e a s u r e s \ C o u n t   o f   i s _ s s o _ s e t _ u p \ T a g I n f o \ F o r m u l a < / K e y > < / a : K e y > < a : V a l u e   i : t y p e = " M e a s u r e G r i d V i e w S t a t e I D i a g r a m T a g A d d i t i o n a l I n f o " / > < / a : K e y V a l u e O f D i a g r a m O b j e c t K e y a n y T y p e z b w N T n L X > < a : K e y V a l u e O f D i a g r a m O b j e c t K e y a n y T y p e z b w N T n L X > < a : K e y > < K e y > M e a s u r e s \ C o u n t   o f   i s _ s s o _ s e t _ u p \ T a g I n f o \ V a l u e 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 C o l u m n s \ t e a m _ n a m e < / K e y > < / a : K e y > < a : V a l u e   i : t y p e = " M e a s u r e G r i d N o d e V i e w S t a t e " > < C o l u m n > 1 < / C o l u m n > < L a y e d O u t > t r u e < / L a y e d O u t > < / a : V a l u e > < / a : K e y V a l u e O f D i a g r a m O b j e c t K e y a n y T y p e z b w N T n L X > < a : K e y V a l u e O f D i a g r a m O b j e c t K e y a n y T y p e z b w N T n L X > < a : K e y > < K e y > C o l u m n s \ m a x _ e d i t o r s < / K e y > < / a : K e y > < a : V a l u e   i : t y p e = " M e a s u r e G r i d N o d e V i e w S t a t e " > < C o l u m n > 2 < / C o l u m n > < L a y e d O u t > t r u e < / L a y e d O u t > < / a : V a l u e > < / a : K e y V a l u e O f D i a g r a m O b j e c t K e y a n y T y p e z b w N T n L X > < a : K e y V a l u e O f D i a g r a m O b j e c t K e y a n y T y p e z b w N T n L X > < a : K e y > < K e y > C o l u m n s \ s u b s c r i p t i o n _ s t a r t < / K e y > < / a : K e y > < a : V a l u e   i : t y p e = " M e a s u r e G r i d N o d e V i e w S t a t e " > < C o l u m n > 3 < / C o l u m n > < L a y e d O u t > t r u e < / L a y e d O u t > < / a : V a l u e > < / a : K e y V a l u e O f D i a g r a m O b j e c t K e y a n y T y p e z b w N T n L X > < a : K e y V a l u e O f D i a g r a m O b j e c t K e y a n y T y p e z b w N T n L X > < a : K e y > < K e y > C o l u m n s \ r e n e w a l _ d a t e < / K e y > < / a : K e y > < a : V a l u e   i : t y p e = " M e a s u r e G r i d N o d e V i e w S t a t e " > < C o l u m n > 4 < / C o l u m n > < L a y e d O u t > t r u e < / L a y e d O u t > < / a : V a l u e > < / a : K e y V a l u e O f D i a g r a m O b j e c t K e y a n y T y p e z b w N T n L X > < a : K e y V a l u e O f D i a g r a m O b j e c t K e y a n y T y p e z b w N T n L X > < a : K e y > < K e y > C o l u m n s \ b i l l i n g _ f r e q u e n c y < / K e y > < / a : K e y > < a : V a l u e   i : t y p e = " M e a s u r e G r i d N o d e V i e w S t a t e " > < C o l u m n > 5 < / C o l u m n > < L a y e d O u t > t r u e < / L a y e d O u t > < / a : V a l u e > < / a : K e y V a l u e O f D i a g r a m O b j e c t K e y a n y T y p e z b w N T n L X > < a : K e y V a l u e O f D i a g r a m O b j e c t K e y a n y T y p e z b w N T n L X > < a : K e y > < K e y > C o l u m n s \ m r r < / K e y > < / a : K e y > < a : V a l u e   i : t y p e = " M e a s u r e G r i d N o d e V i e w S t a t e " > < C o l u m n > 6 < / C o l u m n > < L a y e d O u t > t r u e < / L a y e d O u t > < / a : V a l u e > < / a : K e y V a l u e O f D i a g r a m O b j e c t K e y a n y T y p e z b w N T n L X > < a : K e y V a l u e O f D i a g r a m O b j e c t K e y a n y T y p e z b w N T n L X > < a : K e y > < K e y > C o l u m n s \ n b _ s t y l e g u i d e s < / K e y > < / a : K e y > < a : V a l u e   i : t y p e = " M e a s u r e G r i d N o d e V i e w S t a t e " > < C o l u m n > 7 < / C o l u m n > < L a y e d O u t > t r u e < / L a y e d O u t > < / a : V a l u e > < / a : K e y V a l u e O f D i a g r a m O b j e c t K e y a n y T y p e z b w N T n L X > < a : K e y V a l u e O f D i a g r a m O b j e c t K e y a n y T y p e z b w N T n L X > < a : K e y > < K e y > C o l u m n s \ l a s t _ s t y l e g u i d e _ u p d a t e < / K e y > < / a : K e y > < a : V a l u e   i : t y p e = " M e a s u r e G r i d N o d e V i e w S t a t e " > < C o l u m n > 8 < / C o l u m n > < L a y e d O u t > t r u e < / L a y e d O u t > < / a : V a l u e > < / a : K e y V a l u e O f D i a g r a m O b j e c t K e y a n y T y p e z b w N T n L X > < a : K e y V a l u e O f D i a g r a m O b j e c t K e y a n y T y p e z b w N T n L X > < a : K e y > < K e y > C o l u m n s \ n b _ c u s t o m _ d o m a i n s < / K e y > < / a : K e y > < a : V a l u e   i : t y p e = " M e a s u r e G r i d N o d e V i e w S t a t e " > < C o l u m n > 9 < / C o l u m n > < L a y e d O u t > t r u e < / L a y e d O u t > < / a : V a l u e > < / a : K e y V a l u e O f D i a g r a m O b j e c t K e y a n y T y p e z b w N T n L X > < a : K e y V a l u e O f D i a g r a m O b j e c t K e y a n y T y p e z b w N T n L X > < a : K e y > < K e y > C o l u m n s \ i s _ s s o _ s e t _ u p < / K e y > < / a : K e y > < a : V a l u e   i : t y p e = " M e a s u r e G r i d N o d e V i e w S t a t e " > < C o l u m n > 1 0 < / C o l u m n > < L a y e d O u t > t r u e < / L a y e d O u t > < / a : V a l u e > < / a : K e y V a l u e O f D i a g r a m O b j e c t K e y a n y T y p e z b w N T n L X > < a : K e y V a l u e O f D i a g r a m O b j e c t K e y a n y T y p e z b w N T n L X > < a : K e y > < K e y > C o l u m n s \ l a s t _ w e e k _ v i e w e r s < / K e y > < / a : K e y > < a : V a l u e   i : t y p e = " M e a s u r e G r i d N o d e V i e w S t a t e " > < C o l u m n > 1 1 < / C o l u m n > < L a y e d O u t > t r u e < / L a y e d O u t > < / a : V a l u e > < / a : K e y V a l u e O f D i a g r a m O b j e c t K e y a n y T y p e z b w N T n L X > < a : K e y V a l u e O f D i a g r a m O b j e c t K e y a n y T y p e z b w N T n L X > < a : K e y > < K e y > C o l u m n s \ l a s t _ m o n t h _ v i e w e r s 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 C o l u m n s \ e n d _ d a t e < / K e y > < / a : K e y > < a : V a l u e   i : t y p e = " M e a s u r e G r i d N o d e V i e w S t a t e " > < C o l u m n > 1 6 < / C o l u m n > < L a y e d O u t > t r u e < / L a y e d O u t > < / a : V a l u e > < / a : K e y V a l u e O f D i a g r a m O b j e c t K e y a n y T y p e z b w N T n L X > < a : K e y V a l u e O f D i a g r a m O b j e c t K e y a n y T y p e z b w N T n L X > < a : K e y > < K e y > C o l u m n s \ d a y s _ b e t w e e n _ r e n e w a l d a t e _ e n d d a t e < / K e y > < / a : K e y > < a : V a l u e   i : t y p e = " M e a s u r e G r i d N o d e V i e w S t a t e " > < C o l u m n > 2 5 < / C o l u m n > < L a y e d O u t > t r u e < / L a y e d O u t > < / a : V a l u e > < / a : K e y V a l u e O f D i a g r a m O b j e c t K e y a n y T y p e z b w N T n L X > < a : K e y V a l u e O f D i a g r a m O b j e c t K e y a n y T y p e z b w N T n L X > < a : K e y > < K e y > C o l u m n s \ c o h o r t _ y e a r < / K e y > < / a : K e y > < a : V a l u e   i : t y p e = " M e a s u r e G r i d N o d e V i e w S t a t e " > < C o l u m n > 1 4 < / C o l u m n > < L a y e d O u t > t r u e < / L a y e d O u t > < / a : V a l u e > < / a : K e y V a l u e O f D i a g r a m O b j e c t K e y a n y T y p e z b w N T n L X > < a : K e y V a l u e O f D i a g r a m O b j e c t K e y a n y T y p e z b w N T n L X > < a : K e y > < K e y > C o l u m n s \ c o h o r t _ m o n t h < / K e y > < / a : K e y > < a : V a l u e   i : t y p e = " M e a s u r e G r i d N o d e V i e w S t a t e " > < C o l u m n > 1 5 < / C o l u m n > < L a y e d O u t > t r u e < / L a y e d O u t > < / a : V a l u e > < / a : K e y V a l u e O f D i a g r a m O b j e c t K e y a n y T y p e z b w N T n L X > < a : K e y V a l u e O f D i a g r a m O b j e c t K e y a n y T y p e z b w N T n L X > < a : K e y > < K e y > C o l u m n s \ d i f f _ m o n t h s < / K e y > < / a : K e y > < a : V a l u e   i : t y p e = " M e a s u r e G r i d N o d e V i e w S t a t e " > < C o l u m n > 1 7 < / C o l u m n > < L a y e d O u t > t r u e < / L a y e d O u t > < / a : V a l u e > < / a : K e y V a l u e O f D i a g r a m O b j e c t K e y a n y T y p e z b w N T n L X > < a : K e y V a l u e O f D i a g r a m O b j e c t K e y a n y T y p e z b w N T n L X > < a : K e y > < K e y > C o l u m n s \ m a x _ e d i t o r s _ g r o u p < / K e y > < / a : K e y > < a : V a l u e   i : t y p e = " M e a s u r e G r i d N o d e V i e w S t a t e " > < C o l u m n > 2 6 < / C o l u m n > < L a y e d O u t > t r u e < / L a y e d O u t > < / a : V a l u e > < / a : K e y V a l u e O f D i a g r a m O b j e c t K e y a n y T y p e z b w N T n L X > < a : K e y V a l u e O f D i a g r a m O b j e c t K e y a n y T y p e z b w N T n L X > < a : K e y > < K e y > C o l u m n s \ d i f f _ m o n t h s _ i n t < / K e y > < / a : K e y > < a : V a l u e   i : t y p e = " M e a s u r e G r i d N o d e V i e w S t a t e " > < C o l u m n > 2 4 < / C o l u m n > < L a y e d O u t > t r u e < / L a y e d O u t > < / a : V a l u e > < / a : K e y V a l u e O f D i a g r a m O b j e c t K e y a n y T y p e z b w N T n L X > < a : K e y V a l u e O f D i a g r a m O b j e c t K e y a n y T y p e z b w N T n L X > < a : K e y > < K e y > C o l u m n s \ c o u n t < / K e y > < / a : K e y > < a : V a l u e   i : t y p e = " M e a s u r e G r i d N o d e V i e w S t a t e " > < C o l u m n > 1 8 < / C o l u m n > < L a y e d O u t > t r u e < / L a y e d O u t > < / a : V a l u e > < / a : K e y V a l u e O f D i a g r a m O b j e c t K e y a n y T y p e z b w N T n L X > < a : K e y V a l u e O f D i a g r a m O b j e c t K e y a n y T y p e z b w N T n L X > < a : K e y > < K e y > C o l u m n s \ l i m i t 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 C o l u m n s \ y e a r _ m o n t h < / K e y > < / a : K e y > < a : V a l u e   i : t y p e = " M e a s u r e G r i d N o d e V i e w S t a t e " > < C o l u m n > 2 2 < / C o l u m n > < L a y e d O u t > t r u e < / L a y e d O u t > < / a : V a l u e > < / a : K e y V a l u e O f D i a g r a m O b j e c t K e y a n y T y p e z b w N T n L X > < a : K e y V a l u e O f D i a g r a m O b j e c t K e y a n y T y p e z b w N T n L X > < a : K e y > < K e y > C o l u m n s \ c o h o r t _ y e a r _ m o n t h < / K e y > < / a : K e y > < a : V a l u e   i : t y p e = " M e a s u r e G r i d N o d e V i e w S t a t e " > < C o l u m n > 2 3 < / C o l u m n > < L a y e d O u t > t r u e < / L a y e d O u t > < / a : V a l u e > < / a : K e y V a l u e O f D i a g r a m O b j e c t K e y a n y T y p e z b w N T n L X > < a : K e y V a l u e O f D i a g r a m O b j e c t K e y a n y T y p e z b w N T n L X > < a : K e y > < K e y > L i n k s \ & l t ; C o l u m n s \ S u m   o f   m r r & g t ; - & l t ; M e a s u r e s \ m r r & g t ; < / K e y > < / a : K e y > < a : V a l u e   i : t y p e = " M e a s u r e G r i d V i e w S t a t e I D i a g r a m L i n k " / > < / a : K e y V a l u e O f D i a g r a m O b j e c t K e y a n y T y p e z b w N T n L X > < a : K e y V a l u e O f D i a g r a m O b j e c t K e y a n y T y p e z b w N T n L X > < a : K e y > < K e y > L i n k s \ & l t ; C o l u m n s \ S u m   o f   m r r & g t ; - & l t ; M e a s u r e s \ m r r & g t ; \ C O L U M N < / K e y > < / a : K e y > < a : V a l u e   i : t y p e = " M e a s u r e G r i d V i e w S t a t e I D i a g r a m L i n k E n d p o i n t " / > < / a : K e y V a l u e O f D i a g r a m O b j e c t K e y a n y T y p e z b w N T n L X > < a : K e y V a l u e O f D i a g r a m O b j e c t K e y a n y T y p e z b w N T n L X > < a : K e y > < K e y > L i n k s \ & l t ; C o l u m n s \ S u m   o f   m r r & g t ; - & l t ; M e a s u r e s \ m r r & g t ; \ M E A S U R E < / K e y > < / a : K e y > < a : V a l u e   i : t y p e = " M e a s u r e G r i d V i e w S t a t e I D i a g r a m L i n k E n d p o i n t " / > < / a : K e y V a l u e O f D i a g r a m O b j e c t K e y a n y T y p e z b w N T n L X > < a : K e y V a l u e O f D i a g r a m O b j e c t K e y a n y T y p e z b w N T n L X > < a : K e y > < K e y > L i n k s \ & l t ; C o l u m n s \ S u m   o f   m a x _ e d i t o r s & g t ; - & l t ; M e a s u r e s \ m a x _ e d i t o r s & g t ; < / K e y > < / a : K e y > < a : V a l u e   i : t y p e = " M e a s u r e G r i d V i e w S t a t e I D i a g r a m L i n k " / > < / a : K e y V a l u e O f D i a g r a m O b j e c t K e y a n y T y p e z b w N T n L X > < a : K e y V a l u e O f D i a g r a m O b j e c t K e y a n y T y p e z b w N T n L X > < a : K e y > < K e y > L i n k s \ & l t ; C o l u m n s \ S u m   o f   m a x _ e d i t o r s & g t ; - & l t ; M e a s u r e s \ m a x _ e d i t o r s & g t ; \ C O L U M N < / K e y > < / a : K e y > < a : V a l u e   i : t y p e = " M e a s u r e G r i d V i e w S t a t e I D i a g r a m L i n k E n d p o i n t " / > < / a : K e y V a l u e O f D i a g r a m O b j e c t K e y a n y T y p e z b w N T n L X > < a : K e y V a l u e O f D i a g r a m O b j e c t K e y a n y T y p e z b w N T n L X > < a : K e y > < K e y > L i n k s \ & l t ; C o l u m n s \ S u m   o f   m a x _ e d i t o r s & g t ; - & l t ; M e a s u r e s \ m a x _ e d i t o r s & g t ; \ M E A S U R E < / K e y > < / a : K e y > < a : V a l u e   i : t y p e = " M e a s u r e G r i d V i e w S t a t e I D i a g r a m L i n k E n d p o i n t " / > < / a : K e y V a l u e O f D i a g r a m O b j e c t K e y a n y T y p e z b w N T n L X > < a : K e y V a l u e O f D i a g r a m O b j e c t K e y a n y T y p e z b w N T n L X > < a : K e y > < K e y > L i n k s \ & l t ; C o l u m n s \ A v e r a g e   o f   m a x _ e d i t o r s & g t ; - & l t ; M e a s u r e s \ m a x _ e d i t o r s & g t ; < / K e y > < / a : K e y > < a : V a l u e   i : t y p e = " M e a s u r e G r i d V i e w S t a t e I D i a g r a m L i n k " / > < / a : K e y V a l u e O f D i a g r a m O b j e c t K e y a n y T y p e z b w N T n L X > < a : K e y V a l u e O f D i a g r a m O b j e c t K e y a n y T y p e z b w N T n L X > < a : K e y > < K e y > L i n k s \ & l t ; C o l u m n s \ A v e r a g e   o f   m a x _ e d i t o r s & g t ; - & l t ; M e a s u r e s \ m a x _ e d i t o r s & g t ; \ C O L U M N < / K e y > < / a : K e y > < a : V a l u e   i : t y p e = " M e a s u r e G r i d V i e w S t a t e I D i a g r a m L i n k E n d p o i n t " / > < / a : K e y V a l u e O f D i a g r a m O b j e c t K e y a n y T y p e z b w N T n L X > < a : K e y V a l u e O f D i a g r a m O b j e c t K e y a n y T y p e z b w N T n L X > < a : K e y > < K e y > L i n k s \ & l t ; C o l u m n s \ A v e r a g e   o f   m a x _ e d i t o r s & g t ; - & l t ; M e a s u r e s \ m a x _ e d i t o r s & g t ; \ M E A S U R E < / K e y > < / a : K e y > < a : V a l u e   i : t y p e = " M e a s u r e G r i d V i e w S t a t e I D i a g r a m L i n k E n d p o i n t " / > < / a : K e y V a l u e O f D i a g r a m O b j e c t K e y a n y T y p e z b w N T n L X > < a : K e y V a l u e O f D i a g r a m O b j e c t K e y a n y T y p e z b w N T n L X > < a : K e y > < K e y > L i n k s \ & l t ; C o l u m n s \ C o u n t   o f   i s _ s s o _ s e t _ u p & g t ; - & l t ; M e a s u r e s \ i s _ s s o _ s e t _ u p & g t ; < / K e y > < / a : K e y > < a : V a l u e   i : t y p e = " M e a s u r e G r i d V i e w S t a t e I D i a g r a m L i n k " / > < / a : K e y V a l u e O f D i a g r a m O b j e c t K e y a n y T y p e z b w N T n L X > < a : K e y V a l u e O f D i a g r a m O b j e c t K e y a n y T y p e z b w N T n L X > < a : K e y > < K e y > L i n k s \ & l t ; C o l u m n s \ C o u n t   o f   i s _ s s o _ s e t _ u p & g t ; - & l t ; M e a s u r e s \ i s _ s s o _ s e t _ u p & g t ; \ C O L U M N < / K e y > < / a : K e y > < a : V a l u e   i : t y p e = " M e a s u r e G r i d V i e w S t a t e I D i a g r a m L i n k E n d p o i n t " / > < / a : K e y V a l u e O f D i a g r a m O b j e c t K e y a n y T y p e z b w N T n L X > < a : K e y V a l u e O f D i a g r a m O b j e c t K e y a n y T y p e z b w N T n L X > < a : K e y > < K e y > L i n k s \ & l t ; C o l u m n s \ C o u n t   o f   i s _ s s o _ s e t _ u p & g t ; - & l t ; M e a s u r e s \ i s _ s s o _ s e t _ u p & g t ; \ M E A S U R E 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6 9 3 8 c f d 2 - 0 f 1 5 - 4 1 c 8 - 9 9 a 0 - 3 f e 4 1 e c 2 a 9 a 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2.xml>��< ? x m l   v e r s i o n = " 1 . 0 "   e n c o d i n g = " U T F - 1 6 " ? > < G e m i n i   x m l n s = " h t t p : / / g e m i n i / p i v o t c u s t o m i z a t i o n / 2 f d 2 b b 5 6 - 5 c 1 e - 4 2 d 8 - 8 7 d d - 0 8 8 f 3 2 4 5 3 d d 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3.xml>��< ? x m l   v e r s i o n = " 1 . 0 "   e n c o d i n g = " U T F - 1 6 " ? > < G e m i n i   x m l n s = " h t t p : / / g e m i n i / p i v o t c u s t o m i z a t i o n / 4 9 d 5 e 1 4 5 - 5 d 8 9 - 4 4 c f - 8 8 9 9 - b 7 8 f 3 4 a d 5 a 6 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 2 0 2 2 - 0 1 - 1 5 T 2 2 : 5 9 : 0 9 . 3 1 7 9 1 1 9 + 0 1 : 0 0 < / L a s t P r o c e s s e d T i m e > < / D a t a M o d e l i n g S a n d b o x . S e r i a l i z e d S a n d b o x E r r o r C a c h e > ] ] > < / C u s t o m C o n t e n t > < / G e m i n i > 
</file>

<file path=customXml/item4.xml>��< ? x m l   v e r s i o n = " 1 . 0 "   e n c o d i n g = " U T F - 1 6 " ? > < G e m i n i   x m l n s = " h t t p : / / g e m i n i / p i v o t c u s t o m i z a t i o n / T a b l e O r d e r " > < C u s t o m C o n t e n t > < ! [ C D A T A [ z h _ f l a t f i l e _ 4 2 4 5 d 5 b 0 - b 8 2 3 - 4 9 f f - b d b 1 - c 8 1 f 5 6 2 6 7 d 4 c , S h e e t 1 _ 0 8 f 7 7 4 f d - 9 4 5 6 - 4 3 1 5 - a 3 f d - e e 6 f 4 4 5 8 a 9 5 8 , z h _ d a t a ] ] > < / C u s t o m C o n t e n t > < / G e m i n i > 
</file>

<file path=customXml/item5.xml>��< ? x m l   v e r s i o n = " 1 . 0 "   e n c o d i n g = " u t f - 1 6 " ? > < D a t a M a s h u p   s q m i d = " 8 6 6 1 6 0 a 0 - 1 8 9 7 - 4 d 8 3 - 9 7 7 3 - a 2 1 1 0 1 a 1 0 a d 0 "   x m l n s = " h t t p : / / s c h e m a s . m i c r o s o f t . c o m / D a t a M a s h u p " > A A A A A L w F A A B Q S w M E F A A C A A g A k r Y v V F 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J K 2 L 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t i 9 U V 1 b Z 1 L U C A A D 8 C Q A A E w A c A E Z v c m 1 1 b G F z L 1 N l Y 3 R p b 2 4 x L m 0 g o h g A K K A U A A A A A A A A A A A A A A A A A A A A A A A A A A A A 3 V V d a 9 s w F H 0 P 5 D 8 I 7 y U F E + q w d m z D D y V p a R k r X d N 1 s K Q I x b p x R G T J 0 0 e T L P S / 7 y Z O m 1 B r a z f G o P O L 7 X u P z j 2 + u j q 2 k D m h F e l X 9 + R 9 s 9 F s 2 A k z w M n 3 C e X M M Z I S C a 7 Z I H j 1 t T c Z Y K R r b 9 s 9 n f k C l G u d C A n t r l Y O X 2 w r 6 r 4 b f r Z g 7 L C U s J + 8 H f b 0 T E n N u B 1 u G N u Z v Y 3 2 4 k E P p C i E A 5 N G c R S T r p a + U D Z N O j E 5 V p n m Q u X p 4 c H + f h K T T 1 4 7 6 L u F h H T 7 2 D 7 X C m 7 2 4 k r b q + j C 6 A J z n J w C 4 y g g Q q F X b I T A T W Y T b 1 W f E Z P B J n 4 k Z T 9 j k h m b O u N 3 K b s T p n J k v F q U s K W 7 M k z Z s T Z F J X m V t K 1 A / X i 5 j B y w g i p W A H 6 h Q y B x M H d 3 M V l G B Z t T 4 M L p F Z K c K X f 4 u r 2 i W i e t H 9 n M i H K 1 K 9 Q 6 Z t z 9 e u x g B T G g Y M b k q q V Q S 4 6 E l N g / O j b w z Y P K F v X y x t R i a o S 1 s L O 5 F x w C q i S z b g d B f R k s j j S Z t 0 4 X l O u C C R V g E p Z a q 6 k F h y T 3 B F L n A v d h W 2 o G M K W 3 A m Y Q 6 t E a U u D c T c K Y u 7 1 m Q 6 j g V j 6 a 8 7 F k b o x T / H d n X X t X e p c 8 M e 6 d N z v j n n Q O O i 9 5 2 u u b 9 B L m X / l i B O Y / P A E r T O a N C T Y g 0 x N t H F 0 A M 4 F V V X L N X c + C 4 u G 2 Z 9 o r F 9 C 5 G v x 6 + C f s Y U V c j M e V H k t F q M g O 4 N H G P t M I + h M A l w Q 9 4 H i e g W x / 0 W Y 6 0 n r 6 p A u A n T p d D i + u 6 d f T 9 l z a O Z 5 / F C M l 6 s I j d 3 / i q o J 0 f c M i V b X l 4 M x B k U Z V M o o / C M U 3 b 9 H N 3 a C H P 9 C b P z C B n V L / x g p Y n h v I c T B I d R L A E K + E s 7 U 5 3 A J L o 7 n P 3 B r 3 C x j j 6 B r o C 0 w S L t C V L T 7 X a Y 8 w v 7 D C k h P J 8 l r 2 A o z Q v B Y + D x n V N Z M e A l 6 x k f s 7 n v f x 8 p K W k q k A W 9 A P H h Y + W C X N j Q 7 k q + + h g j / / F / g D U E s B A i 0 A F A A C A A g A k r Y v V F m P 2 i C l A A A A 9 Q A A A B I A A A A A A A A A A A A A A A A A A A A A A E N v b m Z p Z y 9 Q Y W N r Y W d l L n h t b F B L A Q I t A B Q A A g A I A J K 2 L 1 Q P y u m r p A A A A O k A A A A T A A A A A A A A A A A A A A A A A P E A A A B b Q 2 9 u d G V u d F 9 U e X B l c 1 0 u e G 1 s U E s B A i 0 A F A A C A A g A k r Y v V F d W 2 d S 1 A g A A / A k 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j Y A A A A A A A B 8 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m h 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p o X 2 R h d G E 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M i 0 w M S 0 x N V Q x N j o x M j o y N S 4 0 N z E 0 O T M 2 W i I g L z 4 8 R W 5 0 c n k g V H l w Z T 0 i R m l s b E N v b H V t b l R 5 c G V z I i B W Y W x 1 Z T 0 i c 0 J n T U p D U V l H Q X d r R E F R T U Q i I C 8 + P E V u d H J 5 I F R 5 c G U 9 I k Z p b G x D b 2 x 1 b W 5 O Y W 1 l c y I g V m F s d W U 9 I n N b 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t d I i A v P j x F b n R y e S B U e X B l P S J G a W x s U 3 R h d H V z I i B W Y W x 1 Z T 0 i c 0 N v b X B s Z X R l I i A v P j x F b n R y e S B U e X B l P S J R d W V y e U l E I i B W Y W x 1 Z T 0 i c z M 4 M m I 1 Y z M 3 L T N m M j g t N D M 2 N y 1 h N W E 4 L T E 1 Y 2 N l N D Y 1 M T B h Y 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Q 2 9 s d W 1 u Q 2 9 1 b n Q m c X V v d D s 6 M T I s J n F 1 b 3 Q 7 S 2 V 5 Q 2 9 s d W 1 u T m F t Z X M m c X V v d D s 6 W 1 0 s J n F 1 b 3 Q 7 Q 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U m V s Y X R p b 2 5 z a G l w S W 5 m b y Z x d W 9 0 O z p b X X 0 i I C 8 + P C 9 T d G F i b G V F b n R y a W V z P j w v S X R l b T 4 8 S X R l b T 4 8 S X R l b U x v Y 2 F 0 a W 9 u P j x J d G V t V H l w Z T 5 G b 3 J t d W x h P C 9 J d G V t V H l w Z T 4 8 S X R l b V B h d G g + U 2 V j d G l v b j E v e m h f Z G F 0 Y S 9 T b 3 V y Y 2 U 8 L 0 l 0 Z W 1 Q Y X R o P j w v S X R l b U x v Y 2 F 0 a W 9 u P j x T d G F i b G V F b n R y a W V z I C 8 + P C 9 J d G V t P j x J d G V t P j x J d G V t T G 9 j Y X R p b 2 4 + P E l 0 Z W 1 U e X B l P k Z v c m 1 1 b G E 8 L 0 l 0 Z W 1 U e X B l P j x J d G V t U G F 0 a D 5 T Z W N 0 a W 9 u M S 9 6 a F 9 k Y X R h L 1 B y b 2 1 v d G V k J T I w S G V h Z G V y c z w v S X R l b V B h d G g + P C 9 J d G V t T G 9 j Y X R p b 2 4 + P F N 0 Y W J s Z U V u d H J p Z X M g L z 4 8 L 0 l 0 Z W 0 + P E l 0 Z W 0 + P E l 0 Z W 1 M b 2 N h d G l v b j 4 8 S X R l b V R 5 c G U + R m 9 y b X V s Y T w v S X R l b V R 5 c G U + P E l 0 Z W 1 Q Y X R o P l N l Y 3 R p b 2 4 x L 3 p o X 2 R h d G E v Q 2 h h b m d l Z C U y M F R 5 c G U 8 L 0 l 0 Z W 1 Q Y X R o P j w v S X R l b U x v Y 2 F 0 a W 9 u P j x T d G F i b G V F b n R y a W V z I C 8 + P C 9 J d G V t P j x J d G V t P j x J d G V t T G 9 j Y X R p b 2 4 + P E l 0 Z W 1 U e X B l P k Z v c m 1 1 b G E 8 L 0 l 0 Z W 1 U e X B l P j x J d G V t U G F 0 a D 5 T Z W N 0 a W 9 u M S 9 6 a F 9 m b G F 0 Z m l 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6 a F 9 m b G F 0 Z m l s Z S 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e m h f Z m x h d G Z p b G U v Q 2 h h b m d l Z C B U e X B l L n s s M H 0 m c X V v d D s s J n F 1 b 3 Q 7 U 2 V j d G l v b j E v e m h f Z m x h d G Z p b G U v Q 2 h h b m d l Z C B U e X B l L n t 0 Z W F t X 2 5 h b W U s M X 0 m c X V v d D s s J n F 1 b 3 Q 7 U 2 V j d G l v b j E v e m h f Z m x h d G Z p b G U v Q 2 h h b m d l Z C B U e X B l L n t t Y X h f Z W R p d G 9 y c y w y f S Z x d W 9 0 O y w m c X V v d D t T Z W N 0 a W 9 u M S 9 6 a F 9 m b G F 0 Z m l s Z S 9 D a G F u Z 2 V k I F R 5 c G U u e 3 N 1 Y n N j c m l w d G l v b l 9 z d G F y d C w z f S Z x d W 9 0 O y w m c X V v d D t T Z W N 0 a W 9 u M S 9 6 a F 9 m b G F 0 Z m l s Z S 9 D a G F u Z 2 V k I F R 5 c G U u e 3 J l b m V 3 Y W x f Z G F 0 Z S w 0 f S Z x d W 9 0 O y w m c X V v d D t T Z W N 0 a W 9 u M S 9 6 a F 9 m b G F 0 Z m l s Z S 9 D a G F u Z 2 V k I F R 5 c G U u e 2 J p b G x p b m d f Z n J l c X V l b m N 5 L D V 9 J n F 1 b 3 Q 7 L C Z x d W 9 0 O 1 N l Y 3 R p b 2 4 x L 3 p o X 2 Z s Y X R m a W x l L 0 N o Y W 5 n Z W Q g V H l w Z S 5 7 b X J y L D Z 9 J n F 1 b 3 Q 7 L C Z x d W 9 0 O 1 N l Y 3 R p b 2 4 x L 3 p o X 2 Z s Y X R m a W x l L 0 N o Y W 5 n Z W Q g V H l w Z S 5 7 b m J f c 3 R 5 b G V n d W l k Z X M s N 3 0 m c X V v d D s s J n F 1 b 3 Q 7 U 2 V j d G l v b j E v e m h f Z m x h d G Z p b G U v Q 2 h h b m d l Z C B U e X B l L n t s Y X N 0 X 3 N 0 e W x l Z 3 V p Z G V f d X B k Y X R l L D h 9 J n F 1 b 3 Q 7 L C Z x d W 9 0 O 1 N l Y 3 R p b 2 4 x L 3 p o X 2 Z s Y X R m a W x l L 0 N o Y W 5 n Z W Q g V H l w Z S 5 7 b m J f Y 3 V z d G 9 t X 2 R v b W F p b n M s O X 0 m c X V v d D s s J n F 1 b 3 Q 7 U 2 V j d G l v b j E v e m h f Z m x h d G Z p b G U v Q 2 h h b m d l Z C B U e X B l L n t p c 1 9 z c 2 9 f c 2 V 0 X 3 V w L D E w f S Z x d W 9 0 O y w m c X V v d D t T Z W N 0 a W 9 u M S 9 6 a F 9 m b G F 0 Z m l s Z S 9 D a G F u Z 2 V k I F R 5 c G U u e 2 x h c 3 R f d 2 V l a 1 9 2 a W V 3 Z X J z L D E x f S Z x d W 9 0 O y w m c X V v d D t T Z W N 0 a W 9 u M S 9 6 a F 9 m b G F 0 Z m l s Z S 9 D a G F u Z 2 V k I F R 5 c G U u e 2 x h c 3 R f b W 9 u d G h f d m l l d 2 V y c y w x M n 0 m c X V v d D s s J n F 1 b 3 Q 7 U 2 V j d G l v b j E v e m h f Z m x h d G Z p b G U v Q 2 h h b m d l Z C B U e X B l L n t j d X J y Z W 5 j e S w x M 3 0 m c X V v d D s s J n F 1 b 3 Q 7 U 2 V j d G l v b j E v e m h f Z m x h d G Z p b G U v Q 2 h h b m d l Z C B U e X B l L n t l b m R f Z G F 0 Z S w x N H 0 m c X V v d D s s J n F 1 b 3 Q 7 U 2 V j d G l v b j E v e m h f Z m x h d G Z p b G U v U H J v b W 9 0 Z W Q g S G V h Z G V y c y 5 7 Z G F 5 c 1 9 i Z X R 3 Z W V u X 3 J l b m V 3 Y W x k Y X R l X 2 V u Z G R h d G U s M T V 9 J n F 1 b 3 Q 7 L C Z x d W 9 0 O 1 N l Y 3 R p b 2 4 x L 3 p o X 2 Z s Y X R m a W x l L 0 N o Y W 5 n Z W Q g V H l w Z S 5 7 Y 2 9 o b 3 J 0 X 3 l l Y X I s M T Z 9 J n F 1 b 3 Q 7 L C Z x d W 9 0 O 1 N l Y 3 R p b 2 4 x L 3 p o X 2 Z s Y X R m a W x l L 0 N o Y W 5 n Z W Q g V H l w Z S 5 7 Y 2 9 o b 3 J 0 X 2 1 v b n R o L D E 3 f S Z x d W 9 0 O y w m c X V v d D t T Z W N 0 a W 9 u M S 9 6 a F 9 m b G F 0 Z m l s Z S 9 D a G F u Z 2 V k I F R 5 c G U u e 2 R p Z m Z f b W 9 u d G h z L D E 4 f S Z x d W 9 0 O y w m c X V v d D t T Z W N 0 a W 9 u M S 9 6 a F 9 m b G F 0 Z m l s Z S 9 Q c m 9 t b 3 R l Z C B I Z W F k Z X J z L n t t Y X h f Z W R p d G 9 y c 1 9 n c m 9 1 c C w x O X 0 m c X V v d D s s J n F 1 b 3 Q 7 U 2 V j d G l v b j E v e m h f Z m x h d G Z p b G U v Q 2 h h b m d l Z C B U e X B l L n t k a W Z m X 2 1 v b n R o c 1 9 p b n Q s M j B 9 J n F 1 b 3 Q 7 L C Z x d W 9 0 O 1 N l Y 3 R p b 2 4 x L 3 p o X 2 Z s Y X R m a W x l L 0 N o Y W 5 n Z W Q g V H l w Z S 5 7 Y 2 9 1 b n Q s M j F 9 J n F 1 b 3 Q 7 L C Z x d W 9 0 O 1 N l Y 3 R p b 2 4 x L 3 p o X 2 Z s Y X R m a W x l L 0 N o Y W 5 n Z W Q g V H l w Z S 5 7 b G l t a X Q s M j J 9 J n F 1 b 3 Q 7 L C Z x d W 9 0 O 1 N l Y 3 R p b 2 4 x L 3 p o X 2 Z s Y X R m a W x l L 0 N o Y W 5 n Z W Q g V H l w Z S 5 7 b W 9 u d G g s M j N 9 J n F 1 b 3 Q 7 L C Z x d W 9 0 O 1 N l Y 3 R p b 2 4 x L 3 p o X 2 Z s Y X R m a W x l L 0 N o Y W 5 n Z W Q g V H l w Z S 5 7 e W V h c i w y N H 0 m c X V v d D s s J n F 1 b 3 Q 7 U 2 V j d G l v b j E v e m h f Z m x h d G Z p b G U v U H J v b W 9 0 Z W Q g S G V h Z G V y c y 5 7 e W V h c l 9 t b 2 5 0 a C w y N X 0 m c X V v d D s s J n F 1 b 3 Q 7 U 2 V j d G l v b j E v e m h f Z m x h d G Z p b G U v U H J v b W 9 0 Z W Q g S G V h Z G V y c y 5 7 Y 2 9 o b 3 J 0 X 3 l l Y X J f b W 9 u d G g s M j Z 9 J n F 1 b 3 Q 7 X S w m c X V v d D t D b 2 x 1 b W 5 D b 3 V u d C Z x d W 9 0 O z o y N y w m c X V v d D t L Z X l D b 2 x 1 b W 5 O Y W 1 l c y Z x d W 9 0 O z p b X S w m c X V v d D t D b 2 x 1 b W 5 J Z G V u d G l 0 a W V z J n F 1 b 3 Q 7 O l s m c X V v d D t T Z W N 0 a W 9 u M S 9 6 a F 9 m b G F 0 Z m l s Z S 9 D a G F u Z 2 V k I F R 5 c G U u e y w w f S Z x d W 9 0 O y w m c X V v d D t T Z W N 0 a W 9 u M S 9 6 a F 9 m b G F 0 Z m l s Z S 9 D a G F u Z 2 V k I F R 5 c G U u e 3 R l Y W 1 f b m F t Z S w x f S Z x d W 9 0 O y w m c X V v d D t T Z W N 0 a W 9 u M S 9 6 a F 9 m b G F 0 Z m l s Z S 9 D a G F u Z 2 V k I F R 5 c G U u e 2 1 h e F 9 l Z G l 0 b 3 J z L D J 9 J n F 1 b 3 Q 7 L C Z x d W 9 0 O 1 N l Y 3 R p b 2 4 x L 3 p o X 2 Z s Y X R m a W x l L 0 N o Y W 5 n Z W Q g V H l w Z S 5 7 c 3 V i c 2 N y a X B 0 a W 9 u X 3 N 0 Y X J 0 L D N 9 J n F 1 b 3 Q 7 L C Z x d W 9 0 O 1 N l Y 3 R p b 2 4 x L 3 p o X 2 Z s Y X R m a W x l L 0 N o Y W 5 n Z W Q g V H l w Z S 5 7 c m V u Z X d h b F 9 k Y X R l L D R 9 J n F 1 b 3 Q 7 L C Z x d W 9 0 O 1 N l Y 3 R p b 2 4 x L 3 p o X 2 Z s Y X R m a W x l L 0 N o Y W 5 n Z W Q g V H l w Z S 5 7 Y m l s b G l u Z 1 9 m c m V x d W V u Y 3 k s N X 0 m c X V v d D s s J n F 1 b 3 Q 7 U 2 V j d G l v b j E v e m h f Z m x h d G Z p b G U v Q 2 h h b m d l Z C B U e X B l L n t t c n I s N n 0 m c X V v d D s s J n F 1 b 3 Q 7 U 2 V j d G l v b j E v e m h f Z m x h d G Z p b G U v Q 2 h h b m d l Z C B U e X B l L n t u Y l 9 z d H l s Z W d 1 a W R l c y w 3 f S Z x d W 9 0 O y w m c X V v d D t T Z W N 0 a W 9 u M S 9 6 a F 9 m b G F 0 Z m l s Z S 9 D a G F u Z 2 V k I F R 5 c G U u e 2 x h c 3 R f c 3 R 5 b G V n d W l k Z V 9 1 c G R h d G U s O H 0 m c X V v d D s s J n F 1 b 3 Q 7 U 2 V j d G l v b j E v e m h f Z m x h d G Z p b G U v Q 2 h h b m d l Z C B U e X B l L n t u Y l 9 j d X N 0 b 2 1 f Z G 9 t Y W l u c y w 5 f S Z x d W 9 0 O y w m c X V v d D t T Z W N 0 a W 9 u M S 9 6 a F 9 m b G F 0 Z m l s Z S 9 D a G F u Z 2 V k I F R 5 c G U u e 2 l z X 3 N z b 1 9 z Z X R f d X A s M T B 9 J n F 1 b 3 Q 7 L C Z x d W 9 0 O 1 N l Y 3 R p b 2 4 x L 3 p o X 2 Z s Y X R m a W x l L 0 N o Y W 5 n Z W Q g V H l w Z S 5 7 b G F z d F 9 3 Z W V r X 3 Z p Z X d l c n M s M T F 9 J n F 1 b 3 Q 7 L C Z x d W 9 0 O 1 N l Y 3 R p b 2 4 x L 3 p o X 2 Z s Y X R m a W x l L 0 N o Y W 5 n Z W Q g V H l w Z S 5 7 b G F z d F 9 t b 2 5 0 a F 9 2 a W V 3 Z X J z L D E y f S Z x d W 9 0 O y w m c X V v d D t T Z W N 0 a W 9 u M S 9 6 a F 9 m b G F 0 Z m l s Z S 9 D a G F u Z 2 V k I F R 5 c G U u e 2 N 1 c n J l b m N 5 L D E z f S Z x d W 9 0 O y w m c X V v d D t T Z W N 0 a W 9 u M S 9 6 a F 9 m b G F 0 Z m l s Z S 9 D a G F u Z 2 V k I F R 5 c G U u e 2 V u Z F 9 k Y X R l L D E 0 f S Z x d W 9 0 O y w m c X V v d D t T Z W N 0 a W 9 u M S 9 6 a F 9 m b G F 0 Z m l s Z S 9 Q c m 9 t b 3 R l Z C B I Z W F k Z X J z L n t k Y X l z X 2 J l d H d l Z W 5 f c m V u Z X d h b G R h d G V f Z W 5 k Z G F 0 Z S w x N X 0 m c X V v d D s s J n F 1 b 3 Q 7 U 2 V j d G l v b j E v e m h f Z m x h d G Z p b G U v Q 2 h h b m d l Z C B U e X B l L n t j b 2 h v c n R f e W V h c i w x N n 0 m c X V v d D s s J n F 1 b 3 Q 7 U 2 V j d G l v b j E v e m h f Z m x h d G Z p b G U v Q 2 h h b m d l Z C B U e X B l L n t j b 2 h v c n R f b W 9 u d G g s M T d 9 J n F 1 b 3 Q 7 L C Z x d W 9 0 O 1 N l Y 3 R p b 2 4 x L 3 p o X 2 Z s Y X R m a W x l L 0 N o Y W 5 n Z W Q g V H l w Z S 5 7 Z G l m Z l 9 t b 2 5 0 a H M s M T h 9 J n F 1 b 3 Q 7 L C Z x d W 9 0 O 1 N l Y 3 R p b 2 4 x L 3 p o X 2 Z s Y X R m a W x l L 1 B y b 2 1 v d G V k I E h l Y W R l c n M u e 2 1 h e F 9 l Z G l 0 b 3 J z X 2 d y b 3 V w L D E 5 f S Z x d W 9 0 O y w m c X V v d D t T Z W N 0 a W 9 u M S 9 6 a F 9 m b G F 0 Z m l s Z S 9 D a G F u Z 2 V k I F R 5 c G U u e 2 R p Z m Z f b W 9 u d G h z X 2 l u d C w y M H 0 m c X V v d D s s J n F 1 b 3 Q 7 U 2 V j d G l v b j E v e m h f Z m x h d G Z p b G U v Q 2 h h b m d l Z C B U e X B l L n t j b 3 V u d C w y M X 0 m c X V v d D s s J n F 1 b 3 Q 7 U 2 V j d G l v b j E v e m h f Z m x h d G Z p b G U v Q 2 h h b m d l Z C B U e X B l L n t s a W 1 p d C w y M n 0 m c X V v d D s s J n F 1 b 3 Q 7 U 2 V j d G l v b j E v e m h f Z m x h d G Z p b G U v Q 2 h h b m d l Z C B U e X B l L n t t b 2 5 0 a C w y M 3 0 m c X V v d D s s J n F 1 b 3 Q 7 U 2 V j d G l v b j E v e m h f Z m x h d G Z p b G U v Q 2 h h b m d l Z C B U e X B l L n t 5 Z W F y L D I 0 f S Z x d W 9 0 O y w m c X V v d D t T Z W N 0 a W 9 u M S 9 6 a F 9 m b G F 0 Z m l s Z S 9 Q c m 9 t b 3 R l Z C B I Z W F k Z X J z L n t 5 Z W F y X 2 1 v b n R o L D I 1 f S Z x d W 9 0 O y w m c X V v d D t T Z W N 0 a W 9 u M S 9 6 a F 9 m b G F 0 Z m l s Z S 9 Q c m 9 t b 3 R l Z C B I Z W F k Z X J z L n t j b 2 h v c n R f e W V h c l 9 t b 2 5 0 a C w y N n 0 m c X V v d D t d L C Z x d W 9 0 O 1 J l b G F 0 a W 9 u c 2 h p c E l u Z m 8 m c X V v d D s 6 W 1 1 9 I i A v P j x F b n R y e S B U e X B l P S J G a W x s U 3 R h d H V z I i B W Y W x 1 Z T 0 i c 0 N v b X B s Z X R l I i A v P j x F b n R y e S B U e X B l P S J G a W x s Q 2 9 s d W 1 u T m F t Z X M i I F Z h b H V l P S J z W y Z x d W 9 0 O 0 N v b H V t b j E m c X V v d D s s 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s s J n F 1 b 3 Q 7 Y 3 V y c m V u Y 3 k m c X V v d D s s J n F 1 b 3 Q 7 Z W 5 k X 2 R h d G U m c X V v d D s s J n F 1 b 3 Q 7 Z G F 5 c 1 9 i Z X R 3 Z W V u X 3 J l b m V 3 Y W x k Y X R l X 2 V u Z G R h d G U m c X V v d D s s J n F 1 b 3 Q 7 Y 2 9 o b 3 J 0 X 3 l l Y X I m c X V v d D s s J n F 1 b 3 Q 7 Y 2 9 o b 3 J 0 X 2 1 v b n R o J n F 1 b 3 Q 7 L C Z x d W 9 0 O 2 R p Z m Z f b W 9 u d G h z J n F 1 b 3 Q 7 L C Z x d W 9 0 O 2 1 h e F 9 l Z G l 0 b 3 J z X 2 d y b 3 V w J n F 1 b 3 Q 7 L C Z x d W 9 0 O 2 R p Z m Z f b W 9 u d G h z X 2 l u d C Z x d W 9 0 O y w m c X V v d D t j b 3 V u d C Z x d W 9 0 O y w m c X V v d D t s a W 1 p d C Z x d W 9 0 O y w m c X V v d D t t b 2 5 0 a C Z x d W 9 0 O y w m c X V v d D t 5 Z W F y J n F 1 b 3 Q 7 L C Z x d W 9 0 O 3 l l Y X J f b W 9 u d G g m c X V v d D s s J n F 1 b 3 Q 7 Y 2 9 o b 3 J 0 X 3 l l Y X J f b W 9 u d G g m c X V v d D t d I i A v P j x F b n R y e S B U e X B l P S J G a W x s Q 2 9 s d W 1 u V H l w Z X M i I F Z h b H V l P S J z Q X d Z R E N R a 0 d C U U 1 K Q X d F R E F 3 W U p C Z 0 1 E Q l F Z R E F 3 T U R B d 1 l H I i A v P j x F b n R y e S B U e X B l P S J G a W x s T G F z d F V w Z G F 0 Z W Q i I F Z h b H V l P S J k M j A y M i 0 w M S 0 x N V Q x N j o x M j o y M C 4 3 O D g 4 N z Q 0 W i I g L z 4 8 R W 5 0 c n k g V H l w Z T 0 i R m l s b E V y c m 9 y Q 2 9 1 b n Q i I F Z h b H V l P S J s M C I g L z 4 8 R W 5 0 c n k g V H l w Z T 0 i R m l s b E V y c m 9 y Q 2 9 k Z S I g V m F s d W U 9 I n N V b m t u b 3 d u I i A v P j x F b n R y e S B U e X B l P S J R d W V y e U l E I i B W Y W x 1 Z T 0 i c 2 V k M G U 4 N D Y x L T N k N D c t N G Y 3 Y i 0 5 M z k 2 L W F h Z j R m M W I y N 2 N h O C I g L z 4 8 R W 5 0 c n k g V H l w Z T 0 i R m l s b E N v d W 5 0 I i B W Y W x 1 Z T 0 i b D g z O S I g L z 4 8 R W 5 0 c n k g V H l w Z T 0 i Q W R k Z W R U b 0 R h d G F N b 2 R l b C I g V m F s d W U 9 I m w x I i A v P j w v U 3 R h Y m x l R W 5 0 c m l l c z 4 8 L 0 l 0 Z W 0 + P E l 0 Z W 0 + P E l 0 Z W 1 M b 2 N h d G l v b j 4 8 S X R l b V R 5 c G U + R m 9 y b X V s Y T w v S X R l b V R 5 c G U + P E l 0 Z W 1 Q Y X R o P l N l Y 3 R p b 2 4 x L 3 p o X 2 Z s Y X R m a W x l L 1 N v d X J j Z T w v S X R l b V B h d G g + P C 9 J d G V t T G 9 j Y X R p b 2 4 + P F N 0 Y W J s Z U V u d H J p Z X M g L z 4 8 L 0 l 0 Z W 0 + P E l 0 Z W 0 + P E l 0 Z W 1 M b 2 N h d G l v b j 4 8 S X R l b V R 5 c G U + R m 9 y b X V s Y T w v S X R l b V R 5 c G U + P E l 0 Z W 1 Q Y X R o P l N l Y 3 R p b 2 4 x L 3 p o X 2 Z s Y X R m a W x l L 1 B y b 2 1 v d G V k J T I w S G V h Z G V y c z w v S X R l b V B h d G g + P C 9 J d G V t T G 9 j Y X R p b 2 4 + P F N 0 Y W J s Z U V u d H J p Z X M g L z 4 8 L 0 l 0 Z W 0 + P E l 0 Z W 0 + P E l 0 Z W 1 M b 2 N h d G l v b j 4 8 S X R l b V R 5 c G U + R m 9 y b X V s Y T w v S X R l b V R 5 c G U + P E l 0 Z W 1 Q Y X R o P l N l Y 3 R p b 2 4 x L 3 p o X 2 Z s Y X R m a W x l 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S Z W N v d m V y e V R h c m d l d F N o Z W V 0 I i B W Y W x 1 Z T 0 i c 1 N o Z W V 0 I i A v P j x F b n R y e S B U e X B l P S J S Z W N v d m V y e V R h c m d l d E N v b H V t b i I g V m F s d W U 9 I m w y I i A v P j x F b n R y e S B U e X B l P S J S Z W N v d m V y e V R h c m d l d F J v d y I g V m F s d W U 9 I m w 0 I i A v P j x F b n R y e S B U e X B l P S J G a W x s Z W R D b 2 1 w b G V 0 Z V J l c 3 V s d F R v V 2 9 y a 3 N o Z W V 0 I i B W Y W x 1 Z T 0 i b D E i I C 8 + P E V u d H J 5 I F R 5 c G U 9 I k Z p b G x T d G F 0 d X M i I F Z h b H V l P S J z Q 2 9 t c G x l d G U i I C 8 + P E V u d H J 5 I F R 5 c G U 9 I k Z p b G x D b 2 x 1 b W 5 O Y W 1 l c y I g V m F s d W U 9 I n N b J n F 1 b 3 Q 7 Y W d n c m V n Y X R l I G N 1 c 3 R v b W V y I H V u a X R z J n F 1 b 3 Q 7 L C Z x d W 9 0 O 2 F n Z 3 J l Z 2 F 0 Z S B w c m 9 k d W N 0 I H V u a X Q m c X V v d D s s J n F 1 b 3 Q 7 Y W d n c m V n Y X R l I G F k Z G l 0 a W 9 u Y W w g Z G l t Z W 5 z a W 9 u c y Z x d W 9 0 O y w m c X V v d D t B b m F s e X N p c y B G b G F n J n F 1 b 3 Q 7 L C Z x d W 9 0 O 1 B l c m l v Z C Z x d W 9 0 O y w m c X V v d D t O Y W 1 l J n F 1 b 3 Q 7 L C Z x d W 9 0 O 1 Z h b H V l J n F 1 b 3 Q 7 L C Z x d W 9 0 O 3 B y b 2 R 1 Y 3 Q m c X V v d D s s J n F 1 b 3 Q 7 d G V h b V 9 u Y W 1 l J n F 1 b 3 Q 7 L C Z x d W 9 0 O 0 1 S U l 9 w b G F u J n F 1 b 3 Q 7 L C Z x d W 9 0 O 2 l z X 3 N z b 1 9 z Z X R f d X A m c X V v d D s s J n F 1 b 3 Q 7 c 3 R 5 b G V n d W l k Z V 9 n c m 9 1 c C Z x d W 9 0 O y w m c X V v d D t 4 X 2 V k a X R v c n N f Z 3 J v d X A m c X V v d D s s J n F 1 b 3 Q 7 U G V y a W 9 k X 2 l k J n F 1 b 3 Q 7 X S I g L z 4 8 R W 5 0 c n k g V H l w Z T 0 i R m l s b E N v b H V t b l R 5 c G V z I i B W Y W x 1 Z T 0 i c 0 J n W U d C Z 1 l H Q l F N R 0 J R W U F C Z 0 0 9 I i A v P j x F b n R y e S B U e X B l P S J G a W x s T G F z d F V w Z G F 0 Z W Q i I F Z h b H V l P S J k M j A y M i 0 w M S 0 x N V Q y M T o 1 M j o z N S 4 w N z A 0 O D E 5 W i I g L z 4 8 R W 5 0 c n k g V H l w Z T 0 i R m l s b E V y c m 9 y Q 2 9 1 b n Q i I F Z h b H V l P S J s M C I g L z 4 8 R W 5 0 c n k g V H l w Z T 0 i R m l s b E V y c m 9 y Q 2 9 k Z S I g V m F s d W U 9 I n N V b m t u b 3 d u I i A v P j x F b n R y e S B U e X B l P S J G a W x s Q 2 9 1 b n Q i I F Z h b H V l P S J s N D E y I i A v P j x F b n R y e S B U e X B l P S J R d W V y e U l E I i B W Y W x 1 Z T 0 i c 2 M 4 N T h k O W F l L W I 3 O G I t N G U x Z S 0 5 Y T A 0 L T A 2 O G U y M G J i N j Q 0 N y 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Y W d n c m V n Y X R l I G N 1 c 3 R v b W V y I H V u a X R z L D B 9 J n F 1 b 3 Q 7 L C Z x d W 9 0 O 1 N l Y 3 R p b 2 4 x L 1 N o Z W V 0 M S 9 D a G F u Z 2 V k I F R 5 c G U u e 2 F n Z 3 J l Z 2 F 0 Z S B w c m 9 k d W N 0 I H V u a X Q s M X 0 m c X V v d D s s J n F 1 b 3 Q 7 U 2 V j d G l v b j E v U 2 h l Z X Q x L 0 N o Y W 5 n Z W Q g V H l w Z S 5 7 Y W d n c m V n Y X R l I G F k Z G l 0 a W 9 u Y W w g Z G l t Z W 5 z a W 9 u c y w y f S Z x d W 9 0 O y w m c X V v d D t T Z W N 0 a W 9 u M S 9 T a G V l d D E v Q 2 h h b m d l Z C B U e X B l L n t B b m F s e X N p c y B G b G F n L D N 9 J n F 1 b 3 Q 7 L C Z x d W 9 0 O 1 N l Y 3 R p b 2 4 x L 1 N o Z W V 0 M S 9 D a G F u Z 2 V k I F R 5 c G U u e 1 B l c m l v Z C w 0 f S Z x d W 9 0 O y w m c X V v d D t T Z W N 0 a W 9 u M S 9 T a G V l d D E v Q 2 h h b m d l Z C B U e X B l L n t O Y W 1 l L D V 9 J n F 1 b 3 Q 7 L C Z x d W 9 0 O 1 N l Y 3 R p b 2 4 x L 1 N o Z W V 0 M S 9 D a G F u Z 2 V k I F R 5 c G U u e 1 Z h b H V l L D Z 9 J n F 1 b 3 Q 7 L C Z x d W 9 0 O 1 N l Y 3 R p b 2 4 x L 1 N o Z W V 0 M S 9 D a G F u Z 2 V k I F R 5 c G U u e 3 B y b 2 R 1 Y 3 Q s N 3 0 m c X V v d D s s J n F 1 b 3 Q 7 U 2 V j d G l v b j E v U 2 h l Z X Q x L 0 N o Y W 5 n Z W Q g V H l w Z S 5 7 d G V h b V 9 u Y W 1 l L D h 9 J n F 1 b 3 Q 7 L C Z x d W 9 0 O 1 N l Y 3 R p b 2 4 x L 1 N o Z W V 0 M S 9 D a G F u Z 2 V k I F R 5 c G U u e 0 1 S U l 9 w b G F u L D l 9 J n F 1 b 3 Q 7 L C Z x d W 9 0 O 1 N l Y 3 R p b 2 4 x L 1 N o Z W V 0 M S 9 D a G F u Z 2 V k I F R 5 c G U u e 2 l z X 3 N z b 1 9 z Z X R f d X A s M T B 9 J n F 1 b 3 Q 7 L C Z x d W 9 0 O 1 N l Y 3 R p b 2 4 x L 1 N o Z W V 0 M S 9 Q c m 9 t b 3 R l Z C B I Z W F k Z X J z L n t z d H l s Z W d 1 a W R l X 2 d y b 3 V w L D E x f S Z x d W 9 0 O y w m c X V v d D t T Z W N 0 a W 9 u M S 9 T a G V l d D E v Q 2 h h b m d l Z C B U e X B l L n t 4 X 2 V k a X R v c n N f Z 3 J v d X A s M T J 9 J n F 1 b 3 Q 7 L C Z x d W 9 0 O 1 N l Y 3 R p b 2 4 x L 1 N o Z W V 0 M S 9 D a G F u Z 2 V k I F R 5 c G U u e 1 B l c m l v Z F 9 p Z C w x M 3 0 m c X V v d D t d L C Z x d W 9 0 O 0 N v b H V t b k N v d W 5 0 J n F 1 b 3 Q 7 O j E 0 L C Z x d W 9 0 O 0 t l e U N v b H V t b k 5 h b W V z J n F 1 b 3 Q 7 O l t d L C Z x d W 9 0 O 0 N v b H V t b k l k Z W 5 0 a X R p Z X M m c X V v d D s 6 W y Z x d W 9 0 O 1 N l Y 3 R p b 2 4 x L 1 N o Z W V 0 M S 9 D a G F u Z 2 V k I F R 5 c G U u e 2 F n Z 3 J l Z 2 F 0 Z S B j d X N 0 b 2 1 l c i B 1 b m l 0 c y w w f S Z x d W 9 0 O y w m c X V v d D t T Z W N 0 a W 9 u M S 9 T a G V l d D E v Q 2 h h b m d l Z C B U e X B l L n t h Z 2 d y Z W d h d G U g c H J v Z H V j d C B 1 b m l 0 L D F 9 J n F 1 b 3 Q 7 L C Z x d W 9 0 O 1 N l Y 3 R p b 2 4 x L 1 N o Z W V 0 M S 9 D a G F u Z 2 V k I F R 5 c G U u e 2 F n Z 3 J l Z 2 F 0 Z S B h Z G R p d G l v b m F s I G R p b W V u c 2 l v b n M s M n 0 m c X V v d D s s J n F 1 b 3 Q 7 U 2 V j d G l v b j E v U 2 h l Z X Q x L 0 N o Y W 5 n Z W Q g V H l w Z S 5 7 Q W 5 h b H l z a X M g R m x h Z y w z f S Z x d W 9 0 O y w m c X V v d D t T Z W N 0 a W 9 u M S 9 T a G V l d D E v Q 2 h h b m d l Z C B U e X B l L n t Q Z X J p b 2 Q s N H 0 m c X V v d D s s J n F 1 b 3 Q 7 U 2 V j d G l v b j E v U 2 h l Z X Q x L 0 N o Y W 5 n Z W Q g V H l w Z S 5 7 T m F t Z S w 1 f S Z x d W 9 0 O y w m c X V v d D t T Z W N 0 a W 9 u M S 9 T a G V l d D E v Q 2 h h b m d l Z C B U e X B l L n t W Y W x 1 Z S w 2 f S Z x d W 9 0 O y w m c X V v d D t T Z W N 0 a W 9 u M S 9 T a G V l d D E v Q 2 h h b m d l Z C B U e X B l L n t w c m 9 k d W N 0 L D d 9 J n F 1 b 3 Q 7 L C Z x d W 9 0 O 1 N l Y 3 R p b 2 4 x L 1 N o Z W V 0 M S 9 D a G F u Z 2 V k I F R 5 c G U u e 3 R l Y W 1 f b m F t Z S w 4 f S Z x d W 9 0 O y w m c X V v d D t T Z W N 0 a W 9 u M S 9 T a G V l d D E v Q 2 h h b m d l Z C B U e X B l L n t N U l J f c G x h b i w 5 f S Z x d W 9 0 O y w m c X V v d D t T Z W N 0 a W 9 u M S 9 T a G V l d D E v Q 2 h h b m d l Z C B U e X B l L n t p c 1 9 z c 2 9 f c 2 V 0 X 3 V w L D E w f S Z x d W 9 0 O y w m c X V v d D t T Z W N 0 a W 9 u M S 9 T a G V l d D E v U H J v b W 9 0 Z W Q g S G V h Z G V y c y 5 7 c 3 R 5 b G V n d W l k Z V 9 n c m 9 1 c C w x M X 0 m c X V v d D s s J n F 1 b 3 Q 7 U 2 V j d G l v b j E v U 2 h l Z X Q x L 0 N o Y W 5 n Z W Q g V H l w Z S 5 7 e F 9 l Z G l 0 b 3 J z X 2 d y b 3 V w L D E y f S Z x d W 9 0 O y w m c X V v d D t T Z W N 0 a W 9 u M S 9 T a G V l d D E v Q 2 h h b m d l Z C B U e X B l L n t Q Z X J p b 2 R f a W Q s M T N 9 J n F 1 b 3 Q 7 X S w m c X V v d D t S Z W x h d G l v b n N o a X B J b m Z v J n F 1 b 3 Q 7 O l t d f S I g L z 4 8 R W 5 0 c n k g V H l w Z T 0 i Q n V m Z m V y T m V 4 d F J l Z n J l c 2 g i I F Z h b H V l P S J s M S I g L z 4 8 R W 5 0 c n k g V H l w Z T 0 i R m l s b F R h c m d l d C I g V m F s d W U 9 I n N T a G V l d 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2 g A A A A E A A A D Q j J 3 f A R X R E Y x 6 A M B P w p f r A Q A A A B m U Y 4 P v v W d C g m E 3 U 2 Q i j o A A A A A A A g A A A A A A A 2 Y A A M A A A A A Q A A A A X E D k 9 H + 9 j y 6 D k c D u O z 3 W U A A A A A A E g A A A o A A A A B A A A A C E n g 1 0 h W f 9 U k b W y x E Z / x K o U A A A A C E m M / z h h Q k R l v y E t 7 Z 2 L v 0 l F 9 x 7 L L 2 Y h L 2 E 1 I 0 0 k V Z E g P o D u 1 0 C F f G 1 W 1 0 2 T 8 z y n Y 4 M C 7 b o + k 5 7 / e 2 1 7 n h W o e N I f g + k 8 6 m p 2 t d M d g K A + p l S F A A A A B k p / J l r m N + d e d y p e Q s V Z 3 B a P o a y < / D a t a M a s h u p > 
</file>

<file path=customXml/item6.xml>��< ? x m l   v e r s i o n = " 1 . 0 "   e n c o d i n g = " U T F - 1 6 " ? > < G e m i n i   x m l n s = " h t t p : / / g e m i n i / p i v o t c u s t o m i z a t i o n / 5 e 6 3 f c c 4 - 7 0 8 8 - 4 5 c 6 - 9 d a e - a 4 6 f 2 f 2 2 8 7 2 9 " > < 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7.xml>��< ? x m l   v e r s i o n = " 1 . 0 "   e n c o d i n g = " U T F - 1 6 " ? > < G e m i n i   x m l n s = " h t t p : / / g e m i n i / p i v o t c u s t o m i z a t i o n / a b 0 c a 0 3 5 - 8 f 8 5 - 4 5 4 2 - 9 7 7 a - 7 2 5 d 8 5 7 0 8 1 d 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E94DDE-CF23-40AE-914D-5FBC80B882F3}">
  <ds:schemaRefs/>
</ds:datastoreItem>
</file>

<file path=customXml/itemProps10.xml><?xml version="1.0" encoding="utf-8"?>
<ds:datastoreItem xmlns:ds="http://schemas.openxmlformats.org/officeDocument/2006/customXml" ds:itemID="{AA682D6C-D387-45DB-B352-90A0853F0D63}">
  <ds:schemaRefs/>
</ds:datastoreItem>
</file>

<file path=customXml/itemProps11.xml><?xml version="1.0" encoding="utf-8"?>
<ds:datastoreItem xmlns:ds="http://schemas.openxmlformats.org/officeDocument/2006/customXml" ds:itemID="{57E8BA98-3E65-40FD-B23E-0B67CB5A18C4}">
  <ds:schemaRefs/>
</ds:datastoreItem>
</file>

<file path=customXml/itemProps12.xml><?xml version="1.0" encoding="utf-8"?>
<ds:datastoreItem xmlns:ds="http://schemas.openxmlformats.org/officeDocument/2006/customXml" ds:itemID="{C50DD02A-63FE-4A0D-83D3-62643605DDA8}">
  <ds:schemaRefs/>
</ds:datastoreItem>
</file>

<file path=customXml/itemProps13.xml><?xml version="1.0" encoding="utf-8"?>
<ds:datastoreItem xmlns:ds="http://schemas.openxmlformats.org/officeDocument/2006/customXml" ds:itemID="{ED835A03-F892-4A1F-9E87-EF18FCDE43D3}">
  <ds:schemaRefs/>
</ds:datastoreItem>
</file>

<file path=customXml/itemProps14.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5.xml><?xml version="1.0" encoding="utf-8"?>
<ds:datastoreItem xmlns:ds="http://schemas.openxmlformats.org/officeDocument/2006/customXml" ds:itemID="{0EB8D4A3-5E98-4236-8D27-A5B9C19D5C2A}">
  <ds:schemaRefs/>
</ds:datastoreItem>
</file>

<file path=customXml/itemProps16.xml><?xml version="1.0" encoding="utf-8"?>
<ds:datastoreItem xmlns:ds="http://schemas.openxmlformats.org/officeDocument/2006/customXml" ds:itemID="{DEFED2D4-BAC0-435C-BA9C-E056BCEBA4BA}">
  <ds:schemaRefs/>
</ds:datastoreItem>
</file>

<file path=customXml/itemProps17.xml><?xml version="1.0" encoding="utf-8"?>
<ds:datastoreItem xmlns:ds="http://schemas.openxmlformats.org/officeDocument/2006/customXml" ds:itemID="{D8BD2132-6C4F-4C96-AE47-9CFD5D716420}">
  <ds:schemaRefs/>
</ds:datastoreItem>
</file>

<file path=customXml/itemProps18.xml><?xml version="1.0" encoding="utf-8"?>
<ds:datastoreItem xmlns:ds="http://schemas.openxmlformats.org/officeDocument/2006/customXml" ds:itemID="{16415224-CDB2-4AAB-A8E9-B6D1B4CAFC87}">
  <ds:schemaRefs/>
</ds:datastoreItem>
</file>

<file path=customXml/itemProps19.xml><?xml version="1.0" encoding="utf-8"?>
<ds:datastoreItem xmlns:ds="http://schemas.openxmlformats.org/officeDocument/2006/customXml" ds:itemID="{C26BBD26-222C-4BBA-B837-13FAE8012230}">
  <ds:schemaRefs/>
</ds:datastoreItem>
</file>

<file path=customXml/itemProps2.xml><?xml version="1.0" encoding="utf-8"?>
<ds:datastoreItem xmlns:ds="http://schemas.openxmlformats.org/officeDocument/2006/customXml" ds:itemID="{13A3BF6D-F286-4A08-9463-0F5A60ABB66A}">
  <ds:schemaRefs/>
</ds:datastoreItem>
</file>

<file path=customXml/itemProps20.xml><?xml version="1.0" encoding="utf-8"?>
<ds:datastoreItem xmlns:ds="http://schemas.openxmlformats.org/officeDocument/2006/customXml" ds:itemID="{643A3F2F-D73C-4876-9F3F-0C196C37568F}">
  <ds:schemaRefs/>
</ds:datastoreItem>
</file>

<file path=customXml/itemProps21.xml><?xml version="1.0" encoding="utf-8"?>
<ds:datastoreItem xmlns:ds="http://schemas.openxmlformats.org/officeDocument/2006/customXml" ds:itemID="{6D8431B7-1E8E-4E4C-A09C-944A4EC17641}">
  <ds:schemaRefs/>
</ds:datastoreItem>
</file>

<file path=customXml/itemProps22.xml><?xml version="1.0" encoding="utf-8"?>
<ds:datastoreItem xmlns:ds="http://schemas.openxmlformats.org/officeDocument/2006/customXml" ds:itemID="{0971B032-C25E-44B3-9241-CE9B5A57FFC1}">
  <ds:schemaRefs/>
</ds:datastoreItem>
</file>

<file path=customXml/itemProps23.xml><?xml version="1.0" encoding="utf-8"?>
<ds:datastoreItem xmlns:ds="http://schemas.openxmlformats.org/officeDocument/2006/customXml" ds:itemID="{E6A359BB-4FD8-40FF-897C-360E0EC90A99}">
  <ds:schemaRefs/>
</ds:datastoreItem>
</file>

<file path=customXml/itemProps24.xml><?xml version="1.0" encoding="utf-8"?>
<ds:datastoreItem xmlns:ds="http://schemas.openxmlformats.org/officeDocument/2006/customXml" ds:itemID="{08187DC2-0D77-45B2-AD69-45961F0C761D}">
  <ds:schemaRefs/>
</ds:datastoreItem>
</file>

<file path=customXml/itemProps25.xml><?xml version="1.0" encoding="utf-8"?>
<ds:datastoreItem xmlns:ds="http://schemas.openxmlformats.org/officeDocument/2006/customXml" ds:itemID="{DE457004-6051-4B0B-99DF-2B7D91EE9587}">
  <ds:schemaRefs/>
</ds:datastoreItem>
</file>

<file path=customXml/itemProps26.xml><?xml version="1.0" encoding="utf-8"?>
<ds:datastoreItem xmlns:ds="http://schemas.openxmlformats.org/officeDocument/2006/customXml" ds:itemID="{37AB6721-4B3B-4AB0-908A-833330516E2B}">
  <ds:schemaRefs/>
</ds:datastoreItem>
</file>

<file path=customXml/itemProps27.xml><?xml version="1.0" encoding="utf-8"?>
<ds:datastoreItem xmlns:ds="http://schemas.openxmlformats.org/officeDocument/2006/customXml" ds:itemID="{CA9F074A-E41E-4BC9-94CB-FAD95590B1AC}">
  <ds:schemaRefs/>
</ds:datastoreItem>
</file>

<file path=customXml/itemProps28.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9.xml><?xml version="1.0" encoding="utf-8"?>
<ds:datastoreItem xmlns:ds="http://schemas.openxmlformats.org/officeDocument/2006/customXml" ds:itemID="{4366AF71-528C-407C-AB2C-80003DB2A3A5}">
  <ds:schemaRefs/>
</ds:datastoreItem>
</file>

<file path=customXml/itemProps3.xml><?xml version="1.0" encoding="utf-8"?>
<ds:datastoreItem xmlns:ds="http://schemas.openxmlformats.org/officeDocument/2006/customXml" ds:itemID="{C0F4CA3C-DDFD-4380-BF8D-35B5527EF9A7}">
  <ds:schemaRefs/>
</ds:datastoreItem>
</file>

<file path=customXml/itemProps30.xml><?xml version="1.0" encoding="utf-8"?>
<ds:datastoreItem xmlns:ds="http://schemas.openxmlformats.org/officeDocument/2006/customXml" ds:itemID="{256889CA-3FC8-450C-A547-40E3D81BFC0C}">
  <ds:schemaRefs/>
</ds:datastoreItem>
</file>

<file path=customXml/itemProps31.xml><?xml version="1.0" encoding="utf-8"?>
<ds:datastoreItem xmlns:ds="http://schemas.openxmlformats.org/officeDocument/2006/customXml" ds:itemID="{1952F814-4B27-4F43-A2B6-D0922EB97CF8}">
  <ds:schemaRefs/>
</ds:datastoreItem>
</file>

<file path=customXml/itemProps32.xml><?xml version="1.0" encoding="utf-8"?>
<ds:datastoreItem xmlns:ds="http://schemas.openxmlformats.org/officeDocument/2006/customXml" ds:itemID="{D23A710B-C185-4706-9B8B-313EBE58F62D}">
  <ds:schemaRefs/>
</ds:datastoreItem>
</file>

<file path=customXml/itemProps33.xml><?xml version="1.0" encoding="utf-8"?>
<ds:datastoreItem xmlns:ds="http://schemas.openxmlformats.org/officeDocument/2006/customXml" ds:itemID="{0783CB0F-0DC1-4581-9F62-5D5B23EA8141}">
  <ds:schemaRefs/>
</ds:datastoreItem>
</file>

<file path=customXml/itemProps34.xml><?xml version="1.0" encoding="utf-8"?>
<ds:datastoreItem xmlns:ds="http://schemas.openxmlformats.org/officeDocument/2006/customXml" ds:itemID="{992F99BC-9E73-406B-918A-476BCCCA266A}">
  <ds:schemaRefs/>
</ds:datastoreItem>
</file>

<file path=customXml/itemProps35.xml><?xml version="1.0" encoding="utf-8"?>
<ds:datastoreItem xmlns:ds="http://schemas.openxmlformats.org/officeDocument/2006/customXml" ds:itemID="{A4A53EFC-934C-4AE0-AB0F-C90E84A1E0E4}">
  <ds:schemaRefs/>
</ds:datastoreItem>
</file>

<file path=customXml/itemProps4.xml><?xml version="1.0" encoding="utf-8"?>
<ds:datastoreItem xmlns:ds="http://schemas.openxmlformats.org/officeDocument/2006/customXml" ds:itemID="{9B7E49E3-1598-4383-B13B-60FA0C1D1B45}">
  <ds:schemaRefs/>
</ds:datastoreItem>
</file>

<file path=customXml/itemProps5.xml><?xml version="1.0" encoding="utf-8"?>
<ds:datastoreItem xmlns:ds="http://schemas.openxmlformats.org/officeDocument/2006/customXml" ds:itemID="{F797EE68-3BC2-4FAA-9E58-EC662A7EFB09}">
  <ds:schemaRefs>
    <ds:schemaRef ds:uri="http://schemas.microsoft.com/DataMashup"/>
  </ds:schemaRefs>
</ds:datastoreItem>
</file>

<file path=customXml/itemProps6.xml><?xml version="1.0" encoding="utf-8"?>
<ds:datastoreItem xmlns:ds="http://schemas.openxmlformats.org/officeDocument/2006/customXml" ds:itemID="{497E560B-DB4E-4232-837B-2A7A8FDFCF53}">
  <ds:schemaRefs/>
</ds:datastoreItem>
</file>

<file path=customXml/itemProps7.xml><?xml version="1.0" encoding="utf-8"?>
<ds:datastoreItem xmlns:ds="http://schemas.openxmlformats.org/officeDocument/2006/customXml" ds:itemID="{E763673D-64CA-4F8B-9321-865EF39C7647}">
  <ds:schemaRefs/>
</ds:datastoreItem>
</file>

<file path=customXml/itemProps8.xml><?xml version="1.0" encoding="utf-8"?>
<ds:datastoreItem xmlns:ds="http://schemas.openxmlformats.org/officeDocument/2006/customXml" ds:itemID="{68C16557-F05F-4082-8B49-C3655175EB97}">
  <ds:schemaRefs/>
</ds:datastoreItem>
</file>

<file path=customXml/itemProps9.xml><?xml version="1.0" encoding="utf-8"?>
<ds:datastoreItem xmlns:ds="http://schemas.openxmlformats.org/officeDocument/2006/customXml" ds:itemID="{70C92527-A514-451E-9A80-A25E4125140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Cover</vt:lpstr>
      <vt:lpstr>Exploratory Data Analysis</vt:lpstr>
      <vt:lpstr>Instruction</vt:lpstr>
      <vt:lpstr>Business Hypothesis</vt:lpstr>
      <vt:lpstr>MRR development</vt:lpstr>
      <vt:lpstr>MRR development - Segment</vt:lpstr>
      <vt:lpstr>Viewing behavior</vt:lpstr>
      <vt:lpstr>Customer Concentration</vt:lpstr>
      <vt:lpstr>Revenue Bridge</vt:lpstr>
      <vt:lpstr>Customer Retention</vt:lpstr>
      <vt:lpstr>Revenue Retention</vt:lpstr>
      <vt:lpstr>Customer Churn</vt:lpstr>
      <vt:lpstr>Dashboard</vt:lpstr>
      <vt:lpstr>Dashboard 1</vt:lpstr>
      <vt:lpstr>Dashboard 2</vt:lpstr>
      <vt:lpstr>Data</vt:lpstr>
      <vt:lpstr>Original data</vt:lpstr>
      <vt:lpstr>Flat File</vt:lpstr>
      <vt:lpstr>Revenue bridge data</vt:lpstr>
      <vt:lpstr>Cover!Print_Area</vt:lpstr>
      <vt:lpstr>Smart_Chart_Data_Table_b17269545fa544c58bae1ca12812fbf3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Lily Le</cp:lastModifiedBy>
  <dcterms:created xsi:type="dcterms:W3CDTF">2009-01-23T10:19:39Z</dcterms:created>
  <dcterms:modified xsi:type="dcterms:W3CDTF">2022-01-16T14:47:11Z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ContentTypeId">
    <vt:lpwstr>0x01010079F03700A8FCC04EA8D57FAEFAFFB663</vt:lpwstr>
  </property>
  <property fmtid="{D5CDD505-2E9C-101B-9397-08002B2CF9AE}" pid="5" name="Smrt_NotesFontSize">
    <vt:lpwstr>8</vt:lpwstr>
  </property>
  <property fmtid="{D5CDD505-2E9C-101B-9397-08002B2CF9AE}" pid="6" name="Smrt_WorkbookThemeColor">
    <vt:lpwstr>PwC</vt:lpwstr>
  </property>
  <property fmtid="{D5CDD505-2E9C-101B-9397-08002B2CF9AE}" pid="7" name="Smrt_WorkbookNumberDisplay">
    <vt:lpwstr>0</vt:lpwstr>
  </property>
  <property fmtid="{D5CDD505-2E9C-101B-9397-08002B2CF9AE}" pid="8" name="Smrt_WorkbookPercentageDisplay">
    <vt:lpwstr>0</vt:lpwstr>
  </property>
</Properties>
</file>