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ms-excel.sheet.macroEnabled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<sst xmlns="http://schemas.openxmlformats.org/spreadsheetml/2006/main" count="38" uniqueCount="25">
  <si>
    <t xml:space="preserve">Coupon</t>
  </si>
  <si>
    <t xml:space="preserve">Yield</t>
  </si>
  <si>
    <t xml:space="preserve">Price</t>
  </si>
  <si>
    <t xml:space="preserve">t</t>
  </si>
  <si>
    <t xml:space="preserve">Spot Rate</t>
  </si>
  <si>
    <t xml:space="preserve">Corporate</t>
  </si>
  <si>
    <t xml:space="preserve">Risk-free</t>
  </si>
  <si>
    <t xml:space="preserve">Maturity</t>
  </si>
  <si>
    <t xml:space="preserve">Coupon freq.</t>
  </si>
  <si>
    <t xml:space="preserve">Recovery</t>
  </si>
  <si>
    <t xml:space="preserve">Settlement</t>
  </si>
  <si>
    <t xml:space="preserve">Default freq</t>
  </si>
  <si>
    <t xml:space="preserve">PD per period</t>
  </si>
  <si>
    <t xml:space="preserve">Nper</t>
  </si>
  <si>
    <t xml:space="preserve">PayMonth</t>
  </si>
  <si>
    <t xml:space="preserve">PayDay</t>
  </si>
  <si>
    <t xml:space="preserve">PayMonth2</t>
  </si>
  <si>
    <t xml:space="preserve">fromdate</t>
  </si>
  <si>
    <t xml:space="preserve">PD(settlement year 1/1)</t>
  </si>
  <si>
    <t xml:space="preserve">PD per period(7/1)</t>
  </si>
  <si>
    <t xml:space="preserve">myFunc</t>
  </si>
  <si>
    <t xml:space="preserve">originalFunc</t>
  </si>
  <si>
    <t xml:space="preserve">P0</t>
  </si>
  <si>
    <t xml:space="preserve">PV</t>
  </si>
  <si>
    <t xml:space="preserve">PVNET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</si>
</sst>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yyyy\-mm\-dd"/>
    <numFmt numFmtId="167" formatCode="General"/>
    <numFmt numFmtId="168" formatCode="mm/dd/yy"/>
    <numFmt numFmtId="169" formatCode="[$$-409]#,##0.00;[RED]\-[$$-409]#,##0.00"/>
  </numFmts>
  <fonts count="4">
    <font>
      <sz val="10"/>
      <name val="Arial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B11" activeCellId="0" sqref="B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56"/>
    <col collapsed="false" customWidth="true" hidden="false" outlineLevel="0" max="2" min="2" style="0" width="17.83"/>
    <col collapsed="false" customWidth="true" hidden="false" outlineLevel="0" max="3" min="3" style="0" width="18.1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F1" s="0" t="s">
        <v>3</v>
      </c>
      <c r="G1" s="0" t="s">
        <v>4</v>
      </c>
    </row>
    <row r="2" customFormat="false" ht="12.8" hidden="false" customHeight="false" outlineLevel="0" collapsed="false">
      <c r="A2" s="0" t="s">
        <v>5</v>
      </c>
      <c r="B2" s="1" t="n">
        <v>0.07125</v>
      </c>
      <c r="C2" s="1" t="n">
        <v>0.1174</v>
      </c>
      <c r="D2" s="0" t="str">
        <f aca="false">MYPRICE(B9,B5,B2,C2,100,B6)</f>
        <v/>
      </c>
      <c r="F2" s="0" t="n">
        <v>0.08</v>
      </c>
      <c r="G2" s="1" t="n">
        <v>0.0556</v>
      </c>
    </row>
    <row r="3" customFormat="false" ht="12.8" hidden="false" customHeight="false" outlineLevel="0" collapsed="false">
      <c r="A3" s="0" t="s">
        <v>6</v>
      </c>
      <c r="B3" s="1" t="n">
        <v>0.07125</v>
      </c>
      <c r="D3" s="0" t="str">
        <f aca="false">MYPRICE(B9,B5,B3,F2:G8,100,B6)</f>
        <v/>
      </c>
      <c r="F3" s="0" t="n">
        <v>0.25</v>
      </c>
      <c r="G3" s="1" t="n">
        <v>0.0564</v>
      </c>
    </row>
    <row r="4" customFormat="false" ht="12.8" hidden="false" customHeight="false" outlineLevel="0" collapsed="false">
      <c r="F4" s="0" t="n">
        <v>0.5</v>
      </c>
      <c r="G4" s="1" t="n">
        <v>0.0568</v>
      </c>
    </row>
    <row r="5" customFormat="false" ht="12.8" hidden="false" customHeight="false" outlineLevel="0" collapsed="false">
      <c r="A5" s="0" t="s">
        <v>7</v>
      </c>
      <c r="B5" s="2" t="n">
        <v>41470</v>
      </c>
      <c r="F5" s="0" t="n">
        <v>2</v>
      </c>
      <c r="G5" s="1" t="n">
        <v>0.0564</v>
      </c>
    </row>
    <row r="6" customFormat="false" ht="12.8" hidden="false" customHeight="false" outlineLevel="0" collapsed="false">
      <c r="A6" s="0" t="s">
        <v>8</v>
      </c>
      <c r="B6" s="0" t="n">
        <v>2</v>
      </c>
      <c r="F6" s="0" t="n">
        <v>3</v>
      </c>
      <c r="G6" s="1" t="n">
        <v>0.0562</v>
      </c>
    </row>
    <row r="7" customFormat="false" ht="12.8" hidden="false" customHeight="false" outlineLevel="0" collapsed="false">
      <c r="A7" s="0" t="s">
        <v>9</v>
      </c>
      <c r="B7" s="1" t="n">
        <v>0.4</v>
      </c>
      <c r="F7" s="0" t="n">
        <v>5</v>
      </c>
      <c r="G7" s="1" t="n">
        <v>0.0566</v>
      </c>
    </row>
    <row r="8" customFormat="false" ht="12.8" hidden="false" customHeight="false" outlineLevel="0" collapsed="false">
      <c r="F8" s="0" t="n">
        <v>10</v>
      </c>
      <c r="G8" s="1" t="n">
        <v>0.0576</v>
      </c>
    </row>
    <row r="9" customFormat="false" ht="12.8" hidden="false" customHeight="false" outlineLevel="0" collapsed="false">
      <c r="A9" s="0" t="s">
        <v>10</v>
      </c>
      <c r="B9" s="2" t="n">
        <v>38913</v>
      </c>
      <c r="G9" s="0" t="str">
        <f aca="false">TEST4(F2:F8)</f>
        <v/>
      </c>
    </row>
    <row r="10" customFormat="false" ht="12.8" hidden="false" customHeight="false" outlineLevel="0" collapsed="false">
      <c r="A10" s="0" t="s">
        <v>11</v>
      </c>
      <c r="B10" s="0" t="n">
        <v>4</v>
      </c>
      <c r="G10" s="0" t="n">
        <f aca="false">TEST3(F2:F8,G2:G8)</f>
        <v>2</v>
      </c>
    </row>
    <row r="11" customFormat="false" ht="12.8" hidden="false" customHeight="false" outlineLevel="0" collapsed="false">
      <c r="A11" s="0" t="s">
        <v>12</v>
      </c>
      <c r="G11" s="0" t="n">
        <f aca="false">ROWS(F2:F8)</f>
        <v>7</v>
      </c>
    </row>
    <row r="12" customFormat="false" ht="12.8" hidden="false" customHeight="false" outlineLevel="0" collapsed="false">
      <c r="A12" s="0" t="s">
        <v>13</v>
      </c>
      <c r="G12" s="0" t="str">
        <f aca="false">TEST4(F2:F8)</f>
        <v/>
      </c>
    </row>
    <row r="13" customFormat="false" ht="12.8" hidden="false" customHeight="false" outlineLevel="0" collapsed="false">
      <c r="B13" s="0" t="str">
        <f aca="false">TEST2(A14,A15,0)</f>
        <v/>
      </c>
    </row>
    <row r="14" customFormat="false" ht="12.8" hidden="false" customHeight="false" outlineLevel="0" collapsed="false">
      <c r="A14" s="2" t="n">
        <v>38912</v>
      </c>
      <c r="B14" s="3" t="n">
        <f aca="false">YEARFRAC(A14,A15,0)</f>
        <v>10</v>
      </c>
      <c r="C14" s="0" t="n">
        <v>2006</v>
      </c>
      <c r="D14" s="0" t="n">
        <v>7</v>
      </c>
      <c r="E14" s="0" t="n">
        <v>15</v>
      </c>
      <c r="F14" s="4" t="n">
        <f aca="false">DATE(C14,D14,E14)</f>
        <v>38913</v>
      </c>
    </row>
    <row r="15" customFormat="false" ht="12.8" hidden="false" customHeight="false" outlineLevel="0" collapsed="false">
      <c r="A15" s="2" t="n">
        <v>42565</v>
      </c>
      <c r="B15" s="4" t="n">
        <f aca="false">TEST1(A14,A15)</f>
        <v>3654</v>
      </c>
      <c r="C15" s="0" t="n">
        <v>2013</v>
      </c>
      <c r="D15" s="0" t="n">
        <v>7</v>
      </c>
      <c r="E15" s="0" t="n">
        <v>15</v>
      </c>
      <c r="F15" s="4" t="n">
        <f aca="false">DATE(C15,D15,E15)</f>
        <v>41470</v>
      </c>
    </row>
    <row r="16" customFormat="false" ht="12.8" hidden="false" customHeight="false" outlineLevel="0" collapsed="false">
      <c r="A16" s="0" t="n">
        <f aca="false">YEARFRAC(A14, A15,0)</f>
        <v>10</v>
      </c>
      <c r="B16" s="0" t="n">
        <f aca="false">TEST1(A14,A15,,1)</f>
        <v>10</v>
      </c>
      <c r="F16" s="0" t="n">
        <f aca="false">YEARFRAC(F14, F15,)</f>
        <v>7</v>
      </c>
    </row>
    <row r="18" customFormat="false" ht="12.8" hidden="false" customHeight="false" outlineLevel="0" collapsed="false">
      <c r="A18" s="3" t="n">
        <f aca="false">TEST(-100)</f>
        <v>100</v>
      </c>
      <c r="B18" s="0" t="str">
        <f aca="false">IMSUM(A18)</f>
        <v>100</v>
      </c>
    </row>
    <row r="19" customFormat="false" ht="12.8" hidden="false" customHeight="false" outlineLevel="0" collapsed="false">
      <c r="A19" s="0" t="n">
        <v>4</v>
      </c>
    </row>
    <row r="20" customFormat="false" ht="12.8" hidden="false" customHeight="false" outlineLevel="0" collapsed="false">
      <c r="A20" s="0" t="n">
        <v>5</v>
      </c>
    </row>
    <row r="22" customFormat="false" ht="12.8" hidden="false" customHeight="false" outlineLevel="0" collapsed="false">
      <c r="B22" s="0" t="s">
        <v>0</v>
      </c>
      <c r="C22" s="0" t="s">
        <v>1</v>
      </c>
      <c r="D22" s="0" t="s">
        <v>2</v>
      </c>
      <c r="F22" s="0" t="s">
        <v>3</v>
      </c>
      <c r="G22" s="0" t="s">
        <v>4</v>
      </c>
    </row>
    <row r="23" customFormat="false" ht="12.8" hidden="false" customHeight="false" outlineLevel="0" collapsed="false">
      <c r="A23" s="0" t="s">
        <v>5</v>
      </c>
      <c r="B23" s="1" t="n">
        <v>0.08</v>
      </c>
      <c r="C23" s="1"/>
      <c r="D23" s="0" t="str">
        <f aca="false">MYPRICE(B32,B28,B23,C23,100,B29)</f>
        <v/>
      </c>
      <c r="F23" s="0" t="n">
        <v>0.5</v>
      </c>
      <c r="G23" s="1" t="n">
        <v>0.0568</v>
      </c>
    </row>
    <row r="24" customFormat="false" ht="12.8" hidden="false" customHeight="false" outlineLevel="0" collapsed="false">
      <c r="A24" s="0" t="s">
        <v>6</v>
      </c>
      <c r="B24" s="1" t="n">
        <v>0.08</v>
      </c>
      <c r="D24" s="0" t="str">
        <f aca="false">MYPRICE(B32,B28,B24,F23:G29,100,B29)</f>
        <v/>
      </c>
      <c r="F24" s="0" t="n">
        <v>2</v>
      </c>
      <c r="G24" s="1" t="n">
        <v>0.0564</v>
      </c>
    </row>
    <row r="25" customFormat="false" ht="12.8" hidden="false" customHeight="false" outlineLevel="0" collapsed="false">
      <c r="F25" s="0" t="n">
        <v>3</v>
      </c>
      <c r="G25" s="1" t="n">
        <v>0.0562</v>
      </c>
    </row>
    <row r="26" customFormat="false" ht="12.8" hidden="false" customHeight="false" outlineLevel="0" collapsed="false">
      <c r="F26" s="0" t="n">
        <v>5</v>
      </c>
      <c r="G26" s="1" t="n">
        <v>0.0566</v>
      </c>
    </row>
    <row r="27" customFormat="false" ht="12.8" hidden="false" customHeight="false" outlineLevel="0" collapsed="false">
      <c r="C27" s="0" t="s">
        <v>14</v>
      </c>
      <c r="D27" s="0" t="s">
        <v>15</v>
      </c>
      <c r="E27" s="0" t="s">
        <v>16</v>
      </c>
      <c r="F27" s="0" t="n">
        <v>10</v>
      </c>
      <c r="G27" s="1" t="n">
        <v>0.0576</v>
      </c>
    </row>
    <row r="28" customFormat="false" ht="12.8" hidden="false" customHeight="false" outlineLevel="0" collapsed="false">
      <c r="A28" s="0" t="s">
        <v>7</v>
      </c>
      <c r="B28" s="2" t="n">
        <v>48761</v>
      </c>
      <c r="C28" s="0" t="n">
        <v>1</v>
      </c>
      <c r="D28" s="0" t="n">
        <v>1</v>
      </c>
      <c r="E28" s="0" t="n">
        <v>7</v>
      </c>
    </row>
    <row r="29" customFormat="false" ht="12.8" hidden="false" customHeight="false" outlineLevel="0" collapsed="false">
      <c r="A29" s="0" t="s">
        <v>8</v>
      </c>
      <c r="B29" s="0" t="n">
        <v>2</v>
      </c>
    </row>
    <row r="30" customFormat="false" ht="12.8" hidden="false" customHeight="false" outlineLevel="0" collapsed="false">
      <c r="A30" s="0" t="s">
        <v>9</v>
      </c>
      <c r="B30" s="1" t="n">
        <v>0.1</v>
      </c>
      <c r="G30" s="0" t="str">
        <f aca="false">TEST4(F23:F29)</f>
        <v/>
      </c>
    </row>
    <row r="31" customFormat="false" ht="12.8" hidden="false" customHeight="false" outlineLevel="0" collapsed="false">
      <c r="A31" s="0" t="s">
        <v>17</v>
      </c>
      <c r="B31" s="2" t="n">
        <f aca="false">FROMDATE(B32,C28,D28)</f>
        <v>44927</v>
      </c>
      <c r="G31" s="0" t="str">
        <f aca="false">TEST3(F23:F29,G23:G29)</f>
        <v/>
      </c>
    </row>
    <row r="32" customFormat="false" ht="12.8" hidden="false" customHeight="false" outlineLevel="0" collapsed="false">
      <c r="A32" s="0" t="s">
        <v>10</v>
      </c>
      <c r="B32" s="2" t="n">
        <v>45017</v>
      </c>
      <c r="G32" s="0" t="n">
        <f aca="false">ROWS(F23:F29)</f>
        <v>7</v>
      </c>
    </row>
    <row r="33" customFormat="false" ht="12.8" hidden="false" customHeight="false" outlineLevel="0" collapsed="false">
      <c r="A33" s="0" t="s">
        <v>11</v>
      </c>
      <c r="B33" s="0" t="n">
        <v>2</v>
      </c>
      <c r="G33" s="0" t="str">
        <f aca="false">TEST4(F23:F29)</f>
        <v/>
      </c>
    </row>
    <row r="34" customFormat="false" ht="12.8" hidden="false" customHeight="false" outlineLevel="0" collapsed="false">
      <c r="A34" s="0" t="s">
        <v>18</v>
      </c>
      <c r="C34" s="0" t="s">
        <v>19</v>
      </c>
    </row>
    <row r="35" customFormat="false" ht="12.8" hidden="false" customHeight="false" outlineLevel="0" collapsed="false">
      <c r="A35" s="0" t="s">
        <v>13</v>
      </c>
      <c r="B35" s="0" t="n">
        <f aca="false">COUPNUM(B32,B28,2,)</f>
        <v>21</v>
      </c>
    </row>
    <row r="36" customFormat="false" ht="12.8" hidden="false" customHeight="false" outlineLevel="0" collapsed="false">
      <c r="B36" s="0" t="s">
        <v>20</v>
      </c>
      <c r="C36" s="0" t="s">
        <v>21</v>
      </c>
    </row>
    <row r="37" customFormat="false" ht="12.8" hidden="false" customHeight="false" outlineLevel="0" collapsed="false">
      <c r="A37" s="0" t="s">
        <v>22</v>
      </c>
      <c r="B37" s="3" t="n">
        <f aca="false">MYPV(B30,B23,1000,B29,B35,1)</f>
        <v>1140.29159947084</v>
      </c>
      <c r="C37" s="3" t="n">
        <f aca="false">PV(B23/B33,B35,-1000*B30/B33,-1000,0)</f>
        <v>1140.29159947084</v>
      </c>
    </row>
    <row r="38" customFormat="false" ht="12.8" hidden="false" customHeight="false" outlineLevel="0" collapsed="false">
      <c r="A38" s="0" t="s">
        <v>23</v>
      </c>
      <c r="B38" s="3" t="n">
        <f aca="false">MYPRICE2(B37,B24,B30,2,1,4)</f>
        <v>1162.87382337755</v>
      </c>
      <c r="C38" s="5"/>
    </row>
    <row r="39" customFormat="false" ht="12.8" hidden="false" customHeight="false" outlineLevel="0" collapsed="false">
      <c r="A39" s="0" t="s">
        <v>24</v>
      </c>
      <c r="B39" s="3" t="n">
        <f aca="false">MYPRICENET(B38,1000,B30,4,1,7,2,30)</f>
        <v>1137.87382337755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543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2024-08-24T10:58:36Z</dcterms:created>
  <dc:creator/>
  <dc:description/>
  <dc:language>en-US</dc:language>
  <cp:lastModifiedBy/>
  <dcterms:modified xsi:type="dcterms:W3CDTF">2024-08-26T20:31:44Z</dcterms:modified>
  <cp:revision>12</cp:revision>
  <dc:subject/>
  <dc:title/>
</cp:coreProperties>
</file>