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7006b469a4455b3/Documents/"/>
    </mc:Choice>
  </mc:AlternateContent>
  <bookViews>
    <workbookView xWindow="0" yWindow="0" windowWidth="15345" windowHeight="6705"/>
  </bookViews>
  <sheets>
    <sheet name="Job Hunters Preference" sheetId="5" r:id="rId1"/>
    <sheet name="Sheet1" sheetId="1" r:id="rId2"/>
    <sheet name="Sheet2" sheetId="2" r:id="rId3"/>
    <sheet name="2016" sheetId="3" r:id="rId4"/>
    <sheet name="201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D8" i="2"/>
  <c r="G10" i="2"/>
  <c r="G9" i="2"/>
  <c r="D10" i="2"/>
  <c r="D9" i="2"/>
  <c r="F10" i="2"/>
  <c r="F9" i="2"/>
  <c r="C10" i="2"/>
  <c r="C9" i="2"/>
  <c r="F8" i="2"/>
  <c r="F7" i="2"/>
  <c r="B6" i="5"/>
  <c r="C6" i="5"/>
  <c r="D6" i="5"/>
  <c r="E6" i="5"/>
  <c r="B7" i="5"/>
  <c r="C7" i="5"/>
  <c r="D7" i="5"/>
  <c r="E7" i="5"/>
  <c r="B8" i="5"/>
  <c r="C8" i="5"/>
  <c r="D8" i="5"/>
  <c r="E8" i="5"/>
  <c r="F8" i="5"/>
  <c r="F7" i="5"/>
  <c r="F6" i="5"/>
  <c r="B22" i="5"/>
  <c r="C10" i="5" s="1"/>
  <c r="C18" i="5" s="1"/>
  <c r="J1" i="2"/>
  <c r="K1" i="2"/>
  <c r="L1" i="2"/>
  <c r="M1" i="2"/>
  <c r="J3" i="2"/>
  <c r="K3" i="2"/>
  <c r="L3" i="2"/>
  <c r="M3" i="2"/>
  <c r="J4" i="2"/>
  <c r="K4" i="2"/>
  <c r="L4" i="2"/>
  <c r="M4" i="2"/>
  <c r="J5" i="2"/>
  <c r="K5" i="2"/>
  <c r="L5" i="2"/>
  <c r="M5" i="2"/>
  <c r="I4" i="2"/>
  <c r="I5" i="2"/>
  <c r="I3" i="2"/>
  <c r="I1" i="2"/>
  <c r="G5" i="2"/>
  <c r="G4" i="2"/>
  <c r="G3" i="2"/>
  <c r="C7" i="2"/>
  <c r="C8" i="2" s="1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I4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3" i="4"/>
  <c r="G3" i="4"/>
  <c r="E3" i="4"/>
  <c r="E2" i="4"/>
  <c r="G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H3" i="3"/>
  <c r="I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I2" i="3" s="1"/>
  <c r="C2" i="3"/>
  <c r="B4" i="3"/>
  <c r="A3" i="3"/>
  <c r="C3" i="3" s="1"/>
  <c r="B3" i="3"/>
  <c r="D11" i="5" l="1"/>
  <c r="D19" i="5" s="1"/>
  <c r="B12" i="5"/>
  <c r="B16" i="5" s="1"/>
  <c r="D12" i="5"/>
  <c r="D16" i="5" s="1"/>
  <c r="D10" i="5"/>
  <c r="D14" i="5" s="1"/>
  <c r="F12" i="5"/>
  <c r="F20" i="5" s="1"/>
  <c r="F11" i="5"/>
  <c r="F19" i="5" s="1"/>
  <c r="F10" i="5"/>
  <c r="F14" i="5" s="1"/>
  <c r="B10" i="5"/>
  <c r="B11" i="5"/>
  <c r="B19" i="5" s="1"/>
  <c r="E12" i="5"/>
  <c r="E20" i="5" s="1"/>
  <c r="C12" i="5"/>
  <c r="C20" i="5" s="1"/>
  <c r="E11" i="5"/>
  <c r="E15" i="5" s="1"/>
  <c r="C11" i="5"/>
  <c r="C15" i="5" s="1"/>
  <c r="E10" i="5"/>
  <c r="E18" i="5" s="1"/>
  <c r="C14" i="5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A4" i="3"/>
  <c r="F18" i="5" l="1"/>
  <c r="D15" i="5"/>
  <c r="F16" i="5"/>
  <c r="D20" i="5"/>
  <c r="C16" i="5"/>
  <c r="B20" i="5"/>
  <c r="E16" i="5"/>
  <c r="D18" i="5"/>
  <c r="F15" i="5"/>
  <c r="E14" i="5"/>
  <c r="C19" i="5"/>
  <c r="B15" i="5"/>
  <c r="B14" i="5"/>
  <c r="F24" i="5" s="1"/>
  <c r="B18" i="5"/>
  <c r="F23" i="5" s="1"/>
  <c r="E19" i="5"/>
  <c r="A5" i="3"/>
  <c r="C4" i="3"/>
  <c r="B5" i="3"/>
  <c r="G23" i="5" l="1"/>
  <c r="G24" i="5"/>
  <c r="C5" i="3"/>
  <c r="A6" i="3"/>
  <c r="B6" i="3"/>
  <c r="A7" i="3" l="1"/>
  <c r="C6" i="3"/>
  <c r="B7" i="3"/>
  <c r="C7" i="3" l="1"/>
  <c r="A8" i="3"/>
  <c r="B8" i="3"/>
  <c r="A9" i="3" l="1"/>
  <c r="C8" i="3"/>
  <c r="B9" i="3"/>
  <c r="C9" i="3" l="1"/>
  <c r="A10" i="3"/>
  <c r="B10" i="3"/>
  <c r="A11" i="3" l="1"/>
  <c r="C10" i="3"/>
  <c r="B11" i="3"/>
  <c r="C11" i="3" l="1"/>
  <c r="A12" i="3"/>
  <c r="B12" i="3"/>
  <c r="A13" i="3" l="1"/>
  <c r="C12" i="3"/>
  <c r="B13" i="3"/>
  <c r="C13" i="3" l="1"/>
  <c r="A14" i="3"/>
  <c r="B14" i="3"/>
  <c r="A15" i="3" l="1"/>
  <c r="C14" i="3"/>
  <c r="B15" i="3"/>
  <c r="C15" i="3" l="1"/>
  <c r="A16" i="3"/>
  <c r="B16" i="3"/>
  <c r="A17" i="3" l="1"/>
  <c r="C16" i="3"/>
  <c r="B17" i="3"/>
  <c r="C17" i="3" l="1"/>
  <c r="A18" i="3"/>
  <c r="B18" i="3"/>
  <c r="A19" i="3" l="1"/>
  <c r="C18" i="3"/>
  <c r="B19" i="3"/>
  <c r="C19" i="3" l="1"/>
</calcChain>
</file>

<file path=xl/sharedStrings.xml><?xml version="1.0" encoding="utf-8"?>
<sst xmlns="http://schemas.openxmlformats.org/spreadsheetml/2006/main" count="55" uniqueCount="31">
  <si>
    <t>University</t>
  </si>
  <si>
    <t>Graduates</t>
  </si>
  <si>
    <t>Polytechnic</t>
  </si>
  <si>
    <t>25 to 39</t>
  </si>
  <si>
    <t>Age Group</t>
  </si>
  <si>
    <t>40 to 54</t>
  </si>
  <si>
    <t>55 &amp;  Above</t>
  </si>
  <si>
    <t>Diploma &amp; Pro_Qualification</t>
  </si>
  <si>
    <t>Post Secondary (Non-Tertiary)</t>
  </si>
  <si>
    <t>Secondary</t>
  </si>
  <si>
    <t>Below Secondary</t>
  </si>
  <si>
    <t>25 &amp; Above</t>
  </si>
  <si>
    <t>Males</t>
  </si>
  <si>
    <t>Females</t>
  </si>
  <si>
    <t>&amp; Above</t>
  </si>
  <si>
    <t>Male</t>
  </si>
  <si>
    <t>Female</t>
  </si>
  <si>
    <t>Youngest</t>
  </si>
  <si>
    <t>Oldest</t>
  </si>
  <si>
    <t>Total</t>
  </si>
  <si>
    <t>Male Acc</t>
  </si>
  <si>
    <t>Female Acc</t>
  </si>
  <si>
    <t>Total Acc</t>
  </si>
  <si>
    <t>Males Acc</t>
  </si>
  <si>
    <t>Age</t>
  </si>
  <si>
    <t>Qualification</t>
  </si>
  <si>
    <t>Above</t>
  </si>
  <si>
    <t>Below</t>
  </si>
  <si>
    <t>Top</t>
  </si>
  <si>
    <t xml:space="preserve">Population </t>
  </si>
  <si>
    <t>Less 65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</si>
</sst>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wrapText="1"/>
    </xf>
    <xf numFmtId="10" fontId="0" fillId="0" borderId="3" xfId="0" applyNumberFormat="1" applyBorder="1"/>
    <xf numFmtId="165" fontId="0" fillId="0" borderId="4" xfId="1" applyNumberFormat="1" applyFont="1" applyBorder="1"/>
    <xf numFmtId="10" fontId="0" fillId="0" borderId="5" xfId="0" applyNumberFormat="1" applyBorder="1"/>
    <xf numFmtId="0" fontId="0" fillId="0" borderId="2" xfId="0" applyBorder="1"/>
    <xf numFmtId="9" fontId="0" fillId="0" borderId="3" xfId="0" applyNumberFormat="1" applyBorder="1"/>
    <xf numFmtId="9" fontId="0" fillId="0" borderId="5" xfId="0" applyNumberFormat="1" applyBorder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0" xfId="0" applyNumberFormat="1" applyBorder="1"/>
    <xf numFmtId="3" fontId="0" fillId="0" borderId="7" xfId="0" applyNumberFormat="1" applyBorder="1"/>
    <xf numFmtId="165" fontId="0" fillId="0" borderId="4" xfId="0" applyNumberFormat="1" applyBorder="1"/>
    <xf numFmtId="165" fontId="0" fillId="0" borderId="8" xfId="1" applyNumberFormat="1" applyFont="1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165" fontId="0" fillId="0" borderId="7" xfId="1" applyNumberFormat="1" applyFont="1" applyBorder="1"/>
    <xf numFmtId="0" fontId="0" fillId="2" borderId="1" xfId="0" applyNumberFormat="1" applyFill="1" applyBorder="1"/>
    <xf numFmtId="0" fontId="0" fillId="3" borderId="0" xfId="0" applyFill="1"/>
    <xf numFmtId="165" fontId="0" fillId="3" borderId="0" xfId="1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right"/>
    </xf>
    <xf numFmtId="9" fontId="0" fillId="3" borderId="0" xfId="2" applyFont="1" applyFill="1"/>
    <xf numFmtId="10" fontId="0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C$22" horiz="1" max="1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0</xdr:rowOff>
        </xdr:from>
        <xdr:to>
          <xdr:col>2</xdr:col>
          <xdr:colOff>1771650</xdr:colOff>
          <xdr:row>22</xdr:row>
          <xdr:rowOff>0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topLeftCell="A21" workbookViewId="0">
      <selection activeCell="C30" sqref="C30"/>
    </sheetView>
  </sheetViews>
  <sheetFormatPr defaultRowHeight="15" x14ac:dyDescent="0.25"/>
  <cols>
    <col min="1" max="1" width="11.42578125" style="24" bestFit="1" customWidth="1"/>
    <col min="2" max="2" width="12.42578125" style="24" bestFit="1" customWidth="1"/>
    <col min="3" max="3" width="26.85546875" style="24" bestFit="1" customWidth="1"/>
    <col min="4" max="4" width="28.28515625" style="24" bestFit="1" customWidth="1"/>
    <col min="5" max="5" width="11.5703125" style="24" bestFit="1" customWidth="1"/>
    <col min="6" max="6" width="16.42578125" style="24" bestFit="1" customWidth="1"/>
    <col min="7" max="16384" width="9.140625" style="24"/>
  </cols>
  <sheetData>
    <row r="1" spans="1:6" hidden="1" x14ac:dyDescent="0.25">
      <c r="A1" s="24" t="s">
        <v>4</v>
      </c>
      <c r="B1" s="24" t="s">
        <v>0</v>
      </c>
      <c r="C1" s="24" t="s">
        <v>7</v>
      </c>
      <c r="D1" s="24" t="s">
        <v>8</v>
      </c>
      <c r="E1" s="24" t="s">
        <v>9</v>
      </c>
      <c r="F1" s="24" t="s">
        <v>10</v>
      </c>
    </row>
    <row r="2" spans="1:6" hidden="1" x14ac:dyDescent="0.25">
      <c r="A2" s="24" t="s">
        <v>3</v>
      </c>
      <c r="B2" s="25">
        <v>442565</v>
      </c>
      <c r="C2" s="25">
        <v>202735</v>
      </c>
      <c r="D2" s="25">
        <v>78506</v>
      </c>
      <c r="E2" s="25">
        <v>93172</v>
      </c>
      <c r="F2" s="25">
        <v>45723</v>
      </c>
    </row>
    <row r="3" spans="1:6" hidden="1" x14ac:dyDescent="0.25">
      <c r="A3" s="24" t="s">
        <v>5</v>
      </c>
      <c r="B3" s="25">
        <v>280590</v>
      </c>
      <c r="C3" s="25">
        <v>152454</v>
      </c>
      <c r="D3" s="25">
        <v>100077</v>
      </c>
      <c r="E3" s="25">
        <v>207637</v>
      </c>
      <c r="F3" s="25">
        <v>194542</v>
      </c>
    </row>
    <row r="4" spans="1:6" hidden="1" x14ac:dyDescent="0.25">
      <c r="A4" s="24" t="s">
        <v>6</v>
      </c>
      <c r="B4" s="25">
        <v>81623</v>
      </c>
      <c r="C4" s="25">
        <v>63706</v>
      </c>
      <c r="D4" s="25">
        <v>75650</v>
      </c>
      <c r="E4" s="25">
        <v>220979</v>
      </c>
      <c r="F4" s="25">
        <v>553442</v>
      </c>
    </row>
    <row r="5" spans="1:6" hidden="1" x14ac:dyDescent="0.25"/>
    <row r="6" spans="1:6" hidden="1" x14ac:dyDescent="0.25">
      <c r="B6" s="26">
        <f t="shared" ref="B6:E6" si="0">B2+B3+B4</f>
        <v>804778</v>
      </c>
      <c r="C6" s="26">
        <f t="shared" si="0"/>
        <v>418895</v>
      </c>
      <c r="D6" s="26">
        <f t="shared" si="0"/>
        <v>254233</v>
      </c>
      <c r="E6" s="26">
        <f t="shared" si="0"/>
        <v>521788</v>
      </c>
      <c r="F6" s="26">
        <f>F2+F3+F4</f>
        <v>793707</v>
      </c>
    </row>
    <row r="7" spans="1:6" hidden="1" x14ac:dyDescent="0.25">
      <c r="B7" s="26">
        <f t="shared" ref="B7:E7" si="1">B3+B4</f>
        <v>362213</v>
      </c>
      <c r="C7" s="26">
        <f t="shared" si="1"/>
        <v>216160</v>
      </c>
      <c r="D7" s="26">
        <f t="shared" si="1"/>
        <v>175727</v>
      </c>
      <c r="E7" s="26">
        <f t="shared" si="1"/>
        <v>428616</v>
      </c>
      <c r="F7" s="26">
        <f>F3+F4</f>
        <v>747984</v>
      </c>
    </row>
    <row r="8" spans="1:6" hidden="1" x14ac:dyDescent="0.25">
      <c r="B8" s="26">
        <f t="shared" ref="B8:E8" si="2">B4</f>
        <v>81623</v>
      </c>
      <c r="C8" s="26">
        <f t="shared" si="2"/>
        <v>63706</v>
      </c>
      <c r="D8" s="26">
        <f t="shared" si="2"/>
        <v>75650</v>
      </c>
      <c r="E8" s="26">
        <f t="shared" si="2"/>
        <v>220979</v>
      </c>
      <c r="F8" s="26">
        <f>F4</f>
        <v>553442</v>
      </c>
    </row>
    <row r="9" spans="1:6" hidden="1" x14ac:dyDescent="0.25"/>
    <row r="10" spans="1:6" hidden="1" x14ac:dyDescent="0.25">
      <c r="B10" s="26">
        <f>INT(B2*$B$22)</f>
        <v>221282</v>
      </c>
      <c r="C10" s="26">
        <f>INT(C2*$B$22)</f>
        <v>101367</v>
      </c>
      <c r="D10" s="26">
        <f>INT(D2*$B$22)</f>
        <v>39253</v>
      </c>
      <c r="E10" s="26">
        <f>INT(E2*$B$22)</f>
        <v>46586</v>
      </c>
      <c r="F10" s="26">
        <f>INT(F2*$B$22)</f>
        <v>22861</v>
      </c>
    </row>
    <row r="11" spans="1:6" hidden="1" x14ac:dyDescent="0.25">
      <c r="B11" s="26">
        <f>INT(B3*$B$22)</f>
        <v>140295</v>
      </c>
      <c r="C11" s="26">
        <f>INT(C3*$B$22)</f>
        <v>76227</v>
      </c>
      <c r="D11" s="26">
        <f>INT(D3*$B$22)</f>
        <v>50038</v>
      </c>
      <c r="E11" s="26">
        <f>INT(E3*$B$22)</f>
        <v>103818</v>
      </c>
      <c r="F11" s="26">
        <f>INT(F3*$B$22)</f>
        <v>97271</v>
      </c>
    </row>
    <row r="12" spans="1:6" hidden="1" x14ac:dyDescent="0.25">
      <c r="B12" s="26">
        <f>INT(B4*$B$22)</f>
        <v>40811</v>
      </c>
      <c r="C12" s="26">
        <f>INT(C4*$B$22)</f>
        <v>31853</v>
      </c>
      <c r="D12" s="26">
        <f>INT(D4*$B$22)</f>
        <v>37825</v>
      </c>
      <c r="E12" s="26">
        <f>INT(E4*$B$22)</f>
        <v>110489</v>
      </c>
      <c r="F12" s="26">
        <f>INT(F4*$B$22)</f>
        <v>276721</v>
      </c>
    </row>
    <row r="13" spans="1:6" hidden="1" x14ac:dyDescent="0.25"/>
    <row r="14" spans="1:6" hidden="1" x14ac:dyDescent="0.25">
      <c r="B14" s="26">
        <f>B10+B7+C6+D6+E6+F6</f>
        <v>2572118</v>
      </c>
      <c r="C14" s="26">
        <f>C10+C7+D6+E6+F6</f>
        <v>1887255</v>
      </c>
      <c r="D14" s="26">
        <f>D10+D7+E6+F6</f>
        <v>1530475</v>
      </c>
      <c r="E14" s="26">
        <f>E10+E7+F6</f>
        <v>1268909</v>
      </c>
      <c r="F14" s="26">
        <f>F10+F7</f>
        <v>770845</v>
      </c>
    </row>
    <row r="15" spans="1:6" hidden="1" x14ac:dyDescent="0.25">
      <c r="B15" s="26">
        <f>B11+B8+C6+D6+E6+F6</f>
        <v>2210541</v>
      </c>
      <c r="C15" s="26">
        <f>C11+C8+D6+E6+F6</f>
        <v>1709661</v>
      </c>
      <c r="D15" s="26">
        <f>D11+D8+E6+F6</f>
        <v>1441183</v>
      </c>
      <c r="E15" s="26">
        <f>E11+E8+F6</f>
        <v>1118504</v>
      </c>
      <c r="F15" s="26">
        <f>F11+F8</f>
        <v>650713</v>
      </c>
    </row>
    <row r="16" spans="1:6" hidden="1" x14ac:dyDescent="0.25">
      <c r="B16" s="26">
        <f>B12+C6+D6+E6+F6</f>
        <v>2029434</v>
      </c>
      <c r="C16" s="26">
        <f>C12+D6+E6+F6</f>
        <v>1601581</v>
      </c>
      <c r="D16" s="26">
        <f>D12+E6+F6</f>
        <v>1353320</v>
      </c>
      <c r="E16" s="26">
        <f>E12+F6</f>
        <v>904196</v>
      </c>
      <c r="F16" s="26">
        <f>F12</f>
        <v>276721</v>
      </c>
    </row>
    <row r="17" spans="1:7" hidden="1" x14ac:dyDescent="0.25"/>
    <row r="18" spans="1:7" hidden="1" x14ac:dyDescent="0.25">
      <c r="B18" s="26">
        <f>B10-1</f>
        <v>221281</v>
      </c>
      <c r="C18" s="26">
        <f>C10-1+B6</f>
        <v>906144</v>
      </c>
      <c r="D18" s="26">
        <f>D10-1+C6+B6</f>
        <v>1262925</v>
      </c>
      <c r="E18" s="26">
        <f>E10-1+D6+C6+B6</f>
        <v>1524491</v>
      </c>
      <c r="F18" s="26">
        <f>F10-1+E6+D6+C6+B6</f>
        <v>2022554</v>
      </c>
    </row>
    <row r="19" spans="1:7" hidden="1" x14ac:dyDescent="0.25">
      <c r="B19" s="26">
        <f>B11-1+B2</f>
        <v>582859</v>
      </c>
      <c r="C19" s="26">
        <f>C11-1+C2+B6</f>
        <v>1083739</v>
      </c>
      <c r="D19" s="26">
        <f>D11-1+D2+C6+B6</f>
        <v>1352216</v>
      </c>
      <c r="E19" s="26">
        <f>E11-1+E2+D6+C6+B6</f>
        <v>1674895</v>
      </c>
      <c r="F19" s="26">
        <f>F11-1+F2+E6+D6+C6+B6</f>
        <v>2142687</v>
      </c>
    </row>
    <row r="20" spans="1:7" hidden="1" x14ac:dyDescent="0.25">
      <c r="B20" s="26">
        <f>B12-1+B3+B2</f>
        <v>763965</v>
      </c>
      <c r="C20" s="26">
        <f>C12-1+C3+C2+B6</f>
        <v>1191819</v>
      </c>
      <c r="D20" s="26">
        <f>D12-1+D3+D2+C6+B6</f>
        <v>1440080</v>
      </c>
      <c r="E20" s="26">
        <f>E12-1+E3+E2+D6+C6+B6</f>
        <v>1889203</v>
      </c>
      <c r="F20" s="26">
        <f>F12-1+F3+F2+E6+D6+C6+B6</f>
        <v>2516679</v>
      </c>
    </row>
    <row r="22" spans="1:7" x14ac:dyDescent="0.25">
      <c r="A22" s="27" t="s">
        <v>28</v>
      </c>
      <c r="B22" s="28">
        <f>C22*10/100</f>
        <v>0.5</v>
      </c>
      <c r="C22" s="24">
        <v>5</v>
      </c>
    </row>
    <row r="23" spans="1:7" x14ac:dyDescent="0.25">
      <c r="B23" s="24" t="s">
        <v>25</v>
      </c>
      <c r="C23" s="24" t="s">
        <v>0</v>
      </c>
      <c r="E23" s="24" t="s">
        <v>27</v>
      </c>
      <c r="F23" s="25">
        <f>INDEX(B18:F20,MATCH(C24,A2:A4,0),MATCH(C23,B1:F1,0))</f>
        <v>221281</v>
      </c>
      <c r="G23" s="29">
        <f>F23/(F23+F24)</f>
        <v>7.9215679535934544E-2</v>
      </c>
    </row>
    <row r="24" spans="1:7" x14ac:dyDescent="0.25">
      <c r="B24" s="24" t="s">
        <v>24</v>
      </c>
      <c r="C24" s="24" t="s">
        <v>3</v>
      </c>
      <c r="E24" s="24" t="s">
        <v>26</v>
      </c>
      <c r="F24" s="25">
        <f>INDEX(B14:F16,MATCH(C24,A2:A4,0),MATCH(C23,B1:F1,0))</f>
        <v>2572118</v>
      </c>
      <c r="G24" s="29">
        <f>F24/(F23+F24)</f>
        <v>0.92078432046406544</v>
      </c>
    </row>
  </sheetData>
  <dataValidations count="2">
    <dataValidation type="list" allowBlank="1" showInputMessage="1" showErrorMessage="1" sqref="C23">
      <formula1>$B$1:$F$1</formula1>
    </dataValidation>
    <dataValidation type="list" allowBlank="1" showInputMessage="1" showErrorMessage="1" sqref="C24">
      <formula1>$A$2:$A$4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3" name="Scroll Bar 3">
              <controlPr defaultSize="0" autoPict="0">
                <anchor moveWithCells="1">
                  <from>
                    <xdr:col>2</xdr:col>
                    <xdr:colOff>19050</xdr:colOff>
                    <xdr:row>21</xdr:row>
                    <xdr:rowOff>0</xdr:rowOff>
                  </from>
                  <to>
                    <xdr:col>2</xdr:col>
                    <xdr:colOff>1771650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1.28515625" bestFit="1" customWidth="1"/>
  </cols>
  <sheetData>
    <row r="1" spans="1:3" x14ac:dyDescent="0.25">
      <c r="A1" t="s">
        <v>1</v>
      </c>
      <c r="B1">
        <v>2016</v>
      </c>
      <c r="C1">
        <v>2015</v>
      </c>
    </row>
    <row r="2" spans="1:3" x14ac:dyDescent="0.25">
      <c r="A2" t="s">
        <v>0</v>
      </c>
      <c r="B2">
        <v>15510</v>
      </c>
      <c r="C2">
        <v>15376</v>
      </c>
    </row>
    <row r="3" spans="1:3" x14ac:dyDescent="0.25">
      <c r="A3" t="s">
        <v>2</v>
      </c>
      <c r="B3">
        <v>26010</v>
      </c>
      <c r="C3">
        <v>25956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11" sqref="J11"/>
    </sheetView>
  </sheetViews>
  <sheetFormatPr defaultRowHeight="15" x14ac:dyDescent="0.25"/>
  <cols>
    <col min="1" max="1" width="11.42578125" bestFit="1" customWidth="1"/>
    <col min="2" max="2" width="10.28515625" customWidth="1"/>
    <col min="3" max="3" width="10.5703125" bestFit="1" customWidth="1"/>
    <col min="4" max="4" width="14.7109375" customWidth="1"/>
    <col min="5" max="5" width="16.42578125" customWidth="1"/>
    <col min="6" max="6" width="10.5703125" bestFit="1" customWidth="1"/>
    <col min="7" max="7" width="15.28515625" bestFit="1" customWidth="1"/>
    <col min="8" max="8" width="1.42578125" customWidth="1"/>
    <col min="9" max="9" width="10.140625" customWidth="1"/>
    <col min="10" max="10" width="10.140625" bestFit="1" customWidth="1"/>
    <col min="11" max="11" width="15.140625" customWidth="1"/>
    <col min="12" max="12" width="16.28515625" customWidth="1"/>
    <col min="13" max="13" width="10" bestFit="1" customWidth="1"/>
  </cols>
  <sheetData>
    <row r="1" spans="1:13" x14ac:dyDescent="0.25">
      <c r="A1">
        <v>2015</v>
      </c>
      <c r="B1" s="6" t="s">
        <v>10</v>
      </c>
      <c r="C1" s="6" t="s">
        <v>9</v>
      </c>
      <c r="D1" s="6" t="s">
        <v>8</v>
      </c>
      <c r="E1" s="6" t="s">
        <v>7</v>
      </c>
      <c r="F1" s="6" t="s">
        <v>0</v>
      </c>
      <c r="I1" s="6" t="str">
        <f>B1</f>
        <v>Below Secondary</v>
      </c>
      <c r="J1" s="6" t="str">
        <f>C1</f>
        <v>Secondary</v>
      </c>
      <c r="K1" s="6" t="str">
        <f>D1</f>
        <v>Post Secondary (Non-Tertiary)</v>
      </c>
      <c r="L1" s="6" t="str">
        <f>E1</f>
        <v>Diploma &amp; Pro_Qualification</v>
      </c>
      <c r="M1" s="6" t="str">
        <f>F1</f>
        <v>University</v>
      </c>
    </row>
    <row r="2" spans="1:13" x14ac:dyDescent="0.25">
      <c r="A2" t="s">
        <v>4</v>
      </c>
      <c r="B2" s="6"/>
      <c r="C2" s="6"/>
      <c r="D2" s="6"/>
      <c r="E2" s="6"/>
      <c r="F2" s="6"/>
      <c r="G2" t="s">
        <v>19</v>
      </c>
      <c r="I2" s="6"/>
      <c r="J2" s="6"/>
      <c r="K2" s="6"/>
      <c r="L2" s="6"/>
      <c r="M2" s="6"/>
    </row>
    <row r="3" spans="1:13" x14ac:dyDescent="0.25">
      <c r="A3" t="s">
        <v>3</v>
      </c>
      <c r="B3" s="1">
        <v>5.2999999999999999E-2</v>
      </c>
      <c r="C3" s="1">
        <v>0.108</v>
      </c>
      <c r="D3" s="1">
        <v>9.0999999999999998E-2</v>
      </c>
      <c r="E3" s="1">
        <v>0.23499999999999999</v>
      </c>
      <c r="F3" s="1">
        <v>0.51300000000000001</v>
      </c>
      <c r="G3" s="4">
        <f>SUM('2015'!H12:H14)</f>
        <v>862700</v>
      </c>
      <c r="I3" s="5">
        <f>$G3*B3</f>
        <v>45723.1</v>
      </c>
      <c r="J3" s="5">
        <f t="shared" ref="J3:M5" si="0">$G3*C3</f>
        <v>93171.6</v>
      </c>
      <c r="K3" s="5">
        <f t="shared" si="0"/>
        <v>78505.7</v>
      </c>
      <c r="L3" s="5">
        <f t="shared" si="0"/>
        <v>202734.5</v>
      </c>
      <c r="M3" s="5">
        <f t="shared" si="0"/>
        <v>442565.10000000003</v>
      </c>
    </row>
    <row r="4" spans="1:13" x14ac:dyDescent="0.25">
      <c r="A4" t="s">
        <v>5</v>
      </c>
      <c r="B4" s="1">
        <v>0.20799999999999999</v>
      </c>
      <c r="C4" s="1">
        <v>0.222</v>
      </c>
      <c r="D4" s="1">
        <v>0.107</v>
      </c>
      <c r="E4" s="1">
        <v>0.16300000000000001</v>
      </c>
      <c r="F4" s="2">
        <v>0.3</v>
      </c>
      <c r="G4" s="4">
        <f>SUM('2015'!H9:H11)</f>
        <v>935300</v>
      </c>
      <c r="I4" s="5">
        <f t="shared" ref="I4:I5" si="1">$G4*B4</f>
        <v>194542.4</v>
      </c>
      <c r="J4" s="5">
        <f t="shared" si="0"/>
        <v>207636.6</v>
      </c>
      <c r="K4" s="5">
        <f t="shared" si="0"/>
        <v>100077.09999999999</v>
      </c>
      <c r="L4" s="5">
        <f t="shared" si="0"/>
        <v>152453.9</v>
      </c>
      <c r="M4" s="5">
        <f t="shared" si="0"/>
        <v>280590</v>
      </c>
    </row>
    <row r="5" spans="1:13" x14ac:dyDescent="0.25">
      <c r="A5" t="s">
        <v>6</v>
      </c>
      <c r="B5" s="1">
        <v>0.55600000000000005</v>
      </c>
      <c r="C5" s="1">
        <v>0.222</v>
      </c>
      <c r="D5" s="1">
        <v>7.5999999999999998E-2</v>
      </c>
      <c r="E5" s="1">
        <v>6.4000000000000001E-2</v>
      </c>
      <c r="F5" s="1">
        <v>8.2000000000000003E-2</v>
      </c>
      <c r="G5" s="4">
        <f>'2015'!I8</f>
        <v>995400</v>
      </c>
      <c r="I5" s="5">
        <f t="shared" si="1"/>
        <v>553442.4</v>
      </c>
      <c r="J5" s="5">
        <f t="shared" si="0"/>
        <v>220978.8</v>
      </c>
      <c r="K5" s="5">
        <f t="shared" si="0"/>
        <v>75650.399999999994</v>
      </c>
      <c r="L5" s="5">
        <f t="shared" si="0"/>
        <v>63705.599999999999</v>
      </c>
      <c r="M5" s="5">
        <f t="shared" si="0"/>
        <v>81622.8</v>
      </c>
    </row>
    <row r="6" spans="1:13" ht="15.75" thickBot="1" x14ac:dyDescent="0.3"/>
    <row r="7" spans="1:13" x14ac:dyDescent="0.25">
      <c r="A7" t="s">
        <v>29</v>
      </c>
      <c r="B7" s="23">
        <v>2016</v>
      </c>
      <c r="C7" s="16">
        <f>'2016'!I14</f>
        <v>2792746</v>
      </c>
      <c r="D7" s="20" t="s">
        <v>30</v>
      </c>
      <c r="E7" s="23">
        <v>2015</v>
      </c>
      <c r="F7" s="22">
        <f>'2015'!I14</f>
        <v>2793400</v>
      </c>
      <c r="G7" s="10" t="s">
        <v>30</v>
      </c>
    </row>
    <row r="8" spans="1:13" x14ac:dyDescent="0.25">
      <c r="A8" t="s">
        <v>11</v>
      </c>
      <c r="B8" s="7">
        <v>0.52800000000000002</v>
      </c>
      <c r="C8" s="14">
        <f>B8*C7</f>
        <v>1474569.888</v>
      </c>
      <c r="D8" s="13">
        <f>(C7-'2016'!I6)*B8</f>
        <v>1231840.368</v>
      </c>
      <c r="E8" s="11">
        <v>0.52</v>
      </c>
      <c r="F8" s="14">
        <f>E8*F7</f>
        <v>1452568</v>
      </c>
      <c r="G8" s="8">
        <f>(F7-'2015'!I6)*Sheet2!E8</f>
        <v>1213472</v>
      </c>
    </row>
    <row r="9" spans="1:13" x14ac:dyDescent="0.25">
      <c r="A9" t="s">
        <v>12</v>
      </c>
      <c r="B9" s="7">
        <v>0.57399999999999995</v>
      </c>
      <c r="C9" s="14">
        <f>B9*'2016'!E14</f>
        <v>775895.31599999999</v>
      </c>
      <c r="D9" s="15">
        <f>C9-'2016'!E6</f>
        <v>568359.31599999999</v>
      </c>
      <c r="E9" s="7">
        <v>0.56499999999999995</v>
      </c>
      <c r="F9" s="14">
        <f>E9*'2015'!E14</f>
        <v>763766.99999999988</v>
      </c>
      <c r="G9" s="17">
        <f>F9-'2015'!E6</f>
        <v>556266.99999999988</v>
      </c>
    </row>
    <row r="10" spans="1:13" ht="15.75" thickBot="1" x14ac:dyDescent="0.3">
      <c r="A10" t="s">
        <v>13</v>
      </c>
      <c r="B10" s="9">
        <v>0.48499999999999999</v>
      </c>
      <c r="C10" s="18">
        <f>B10*'2016'!G14</f>
        <v>698890.82</v>
      </c>
      <c r="D10" s="21">
        <f>C10-'2016'!G6</f>
        <v>446711.81999999995</v>
      </c>
      <c r="E10" s="12">
        <v>0.48</v>
      </c>
      <c r="F10" s="18">
        <f>E10*'2015'!G14</f>
        <v>691968</v>
      </c>
      <c r="G10" s="19">
        <f>F10-'2015'!G6</f>
        <v>439668</v>
      </c>
    </row>
  </sheetData>
  <mergeCells count="10"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4" sqref="I14"/>
    </sheetView>
  </sheetViews>
  <sheetFormatPr defaultRowHeight="15" x14ac:dyDescent="0.25"/>
  <cols>
    <col min="3" max="3" width="12.140625" bestFit="1" customWidth="1"/>
    <col min="7" max="7" width="11" bestFit="1" customWidth="1"/>
  </cols>
  <sheetData>
    <row r="1" spans="1:9" x14ac:dyDescent="0.25">
      <c r="A1" t="s">
        <v>17</v>
      </c>
      <c r="B1" t="s">
        <v>18</v>
      </c>
      <c r="C1" t="s">
        <v>4</v>
      </c>
      <c r="D1" t="s">
        <v>15</v>
      </c>
      <c r="E1" t="s">
        <v>20</v>
      </c>
      <c r="F1" t="s">
        <v>16</v>
      </c>
      <c r="G1" t="s">
        <v>21</v>
      </c>
      <c r="H1" t="s">
        <v>19</v>
      </c>
      <c r="I1" t="s">
        <v>22</v>
      </c>
    </row>
    <row r="2" spans="1:9" x14ac:dyDescent="0.25">
      <c r="A2">
        <v>85</v>
      </c>
      <c r="B2" t="s">
        <v>14</v>
      </c>
      <c r="C2" t="str">
        <f>CONCATENATE(A2," - ",B2)</f>
        <v>85 - &amp; Above</v>
      </c>
      <c r="D2" s="3">
        <v>14002</v>
      </c>
      <c r="E2" s="3">
        <f>D2</f>
        <v>14002</v>
      </c>
      <c r="F2" s="3">
        <v>27661</v>
      </c>
      <c r="G2" s="3">
        <f>F2</f>
        <v>27661</v>
      </c>
      <c r="H2" s="3">
        <f>D2+F2</f>
        <v>41663</v>
      </c>
      <c r="I2" s="3">
        <f>H2</f>
        <v>41663</v>
      </c>
    </row>
    <row r="3" spans="1:9" x14ac:dyDescent="0.25">
      <c r="A3">
        <f>A2-5</f>
        <v>80</v>
      </c>
      <c r="B3">
        <f>A2-1</f>
        <v>84</v>
      </c>
      <c r="C3" t="str">
        <f t="shared" ref="C3:C19" si="0">CONCATENATE(A3," - ",B3)</f>
        <v>80 - 84</v>
      </c>
      <c r="D3" s="3">
        <v>20932</v>
      </c>
      <c r="E3" s="3">
        <f>D3+E2</f>
        <v>34934</v>
      </c>
      <c r="F3" s="3">
        <v>30853</v>
      </c>
      <c r="G3" s="3">
        <f>F3+G2</f>
        <v>58514</v>
      </c>
      <c r="H3" s="3">
        <f t="shared" ref="H3:H19" si="1">D3+F3</f>
        <v>51785</v>
      </c>
      <c r="I3" s="3">
        <f>H3+I2</f>
        <v>93448</v>
      </c>
    </row>
    <row r="4" spans="1:9" x14ac:dyDescent="0.25">
      <c r="A4">
        <f t="shared" ref="A4:A21" si="2">A3-5</f>
        <v>75</v>
      </c>
      <c r="B4">
        <f t="shared" ref="B4:B21" si="3">A3-1</f>
        <v>79</v>
      </c>
      <c r="C4" t="str">
        <f t="shared" si="0"/>
        <v>75 - 79</v>
      </c>
      <c r="D4" s="3">
        <v>36126</v>
      </c>
      <c r="E4" s="3">
        <f t="shared" ref="E4:E19" si="4">D4+E3</f>
        <v>71060</v>
      </c>
      <c r="F4" s="3">
        <v>45085</v>
      </c>
      <c r="G4" s="3">
        <f t="shared" ref="G4:G19" si="5">F4+G3</f>
        <v>103599</v>
      </c>
      <c r="H4" s="3">
        <f t="shared" si="1"/>
        <v>81211</v>
      </c>
      <c r="I4" s="3">
        <f t="shared" ref="I4:I19" si="6">H4+I3</f>
        <v>174659</v>
      </c>
    </row>
    <row r="5" spans="1:9" x14ac:dyDescent="0.25">
      <c r="A5">
        <f t="shared" si="2"/>
        <v>70</v>
      </c>
      <c r="B5">
        <f t="shared" si="3"/>
        <v>74</v>
      </c>
      <c r="C5" t="str">
        <f t="shared" si="0"/>
        <v>70 - 74</v>
      </c>
      <c r="D5" s="3">
        <v>47779</v>
      </c>
      <c r="E5" s="3">
        <f t="shared" si="4"/>
        <v>118839</v>
      </c>
      <c r="F5" s="3">
        <v>54852</v>
      </c>
      <c r="G5" s="3">
        <f t="shared" si="5"/>
        <v>158451</v>
      </c>
      <c r="H5" s="3">
        <f t="shared" si="1"/>
        <v>102631</v>
      </c>
      <c r="I5" s="3">
        <f t="shared" si="6"/>
        <v>277290</v>
      </c>
    </row>
    <row r="6" spans="1:9" x14ac:dyDescent="0.25">
      <c r="A6">
        <f t="shared" si="2"/>
        <v>65</v>
      </c>
      <c r="B6">
        <f t="shared" si="3"/>
        <v>69</v>
      </c>
      <c r="C6" t="str">
        <f t="shared" si="0"/>
        <v>65 - 69</v>
      </c>
      <c r="D6" s="3">
        <v>88697</v>
      </c>
      <c r="E6" s="3">
        <f t="shared" si="4"/>
        <v>207536</v>
      </c>
      <c r="F6" s="3">
        <v>93728</v>
      </c>
      <c r="G6" s="3">
        <f t="shared" si="5"/>
        <v>252179</v>
      </c>
      <c r="H6" s="3">
        <f t="shared" si="1"/>
        <v>182425</v>
      </c>
      <c r="I6" s="3">
        <f t="shared" si="6"/>
        <v>459715</v>
      </c>
    </row>
    <row r="7" spans="1:9" x14ac:dyDescent="0.25">
      <c r="A7">
        <f t="shared" si="2"/>
        <v>60</v>
      </c>
      <c r="B7">
        <f t="shared" si="3"/>
        <v>64</v>
      </c>
      <c r="C7" t="str">
        <f t="shared" si="0"/>
        <v>60 - 64</v>
      </c>
      <c r="D7" s="3">
        <v>119660</v>
      </c>
      <c r="E7" s="3">
        <f t="shared" si="4"/>
        <v>327196</v>
      </c>
      <c r="F7" s="3">
        <v>120833</v>
      </c>
      <c r="G7" s="3">
        <f t="shared" si="5"/>
        <v>373012</v>
      </c>
      <c r="H7" s="3">
        <f t="shared" si="1"/>
        <v>240493</v>
      </c>
      <c r="I7" s="3">
        <f t="shared" si="6"/>
        <v>700208</v>
      </c>
    </row>
    <row r="8" spans="1:9" x14ac:dyDescent="0.25">
      <c r="A8">
        <f t="shared" si="2"/>
        <v>55</v>
      </c>
      <c r="B8">
        <f t="shared" si="3"/>
        <v>59</v>
      </c>
      <c r="C8" t="str">
        <f t="shared" si="0"/>
        <v>55 - 59</v>
      </c>
      <c r="D8" s="3">
        <v>147860</v>
      </c>
      <c r="E8" s="3">
        <f t="shared" si="4"/>
        <v>475056</v>
      </c>
      <c r="F8" s="3">
        <v>147203</v>
      </c>
      <c r="G8" s="3">
        <f t="shared" si="5"/>
        <v>520215</v>
      </c>
      <c r="H8" s="3">
        <f t="shared" si="1"/>
        <v>295063</v>
      </c>
      <c r="I8" s="3">
        <f t="shared" si="6"/>
        <v>995271</v>
      </c>
    </row>
    <row r="9" spans="1:9" x14ac:dyDescent="0.25">
      <c r="A9">
        <f t="shared" si="2"/>
        <v>50</v>
      </c>
      <c r="B9">
        <f t="shared" si="3"/>
        <v>54</v>
      </c>
      <c r="C9" t="str">
        <f t="shared" si="0"/>
        <v>50 - 54</v>
      </c>
      <c r="D9" s="3">
        <v>158465</v>
      </c>
      <c r="E9" s="3">
        <f t="shared" si="4"/>
        <v>633521</v>
      </c>
      <c r="F9" s="3">
        <v>156626</v>
      </c>
      <c r="G9" s="3">
        <f t="shared" si="5"/>
        <v>676841</v>
      </c>
      <c r="H9" s="3">
        <f t="shared" si="1"/>
        <v>315091</v>
      </c>
      <c r="I9" s="3">
        <f t="shared" si="6"/>
        <v>1310362</v>
      </c>
    </row>
    <row r="10" spans="1:9" x14ac:dyDescent="0.25">
      <c r="A10">
        <f t="shared" si="2"/>
        <v>45</v>
      </c>
      <c r="B10">
        <f t="shared" si="3"/>
        <v>49</v>
      </c>
      <c r="C10" t="str">
        <f t="shared" si="0"/>
        <v>45 - 49</v>
      </c>
      <c r="D10" s="3">
        <v>149607</v>
      </c>
      <c r="E10" s="3">
        <f t="shared" si="4"/>
        <v>783128</v>
      </c>
      <c r="F10" s="3">
        <v>153806</v>
      </c>
      <c r="G10" s="3">
        <f t="shared" si="5"/>
        <v>830647</v>
      </c>
      <c r="H10" s="3">
        <f t="shared" si="1"/>
        <v>303413</v>
      </c>
      <c r="I10" s="3">
        <f t="shared" si="6"/>
        <v>1613775</v>
      </c>
    </row>
    <row r="11" spans="1:9" x14ac:dyDescent="0.25">
      <c r="A11">
        <f t="shared" si="2"/>
        <v>40</v>
      </c>
      <c r="B11">
        <f t="shared" si="3"/>
        <v>44</v>
      </c>
      <c r="C11" t="str">
        <f t="shared" si="0"/>
        <v>40 - 44</v>
      </c>
      <c r="D11" s="3">
        <v>154460</v>
      </c>
      <c r="E11" s="3">
        <f t="shared" si="4"/>
        <v>937588</v>
      </c>
      <c r="F11" s="3">
        <v>162295</v>
      </c>
      <c r="G11" s="3">
        <f t="shared" si="5"/>
        <v>992942</v>
      </c>
      <c r="H11" s="3">
        <f t="shared" si="1"/>
        <v>316755</v>
      </c>
      <c r="I11" s="3">
        <f t="shared" si="6"/>
        <v>1930530</v>
      </c>
    </row>
    <row r="12" spans="1:9" x14ac:dyDescent="0.25">
      <c r="A12">
        <f t="shared" si="2"/>
        <v>35</v>
      </c>
      <c r="B12">
        <f t="shared" si="3"/>
        <v>39</v>
      </c>
      <c r="C12" t="str">
        <f t="shared" si="0"/>
        <v>35 - 39</v>
      </c>
      <c r="D12" s="3">
        <v>143795</v>
      </c>
      <c r="E12" s="3">
        <f t="shared" si="4"/>
        <v>1081383</v>
      </c>
      <c r="F12" s="3">
        <v>157272</v>
      </c>
      <c r="G12" s="3">
        <f t="shared" si="5"/>
        <v>1150214</v>
      </c>
      <c r="H12" s="3">
        <f t="shared" si="1"/>
        <v>301067</v>
      </c>
      <c r="I12" s="3">
        <f t="shared" si="6"/>
        <v>2231597</v>
      </c>
    </row>
    <row r="13" spans="1:9" x14ac:dyDescent="0.25">
      <c r="A13">
        <f t="shared" si="2"/>
        <v>30</v>
      </c>
      <c r="B13">
        <f t="shared" si="3"/>
        <v>34</v>
      </c>
      <c r="C13" t="str">
        <f t="shared" si="0"/>
        <v>30 - 34</v>
      </c>
      <c r="D13" s="3">
        <v>137847</v>
      </c>
      <c r="E13" s="3">
        <f t="shared" si="4"/>
        <v>1219230</v>
      </c>
      <c r="F13" s="3">
        <v>152272</v>
      </c>
      <c r="G13" s="3">
        <f t="shared" si="5"/>
        <v>1302486</v>
      </c>
      <c r="H13" s="3">
        <f t="shared" si="1"/>
        <v>290119</v>
      </c>
      <c r="I13" s="3">
        <f t="shared" si="6"/>
        <v>2521716</v>
      </c>
    </row>
    <row r="14" spans="1:9" x14ac:dyDescent="0.25">
      <c r="A14">
        <f t="shared" si="2"/>
        <v>25</v>
      </c>
      <c r="B14">
        <f t="shared" si="3"/>
        <v>29</v>
      </c>
      <c r="C14" t="str">
        <f t="shared" si="0"/>
        <v>25 - 29</v>
      </c>
      <c r="D14" s="3">
        <v>132504</v>
      </c>
      <c r="E14" s="3">
        <f t="shared" si="4"/>
        <v>1351734</v>
      </c>
      <c r="F14" s="3">
        <v>138526</v>
      </c>
      <c r="G14" s="3">
        <f t="shared" si="5"/>
        <v>1441012</v>
      </c>
      <c r="H14" s="3">
        <f t="shared" si="1"/>
        <v>271030</v>
      </c>
      <c r="I14" s="3">
        <f t="shared" si="6"/>
        <v>2792746</v>
      </c>
    </row>
    <row r="15" spans="1:9" x14ac:dyDescent="0.25">
      <c r="A15">
        <f t="shared" si="2"/>
        <v>20</v>
      </c>
      <c r="B15">
        <f t="shared" si="3"/>
        <v>24</v>
      </c>
      <c r="C15" t="str">
        <f t="shared" si="0"/>
        <v>20 - 24</v>
      </c>
      <c r="D15" s="3">
        <v>133493</v>
      </c>
      <c r="E15" s="3">
        <f t="shared" si="4"/>
        <v>1485227</v>
      </c>
      <c r="F15" s="3">
        <v>130634</v>
      </c>
      <c r="G15" s="3">
        <f t="shared" si="5"/>
        <v>1571646</v>
      </c>
      <c r="H15" s="3">
        <f t="shared" si="1"/>
        <v>264127</v>
      </c>
      <c r="I15" s="3">
        <f t="shared" si="6"/>
        <v>3056873</v>
      </c>
    </row>
    <row r="16" spans="1:9" x14ac:dyDescent="0.25">
      <c r="A16">
        <f t="shared" si="2"/>
        <v>15</v>
      </c>
      <c r="B16">
        <f t="shared" si="3"/>
        <v>19</v>
      </c>
      <c r="C16" t="str">
        <f t="shared" si="0"/>
        <v>15 - 19</v>
      </c>
      <c r="D16" s="3">
        <v>124287</v>
      </c>
      <c r="E16" s="3">
        <f t="shared" si="4"/>
        <v>1609514</v>
      </c>
      <c r="F16" s="3">
        <v>118615</v>
      </c>
      <c r="G16" s="3">
        <f t="shared" si="5"/>
        <v>1690261</v>
      </c>
      <c r="H16" s="3">
        <f t="shared" si="1"/>
        <v>242902</v>
      </c>
      <c r="I16" s="3">
        <f t="shared" si="6"/>
        <v>3299775</v>
      </c>
    </row>
    <row r="17" spans="1:9" x14ac:dyDescent="0.25">
      <c r="A17">
        <f t="shared" si="2"/>
        <v>10</v>
      </c>
      <c r="B17">
        <f t="shared" si="3"/>
        <v>14</v>
      </c>
      <c r="C17" t="str">
        <f t="shared" si="0"/>
        <v>10 - 14</v>
      </c>
      <c r="D17" s="3">
        <v>109401</v>
      </c>
      <c r="E17" s="3">
        <f t="shared" si="4"/>
        <v>1718915</v>
      </c>
      <c r="F17" s="3">
        <v>104987</v>
      </c>
      <c r="G17" s="3">
        <f t="shared" si="5"/>
        <v>1795248</v>
      </c>
      <c r="H17" s="3">
        <f t="shared" si="1"/>
        <v>214388</v>
      </c>
      <c r="I17" s="3">
        <f t="shared" si="6"/>
        <v>3514163</v>
      </c>
    </row>
    <row r="18" spans="1:9" x14ac:dyDescent="0.25">
      <c r="A18">
        <f t="shared" si="2"/>
        <v>5</v>
      </c>
      <c r="B18">
        <f t="shared" si="3"/>
        <v>9</v>
      </c>
      <c r="C18" t="str">
        <f t="shared" si="0"/>
        <v>5 - 9</v>
      </c>
      <c r="D18" s="3">
        <v>103861</v>
      </c>
      <c r="E18" s="3">
        <f t="shared" si="4"/>
        <v>1822776</v>
      </c>
      <c r="F18" s="3">
        <v>100591</v>
      </c>
      <c r="G18" s="3">
        <f t="shared" si="5"/>
        <v>1895839</v>
      </c>
      <c r="H18" s="3">
        <f t="shared" si="1"/>
        <v>204452</v>
      </c>
      <c r="I18" s="3">
        <f t="shared" si="6"/>
        <v>3718615</v>
      </c>
    </row>
    <row r="19" spans="1:9" x14ac:dyDescent="0.25">
      <c r="A19">
        <f t="shared" si="2"/>
        <v>0</v>
      </c>
      <c r="B19">
        <f t="shared" si="3"/>
        <v>4</v>
      </c>
      <c r="C19" t="str">
        <f t="shared" si="0"/>
        <v>0 - 4</v>
      </c>
      <c r="D19" s="3">
        <v>93852</v>
      </c>
      <c r="E19" s="3">
        <f t="shared" si="4"/>
        <v>1916628</v>
      </c>
      <c r="F19" s="3">
        <v>89723</v>
      </c>
      <c r="G19" s="3">
        <f t="shared" si="5"/>
        <v>1985562</v>
      </c>
      <c r="H19" s="3">
        <f t="shared" si="1"/>
        <v>183575</v>
      </c>
      <c r="I19" s="3">
        <f t="shared" si="6"/>
        <v>3902190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C1" workbookViewId="0">
      <selection activeCell="E10" sqref="E10"/>
    </sheetView>
  </sheetViews>
  <sheetFormatPr defaultRowHeight="15" x14ac:dyDescent="0.25"/>
  <cols>
    <col min="3" max="3" width="12.140625" bestFit="1" customWidth="1"/>
    <col min="4" max="4" width="11.5703125" bestFit="1" customWidth="1"/>
    <col min="5" max="5" width="13.28515625" bestFit="1" customWidth="1"/>
    <col min="6" max="6" width="11.5703125" bestFit="1" customWidth="1"/>
    <col min="7" max="7" width="13.28515625" bestFit="1" customWidth="1"/>
    <col min="8" max="8" width="11.5703125" bestFit="1" customWidth="1"/>
    <col min="9" max="9" width="13.28515625" bestFit="1" customWidth="1"/>
  </cols>
  <sheetData>
    <row r="1" spans="1:9" x14ac:dyDescent="0.25">
      <c r="A1" t="s">
        <v>17</v>
      </c>
      <c r="B1" t="s">
        <v>18</v>
      </c>
      <c r="C1" t="s">
        <v>4</v>
      </c>
      <c r="D1" t="s">
        <v>15</v>
      </c>
      <c r="E1" t="s">
        <v>23</v>
      </c>
      <c r="F1" t="s">
        <v>16</v>
      </c>
      <c r="G1" t="s">
        <v>21</v>
      </c>
      <c r="H1" t="s">
        <v>19</v>
      </c>
      <c r="I1" t="s">
        <v>22</v>
      </c>
    </row>
    <row r="2" spans="1:9" x14ac:dyDescent="0.25">
      <c r="A2">
        <v>85</v>
      </c>
      <c r="B2" t="s">
        <v>14</v>
      </c>
      <c r="C2" t="str">
        <f>CONCATENATE(A2," - ",B2)</f>
        <v>85 - &amp; Above</v>
      </c>
      <c r="D2" s="4">
        <v>14000</v>
      </c>
      <c r="E2" s="4">
        <f>D2</f>
        <v>14000</v>
      </c>
      <c r="F2" s="4">
        <v>27700</v>
      </c>
      <c r="G2" s="4">
        <f>F2</f>
        <v>27700</v>
      </c>
      <c r="H2" s="4">
        <f>D2+F2</f>
        <v>41700</v>
      </c>
      <c r="I2" s="4">
        <f>H2</f>
        <v>41700</v>
      </c>
    </row>
    <row r="3" spans="1:9" x14ac:dyDescent="0.25">
      <c r="A3">
        <v>80</v>
      </c>
      <c r="B3">
        <v>84</v>
      </c>
      <c r="C3" t="str">
        <f t="shared" ref="C3:C19" si="0">CONCATENATE(A3," - ",B3)</f>
        <v>80 - 84</v>
      </c>
      <c r="D3" s="4">
        <v>20900</v>
      </c>
      <c r="E3" s="4">
        <f>D3+E2</f>
        <v>34900</v>
      </c>
      <c r="F3" s="4">
        <v>30900</v>
      </c>
      <c r="G3" s="4">
        <f>F3+G2</f>
        <v>58600</v>
      </c>
      <c r="H3" s="4">
        <f t="shared" ref="H3:H19" si="1">D3+F3</f>
        <v>51800</v>
      </c>
      <c r="I3" s="4">
        <f>H3+I2</f>
        <v>93500</v>
      </c>
    </row>
    <row r="4" spans="1:9" x14ac:dyDescent="0.25">
      <c r="A4">
        <v>75</v>
      </c>
      <c r="B4">
        <v>79</v>
      </c>
      <c r="C4" t="str">
        <f t="shared" si="0"/>
        <v>75 - 79</v>
      </c>
      <c r="D4" s="4">
        <v>36100</v>
      </c>
      <c r="E4" s="4">
        <f t="shared" ref="E4:E19" si="2">D4+E3</f>
        <v>71000</v>
      </c>
      <c r="F4" s="4">
        <v>45100</v>
      </c>
      <c r="G4" s="4">
        <f t="shared" ref="G4:G19" si="3">F4+G3</f>
        <v>103700</v>
      </c>
      <c r="H4" s="4">
        <f t="shared" si="1"/>
        <v>81200</v>
      </c>
      <c r="I4" s="4">
        <f t="shared" ref="I4:I19" si="4">H4+I3</f>
        <v>174700</v>
      </c>
    </row>
    <row r="5" spans="1:9" x14ac:dyDescent="0.25">
      <c r="A5">
        <v>70</v>
      </c>
      <c r="B5">
        <v>74</v>
      </c>
      <c r="C5" t="str">
        <f t="shared" si="0"/>
        <v>70 - 74</v>
      </c>
      <c r="D5" s="4">
        <v>47800</v>
      </c>
      <c r="E5" s="4">
        <f t="shared" si="2"/>
        <v>118800</v>
      </c>
      <c r="F5" s="4">
        <v>54900</v>
      </c>
      <c r="G5" s="4">
        <f t="shared" si="3"/>
        <v>158600</v>
      </c>
      <c r="H5" s="4">
        <f t="shared" si="1"/>
        <v>102700</v>
      </c>
      <c r="I5" s="4">
        <f t="shared" si="4"/>
        <v>277400</v>
      </c>
    </row>
    <row r="6" spans="1:9" x14ac:dyDescent="0.25">
      <c r="A6">
        <v>65</v>
      </c>
      <c r="B6">
        <v>69</v>
      </c>
      <c r="C6" t="str">
        <f t="shared" si="0"/>
        <v>65 - 69</v>
      </c>
      <c r="D6" s="4">
        <v>88700</v>
      </c>
      <c r="E6" s="4">
        <f t="shared" si="2"/>
        <v>207500</v>
      </c>
      <c r="F6" s="4">
        <v>93700</v>
      </c>
      <c r="G6" s="4">
        <f t="shared" si="3"/>
        <v>252300</v>
      </c>
      <c r="H6" s="4">
        <f t="shared" si="1"/>
        <v>182400</v>
      </c>
      <c r="I6" s="4">
        <f t="shared" si="4"/>
        <v>459800</v>
      </c>
    </row>
    <row r="7" spans="1:9" x14ac:dyDescent="0.25">
      <c r="A7">
        <v>60</v>
      </c>
      <c r="B7">
        <v>64</v>
      </c>
      <c r="C7" t="str">
        <f t="shared" si="0"/>
        <v>60 - 64</v>
      </c>
      <c r="D7" s="4">
        <v>119700</v>
      </c>
      <c r="E7" s="4">
        <f t="shared" si="2"/>
        <v>327200</v>
      </c>
      <c r="F7" s="4">
        <v>120800</v>
      </c>
      <c r="G7" s="4">
        <f t="shared" si="3"/>
        <v>373100</v>
      </c>
      <c r="H7" s="4">
        <f t="shared" si="1"/>
        <v>240500</v>
      </c>
      <c r="I7" s="4">
        <f t="shared" si="4"/>
        <v>700300</v>
      </c>
    </row>
    <row r="8" spans="1:9" x14ac:dyDescent="0.25">
      <c r="A8">
        <v>55</v>
      </c>
      <c r="B8">
        <v>59</v>
      </c>
      <c r="C8" t="str">
        <f t="shared" si="0"/>
        <v>55 - 59</v>
      </c>
      <c r="D8" s="4">
        <v>147900</v>
      </c>
      <c r="E8" s="4">
        <f t="shared" si="2"/>
        <v>475100</v>
      </c>
      <c r="F8" s="4">
        <v>147200</v>
      </c>
      <c r="G8" s="4">
        <f t="shared" si="3"/>
        <v>520300</v>
      </c>
      <c r="H8" s="4">
        <f t="shared" si="1"/>
        <v>295100</v>
      </c>
      <c r="I8" s="4">
        <f t="shared" si="4"/>
        <v>995400</v>
      </c>
    </row>
    <row r="9" spans="1:9" x14ac:dyDescent="0.25">
      <c r="A9">
        <v>50</v>
      </c>
      <c r="B9">
        <v>54</v>
      </c>
      <c r="C9" t="str">
        <f t="shared" si="0"/>
        <v>50 - 54</v>
      </c>
      <c r="D9" s="4">
        <v>158500</v>
      </c>
      <c r="E9" s="4">
        <f t="shared" si="2"/>
        <v>633600</v>
      </c>
      <c r="F9" s="4">
        <v>156600</v>
      </c>
      <c r="G9" s="4">
        <f t="shared" si="3"/>
        <v>676900</v>
      </c>
      <c r="H9" s="4">
        <f t="shared" si="1"/>
        <v>315100</v>
      </c>
      <c r="I9" s="4">
        <f t="shared" si="4"/>
        <v>1310500</v>
      </c>
    </row>
    <row r="10" spans="1:9" x14ac:dyDescent="0.25">
      <c r="A10">
        <v>45</v>
      </c>
      <c r="B10">
        <v>49</v>
      </c>
      <c r="C10" t="str">
        <f t="shared" si="0"/>
        <v>45 - 49</v>
      </c>
      <c r="D10" s="4">
        <v>149600</v>
      </c>
      <c r="E10" s="4">
        <f t="shared" si="2"/>
        <v>783200</v>
      </c>
      <c r="F10" s="4">
        <v>153800</v>
      </c>
      <c r="G10" s="4">
        <f t="shared" si="3"/>
        <v>830700</v>
      </c>
      <c r="H10" s="4">
        <f t="shared" si="1"/>
        <v>303400</v>
      </c>
      <c r="I10" s="4">
        <f t="shared" si="4"/>
        <v>1613900</v>
      </c>
    </row>
    <row r="11" spans="1:9" x14ac:dyDescent="0.25">
      <c r="A11">
        <v>40</v>
      </c>
      <c r="B11">
        <v>44</v>
      </c>
      <c r="C11" t="str">
        <f t="shared" si="0"/>
        <v>40 - 44</v>
      </c>
      <c r="D11" s="4">
        <v>154500</v>
      </c>
      <c r="E11" s="4">
        <f t="shared" si="2"/>
        <v>937700</v>
      </c>
      <c r="F11" s="4">
        <v>162300</v>
      </c>
      <c r="G11" s="4">
        <f t="shared" si="3"/>
        <v>993000</v>
      </c>
      <c r="H11" s="4">
        <f t="shared" si="1"/>
        <v>316800</v>
      </c>
      <c r="I11" s="4">
        <f t="shared" si="4"/>
        <v>1930700</v>
      </c>
    </row>
    <row r="12" spans="1:9" x14ac:dyDescent="0.25">
      <c r="A12">
        <v>35</v>
      </c>
      <c r="B12">
        <v>39</v>
      </c>
      <c r="C12" t="str">
        <f t="shared" si="0"/>
        <v>35 - 39</v>
      </c>
      <c r="D12" s="4">
        <v>143800</v>
      </c>
      <c r="E12" s="4">
        <f t="shared" si="2"/>
        <v>1081500</v>
      </c>
      <c r="F12" s="4">
        <v>157300</v>
      </c>
      <c r="G12" s="4">
        <f t="shared" si="3"/>
        <v>1150300</v>
      </c>
      <c r="H12" s="4">
        <f t="shared" si="1"/>
        <v>301100</v>
      </c>
      <c r="I12" s="4">
        <f t="shared" si="4"/>
        <v>2231800</v>
      </c>
    </row>
    <row r="13" spans="1:9" x14ac:dyDescent="0.25">
      <c r="A13">
        <v>30</v>
      </c>
      <c r="B13">
        <v>34</v>
      </c>
      <c r="C13" t="str">
        <f t="shared" si="0"/>
        <v>30 - 34</v>
      </c>
      <c r="D13" s="4">
        <v>137800</v>
      </c>
      <c r="E13" s="4">
        <f t="shared" si="2"/>
        <v>1219300</v>
      </c>
      <c r="F13" s="4">
        <v>152800</v>
      </c>
      <c r="G13" s="4">
        <f t="shared" si="3"/>
        <v>1303100</v>
      </c>
      <c r="H13" s="4">
        <f t="shared" si="1"/>
        <v>290600</v>
      </c>
      <c r="I13" s="4">
        <f t="shared" si="4"/>
        <v>2522400</v>
      </c>
    </row>
    <row r="14" spans="1:9" x14ac:dyDescent="0.25">
      <c r="A14">
        <v>25</v>
      </c>
      <c r="B14">
        <v>29</v>
      </c>
      <c r="C14" t="str">
        <f t="shared" si="0"/>
        <v>25 - 29</v>
      </c>
      <c r="D14" s="4">
        <v>132500</v>
      </c>
      <c r="E14" s="4">
        <f t="shared" si="2"/>
        <v>1351800</v>
      </c>
      <c r="F14" s="4">
        <v>138500</v>
      </c>
      <c r="G14" s="4">
        <f t="shared" si="3"/>
        <v>1441600</v>
      </c>
      <c r="H14" s="4">
        <f t="shared" si="1"/>
        <v>271000</v>
      </c>
      <c r="I14" s="4">
        <f t="shared" si="4"/>
        <v>2793400</v>
      </c>
    </row>
    <row r="15" spans="1:9" x14ac:dyDescent="0.25">
      <c r="A15">
        <v>20</v>
      </c>
      <c r="B15">
        <v>24</v>
      </c>
      <c r="C15" t="str">
        <f t="shared" si="0"/>
        <v>20 - 24</v>
      </c>
      <c r="D15" s="4">
        <v>133500</v>
      </c>
      <c r="E15" s="4">
        <f t="shared" si="2"/>
        <v>1485300</v>
      </c>
      <c r="F15" s="4">
        <v>130600</v>
      </c>
      <c r="G15" s="4">
        <f t="shared" si="3"/>
        <v>1572200</v>
      </c>
      <c r="H15" s="4">
        <f t="shared" si="1"/>
        <v>264100</v>
      </c>
      <c r="I15" s="4">
        <f t="shared" si="4"/>
        <v>3057500</v>
      </c>
    </row>
    <row r="16" spans="1:9" x14ac:dyDescent="0.25">
      <c r="A16">
        <v>15</v>
      </c>
      <c r="B16">
        <v>19</v>
      </c>
      <c r="C16" t="str">
        <f t="shared" si="0"/>
        <v>15 - 19</v>
      </c>
      <c r="D16" s="4">
        <v>124300</v>
      </c>
      <c r="E16" s="4">
        <f t="shared" si="2"/>
        <v>1609600</v>
      </c>
      <c r="F16" s="4">
        <v>118600</v>
      </c>
      <c r="G16" s="4">
        <f t="shared" si="3"/>
        <v>1690800</v>
      </c>
      <c r="H16" s="4">
        <f t="shared" si="1"/>
        <v>242900</v>
      </c>
      <c r="I16" s="4">
        <f t="shared" si="4"/>
        <v>3300400</v>
      </c>
    </row>
    <row r="17" spans="1:9" x14ac:dyDescent="0.25">
      <c r="A17">
        <v>10</v>
      </c>
      <c r="B17">
        <v>14</v>
      </c>
      <c r="C17" t="str">
        <f t="shared" si="0"/>
        <v>10 - 14</v>
      </c>
      <c r="D17" s="4">
        <v>109400</v>
      </c>
      <c r="E17" s="4">
        <f t="shared" si="2"/>
        <v>1719000</v>
      </c>
      <c r="F17" s="4">
        <v>105000</v>
      </c>
      <c r="G17" s="4">
        <f t="shared" si="3"/>
        <v>1795800</v>
      </c>
      <c r="H17" s="4">
        <f t="shared" si="1"/>
        <v>214400</v>
      </c>
      <c r="I17" s="4">
        <f t="shared" si="4"/>
        <v>3514800</v>
      </c>
    </row>
    <row r="18" spans="1:9" x14ac:dyDescent="0.25">
      <c r="A18">
        <v>5</v>
      </c>
      <c r="B18">
        <v>9</v>
      </c>
      <c r="C18" t="str">
        <f t="shared" si="0"/>
        <v>5 - 9</v>
      </c>
      <c r="D18" s="4">
        <v>103900</v>
      </c>
      <c r="E18" s="4">
        <f t="shared" si="2"/>
        <v>1822900</v>
      </c>
      <c r="F18" s="4">
        <v>100600</v>
      </c>
      <c r="G18" s="4">
        <f t="shared" si="3"/>
        <v>1896400</v>
      </c>
      <c r="H18" s="4">
        <f t="shared" si="1"/>
        <v>204500</v>
      </c>
      <c r="I18" s="4">
        <f t="shared" si="4"/>
        <v>3719300</v>
      </c>
    </row>
    <row r="19" spans="1:9" x14ac:dyDescent="0.25">
      <c r="A19">
        <v>0</v>
      </c>
      <c r="B19">
        <v>4</v>
      </c>
      <c r="C19" t="str">
        <f t="shared" si="0"/>
        <v>0 - 4</v>
      </c>
      <c r="D19" s="4">
        <v>93900</v>
      </c>
      <c r="E19" s="4">
        <f t="shared" si="2"/>
        <v>1916800</v>
      </c>
      <c r="F19" s="4">
        <v>89700</v>
      </c>
      <c r="G19" s="4">
        <f t="shared" si="3"/>
        <v>1986100</v>
      </c>
      <c r="H19" s="4">
        <f t="shared" si="1"/>
        <v>183600</v>
      </c>
      <c r="I19" s="4">
        <f t="shared" si="4"/>
        <v>3902900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Hunters Preference</vt:lpstr>
      <vt:lpstr>Sheet1</vt:lpstr>
      <vt:lpstr>Sheet2</vt:lpstr>
      <vt:lpstr>2016</vt:lpstr>
      <vt:lpstr>2015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lim</dc:creator>
  <cp:lastModifiedBy>remy lim</cp:lastModifiedBy>
  <dcterms:created xsi:type="dcterms:W3CDTF">2017-04-02T09:03:03Z</dcterms:created>
  <dcterms:modified xsi:type="dcterms:W3CDTF">2017-04-02T13:08:43Z</dcterms:modified>
</cp:coreProperties>
</file>