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"/>
    </mc:Choice>
  </mc:AlternateContent>
  <xr:revisionPtr revIDLastSave="0" documentId="10_ncr:8100000_{8BC42D2B-1AB9-D64A-899D-36E3EA77F77A}" xr6:coauthVersionLast="33" xr6:coauthVersionMax="33" xr10:uidLastSave="{00000000-0000-0000-0000-000000000000}"/>
  <bookViews>
    <workbookView xWindow="380" yWindow="2340" windowWidth="38020" windowHeight="17240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Virtual Machines (Split)" sheetId="22" r:id="rId5"/>
    <sheet name="AzureVMs.csv (Split)" sheetId="27" r:id="rId6"/>
    <sheet name="AzureStorage.csv (Split)" sheetId="24" r:id="rId7"/>
    <sheet name="AzureNetwork.csv (Split)" sheetId="25" r:id="rId8"/>
    <sheet name="Locations" sheetId="31" state="hidden" r:id="rId9"/>
    <sheet name="StorageTypes" sheetId="30" state="hidden" r:id="rId10"/>
    <sheet name="MachineTypes" sheetId="29" state="hidden" r:id="rId11"/>
    <sheet name="Network Security Groups" sheetId="2" state="hidden" r:id="rId12"/>
    <sheet name="ImageName" sheetId="19" state="hidden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" i="27"/>
  <c r="T23" i="5" l="1"/>
  <c r="S23" i="5" s="1"/>
  <c r="R23" i="5"/>
  <c r="Q23" i="5"/>
  <c r="T22" i="5"/>
  <c r="S22" i="5"/>
  <c r="R22" i="5"/>
  <c r="Q22" i="5"/>
  <c r="T21" i="5"/>
  <c r="S21" i="5" s="1"/>
  <c r="R21" i="5"/>
  <c r="Q21" i="5"/>
  <c r="T20" i="5"/>
  <c r="S20" i="5"/>
  <c r="R20" i="5"/>
  <c r="Q20" i="5"/>
  <c r="T19" i="5"/>
  <c r="S19" i="5" s="1"/>
  <c r="R19" i="5"/>
  <c r="Q19" i="5"/>
  <c r="T18" i="5"/>
  <c r="S18" i="5"/>
  <c r="R18" i="5"/>
  <c r="Q18" i="5"/>
  <c r="T17" i="5"/>
  <c r="S17" i="5" s="1"/>
  <c r="R17" i="5"/>
  <c r="Q17" i="5"/>
  <c r="T16" i="5"/>
  <c r="S16" i="5"/>
  <c r="R16" i="5"/>
  <c r="Q16" i="5"/>
  <c r="T15" i="5"/>
  <c r="S15" i="5" s="1"/>
  <c r="R15" i="5"/>
  <c r="Q15" i="5"/>
  <c r="T14" i="5"/>
  <c r="S14" i="5"/>
  <c r="R14" i="5"/>
  <c r="Q14" i="5"/>
  <c r="T13" i="5"/>
  <c r="S13" i="5" s="1"/>
  <c r="R13" i="5"/>
  <c r="Q13" i="5"/>
  <c r="T12" i="5"/>
  <c r="S12" i="5"/>
  <c r="R12" i="5"/>
  <c r="Q12" i="5"/>
  <c r="T11" i="5"/>
  <c r="S11" i="5" s="1"/>
  <c r="R11" i="5"/>
  <c r="Q11" i="5"/>
  <c r="T10" i="5"/>
  <c r="S10" i="5"/>
  <c r="R10" i="5"/>
  <c r="Q10" i="5"/>
  <c r="T9" i="5"/>
  <c r="S9" i="5" s="1"/>
  <c r="R9" i="5"/>
  <c r="Q9" i="5"/>
  <c r="T8" i="5"/>
  <c r="S8" i="5"/>
  <c r="R8" i="5"/>
  <c r="Q8" i="5"/>
  <c r="T7" i="5"/>
  <c r="S7" i="5" s="1"/>
  <c r="R7" i="5"/>
  <c r="Q7" i="5"/>
  <c r="T6" i="5"/>
  <c r="S6" i="5"/>
  <c r="R6" i="5"/>
  <c r="Q6" i="5"/>
  <c r="T5" i="5"/>
  <c r="S5" i="5" s="1"/>
  <c r="R5" i="5"/>
  <c r="Q5" i="5"/>
  <c r="T4" i="5"/>
  <c r="S4" i="5"/>
  <c r="R4" i="5"/>
  <c r="Q4" i="5"/>
  <c r="T3" i="5"/>
  <c r="S3" i="5" s="1"/>
  <c r="R3" i="5"/>
  <c r="Q3" i="5"/>
  <c r="T2" i="5"/>
  <c r="S2" i="5"/>
  <c r="R2" i="5"/>
  <c r="Q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H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1" i="5"/>
  <c r="H22" i="5"/>
  <c r="H2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A3" i="27"/>
  <c r="B3" i="27"/>
  <c r="C3" i="27"/>
  <c r="D3" i="27"/>
  <c r="E3" i="27"/>
  <c r="F3" i="27"/>
  <c r="G3" i="27"/>
  <c r="J3" i="27" s="1"/>
  <c r="A4" i="27"/>
  <c r="B4" i="27"/>
  <c r="C4" i="27"/>
  <c r="D4" i="27"/>
  <c r="E4" i="27"/>
  <c r="F4" i="27"/>
  <c r="G4" i="27"/>
  <c r="J4" i="27" s="1"/>
  <c r="A5" i="27"/>
  <c r="B5" i="27"/>
  <c r="C5" i="27"/>
  <c r="D5" i="27"/>
  <c r="E5" i="27"/>
  <c r="F5" i="27"/>
  <c r="G5" i="27"/>
  <c r="J5" i="27" s="1"/>
  <c r="A6" i="27"/>
  <c r="B6" i="27"/>
  <c r="C6" i="27"/>
  <c r="D6" i="27"/>
  <c r="E6" i="27"/>
  <c r="F6" i="27"/>
  <c r="G6" i="27"/>
  <c r="I6" i="27" s="1"/>
  <c r="A7" i="27"/>
  <c r="B7" i="27"/>
  <c r="C7" i="27"/>
  <c r="D7" i="27"/>
  <c r="E7" i="27"/>
  <c r="F7" i="27"/>
  <c r="G7" i="27"/>
  <c r="H7" i="27" s="1"/>
  <c r="A8" i="27"/>
  <c r="B8" i="27"/>
  <c r="C8" i="27"/>
  <c r="D8" i="27"/>
  <c r="E8" i="27"/>
  <c r="F8" i="27"/>
  <c r="G8" i="27"/>
  <c r="H8" i="27" s="1"/>
  <c r="A9" i="27"/>
  <c r="B9" i="27"/>
  <c r="C9" i="27"/>
  <c r="D9" i="27"/>
  <c r="E9" i="27"/>
  <c r="F9" i="27"/>
  <c r="G9" i="27"/>
  <c r="H9" i="27" s="1"/>
  <c r="A10" i="27"/>
  <c r="B10" i="27"/>
  <c r="C10" i="27"/>
  <c r="D10" i="27"/>
  <c r="E10" i="27"/>
  <c r="F10" i="27"/>
  <c r="G10" i="27"/>
  <c r="J10" i="27" s="1"/>
  <c r="A11" i="27"/>
  <c r="B11" i="27"/>
  <c r="C11" i="27"/>
  <c r="D11" i="27"/>
  <c r="E11" i="27"/>
  <c r="F11" i="27"/>
  <c r="G11" i="27"/>
  <c r="J11" i="27" s="1"/>
  <c r="A12" i="27"/>
  <c r="B12" i="27"/>
  <c r="C12" i="27"/>
  <c r="D12" i="27"/>
  <c r="E12" i="27"/>
  <c r="F12" i="27"/>
  <c r="G12" i="27"/>
  <c r="H12" i="27" s="1"/>
  <c r="A13" i="27"/>
  <c r="B13" i="27"/>
  <c r="C13" i="27"/>
  <c r="D13" i="27"/>
  <c r="E13" i="27"/>
  <c r="F13" i="27"/>
  <c r="G13" i="27"/>
  <c r="H13" i="27" s="1"/>
  <c r="A14" i="27"/>
  <c r="B14" i="27"/>
  <c r="C14" i="27"/>
  <c r="D14" i="27"/>
  <c r="E14" i="27"/>
  <c r="F14" i="27"/>
  <c r="G14" i="27"/>
  <c r="J14" i="27" s="1"/>
  <c r="A15" i="27"/>
  <c r="B15" i="27"/>
  <c r="C15" i="27"/>
  <c r="D15" i="27"/>
  <c r="E15" i="27"/>
  <c r="F15" i="27"/>
  <c r="G15" i="27"/>
  <c r="J15" i="27" s="1"/>
  <c r="A16" i="27"/>
  <c r="B16" i="27"/>
  <c r="C16" i="27"/>
  <c r="D16" i="27"/>
  <c r="E16" i="27"/>
  <c r="F16" i="27"/>
  <c r="G16" i="27"/>
  <c r="J16" i="27" s="1"/>
  <c r="A17" i="27"/>
  <c r="B17" i="27"/>
  <c r="C17" i="27"/>
  <c r="D17" i="27"/>
  <c r="E17" i="27"/>
  <c r="F17" i="27"/>
  <c r="G17" i="27"/>
  <c r="H17" i="27" s="1"/>
  <c r="A18" i="27"/>
  <c r="B18" i="27"/>
  <c r="C18" i="27"/>
  <c r="D18" i="27"/>
  <c r="E18" i="27"/>
  <c r="F18" i="27"/>
  <c r="G18" i="27"/>
  <c r="I18" i="27" s="1"/>
  <c r="A19" i="27"/>
  <c r="B19" i="27"/>
  <c r="C19" i="27"/>
  <c r="D19" i="27"/>
  <c r="E19" i="27"/>
  <c r="F19" i="27"/>
  <c r="G19" i="27"/>
  <c r="J19" i="27" s="1"/>
  <c r="A20" i="27"/>
  <c r="B20" i="27"/>
  <c r="C20" i="27"/>
  <c r="D20" i="27"/>
  <c r="E20" i="27"/>
  <c r="F20" i="27"/>
  <c r="G20" i="27"/>
  <c r="H20" i="27" s="1"/>
  <c r="A21" i="27"/>
  <c r="B21" i="27"/>
  <c r="C21" i="27"/>
  <c r="D21" i="27"/>
  <c r="E21" i="27"/>
  <c r="F21" i="27"/>
  <c r="G21" i="27"/>
  <c r="H21" i="27" s="1"/>
  <c r="A22" i="27"/>
  <c r="B22" i="27"/>
  <c r="C22" i="27"/>
  <c r="D22" i="27"/>
  <c r="E22" i="27"/>
  <c r="F22" i="27"/>
  <c r="G22" i="27"/>
  <c r="I22" i="27" s="1"/>
  <c r="A23" i="27"/>
  <c r="B23" i="27"/>
  <c r="C23" i="27"/>
  <c r="D23" i="27"/>
  <c r="E23" i="27"/>
  <c r="F23" i="27"/>
  <c r="G23" i="27"/>
  <c r="J23" i="27" s="1"/>
  <c r="G2" i="27"/>
  <c r="I2" i="27" s="1"/>
  <c r="F2" i="27"/>
  <c r="E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S2" i="22" l="1"/>
  <c r="Q2" i="22"/>
  <c r="J9" i="27"/>
  <c r="I9" i="27"/>
  <c r="S6" i="22"/>
  <c r="S20" i="22"/>
  <c r="S19" i="22"/>
  <c r="S18" i="22"/>
  <c r="S17" i="22"/>
  <c r="J8" i="27"/>
  <c r="I7" i="27"/>
  <c r="S22" i="22"/>
  <c r="Q26" i="22"/>
  <c r="Q27" i="22" s="1"/>
  <c r="H6" i="27"/>
  <c r="I8" i="27"/>
  <c r="I20" i="27"/>
  <c r="J20" i="27"/>
  <c r="J7" i="27"/>
  <c r="J6" i="27"/>
  <c r="H16" i="27"/>
  <c r="I16" i="27"/>
  <c r="H4" i="27"/>
  <c r="I4" i="27"/>
  <c r="I12" i="27"/>
  <c r="J12" i="27"/>
  <c r="H5" i="27"/>
  <c r="I5" i="27"/>
  <c r="I13" i="27"/>
  <c r="J13" i="27"/>
  <c r="J17" i="27"/>
  <c r="H18" i="27"/>
  <c r="J21" i="27"/>
  <c r="H22" i="27"/>
  <c r="H10" i="27"/>
  <c r="I10" i="27"/>
  <c r="I14" i="27"/>
  <c r="I17" i="27"/>
  <c r="H2" i="27"/>
  <c r="H14" i="27"/>
  <c r="H15" i="27"/>
  <c r="J18" i="27"/>
  <c r="H19" i="27"/>
  <c r="J22" i="27"/>
  <c r="H23" i="27"/>
  <c r="I21" i="27"/>
  <c r="J2" i="27"/>
  <c r="I3" i="27"/>
  <c r="I15" i="27"/>
  <c r="I19" i="27"/>
  <c r="I23" i="27"/>
  <c r="H3" i="27"/>
  <c r="H11" i="27"/>
  <c r="I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D3" i="13"/>
  <c r="E3" i="13"/>
  <c r="F3" i="13"/>
  <c r="G3" i="13"/>
  <c r="H3" i="13" s="1"/>
  <c r="C4" i="13"/>
  <c r="D4" i="13"/>
  <c r="E4" i="13"/>
  <c r="F4" i="13"/>
  <c r="G4" i="13"/>
  <c r="H4" i="13" s="1"/>
  <c r="C5" i="13"/>
  <c r="D5" i="13"/>
  <c r="E5" i="13"/>
  <c r="F5" i="13"/>
  <c r="G5" i="13"/>
  <c r="H5" i="13" s="1"/>
  <c r="C6" i="13"/>
  <c r="D6" i="13"/>
  <c r="E6" i="13"/>
  <c r="F6" i="13"/>
  <c r="G6" i="13"/>
  <c r="H6" i="13" s="1"/>
  <c r="C7" i="13"/>
  <c r="D7" i="13"/>
  <c r="E7" i="13"/>
  <c r="F7" i="13"/>
  <c r="G7" i="13"/>
  <c r="H7" i="13" s="1"/>
  <c r="C8" i="13"/>
  <c r="D8" i="13"/>
  <c r="E8" i="13"/>
  <c r="F8" i="13"/>
  <c r="G8" i="13"/>
  <c r="H8" i="13" s="1"/>
  <c r="C9" i="13"/>
  <c r="D9" i="13"/>
  <c r="E9" i="13"/>
  <c r="F9" i="13"/>
  <c r="G9" i="13"/>
  <c r="H9" i="13" s="1"/>
  <c r="C10" i="13"/>
  <c r="D10" i="13"/>
  <c r="E10" i="13"/>
  <c r="F10" i="13"/>
  <c r="G10" i="13"/>
  <c r="H10" i="13" s="1"/>
  <c r="C11" i="13"/>
  <c r="D11" i="13"/>
  <c r="E11" i="13"/>
  <c r="F11" i="13"/>
  <c r="G11" i="13"/>
  <c r="H11" i="13" s="1"/>
  <c r="C12" i="13"/>
  <c r="D12" i="13"/>
  <c r="E12" i="13"/>
  <c r="F12" i="13"/>
  <c r="G12" i="13"/>
  <c r="H12" i="13" s="1"/>
  <c r="C13" i="13"/>
  <c r="D13" i="13"/>
  <c r="E13" i="13"/>
  <c r="F13" i="13"/>
  <c r="G13" i="13"/>
  <c r="H13" i="13" s="1"/>
  <c r="C14" i="13"/>
  <c r="D14" i="13"/>
  <c r="E14" i="13"/>
  <c r="F14" i="13"/>
  <c r="G14" i="13"/>
  <c r="H14" i="13" s="1"/>
  <c r="C15" i="13"/>
  <c r="D15" i="13"/>
  <c r="E15" i="13"/>
  <c r="F15" i="13"/>
  <c r="G15" i="13"/>
  <c r="H15" i="13" s="1"/>
  <c r="C16" i="13"/>
  <c r="D16" i="13"/>
  <c r="E16" i="13"/>
  <c r="F16" i="13"/>
  <c r="G16" i="13"/>
  <c r="H16" i="13" s="1"/>
  <c r="C17" i="13"/>
  <c r="D17" i="13"/>
  <c r="E17" i="13"/>
  <c r="F17" i="13"/>
  <c r="G17" i="13"/>
  <c r="H17" i="13" s="1"/>
  <c r="C18" i="13"/>
  <c r="D18" i="13"/>
  <c r="E18" i="13"/>
  <c r="F18" i="13"/>
  <c r="G18" i="13"/>
  <c r="H18" i="13" s="1"/>
  <c r="C19" i="13"/>
  <c r="D19" i="13"/>
  <c r="E19" i="13"/>
  <c r="F19" i="13"/>
  <c r="G19" i="13"/>
  <c r="H19" i="13" s="1"/>
  <c r="C20" i="13"/>
  <c r="D20" i="13"/>
  <c r="E20" i="13"/>
  <c r="F20" i="13"/>
  <c r="G20" i="13"/>
  <c r="H20" i="13" s="1"/>
  <c r="C21" i="13"/>
  <c r="D21" i="13"/>
  <c r="E21" i="13"/>
  <c r="F21" i="13"/>
  <c r="G21" i="13"/>
  <c r="H21" i="13" s="1"/>
  <c r="C22" i="13"/>
  <c r="D22" i="13"/>
  <c r="E22" i="13"/>
  <c r="F22" i="13"/>
  <c r="G22" i="13"/>
  <c r="H22" i="13" s="1"/>
  <c r="C23" i="13"/>
  <c r="D23" i="13"/>
  <c r="E23" i="13"/>
  <c r="F23" i="13"/>
  <c r="G23" i="13"/>
  <c r="H23" i="13" s="1"/>
  <c r="G2" i="13"/>
  <c r="I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J23" i="13" l="1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J2" i="13"/>
  <c r="H2" i="13"/>
  <c r="Q25" i="5"/>
  <c r="F2" i="13" l="1"/>
  <c r="D2" i="13"/>
  <c r="E2" i="13"/>
  <c r="C2" i="13"/>
  <c r="Q26" i="5"/>
  <c r="S25" i="5" l="1"/>
  <c r="R25" i="5"/>
  <c r="T25" i="5"/>
  <c r="T26" i="5"/>
  <c r="T27" i="5" s="1"/>
  <c r="R26" i="5"/>
  <c r="R27" i="5" s="1"/>
  <c r="S26" i="5"/>
  <c r="S27" i="5" s="1"/>
  <c r="Q27" i="5"/>
</calcChain>
</file>

<file path=xl/sharedStrings.xml><?xml version="1.0" encoding="utf-8"?>
<sst xmlns="http://schemas.openxmlformats.org/spreadsheetml/2006/main" count="1350" uniqueCount="295">
  <si>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</si>
  <si>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</si>
  <si>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</si>
  <si>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</si>
  <si>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</si>
  <si>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</si>
  <si>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</si>
  <si>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</si>
  <si>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</si>
  <si>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</si>
  <si>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</si>
  <si>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10.0.2.4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</si>
  <si>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</si>
  <si>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</si>
  <si>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</si>
  <si>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</si>
  <si>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</si>
  <si>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</si>
  <si>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</si>
  <si>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</si>
  <si>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</si>
  <si>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</si>
  <si>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</si>
  <si>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</si>
  <si>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</si>
  <si>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</si>
  <si>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</si>
  <si>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</si>
  <si>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</si>
  <si>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</si>
  <si>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</si>
  <si>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</si>
  <si>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</si>
  <si>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</si>
  <si>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10.0.1.4</t>
  </si>
  <si>
    <t>10.0.1.5</t>
  </si>
  <si>
    <t>10.0.1.6</t>
  </si>
  <si>
    <t>10.0.1.7</t>
  </si>
  <si>
    <t>10.0.1.8</t>
  </si>
  <si>
    <t>10.0.1.9</t>
  </si>
  <si>
    <t>10.0.1.10</t>
  </si>
  <si>
    <t>10.0.1.11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</si>
  <si>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</si>
  <si>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</si>
  <si>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</si>
  <si>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</si>
  <si>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</si>
  <si>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</si>
  <si>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</si>
  <si>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</si>
  <si>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</si>
  <si>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</si>
  <si>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</si>
  <si>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</si>
  <si>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</si>
  <si>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</si>
  <si>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</si>
  <si>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</si>
  <si>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</si>
  <si>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</si>
  <si>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</si>
  <si>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</si>
  <si>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</si>
  <si>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</si>
  <si>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</si>
  <si>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</si>
  <si>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</si>
  <si>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</si>
  <si>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</si>
  <si>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</si>
  <si>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</si>
  <si>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</si>
  <si>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</si>
  <si>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</si>
  <si>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</si>
  <si>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</si>
  <si>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</si>
  <si>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</si>
  <si>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</si>
  <si>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</si>
  <si>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</si>
  <si>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</si>
  <si>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</si>
  <si>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</si>
  <si>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</si>
  <si>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</si>
  <si>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</si>
  <si>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</si>
  <si>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</si>
  <si>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</si>
  <si>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</si>
  <si>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</si>
  <si>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</si>
  <si>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</si>
  <si>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</si>
  <si>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</si>
  <si>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</si>
  <si>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</si>
  <si>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</si>
  <si>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</si>
  <si>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</si>
  <si>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</si>
  <si>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</si>
  <si>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</si>
  <si>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</si>
  <si>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</si>
  <si>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</si>
  <si>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</si>
  <si>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</si>
  <si>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</si>
  <si>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</si>
  <si>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</si>
  <si>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</si>
  <si>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</si>
  <si>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</si>
  <si>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</si>
  <si>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</si>
  <si>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</si>
  <si>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</si>
  <si>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</si>
  <si>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10.0.0.0/16</t>
  </si>
  <si>
    <t>Address</t>
  </si>
  <si>
    <t>Redundancy</t>
  </si>
  <si>
    <t>Standard_LRS</t>
  </si>
  <si>
    <t>EastUS</t>
  </si>
  <si>
    <t>10.0.1.0/24</t>
  </si>
  <si>
    <t>10.0.2.0/24</t>
  </si>
  <si>
    <t>10.0.3.0/24</t>
  </si>
  <si>
    <t>10.0.4.0/24</t>
  </si>
  <si>
    <t>10.0.5.0/24</t>
  </si>
  <si>
    <t>10.0.4.4</t>
  </si>
  <si>
    <t>10.0.4.5</t>
  </si>
  <si>
    <t>10.0.4.6</t>
  </si>
  <si>
    <t>10.0.4.7</t>
  </si>
  <si>
    <t>10.0.4.8</t>
  </si>
  <si>
    <t>10.0.4.9</t>
  </si>
  <si>
    <t>10.0.4.10</t>
  </si>
  <si>
    <t>10.0.5.4</t>
  </si>
  <si>
    <t>useradfs01</t>
  </si>
  <si>
    <t>userawap01</t>
  </si>
  <si>
    <t>10.0.2.5</t>
  </si>
  <si>
    <t>10.0.2.6</t>
  </si>
  <si>
    <t>useraadc01</t>
  </si>
  <si>
    <t>usermail01</t>
  </si>
  <si>
    <t>10.0.2.7</t>
  </si>
  <si>
    <t>10.0.2.8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</si>
  <si>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</si>
  <si>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</si>
  <si>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</si>
  <si>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</si>
  <si>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</si>
  <si>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</si>
  <si>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</si>
  <si>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</si>
  <si>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</si>
  <si>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</si>
  <si>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</si>
  <si>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</si>
  <si>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</si>
  <si>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</si>
  <si>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</si>
  <si>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</si>
  <si>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</si>
  <si>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</si>
  <si>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</si>
  <si>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</si>
  <si>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</si>
  <si>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</si>
  <si>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</si>
  <si>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</si>
  <si>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</si>
  <si>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</si>
  <si>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</si>
  <si>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</si>
  <si>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</si>
  <si>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</si>
  <si>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</si>
  <si>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</si>
  <si>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</si>
  <si>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</si>
  <si>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</si>
  <si>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</si>
  <si>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</si>
  <si>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</si>
  <si>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</si>
  <si>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</si>
  <si>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</si>
  <si>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</si>
  <si>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</si>
  <si>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</si>
  <si>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</si>
  <si>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</si>
  <si>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</si>
  <si>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</si>
  <si>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</si>
  <si>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</si>
  <si>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</si>
  <si>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</si>
  <si>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</si>
  <si>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10.2.1.8</t>
  </si>
  <si>
    <t>10.2.2.4</t>
  </si>
  <si>
    <t>10.3.1.4</t>
  </si>
  <si>
    <t>10.3.2.4</t>
  </si>
  <si>
    <t>10.3.2.5</t>
  </si>
  <si>
    <t>10.3.2.6</t>
  </si>
  <si>
    <t>10.3.2.7</t>
  </si>
  <si>
    <t>WestUS2</t>
  </si>
  <si>
    <t>10.0.3.0/25</t>
  </si>
  <si>
    <t>10.2.0.0/16</t>
  </si>
  <si>
    <t>10.2.1.0/24</t>
  </si>
  <si>
    <t>10.2.2.0/24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</si>
  <si>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</si>
  <si>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</si>
  <si>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</si>
  <si>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</si>
  <si>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</si>
  <si>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</si>
  <si>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</si>
  <si>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</si>
  <si>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</si>
  <si>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</si>
  <si>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</si>
  <si>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</si>
  <si>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</si>
  <si>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</si>
  <si>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</si>
  <si>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</si>
  <si>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</si>
  <si>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</si>
  <si>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</si>
  <si>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</si>
  <si>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</si>
  <si>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</si>
  <si>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</si>
  <si>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</si>
  <si>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</si>
  <si>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</si>
  <si>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</si>
  <si>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</si>
  <si>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</si>
  <si>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</si>
  <si>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</si>
  <si>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</si>
  <si>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</si>
  <si>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</si>
  <si>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</si>
  <si>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</si>
  <si>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</si>
  <si>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</si>
  <si>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ttplab1vmstoreus1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</si>
  <si>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</si>
  <si>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</si>
  <si>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</si>
  <si>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</si>
  <si>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</si>
  <si>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</si>
  <si>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</si>
  <si>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</si>
  <si>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</si>
  <si>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</si>
  <si>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</si>
  <si>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</si>
  <si>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</si>
  <si>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</si>
  <si>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</si>
  <si>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</si>
  <si>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</si>
  <si>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</si>
  <si>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</si>
  <si>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</si>
  <si>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</si>
  <si>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</si>
  <si>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</si>
  <si>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</si>
  <si>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</si>
  <si>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</si>
  <si>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</si>
  <si>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</si>
  <si>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</si>
  <si>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</si>
  <si>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</si>
  <si>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</si>
  <si>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</si>
  <si>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</si>
  <si>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</si>
  <si>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</si>
  <si>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</si>
  <si>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</si>
  <si>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</si>
  <si>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</si>
  <si>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ttplab1-scu-vnet1</t>
  </si>
  <si>
    <t>eucslan-scu-1</t>
  </si>
  <si>
    <t>userlan-scu-1</t>
  </si>
  <si>
    <t>userdmz-scu-1</t>
  </si>
  <si>
    <t>siamdmz-scu-1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</si>
</sst>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Y31"/>
  <sheetViews>
    <sheetView tabSelected="1" zoomScale="111" zoomScaleNormal="111" workbookViewId="0">
      <selection activeCell="I6" sqref="I6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bestFit="1" customWidth="1"/>
    <col min="7" max="7" width="4.5" bestFit="1" customWidth="1"/>
    <col min="8" max="8" width="5.1640625" bestFit="1" customWidth="1"/>
    <col min="9" max="9" width="31.33203125" bestFit="1" customWidth="1"/>
    <col min="10" max="10" width="14" bestFit="1" customWidth="1"/>
    <col min="11" max="11" width="14.1640625" bestFit="1" customWidth="1"/>
    <col min="12" max="12" width="18" bestFit="1" customWidth="1"/>
    <col min="13" max="13" width="16.5" bestFit="1" customWidth="1"/>
    <col min="14" max="14" width="13.33203125" bestFit="1" customWidth="1"/>
    <col min="15" max="15" width="9.5" bestFit="1" customWidth="1"/>
    <col min="16" max="16" width="8.1640625" bestFit="1" customWidth="1"/>
    <col min="17" max="20" width="10.83203125" customWidth="1"/>
    <col min="21" max="21" width="5.33203125" bestFit="1" customWidth="1"/>
    <col min="22" max="22" width="6.1640625" customWidth="1"/>
    <col min="23" max="23" width="4.83203125" customWidth="1"/>
    <col min="24" max="24" width="18.83203125" bestFit="1" customWidth="1"/>
    <col min="25" max="28" width="10.1640625" customWidth="1"/>
    <col min="29" max="29" width="8.33203125" bestFit="1" customWidth="1"/>
  </cols>
  <sheetData>
    <row r="1" spans="1:25" ht="17" thickBot="1" x14ac:dyDescent="0.25">
      <c r="A1" s="12" t="s">
        <v>33</v>
      </c>
      <c r="B1" s="12" t="s">
        <v>182</v>
      </c>
      <c r="C1" s="12" t="s">
        <v>187</v>
      </c>
      <c r="D1" s="12" t="s">
        <v>1</v>
      </c>
      <c r="E1" s="12" t="s">
        <v>24</v>
      </c>
      <c r="F1" s="12" t="s">
        <v>12</v>
      </c>
      <c r="G1" s="12" t="s">
        <v>2</v>
      </c>
      <c r="H1" s="12" t="s">
        <v>3</v>
      </c>
      <c r="I1" s="12" t="s">
        <v>181</v>
      </c>
      <c r="J1" s="12" t="s">
        <v>6</v>
      </c>
      <c r="K1" s="12" t="s">
        <v>79</v>
      </c>
      <c r="L1" s="12" t="s">
        <v>57</v>
      </c>
      <c r="M1" s="12" t="s">
        <v>31</v>
      </c>
      <c r="N1" s="12" t="s">
        <v>54</v>
      </c>
      <c r="O1" s="12" t="s">
        <v>17</v>
      </c>
      <c r="P1" s="12" t="s">
        <v>58</v>
      </c>
      <c r="Q1" s="78" t="s">
        <v>233</v>
      </c>
      <c r="R1" s="78" t="s">
        <v>234</v>
      </c>
      <c r="S1" s="78" t="s">
        <v>235</v>
      </c>
      <c r="T1" s="78" t="s">
        <v>236</v>
      </c>
      <c r="U1" s="12" t="s">
        <v>80</v>
      </c>
      <c r="V1" s="12" t="s">
        <v>81</v>
      </c>
      <c r="X1" s="12" t="s">
        <v>82</v>
      </c>
      <c r="Y1" s="12" t="s">
        <v>109</v>
      </c>
    </row>
    <row r="2" spans="1:25" ht="17" thickTop="1" x14ac:dyDescent="0.2">
      <c r="A2" s="36" t="s">
        <v>32</v>
      </c>
      <c r="B2" s="36" t="s">
        <v>42</v>
      </c>
      <c r="C2" s="36" t="s">
        <v>0</v>
      </c>
      <c r="D2" s="36" t="s">
        <v>183</v>
      </c>
      <c r="E2" s="36" t="s">
        <v>78</v>
      </c>
      <c r="F2" s="59" t="s">
        <v>146</v>
      </c>
      <c r="G2" s="51">
        <f>VLOOKUP(F2,MachineTypes!$A$1:$D$7,2,FALSE)</f>
        <v>2</v>
      </c>
      <c r="H2" s="51">
        <f>VLOOKUP(F2,MachineTypes!$A$1:$D$7,3,FALSE)</f>
        <v>4</v>
      </c>
      <c r="I2" s="59" t="s">
        <v>153</v>
      </c>
      <c r="J2" s="34" t="s">
        <v>258</v>
      </c>
      <c r="K2" s="34" t="s">
        <v>276</v>
      </c>
      <c r="L2" s="34" t="s">
        <v>277</v>
      </c>
      <c r="M2" s="34" t="s">
        <v>290</v>
      </c>
      <c r="N2" s="35" t="s">
        <v>291</v>
      </c>
      <c r="O2" s="36" t="s">
        <v>34</v>
      </c>
      <c r="P2" s="34" t="s">
        <v>59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13</v>
      </c>
      <c r="V2" s="47" t="s">
        <v>13</v>
      </c>
      <c r="X2" s="18" t="s">
        <v>71</v>
      </c>
      <c r="Y2" s="19" t="s">
        <v>60</v>
      </c>
    </row>
    <row r="3" spans="1:25" x14ac:dyDescent="0.2">
      <c r="A3" s="36" t="s">
        <v>26</v>
      </c>
      <c r="B3" s="36"/>
      <c r="C3" s="36" t="s">
        <v>19</v>
      </c>
      <c r="D3" s="36" t="s">
        <v>184</v>
      </c>
      <c r="E3" s="36" t="s">
        <v>78</v>
      </c>
      <c r="F3" s="59" t="s">
        <v>146</v>
      </c>
      <c r="G3" s="51">
        <f>VLOOKUP(F3,MachineTypes!$A$1:$D$7,2,FALSE)</f>
        <v>2</v>
      </c>
      <c r="H3" s="51">
        <f>VLOOKUP(F3,MachineTypes!$A$1:$D$7,3,FALSE)</f>
        <v>4</v>
      </c>
      <c r="I3" s="59" t="s">
        <v>153</v>
      </c>
      <c r="J3" s="34" t="s">
        <v>258</v>
      </c>
      <c r="K3" s="34" t="s">
        <v>276</v>
      </c>
      <c r="L3" s="34" t="s">
        <v>277</v>
      </c>
      <c r="M3" s="34" t="s">
        <v>290</v>
      </c>
      <c r="N3" s="35" t="s">
        <v>291</v>
      </c>
      <c r="O3" s="36" t="s">
        <v>35</v>
      </c>
      <c r="P3" s="34" t="s">
        <v>59</v>
      </c>
      <c r="Q3" s="53">
        <f t="shared" ref="Q3:Q23" si="0">$T3/730</f>
        <v>4.9369863013698626E-2</v>
      </c>
      <c r="R3" s="53">
        <f t="shared" ref="R3:R23" si="1">$T3/730*8</f>
        <v>0.394958904109589</v>
      </c>
      <c r="S3" s="53">
        <f t="shared" ref="S3:S18" si="2">$T3/730*65</f>
        <v>3.2090410958904108</v>
      </c>
      <c r="T3" s="56">
        <f>VLOOKUP(F3,MachineTypes!$A$1:$D$7,4,FALSE)</f>
        <v>36.04</v>
      </c>
      <c r="U3" s="47" t="s">
        <v>13</v>
      </c>
      <c r="V3" s="47" t="s">
        <v>13</v>
      </c>
      <c r="X3" s="18" t="s">
        <v>72</v>
      </c>
      <c r="Y3" s="19" t="s">
        <v>60</v>
      </c>
    </row>
    <row r="4" spans="1:25" x14ac:dyDescent="0.2">
      <c r="A4" s="36" t="s">
        <v>43</v>
      </c>
      <c r="B4" s="36" t="s">
        <v>42</v>
      </c>
      <c r="C4" s="36" t="s">
        <v>20</v>
      </c>
      <c r="D4" s="36" t="s">
        <v>184</v>
      </c>
      <c r="E4" s="36" t="s">
        <v>78</v>
      </c>
      <c r="F4" s="59" t="s">
        <v>146</v>
      </c>
      <c r="G4" s="51">
        <f>VLOOKUP(F4,MachineTypes!$A$1:$D$7,2,FALSE)</f>
        <v>2</v>
      </c>
      <c r="H4" s="51">
        <f>VLOOKUP(F4,MachineTypes!$A$1:$D$7,3,FALSE)</f>
        <v>4</v>
      </c>
      <c r="I4" s="59" t="s">
        <v>153</v>
      </c>
      <c r="J4" s="34" t="s">
        <v>258</v>
      </c>
      <c r="K4" s="34" t="s">
        <v>276</v>
      </c>
      <c r="L4" s="34" t="s">
        <v>277</v>
      </c>
      <c r="M4" s="34" t="s">
        <v>290</v>
      </c>
      <c r="N4" s="35" t="s">
        <v>291</v>
      </c>
      <c r="O4" s="36" t="s">
        <v>36</v>
      </c>
      <c r="P4" s="34" t="s">
        <v>59</v>
      </c>
      <c r="Q4" s="53">
        <f t="shared" si="0"/>
        <v>4.9369863013698626E-2</v>
      </c>
      <c r="R4" s="53">
        <f t="shared" si="1"/>
        <v>0.394958904109589</v>
      </c>
      <c r="S4" s="53">
        <f t="shared" si="2"/>
        <v>3.2090410958904108</v>
      </c>
      <c r="T4" s="56">
        <f>VLOOKUP(F4,MachineTypes!$A$1:$D$7,4,FALSE)</f>
        <v>36.04</v>
      </c>
      <c r="U4" s="47" t="s">
        <v>13</v>
      </c>
      <c r="V4" s="47" t="s">
        <v>13</v>
      </c>
      <c r="X4" s="18" t="s">
        <v>70</v>
      </c>
      <c r="Y4" s="19" t="s">
        <v>67</v>
      </c>
    </row>
    <row r="5" spans="1:25" x14ac:dyDescent="0.2">
      <c r="A5" s="34" t="s">
        <v>25</v>
      </c>
      <c r="B5" s="36" t="s">
        <v>42</v>
      </c>
      <c r="C5" s="34" t="s">
        <v>9</v>
      </c>
      <c r="D5" s="34" t="s">
        <v>185</v>
      </c>
      <c r="E5" s="36" t="s">
        <v>78</v>
      </c>
      <c r="F5" s="59" t="s">
        <v>146</v>
      </c>
      <c r="G5" s="51">
        <f>VLOOKUP(F5,MachineTypes!$A$1:$D$7,2,FALSE)</f>
        <v>2</v>
      </c>
      <c r="H5" s="51">
        <f>VLOOKUP(F5,MachineTypes!$A$1:$D$7,3,FALSE)</f>
        <v>4</v>
      </c>
      <c r="I5" s="59" t="s">
        <v>153</v>
      </c>
      <c r="J5" s="34" t="s">
        <v>258</v>
      </c>
      <c r="K5" s="34" t="s">
        <v>276</v>
      </c>
      <c r="L5" s="34" t="s">
        <v>277</v>
      </c>
      <c r="M5" s="34" t="s">
        <v>290</v>
      </c>
      <c r="N5" s="35" t="s">
        <v>291</v>
      </c>
      <c r="O5" s="36" t="s">
        <v>37</v>
      </c>
      <c r="P5" s="34" t="s">
        <v>59</v>
      </c>
      <c r="Q5" s="55">
        <f t="shared" si="0"/>
        <v>4.9369863013698626E-2</v>
      </c>
      <c r="R5" s="55">
        <f t="shared" si="1"/>
        <v>0.394958904109589</v>
      </c>
      <c r="S5" s="55">
        <f t="shared" si="2"/>
        <v>3.2090410958904108</v>
      </c>
      <c r="T5" s="62">
        <f>VLOOKUP(F5,MachineTypes!$A$1:$D$7,4,FALSE)</f>
        <v>36.04</v>
      </c>
      <c r="U5" s="47" t="s">
        <v>13</v>
      </c>
      <c r="V5" s="47" t="s">
        <v>13</v>
      </c>
      <c r="X5" s="19" t="s">
        <v>85</v>
      </c>
      <c r="Y5" s="19" t="s">
        <v>60</v>
      </c>
    </row>
    <row r="6" spans="1:25" x14ac:dyDescent="0.2">
      <c r="A6" s="34" t="s">
        <v>74</v>
      </c>
      <c r="B6" s="36" t="s">
        <v>42</v>
      </c>
      <c r="C6" s="34" t="s">
        <v>75</v>
      </c>
      <c r="D6" s="34"/>
      <c r="E6" s="34" t="s">
        <v>21</v>
      </c>
      <c r="F6" s="59" t="s">
        <v>147</v>
      </c>
      <c r="G6" s="51">
        <f>VLOOKUP(F6,MachineTypes!$A$1:$D$7,2,FALSE)</f>
        <v>2</v>
      </c>
      <c r="H6" s="51">
        <f>VLOOKUP(F6,MachineTypes!$A$1:$D$7,3,FALSE)</f>
        <v>8</v>
      </c>
      <c r="I6" s="59" t="s">
        <v>180</v>
      </c>
      <c r="J6" s="34" t="s">
        <v>258</v>
      </c>
      <c r="K6" s="34" t="s">
        <v>276</v>
      </c>
      <c r="L6" s="34" t="s">
        <v>277</v>
      </c>
      <c r="M6" s="34" t="s">
        <v>290</v>
      </c>
      <c r="N6" s="35" t="s">
        <v>291</v>
      </c>
      <c r="O6" s="36" t="s">
        <v>38</v>
      </c>
      <c r="P6" s="34" t="s">
        <v>59</v>
      </c>
      <c r="Q6" s="53">
        <f t="shared" si="0"/>
        <v>9.2671232876712334E-2</v>
      </c>
      <c r="R6" s="53">
        <f t="shared" si="1"/>
        <v>0.74136986301369867</v>
      </c>
      <c r="S6" s="53">
        <f t="shared" si="2"/>
        <v>6.0236301369863021</v>
      </c>
      <c r="T6" s="56">
        <f>VLOOKUP(F6,MachineTypes!$A$1:$D$7,4,FALSE)</f>
        <v>67.650000000000006</v>
      </c>
      <c r="U6" s="47" t="s">
        <v>13</v>
      </c>
      <c r="V6" s="47" t="s">
        <v>13</v>
      </c>
      <c r="X6" s="19" t="s">
        <v>61</v>
      </c>
      <c r="Y6" s="19" t="s">
        <v>62</v>
      </c>
    </row>
    <row r="7" spans="1:25" x14ac:dyDescent="0.2">
      <c r="A7" s="34" t="s">
        <v>44</v>
      </c>
      <c r="B7" s="36" t="s">
        <v>42</v>
      </c>
      <c r="C7" s="34" t="s">
        <v>14</v>
      </c>
      <c r="D7" s="34"/>
      <c r="E7" s="34" t="s">
        <v>21</v>
      </c>
      <c r="F7" s="59" t="s">
        <v>147</v>
      </c>
      <c r="G7" s="51">
        <f>VLOOKUP(F7,MachineTypes!$A$1:$D$7,2,FALSE)</f>
        <v>2</v>
      </c>
      <c r="H7" s="51">
        <f>VLOOKUP(F7,MachineTypes!$A$1:$D$7,3,FALSE)</f>
        <v>8</v>
      </c>
      <c r="I7" s="59" t="s">
        <v>153</v>
      </c>
      <c r="J7" s="34" t="s">
        <v>258</v>
      </c>
      <c r="K7" s="34" t="s">
        <v>276</v>
      </c>
      <c r="L7" s="34" t="s">
        <v>277</v>
      </c>
      <c r="M7" s="34" t="s">
        <v>290</v>
      </c>
      <c r="N7" s="35" t="s">
        <v>291</v>
      </c>
      <c r="O7" s="36" t="s">
        <v>39</v>
      </c>
      <c r="P7" s="34" t="s">
        <v>59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13</v>
      </c>
      <c r="V7" s="47" t="s">
        <v>13</v>
      </c>
      <c r="X7" s="19" t="s">
        <v>65</v>
      </c>
      <c r="Y7" s="19" t="s">
        <v>63</v>
      </c>
    </row>
    <row r="8" spans="1:25" x14ac:dyDescent="0.2">
      <c r="A8" s="34" t="s">
        <v>45</v>
      </c>
      <c r="B8" s="36" t="s">
        <v>42</v>
      </c>
      <c r="C8" s="34" t="s">
        <v>15</v>
      </c>
      <c r="D8" s="34"/>
      <c r="E8" s="34" t="s">
        <v>21</v>
      </c>
      <c r="F8" s="59" t="s">
        <v>147</v>
      </c>
      <c r="G8" s="51">
        <f>VLOOKUP(F8,MachineTypes!$A$1:$D$7,2,FALSE)</f>
        <v>2</v>
      </c>
      <c r="H8" s="51">
        <f>VLOOKUP(F8,MachineTypes!$A$1:$D$7,3,FALSE)</f>
        <v>8</v>
      </c>
      <c r="I8" s="59" t="s">
        <v>153</v>
      </c>
      <c r="J8" s="34" t="s">
        <v>258</v>
      </c>
      <c r="K8" s="34" t="s">
        <v>276</v>
      </c>
      <c r="L8" s="34" t="s">
        <v>277</v>
      </c>
      <c r="M8" s="34" t="s">
        <v>290</v>
      </c>
      <c r="N8" s="35" t="s">
        <v>291</v>
      </c>
      <c r="O8" s="36" t="s">
        <v>40</v>
      </c>
      <c r="P8" s="34" t="s">
        <v>59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13</v>
      </c>
      <c r="V8" s="47" t="s">
        <v>13</v>
      </c>
      <c r="X8" s="19" t="s">
        <v>64</v>
      </c>
      <c r="Y8" s="19" t="s">
        <v>63</v>
      </c>
    </row>
    <row r="9" spans="1:25" x14ac:dyDescent="0.2">
      <c r="A9" s="66" t="s">
        <v>46</v>
      </c>
      <c r="B9" s="67" t="s">
        <v>42</v>
      </c>
      <c r="C9" s="66" t="s">
        <v>16</v>
      </c>
      <c r="D9" s="66"/>
      <c r="E9" s="66" t="s">
        <v>21</v>
      </c>
      <c r="F9" s="68" t="s">
        <v>147</v>
      </c>
      <c r="G9" s="69">
        <f>VLOOKUP(F9,MachineTypes!$A$1:$D$7,2,FALSE)</f>
        <v>2</v>
      </c>
      <c r="H9" s="69">
        <f>VLOOKUP(F9,MachineTypes!$A$1:$D$7,3,FALSE)</f>
        <v>8</v>
      </c>
      <c r="I9" s="68" t="s">
        <v>153</v>
      </c>
      <c r="J9" s="66" t="s">
        <v>258</v>
      </c>
      <c r="K9" s="66" t="s">
        <v>276</v>
      </c>
      <c r="L9" s="66" t="s">
        <v>277</v>
      </c>
      <c r="M9" s="66" t="s">
        <v>290</v>
      </c>
      <c r="N9" s="70" t="s">
        <v>291</v>
      </c>
      <c r="O9" s="67" t="s">
        <v>41</v>
      </c>
      <c r="P9" s="66" t="s">
        <v>59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13</v>
      </c>
      <c r="V9" s="73" t="s">
        <v>13</v>
      </c>
      <c r="X9" s="19" t="s">
        <v>66</v>
      </c>
      <c r="Y9" s="19" t="s">
        <v>67</v>
      </c>
    </row>
    <row r="10" spans="1:25" x14ac:dyDescent="0.2">
      <c r="A10" s="36" t="s">
        <v>47</v>
      </c>
      <c r="B10" s="36" t="s">
        <v>55</v>
      </c>
      <c r="C10" s="36" t="s">
        <v>0</v>
      </c>
      <c r="D10" s="36" t="s">
        <v>183</v>
      </c>
      <c r="E10" s="34" t="s">
        <v>77</v>
      </c>
      <c r="F10" s="59" t="s">
        <v>146</v>
      </c>
      <c r="G10" s="51">
        <f>VLOOKUP(F10,MachineTypes!$A$1:$D$7,2,FALSE)</f>
        <v>2</v>
      </c>
      <c r="H10" s="51">
        <f>VLOOKUP(F10,MachineTypes!$A$1:$D$7,3,FALSE)</f>
        <v>4</v>
      </c>
      <c r="I10" s="59" t="s">
        <v>153</v>
      </c>
      <c r="J10" s="34" t="s">
        <v>258</v>
      </c>
      <c r="K10" s="34" t="s">
        <v>276</v>
      </c>
      <c r="L10" s="34" t="s">
        <v>277</v>
      </c>
      <c r="M10" s="34" t="s">
        <v>290</v>
      </c>
      <c r="N10" s="38" t="s">
        <v>292</v>
      </c>
      <c r="O10" s="34" t="s">
        <v>11</v>
      </c>
      <c r="P10" s="34" t="s">
        <v>59</v>
      </c>
      <c r="Q10" s="53">
        <f t="shared" si="0"/>
        <v>4.9369863013698626E-2</v>
      </c>
      <c r="R10" s="53">
        <f t="shared" si="1"/>
        <v>0.394958904109589</v>
      </c>
      <c r="S10" s="53">
        <f t="shared" si="2"/>
        <v>3.2090410958904108</v>
      </c>
      <c r="T10" s="56">
        <f>VLOOKUP(F10,MachineTypes!$A$1:$D$7,4,FALSE)</f>
        <v>36.04</v>
      </c>
      <c r="U10" s="47" t="s">
        <v>13</v>
      </c>
      <c r="V10" s="47" t="s">
        <v>13</v>
      </c>
      <c r="X10" s="19" t="s">
        <v>68</v>
      </c>
      <c r="Y10" s="19" t="s">
        <v>63</v>
      </c>
    </row>
    <row r="11" spans="1:25" x14ac:dyDescent="0.2">
      <c r="A11" s="34" t="s">
        <v>143</v>
      </c>
      <c r="B11" s="36" t="s">
        <v>55</v>
      </c>
      <c r="C11" s="34" t="s">
        <v>27</v>
      </c>
      <c r="D11" s="34"/>
      <c r="E11" s="36" t="s">
        <v>78</v>
      </c>
      <c r="F11" s="59" t="s">
        <v>146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153</v>
      </c>
      <c r="J11" s="34" t="s">
        <v>258</v>
      </c>
      <c r="K11" s="34" t="s">
        <v>276</v>
      </c>
      <c r="L11" s="34" t="s">
        <v>277</v>
      </c>
      <c r="M11" s="34" t="s">
        <v>290</v>
      </c>
      <c r="N11" s="38" t="s">
        <v>292</v>
      </c>
      <c r="O11" s="34" t="s">
        <v>140</v>
      </c>
      <c r="P11" s="34" t="s">
        <v>59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13</v>
      </c>
      <c r="V11" s="47" t="s">
        <v>13</v>
      </c>
    </row>
    <row r="12" spans="1:25" x14ac:dyDescent="0.2">
      <c r="A12" s="36" t="s">
        <v>142</v>
      </c>
      <c r="B12" s="36" t="s">
        <v>55</v>
      </c>
      <c r="C12" s="36" t="s">
        <v>83</v>
      </c>
      <c r="D12" s="36"/>
      <c r="E12" s="36" t="s">
        <v>78</v>
      </c>
      <c r="F12" s="59" t="s">
        <v>146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153</v>
      </c>
      <c r="J12" s="34" t="s">
        <v>258</v>
      </c>
      <c r="K12" s="34" t="s">
        <v>276</v>
      </c>
      <c r="L12" s="34" t="s">
        <v>277</v>
      </c>
      <c r="M12" s="34" t="s">
        <v>290</v>
      </c>
      <c r="N12" s="38" t="s">
        <v>292</v>
      </c>
      <c r="O12" s="34" t="s">
        <v>141</v>
      </c>
      <c r="P12" s="34" t="s">
        <v>59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13</v>
      </c>
      <c r="V12" s="47" t="s">
        <v>13</v>
      </c>
    </row>
    <row r="13" spans="1:25" x14ac:dyDescent="0.2">
      <c r="A13" s="44" t="s">
        <v>138</v>
      </c>
      <c r="B13" s="36" t="s">
        <v>55</v>
      </c>
      <c r="C13" s="36" t="s">
        <v>5</v>
      </c>
      <c r="D13" s="36" t="s">
        <v>5</v>
      </c>
      <c r="E13" s="36" t="s">
        <v>78</v>
      </c>
      <c r="F13" s="59" t="s">
        <v>146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153</v>
      </c>
      <c r="J13" s="34" t="s">
        <v>258</v>
      </c>
      <c r="K13" s="34" t="s">
        <v>276</v>
      </c>
      <c r="L13" s="34" t="s">
        <v>277</v>
      </c>
      <c r="M13" s="34" t="s">
        <v>290</v>
      </c>
      <c r="N13" s="38" t="s">
        <v>292</v>
      </c>
      <c r="O13" s="34" t="s">
        <v>144</v>
      </c>
      <c r="P13" s="34" t="s">
        <v>59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13</v>
      </c>
      <c r="V13" s="47" t="s">
        <v>13</v>
      </c>
    </row>
    <row r="14" spans="1:25" x14ac:dyDescent="0.2">
      <c r="A14" s="37" t="s">
        <v>48</v>
      </c>
      <c r="B14" s="36" t="s">
        <v>55</v>
      </c>
      <c r="C14" s="37" t="s">
        <v>18</v>
      </c>
      <c r="D14" s="37"/>
      <c r="E14" s="33" t="s">
        <v>77</v>
      </c>
      <c r="F14" s="59" t="s">
        <v>146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34" t="s">
        <v>258</v>
      </c>
      <c r="K14" s="34" t="s">
        <v>276</v>
      </c>
      <c r="L14" s="33" t="s">
        <v>277</v>
      </c>
      <c r="M14" s="33" t="s">
        <v>290</v>
      </c>
      <c r="N14" s="38" t="s">
        <v>292</v>
      </c>
      <c r="O14" s="33" t="s">
        <v>145</v>
      </c>
      <c r="P14" s="33" t="s">
        <v>59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13</v>
      </c>
      <c r="V14" s="49" t="s">
        <v>13</v>
      </c>
    </row>
    <row r="15" spans="1:25" x14ac:dyDescent="0.2">
      <c r="A15" s="66" t="s">
        <v>139</v>
      </c>
      <c r="B15" s="67"/>
      <c r="C15" s="66" t="s">
        <v>7</v>
      </c>
      <c r="D15" s="66"/>
      <c r="E15" s="67" t="s">
        <v>78</v>
      </c>
      <c r="F15" s="68" t="s">
        <v>146</v>
      </c>
      <c r="G15" s="69">
        <f>VLOOKUP(F15,MachineTypes!$A$1:$D$7,2,FALSE)</f>
        <v>2</v>
      </c>
      <c r="H15" s="69">
        <f>VLOOKUP(F15,MachineTypes!$A$1:$D$7,3,FALSE)</f>
        <v>4</v>
      </c>
      <c r="I15" s="68" t="s">
        <v>153</v>
      </c>
      <c r="J15" s="66" t="s">
        <v>258</v>
      </c>
      <c r="K15" s="66" t="s">
        <v>276</v>
      </c>
      <c r="L15" s="66" t="s">
        <v>277</v>
      </c>
      <c r="M15" s="66" t="s">
        <v>290</v>
      </c>
      <c r="N15" s="70" t="s">
        <v>293</v>
      </c>
      <c r="O15" s="66" t="s">
        <v>145</v>
      </c>
      <c r="P15" s="66" t="s">
        <v>59</v>
      </c>
      <c r="Q15" s="71">
        <f t="shared" si="0"/>
        <v>4.9369863013698626E-2</v>
      </c>
      <c r="R15" s="71">
        <f t="shared" si="1"/>
        <v>0.394958904109589</v>
      </c>
      <c r="S15" s="71">
        <f t="shared" si="2"/>
        <v>3.2090410958904108</v>
      </c>
      <c r="T15" s="72">
        <f>VLOOKUP(F15,MachineTypes!$A$1:$D$7,4,FALSE)</f>
        <v>36.04</v>
      </c>
      <c r="U15" s="73" t="s">
        <v>13</v>
      </c>
      <c r="V15" s="73" t="s">
        <v>13</v>
      </c>
    </row>
    <row r="16" spans="1:25" x14ac:dyDescent="0.2">
      <c r="A16" s="36" t="s">
        <v>49</v>
      </c>
      <c r="B16" s="36" t="s">
        <v>56</v>
      </c>
      <c r="C16" s="36" t="s">
        <v>0</v>
      </c>
      <c r="D16" s="36" t="s">
        <v>183</v>
      </c>
      <c r="E16" s="34" t="s">
        <v>10</v>
      </c>
      <c r="F16" s="59" t="s">
        <v>146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153</v>
      </c>
      <c r="J16" s="34" t="s">
        <v>258</v>
      </c>
      <c r="K16" s="34" t="s">
        <v>276</v>
      </c>
      <c r="L16" s="34" t="s">
        <v>277</v>
      </c>
      <c r="M16" s="34" t="s">
        <v>290</v>
      </c>
      <c r="N16" s="35" t="s">
        <v>279</v>
      </c>
      <c r="O16" s="34" t="s">
        <v>130</v>
      </c>
      <c r="P16" s="34" t="s">
        <v>59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13</v>
      </c>
      <c r="V16" s="47" t="s">
        <v>13</v>
      </c>
    </row>
    <row r="17" spans="1:22" x14ac:dyDescent="0.2">
      <c r="A17" s="44" t="s">
        <v>50</v>
      </c>
      <c r="B17" s="36" t="s">
        <v>56</v>
      </c>
      <c r="C17" s="36" t="s">
        <v>5</v>
      </c>
      <c r="D17" s="36" t="s">
        <v>5</v>
      </c>
      <c r="E17" s="34" t="s">
        <v>10</v>
      </c>
      <c r="F17" s="59" t="s">
        <v>146</v>
      </c>
      <c r="G17" s="51">
        <f>VLOOKUP(F17,MachineTypes!$A$1:$D$7,2,FALSE)</f>
        <v>2</v>
      </c>
      <c r="H17" s="51">
        <f>VLOOKUP(F17,MachineTypes!$A$1:$D$7,3,FALSE)</f>
        <v>4</v>
      </c>
      <c r="I17" s="59" t="s">
        <v>153</v>
      </c>
      <c r="J17" s="34" t="s">
        <v>258</v>
      </c>
      <c r="K17" s="34" t="s">
        <v>276</v>
      </c>
      <c r="L17" s="34" t="s">
        <v>277</v>
      </c>
      <c r="M17" s="34" t="s">
        <v>290</v>
      </c>
      <c r="N17" s="35" t="s">
        <v>279</v>
      </c>
      <c r="O17" s="34" t="s">
        <v>131</v>
      </c>
      <c r="P17" s="34" t="s">
        <v>59</v>
      </c>
      <c r="Q17" s="53">
        <f t="shared" si="0"/>
        <v>4.9369863013698626E-2</v>
      </c>
      <c r="R17" s="53">
        <f t="shared" si="1"/>
        <v>0.394958904109589</v>
      </c>
      <c r="S17" s="53">
        <f t="shared" si="2"/>
        <v>3.2090410958904108</v>
      </c>
      <c r="T17" s="56">
        <f>VLOOKUP(F17,MachineTypes!$A$1:$D$7,4,FALSE)</f>
        <v>36.04</v>
      </c>
      <c r="U17" s="47" t="s">
        <v>13</v>
      </c>
      <c r="V17" s="47" t="s">
        <v>13</v>
      </c>
    </row>
    <row r="18" spans="1:22" x14ac:dyDescent="0.2">
      <c r="A18" s="34" t="s">
        <v>73</v>
      </c>
      <c r="B18" s="36" t="s">
        <v>56</v>
      </c>
      <c r="C18" s="36" t="s">
        <v>75</v>
      </c>
      <c r="D18" s="36"/>
      <c r="E18" s="34" t="s">
        <v>10</v>
      </c>
      <c r="F18" s="59" t="s">
        <v>147</v>
      </c>
      <c r="G18" s="51">
        <f>VLOOKUP(F18,MachineTypes!$A$1:$D$7,2,FALSE)</f>
        <v>2</v>
      </c>
      <c r="H18" s="51">
        <f>VLOOKUP(F18,MachineTypes!$A$1:$D$7,3,FALSE)</f>
        <v>8</v>
      </c>
      <c r="I18" s="59" t="s">
        <v>180</v>
      </c>
      <c r="J18" s="34" t="s">
        <v>258</v>
      </c>
      <c r="K18" s="34" t="s">
        <v>276</v>
      </c>
      <c r="L18" s="34" t="s">
        <v>277</v>
      </c>
      <c r="M18" s="34" t="s">
        <v>290</v>
      </c>
      <c r="N18" s="35" t="s">
        <v>279</v>
      </c>
      <c r="O18" s="34" t="s">
        <v>132</v>
      </c>
      <c r="P18" s="34" t="s">
        <v>59</v>
      </c>
      <c r="Q18" s="53">
        <f t="shared" si="0"/>
        <v>9.2671232876712334E-2</v>
      </c>
      <c r="R18" s="53">
        <f t="shared" si="1"/>
        <v>0.74136986301369867</v>
      </c>
      <c r="S18" s="53">
        <f t="shared" si="2"/>
        <v>6.0236301369863021</v>
      </c>
      <c r="T18" s="56">
        <f>VLOOKUP(F18,MachineTypes!$A$1:$D$7,4,FALSE)</f>
        <v>67.650000000000006</v>
      </c>
      <c r="U18" s="47" t="s">
        <v>13</v>
      </c>
      <c r="V18" s="47" t="s">
        <v>13</v>
      </c>
    </row>
    <row r="19" spans="1:22" x14ac:dyDescent="0.2">
      <c r="A19" s="34" t="s">
        <v>51</v>
      </c>
      <c r="B19" s="36" t="s">
        <v>56</v>
      </c>
      <c r="C19" s="34" t="s">
        <v>28</v>
      </c>
      <c r="D19" s="34" t="s">
        <v>186</v>
      </c>
      <c r="E19" s="34" t="s">
        <v>10</v>
      </c>
      <c r="F19" s="59" t="s">
        <v>147</v>
      </c>
      <c r="G19" s="51">
        <f>VLOOKUP(F19,MachineTypes!$A$1:$D$7,2,FALSE)</f>
        <v>2</v>
      </c>
      <c r="H19" s="51">
        <f>VLOOKUP(F19,MachineTypes!$A$1:$D$7,3,FALSE)</f>
        <v>8</v>
      </c>
      <c r="I19" s="59" t="s">
        <v>153</v>
      </c>
      <c r="J19" s="34" t="s">
        <v>258</v>
      </c>
      <c r="K19" s="34" t="s">
        <v>276</v>
      </c>
      <c r="L19" s="34" t="s">
        <v>277</v>
      </c>
      <c r="M19" s="34" t="s">
        <v>290</v>
      </c>
      <c r="N19" s="35" t="s">
        <v>279</v>
      </c>
      <c r="O19" s="34" t="s">
        <v>133</v>
      </c>
      <c r="P19" s="34" t="s">
        <v>59</v>
      </c>
      <c r="Q19" s="55">
        <f t="shared" si="0"/>
        <v>9.2671232876712334E-2</v>
      </c>
      <c r="R19" s="55">
        <f t="shared" si="1"/>
        <v>0.74136986301369867</v>
      </c>
      <c r="S19" s="55">
        <f t="shared" ref="S19:S23" si="3">$T19/730*65</f>
        <v>6.0236301369863021</v>
      </c>
      <c r="T19" s="62">
        <f>VLOOKUP(F19,MachineTypes!$A$1:$D$7,4,FALSE)</f>
        <v>67.650000000000006</v>
      </c>
      <c r="U19" s="47" t="s">
        <v>13</v>
      </c>
      <c r="V19" s="47" t="s">
        <v>13</v>
      </c>
    </row>
    <row r="20" spans="1:22" x14ac:dyDescent="0.2">
      <c r="A20" s="34" t="s">
        <v>52</v>
      </c>
      <c r="B20" s="36" t="s">
        <v>56</v>
      </c>
      <c r="C20" s="34" t="s">
        <v>29</v>
      </c>
      <c r="D20" s="34" t="s">
        <v>186</v>
      </c>
      <c r="E20" s="34" t="s">
        <v>10</v>
      </c>
      <c r="F20" s="59" t="s">
        <v>147</v>
      </c>
      <c r="G20" s="51">
        <f>VLOOKUP(F20,MachineTypes!$A$1:$D$7,2,FALSE)</f>
        <v>2</v>
      </c>
      <c r="H20" s="51">
        <f>VLOOKUP(F20,MachineTypes!$A$1:$D$7,3,FALSE)</f>
        <v>8</v>
      </c>
      <c r="I20" s="59" t="s">
        <v>153</v>
      </c>
      <c r="J20" s="34" t="s">
        <v>258</v>
      </c>
      <c r="K20" s="34" t="s">
        <v>276</v>
      </c>
      <c r="L20" s="34" t="s">
        <v>277</v>
      </c>
      <c r="M20" s="34" t="s">
        <v>290</v>
      </c>
      <c r="N20" s="35" t="s">
        <v>279</v>
      </c>
      <c r="O20" s="34" t="s">
        <v>134</v>
      </c>
      <c r="P20" s="34" t="s">
        <v>59</v>
      </c>
      <c r="Q20" s="53">
        <f t="shared" si="0"/>
        <v>9.2671232876712334E-2</v>
      </c>
      <c r="R20" s="53">
        <f t="shared" si="1"/>
        <v>0.74136986301369867</v>
      </c>
      <c r="S20" s="53">
        <f t="shared" si="3"/>
        <v>6.0236301369863021</v>
      </c>
      <c r="T20" s="56">
        <f>VLOOKUP(F20,MachineTypes!$A$1:$D$7,4,FALSE)</f>
        <v>67.650000000000006</v>
      </c>
      <c r="U20" s="47" t="s">
        <v>13</v>
      </c>
      <c r="V20" s="47" t="s">
        <v>13</v>
      </c>
    </row>
    <row r="21" spans="1:22" x14ac:dyDescent="0.2">
      <c r="A21" s="34" t="s">
        <v>53</v>
      </c>
      <c r="B21" s="36" t="s">
        <v>56</v>
      </c>
      <c r="C21" s="34" t="s">
        <v>30</v>
      </c>
      <c r="D21" s="34" t="s">
        <v>186</v>
      </c>
      <c r="E21" s="34" t="s">
        <v>10</v>
      </c>
      <c r="F21" s="59" t="s">
        <v>146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153</v>
      </c>
      <c r="J21" s="34" t="s">
        <v>258</v>
      </c>
      <c r="K21" s="34" t="s">
        <v>276</v>
      </c>
      <c r="L21" s="34" t="s">
        <v>277</v>
      </c>
      <c r="M21" s="34" t="s">
        <v>290</v>
      </c>
      <c r="N21" s="35" t="s">
        <v>279</v>
      </c>
      <c r="O21" s="34" t="s">
        <v>135</v>
      </c>
      <c r="P21" s="34" t="s">
        <v>59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13</v>
      </c>
      <c r="V21" s="47" t="s">
        <v>13</v>
      </c>
    </row>
    <row r="22" spans="1:22" x14ac:dyDescent="0.2">
      <c r="A22" s="33" t="s">
        <v>76</v>
      </c>
      <c r="B22" s="36" t="s">
        <v>56</v>
      </c>
      <c r="C22" s="33" t="s">
        <v>15</v>
      </c>
      <c r="D22" s="33"/>
      <c r="E22" s="33" t="s">
        <v>10</v>
      </c>
      <c r="F22" s="59" t="s">
        <v>146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153</v>
      </c>
      <c r="J22" s="34" t="s">
        <v>258</v>
      </c>
      <c r="K22" s="34" t="s">
        <v>276</v>
      </c>
      <c r="L22" s="34" t="s">
        <v>277</v>
      </c>
      <c r="M22" s="34" t="s">
        <v>290</v>
      </c>
      <c r="N22" s="35" t="s">
        <v>279</v>
      </c>
      <c r="O22" s="34" t="s">
        <v>136</v>
      </c>
      <c r="P22" s="33" t="s">
        <v>59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9" t="s">
        <v>13</v>
      </c>
      <c r="V22" s="49" t="s">
        <v>13</v>
      </c>
    </row>
    <row r="23" spans="1:22" ht="17" thickBot="1" x14ac:dyDescent="0.25">
      <c r="A23" s="42" t="s">
        <v>69</v>
      </c>
      <c r="B23" s="43"/>
      <c r="C23" s="43" t="s">
        <v>7</v>
      </c>
      <c r="D23" s="43"/>
      <c r="E23" s="42" t="s">
        <v>10</v>
      </c>
      <c r="F23" s="60" t="s">
        <v>146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153</v>
      </c>
      <c r="J23" s="42" t="s">
        <v>258</v>
      </c>
      <c r="K23" s="42" t="s">
        <v>276</v>
      </c>
      <c r="L23" s="42" t="s">
        <v>277</v>
      </c>
      <c r="M23" s="42" t="s">
        <v>290</v>
      </c>
      <c r="N23" s="46" t="s">
        <v>294</v>
      </c>
      <c r="O23" s="42" t="s">
        <v>137</v>
      </c>
      <c r="P23" s="42" t="s">
        <v>59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13</v>
      </c>
      <c r="V23" s="48" t="s">
        <v>13</v>
      </c>
    </row>
    <row r="24" spans="1:22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7" t="s">
        <v>24</v>
      </c>
      <c r="P24" s="64"/>
      <c r="Q24" s="79" t="s">
        <v>233</v>
      </c>
      <c r="R24" s="79" t="s">
        <v>234</v>
      </c>
      <c r="S24" s="79" t="s">
        <v>235</v>
      </c>
      <c r="T24" s="79" t="s">
        <v>236</v>
      </c>
      <c r="U24" s="64"/>
      <c r="V24" s="64"/>
    </row>
    <row r="25" spans="1:22" ht="17" thickTop="1" x14ac:dyDescent="0.2">
      <c r="A25" s="20"/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8" t="s">
        <v>22</v>
      </c>
      <c r="P25" s="39"/>
      <c r="Q25" s="58">
        <f>SUM(Q2:Q23)</f>
        <v>1.3892465753424659</v>
      </c>
      <c r="R25" s="58">
        <f>SUM(R2:R23)</f>
        <v>11.113972602739727</v>
      </c>
      <c r="S25" s="58">
        <f>SUM(S2:S23)</f>
        <v>90.301027397260285</v>
      </c>
      <c r="T25" s="58">
        <f>SUM(T2:T23)</f>
        <v>1014.1499999999996</v>
      </c>
      <c r="U25" s="19"/>
      <c r="V25" s="19"/>
    </row>
    <row r="26" spans="1:22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8" t="s">
        <v>78</v>
      </c>
      <c r="P26" s="2"/>
      <c r="Q26" s="58">
        <f>SUM(Q2:Q15)</f>
        <v>0.86438356164383545</v>
      </c>
      <c r="R26" s="58">
        <f>SUM(R2:R15)</f>
        <v>6.9150684931506836</v>
      </c>
      <c r="S26" s="58">
        <f>SUM(S2:S15)</f>
        <v>56.184931506849324</v>
      </c>
      <c r="T26" s="58">
        <f>SUM(T2:T15)</f>
        <v>630.99999999999989</v>
      </c>
      <c r="U26" s="2"/>
      <c r="V26" s="2"/>
    </row>
    <row r="27" spans="1:22" x14ac:dyDescent="0.2">
      <c r="C27" s="2"/>
      <c r="D27" s="2"/>
      <c r="E27" s="2"/>
      <c r="F27" s="2"/>
      <c r="G27" s="2"/>
      <c r="H27" s="2"/>
      <c r="I27" s="2"/>
      <c r="J27" s="2"/>
      <c r="K27" s="2"/>
      <c r="L27" s="14"/>
      <c r="M27" s="2"/>
      <c r="N27" s="2"/>
      <c r="O27" s="8" t="s">
        <v>23</v>
      </c>
      <c r="P27" s="9"/>
      <c r="Q27" s="10">
        <f>Q26+SUM(Q7:Q9)</f>
        <v>1.1423972602739725</v>
      </c>
      <c r="R27" s="10">
        <f>R26+SUM(R7:R9)</f>
        <v>9.1391780821917799</v>
      </c>
      <c r="S27" s="10">
        <f>S26+SUM(S7:S9)</f>
        <v>74.255821917808234</v>
      </c>
      <c r="T27" s="10">
        <f>T26+SUM(T7:T9)</f>
        <v>833.94999999999993</v>
      </c>
      <c r="U27" s="9"/>
      <c r="V27" s="9"/>
    </row>
    <row r="28" spans="1:22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2"/>
      <c r="N29" s="2"/>
    </row>
    <row r="30" spans="1:22" x14ac:dyDescent="0.2">
      <c r="L30" s="14"/>
    </row>
    <row r="31" spans="1:22" x14ac:dyDescent="0.2">
      <c r="L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A94CCC-6BE0-7F41-9B75-2841A9C5833E}">
          <x14:formula1>
            <xm:f>ImageName!$A$2:$A$13</xm:f>
          </x14:formula1>
          <xm:sqref>I3:I23 I2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F2:F23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J2:J23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238</v>
      </c>
      <c r="B1" t="s">
        <v>123</v>
      </c>
    </row>
    <row r="2" spans="1:3" x14ac:dyDescent="0.2">
      <c r="A2" t="s">
        <v>239</v>
      </c>
      <c r="B2" t="s">
        <v>241</v>
      </c>
      <c r="C2" t="s">
        <v>287</v>
      </c>
    </row>
    <row r="3" spans="1:3" x14ac:dyDescent="0.2">
      <c r="A3" t="s">
        <v>240</v>
      </c>
      <c r="B3" t="s">
        <v>242</v>
      </c>
      <c r="C3" t="s">
        <v>288</v>
      </c>
    </row>
    <row r="4" spans="1:3" x14ac:dyDescent="0.2">
      <c r="B4" t="s">
        <v>243</v>
      </c>
      <c r="C4" t="s">
        <v>289</v>
      </c>
    </row>
    <row r="5" spans="1:3" x14ac:dyDescent="0.2">
      <c r="B5" t="s">
        <v>244</v>
      </c>
    </row>
    <row r="6" spans="1:3" x14ac:dyDescent="0.2">
      <c r="B6" t="s">
        <v>245</v>
      </c>
    </row>
    <row r="7" spans="1:3" x14ac:dyDescent="0.2">
      <c r="B7" t="s">
        <v>246</v>
      </c>
    </row>
    <row r="8" spans="1:3" x14ac:dyDescent="0.2">
      <c r="B8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157</v>
      </c>
      <c r="B1" t="s">
        <v>227</v>
      </c>
      <c r="C1" t="s">
        <v>228</v>
      </c>
      <c r="D1" t="s">
        <v>229</v>
      </c>
    </row>
    <row r="2" spans="1:4" x14ac:dyDescent="0.2">
      <c r="A2" t="s">
        <v>230</v>
      </c>
      <c r="B2">
        <v>1</v>
      </c>
      <c r="C2">
        <v>1</v>
      </c>
      <c r="D2">
        <v>9.43</v>
      </c>
    </row>
    <row r="3" spans="1:4" x14ac:dyDescent="0.2">
      <c r="A3" t="s">
        <v>190</v>
      </c>
      <c r="B3">
        <v>1</v>
      </c>
      <c r="C3">
        <v>2</v>
      </c>
      <c r="D3">
        <v>17.739999999999998</v>
      </c>
    </row>
    <row r="4" spans="1:4" x14ac:dyDescent="0.2">
      <c r="A4" t="s">
        <v>146</v>
      </c>
      <c r="B4">
        <v>2</v>
      </c>
      <c r="C4">
        <v>4</v>
      </c>
      <c r="D4">
        <v>36.04</v>
      </c>
    </row>
    <row r="5" spans="1:4" x14ac:dyDescent="0.2">
      <c r="A5" t="s">
        <v>147</v>
      </c>
      <c r="B5">
        <v>2</v>
      </c>
      <c r="C5">
        <v>8</v>
      </c>
      <c r="D5">
        <v>67.650000000000006</v>
      </c>
    </row>
    <row r="6" spans="1:4" x14ac:dyDescent="0.2">
      <c r="A6" t="s">
        <v>231</v>
      </c>
      <c r="B6">
        <v>4</v>
      </c>
      <c r="C6">
        <v>16</v>
      </c>
      <c r="D6">
        <v>126.98</v>
      </c>
    </row>
    <row r="7" spans="1:4" x14ac:dyDescent="0.2">
      <c r="A7" t="s">
        <v>232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111</v>
      </c>
    </row>
    <row r="3" spans="1:8" ht="17" thickBot="1" x14ac:dyDescent="0.25">
      <c r="A3" s="80" t="s">
        <v>112</v>
      </c>
      <c r="B3" s="81"/>
      <c r="C3" s="81"/>
      <c r="D3" s="81"/>
      <c r="E3" s="81"/>
      <c r="F3" s="81"/>
      <c r="G3" s="81"/>
      <c r="H3" s="82"/>
    </row>
    <row r="4" spans="1:8" ht="18" thickTop="1" thickBot="1" x14ac:dyDescent="0.25">
      <c r="A4" s="83" t="s">
        <v>106</v>
      </c>
      <c r="B4" s="84"/>
      <c r="C4" s="84"/>
      <c r="D4" s="84"/>
      <c r="E4" s="84"/>
      <c r="F4" s="84"/>
      <c r="G4" s="84"/>
      <c r="H4" s="85"/>
    </row>
    <row r="5" spans="1:8" ht="18" thickTop="1" thickBot="1" x14ac:dyDescent="0.25">
      <c r="A5" s="23" t="s">
        <v>86</v>
      </c>
      <c r="B5" s="13" t="s">
        <v>87</v>
      </c>
      <c r="C5" s="13" t="s">
        <v>88</v>
      </c>
      <c r="D5" s="13" t="s">
        <v>89</v>
      </c>
      <c r="E5" s="13" t="s">
        <v>90</v>
      </c>
      <c r="F5" s="13" t="s">
        <v>91</v>
      </c>
      <c r="G5" s="13" t="s">
        <v>92</v>
      </c>
      <c r="H5" s="24" t="s">
        <v>84</v>
      </c>
    </row>
    <row r="6" spans="1:8" ht="17" thickTop="1" x14ac:dyDescent="0.2">
      <c r="A6" s="25">
        <v>100</v>
      </c>
      <c r="B6" s="26" t="s">
        <v>93</v>
      </c>
      <c r="C6" s="26">
        <v>3389</v>
      </c>
      <c r="D6" s="26" t="s">
        <v>94</v>
      </c>
      <c r="E6" s="26" t="s">
        <v>94</v>
      </c>
      <c r="F6" s="26" t="s">
        <v>94</v>
      </c>
      <c r="G6" s="26" t="s">
        <v>95</v>
      </c>
      <c r="H6" s="27" t="s">
        <v>110</v>
      </c>
    </row>
    <row r="7" spans="1:8" x14ac:dyDescent="0.2">
      <c r="A7" s="25">
        <v>65000</v>
      </c>
      <c r="B7" s="26" t="s">
        <v>96</v>
      </c>
      <c r="C7" s="26" t="s">
        <v>94</v>
      </c>
      <c r="D7" s="26" t="s">
        <v>94</v>
      </c>
      <c r="E7" s="26" t="s">
        <v>97</v>
      </c>
      <c r="F7" s="26" t="s">
        <v>97</v>
      </c>
      <c r="G7" s="26" t="s">
        <v>95</v>
      </c>
      <c r="H7" s="27" t="s">
        <v>108</v>
      </c>
    </row>
    <row r="8" spans="1:8" x14ac:dyDescent="0.2">
      <c r="A8" s="25">
        <v>65001</v>
      </c>
      <c r="B8" s="26" t="s">
        <v>98</v>
      </c>
      <c r="C8" s="26" t="s">
        <v>94</v>
      </c>
      <c r="D8" s="26" t="s">
        <v>94</v>
      </c>
      <c r="E8" s="26" t="s">
        <v>99</v>
      </c>
      <c r="F8" s="26" t="s">
        <v>94</v>
      </c>
      <c r="G8" s="26" t="s">
        <v>95</v>
      </c>
      <c r="H8" s="27" t="s">
        <v>108</v>
      </c>
    </row>
    <row r="9" spans="1:8" x14ac:dyDescent="0.2">
      <c r="A9" s="28">
        <v>65500</v>
      </c>
      <c r="B9" s="22" t="s">
        <v>100</v>
      </c>
      <c r="C9" s="22" t="s">
        <v>94</v>
      </c>
      <c r="D9" s="22" t="s">
        <v>94</v>
      </c>
      <c r="E9" s="22" t="s">
        <v>94</v>
      </c>
      <c r="F9" s="22" t="s">
        <v>94</v>
      </c>
      <c r="G9" s="22" t="s">
        <v>101</v>
      </c>
      <c r="H9" s="29" t="s">
        <v>108</v>
      </c>
    </row>
    <row r="10" spans="1:8" ht="17" thickBot="1" x14ac:dyDescent="0.25">
      <c r="A10" s="86" t="s">
        <v>107</v>
      </c>
      <c r="B10" s="87"/>
      <c r="C10" s="87"/>
      <c r="D10" s="87"/>
      <c r="E10" s="87"/>
      <c r="F10" s="87"/>
      <c r="G10" s="87"/>
      <c r="H10" s="88"/>
    </row>
    <row r="11" spans="1:8" ht="18" thickTop="1" thickBot="1" x14ac:dyDescent="0.25">
      <c r="A11" s="23" t="s">
        <v>86</v>
      </c>
      <c r="B11" s="13" t="s">
        <v>87</v>
      </c>
      <c r="C11" s="13" t="s">
        <v>88</v>
      </c>
      <c r="D11" s="13" t="s">
        <v>89</v>
      </c>
      <c r="E11" s="13" t="s">
        <v>90</v>
      </c>
      <c r="F11" s="13" t="s">
        <v>91</v>
      </c>
      <c r="G11" s="13" t="s">
        <v>92</v>
      </c>
      <c r="H11" s="24" t="s">
        <v>84</v>
      </c>
    </row>
    <row r="12" spans="1:8" ht="17" thickTop="1" x14ac:dyDescent="0.2">
      <c r="A12" s="25">
        <v>65000</v>
      </c>
      <c r="B12" s="26" t="s">
        <v>102</v>
      </c>
      <c r="C12" s="26" t="s">
        <v>94</v>
      </c>
      <c r="D12" s="26" t="s">
        <v>94</v>
      </c>
      <c r="E12" s="26" t="s">
        <v>97</v>
      </c>
      <c r="F12" s="26" t="s">
        <v>97</v>
      </c>
      <c r="G12" s="26" t="s">
        <v>95</v>
      </c>
      <c r="H12" s="27" t="s">
        <v>108</v>
      </c>
    </row>
    <row r="13" spans="1:8" x14ac:dyDescent="0.2">
      <c r="A13" s="25">
        <v>65001</v>
      </c>
      <c r="B13" s="26" t="s">
        <v>103</v>
      </c>
      <c r="C13" s="26" t="s">
        <v>94</v>
      </c>
      <c r="D13" s="26" t="s">
        <v>94</v>
      </c>
      <c r="E13" s="26" t="s">
        <v>94</v>
      </c>
      <c r="F13" s="26" t="s">
        <v>104</v>
      </c>
      <c r="G13" s="26" t="s">
        <v>95</v>
      </c>
      <c r="H13" s="27" t="s">
        <v>108</v>
      </c>
    </row>
    <row r="14" spans="1:8" x14ac:dyDescent="0.2">
      <c r="A14" s="28">
        <v>65500</v>
      </c>
      <c r="B14" s="22" t="s">
        <v>105</v>
      </c>
      <c r="C14" s="22" t="s">
        <v>94</v>
      </c>
      <c r="D14" s="22" t="s">
        <v>94</v>
      </c>
      <c r="E14" s="22" t="s">
        <v>94</v>
      </c>
      <c r="F14" s="22" t="s">
        <v>94</v>
      </c>
      <c r="G14" s="22" t="s">
        <v>101</v>
      </c>
      <c r="H14" s="29" t="s">
        <v>108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0" t="s">
        <v>113</v>
      </c>
      <c r="B16" s="81"/>
      <c r="C16" s="81"/>
      <c r="D16" s="81"/>
      <c r="E16" s="81"/>
      <c r="F16" s="81"/>
      <c r="G16" s="81"/>
      <c r="H16" s="82"/>
    </row>
    <row r="17" spans="1:8" ht="18" thickTop="1" thickBot="1" x14ac:dyDescent="0.25">
      <c r="A17" s="89" t="s">
        <v>106</v>
      </c>
      <c r="B17" s="90"/>
      <c r="C17" s="90"/>
      <c r="D17" s="90"/>
      <c r="E17" s="90"/>
      <c r="F17" s="90"/>
      <c r="G17" s="90"/>
      <c r="H17" s="91"/>
    </row>
    <row r="18" spans="1:8" ht="18" thickTop="1" thickBot="1" x14ac:dyDescent="0.25">
      <c r="A18" s="23" t="s">
        <v>86</v>
      </c>
      <c r="B18" s="13" t="s">
        <v>87</v>
      </c>
      <c r="C18" s="13" t="s">
        <v>88</v>
      </c>
      <c r="D18" s="13" t="s">
        <v>89</v>
      </c>
      <c r="E18" s="13" t="s">
        <v>90</v>
      </c>
      <c r="F18" s="13" t="s">
        <v>91</v>
      </c>
      <c r="G18" s="13" t="s">
        <v>92</v>
      </c>
      <c r="H18" s="24" t="s">
        <v>84</v>
      </c>
    </row>
    <row r="19" spans="1:8" ht="17" thickTop="1" x14ac:dyDescent="0.2">
      <c r="A19" s="25">
        <v>100</v>
      </c>
      <c r="B19" s="26" t="s">
        <v>93</v>
      </c>
      <c r="C19" s="26">
        <v>3389</v>
      </c>
      <c r="D19" s="26" t="s">
        <v>94</v>
      </c>
      <c r="E19" s="26" t="s">
        <v>94</v>
      </c>
      <c r="F19" s="26" t="s">
        <v>94</v>
      </c>
      <c r="G19" s="26" t="s">
        <v>95</v>
      </c>
      <c r="H19" s="27" t="s">
        <v>110</v>
      </c>
    </row>
    <row r="20" spans="1:8" x14ac:dyDescent="0.2">
      <c r="A20" s="25">
        <v>65000</v>
      </c>
      <c r="B20" s="26" t="s">
        <v>96</v>
      </c>
      <c r="C20" s="26" t="s">
        <v>94</v>
      </c>
      <c r="D20" s="26" t="s">
        <v>94</v>
      </c>
      <c r="E20" s="26" t="s">
        <v>97</v>
      </c>
      <c r="F20" s="26" t="s">
        <v>97</v>
      </c>
      <c r="G20" s="26" t="s">
        <v>95</v>
      </c>
      <c r="H20" s="27" t="s">
        <v>108</v>
      </c>
    </row>
    <row r="21" spans="1:8" x14ac:dyDescent="0.2">
      <c r="A21" s="25">
        <v>65001</v>
      </c>
      <c r="B21" s="26" t="s">
        <v>98</v>
      </c>
      <c r="C21" s="26" t="s">
        <v>94</v>
      </c>
      <c r="D21" s="26" t="s">
        <v>94</v>
      </c>
      <c r="E21" s="26" t="s">
        <v>99</v>
      </c>
      <c r="F21" s="26" t="s">
        <v>94</v>
      </c>
      <c r="G21" s="26" t="s">
        <v>95</v>
      </c>
      <c r="H21" s="27" t="s">
        <v>108</v>
      </c>
    </row>
    <row r="22" spans="1:8" x14ac:dyDescent="0.2">
      <c r="A22" s="28">
        <v>65500</v>
      </c>
      <c r="B22" s="22" t="s">
        <v>100</v>
      </c>
      <c r="C22" s="22" t="s">
        <v>94</v>
      </c>
      <c r="D22" s="22" t="s">
        <v>94</v>
      </c>
      <c r="E22" s="22" t="s">
        <v>94</v>
      </c>
      <c r="F22" s="22" t="s">
        <v>94</v>
      </c>
      <c r="G22" s="22" t="s">
        <v>101</v>
      </c>
      <c r="H22" s="29" t="s">
        <v>108</v>
      </c>
    </row>
    <row r="23" spans="1:8" ht="17" thickBot="1" x14ac:dyDescent="0.25">
      <c r="A23" s="89" t="s">
        <v>107</v>
      </c>
      <c r="B23" s="90"/>
      <c r="C23" s="90"/>
      <c r="D23" s="90"/>
      <c r="E23" s="90"/>
      <c r="F23" s="90"/>
      <c r="G23" s="90"/>
      <c r="H23" s="91"/>
    </row>
    <row r="24" spans="1:8" ht="18" thickTop="1" thickBot="1" x14ac:dyDescent="0.25">
      <c r="A24" s="23" t="s">
        <v>86</v>
      </c>
      <c r="B24" s="13" t="s">
        <v>87</v>
      </c>
      <c r="C24" s="13" t="s">
        <v>88</v>
      </c>
      <c r="D24" s="13" t="s">
        <v>89</v>
      </c>
      <c r="E24" s="13" t="s">
        <v>90</v>
      </c>
      <c r="F24" s="13" t="s">
        <v>91</v>
      </c>
      <c r="G24" s="13" t="s">
        <v>92</v>
      </c>
      <c r="H24" s="24" t="s">
        <v>84</v>
      </c>
    </row>
    <row r="25" spans="1:8" ht="17" thickTop="1" x14ac:dyDescent="0.2">
      <c r="A25" s="25">
        <v>65000</v>
      </c>
      <c r="B25" s="26" t="s">
        <v>102</v>
      </c>
      <c r="C25" s="26" t="s">
        <v>94</v>
      </c>
      <c r="D25" s="26" t="s">
        <v>94</v>
      </c>
      <c r="E25" s="26" t="s">
        <v>97</v>
      </c>
      <c r="F25" s="26" t="s">
        <v>97</v>
      </c>
      <c r="G25" s="26" t="s">
        <v>95</v>
      </c>
      <c r="H25" s="27" t="s">
        <v>108</v>
      </c>
    </row>
    <row r="26" spans="1:8" x14ac:dyDescent="0.2">
      <c r="A26" s="25">
        <v>65001</v>
      </c>
      <c r="B26" s="26" t="s">
        <v>103</v>
      </c>
      <c r="C26" s="26" t="s">
        <v>94</v>
      </c>
      <c r="D26" s="26" t="s">
        <v>94</v>
      </c>
      <c r="E26" s="26" t="s">
        <v>94</v>
      </c>
      <c r="F26" s="26" t="s">
        <v>104</v>
      </c>
      <c r="G26" s="26" t="s">
        <v>95</v>
      </c>
      <c r="H26" s="27" t="s">
        <v>108</v>
      </c>
    </row>
    <row r="27" spans="1:8" x14ac:dyDescent="0.2">
      <c r="A27" s="28">
        <v>65500</v>
      </c>
      <c r="B27" s="22" t="s">
        <v>105</v>
      </c>
      <c r="C27" s="22" t="s">
        <v>94</v>
      </c>
      <c r="D27" s="22" t="s">
        <v>94</v>
      </c>
      <c r="E27" s="22" t="s">
        <v>94</v>
      </c>
      <c r="F27" s="22" t="s">
        <v>94</v>
      </c>
      <c r="G27" s="22" t="s">
        <v>101</v>
      </c>
      <c r="H27" s="29" t="s">
        <v>108</v>
      </c>
    </row>
    <row r="29" spans="1:8" ht="17" thickBot="1" x14ac:dyDescent="0.25">
      <c r="A29" s="80" t="s">
        <v>114</v>
      </c>
      <c r="B29" s="81"/>
      <c r="C29" s="81"/>
      <c r="D29" s="81"/>
      <c r="E29" s="81"/>
      <c r="F29" s="81"/>
      <c r="G29" s="81"/>
      <c r="H29" s="82"/>
    </row>
    <row r="30" spans="1:8" ht="18" thickTop="1" thickBot="1" x14ac:dyDescent="0.25">
      <c r="A30" s="89" t="s">
        <v>106</v>
      </c>
      <c r="B30" s="90"/>
      <c r="C30" s="90"/>
      <c r="D30" s="90"/>
      <c r="E30" s="90"/>
      <c r="F30" s="90"/>
      <c r="G30" s="90"/>
      <c r="H30" s="91"/>
    </row>
    <row r="31" spans="1:8" ht="18" thickTop="1" thickBot="1" x14ac:dyDescent="0.25">
      <c r="A31" s="23" t="s">
        <v>86</v>
      </c>
      <c r="B31" s="13" t="s">
        <v>87</v>
      </c>
      <c r="C31" s="13" t="s">
        <v>88</v>
      </c>
      <c r="D31" s="13" t="s">
        <v>89</v>
      </c>
      <c r="E31" s="13" t="s">
        <v>90</v>
      </c>
      <c r="F31" s="13" t="s">
        <v>91</v>
      </c>
      <c r="G31" s="13" t="s">
        <v>92</v>
      </c>
      <c r="H31" s="24" t="s">
        <v>84</v>
      </c>
    </row>
    <row r="32" spans="1:8" ht="17" thickTop="1" x14ac:dyDescent="0.2">
      <c r="A32" s="25">
        <v>100</v>
      </c>
      <c r="B32" s="26" t="s">
        <v>93</v>
      </c>
      <c r="C32" s="26">
        <v>3389</v>
      </c>
      <c r="D32" s="26" t="s">
        <v>94</v>
      </c>
      <c r="E32" s="26" t="s">
        <v>94</v>
      </c>
      <c r="F32" s="26" t="s">
        <v>94</v>
      </c>
      <c r="G32" s="26" t="s">
        <v>95</v>
      </c>
      <c r="H32" s="27" t="s">
        <v>110</v>
      </c>
    </row>
    <row r="33" spans="1:8" x14ac:dyDescent="0.2">
      <c r="A33" s="25">
        <v>65000</v>
      </c>
      <c r="B33" s="26" t="s">
        <v>96</v>
      </c>
      <c r="C33" s="26" t="s">
        <v>94</v>
      </c>
      <c r="D33" s="26" t="s">
        <v>94</v>
      </c>
      <c r="E33" s="26" t="s">
        <v>97</v>
      </c>
      <c r="F33" s="26" t="s">
        <v>97</v>
      </c>
      <c r="G33" s="26" t="s">
        <v>95</v>
      </c>
      <c r="H33" s="27" t="s">
        <v>108</v>
      </c>
    </row>
    <row r="34" spans="1:8" x14ac:dyDescent="0.2">
      <c r="A34" s="25">
        <v>65001</v>
      </c>
      <c r="B34" s="26" t="s">
        <v>98</v>
      </c>
      <c r="C34" s="26" t="s">
        <v>94</v>
      </c>
      <c r="D34" s="26" t="s">
        <v>94</v>
      </c>
      <c r="E34" s="26" t="s">
        <v>99</v>
      </c>
      <c r="F34" s="26" t="s">
        <v>94</v>
      </c>
      <c r="G34" s="26" t="s">
        <v>95</v>
      </c>
      <c r="H34" s="27" t="s">
        <v>108</v>
      </c>
    </row>
    <row r="35" spans="1:8" x14ac:dyDescent="0.2">
      <c r="A35" s="28">
        <v>65500</v>
      </c>
      <c r="B35" s="22" t="s">
        <v>100</v>
      </c>
      <c r="C35" s="22" t="s">
        <v>94</v>
      </c>
      <c r="D35" s="22" t="s">
        <v>94</v>
      </c>
      <c r="E35" s="22" t="s">
        <v>94</v>
      </c>
      <c r="F35" s="22" t="s">
        <v>94</v>
      </c>
      <c r="G35" s="22" t="s">
        <v>101</v>
      </c>
      <c r="H35" s="29" t="s">
        <v>108</v>
      </c>
    </row>
    <row r="36" spans="1:8" ht="17" thickBot="1" x14ac:dyDescent="0.25">
      <c r="A36" s="89" t="s">
        <v>107</v>
      </c>
      <c r="B36" s="90"/>
      <c r="C36" s="90"/>
      <c r="D36" s="90"/>
      <c r="E36" s="90"/>
      <c r="F36" s="90"/>
      <c r="G36" s="90"/>
      <c r="H36" s="91"/>
    </row>
    <row r="37" spans="1:8" ht="18" thickTop="1" thickBot="1" x14ac:dyDescent="0.25">
      <c r="A37" s="23" t="s">
        <v>86</v>
      </c>
      <c r="B37" s="13" t="s">
        <v>87</v>
      </c>
      <c r="C37" s="13" t="s">
        <v>88</v>
      </c>
      <c r="D37" s="13" t="s">
        <v>89</v>
      </c>
      <c r="E37" s="13" t="s">
        <v>90</v>
      </c>
      <c r="F37" s="13" t="s">
        <v>91</v>
      </c>
      <c r="G37" s="13" t="s">
        <v>92</v>
      </c>
      <c r="H37" s="24" t="s">
        <v>84</v>
      </c>
    </row>
    <row r="38" spans="1:8" ht="17" thickTop="1" x14ac:dyDescent="0.2">
      <c r="A38" s="25">
        <v>65000</v>
      </c>
      <c r="B38" s="26" t="s">
        <v>102</v>
      </c>
      <c r="C38" s="26" t="s">
        <v>94</v>
      </c>
      <c r="D38" s="26" t="s">
        <v>94</v>
      </c>
      <c r="E38" s="26" t="s">
        <v>97</v>
      </c>
      <c r="F38" s="26" t="s">
        <v>97</v>
      </c>
      <c r="G38" s="26" t="s">
        <v>95</v>
      </c>
      <c r="H38" s="27" t="s">
        <v>108</v>
      </c>
    </row>
    <row r="39" spans="1:8" x14ac:dyDescent="0.2">
      <c r="A39" s="25">
        <v>65001</v>
      </c>
      <c r="B39" s="26" t="s">
        <v>103</v>
      </c>
      <c r="C39" s="26" t="s">
        <v>94</v>
      </c>
      <c r="D39" s="26" t="s">
        <v>94</v>
      </c>
      <c r="E39" s="26" t="s">
        <v>94</v>
      </c>
      <c r="F39" s="26" t="s">
        <v>104</v>
      </c>
      <c r="G39" s="26" t="s">
        <v>95</v>
      </c>
      <c r="H39" s="27" t="s">
        <v>108</v>
      </c>
    </row>
    <row r="40" spans="1:8" x14ac:dyDescent="0.2">
      <c r="A40" s="28">
        <v>65500</v>
      </c>
      <c r="B40" s="22" t="s">
        <v>105</v>
      </c>
      <c r="C40" s="22" t="s">
        <v>94</v>
      </c>
      <c r="D40" s="22" t="s">
        <v>94</v>
      </c>
      <c r="E40" s="22" t="s">
        <v>94</v>
      </c>
      <c r="F40" s="22" t="s">
        <v>94</v>
      </c>
      <c r="G40" s="22" t="s">
        <v>101</v>
      </c>
      <c r="H40" s="29" t="s">
        <v>108</v>
      </c>
    </row>
    <row r="42" spans="1:8" ht="17" thickBot="1" x14ac:dyDescent="0.25">
      <c r="A42" s="80" t="s">
        <v>115</v>
      </c>
      <c r="B42" s="81"/>
      <c r="C42" s="81"/>
      <c r="D42" s="81"/>
      <c r="E42" s="81"/>
      <c r="F42" s="81"/>
      <c r="G42" s="81"/>
      <c r="H42" s="82"/>
    </row>
    <row r="43" spans="1:8" ht="18" thickTop="1" thickBot="1" x14ac:dyDescent="0.25">
      <c r="A43" s="89" t="s">
        <v>106</v>
      </c>
      <c r="B43" s="90"/>
      <c r="C43" s="90"/>
      <c r="D43" s="90"/>
      <c r="E43" s="90"/>
      <c r="F43" s="90"/>
      <c r="G43" s="90"/>
      <c r="H43" s="91"/>
    </row>
    <row r="44" spans="1:8" ht="18" thickTop="1" thickBot="1" x14ac:dyDescent="0.25">
      <c r="A44" s="23" t="s">
        <v>86</v>
      </c>
      <c r="B44" s="13" t="s">
        <v>87</v>
      </c>
      <c r="C44" s="13" t="s">
        <v>88</v>
      </c>
      <c r="D44" s="13" t="s">
        <v>89</v>
      </c>
      <c r="E44" s="13" t="s">
        <v>90</v>
      </c>
      <c r="F44" s="13" t="s">
        <v>91</v>
      </c>
      <c r="G44" s="13" t="s">
        <v>92</v>
      </c>
      <c r="H44" s="24" t="s">
        <v>84</v>
      </c>
    </row>
    <row r="45" spans="1:8" ht="17" thickTop="1" x14ac:dyDescent="0.2">
      <c r="A45" s="25">
        <v>100</v>
      </c>
      <c r="B45" s="26" t="s">
        <v>93</v>
      </c>
      <c r="C45" s="26">
        <v>3389</v>
      </c>
      <c r="D45" s="26" t="s">
        <v>94</v>
      </c>
      <c r="E45" s="26" t="s">
        <v>94</v>
      </c>
      <c r="F45" s="26" t="s">
        <v>94</v>
      </c>
      <c r="G45" s="26" t="s">
        <v>95</v>
      </c>
      <c r="H45" s="27" t="s">
        <v>110</v>
      </c>
    </row>
    <row r="46" spans="1:8" x14ac:dyDescent="0.2">
      <c r="A46" s="25">
        <v>65000</v>
      </c>
      <c r="B46" s="26" t="s">
        <v>96</v>
      </c>
      <c r="C46" s="26" t="s">
        <v>94</v>
      </c>
      <c r="D46" s="26" t="s">
        <v>94</v>
      </c>
      <c r="E46" s="26" t="s">
        <v>97</v>
      </c>
      <c r="F46" s="26" t="s">
        <v>97</v>
      </c>
      <c r="G46" s="26" t="s">
        <v>95</v>
      </c>
      <c r="H46" s="27" t="s">
        <v>108</v>
      </c>
    </row>
    <row r="47" spans="1:8" x14ac:dyDescent="0.2">
      <c r="A47" s="25">
        <v>65001</v>
      </c>
      <c r="B47" s="26" t="s">
        <v>98</v>
      </c>
      <c r="C47" s="26" t="s">
        <v>94</v>
      </c>
      <c r="D47" s="26" t="s">
        <v>94</v>
      </c>
      <c r="E47" s="26" t="s">
        <v>99</v>
      </c>
      <c r="F47" s="26" t="s">
        <v>94</v>
      </c>
      <c r="G47" s="26" t="s">
        <v>95</v>
      </c>
      <c r="H47" s="27" t="s">
        <v>108</v>
      </c>
    </row>
    <row r="48" spans="1:8" x14ac:dyDescent="0.2">
      <c r="A48" s="28">
        <v>65500</v>
      </c>
      <c r="B48" s="22" t="s">
        <v>100</v>
      </c>
      <c r="C48" s="22" t="s">
        <v>94</v>
      </c>
      <c r="D48" s="22" t="s">
        <v>94</v>
      </c>
      <c r="E48" s="22" t="s">
        <v>94</v>
      </c>
      <c r="F48" s="22" t="s">
        <v>94</v>
      </c>
      <c r="G48" s="22" t="s">
        <v>101</v>
      </c>
      <c r="H48" s="29" t="s">
        <v>108</v>
      </c>
    </row>
    <row r="49" spans="1:8" ht="17" thickBot="1" x14ac:dyDescent="0.25">
      <c r="A49" s="89" t="s">
        <v>107</v>
      </c>
      <c r="B49" s="90"/>
      <c r="C49" s="90"/>
      <c r="D49" s="90"/>
      <c r="E49" s="90"/>
      <c r="F49" s="90"/>
      <c r="G49" s="90"/>
      <c r="H49" s="91"/>
    </row>
    <row r="50" spans="1:8" ht="18" thickTop="1" thickBot="1" x14ac:dyDescent="0.25">
      <c r="A50" s="23" t="s">
        <v>86</v>
      </c>
      <c r="B50" s="13" t="s">
        <v>87</v>
      </c>
      <c r="C50" s="13" t="s">
        <v>88</v>
      </c>
      <c r="D50" s="13" t="s">
        <v>89</v>
      </c>
      <c r="E50" s="13" t="s">
        <v>90</v>
      </c>
      <c r="F50" s="13" t="s">
        <v>91</v>
      </c>
      <c r="G50" s="13" t="s">
        <v>92</v>
      </c>
      <c r="H50" s="24" t="s">
        <v>84</v>
      </c>
    </row>
    <row r="51" spans="1:8" ht="17" thickTop="1" x14ac:dyDescent="0.2">
      <c r="A51" s="25">
        <v>65000</v>
      </c>
      <c r="B51" s="26" t="s">
        <v>102</v>
      </c>
      <c r="C51" s="26" t="s">
        <v>94</v>
      </c>
      <c r="D51" s="26" t="s">
        <v>94</v>
      </c>
      <c r="E51" s="26" t="s">
        <v>97</v>
      </c>
      <c r="F51" s="26" t="s">
        <v>97</v>
      </c>
      <c r="G51" s="26" t="s">
        <v>95</v>
      </c>
      <c r="H51" s="27" t="s">
        <v>108</v>
      </c>
    </row>
    <row r="52" spans="1:8" x14ac:dyDescent="0.2">
      <c r="A52" s="25">
        <v>65001</v>
      </c>
      <c r="B52" s="26" t="s">
        <v>103</v>
      </c>
      <c r="C52" s="26" t="s">
        <v>94</v>
      </c>
      <c r="D52" s="26" t="s">
        <v>94</v>
      </c>
      <c r="E52" s="26" t="s">
        <v>94</v>
      </c>
      <c r="F52" s="26" t="s">
        <v>104</v>
      </c>
      <c r="G52" s="26" t="s">
        <v>95</v>
      </c>
      <c r="H52" s="27" t="s">
        <v>108</v>
      </c>
    </row>
    <row r="53" spans="1:8" x14ac:dyDescent="0.2">
      <c r="A53" s="28">
        <v>65500</v>
      </c>
      <c r="B53" s="22" t="s">
        <v>105</v>
      </c>
      <c r="C53" s="22" t="s">
        <v>94</v>
      </c>
      <c r="D53" s="22" t="s">
        <v>94</v>
      </c>
      <c r="E53" s="22" t="s">
        <v>94</v>
      </c>
      <c r="F53" s="22" t="s">
        <v>94</v>
      </c>
      <c r="G53" s="22" t="s">
        <v>101</v>
      </c>
      <c r="H53" s="29" t="s">
        <v>108</v>
      </c>
    </row>
    <row r="55" spans="1:8" ht="17" thickBot="1" x14ac:dyDescent="0.25">
      <c r="A55" s="80" t="s">
        <v>116</v>
      </c>
      <c r="B55" s="81"/>
      <c r="C55" s="81"/>
      <c r="D55" s="81"/>
      <c r="E55" s="81"/>
      <c r="F55" s="81"/>
      <c r="G55" s="81"/>
      <c r="H55" s="82"/>
    </row>
    <row r="56" spans="1:8" ht="18" thickTop="1" thickBot="1" x14ac:dyDescent="0.25">
      <c r="A56" s="89" t="s">
        <v>106</v>
      </c>
      <c r="B56" s="90"/>
      <c r="C56" s="90"/>
      <c r="D56" s="90"/>
      <c r="E56" s="90"/>
      <c r="F56" s="90"/>
      <c r="G56" s="90"/>
      <c r="H56" s="91"/>
    </row>
    <row r="57" spans="1:8" ht="18" thickTop="1" thickBot="1" x14ac:dyDescent="0.25">
      <c r="A57" s="23" t="s">
        <v>86</v>
      </c>
      <c r="B57" s="13" t="s">
        <v>87</v>
      </c>
      <c r="C57" s="13" t="s">
        <v>88</v>
      </c>
      <c r="D57" s="13" t="s">
        <v>89</v>
      </c>
      <c r="E57" s="13" t="s">
        <v>90</v>
      </c>
      <c r="F57" s="13" t="s">
        <v>91</v>
      </c>
      <c r="G57" s="13" t="s">
        <v>92</v>
      </c>
      <c r="H57" s="24" t="s">
        <v>84</v>
      </c>
    </row>
    <row r="58" spans="1:8" ht="17" thickTop="1" x14ac:dyDescent="0.2">
      <c r="A58" s="25">
        <v>100</v>
      </c>
      <c r="B58" s="26" t="s">
        <v>93</v>
      </c>
      <c r="C58" s="26">
        <v>3389</v>
      </c>
      <c r="D58" s="26" t="s">
        <v>94</v>
      </c>
      <c r="E58" s="26" t="s">
        <v>94</v>
      </c>
      <c r="F58" s="26" t="s">
        <v>94</v>
      </c>
      <c r="G58" s="26" t="s">
        <v>95</v>
      </c>
      <c r="H58" s="27" t="s">
        <v>110</v>
      </c>
    </row>
    <row r="59" spans="1:8" x14ac:dyDescent="0.2">
      <c r="A59" s="25">
        <v>65000</v>
      </c>
      <c r="B59" s="26" t="s">
        <v>96</v>
      </c>
      <c r="C59" s="26" t="s">
        <v>94</v>
      </c>
      <c r="D59" s="26" t="s">
        <v>94</v>
      </c>
      <c r="E59" s="26" t="s">
        <v>97</v>
      </c>
      <c r="F59" s="26" t="s">
        <v>97</v>
      </c>
      <c r="G59" s="26" t="s">
        <v>95</v>
      </c>
      <c r="H59" s="27" t="s">
        <v>108</v>
      </c>
    </row>
    <row r="60" spans="1:8" x14ac:dyDescent="0.2">
      <c r="A60" s="25">
        <v>65001</v>
      </c>
      <c r="B60" s="26" t="s">
        <v>98</v>
      </c>
      <c r="C60" s="26" t="s">
        <v>94</v>
      </c>
      <c r="D60" s="26" t="s">
        <v>94</v>
      </c>
      <c r="E60" s="26" t="s">
        <v>99</v>
      </c>
      <c r="F60" s="26" t="s">
        <v>94</v>
      </c>
      <c r="G60" s="26" t="s">
        <v>95</v>
      </c>
      <c r="H60" s="27" t="s">
        <v>108</v>
      </c>
    </row>
    <row r="61" spans="1:8" x14ac:dyDescent="0.2">
      <c r="A61" s="28">
        <v>65500</v>
      </c>
      <c r="B61" s="22" t="s">
        <v>100</v>
      </c>
      <c r="C61" s="22" t="s">
        <v>94</v>
      </c>
      <c r="D61" s="22" t="s">
        <v>94</v>
      </c>
      <c r="E61" s="22" t="s">
        <v>94</v>
      </c>
      <c r="F61" s="22" t="s">
        <v>94</v>
      </c>
      <c r="G61" s="22" t="s">
        <v>101</v>
      </c>
      <c r="H61" s="29" t="s">
        <v>108</v>
      </c>
    </row>
    <row r="62" spans="1:8" ht="17" thickBot="1" x14ac:dyDescent="0.25">
      <c r="A62" s="89" t="s">
        <v>107</v>
      </c>
      <c r="B62" s="90"/>
      <c r="C62" s="90"/>
      <c r="D62" s="90"/>
      <c r="E62" s="90"/>
      <c r="F62" s="90"/>
      <c r="G62" s="90"/>
      <c r="H62" s="91"/>
    </row>
    <row r="63" spans="1:8" ht="18" thickTop="1" thickBot="1" x14ac:dyDescent="0.25">
      <c r="A63" s="23" t="s">
        <v>86</v>
      </c>
      <c r="B63" s="13" t="s">
        <v>87</v>
      </c>
      <c r="C63" s="13" t="s">
        <v>88</v>
      </c>
      <c r="D63" s="13" t="s">
        <v>89</v>
      </c>
      <c r="E63" s="13" t="s">
        <v>90</v>
      </c>
      <c r="F63" s="13" t="s">
        <v>91</v>
      </c>
      <c r="G63" s="13" t="s">
        <v>92</v>
      </c>
      <c r="H63" s="24" t="s">
        <v>84</v>
      </c>
    </row>
    <row r="64" spans="1:8" ht="17" thickTop="1" x14ac:dyDescent="0.2">
      <c r="A64" s="25">
        <v>65000</v>
      </c>
      <c r="B64" s="26" t="s">
        <v>102</v>
      </c>
      <c r="C64" s="26" t="s">
        <v>94</v>
      </c>
      <c r="D64" s="26" t="s">
        <v>94</v>
      </c>
      <c r="E64" s="26" t="s">
        <v>97</v>
      </c>
      <c r="F64" s="26" t="s">
        <v>97</v>
      </c>
      <c r="G64" s="26" t="s">
        <v>95</v>
      </c>
      <c r="H64" s="27" t="s">
        <v>108</v>
      </c>
    </row>
    <row r="65" spans="1:8" x14ac:dyDescent="0.2">
      <c r="A65" s="25">
        <v>65001</v>
      </c>
      <c r="B65" s="26" t="s">
        <v>103</v>
      </c>
      <c r="C65" s="26" t="s">
        <v>94</v>
      </c>
      <c r="D65" s="26" t="s">
        <v>94</v>
      </c>
      <c r="E65" s="26" t="s">
        <v>94</v>
      </c>
      <c r="F65" s="26" t="s">
        <v>104</v>
      </c>
      <c r="G65" s="26" t="s">
        <v>95</v>
      </c>
      <c r="H65" s="27" t="s">
        <v>108</v>
      </c>
    </row>
    <row r="66" spans="1:8" x14ac:dyDescent="0.2">
      <c r="A66" s="28">
        <v>65500</v>
      </c>
      <c r="B66" s="22" t="s">
        <v>105</v>
      </c>
      <c r="C66" s="22" t="s">
        <v>94</v>
      </c>
      <c r="D66" s="22" t="s">
        <v>94</v>
      </c>
      <c r="E66" s="22" t="s">
        <v>94</v>
      </c>
      <c r="F66" s="22" t="s">
        <v>94</v>
      </c>
      <c r="G66" s="22" t="s">
        <v>101</v>
      </c>
      <c r="H66" s="29" t="s">
        <v>108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174</v>
      </c>
      <c r="B1" t="s">
        <v>155</v>
      </c>
      <c r="C1" t="s">
        <v>156</v>
      </c>
      <c r="D1" s="17" t="s">
        <v>157</v>
      </c>
      <c r="E1" t="s">
        <v>173</v>
      </c>
    </row>
    <row r="2" spans="1:5" x14ac:dyDescent="0.2">
      <c r="A2" t="s">
        <v>151</v>
      </c>
      <c r="B2" t="s">
        <v>162</v>
      </c>
      <c r="C2" t="s">
        <v>148</v>
      </c>
      <c r="D2" s="17" t="s">
        <v>149</v>
      </c>
      <c r="E2" t="str">
        <f>CONCATENATE(B2,":",C2,":",D2)</f>
        <v>MicrosoftWindowsServer:WindowsServer:2016-Datacenter</v>
      </c>
    </row>
    <row r="3" spans="1:5" x14ac:dyDescent="0.2">
      <c r="A3" t="s">
        <v>152</v>
      </c>
      <c r="B3" t="s">
        <v>162</v>
      </c>
      <c r="C3" t="s">
        <v>148</v>
      </c>
      <c r="D3" s="17" t="s">
        <v>163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153</v>
      </c>
      <c r="B4" t="s">
        <v>162</v>
      </c>
      <c r="C4" t="s">
        <v>148</v>
      </c>
      <c r="D4" s="17" t="s">
        <v>150</v>
      </c>
      <c r="E4" t="str">
        <f t="shared" si="0"/>
        <v>MicrosoftWindowsServer:WindowsServer:2012-R2-Datacenter</v>
      </c>
    </row>
    <row r="5" spans="1:5" x14ac:dyDescent="0.2">
      <c r="A5" t="s">
        <v>177</v>
      </c>
      <c r="B5" t="s">
        <v>161</v>
      </c>
      <c r="C5" t="s">
        <v>154</v>
      </c>
      <c r="D5" s="17" t="s">
        <v>164</v>
      </c>
      <c r="E5" t="str">
        <f t="shared" si="0"/>
        <v>MicrosoftSQLServer:SQL2017-WS2016:Enterprise</v>
      </c>
    </row>
    <row r="6" spans="1:5" x14ac:dyDescent="0.2">
      <c r="A6" t="s">
        <v>178</v>
      </c>
      <c r="B6" t="s">
        <v>161</v>
      </c>
      <c r="C6" t="s">
        <v>154</v>
      </c>
      <c r="D6" s="17" t="s">
        <v>165</v>
      </c>
      <c r="E6" t="str">
        <f t="shared" si="0"/>
        <v>MicrosoftSQLServer:SQL2017-WS2016:Standard</v>
      </c>
    </row>
    <row r="7" spans="1:5" x14ac:dyDescent="0.2">
      <c r="A7" t="s">
        <v>176</v>
      </c>
      <c r="B7" t="s">
        <v>161</v>
      </c>
      <c r="C7" t="s">
        <v>160</v>
      </c>
      <c r="D7" s="17" t="s">
        <v>164</v>
      </c>
      <c r="E7" t="str">
        <f t="shared" si="0"/>
        <v>MicrosoftSQLServer:SQL2016-WS2016:Enterprise</v>
      </c>
    </row>
    <row r="8" spans="1:5" x14ac:dyDescent="0.2">
      <c r="A8" t="s">
        <v>175</v>
      </c>
      <c r="B8" t="s">
        <v>161</v>
      </c>
      <c r="C8" t="s">
        <v>160</v>
      </c>
      <c r="D8" s="17" t="s">
        <v>165</v>
      </c>
      <c r="E8" t="str">
        <f t="shared" si="0"/>
        <v>MicrosoftSQLServer:SQL2016-WS2016:Standard</v>
      </c>
    </row>
    <row r="9" spans="1:5" x14ac:dyDescent="0.2">
      <c r="A9" t="s">
        <v>179</v>
      </c>
      <c r="B9" t="s">
        <v>161</v>
      </c>
      <c r="C9" t="s">
        <v>159</v>
      </c>
      <c r="D9" s="17" t="s">
        <v>164</v>
      </c>
      <c r="E9" t="str">
        <f t="shared" si="0"/>
        <v>MicrosoftSQLServer:SQL2014SP2-WS2012R2:Enterprise</v>
      </c>
    </row>
    <row r="10" spans="1:5" x14ac:dyDescent="0.2">
      <c r="A10" t="s">
        <v>180</v>
      </c>
      <c r="B10" t="s">
        <v>161</v>
      </c>
      <c r="C10" t="s">
        <v>158</v>
      </c>
      <c r="D10" s="17" t="s">
        <v>165</v>
      </c>
      <c r="E10" t="str">
        <f t="shared" si="0"/>
        <v>MicrosoftSQLServer:SQL2012SP4-WS2012R2:Standard</v>
      </c>
    </row>
    <row r="11" spans="1:5" x14ac:dyDescent="0.2">
      <c r="A11" t="s">
        <v>169</v>
      </c>
      <c r="B11" t="s">
        <v>171</v>
      </c>
      <c r="C11" t="s">
        <v>172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170</v>
      </c>
      <c r="B12" t="s">
        <v>171</v>
      </c>
      <c r="C12" t="s">
        <v>172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168</v>
      </c>
      <c r="C13" t="s">
        <v>167</v>
      </c>
      <c r="D13" s="17" t="s">
        <v>166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K23"/>
  <sheetViews>
    <sheetView workbookViewId="0">
      <selection activeCell="A2" sqref="A2"/>
    </sheetView>
  </sheetViews>
  <sheetFormatPr baseColWidth="10" defaultRowHeight="16" x14ac:dyDescent="0.2"/>
  <cols>
    <col min="1" max="1" width="8" bestFit="1" customWidth="1"/>
    <col min="2" max="2" width="13.6640625" bestFit="1" customWidth="1"/>
    <col min="3" max="3" width="12" bestFit="1" customWidth="1"/>
    <col min="4" max="4" width="14.1640625" bestFit="1" customWidth="1"/>
    <col min="5" max="5" width="13.83203125" bestFit="1" customWidth="1"/>
    <col min="6" max="6" width="9.1640625" bestFit="1" customWidth="1"/>
    <col min="7" max="7" width="53.5" hidden="1" customWidth="1"/>
    <col min="8" max="8" width="23.5" bestFit="1" customWidth="1"/>
    <col min="9" max="9" width="21.1640625" bestFit="1" customWidth="1"/>
    <col min="10" max="10" width="17.83203125" bestFit="1" customWidth="1"/>
    <col min="11" max="11" width="51.5" bestFit="1" customWidth="1"/>
  </cols>
  <sheetData>
    <row r="1" spans="1:11" x14ac:dyDescent="0.2">
      <c r="A1" t="s">
        <v>6</v>
      </c>
      <c r="B1" t="s">
        <v>225</v>
      </c>
      <c r="C1" t="s">
        <v>119</v>
      </c>
      <c r="D1" t="s">
        <v>117</v>
      </c>
      <c r="E1" t="s">
        <v>54</v>
      </c>
      <c r="F1" t="s">
        <v>118</v>
      </c>
      <c r="G1" t="s">
        <v>173</v>
      </c>
      <c r="H1" t="s">
        <v>188</v>
      </c>
      <c r="I1" t="s">
        <v>156</v>
      </c>
      <c r="J1" s="17" t="s">
        <v>189</v>
      </c>
      <c r="K1" t="s">
        <v>248</v>
      </c>
    </row>
    <row r="2" spans="1:11" x14ac:dyDescent="0.2">
      <c r="A2" s="75" t="str">
        <f>'Virtual Machines'!J2</f>
        <v>SouthCentralUS</v>
      </c>
      <c r="B2" s="75" t="str">
        <f>'Virtual Machines'!K2</f>
        <v>ttplab1-scu</v>
      </c>
      <c r="C2" s="75" t="str">
        <f>'Virtual Machines'!A2</f>
        <v>eucsadds01</v>
      </c>
      <c r="D2" s="75" t="str">
        <f>'Virtual Machines'!F2</f>
        <v>Standard_B2s</v>
      </c>
      <c r="E2" s="75" t="str">
        <f>'Virtual Machines'!N2</f>
        <v>eucslan-scu-1</v>
      </c>
      <c r="F2" s="75" t="str">
        <f>'Virtual Machines'!O2</f>
        <v>10.0.1.4</v>
      </c>
      <c r="G2" s="75" t="str">
        <f>VLOOKUP('Virtual Machines'!I2,ImageName!$A$2:$E$13,5,FALSE)</f>
        <v>MicrosoftWindowsServer:WindowsServer:2012-R2-Datacenter</v>
      </c>
      <c r="H2" s="75" t="str">
        <f>LEFT(G2, SEARCH(":",G2,1)-1)</f>
        <v>MicrosoftWindowsServer</v>
      </c>
      <c r="I2" s="75" t="str">
        <f>MID(G2, SEARCH(":",G2) + 1, SEARCH(":",G2,SEARCH(":",G2)+1) - SEARCH(":",G2) - 1)</f>
        <v>WindowsServer</v>
      </c>
      <c r="J2" s="75" t="str">
        <f>RIGHT(G2,LEN(G2) - SEARCH(":", G2, SEARCH(":", G2) + 1))</f>
        <v>2012-R2-Datacenter</v>
      </c>
      <c r="K2" s="75" t="str">
        <f>CONCATENATE("https://",'Virtual Machines'!L2,".blob.core.windows.net/osdisks/")</f>
        <v>https://ttplab1vmstorescu1.blob.core.windows.net/osdisks/</v>
      </c>
    </row>
    <row r="3" spans="1:11" x14ac:dyDescent="0.2">
      <c r="A3" s="75" t="str">
        <f>'Virtual Machines'!J3</f>
        <v>SouthCentralUS</v>
      </c>
      <c r="B3" s="75" t="str">
        <f>'Virtual Machines'!K3</f>
        <v>ttplab1-scu</v>
      </c>
      <c r="C3" s="75" t="str">
        <f>'Virtual Machines'!A3</f>
        <v>eucsadcs01</v>
      </c>
      <c r="D3" s="75" t="str">
        <f>'Virtual Machines'!F3</f>
        <v>Standard_B2s</v>
      </c>
      <c r="E3" s="75" t="str">
        <f>'Virtual Machines'!N3</f>
        <v>eucslan-scu-1</v>
      </c>
      <c r="F3" s="75" t="str">
        <f>'Virtual Machines'!O3</f>
        <v>10.0.1.5</v>
      </c>
      <c r="G3" s="75" t="str">
        <f>VLOOKUP('Virtual Machines'!I3,ImageName!$A$2:$E$13,5,FALSE)</f>
        <v>MicrosoftWindowsServer:WindowsServer:2012-R2-Datacenter</v>
      </c>
      <c r="H3" s="75" t="str">
        <f t="shared" ref="H3:H23" si="0">LEFT(G3, SEARCH(":",G3,1)-1)</f>
        <v>MicrosoftWindowsServer</v>
      </c>
      <c r="I3" s="75" t="str">
        <f t="shared" ref="I3:I23" si="1">MID(G3, SEARCH(":",G3) + 1, SEARCH(":",G3,SEARCH(":",G3)+1) - SEARCH(":",G3) - 1)</f>
        <v>WindowsServer</v>
      </c>
      <c r="J3" s="75" t="str">
        <f t="shared" ref="J3:J23" si="2">RIGHT(G3,LEN(G3) - SEARCH(":", G3, SEARCH(":", G3) + 1))</f>
        <v>2012-R2-Datacenter</v>
      </c>
      <c r="K3" s="75" t="str">
        <f>CONCATENATE("https://",'Virtual Machines'!L3,".blob.core.windows.net/osdisks/")</f>
        <v>https://ttplab1vmstorescu1.blob.core.windows.net/osdisks/</v>
      </c>
    </row>
    <row r="4" spans="1:11" x14ac:dyDescent="0.2">
      <c r="A4" s="75" t="str">
        <f>'Virtual Machines'!J4</f>
        <v>SouthCentralUS</v>
      </c>
      <c r="B4" s="75" t="str">
        <f>'Virtual Machines'!K4</f>
        <v>ttplab1-scu</v>
      </c>
      <c r="C4" s="75" t="str">
        <f>'Virtual Machines'!A4</f>
        <v>eucsadcs02</v>
      </c>
      <c r="D4" s="75" t="str">
        <f>'Virtual Machines'!F4</f>
        <v>Standard_B2s</v>
      </c>
      <c r="E4" s="75" t="str">
        <f>'Virtual Machines'!N4</f>
        <v>eucslan-scu-1</v>
      </c>
      <c r="F4" s="75" t="str">
        <f>'Virtual Machines'!O4</f>
        <v>10.0.1.6</v>
      </c>
      <c r="G4" s="75" t="str">
        <f>VLOOKUP('Virtual Machines'!I4,ImageName!$A$2:$E$13,5,FALSE)</f>
        <v>MicrosoftWindowsServer:WindowsServer:2012-R2-Datacenter</v>
      </c>
      <c r="H4" s="75" t="str">
        <f t="shared" si="0"/>
        <v>MicrosoftWindowsServer</v>
      </c>
      <c r="I4" s="75" t="str">
        <f t="shared" si="1"/>
        <v>WindowsServer</v>
      </c>
      <c r="J4" s="75" t="str">
        <f t="shared" si="2"/>
        <v>2012-R2-Datacenter</v>
      </c>
      <c r="K4" s="75" t="str">
        <f>CONCATENATE("https://",'Virtual Machines'!L4,".blob.core.windows.net/osdisks/")</f>
        <v>https://ttplab1vmstorescu1.blob.core.windows.net/osdisks/</v>
      </c>
    </row>
    <row r="5" spans="1:11" x14ac:dyDescent="0.2">
      <c r="A5" s="75" t="str">
        <f>'Virtual Machines'!J5</f>
        <v>SouthCentralUS</v>
      </c>
      <c r="B5" s="75" t="str">
        <f>'Virtual Machines'!K5</f>
        <v>ttplab1-scu</v>
      </c>
      <c r="C5" s="75" t="str">
        <f>'Virtual Machines'!A5</f>
        <v>mgmtrdsh01</v>
      </c>
      <c r="D5" s="75" t="str">
        <f>'Virtual Machines'!F5</f>
        <v>Standard_B2s</v>
      </c>
      <c r="E5" s="75" t="str">
        <f>'Virtual Machines'!N5</f>
        <v>eucslan-scu-1</v>
      </c>
      <c r="F5" s="75" t="str">
        <f>'Virtual Machines'!O5</f>
        <v>10.0.1.7</v>
      </c>
      <c r="G5" s="75" t="str">
        <f>VLOOKUP('Virtual Machines'!I5,ImageName!$A$2:$E$13,5,FALSE)</f>
        <v>MicrosoftWindowsServer:WindowsServer:2012-R2-Datacenter</v>
      </c>
      <c r="H5" s="75" t="str">
        <f t="shared" si="0"/>
        <v>MicrosoftWindowsServer</v>
      </c>
      <c r="I5" s="75" t="str">
        <f t="shared" si="1"/>
        <v>WindowsServer</v>
      </c>
      <c r="J5" s="75" t="str">
        <f t="shared" si="2"/>
        <v>2012-R2-Datacenter</v>
      </c>
      <c r="K5" s="75" t="str">
        <f>CONCATENATE("https://",'Virtual Machines'!L5,".blob.core.windows.net/osdisks/")</f>
        <v>https://ttplab1vmstorescu1.blob.core.windows.net/osdisks/</v>
      </c>
    </row>
    <row r="6" spans="1:11" x14ac:dyDescent="0.2">
      <c r="A6" s="75" t="str">
        <f>'Virtual Machines'!J6</f>
        <v>SouthCentralUS</v>
      </c>
      <c r="B6" s="75" t="str">
        <f>'Virtual Machines'!K6</f>
        <v>ttplab1-scu</v>
      </c>
      <c r="C6" s="75" t="str">
        <f>'Virtual Machines'!A6</f>
        <v>eucssqls0101</v>
      </c>
      <c r="D6" s="75" t="str">
        <f>'Virtual Machines'!F6</f>
        <v>Standard_B2ms</v>
      </c>
      <c r="E6" s="75" t="str">
        <f>'Virtual Machines'!N6</f>
        <v>eucslan-scu-1</v>
      </c>
      <c r="F6" s="75" t="str">
        <f>'Virtual Machines'!O6</f>
        <v>10.0.1.8</v>
      </c>
      <c r="G6" s="75" t="str">
        <f>VLOOKUP('Virtual Machines'!I6,ImageName!$A$2:$E$13,5,FALSE)</f>
        <v>MicrosoftSQLServer:SQL2012SP4-WS2012R2:Standard</v>
      </c>
      <c r="H6" s="75" t="str">
        <f t="shared" si="0"/>
        <v>MicrosoftSQLServer</v>
      </c>
      <c r="I6" s="75" t="str">
        <f t="shared" si="1"/>
        <v>SQL2012SP4-WS2012R2</v>
      </c>
      <c r="J6" s="75" t="str">
        <f t="shared" si="2"/>
        <v>Standard</v>
      </c>
      <c r="K6" s="75" t="str">
        <f>CONCATENATE("https://",'Virtual Machines'!L6,".blob.core.windows.net/osdisks/")</f>
        <v>https://ttplab1vmstorescu1.blob.core.windows.net/osdisks/</v>
      </c>
    </row>
    <row r="7" spans="1:11" x14ac:dyDescent="0.2">
      <c r="A7" s="75" t="str">
        <f>'Virtual Machines'!J7</f>
        <v>SouthCentralUS</v>
      </c>
      <c r="B7" s="75" t="str">
        <f>'Virtual Machines'!K7</f>
        <v>ttplab1-scu</v>
      </c>
      <c r="C7" s="75" t="str">
        <f>'Virtual Machines'!A7</f>
        <v>eucssccm01</v>
      </c>
      <c r="D7" s="75" t="str">
        <f>'Virtual Machines'!F7</f>
        <v>Standard_B2ms</v>
      </c>
      <c r="E7" s="75" t="str">
        <f>'Virtual Machines'!N7</f>
        <v>eucslan-scu-1</v>
      </c>
      <c r="F7" s="75" t="str">
        <f>'Virtual Machines'!O7</f>
        <v>10.0.1.9</v>
      </c>
      <c r="G7" s="75" t="str">
        <f>VLOOKUP('Virtual Machines'!I7,ImageName!$A$2:$E$13,5,FALSE)</f>
        <v>MicrosoftWindowsServer:WindowsServer:2012-R2-Datacenter</v>
      </c>
      <c r="H7" s="75" t="str">
        <f t="shared" si="0"/>
        <v>MicrosoftWindowsServer</v>
      </c>
      <c r="I7" s="75" t="str">
        <f t="shared" si="1"/>
        <v>WindowsServer</v>
      </c>
      <c r="J7" s="75" t="str">
        <f t="shared" si="2"/>
        <v>2012-R2-Datacenter</v>
      </c>
      <c r="K7" s="75" t="str">
        <f>CONCATENATE("https://",'Virtual Machines'!L7,".blob.core.windows.net/osdisks/")</f>
        <v>https://ttplab1vmstorescu1.blob.core.windows.net/osdisks/</v>
      </c>
    </row>
    <row r="8" spans="1:11" x14ac:dyDescent="0.2">
      <c r="A8" s="75" t="str">
        <f>'Virtual Machines'!J8</f>
        <v>SouthCentralUS</v>
      </c>
      <c r="B8" s="75" t="str">
        <f>'Virtual Machines'!K8</f>
        <v>ttplab1-scu</v>
      </c>
      <c r="C8" s="75" t="str">
        <f>'Virtual Machines'!A8</f>
        <v>eucsscor01</v>
      </c>
      <c r="D8" s="75" t="str">
        <f>'Virtual Machines'!F8</f>
        <v>Standard_B2ms</v>
      </c>
      <c r="E8" s="75" t="str">
        <f>'Virtual Machines'!N8</f>
        <v>eucslan-scu-1</v>
      </c>
      <c r="F8" s="75" t="str">
        <f>'Virtual Machines'!O8</f>
        <v>10.0.1.10</v>
      </c>
      <c r="G8" s="75" t="str">
        <f>VLOOKUP('Virtual Machines'!I8,ImageName!$A$2:$E$13,5,FALSE)</f>
        <v>MicrosoftWindowsServer:WindowsServer:2012-R2-Datacenter</v>
      </c>
      <c r="H8" s="75" t="str">
        <f t="shared" si="0"/>
        <v>MicrosoftWindowsServer</v>
      </c>
      <c r="I8" s="75" t="str">
        <f t="shared" si="1"/>
        <v>WindowsServer</v>
      </c>
      <c r="J8" s="75" t="str">
        <f t="shared" si="2"/>
        <v>2012-R2-Datacenter</v>
      </c>
      <c r="K8" s="75" t="str">
        <f>CONCATENATE("https://",'Virtual Machines'!L8,".blob.core.windows.net/osdisks/")</f>
        <v>https://ttplab1vmstorescu1.blob.core.windows.net/osdisks/</v>
      </c>
    </row>
    <row r="9" spans="1:11" x14ac:dyDescent="0.2">
      <c r="A9" s="75" t="str">
        <f>'Virtual Machines'!J9</f>
        <v>SouthCentralUS</v>
      </c>
      <c r="B9" s="75" t="str">
        <f>'Virtual Machines'!K9</f>
        <v>ttplab1-scu</v>
      </c>
      <c r="C9" s="75" t="str">
        <f>'Virtual Machines'!A9</f>
        <v>eucsscsm01</v>
      </c>
      <c r="D9" s="75" t="str">
        <f>'Virtual Machines'!F9</f>
        <v>Standard_B2ms</v>
      </c>
      <c r="E9" s="75" t="str">
        <f>'Virtual Machines'!N9</f>
        <v>eucslan-scu-1</v>
      </c>
      <c r="F9" s="75" t="str">
        <f>'Virtual Machines'!O9</f>
        <v>10.0.1.11</v>
      </c>
      <c r="G9" s="75" t="str">
        <f>VLOOKUP('Virtual Machines'!I9,ImageName!$A$2:$E$13,5,FALSE)</f>
        <v>MicrosoftWindowsServer:WindowsServer:2012-R2-Datacenter</v>
      </c>
      <c r="H9" s="75" t="str">
        <f t="shared" si="0"/>
        <v>MicrosoftWindowsServer</v>
      </c>
      <c r="I9" s="75" t="str">
        <f t="shared" si="1"/>
        <v>WindowsServer</v>
      </c>
      <c r="J9" s="75" t="str">
        <f t="shared" si="2"/>
        <v>2012-R2-Datacenter</v>
      </c>
      <c r="K9" s="75" t="str">
        <f>CONCATENATE("https://",'Virtual Machines'!L9,".blob.core.windows.net/osdisks/")</f>
        <v>https://ttplab1vmstorescu1.blob.core.windows.net/osdisks/</v>
      </c>
    </row>
    <row r="10" spans="1:11" x14ac:dyDescent="0.2">
      <c r="A10" s="75" t="str">
        <f>'Virtual Machines'!J10</f>
        <v>SouthCentralUS</v>
      </c>
      <c r="B10" s="75" t="str">
        <f>'Virtual Machines'!K10</f>
        <v>ttplab1-scu</v>
      </c>
      <c r="C10" s="75" t="str">
        <f>'Virtual Machines'!A10</f>
        <v>useradds01</v>
      </c>
      <c r="D10" s="75" t="str">
        <f>'Virtual Machines'!F10</f>
        <v>Standard_B2s</v>
      </c>
      <c r="E10" s="75" t="str">
        <f>'Virtual Machines'!N10</f>
        <v>userlan-scu-1</v>
      </c>
      <c r="F10" s="75" t="str">
        <f>'Virtual Machines'!O10</f>
        <v>10.0.2.4</v>
      </c>
      <c r="G10" s="75" t="str">
        <f>VLOOKUP('Virtual Machines'!I10,ImageName!$A$2:$E$13,5,FALSE)</f>
        <v>MicrosoftWindowsServer:WindowsServer:2012-R2-Datacenter</v>
      </c>
      <c r="H10" s="75" t="str">
        <f t="shared" si="0"/>
        <v>MicrosoftWindowsServer</v>
      </c>
      <c r="I10" s="75" t="str">
        <f t="shared" si="1"/>
        <v>WindowsServer</v>
      </c>
      <c r="J10" s="75" t="str">
        <f t="shared" si="2"/>
        <v>2012-R2-Datacenter</v>
      </c>
      <c r="K10" s="75" t="str">
        <f>CONCATENATE("https://",'Virtual Machines'!L10,".blob.core.windows.net/osdisks/")</f>
        <v>https://ttplab1vmstorescu1.blob.core.windows.net/osdisks/</v>
      </c>
    </row>
    <row r="11" spans="1:11" x14ac:dyDescent="0.2">
      <c r="A11" s="75" t="str">
        <f>'Virtual Machines'!J11</f>
        <v>SouthCentralUS</v>
      </c>
      <c r="B11" s="75" t="str">
        <f>'Virtual Machines'!K11</f>
        <v>ttplab1-scu</v>
      </c>
      <c r="C11" s="75" t="str">
        <f>'Virtual Machines'!A11</f>
        <v>usermail01</v>
      </c>
      <c r="D11" s="75" t="str">
        <f>'Virtual Machines'!F11</f>
        <v>Standard_B2s</v>
      </c>
      <c r="E11" s="75" t="str">
        <f>'Virtual Machines'!N11</f>
        <v>userlan-scu-1</v>
      </c>
      <c r="F11" s="75" t="str">
        <f>'Virtual Machines'!O11</f>
        <v>10.0.2.5</v>
      </c>
      <c r="G11" s="75" t="str">
        <f>VLOOKUP('Virtual Machines'!I11,ImageName!$A$2:$E$13,5,FALSE)</f>
        <v>MicrosoftWindowsServer:WindowsServer:2012-R2-Datacenter</v>
      </c>
      <c r="H11" s="75" t="str">
        <f t="shared" si="0"/>
        <v>MicrosoftWindowsServer</v>
      </c>
      <c r="I11" s="75" t="str">
        <f t="shared" si="1"/>
        <v>WindowsServer</v>
      </c>
      <c r="J11" s="75" t="str">
        <f t="shared" si="2"/>
        <v>2012-R2-Datacenter</v>
      </c>
      <c r="K11" s="75" t="str">
        <f>CONCATENATE("https://",'Virtual Machines'!L11,".blob.core.windows.net/osdisks/")</f>
        <v>https://ttplab1vmstorescu1.blob.core.windows.net/osdisks/</v>
      </c>
    </row>
    <row r="12" spans="1:11" x14ac:dyDescent="0.2">
      <c r="A12" s="75" t="str">
        <f>'Virtual Machines'!J12</f>
        <v>SouthCentralUS</v>
      </c>
      <c r="B12" s="75" t="str">
        <f>'Virtual Machines'!K12</f>
        <v>ttplab1-scu</v>
      </c>
      <c r="C12" s="75" t="str">
        <f>'Virtual Machines'!A12</f>
        <v>useraadc01</v>
      </c>
      <c r="D12" s="75" t="str">
        <f>'Virtual Machines'!F12</f>
        <v>Standard_B2s</v>
      </c>
      <c r="E12" s="75" t="str">
        <f>'Virtual Machines'!N12</f>
        <v>userlan-scu-1</v>
      </c>
      <c r="F12" s="75" t="str">
        <f>'Virtual Machines'!O12</f>
        <v>10.0.2.6</v>
      </c>
      <c r="G12" s="75" t="str">
        <f>VLOOKUP('Virtual Machines'!I12,ImageName!$A$2:$E$13,5,FALSE)</f>
        <v>MicrosoftWindowsServer:WindowsServer:2012-R2-Datacenter</v>
      </c>
      <c r="H12" s="75" t="str">
        <f t="shared" si="0"/>
        <v>MicrosoftWindowsServer</v>
      </c>
      <c r="I12" s="75" t="str">
        <f t="shared" si="1"/>
        <v>WindowsServer</v>
      </c>
      <c r="J12" s="75" t="str">
        <f t="shared" si="2"/>
        <v>2012-R2-Datacenter</v>
      </c>
      <c r="K12" s="75" t="str">
        <f>CONCATENATE("https://",'Virtual Machines'!L12,".blob.core.windows.net/osdisks/")</f>
        <v>https://ttplab1vmstorescu1.blob.core.windows.net/osdisks/</v>
      </c>
    </row>
    <row r="13" spans="1:11" x14ac:dyDescent="0.2">
      <c r="A13" s="75" t="str">
        <f>'Virtual Machines'!J13</f>
        <v>SouthCentralUS</v>
      </c>
      <c r="B13" s="75" t="str">
        <f>'Virtual Machines'!K13</f>
        <v>ttplab1-scu</v>
      </c>
      <c r="C13" s="75" t="str">
        <f>'Virtual Machines'!A13</f>
        <v>useradfs01</v>
      </c>
      <c r="D13" s="75" t="str">
        <f>'Virtual Machines'!F13</f>
        <v>Standard_B2s</v>
      </c>
      <c r="E13" s="75" t="str">
        <f>'Virtual Machines'!N13</f>
        <v>userlan-scu-1</v>
      </c>
      <c r="F13" s="75" t="str">
        <f>'Virtual Machines'!O13</f>
        <v>10.0.2.7</v>
      </c>
      <c r="G13" s="75" t="str">
        <f>VLOOKUP('Virtual Machines'!I13,ImageName!$A$2:$E$13,5,FALSE)</f>
        <v>MicrosoftWindowsServer:WindowsServer:2012-R2-Datacenter</v>
      </c>
      <c r="H13" s="75" t="str">
        <f t="shared" si="0"/>
        <v>MicrosoftWindowsServer</v>
      </c>
      <c r="I13" s="75" t="str">
        <f t="shared" si="1"/>
        <v>WindowsServer</v>
      </c>
      <c r="J13" s="75" t="str">
        <f t="shared" si="2"/>
        <v>2012-R2-Datacenter</v>
      </c>
      <c r="K13" s="75" t="str">
        <f>CONCATENATE("https://",'Virtual Machines'!L13,".blob.core.windows.net/osdisks/")</f>
        <v>https://ttplab1vmstorescu1.blob.core.windows.net/osdisks/</v>
      </c>
    </row>
    <row r="14" spans="1:11" x14ac:dyDescent="0.2">
      <c r="A14" s="75" t="str">
        <f>'Virtual Machines'!J14</f>
        <v>SouthCentralUS</v>
      </c>
      <c r="B14" s="75" t="str">
        <f>'Virtual Machines'!K14</f>
        <v>ttplab1-scu</v>
      </c>
      <c r="C14" s="75" t="str">
        <f>'Virtual Machines'!A14</f>
        <v>userclient</v>
      </c>
      <c r="D14" s="75" t="str">
        <f>'Virtual Machines'!F14</f>
        <v>Standard_B2s</v>
      </c>
      <c r="E14" s="75" t="str">
        <f>'Virtual Machines'!N14</f>
        <v>userlan-scu-1</v>
      </c>
      <c r="F14" s="75" t="str">
        <f>'Virtual Machines'!O14</f>
        <v>10.0.2.8</v>
      </c>
      <c r="G14" s="75" t="str">
        <f>VLOOKUP('Virtual Machines'!I14,ImageName!$A$2:$E$13,5,FALSE)</f>
        <v>MicrosoftWindowsDesktop:Windows-10:RS3-Pro</v>
      </c>
      <c r="H14" s="75" t="str">
        <f t="shared" si="0"/>
        <v>MicrosoftWindowsDesktop</v>
      </c>
      <c r="I14" s="75" t="str">
        <f t="shared" si="1"/>
        <v>Windows-10</v>
      </c>
      <c r="J14" s="75" t="str">
        <f t="shared" si="2"/>
        <v>RS3-Pro</v>
      </c>
      <c r="K14" s="75" t="str">
        <f>CONCATENATE("https://",'Virtual Machines'!L14,".blob.core.windows.net/osdisks/")</f>
        <v>https://ttplab1vmstorescu1.blob.core.windows.net/osdisks/</v>
      </c>
    </row>
    <row r="15" spans="1:11" x14ac:dyDescent="0.2">
      <c r="A15" s="75" t="str">
        <f>'Virtual Machines'!J15</f>
        <v>SouthCentralUS</v>
      </c>
      <c r="B15" s="75" t="str">
        <f>'Virtual Machines'!K15</f>
        <v>ttplab1-scu</v>
      </c>
      <c r="C15" s="75" t="str">
        <f>'Virtual Machines'!A15</f>
        <v>userawap01</v>
      </c>
      <c r="D15" s="75" t="str">
        <f>'Virtual Machines'!F15</f>
        <v>Standard_B2s</v>
      </c>
      <c r="E15" s="75" t="str">
        <f>'Virtual Machines'!N15</f>
        <v>userdmz-scu-1</v>
      </c>
      <c r="F15" s="75" t="str">
        <f>'Virtual Machines'!O15</f>
        <v>10.0.2.8</v>
      </c>
      <c r="G15" s="75" t="str">
        <f>VLOOKUP('Virtual Machines'!I15,ImageName!$A$2:$E$13,5,FALSE)</f>
        <v>MicrosoftWindowsServer:WindowsServer:2012-R2-Datacenter</v>
      </c>
      <c r="H15" s="75" t="str">
        <f t="shared" si="0"/>
        <v>MicrosoftWindowsServer</v>
      </c>
      <c r="I15" s="75" t="str">
        <f t="shared" si="1"/>
        <v>WindowsServer</v>
      </c>
      <c r="J15" s="75" t="str">
        <f t="shared" si="2"/>
        <v>2012-R2-Datacenter</v>
      </c>
      <c r="K15" s="75" t="str">
        <f>CONCATENATE("https://",'Virtual Machines'!L15,".blob.core.windows.net/osdisks/")</f>
        <v>https://ttplab1vmstorescu1.blob.core.windows.net/osdisks/</v>
      </c>
    </row>
    <row r="16" spans="1:11" x14ac:dyDescent="0.2">
      <c r="A16" s="75" t="str">
        <f>'Virtual Machines'!J16</f>
        <v>SouthCentralUS</v>
      </c>
      <c r="B16" s="75" t="str">
        <f>'Virtual Machines'!K16</f>
        <v>ttplab1-scu</v>
      </c>
      <c r="C16" s="75" t="str">
        <f>'Virtual Machines'!A16</f>
        <v>siamadds01</v>
      </c>
      <c r="D16" s="75" t="str">
        <f>'Virtual Machines'!F16</f>
        <v>Standard_B2s</v>
      </c>
      <c r="E16" s="75" t="str">
        <f>'Virtual Machines'!N16</f>
        <v>siamlan-scu-1</v>
      </c>
      <c r="F16" s="75" t="str">
        <f>'Virtual Machines'!O16</f>
        <v>10.0.4.4</v>
      </c>
      <c r="G16" s="75" t="str">
        <f>VLOOKUP('Virtual Machines'!I16,ImageName!$A$2:$E$13,5,FALSE)</f>
        <v>MicrosoftWindowsServer:WindowsServer:2012-R2-Datacenter</v>
      </c>
      <c r="H16" s="75" t="str">
        <f t="shared" si="0"/>
        <v>MicrosoftWindowsServer</v>
      </c>
      <c r="I16" s="75" t="str">
        <f t="shared" si="1"/>
        <v>WindowsServer</v>
      </c>
      <c r="J16" s="75" t="str">
        <f t="shared" si="2"/>
        <v>2012-R2-Datacenter</v>
      </c>
      <c r="K16" s="75" t="str">
        <f>CONCATENATE("https://",'Virtual Machines'!L16,".blob.core.windows.net/osdisks/")</f>
        <v>https://ttplab1vmstorescu1.blob.core.windows.net/osdisks/</v>
      </c>
    </row>
    <row r="17" spans="1:11" x14ac:dyDescent="0.2">
      <c r="A17" s="75" t="str">
        <f>'Virtual Machines'!J17</f>
        <v>SouthCentralUS</v>
      </c>
      <c r="B17" s="75" t="str">
        <f>'Virtual Machines'!K17</f>
        <v>ttplab1-scu</v>
      </c>
      <c r="C17" s="75" t="str">
        <f>'Virtual Machines'!A17</f>
        <v>siamadfs01</v>
      </c>
      <c r="D17" s="75" t="str">
        <f>'Virtual Machines'!F17</f>
        <v>Standard_B2s</v>
      </c>
      <c r="E17" s="75" t="str">
        <f>'Virtual Machines'!N17</f>
        <v>siamlan-scu-1</v>
      </c>
      <c r="F17" s="75" t="str">
        <f>'Virtual Machines'!O17</f>
        <v>10.0.4.5</v>
      </c>
      <c r="G17" s="75" t="str">
        <f>VLOOKUP('Virtual Machines'!I17,ImageName!$A$2:$E$13,5,FALSE)</f>
        <v>MicrosoftWindowsServer:WindowsServer:2012-R2-Datacenter</v>
      </c>
      <c r="H17" s="75" t="str">
        <f t="shared" si="0"/>
        <v>MicrosoftWindowsServer</v>
      </c>
      <c r="I17" s="75" t="str">
        <f t="shared" si="1"/>
        <v>WindowsServer</v>
      </c>
      <c r="J17" s="75" t="str">
        <f t="shared" si="2"/>
        <v>2012-R2-Datacenter</v>
      </c>
      <c r="K17" s="75" t="str">
        <f>CONCATENATE("https://",'Virtual Machines'!L17,".blob.core.windows.net/osdisks/")</f>
        <v>https://ttplab1vmstorescu1.blob.core.windows.net/osdisks/</v>
      </c>
    </row>
    <row r="18" spans="1:11" x14ac:dyDescent="0.2">
      <c r="A18" s="75" t="str">
        <f>'Virtual Machines'!J18</f>
        <v>SouthCentralUS</v>
      </c>
      <c r="B18" s="75" t="str">
        <f>'Virtual Machines'!K18</f>
        <v>ttplab1-scu</v>
      </c>
      <c r="C18" s="75" t="str">
        <f>'Virtual Machines'!A18</f>
        <v>siamsqls01</v>
      </c>
      <c r="D18" s="75" t="str">
        <f>'Virtual Machines'!F18</f>
        <v>Standard_B2ms</v>
      </c>
      <c r="E18" s="75" t="str">
        <f>'Virtual Machines'!N18</f>
        <v>siamlan-scu-1</v>
      </c>
      <c r="F18" s="75" t="str">
        <f>'Virtual Machines'!O18</f>
        <v>10.0.4.6</v>
      </c>
      <c r="G18" s="75" t="str">
        <f>VLOOKUP('Virtual Machines'!I18,ImageName!$A$2:$E$13,5,FALSE)</f>
        <v>MicrosoftSQLServer:SQL2012SP4-WS2012R2:Standard</v>
      </c>
      <c r="H18" s="75" t="str">
        <f t="shared" si="0"/>
        <v>MicrosoftSQLServer</v>
      </c>
      <c r="I18" s="75" t="str">
        <f t="shared" si="1"/>
        <v>SQL2012SP4-WS2012R2</v>
      </c>
      <c r="J18" s="75" t="str">
        <f t="shared" si="2"/>
        <v>Standard</v>
      </c>
      <c r="K18" s="75" t="str">
        <f>CONCATENATE("https://",'Virtual Machines'!L18,".blob.core.windows.net/osdisks/")</f>
        <v>https://ttplab1vmstorescu1.blob.core.windows.net/osdisks/</v>
      </c>
    </row>
    <row r="19" spans="1:11" x14ac:dyDescent="0.2">
      <c r="A19" s="75" t="str">
        <f>'Virtual Machines'!J19</f>
        <v>SouthCentralUS</v>
      </c>
      <c r="B19" s="75" t="str">
        <f>'Virtual Machines'!K19</f>
        <v>ttplab1-scu</v>
      </c>
      <c r="C19" s="75" t="str">
        <f>'Virtual Machines'!A19</f>
        <v>siamserv01</v>
      </c>
      <c r="D19" s="75" t="str">
        <f>'Virtual Machines'!F19</f>
        <v>Standard_B2ms</v>
      </c>
      <c r="E19" s="75" t="str">
        <f>'Virtual Machines'!N19</f>
        <v>siamlan-scu-1</v>
      </c>
      <c r="F19" s="75" t="str">
        <f>'Virtual Machines'!O19</f>
        <v>10.0.4.7</v>
      </c>
      <c r="G19" s="75" t="str">
        <f>VLOOKUP('Virtual Machines'!I19,ImageName!$A$2:$E$13,5,FALSE)</f>
        <v>MicrosoftWindowsServer:WindowsServer:2012-R2-Datacenter</v>
      </c>
      <c r="H19" s="75" t="str">
        <f t="shared" si="0"/>
        <v>MicrosoftWindowsServer</v>
      </c>
      <c r="I19" s="75" t="str">
        <f t="shared" si="1"/>
        <v>WindowsServer</v>
      </c>
      <c r="J19" s="75" t="str">
        <f t="shared" si="2"/>
        <v>2012-R2-Datacenter</v>
      </c>
      <c r="K19" s="75" t="str">
        <f>CONCATENATE("https://",'Virtual Machines'!L19,".blob.core.windows.net/osdisks/")</f>
        <v>https://ttplab1vmstorescu1.blob.core.windows.net/osdisks/</v>
      </c>
    </row>
    <row r="20" spans="1:11" x14ac:dyDescent="0.2">
      <c r="A20" s="75" t="str">
        <f>'Virtual Machines'!J20</f>
        <v>SouthCentralUS</v>
      </c>
      <c r="B20" s="75" t="str">
        <f>'Virtual Machines'!K20</f>
        <v>ttplab1-scu</v>
      </c>
      <c r="C20" s="75" t="str">
        <f>'Virtual Machines'!A20</f>
        <v>siamspsv01</v>
      </c>
      <c r="D20" s="75" t="str">
        <f>'Virtual Machines'!F20</f>
        <v>Standard_B2ms</v>
      </c>
      <c r="E20" s="75" t="str">
        <f>'Virtual Machines'!N20</f>
        <v>siamlan-scu-1</v>
      </c>
      <c r="F20" s="75" t="str">
        <f>'Virtual Machines'!O20</f>
        <v>10.0.4.8</v>
      </c>
      <c r="G20" s="75" t="str">
        <f>VLOOKUP('Virtual Machines'!I20,ImageName!$A$2:$E$13,5,FALSE)</f>
        <v>MicrosoftWindowsServer:WindowsServer:2012-R2-Datacenter</v>
      </c>
      <c r="H20" s="75" t="str">
        <f t="shared" si="0"/>
        <v>MicrosoftWindowsServer</v>
      </c>
      <c r="I20" s="75" t="str">
        <f t="shared" si="1"/>
        <v>WindowsServer</v>
      </c>
      <c r="J20" s="75" t="str">
        <f t="shared" si="2"/>
        <v>2012-R2-Datacenter</v>
      </c>
      <c r="K20" s="75" t="str">
        <f>CONCATENATE("https://",'Virtual Machines'!L20,".blob.core.windows.net/osdisks/")</f>
        <v>https://ttplab1vmstorescu1.blob.core.windows.net/osdisks/</v>
      </c>
    </row>
    <row r="21" spans="1:11" x14ac:dyDescent="0.2">
      <c r="A21" s="75" t="str">
        <f>'Virtual Machines'!J21</f>
        <v>SouthCentralUS</v>
      </c>
      <c r="B21" s="75" t="str">
        <f>'Virtual Machines'!K21</f>
        <v>ttplab1-scu</v>
      </c>
      <c r="C21" s="75" t="str">
        <f>'Virtual Machines'!A21</f>
        <v>siamport01</v>
      </c>
      <c r="D21" s="75" t="str">
        <f>'Virtual Machines'!F21</f>
        <v>Standard_B2s</v>
      </c>
      <c r="E21" s="75" t="str">
        <f>'Virtual Machines'!N21</f>
        <v>siamlan-scu-1</v>
      </c>
      <c r="F21" s="75" t="str">
        <f>'Virtual Machines'!O21</f>
        <v>10.0.4.9</v>
      </c>
      <c r="G21" s="75" t="str">
        <f>VLOOKUP('Virtual Machines'!I21,ImageName!$A$2:$E$13,5,FALSE)</f>
        <v>MicrosoftWindowsServer:WindowsServer:2012-R2-Datacenter</v>
      </c>
      <c r="H21" s="75" t="str">
        <f t="shared" si="0"/>
        <v>MicrosoftWindowsServer</v>
      </c>
      <c r="I21" s="75" t="str">
        <f t="shared" si="1"/>
        <v>WindowsServer</v>
      </c>
      <c r="J21" s="75" t="str">
        <f t="shared" si="2"/>
        <v>2012-R2-Datacenter</v>
      </c>
      <c r="K21" s="75" t="str">
        <f>CONCATENATE("https://",'Virtual Machines'!L21,".blob.core.windows.net/osdisks/")</f>
        <v>https://ttplab1vmstorescu1.blob.core.windows.net/osdisks/</v>
      </c>
    </row>
    <row r="22" spans="1:11" x14ac:dyDescent="0.2">
      <c r="A22" s="75" t="str">
        <f>'Virtual Machines'!J22</f>
        <v>SouthCentralUS</v>
      </c>
      <c r="B22" s="75" t="str">
        <f>'Virtual Machines'!K22</f>
        <v>ttplab1-scu</v>
      </c>
      <c r="C22" s="75" t="str">
        <f>'Virtual Machines'!A22</f>
        <v>siamscor01</v>
      </c>
      <c r="D22" s="75" t="str">
        <f>'Virtual Machines'!F22</f>
        <v>Standard_B2s</v>
      </c>
      <c r="E22" s="75" t="str">
        <f>'Virtual Machines'!N22</f>
        <v>siamlan-scu-1</v>
      </c>
      <c r="F22" s="75" t="str">
        <f>'Virtual Machines'!O22</f>
        <v>10.0.4.10</v>
      </c>
      <c r="G22" s="75" t="str">
        <f>VLOOKUP('Virtual Machines'!I22,ImageName!$A$2:$E$13,5,FALSE)</f>
        <v>MicrosoftWindowsServer:WindowsServer:2012-R2-Datacenter</v>
      </c>
      <c r="H22" s="75" t="str">
        <f t="shared" si="0"/>
        <v>MicrosoftWindowsServer</v>
      </c>
      <c r="I22" s="75" t="str">
        <f t="shared" si="1"/>
        <v>WindowsServer</v>
      </c>
      <c r="J22" s="75" t="str">
        <f t="shared" si="2"/>
        <v>2012-R2-Datacenter</v>
      </c>
      <c r="K22" s="75" t="str">
        <f>CONCATENATE("https://",'Virtual Machines'!L22,".blob.core.windows.net/osdisks/")</f>
        <v>https://ttplab1vmstorescu1.blob.core.windows.net/osdisks/</v>
      </c>
    </row>
    <row r="23" spans="1:11" x14ac:dyDescent="0.2">
      <c r="A23" s="75" t="str">
        <f>'Virtual Machines'!J23</f>
        <v>SouthCentralUS</v>
      </c>
      <c r="B23" s="75" t="str">
        <f>'Virtual Machines'!K23</f>
        <v>ttplab1-scu</v>
      </c>
      <c r="C23" s="75" t="str">
        <f>'Virtual Machines'!A23</f>
        <v>siamawap01</v>
      </c>
      <c r="D23" s="75" t="str">
        <f>'Virtual Machines'!F23</f>
        <v>Standard_B2s</v>
      </c>
      <c r="E23" s="75" t="str">
        <f>'Virtual Machines'!N23</f>
        <v>siamdmz-scu-1</v>
      </c>
      <c r="F23" s="75" t="str">
        <f>'Virtual Machines'!O23</f>
        <v>10.0.5.4</v>
      </c>
      <c r="G23" s="75" t="str">
        <f>VLOOKUP('Virtual Machines'!I23,ImageName!$A$2:$E$13,5,FALSE)</f>
        <v>MicrosoftWindowsServer:WindowsServer:2012-R2-Datacenter</v>
      </c>
      <c r="H23" s="75" t="str">
        <f t="shared" si="0"/>
        <v>MicrosoftWindowsServer</v>
      </c>
      <c r="I23" s="75" t="str">
        <f t="shared" si="1"/>
        <v>WindowsServer</v>
      </c>
      <c r="J23" s="75" t="str">
        <f t="shared" si="2"/>
        <v>2012-R2-Datacenter</v>
      </c>
      <c r="K23" s="75" t="str">
        <f>CONCATENATE("https://",'Virtual Machines'!L23,".blob.core.windows.net/osdisks/")</f>
        <v>https://ttplab1vmstorescu1.blob.core.windows.net/osdisks/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A2" sqref="A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225</v>
      </c>
      <c r="C1" s="39" t="s">
        <v>237</v>
      </c>
      <c r="D1" s="41" t="s">
        <v>122</v>
      </c>
    </row>
    <row r="2" spans="1:4" x14ac:dyDescent="0.2">
      <c r="A2" s="34" t="s">
        <v>258</v>
      </c>
      <c r="B2" s="34" t="s">
        <v>276</v>
      </c>
      <c r="C2" s="34" t="s">
        <v>214</v>
      </c>
      <c r="D2" s="65" t="s">
        <v>123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D14" sqref="D14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79</v>
      </c>
      <c r="C1" s="39" t="s">
        <v>31</v>
      </c>
      <c r="D1" s="39" t="s">
        <v>121</v>
      </c>
      <c r="E1" s="40" t="s">
        <v>54</v>
      </c>
      <c r="F1" s="39" t="s">
        <v>4</v>
      </c>
    </row>
    <row r="2" spans="1:6" x14ac:dyDescent="0.2">
      <c r="A2" s="34" t="s">
        <v>258</v>
      </c>
      <c r="B2" s="33" t="s">
        <v>276</v>
      </c>
      <c r="C2" s="34" t="s">
        <v>278</v>
      </c>
      <c r="D2" s="34" t="s">
        <v>120</v>
      </c>
      <c r="E2" s="35" t="s">
        <v>291</v>
      </c>
      <c r="F2" s="34" t="s">
        <v>125</v>
      </c>
    </row>
    <row r="3" spans="1:6" x14ac:dyDescent="0.2">
      <c r="A3" s="34" t="s">
        <v>258</v>
      </c>
      <c r="B3" s="33" t="s">
        <v>276</v>
      </c>
      <c r="C3" s="34" t="s">
        <v>278</v>
      </c>
      <c r="D3" s="34" t="s">
        <v>120</v>
      </c>
      <c r="E3" s="35" t="s">
        <v>279</v>
      </c>
      <c r="F3" s="34" t="s">
        <v>126</v>
      </c>
    </row>
    <row r="4" spans="1:6" x14ac:dyDescent="0.2">
      <c r="A4" s="34" t="s">
        <v>258</v>
      </c>
      <c r="B4" s="33" t="s">
        <v>276</v>
      </c>
      <c r="C4" s="34" t="s">
        <v>278</v>
      </c>
      <c r="D4" s="34" t="s">
        <v>120</v>
      </c>
      <c r="E4" s="38" t="s">
        <v>293</v>
      </c>
      <c r="F4" s="34" t="s">
        <v>127</v>
      </c>
    </row>
    <row r="5" spans="1:6" x14ac:dyDescent="0.2">
      <c r="A5" s="34" t="s">
        <v>258</v>
      </c>
      <c r="B5" s="33" t="s">
        <v>276</v>
      </c>
      <c r="C5" s="34" t="s">
        <v>278</v>
      </c>
      <c r="D5" s="34" t="s">
        <v>120</v>
      </c>
      <c r="E5" s="35" t="s">
        <v>279</v>
      </c>
      <c r="F5" s="34" t="s">
        <v>128</v>
      </c>
    </row>
    <row r="6" spans="1:6" x14ac:dyDescent="0.2">
      <c r="A6" s="34" t="s">
        <v>258</v>
      </c>
      <c r="B6" s="33" t="s">
        <v>276</v>
      </c>
      <c r="C6" s="34" t="s">
        <v>278</v>
      </c>
      <c r="D6" s="34" t="s">
        <v>120</v>
      </c>
      <c r="E6" s="35" t="s">
        <v>294</v>
      </c>
      <c r="F6" s="33" t="s">
        <v>129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K26" sqref="K26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33</v>
      </c>
      <c r="B1" s="12" t="s">
        <v>182</v>
      </c>
      <c r="C1" s="12" t="s">
        <v>187</v>
      </c>
      <c r="D1" s="12" t="s">
        <v>1</v>
      </c>
      <c r="E1" s="12" t="s">
        <v>24</v>
      </c>
      <c r="F1" s="12" t="s">
        <v>12</v>
      </c>
      <c r="G1" s="12" t="s">
        <v>2</v>
      </c>
      <c r="H1" s="12" t="s">
        <v>3</v>
      </c>
      <c r="I1" s="12" t="s">
        <v>181</v>
      </c>
      <c r="J1" s="12" t="s">
        <v>6</v>
      </c>
      <c r="K1" s="12" t="s">
        <v>79</v>
      </c>
      <c r="L1" s="12" t="s">
        <v>57</v>
      </c>
      <c r="M1" s="12" t="s">
        <v>31</v>
      </c>
      <c r="N1" s="12" t="s">
        <v>54</v>
      </c>
      <c r="O1" s="12" t="s">
        <v>17</v>
      </c>
      <c r="P1" s="12" t="s">
        <v>58</v>
      </c>
      <c r="Q1" s="78" t="s">
        <v>233</v>
      </c>
      <c r="R1" s="78" t="s">
        <v>234</v>
      </c>
      <c r="S1" s="78" t="s">
        <v>235</v>
      </c>
      <c r="T1" s="78" t="s">
        <v>236</v>
      </c>
      <c r="U1" s="12" t="s">
        <v>80</v>
      </c>
      <c r="V1" s="12" t="s">
        <v>81</v>
      </c>
      <c r="X1" s="11" t="s">
        <v>82</v>
      </c>
      <c r="Y1" s="11" t="s">
        <v>109</v>
      </c>
    </row>
    <row r="2" spans="1:30" ht="17" thickTop="1" x14ac:dyDescent="0.2">
      <c r="A2" s="36" t="s">
        <v>32</v>
      </c>
      <c r="B2" s="36" t="s">
        <v>42</v>
      </c>
      <c r="C2" s="36" t="s">
        <v>0</v>
      </c>
      <c r="D2" s="36" t="s">
        <v>183</v>
      </c>
      <c r="E2" s="36" t="s">
        <v>78</v>
      </c>
      <c r="F2" s="59" t="s">
        <v>146</v>
      </c>
      <c r="G2" s="51">
        <f>VLOOKUP(F2,MachineTypes!$A$1:$D$7,2,FALSE)</f>
        <v>2</v>
      </c>
      <c r="H2" s="51">
        <f>VLOOKUP(F2,MachineTypes!$A$1:$D$7,3,FALSE)</f>
        <v>4</v>
      </c>
      <c r="I2" s="59" t="s">
        <v>153</v>
      </c>
      <c r="J2" s="59" t="s">
        <v>124</v>
      </c>
      <c r="K2" s="34" t="s">
        <v>223</v>
      </c>
      <c r="L2" s="34" t="s">
        <v>214</v>
      </c>
      <c r="M2" s="34" t="s">
        <v>216</v>
      </c>
      <c r="N2" s="35" t="s">
        <v>218</v>
      </c>
      <c r="O2" s="36" t="s">
        <v>34</v>
      </c>
      <c r="P2" s="34" t="s">
        <v>59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13</v>
      </c>
      <c r="V2" s="47" t="s">
        <v>13</v>
      </c>
      <c r="X2" s="18" t="s">
        <v>71</v>
      </c>
      <c r="Y2" s="19" t="s">
        <v>60</v>
      </c>
    </row>
    <row r="3" spans="1:30" x14ac:dyDescent="0.2">
      <c r="A3" s="36" t="s">
        <v>26</v>
      </c>
      <c r="B3" s="36"/>
      <c r="C3" s="36" t="s">
        <v>19</v>
      </c>
      <c r="D3" s="36" t="s">
        <v>184</v>
      </c>
      <c r="E3" s="36" t="s">
        <v>78</v>
      </c>
      <c r="F3" s="59" t="s">
        <v>190</v>
      </c>
      <c r="G3" s="51">
        <f>VLOOKUP(F3,MachineTypes!$A$1:$D$7,2,FALSE)</f>
        <v>1</v>
      </c>
      <c r="H3" s="51">
        <f>VLOOKUP(F3,MachineTypes!$A$1:$D$7,3,FALSE)</f>
        <v>2</v>
      </c>
      <c r="I3" s="59" t="s">
        <v>153</v>
      </c>
      <c r="J3" s="59" t="s">
        <v>124</v>
      </c>
      <c r="K3" s="34" t="s">
        <v>223</v>
      </c>
      <c r="L3" s="34" t="s">
        <v>214</v>
      </c>
      <c r="M3" s="34" t="s">
        <v>216</v>
      </c>
      <c r="N3" s="35" t="s">
        <v>218</v>
      </c>
      <c r="O3" s="36" t="s">
        <v>35</v>
      </c>
      <c r="P3" s="34" t="s">
        <v>59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13</v>
      </c>
      <c r="V3" s="47" t="s">
        <v>13</v>
      </c>
      <c r="X3" s="18" t="s">
        <v>72</v>
      </c>
      <c r="Y3" s="19" t="s">
        <v>60</v>
      </c>
    </row>
    <row r="4" spans="1:30" x14ac:dyDescent="0.2">
      <c r="A4" s="36" t="s">
        <v>43</v>
      </c>
      <c r="B4" s="36" t="s">
        <v>42</v>
      </c>
      <c r="C4" s="36" t="s">
        <v>20</v>
      </c>
      <c r="D4" s="36" t="s">
        <v>184</v>
      </c>
      <c r="E4" s="36" t="s">
        <v>78</v>
      </c>
      <c r="F4" s="59" t="s">
        <v>190</v>
      </c>
      <c r="G4" s="51">
        <f>VLOOKUP(F4,MachineTypes!$A$1:$D$7,2,FALSE)</f>
        <v>1</v>
      </c>
      <c r="H4" s="51">
        <f>VLOOKUP(F4,MachineTypes!$A$1:$D$7,3,FALSE)</f>
        <v>2</v>
      </c>
      <c r="I4" s="59" t="s">
        <v>153</v>
      </c>
      <c r="J4" s="59" t="s">
        <v>124</v>
      </c>
      <c r="K4" s="34" t="s">
        <v>223</v>
      </c>
      <c r="L4" s="34" t="s">
        <v>214</v>
      </c>
      <c r="M4" s="34" t="s">
        <v>216</v>
      </c>
      <c r="N4" s="35" t="s">
        <v>218</v>
      </c>
      <c r="O4" s="36" t="s">
        <v>36</v>
      </c>
      <c r="P4" s="34" t="s">
        <v>59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13</v>
      </c>
      <c r="V4" s="47" t="s">
        <v>13</v>
      </c>
      <c r="X4" s="18" t="s">
        <v>70</v>
      </c>
      <c r="Y4" s="19" t="s">
        <v>67</v>
      </c>
    </row>
    <row r="5" spans="1:30" x14ac:dyDescent="0.2">
      <c r="A5" s="66" t="s">
        <v>25</v>
      </c>
      <c r="B5" s="67" t="s">
        <v>42</v>
      </c>
      <c r="C5" s="66" t="s">
        <v>9</v>
      </c>
      <c r="D5" s="66" t="s">
        <v>185</v>
      </c>
      <c r="E5" s="67" t="s">
        <v>78</v>
      </c>
      <c r="F5" s="68" t="s">
        <v>190</v>
      </c>
      <c r="G5" s="69">
        <f>VLOOKUP(F5,MachineTypes!$A$1:$D$7,2,FALSE)</f>
        <v>1</v>
      </c>
      <c r="H5" s="69">
        <f>VLOOKUP(F5,MachineTypes!$A$1:$D$7,3,FALSE)</f>
        <v>2</v>
      </c>
      <c r="I5" s="68" t="s">
        <v>153</v>
      </c>
      <c r="J5" s="68" t="s">
        <v>124</v>
      </c>
      <c r="K5" s="66" t="s">
        <v>223</v>
      </c>
      <c r="L5" s="66" t="s">
        <v>214</v>
      </c>
      <c r="M5" s="66" t="s">
        <v>216</v>
      </c>
      <c r="N5" s="70" t="s">
        <v>218</v>
      </c>
      <c r="O5" s="67" t="s">
        <v>37</v>
      </c>
      <c r="P5" s="66" t="s">
        <v>59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13</v>
      </c>
      <c r="V5" s="73" t="s">
        <v>13</v>
      </c>
      <c r="X5" s="19" t="s">
        <v>85</v>
      </c>
      <c r="Y5" s="19" t="s">
        <v>60</v>
      </c>
    </row>
    <row r="6" spans="1:30" x14ac:dyDescent="0.2">
      <c r="A6" s="34" t="s">
        <v>74</v>
      </c>
      <c r="B6" s="36" t="s">
        <v>42</v>
      </c>
      <c r="C6" s="34" t="s">
        <v>75</v>
      </c>
      <c r="D6" s="34"/>
      <c r="E6" s="34" t="s">
        <v>21</v>
      </c>
      <c r="F6" s="59" t="s">
        <v>231</v>
      </c>
      <c r="G6" s="51">
        <f>VLOOKUP(F6,MachineTypes!$A$1:$D$7,2,FALSE)</f>
        <v>4</v>
      </c>
      <c r="H6" s="51">
        <f>VLOOKUP(F6,MachineTypes!$A$1:$D$7,3,FALSE)</f>
        <v>16</v>
      </c>
      <c r="I6" s="59" t="s">
        <v>180</v>
      </c>
      <c r="J6" s="59" t="s">
        <v>255</v>
      </c>
      <c r="K6" s="34" t="s">
        <v>281</v>
      </c>
      <c r="L6" s="34" t="s">
        <v>280</v>
      </c>
      <c r="M6" s="34" t="s">
        <v>282</v>
      </c>
      <c r="N6" s="35" t="s">
        <v>283</v>
      </c>
      <c r="O6" s="36" t="s">
        <v>191</v>
      </c>
      <c r="P6" s="34" t="s">
        <v>59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13</v>
      </c>
      <c r="V6" s="47" t="s">
        <v>13</v>
      </c>
      <c r="X6" s="19" t="s">
        <v>61</v>
      </c>
      <c r="Y6" s="19" t="s">
        <v>62</v>
      </c>
    </row>
    <row r="7" spans="1:30" x14ac:dyDescent="0.2">
      <c r="A7" s="34" t="s">
        <v>44</v>
      </c>
      <c r="B7" s="36" t="s">
        <v>42</v>
      </c>
      <c r="C7" s="34" t="s">
        <v>14</v>
      </c>
      <c r="D7" s="34"/>
      <c r="E7" s="34" t="s">
        <v>21</v>
      </c>
      <c r="F7" s="59" t="s">
        <v>147</v>
      </c>
      <c r="G7" s="51">
        <f>VLOOKUP(F7,MachineTypes!$A$1:$D$7,2,FALSE)</f>
        <v>2</v>
      </c>
      <c r="H7" s="51">
        <f>VLOOKUP(F7,MachineTypes!$A$1:$D$7,3,FALSE)</f>
        <v>8</v>
      </c>
      <c r="I7" s="59" t="s">
        <v>153</v>
      </c>
      <c r="J7" s="59" t="s">
        <v>255</v>
      </c>
      <c r="K7" s="34" t="s">
        <v>281</v>
      </c>
      <c r="L7" s="34" t="s">
        <v>280</v>
      </c>
      <c r="M7" s="34" t="s">
        <v>282</v>
      </c>
      <c r="N7" s="35" t="s">
        <v>283</v>
      </c>
      <c r="O7" s="36" t="s">
        <v>192</v>
      </c>
      <c r="P7" s="34" t="s">
        <v>59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13</v>
      </c>
      <c r="V7" s="47" t="s">
        <v>13</v>
      </c>
      <c r="X7" s="19" t="s">
        <v>65</v>
      </c>
      <c r="Y7" s="19" t="s">
        <v>63</v>
      </c>
    </row>
    <row r="8" spans="1:30" x14ac:dyDescent="0.2">
      <c r="A8" s="34" t="s">
        <v>45</v>
      </c>
      <c r="B8" s="36" t="s">
        <v>42</v>
      </c>
      <c r="C8" s="34" t="s">
        <v>15</v>
      </c>
      <c r="D8" s="34"/>
      <c r="E8" s="34" t="s">
        <v>21</v>
      </c>
      <c r="F8" s="59" t="s">
        <v>147</v>
      </c>
      <c r="G8" s="51">
        <f>VLOOKUP(F8,MachineTypes!$A$1:$D$7,2,FALSE)</f>
        <v>2</v>
      </c>
      <c r="H8" s="51">
        <f>VLOOKUP(F8,MachineTypes!$A$1:$D$7,3,FALSE)</f>
        <v>8</v>
      </c>
      <c r="I8" s="59" t="s">
        <v>153</v>
      </c>
      <c r="J8" s="59" t="s">
        <v>255</v>
      </c>
      <c r="K8" s="34" t="s">
        <v>281</v>
      </c>
      <c r="L8" s="34" t="s">
        <v>280</v>
      </c>
      <c r="M8" s="34" t="s">
        <v>282</v>
      </c>
      <c r="N8" s="35" t="s">
        <v>283</v>
      </c>
      <c r="O8" s="36" t="s">
        <v>193</v>
      </c>
      <c r="P8" s="34" t="s">
        <v>59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13</v>
      </c>
      <c r="V8" s="47" t="s">
        <v>13</v>
      </c>
      <c r="X8" s="19" t="s">
        <v>64</v>
      </c>
      <c r="Y8" s="19" t="s">
        <v>63</v>
      </c>
    </row>
    <row r="9" spans="1:30" x14ac:dyDescent="0.2">
      <c r="A9" s="66" t="s">
        <v>46</v>
      </c>
      <c r="B9" s="67" t="s">
        <v>42</v>
      </c>
      <c r="C9" s="66" t="s">
        <v>16</v>
      </c>
      <c r="D9" s="66"/>
      <c r="E9" s="66" t="s">
        <v>21</v>
      </c>
      <c r="F9" s="68" t="s">
        <v>147</v>
      </c>
      <c r="G9" s="69">
        <f>VLOOKUP(F9,MachineTypes!$A$1:$D$7,2,FALSE)</f>
        <v>2</v>
      </c>
      <c r="H9" s="69">
        <f>VLOOKUP(F9,MachineTypes!$A$1:$D$7,3,FALSE)</f>
        <v>8</v>
      </c>
      <c r="I9" s="68" t="s">
        <v>153</v>
      </c>
      <c r="J9" s="68" t="s">
        <v>255</v>
      </c>
      <c r="K9" s="66" t="s">
        <v>281</v>
      </c>
      <c r="L9" s="66" t="s">
        <v>280</v>
      </c>
      <c r="M9" s="66" t="s">
        <v>282</v>
      </c>
      <c r="N9" s="70" t="s">
        <v>283</v>
      </c>
      <c r="O9" s="67" t="s">
        <v>194</v>
      </c>
      <c r="P9" s="66" t="s">
        <v>59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13</v>
      </c>
      <c r="V9" s="73" t="s">
        <v>13</v>
      </c>
      <c r="X9" s="19" t="s">
        <v>66</v>
      </c>
      <c r="Y9" s="19" t="s">
        <v>67</v>
      </c>
    </row>
    <row r="10" spans="1:30" x14ac:dyDescent="0.2">
      <c r="A10" s="36" t="s">
        <v>47</v>
      </c>
      <c r="B10" s="36" t="s">
        <v>55</v>
      </c>
      <c r="C10" s="36" t="s">
        <v>0</v>
      </c>
      <c r="D10" s="36" t="s">
        <v>183</v>
      </c>
      <c r="E10" s="34" t="s">
        <v>77</v>
      </c>
      <c r="F10" s="59" t="s">
        <v>190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153</v>
      </c>
      <c r="J10" s="59" t="s">
        <v>206</v>
      </c>
      <c r="K10" s="34" t="s">
        <v>224</v>
      </c>
      <c r="L10" s="34" t="s">
        <v>215</v>
      </c>
      <c r="M10" s="34" t="s">
        <v>217</v>
      </c>
      <c r="N10" s="38" t="s">
        <v>219</v>
      </c>
      <c r="O10" s="34" t="s">
        <v>195</v>
      </c>
      <c r="P10" s="34" t="s">
        <v>59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13</v>
      </c>
      <c r="V10" s="47" t="s">
        <v>13</v>
      </c>
      <c r="X10" s="9" t="s">
        <v>68</v>
      </c>
      <c r="Y10" s="9" t="s">
        <v>63</v>
      </c>
    </row>
    <row r="11" spans="1:30" x14ac:dyDescent="0.2">
      <c r="A11" s="34" t="s">
        <v>143</v>
      </c>
      <c r="B11" s="36" t="s">
        <v>55</v>
      </c>
      <c r="C11" s="34" t="s">
        <v>27</v>
      </c>
      <c r="D11" s="34"/>
      <c r="E11" s="36" t="s">
        <v>78</v>
      </c>
      <c r="F11" s="59" t="s">
        <v>146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153</v>
      </c>
      <c r="J11" s="59" t="s">
        <v>206</v>
      </c>
      <c r="K11" s="34" t="s">
        <v>224</v>
      </c>
      <c r="L11" s="34" t="s">
        <v>215</v>
      </c>
      <c r="M11" s="34" t="s">
        <v>217</v>
      </c>
      <c r="N11" s="38" t="s">
        <v>219</v>
      </c>
      <c r="O11" s="34" t="s">
        <v>196</v>
      </c>
      <c r="P11" s="34" t="s">
        <v>59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13</v>
      </c>
      <c r="V11" s="47" t="s">
        <v>13</v>
      </c>
    </row>
    <row r="12" spans="1:30" x14ac:dyDescent="0.2">
      <c r="A12" s="36" t="s">
        <v>142</v>
      </c>
      <c r="B12" s="36" t="s">
        <v>55</v>
      </c>
      <c r="C12" s="36" t="s">
        <v>83</v>
      </c>
      <c r="D12" s="36"/>
      <c r="E12" s="36" t="s">
        <v>78</v>
      </c>
      <c r="F12" s="59" t="s">
        <v>146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153</v>
      </c>
      <c r="J12" s="59" t="s">
        <v>206</v>
      </c>
      <c r="K12" s="34" t="s">
        <v>224</v>
      </c>
      <c r="L12" s="34" t="s">
        <v>215</v>
      </c>
      <c r="M12" s="34" t="s">
        <v>217</v>
      </c>
      <c r="N12" s="38" t="s">
        <v>219</v>
      </c>
      <c r="O12" s="34" t="s">
        <v>197</v>
      </c>
      <c r="P12" s="34" t="s">
        <v>59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13</v>
      </c>
      <c r="V12" s="47" t="s">
        <v>13</v>
      </c>
    </row>
    <row r="13" spans="1:30" x14ac:dyDescent="0.2">
      <c r="A13" s="44" t="s">
        <v>138</v>
      </c>
      <c r="B13" s="36" t="s">
        <v>55</v>
      </c>
      <c r="C13" s="36" t="s">
        <v>5</v>
      </c>
      <c r="D13" s="36" t="s">
        <v>5</v>
      </c>
      <c r="E13" s="36" t="s">
        <v>78</v>
      </c>
      <c r="F13" s="59" t="s">
        <v>146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153</v>
      </c>
      <c r="J13" s="59" t="s">
        <v>206</v>
      </c>
      <c r="K13" s="34" t="s">
        <v>224</v>
      </c>
      <c r="L13" s="34" t="s">
        <v>215</v>
      </c>
      <c r="M13" s="34" t="s">
        <v>217</v>
      </c>
      <c r="N13" s="38" t="s">
        <v>219</v>
      </c>
      <c r="O13" s="34" t="s">
        <v>198</v>
      </c>
      <c r="P13" s="34" t="s">
        <v>59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13</v>
      </c>
      <c r="V13" s="47" t="s">
        <v>13</v>
      </c>
    </row>
    <row r="14" spans="1:30" x14ac:dyDescent="0.2">
      <c r="A14" s="37" t="s">
        <v>48</v>
      </c>
      <c r="B14" s="36" t="s">
        <v>55</v>
      </c>
      <c r="C14" s="37" t="s">
        <v>18</v>
      </c>
      <c r="D14" s="37"/>
      <c r="E14" s="33" t="s">
        <v>77</v>
      </c>
      <c r="F14" s="59" t="s">
        <v>146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206</v>
      </c>
      <c r="K14" s="34" t="s">
        <v>224</v>
      </c>
      <c r="L14" s="34" t="s">
        <v>215</v>
      </c>
      <c r="M14" s="34" t="s">
        <v>217</v>
      </c>
      <c r="N14" s="38" t="s">
        <v>219</v>
      </c>
      <c r="O14" s="34" t="s">
        <v>199</v>
      </c>
      <c r="P14" s="33" t="s">
        <v>59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13</v>
      </c>
      <c r="V14" s="49" t="s">
        <v>13</v>
      </c>
      <c r="AC14" s="2"/>
      <c r="AD14" s="2"/>
    </row>
    <row r="15" spans="1:30" x14ac:dyDescent="0.2">
      <c r="A15" s="66" t="s">
        <v>139</v>
      </c>
      <c r="B15" s="67"/>
      <c r="C15" s="66" t="s">
        <v>7</v>
      </c>
      <c r="D15" s="66"/>
      <c r="E15" s="67" t="s">
        <v>78</v>
      </c>
      <c r="F15" s="68" t="s">
        <v>190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153</v>
      </c>
      <c r="J15" s="68" t="s">
        <v>206</v>
      </c>
      <c r="K15" s="66" t="s">
        <v>224</v>
      </c>
      <c r="L15" s="66" t="s">
        <v>215</v>
      </c>
      <c r="M15" s="66" t="s">
        <v>217</v>
      </c>
      <c r="N15" s="70" t="s">
        <v>213</v>
      </c>
      <c r="O15" s="66" t="s">
        <v>200</v>
      </c>
      <c r="P15" s="66" t="s">
        <v>59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13</v>
      </c>
      <c r="V15" s="73" t="s">
        <v>13</v>
      </c>
      <c r="AC15" s="2"/>
      <c r="AD15" s="2"/>
    </row>
    <row r="16" spans="1:30" x14ac:dyDescent="0.2">
      <c r="A16" s="36" t="s">
        <v>49</v>
      </c>
      <c r="B16" s="36" t="s">
        <v>56</v>
      </c>
      <c r="C16" s="36" t="s">
        <v>0</v>
      </c>
      <c r="D16" s="36" t="s">
        <v>183</v>
      </c>
      <c r="E16" s="34" t="s">
        <v>10</v>
      </c>
      <c r="F16" s="59" t="s">
        <v>146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153</v>
      </c>
      <c r="J16" s="59" t="s">
        <v>124</v>
      </c>
      <c r="K16" s="34" t="s">
        <v>223</v>
      </c>
      <c r="L16" s="34" t="s">
        <v>214</v>
      </c>
      <c r="M16" s="34" t="s">
        <v>216</v>
      </c>
      <c r="N16" s="35" t="s">
        <v>220</v>
      </c>
      <c r="O16" s="34" t="s">
        <v>11</v>
      </c>
      <c r="P16" s="34" t="s">
        <v>59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13</v>
      </c>
      <c r="V16" s="47" t="s">
        <v>13</v>
      </c>
      <c r="AC16" s="19"/>
      <c r="AD16" s="19"/>
    </row>
    <row r="17" spans="1:23" x14ac:dyDescent="0.2">
      <c r="A17" s="44" t="s">
        <v>50</v>
      </c>
      <c r="B17" s="36" t="s">
        <v>56</v>
      </c>
      <c r="C17" s="36" t="s">
        <v>5</v>
      </c>
      <c r="D17" s="36" t="s">
        <v>5</v>
      </c>
      <c r="E17" s="34" t="s">
        <v>10</v>
      </c>
      <c r="F17" s="59" t="s">
        <v>190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153</v>
      </c>
      <c r="J17" s="59" t="s">
        <v>124</v>
      </c>
      <c r="K17" s="34" t="s">
        <v>223</v>
      </c>
      <c r="L17" s="34" t="s">
        <v>214</v>
      </c>
      <c r="M17" s="34" t="s">
        <v>216</v>
      </c>
      <c r="N17" s="35" t="s">
        <v>220</v>
      </c>
      <c r="O17" s="34" t="s">
        <v>140</v>
      </c>
      <c r="P17" s="34" t="s">
        <v>59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13</v>
      </c>
      <c r="V17" s="47" t="s">
        <v>13</v>
      </c>
    </row>
    <row r="18" spans="1:23" x14ac:dyDescent="0.2">
      <c r="A18" s="33" t="s">
        <v>69</v>
      </c>
      <c r="B18" s="37"/>
      <c r="C18" s="37" t="s">
        <v>7</v>
      </c>
      <c r="D18" s="37"/>
      <c r="E18" s="33" t="s">
        <v>10</v>
      </c>
      <c r="F18" s="59" t="s">
        <v>190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153</v>
      </c>
      <c r="J18" s="59" t="s">
        <v>124</v>
      </c>
      <c r="K18" s="34" t="s">
        <v>223</v>
      </c>
      <c r="L18" s="33" t="s">
        <v>214</v>
      </c>
      <c r="M18" s="34" t="s">
        <v>216</v>
      </c>
      <c r="N18" s="35" t="s">
        <v>222</v>
      </c>
      <c r="O18" s="34" t="s">
        <v>201</v>
      </c>
      <c r="P18" s="33" t="s">
        <v>59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13</v>
      </c>
      <c r="V18" s="49" t="s">
        <v>13</v>
      </c>
      <c r="W18" s="20"/>
    </row>
    <row r="19" spans="1:23" x14ac:dyDescent="0.2">
      <c r="A19" s="66" t="s">
        <v>52</v>
      </c>
      <c r="B19" s="67" t="s">
        <v>56</v>
      </c>
      <c r="C19" s="66" t="s">
        <v>29</v>
      </c>
      <c r="D19" s="66" t="s">
        <v>186</v>
      </c>
      <c r="E19" s="66" t="s">
        <v>10</v>
      </c>
      <c r="F19" s="68" t="s">
        <v>146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153</v>
      </c>
      <c r="J19" s="68" t="s">
        <v>124</v>
      </c>
      <c r="K19" s="66" t="s">
        <v>223</v>
      </c>
      <c r="L19" s="66" t="s">
        <v>214</v>
      </c>
      <c r="M19" s="66" t="s">
        <v>216</v>
      </c>
      <c r="N19" s="70" t="s">
        <v>220</v>
      </c>
      <c r="O19" s="66" t="s">
        <v>141</v>
      </c>
      <c r="P19" s="66" t="s">
        <v>59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13</v>
      </c>
      <c r="V19" s="73" t="s">
        <v>13</v>
      </c>
    </row>
    <row r="20" spans="1:23" x14ac:dyDescent="0.2">
      <c r="A20" s="34" t="s">
        <v>73</v>
      </c>
      <c r="B20" s="36" t="s">
        <v>56</v>
      </c>
      <c r="C20" s="36" t="s">
        <v>75</v>
      </c>
      <c r="D20" s="36"/>
      <c r="E20" s="34" t="s">
        <v>10</v>
      </c>
      <c r="F20" s="59" t="s">
        <v>231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180</v>
      </c>
      <c r="J20" s="59" t="s">
        <v>258</v>
      </c>
      <c r="K20" s="34" t="s">
        <v>276</v>
      </c>
      <c r="L20" s="34" t="s">
        <v>277</v>
      </c>
      <c r="M20" s="34" t="s">
        <v>278</v>
      </c>
      <c r="N20" s="35" t="s">
        <v>279</v>
      </c>
      <c r="O20" s="34" t="s">
        <v>202</v>
      </c>
      <c r="P20" s="34" t="s">
        <v>59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13</v>
      </c>
      <c r="V20" s="47" t="s">
        <v>13</v>
      </c>
    </row>
    <row r="21" spans="1:23" x14ac:dyDescent="0.2">
      <c r="A21" s="34" t="s">
        <v>51</v>
      </c>
      <c r="B21" s="36" t="s">
        <v>56</v>
      </c>
      <c r="C21" s="34" t="s">
        <v>28</v>
      </c>
      <c r="D21" s="34" t="s">
        <v>186</v>
      </c>
      <c r="E21" s="34" t="s">
        <v>10</v>
      </c>
      <c r="F21" s="59" t="s">
        <v>146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153</v>
      </c>
      <c r="J21" s="59" t="s">
        <v>258</v>
      </c>
      <c r="K21" s="34" t="s">
        <v>276</v>
      </c>
      <c r="L21" s="34" t="s">
        <v>277</v>
      </c>
      <c r="M21" s="34" t="s">
        <v>278</v>
      </c>
      <c r="N21" s="35" t="s">
        <v>279</v>
      </c>
      <c r="O21" s="34" t="s">
        <v>203</v>
      </c>
      <c r="P21" s="34" t="s">
        <v>59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13</v>
      </c>
      <c r="V21" s="47" t="s">
        <v>13</v>
      </c>
    </row>
    <row r="22" spans="1:23" x14ac:dyDescent="0.2">
      <c r="A22" s="34" t="s">
        <v>53</v>
      </c>
      <c r="B22" s="36" t="s">
        <v>56</v>
      </c>
      <c r="C22" s="34" t="s">
        <v>30</v>
      </c>
      <c r="D22" s="34" t="s">
        <v>186</v>
      </c>
      <c r="E22" s="34" t="s">
        <v>10</v>
      </c>
      <c r="F22" s="59" t="s">
        <v>146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153</v>
      </c>
      <c r="J22" s="59" t="s">
        <v>258</v>
      </c>
      <c r="K22" s="34" t="s">
        <v>276</v>
      </c>
      <c r="L22" s="34" t="s">
        <v>277</v>
      </c>
      <c r="M22" s="34" t="s">
        <v>278</v>
      </c>
      <c r="N22" s="35" t="s">
        <v>279</v>
      </c>
      <c r="O22" s="34" t="s">
        <v>204</v>
      </c>
      <c r="P22" s="34" t="s">
        <v>59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13</v>
      </c>
      <c r="V22" s="47" t="s">
        <v>13</v>
      </c>
    </row>
    <row r="23" spans="1:23" ht="17" thickBot="1" x14ac:dyDescent="0.25">
      <c r="A23" s="42" t="s">
        <v>76</v>
      </c>
      <c r="B23" s="43" t="s">
        <v>56</v>
      </c>
      <c r="C23" s="42" t="s">
        <v>15</v>
      </c>
      <c r="D23" s="42"/>
      <c r="E23" s="42" t="s">
        <v>10</v>
      </c>
      <c r="F23" s="60" t="s">
        <v>146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153</v>
      </c>
      <c r="J23" s="60" t="s">
        <v>258</v>
      </c>
      <c r="K23" s="42" t="s">
        <v>276</v>
      </c>
      <c r="L23" s="42" t="s">
        <v>277</v>
      </c>
      <c r="M23" s="42" t="s">
        <v>278</v>
      </c>
      <c r="N23" s="45" t="s">
        <v>279</v>
      </c>
      <c r="O23" s="42" t="s">
        <v>205</v>
      </c>
      <c r="P23" s="42" t="s">
        <v>59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13</v>
      </c>
      <c r="V23" s="48" t="s">
        <v>13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24</v>
      </c>
      <c r="P24" s="13"/>
      <c r="Q24" s="78" t="s">
        <v>233</v>
      </c>
      <c r="R24" s="78" t="s">
        <v>234</v>
      </c>
      <c r="S24" s="78" t="s">
        <v>235</v>
      </c>
      <c r="T24" s="78" t="s">
        <v>236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22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78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286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2"/>
      <c r="N27" s="2"/>
      <c r="O27" s="8" t="s">
        <v>23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32"/>
      <c r="M28" s="19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32"/>
      <c r="M29" s="19"/>
      <c r="N29" s="18"/>
    </row>
    <row r="30" spans="1:23" x14ac:dyDescent="0.2">
      <c r="L30" s="32"/>
      <c r="M30" s="19"/>
      <c r="N30" s="18"/>
    </row>
    <row r="31" spans="1:23" x14ac:dyDescent="0.2">
      <c r="L31" s="32"/>
      <c r="M31" s="19"/>
      <c r="N31" s="18"/>
    </row>
    <row r="32" spans="1:23" x14ac:dyDescent="0.2">
      <c r="L32" s="32"/>
      <c r="M32" s="19"/>
      <c r="N32" s="18"/>
    </row>
    <row r="33" spans="1:14" x14ac:dyDescent="0.2">
      <c r="L33" s="32"/>
      <c r="M33" s="19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K23"/>
  <sheetViews>
    <sheetView workbookViewId="0">
      <selection activeCell="A20" sqref="A20"/>
    </sheetView>
  </sheetViews>
  <sheetFormatPr baseColWidth="10" defaultRowHeight="16" x14ac:dyDescent="0.2"/>
  <cols>
    <col min="1" max="1" width="15" bestFit="1" customWidth="1"/>
    <col min="2" max="2" width="13.6640625" bestFit="1" customWidth="1"/>
    <col min="3" max="3" width="12" bestFit="1" customWidth="1"/>
    <col min="4" max="4" width="14.1640625" bestFit="1" customWidth="1"/>
    <col min="5" max="5" width="13.83203125" bestFit="1" customWidth="1"/>
    <col min="6" max="6" width="9.1640625" bestFit="1" customWidth="1"/>
    <col min="7" max="7" width="53.5" hidden="1" customWidth="1"/>
    <col min="8" max="8" width="23.5" bestFit="1" customWidth="1"/>
    <col min="9" max="9" width="21.1640625" bestFit="1" customWidth="1"/>
    <col min="10" max="10" width="17.83203125" bestFit="1" customWidth="1"/>
    <col min="11" max="11" width="51.5" bestFit="1" customWidth="1"/>
  </cols>
  <sheetData>
    <row r="1" spans="1:11" x14ac:dyDescent="0.2">
      <c r="A1" t="s">
        <v>6</v>
      </c>
      <c r="B1" t="s">
        <v>225</v>
      </c>
      <c r="C1" t="s">
        <v>119</v>
      </c>
      <c r="D1" t="s">
        <v>117</v>
      </c>
      <c r="E1" t="s">
        <v>54</v>
      </c>
      <c r="F1" t="s">
        <v>118</v>
      </c>
      <c r="G1" t="s">
        <v>173</v>
      </c>
      <c r="H1" t="s">
        <v>188</v>
      </c>
      <c r="I1" t="s">
        <v>156</v>
      </c>
      <c r="J1" s="17" t="s">
        <v>189</v>
      </c>
      <c r="K1" t="s">
        <v>248</v>
      </c>
    </row>
    <row r="2" spans="1:11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(Split)'!N2</f>
        <v>eucslan-eus-1</v>
      </c>
      <c r="F2" s="75" t="str">
        <f>'Virtual Machines (Split)'!O2</f>
        <v>10.0.1.4</v>
      </c>
      <c r="G2" s="75" t="str">
        <f>VLOOKUP('Virtual Machines (Split)'!I2,ImageName!$A$2:$E$13,5,FALSE)</f>
        <v>MicrosoftWindowsServer:WindowsServer:2012-R2-Datacenter</v>
      </c>
      <c r="H2" s="75" t="str">
        <f>LEFT(G2, SEARCH(":",G2,1)-1)</f>
        <v>MicrosoftWindowsServer</v>
      </c>
      <c r="I2" s="75" t="str">
        <f>MID(G2, SEARCH(":",G2) + 1, SEARCH(":",G2,SEARCH(":",G2)+1) - SEARCH(":",G2) - 1)</f>
        <v>WindowsServer</v>
      </c>
      <c r="J2" s="75" t="str">
        <f>RIGHT(G2,LEN(G2) - SEARCH(":", G2, SEARCH(":", G2) + 1))</f>
        <v>2012-R2-Datacenter</v>
      </c>
      <c r="K2" s="75" t="str">
        <f>CONCATENATE("https://",'Virtual Machines (Split)'!L2,".blob.core.windows.net/osdisks/")</f>
        <v>https://ttplab1vmstoreeus1.blob.core.windows.net/osdisks/</v>
      </c>
    </row>
    <row r="3" spans="1:11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(Split)'!N3</f>
        <v>eucslan-eus-1</v>
      </c>
      <c r="F3" s="75" t="str">
        <f>'Virtual Machines (Split)'!O3</f>
        <v>10.0.1.5</v>
      </c>
      <c r="G3" s="75" t="str">
        <f>VLOOKUP('Virtual Machines (Split)'!I3,ImageName!$A$2:$E$13,5,FALSE)</f>
        <v>MicrosoftWindowsServer:WindowsServer:2012-R2-Datacenter</v>
      </c>
      <c r="H3" s="75" t="str">
        <f t="shared" ref="H3:H23" si="0">LEFT(G3, SEARCH(":",G3,1)-1)</f>
        <v>MicrosoftWindowsServer</v>
      </c>
      <c r="I3" s="75" t="str">
        <f t="shared" ref="I3:I23" si="1">MID(G3, SEARCH(":",G3) + 1, SEARCH(":",G3,SEARCH(":",G3)+1) - SEARCH(":",G3) - 1)</f>
        <v>WindowsServer</v>
      </c>
      <c r="J3" s="75" t="str">
        <f t="shared" ref="J3:J23" si="2">RIGHT(G3,LEN(G3) - SEARCH(":", G3, SEARCH(":", G3) + 1))</f>
        <v>2012-R2-Datacenter</v>
      </c>
      <c r="K3" s="75" t="str">
        <f>CONCATENATE("https://",'Virtual Machines (Split)'!L3,".blob.core.windows.net/osdisks/")</f>
        <v>https://ttplab1vmstoreeus1.blob.core.windows.net/osdisks/</v>
      </c>
    </row>
    <row r="4" spans="1:11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(Split)'!N4</f>
        <v>eucslan-eus-1</v>
      </c>
      <c r="F4" s="75" t="str">
        <f>'Virtual Machines (Split)'!O4</f>
        <v>10.0.1.6</v>
      </c>
      <c r="G4" s="75" t="str">
        <f>VLOOKUP('Virtual Machines (Split)'!I4,ImageName!$A$2:$E$13,5,FALSE)</f>
        <v>MicrosoftWindowsServer:WindowsServer:2012-R2-Datacenter</v>
      </c>
      <c r="H4" s="75" t="str">
        <f t="shared" si="0"/>
        <v>MicrosoftWindowsServer</v>
      </c>
      <c r="I4" s="75" t="str">
        <f t="shared" si="1"/>
        <v>WindowsServer</v>
      </c>
      <c r="J4" s="75" t="str">
        <f t="shared" si="2"/>
        <v>2012-R2-Datacenter</v>
      </c>
      <c r="K4" s="75" t="str">
        <f>CONCATENATE("https://",'Virtual Machines (Split)'!L4,".blob.core.windows.net/osdisks/")</f>
        <v>https://ttplab1vmstoreeus1.blob.core.windows.net/osdisks/</v>
      </c>
    </row>
    <row r="5" spans="1:11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(Split)'!N5</f>
        <v>eucslan-eus-1</v>
      </c>
      <c r="F5" s="75" t="str">
        <f>'Virtual Machines (Split)'!O5</f>
        <v>10.0.1.7</v>
      </c>
      <c r="G5" s="75" t="str">
        <f>VLOOKUP('Virtual Machines (Split)'!I5,ImageName!$A$2:$E$13,5,FALSE)</f>
        <v>MicrosoftWindowsServer:WindowsServer:2012-R2-Datacenter</v>
      </c>
      <c r="H5" s="75" t="str">
        <f t="shared" si="0"/>
        <v>MicrosoftWindowsServer</v>
      </c>
      <c r="I5" s="75" t="str">
        <f t="shared" si="1"/>
        <v>WindowsServer</v>
      </c>
      <c r="J5" s="75" t="str">
        <f t="shared" si="2"/>
        <v>2012-R2-Datacenter</v>
      </c>
      <c r="K5" s="75" t="str">
        <f>CONCATENATE("https://",'Virtual Machines (Split)'!L5,".blob.core.windows.net/osdisks/")</f>
        <v>https://ttplab1vmstoreeus1.blob.core.windows.net/osdisks/</v>
      </c>
    </row>
    <row r="6" spans="1:11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(Split)'!N6</f>
        <v>eucslan-sea-1</v>
      </c>
      <c r="F6" s="75" t="str">
        <f>'Virtual Machines (Split)'!O6</f>
        <v>10.1.1.4</v>
      </c>
      <c r="G6" s="75" t="str">
        <f>VLOOKUP('Virtual Machines (Split)'!I6,ImageName!$A$2:$E$13,5,FALSE)</f>
        <v>MicrosoftSQLServer:SQL2012SP4-WS2012R2:Standard</v>
      </c>
      <c r="H6" s="75" t="str">
        <f t="shared" si="0"/>
        <v>MicrosoftSQLServer</v>
      </c>
      <c r="I6" s="75" t="str">
        <f t="shared" si="1"/>
        <v>SQL2012SP4-WS2012R2</v>
      </c>
      <c r="J6" s="75" t="str">
        <f t="shared" si="2"/>
        <v>Standard</v>
      </c>
      <c r="K6" s="75" t="str">
        <f>CONCATENATE("https://",'Virtual Machines (Split)'!L6,".blob.core.windows.net/osdisks/")</f>
        <v>https://ttplab1vmstoresea1.blob.core.windows.net/osdisks/</v>
      </c>
    </row>
    <row r="7" spans="1:11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(Split)'!N7</f>
        <v>eucslan-sea-1</v>
      </c>
      <c r="F7" s="75" t="str">
        <f>'Virtual Machines (Split)'!O7</f>
        <v>10.1.1.5</v>
      </c>
      <c r="G7" s="75" t="str">
        <f>VLOOKUP('Virtual Machines (Split)'!I7,ImageName!$A$2:$E$13,5,FALSE)</f>
        <v>MicrosoftWindowsServer:WindowsServer:2012-R2-Datacenter</v>
      </c>
      <c r="H7" s="75" t="str">
        <f t="shared" si="0"/>
        <v>MicrosoftWindowsServer</v>
      </c>
      <c r="I7" s="75" t="str">
        <f t="shared" si="1"/>
        <v>WindowsServer</v>
      </c>
      <c r="J7" s="75" t="str">
        <f t="shared" si="2"/>
        <v>2012-R2-Datacenter</v>
      </c>
      <c r="K7" s="75" t="str">
        <f>CONCATENATE("https://",'Virtual Machines (Split)'!L7,".blob.core.windows.net/osdisks/")</f>
        <v>https://ttplab1vmstoresea1.blob.core.windows.net/osdisks/</v>
      </c>
    </row>
    <row r="8" spans="1:11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(Split)'!N8</f>
        <v>eucslan-sea-1</v>
      </c>
      <c r="F8" s="75" t="str">
        <f>'Virtual Machines (Split)'!O8</f>
        <v>10.1.1.6</v>
      </c>
      <c r="G8" s="75" t="str">
        <f>VLOOKUP('Virtual Machines (Split)'!I8,ImageName!$A$2:$E$13,5,FALSE)</f>
        <v>MicrosoftWindowsServer:WindowsServer:2012-R2-Datacenter</v>
      </c>
      <c r="H8" s="75" t="str">
        <f t="shared" si="0"/>
        <v>MicrosoftWindowsServer</v>
      </c>
      <c r="I8" s="75" t="str">
        <f t="shared" si="1"/>
        <v>WindowsServer</v>
      </c>
      <c r="J8" s="75" t="str">
        <f t="shared" si="2"/>
        <v>2012-R2-Datacenter</v>
      </c>
      <c r="K8" s="75" t="str">
        <f>CONCATENATE("https://",'Virtual Machines (Split)'!L8,".blob.core.windows.net/osdisks/")</f>
        <v>https://ttplab1vmstoresea1.blob.core.windows.net/osdisks/</v>
      </c>
    </row>
    <row r="9" spans="1:11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(Split)'!N9</f>
        <v>eucslan-sea-1</v>
      </c>
      <c r="F9" s="75" t="str">
        <f>'Virtual Machines (Split)'!O9</f>
        <v>10.1.1.7</v>
      </c>
      <c r="G9" s="75" t="str">
        <f>VLOOKUP('Virtual Machines (Split)'!I9,ImageName!$A$2:$E$13,5,FALSE)</f>
        <v>MicrosoftWindowsServer:WindowsServer:2012-R2-Datacenter</v>
      </c>
      <c r="H9" s="75" t="str">
        <f t="shared" si="0"/>
        <v>MicrosoftWindowsServer</v>
      </c>
      <c r="I9" s="75" t="str">
        <f t="shared" si="1"/>
        <v>WindowsServer</v>
      </c>
      <c r="J9" s="75" t="str">
        <f t="shared" si="2"/>
        <v>2012-R2-Datacenter</v>
      </c>
      <c r="K9" s="75" t="str">
        <f>CONCATENATE("https://",'Virtual Machines (Split)'!L9,".blob.core.windows.net/osdisks/")</f>
        <v>https://ttplab1vmstoresea1.blob.core.windows.net/osdisks/</v>
      </c>
    </row>
    <row r="10" spans="1:11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(Split)'!N10</f>
        <v>userlan-wu2-1</v>
      </c>
      <c r="F10" s="75" t="str">
        <f>'Virtual Machines (Split)'!O10</f>
        <v>10.2.1.4</v>
      </c>
      <c r="G10" s="75" t="str">
        <f>VLOOKUP('Virtual Machines (Split)'!I10,ImageName!$A$2:$E$13,5,FALSE)</f>
        <v>MicrosoftWindowsServer:WindowsServer:2012-R2-Datacenter</v>
      </c>
      <c r="H10" s="75" t="str">
        <f t="shared" si="0"/>
        <v>MicrosoftWindowsServer</v>
      </c>
      <c r="I10" s="75" t="str">
        <f t="shared" si="1"/>
        <v>WindowsServer</v>
      </c>
      <c r="J10" s="75" t="str">
        <f t="shared" si="2"/>
        <v>2012-R2-Datacenter</v>
      </c>
      <c r="K10" s="75" t="str">
        <f>CONCATENATE("https://",'Virtual Machines (Split)'!L10,".blob.core.windows.net/osdisks/")</f>
        <v>https://ttplab1vmstorewu21.blob.core.windows.net/osdisks/</v>
      </c>
    </row>
    <row r="11" spans="1:11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(Split)'!N11</f>
        <v>userlan-wu2-1</v>
      </c>
      <c r="F11" s="75" t="str">
        <f>'Virtual Machines (Split)'!O11</f>
        <v>10.2.1.5</v>
      </c>
      <c r="G11" s="75" t="str">
        <f>VLOOKUP('Virtual Machines (Split)'!I11,ImageName!$A$2:$E$13,5,FALSE)</f>
        <v>MicrosoftWindowsServer:WindowsServer:2012-R2-Datacenter</v>
      </c>
      <c r="H11" s="75" t="str">
        <f t="shared" si="0"/>
        <v>MicrosoftWindowsServer</v>
      </c>
      <c r="I11" s="75" t="str">
        <f t="shared" si="1"/>
        <v>WindowsServer</v>
      </c>
      <c r="J11" s="75" t="str">
        <f t="shared" si="2"/>
        <v>2012-R2-Datacenter</v>
      </c>
      <c r="K11" s="75" t="str">
        <f>CONCATENATE("https://",'Virtual Machines (Split)'!L11,".blob.core.windows.net/osdisks/")</f>
        <v>https://ttplab1vmstorewu21.blob.core.windows.net/osdisks/</v>
      </c>
    </row>
    <row r="12" spans="1:11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(Split)'!N12</f>
        <v>userlan-wu2-1</v>
      </c>
      <c r="F12" s="75" t="str">
        <f>'Virtual Machines (Split)'!O12</f>
        <v>10.2.1.6</v>
      </c>
      <c r="G12" s="75" t="str">
        <f>VLOOKUP('Virtual Machines (Split)'!I12,ImageName!$A$2:$E$13,5,FALSE)</f>
        <v>MicrosoftWindowsServer:WindowsServer:2012-R2-Datacenter</v>
      </c>
      <c r="H12" s="75" t="str">
        <f t="shared" si="0"/>
        <v>MicrosoftWindowsServer</v>
      </c>
      <c r="I12" s="75" t="str">
        <f t="shared" si="1"/>
        <v>WindowsServer</v>
      </c>
      <c r="J12" s="75" t="str">
        <f t="shared" si="2"/>
        <v>2012-R2-Datacenter</v>
      </c>
      <c r="K12" s="75" t="str">
        <f>CONCATENATE("https://",'Virtual Machines (Split)'!L12,".blob.core.windows.net/osdisks/")</f>
        <v>https://ttplab1vmstorewu21.blob.core.windows.net/osdisks/</v>
      </c>
    </row>
    <row r="13" spans="1:11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(Split)'!N13</f>
        <v>userlan-wu2-1</v>
      </c>
      <c r="F13" s="75" t="str">
        <f>'Virtual Machines (Split)'!O13</f>
        <v>10.2.1.7</v>
      </c>
      <c r="G13" s="75" t="str">
        <f>VLOOKUP('Virtual Machines (Split)'!I13,ImageName!$A$2:$E$13,5,FALSE)</f>
        <v>MicrosoftWindowsServer:WindowsServer:2012-R2-Datacenter</v>
      </c>
      <c r="H13" s="75" t="str">
        <f t="shared" si="0"/>
        <v>MicrosoftWindowsServer</v>
      </c>
      <c r="I13" s="75" t="str">
        <f t="shared" si="1"/>
        <v>WindowsServer</v>
      </c>
      <c r="J13" s="75" t="str">
        <f t="shared" si="2"/>
        <v>2012-R2-Datacenter</v>
      </c>
      <c r="K13" s="75" t="str">
        <f>CONCATENATE("https://",'Virtual Machines (Split)'!L13,".blob.core.windows.net/osdisks/")</f>
        <v>https://ttplab1vmstorewu21.blob.core.windows.net/osdisks/</v>
      </c>
    </row>
    <row r="14" spans="1:11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(Split)'!N14</f>
        <v>userlan-wu2-1</v>
      </c>
      <c r="F14" s="75" t="str">
        <f>'Virtual Machines (Split)'!O14</f>
        <v>10.2.1.8</v>
      </c>
      <c r="G14" s="75" t="str">
        <f>VLOOKUP('Virtual Machines (Split)'!I14,ImageName!$A$2:$E$13,5,FALSE)</f>
        <v>MicrosoftWindowsDesktop:Windows-10:RS3-Pro</v>
      </c>
      <c r="H14" s="75" t="str">
        <f t="shared" si="0"/>
        <v>MicrosoftWindowsDesktop</v>
      </c>
      <c r="I14" s="75" t="str">
        <f t="shared" si="1"/>
        <v>Windows-10</v>
      </c>
      <c r="J14" s="75" t="str">
        <f t="shared" si="2"/>
        <v>RS3-Pro</v>
      </c>
      <c r="K14" s="75" t="str">
        <f>CONCATENATE("https://",'Virtual Machines (Split)'!L14,".blob.core.windows.net/osdisks/")</f>
        <v>https://ttplab1vmstorewu21.blob.core.windows.net/osdisks/</v>
      </c>
    </row>
    <row r="15" spans="1:11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(Split)'!N15</f>
        <v>userdmzwu2-1</v>
      </c>
      <c r="F15" s="75" t="str">
        <f>'Virtual Machines (Split)'!O15</f>
        <v>10.2.2.4</v>
      </c>
      <c r="G15" s="75" t="str">
        <f>VLOOKUP('Virtual Machines (Split)'!I15,ImageName!$A$2:$E$13,5,FALSE)</f>
        <v>MicrosoftWindowsServer:WindowsServer:2012-R2-Datacenter</v>
      </c>
      <c r="H15" s="75" t="str">
        <f t="shared" si="0"/>
        <v>MicrosoftWindowsServer</v>
      </c>
      <c r="I15" s="75" t="str">
        <f t="shared" si="1"/>
        <v>WindowsServer</v>
      </c>
      <c r="J15" s="75" t="str">
        <f t="shared" si="2"/>
        <v>2012-R2-Datacenter</v>
      </c>
      <c r="K15" s="75" t="str">
        <f>CONCATENATE("https://",'Virtual Machines (Split)'!L15,".blob.core.windows.net/osdisks/")</f>
        <v>https://ttplab1vmstorewu21.blob.core.windows.net/osdisks/</v>
      </c>
    </row>
    <row r="16" spans="1:11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(Split)'!N16</f>
        <v>siamlan-eus-1</v>
      </c>
      <c r="F16" s="75" t="str">
        <f>'Virtual Machines (Split)'!O16</f>
        <v>10.0.2.4</v>
      </c>
      <c r="G16" s="75" t="str">
        <f>VLOOKUP('Virtual Machines (Split)'!I16,ImageName!$A$2:$E$13,5,FALSE)</f>
        <v>MicrosoftWindowsServer:WindowsServer:2012-R2-Datacenter</v>
      </c>
      <c r="H16" s="75" t="str">
        <f t="shared" si="0"/>
        <v>MicrosoftWindowsServer</v>
      </c>
      <c r="I16" s="75" t="str">
        <f t="shared" si="1"/>
        <v>WindowsServer</v>
      </c>
      <c r="J16" s="75" t="str">
        <f t="shared" si="2"/>
        <v>2012-R2-Datacenter</v>
      </c>
      <c r="K16" s="75" t="str">
        <f>CONCATENATE("https://",'Virtual Machines (Split)'!L16,".blob.core.windows.net/osdisks/")</f>
        <v>https://ttplab1vmstoreeus1.blob.core.windows.net/osdisks/</v>
      </c>
    </row>
    <row r="17" spans="1:11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(Split)'!N17</f>
        <v>siamlan-eus-1</v>
      </c>
      <c r="F17" s="75" t="str">
        <f>'Virtual Machines (Split)'!O17</f>
        <v>10.0.2.5</v>
      </c>
      <c r="G17" s="75" t="str">
        <f>VLOOKUP('Virtual Machines (Split)'!I17,ImageName!$A$2:$E$13,5,FALSE)</f>
        <v>MicrosoftWindowsServer:WindowsServer:2012-R2-Datacenter</v>
      </c>
      <c r="H17" s="75" t="str">
        <f t="shared" si="0"/>
        <v>MicrosoftWindowsServer</v>
      </c>
      <c r="I17" s="75" t="str">
        <f t="shared" si="1"/>
        <v>WindowsServer</v>
      </c>
      <c r="J17" s="75" t="str">
        <f t="shared" si="2"/>
        <v>2012-R2-Datacenter</v>
      </c>
      <c r="K17" s="75" t="str">
        <f>CONCATENATE("https://",'Virtual Machines (Split)'!L17,".blob.core.windows.net/osdisks/")</f>
        <v>https://ttplab1vmstoreeus1.blob.core.windows.net/osdisks/</v>
      </c>
    </row>
    <row r="18" spans="1:11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(Split)'!N18</f>
        <v>siamdmz-eus-1</v>
      </c>
      <c r="F18" s="75" t="str">
        <f>'Virtual Machines (Split)'!O18</f>
        <v>10.3.1.4</v>
      </c>
      <c r="G18" s="75" t="str">
        <f>VLOOKUP('Virtual Machines (Split)'!I18,ImageName!$A$2:$E$13,5,FALSE)</f>
        <v>MicrosoftWindowsServer:WindowsServer:2012-R2-Datacenter</v>
      </c>
      <c r="H18" s="75" t="str">
        <f t="shared" si="0"/>
        <v>MicrosoftWindowsServer</v>
      </c>
      <c r="I18" s="75" t="str">
        <f t="shared" si="1"/>
        <v>WindowsServer</v>
      </c>
      <c r="J18" s="75" t="str">
        <f t="shared" si="2"/>
        <v>2012-R2-Datacenter</v>
      </c>
      <c r="K18" s="75" t="str">
        <f>CONCATENATE("https://",'Virtual Machines (Split)'!L18,".blob.core.windows.net/osdisks/")</f>
        <v>https://ttplab1vmstoreeus1.blob.core.windows.net/osdisks/</v>
      </c>
    </row>
    <row r="19" spans="1:11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(Split)'!N19</f>
        <v>siamlan-eus-1</v>
      </c>
      <c r="F19" s="75" t="str">
        <f>'Virtual Machines (Split)'!O19</f>
        <v>10.0.2.6</v>
      </c>
      <c r="G19" s="75" t="str">
        <f>VLOOKUP('Virtual Machines (Split)'!I19,ImageName!$A$2:$E$13,5,FALSE)</f>
        <v>MicrosoftWindowsServer:WindowsServer:2012-R2-Datacenter</v>
      </c>
      <c r="H19" s="75" t="str">
        <f t="shared" si="0"/>
        <v>MicrosoftWindowsServer</v>
      </c>
      <c r="I19" s="75" t="str">
        <f t="shared" si="1"/>
        <v>WindowsServer</v>
      </c>
      <c r="J19" s="75" t="str">
        <f t="shared" si="2"/>
        <v>2012-R2-Datacenter</v>
      </c>
      <c r="K19" s="75" t="str">
        <f>CONCATENATE("https://",'Virtual Machines (Split)'!L19,".blob.core.windows.net/osdisks/")</f>
        <v>https://ttplab1vmstoreeus1.blob.core.windows.net/osdisks/</v>
      </c>
    </row>
    <row r="20" spans="1:11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(Split)'!N20</f>
        <v>siamlan-scu-1</v>
      </c>
      <c r="F20" s="75" t="str">
        <f>'Virtual Machines (Split)'!O20</f>
        <v>10.3.2.4</v>
      </c>
      <c r="G20" s="75" t="str">
        <f>VLOOKUP('Virtual Machines (Split)'!I20,ImageName!$A$2:$E$13,5,FALSE)</f>
        <v>MicrosoftSQLServer:SQL2012SP4-WS2012R2:Standard</v>
      </c>
      <c r="H20" s="75" t="str">
        <f t="shared" si="0"/>
        <v>MicrosoftSQLServer</v>
      </c>
      <c r="I20" s="75" t="str">
        <f t="shared" si="1"/>
        <v>SQL2012SP4-WS2012R2</v>
      </c>
      <c r="J20" s="75" t="str">
        <f t="shared" si="2"/>
        <v>Standard</v>
      </c>
      <c r="K20" s="75" t="str">
        <f>CONCATENATE("https://",'Virtual Machines (Split)'!L20,".blob.core.windows.net/osdisks/")</f>
        <v>https://ttplab1vmstorescu1.blob.core.windows.net/osdisks/</v>
      </c>
    </row>
    <row r="21" spans="1:11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(Split)'!N21</f>
        <v>siamlan-scu-1</v>
      </c>
      <c r="F21" s="75" t="str">
        <f>'Virtual Machines (Split)'!O21</f>
        <v>10.3.2.5</v>
      </c>
      <c r="G21" s="75" t="str">
        <f>VLOOKUP('Virtual Machines (Split)'!I21,ImageName!$A$2:$E$13,5,FALSE)</f>
        <v>MicrosoftWindowsServer:WindowsServer:2012-R2-Datacenter</v>
      </c>
      <c r="H21" s="75" t="str">
        <f t="shared" si="0"/>
        <v>MicrosoftWindowsServer</v>
      </c>
      <c r="I21" s="75" t="str">
        <f t="shared" si="1"/>
        <v>WindowsServer</v>
      </c>
      <c r="J21" s="75" t="str">
        <f t="shared" si="2"/>
        <v>2012-R2-Datacenter</v>
      </c>
      <c r="K21" s="75" t="str">
        <f>CONCATENATE("https://",'Virtual Machines (Split)'!L21,".blob.core.windows.net/osdisks/")</f>
        <v>https://ttplab1vmstorescu1.blob.core.windows.net/osdisks/</v>
      </c>
    </row>
    <row r="22" spans="1:11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(Split)'!N22</f>
        <v>siamlan-scu-1</v>
      </c>
      <c r="F22" s="75" t="str">
        <f>'Virtual Machines (Split)'!O22</f>
        <v>10.3.2.6</v>
      </c>
      <c r="G22" s="75" t="str">
        <f>VLOOKUP('Virtual Machines (Split)'!I22,ImageName!$A$2:$E$13,5,FALSE)</f>
        <v>MicrosoftWindowsServer:WindowsServer:2012-R2-Datacenter</v>
      </c>
      <c r="H22" s="75" t="str">
        <f t="shared" si="0"/>
        <v>MicrosoftWindowsServer</v>
      </c>
      <c r="I22" s="75" t="str">
        <f t="shared" si="1"/>
        <v>WindowsServer</v>
      </c>
      <c r="J22" s="75" t="str">
        <f t="shared" si="2"/>
        <v>2012-R2-Datacenter</v>
      </c>
      <c r="K22" s="75" t="str">
        <f>CONCATENATE("https://",'Virtual Machines (Split)'!L22,".blob.core.windows.net/osdisks/")</f>
        <v>https://ttplab1vmstorescu1.blob.core.windows.net/osdisks/</v>
      </c>
    </row>
    <row r="23" spans="1:11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(Split)'!N23</f>
        <v>siamlan-scu-1</v>
      </c>
      <c r="F23" s="75" t="str">
        <f>'Virtual Machines (Split)'!O23</f>
        <v>10.3.2.7</v>
      </c>
      <c r="G23" s="75" t="str">
        <f>VLOOKUP('Virtual Machines (Split)'!I23,ImageName!$A$2:$E$13,5,FALSE)</f>
        <v>MicrosoftWindowsServer:WindowsServer:2012-R2-Datacenter</v>
      </c>
      <c r="H23" s="75" t="str">
        <f t="shared" si="0"/>
        <v>MicrosoftWindowsServer</v>
      </c>
      <c r="I23" s="75" t="str">
        <f t="shared" si="1"/>
        <v>WindowsServer</v>
      </c>
      <c r="J23" s="75" t="str">
        <f t="shared" si="2"/>
        <v>2012-R2-Datacenter</v>
      </c>
      <c r="K23" s="75" t="str">
        <f>CONCATENATE("https://",'Virtual Machines (Split)'!L23,".blob.core.windows.net/osdisks/")</f>
        <v>https://ttplab1vmstorescu1.blob.core.windows.net/osdisks/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225</v>
      </c>
      <c r="C1" s="39" t="s">
        <v>237</v>
      </c>
      <c r="D1" s="41" t="s">
        <v>122</v>
      </c>
    </row>
    <row r="2" spans="1:4" x14ac:dyDescent="0.2">
      <c r="A2" s="36" t="s">
        <v>124</v>
      </c>
      <c r="B2" s="34" t="s">
        <v>223</v>
      </c>
      <c r="C2" s="34" t="s">
        <v>249</v>
      </c>
      <c r="D2" s="65" t="s">
        <v>123</v>
      </c>
    </row>
    <row r="3" spans="1:4" x14ac:dyDescent="0.2">
      <c r="A3" s="36" t="s">
        <v>255</v>
      </c>
      <c r="B3" s="34" t="s">
        <v>281</v>
      </c>
      <c r="C3" s="34" t="s">
        <v>280</v>
      </c>
      <c r="D3" s="65" t="s">
        <v>123</v>
      </c>
    </row>
    <row r="4" spans="1:4" x14ac:dyDescent="0.2">
      <c r="A4" s="36" t="s">
        <v>206</v>
      </c>
      <c r="B4" s="34" t="s">
        <v>224</v>
      </c>
      <c r="C4" s="34" t="s">
        <v>250</v>
      </c>
      <c r="D4" s="65" t="s">
        <v>123</v>
      </c>
    </row>
    <row r="5" spans="1:4" x14ac:dyDescent="0.2">
      <c r="A5" s="34" t="s">
        <v>258</v>
      </c>
      <c r="B5" s="34" t="s">
        <v>276</v>
      </c>
      <c r="C5" s="34" t="s">
        <v>277</v>
      </c>
      <c r="D5" s="65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workbookViewId="0">
      <selection activeCell="A2" sqref="A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225</v>
      </c>
      <c r="C1" s="39" t="s">
        <v>97</v>
      </c>
      <c r="D1" s="39" t="s">
        <v>121</v>
      </c>
      <c r="E1" s="40" t="s">
        <v>54</v>
      </c>
      <c r="F1" s="39" t="s">
        <v>4</v>
      </c>
    </row>
    <row r="2" spans="1:6" x14ac:dyDescent="0.2">
      <c r="A2" s="33" t="s">
        <v>124</v>
      </c>
      <c r="B2" s="33" t="s">
        <v>223</v>
      </c>
      <c r="C2" s="34" t="s">
        <v>216</v>
      </c>
      <c r="D2" s="34" t="s">
        <v>120</v>
      </c>
      <c r="E2" s="35" t="s">
        <v>218</v>
      </c>
      <c r="F2" s="34" t="s">
        <v>125</v>
      </c>
    </row>
    <row r="3" spans="1:6" x14ac:dyDescent="0.2">
      <c r="A3" s="33" t="s">
        <v>124</v>
      </c>
      <c r="B3" s="33" t="s">
        <v>223</v>
      </c>
      <c r="C3" s="34" t="s">
        <v>216</v>
      </c>
      <c r="D3" s="34" t="s">
        <v>120</v>
      </c>
      <c r="E3" s="35" t="s">
        <v>220</v>
      </c>
      <c r="F3" s="33" t="s">
        <v>126</v>
      </c>
    </row>
    <row r="4" spans="1:6" x14ac:dyDescent="0.2">
      <c r="A4" s="33" t="s">
        <v>124</v>
      </c>
      <c r="B4" s="33" t="s">
        <v>223</v>
      </c>
      <c r="C4" s="34" t="s">
        <v>216</v>
      </c>
      <c r="D4" s="34" t="s">
        <v>120</v>
      </c>
      <c r="E4" s="35" t="s">
        <v>222</v>
      </c>
      <c r="F4" s="34" t="s">
        <v>207</v>
      </c>
    </row>
    <row r="5" spans="1:6" x14ac:dyDescent="0.2">
      <c r="A5" s="33" t="s">
        <v>255</v>
      </c>
      <c r="B5" s="33" t="s">
        <v>281</v>
      </c>
      <c r="C5" s="34" t="s">
        <v>282</v>
      </c>
      <c r="D5" s="35" t="s">
        <v>284</v>
      </c>
      <c r="E5" s="35" t="s">
        <v>283</v>
      </c>
      <c r="F5" s="34" t="s">
        <v>285</v>
      </c>
    </row>
    <row r="6" spans="1:6" x14ac:dyDescent="0.2">
      <c r="A6" s="33" t="s">
        <v>206</v>
      </c>
      <c r="B6" s="33" t="s">
        <v>224</v>
      </c>
      <c r="C6" s="33" t="s">
        <v>217</v>
      </c>
      <c r="D6" s="33" t="s">
        <v>208</v>
      </c>
      <c r="E6" s="38" t="s">
        <v>219</v>
      </c>
      <c r="F6" s="34" t="s">
        <v>209</v>
      </c>
    </row>
    <row r="7" spans="1:6" x14ac:dyDescent="0.2">
      <c r="A7" s="33" t="s">
        <v>206</v>
      </c>
      <c r="B7" s="33" t="s">
        <v>224</v>
      </c>
      <c r="C7" s="33" t="s">
        <v>217</v>
      </c>
      <c r="D7" s="33" t="s">
        <v>208</v>
      </c>
      <c r="E7" s="38" t="s">
        <v>226</v>
      </c>
      <c r="F7" s="33" t="s">
        <v>210</v>
      </c>
    </row>
    <row r="8" spans="1:6" x14ac:dyDescent="0.2">
      <c r="A8" s="33" t="s">
        <v>258</v>
      </c>
      <c r="B8" s="33" t="s">
        <v>276</v>
      </c>
      <c r="C8" s="33" t="s">
        <v>278</v>
      </c>
      <c r="D8" s="33" t="s">
        <v>211</v>
      </c>
      <c r="E8" s="38" t="s">
        <v>221</v>
      </c>
      <c r="F8" s="34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251</v>
      </c>
    </row>
    <row r="2" spans="1:1" x14ac:dyDescent="0.2">
      <c r="A2" t="s">
        <v>254</v>
      </c>
    </row>
    <row r="3" spans="1:1" x14ac:dyDescent="0.2">
      <c r="A3" t="s">
        <v>255</v>
      </c>
    </row>
    <row r="4" spans="1:1" x14ac:dyDescent="0.2">
      <c r="A4" t="s">
        <v>124</v>
      </c>
    </row>
    <row r="5" spans="1:1" x14ac:dyDescent="0.2">
      <c r="A5" t="s">
        <v>256</v>
      </c>
    </row>
    <row r="6" spans="1:1" x14ac:dyDescent="0.2">
      <c r="A6" t="s">
        <v>252</v>
      </c>
    </row>
    <row r="7" spans="1:1" x14ac:dyDescent="0.2">
      <c r="A7" t="s">
        <v>206</v>
      </c>
    </row>
    <row r="8" spans="1:1" x14ac:dyDescent="0.2">
      <c r="A8" t="s">
        <v>257</v>
      </c>
    </row>
    <row r="9" spans="1:1" x14ac:dyDescent="0.2">
      <c r="A9" t="s">
        <v>258</v>
      </c>
    </row>
    <row r="10" spans="1:1" x14ac:dyDescent="0.2">
      <c r="A10" t="s">
        <v>253</v>
      </c>
    </row>
    <row r="11" spans="1:1" x14ac:dyDescent="0.2">
      <c r="A11" t="s">
        <v>251</v>
      </c>
    </row>
    <row r="12" spans="1:1" x14ac:dyDescent="0.2">
      <c r="A12" t="s">
        <v>259</v>
      </c>
    </row>
    <row r="13" spans="1:1" x14ac:dyDescent="0.2">
      <c r="A13" t="s">
        <v>260</v>
      </c>
    </row>
    <row r="14" spans="1:1" x14ac:dyDescent="0.2">
      <c r="A14" t="s">
        <v>261</v>
      </c>
    </row>
    <row r="15" spans="1:1" x14ac:dyDescent="0.2">
      <c r="A15" t="s">
        <v>262</v>
      </c>
    </row>
    <row r="16" spans="1:1" x14ac:dyDescent="0.2">
      <c r="A16" t="s">
        <v>263</v>
      </c>
    </row>
    <row r="17" spans="1:1" x14ac:dyDescent="0.2">
      <c r="A17" t="s">
        <v>264</v>
      </c>
    </row>
    <row r="18" spans="1:1" x14ac:dyDescent="0.2">
      <c r="A18" t="s">
        <v>265</v>
      </c>
    </row>
    <row r="19" spans="1:1" x14ac:dyDescent="0.2">
      <c r="A19" t="s">
        <v>266</v>
      </c>
    </row>
    <row r="20" spans="1:1" x14ac:dyDescent="0.2">
      <c r="A20" t="s">
        <v>267</v>
      </c>
    </row>
    <row r="21" spans="1:1" x14ac:dyDescent="0.2">
      <c r="A21" t="s">
        <v>268</v>
      </c>
    </row>
    <row r="22" spans="1:1" x14ac:dyDescent="0.2">
      <c r="A22" t="s">
        <v>269</v>
      </c>
    </row>
    <row r="23" spans="1:1" x14ac:dyDescent="0.2">
      <c r="A23" t="s">
        <v>270</v>
      </c>
    </row>
    <row r="24" spans="1:1" x14ac:dyDescent="0.2">
      <c r="A24" t="s">
        <v>271</v>
      </c>
    </row>
    <row r="25" spans="1:1" x14ac:dyDescent="0.2">
      <c r="A25" t="s">
        <v>272</v>
      </c>
    </row>
    <row r="26" spans="1:1" x14ac:dyDescent="0.2">
      <c r="A26" t="s">
        <v>273</v>
      </c>
    </row>
    <row r="27" spans="1:1" x14ac:dyDescent="0.2">
      <c r="A27" t="s">
        <v>274</v>
      </c>
    </row>
    <row r="28" spans="1:1" x14ac:dyDescent="0.2">
      <c r="A28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Virtual Machines</vt:lpstr>
      <vt:lpstr>AzureVMs.csv</vt:lpstr>
      <vt:lpstr>AzureStorage.csv</vt:lpstr>
      <vt:lpstr>AzureNetwork.csv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2018-05-17T11:13:31Z</dcterms:modified>
</cp:coreProperties>
</file>