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PVGit\programming-of-calculations\lab4\"/>
    </mc:Choice>
  </mc:AlternateContent>
  <bookViews>
    <workbookView xWindow="0" yWindow="0" windowWidth="28800" windowHeight="12330" activeTab="1"/>
  </bookViews>
  <sheets>
    <sheet name="табл.2" sheetId="1" r:id="rId1"/>
    <sheet name="табл.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6" i="2" l="1"/>
  <c r="B127" i="2"/>
  <c r="B128" i="2"/>
  <c r="B104" i="2"/>
  <c r="B105" i="2"/>
  <c r="B106" i="2"/>
  <c r="B107" i="2"/>
  <c r="B108" i="2"/>
  <c r="B109" i="2"/>
  <c r="B110" i="2"/>
  <c r="B111" i="2"/>
  <c r="B112" i="2"/>
  <c r="B103" i="2"/>
  <c r="A129" i="2" l="1"/>
  <c r="B129" i="2" s="1"/>
  <c r="E129" i="2"/>
  <c r="E130" i="2"/>
  <c r="E131" i="2"/>
  <c r="E132" i="2"/>
  <c r="E133" i="2"/>
  <c r="E134" i="2"/>
  <c r="E135" i="2"/>
  <c r="D130" i="2"/>
  <c r="F130" i="2"/>
  <c r="G130" i="2"/>
  <c r="H130" i="2"/>
  <c r="I130" i="2" s="1"/>
  <c r="D131" i="2"/>
  <c r="F131" i="2"/>
  <c r="G131" i="2"/>
  <c r="H131" i="2" s="1"/>
  <c r="I131" i="2" s="1"/>
  <c r="D132" i="2"/>
  <c r="F132" i="2"/>
  <c r="G132" i="2"/>
  <c r="H132" i="2" s="1"/>
  <c r="I132" i="2" s="1"/>
  <c r="D133" i="2"/>
  <c r="F133" i="2"/>
  <c r="G133" i="2"/>
  <c r="H133" i="2"/>
  <c r="I133" i="2" s="1"/>
  <c r="D134" i="2"/>
  <c r="F134" i="2"/>
  <c r="G134" i="2"/>
  <c r="H134" i="2" s="1"/>
  <c r="I134" i="2" s="1"/>
  <c r="D135" i="2"/>
  <c r="F135" i="2"/>
  <c r="G135" i="2"/>
  <c r="H135" i="2"/>
  <c r="I135" i="2" s="1"/>
  <c r="D136" i="2"/>
  <c r="F136" i="2"/>
  <c r="G136" i="2"/>
  <c r="H136" i="2"/>
  <c r="I136" i="2" s="1"/>
  <c r="B125" i="2"/>
  <c r="D49" i="2"/>
  <c r="E49" i="2"/>
  <c r="F49" i="2"/>
  <c r="G49" i="2"/>
  <c r="H49" i="2" s="1"/>
  <c r="I49" i="2" s="1"/>
  <c r="D50" i="2"/>
  <c r="F50" i="2"/>
  <c r="G50" i="2"/>
  <c r="H50" i="2"/>
  <c r="I50" i="2" s="1"/>
  <c r="A47" i="2"/>
  <c r="B47" i="2" s="1"/>
  <c r="B44" i="2"/>
  <c r="D44" i="2"/>
  <c r="E44" i="2"/>
  <c r="F44" i="2"/>
  <c r="G44" i="2"/>
  <c r="H44" i="2" s="1"/>
  <c r="I44" i="2" s="1"/>
  <c r="B45" i="2"/>
  <c r="D45" i="2"/>
  <c r="E45" i="2"/>
  <c r="F45" i="2"/>
  <c r="G45" i="2"/>
  <c r="H45" i="2" s="1"/>
  <c r="I45" i="2" s="1"/>
  <c r="B46" i="2"/>
  <c r="D46" i="2"/>
  <c r="E46" i="2"/>
  <c r="F46" i="2"/>
  <c r="G46" i="2"/>
  <c r="H46" i="2"/>
  <c r="I46" i="2" s="1"/>
  <c r="D47" i="2"/>
  <c r="E47" i="2"/>
  <c r="F47" i="2"/>
  <c r="G47" i="2"/>
  <c r="H47" i="2" s="1"/>
  <c r="I47" i="2" s="1"/>
  <c r="D48" i="2"/>
  <c r="E48" i="2"/>
  <c r="F48" i="2"/>
  <c r="G48" i="2"/>
  <c r="H48" i="2" s="1"/>
  <c r="I48" i="2" s="1"/>
  <c r="E43" i="2"/>
  <c r="B34" i="2"/>
  <c r="B35" i="2"/>
  <c r="B36" i="2"/>
  <c r="B37" i="2"/>
  <c r="B38" i="2"/>
  <c r="B39" i="2"/>
  <c r="B40" i="2"/>
  <c r="B41" i="2"/>
  <c r="B42" i="2"/>
  <c r="B43" i="2"/>
  <c r="B33" i="2"/>
  <c r="G112" i="2"/>
  <c r="H112" i="2" s="1"/>
  <c r="I112" i="2" s="1"/>
  <c r="D110" i="2"/>
  <c r="E110" i="2"/>
  <c r="F110" i="2"/>
  <c r="G110" i="2"/>
  <c r="H110" i="2"/>
  <c r="I110" i="2" s="1"/>
  <c r="D111" i="2"/>
  <c r="E111" i="2"/>
  <c r="F111" i="2"/>
  <c r="G111" i="2"/>
  <c r="H111" i="2"/>
  <c r="I111" i="2" s="1"/>
  <c r="D109" i="2"/>
  <c r="E109" i="2"/>
  <c r="G109" i="2"/>
  <c r="H109" i="2"/>
  <c r="D100" i="2"/>
  <c r="F109" i="2" s="1"/>
  <c r="D56" i="2"/>
  <c r="B60" i="2"/>
  <c r="B61" i="2"/>
  <c r="B62" i="2"/>
  <c r="B63" i="2"/>
  <c r="B64" i="2"/>
  <c r="B65" i="2"/>
  <c r="B66" i="2"/>
  <c r="B67" i="2"/>
  <c r="B68" i="2"/>
  <c r="B69" i="2"/>
  <c r="B70" i="2"/>
  <c r="B71" i="2"/>
  <c r="B59" i="2"/>
  <c r="D17" i="2"/>
  <c r="D14" i="2"/>
  <c r="D8" i="2"/>
  <c r="D9" i="2"/>
  <c r="D10" i="2"/>
  <c r="D11" i="2"/>
  <c r="D12" i="2"/>
  <c r="D13" i="2"/>
  <c r="D15" i="2"/>
  <c r="D16" i="2"/>
  <c r="D18" i="2"/>
  <c r="D19" i="2"/>
  <c r="D20" i="2"/>
  <c r="F10" i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7" i="2"/>
  <c r="D34" i="2"/>
  <c r="I12" i="1"/>
  <c r="I10" i="1"/>
  <c r="I8" i="1"/>
  <c r="F8" i="1"/>
  <c r="I109" i="2" l="1"/>
  <c r="D112" i="2"/>
  <c r="F112" i="2"/>
  <c r="A130" i="2"/>
  <c r="A48" i="2"/>
  <c r="B48" i="2" s="1"/>
  <c r="A49" i="2"/>
  <c r="G92" i="2"/>
  <c r="H92" i="2" s="1"/>
  <c r="I92" i="2" s="1"/>
  <c r="F92" i="2"/>
  <c r="E91" i="2"/>
  <c r="D92" i="2"/>
  <c r="B92" i="2"/>
  <c r="G71" i="2"/>
  <c r="H71" i="2" s="1"/>
  <c r="I71" i="2" s="1"/>
  <c r="E70" i="2"/>
  <c r="F71" i="2"/>
  <c r="D71" i="2"/>
  <c r="G22" i="1"/>
  <c r="H23" i="1"/>
  <c r="I23" i="1" s="1"/>
  <c r="J23" i="1" s="1"/>
  <c r="H27" i="1"/>
  <c r="I27" i="1" s="1"/>
  <c r="J27" i="1" s="1"/>
  <c r="H25" i="1"/>
  <c r="I25" i="1" s="1"/>
  <c r="J25" i="1" s="1"/>
  <c r="G89" i="2"/>
  <c r="H89" i="2" s="1"/>
  <c r="G90" i="2"/>
  <c r="H90" i="2" s="1"/>
  <c r="I90" i="2" s="1"/>
  <c r="G91" i="2"/>
  <c r="H91" i="2" s="1"/>
  <c r="I91" i="2" s="1"/>
  <c r="F89" i="2"/>
  <c r="F90" i="2"/>
  <c r="F91" i="2"/>
  <c r="E88" i="2"/>
  <c r="E89" i="2"/>
  <c r="E90" i="2"/>
  <c r="D89" i="2"/>
  <c r="D90" i="2"/>
  <c r="D91" i="2"/>
  <c r="B91" i="2"/>
  <c r="B90" i="2"/>
  <c r="B89" i="2"/>
  <c r="D86" i="2"/>
  <c r="D87" i="2"/>
  <c r="D88" i="2"/>
  <c r="G86" i="2"/>
  <c r="H86" i="2" s="1"/>
  <c r="I86" i="2" s="1"/>
  <c r="G87" i="2"/>
  <c r="H87" i="2" s="1"/>
  <c r="I87" i="2" s="1"/>
  <c r="G88" i="2"/>
  <c r="H88" i="2" s="1"/>
  <c r="I88" i="2" s="1"/>
  <c r="F86" i="2"/>
  <c r="F87" i="2"/>
  <c r="F88" i="2"/>
  <c r="E85" i="2"/>
  <c r="E86" i="2"/>
  <c r="E87" i="2"/>
  <c r="B88" i="2"/>
  <c r="B87" i="2"/>
  <c r="B86" i="2"/>
  <c r="G65" i="2"/>
  <c r="H65" i="2" s="1"/>
  <c r="I65" i="2" s="1"/>
  <c r="G66" i="2"/>
  <c r="H66" i="2" s="1"/>
  <c r="I66" i="2" s="1"/>
  <c r="G67" i="2"/>
  <c r="H67" i="2" s="1"/>
  <c r="I67" i="2" s="1"/>
  <c r="G68" i="2"/>
  <c r="H68" i="2" s="1"/>
  <c r="I68" i="2" s="1"/>
  <c r="G69" i="2"/>
  <c r="H69" i="2" s="1"/>
  <c r="I69" i="2" s="1"/>
  <c r="G70" i="2"/>
  <c r="H70" i="2" s="1"/>
  <c r="I70" i="2" s="1"/>
  <c r="F65" i="2"/>
  <c r="F66" i="2"/>
  <c r="F67" i="2"/>
  <c r="F68" i="2"/>
  <c r="F69" i="2"/>
  <c r="F70" i="2"/>
  <c r="E64" i="2"/>
  <c r="E65" i="2"/>
  <c r="E66" i="2"/>
  <c r="E67" i="2"/>
  <c r="E68" i="2"/>
  <c r="E69" i="2"/>
  <c r="D65" i="2"/>
  <c r="D66" i="2"/>
  <c r="D67" i="2"/>
  <c r="D68" i="2"/>
  <c r="D69" i="2"/>
  <c r="D70" i="2"/>
  <c r="D64" i="2"/>
  <c r="F59" i="2"/>
  <c r="G83" i="2"/>
  <c r="H83" i="2" s="1"/>
  <c r="I83" i="2" s="1"/>
  <c r="G84" i="2"/>
  <c r="H84" i="2" s="1"/>
  <c r="I84" i="2" s="1"/>
  <c r="G85" i="2"/>
  <c r="H85" i="2" s="1"/>
  <c r="I85" i="2" s="1"/>
  <c r="G82" i="2"/>
  <c r="H82" i="2" s="1"/>
  <c r="I82" i="2" s="1"/>
  <c r="E83" i="2"/>
  <c r="E84" i="2"/>
  <c r="E82" i="2"/>
  <c r="D83" i="2"/>
  <c r="D84" i="2"/>
  <c r="D85" i="2"/>
  <c r="D82" i="2"/>
  <c r="F82" i="2"/>
  <c r="F83" i="2"/>
  <c r="F84" i="2"/>
  <c r="F85" i="2"/>
  <c r="F81" i="2"/>
  <c r="B82" i="2"/>
  <c r="B83" i="2"/>
  <c r="B84" i="2"/>
  <c r="B85" i="2"/>
  <c r="B81" i="2"/>
  <c r="G61" i="2"/>
  <c r="H61" i="2" s="1"/>
  <c r="I61" i="2" s="1"/>
  <c r="G62" i="2"/>
  <c r="H62" i="2" s="1"/>
  <c r="I62" i="2" s="1"/>
  <c r="G63" i="2"/>
  <c r="H63" i="2" s="1"/>
  <c r="I63" i="2" s="1"/>
  <c r="G64" i="2"/>
  <c r="H64" i="2" s="1"/>
  <c r="I64" i="2" s="1"/>
  <c r="G60" i="2"/>
  <c r="H60" i="2" s="1"/>
  <c r="I60" i="2" s="1"/>
  <c r="E61" i="2"/>
  <c r="E62" i="2"/>
  <c r="E63" i="2"/>
  <c r="E60" i="2"/>
  <c r="D61" i="2"/>
  <c r="D62" i="2"/>
  <c r="D63" i="2"/>
  <c r="D60" i="2"/>
  <c r="F60" i="2"/>
  <c r="F61" i="2"/>
  <c r="F62" i="2"/>
  <c r="F63" i="2"/>
  <c r="F64" i="2"/>
  <c r="G127" i="2"/>
  <c r="H127" i="2" s="1"/>
  <c r="I127" i="2" s="1"/>
  <c r="G128" i="2"/>
  <c r="H128" i="2" s="1"/>
  <c r="I128" i="2" s="1"/>
  <c r="G129" i="2"/>
  <c r="H129" i="2" s="1"/>
  <c r="I129" i="2" s="1"/>
  <c r="G126" i="2"/>
  <c r="H126" i="2" s="1"/>
  <c r="I126" i="2" s="1"/>
  <c r="E127" i="2"/>
  <c r="E128" i="2"/>
  <c r="E126" i="2"/>
  <c r="D127" i="2"/>
  <c r="D128" i="2"/>
  <c r="D129" i="2"/>
  <c r="D126" i="2"/>
  <c r="F128" i="2"/>
  <c r="F129" i="2"/>
  <c r="F126" i="2"/>
  <c r="F127" i="2"/>
  <c r="F125" i="2"/>
  <c r="G35" i="2"/>
  <c r="H35" i="2" s="1"/>
  <c r="I35" i="2" s="1"/>
  <c r="G36" i="2"/>
  <c r="H36" i="2" s="1"/>
  <c r="I36" i="2" s="1"/>
  <c r="G37" i="2"/>
  <c r="H37" i="2" s="1"/>
  <c r="I37" i="2" s="1"/>
  <c r="G38" i="2"/>
  <c r="H38" i="2" s="1"/>
  <c r="I38" i="2" s="1"/>
  <c r="G39" i="2"/>
  <c r="H39" i="2" s="1"/>
  <c r="I39" i="2" s="1"/>
  <c r="G40" i="2"/>
  <c r="H40" i="2" s="1"/>
  <c r="I40" i="2" s="1"/>
  <c r="G41" i="2"/>
  <c r="H41" i="2" s="1"/>
  <c r="I41" i="2" s="1"/>
  <c r="G42" i="2"/>
  <c r="H42" i="2" s="1"/>
  <c r="I42" i="2" s="1"/>
  <c r="G43" i="2"/>
  <c r="H43" i="2" s="1"/>
  <c r="I43" i="2" s="1"/>
  <c r="G34" i="2"/>
  <c r="H34" i="2" s="1"/>
  <c r="I34" i="2" s="1"/>
  <c r="E35" i="2"/>
  <c r="E36" i="2"/>
  <c r="E37" i="2"/>
  <c r="E38" i="2"/>
  <c r="E39" i="2"/>
  <c r="E40" i="2"/>
  <c r="E41" i="2"/>
  <c r="E42" i="2"/>
  <c r="E34" i="2"/>
  <c r="D35" i="2"/>
  <c r="D36" i="2"/>
  <c r="D37" i="2"/>
  <c r="D38" i="2"/>
  <c r="D39" i="2"/>
  <c r="D40" i="2"/>
  <c r="D41" i="2"/>
  <c r="D42" i="2"/>
  <c r="D43" i="2"/>
  <c r="F43" i="2"/>
  <c r="F39" i="2"/>
  <c r="F40" i="2"/>
  <c r="F41" i="2"/>
  <c r="F42" i="2"/>
  <c r="F34" i="2"/>
  <c r="F35" i="2"/>
  <c r="F36" i="2"/>
  <c r="F37" i="2"/>
  <c r="F38" i="2"/>
  <c r="F33" i="2"/>
  <c r="G105" i="2"/>
  <c r="H105" i="2" s="1"/>
  <c r="I105" i="2" s="1"/>
  <c r="G106" i="2"/>
  <c r="H106" i="2"/>
  <c r="I106" i="2" s="1"/>
  <c r="G107" i="2"/>
  <c r="H107" i="2"/>
  <c r="I107" i="2" s="1"/>
  <c r="G108" i="2"/>
  <c r="H108" i="2" s="1"/>
  <c r="I108" i="2" s="1"/>
  <c r="G104" i="2"/>
  <c r="H104" i="2" s="1"/>
  <c r="I104" i="2" s="1"/>
  <c r="E105" i="2"/>
  <c r="E106" i="2"/>
  <c r="E107" i="2"/>
  <c r="E108" i="2"/>
  <c r="E104" i="2"/>
  <c r="D105" i="2"/>
  <c r="D106" i="2"/>
  <c r="D107" i="2"/>
  <c r="D108" i="2"/>
  <c r="D104" i="2"/>
  <c r="F104" i="2"/>
  <c r="F105" i="2"/>
  <c r="F106" i="2"/>
  <c r="F107" i="2"/>
  <c r="F108" i="2"/>
  <c r="F103" i="2"/>
  <c r="H42" i="1"/>
  <c r="I42" i="1" s="1"/>
  <c r="J42" i="1" s="1"/>
  <c r="H40" i="1"/>
  <c r="I40" i="1" s="1"/>
  <c r="J40" i="1" s="1"/>
  <c r="H38" i="1"/>
  <c r="I38" i="1" s="1"/>
  <c r="J38" i="1" s="1"/>
  <c r="G20" i="2"/>
  <c r="H20" i="2" s="1"/>
  <c r="I20" i="2" s="1"/>
  <c r="E19" i="2"/>
  <c r="G9" i="2"/>
  <c r="H9" i="2" s="1"/>
  <c r="I9" i="2" s="1"/>
  <c r="G10" i="2"/>
  <c r="H10" i="2" s="1"/>
  <c r="I10" i="2" s="1"/>
  <c r="G11" i="2"/>
  <c r="H11" i="2" s="1"/>
  <c r="I11" i="2" s="1"/>
  <c r="G12" i="2"/>
  <c r="H12" i="2"/>
  <c r="I12" i="2" s="1"/>
  <c r="G13" i="2"/>
  <c r="H13" i="2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8" i="2"/>
  <c r="H8" i="2" s="1"/>
  <c r="I8" i="2" s="1"/>
  <c r="E9" i="2"/>
  <c r="E10" i="2"/>
  <c r="E11" i="2"/>
  <c r="E12" i="2"/>
  <c r="E13" i="2"/>
  <c r="E14" i="2"/>
  <c r="E15" i="2"/>
  <c r="E16" i="2"/>
  <c r="E17" i="2"/>
  <c r="E18" i="2"/>
  <c r="E8" i="2"/>
  <c r="G42" i="1"/>
  <c r="G40" i="1"/>
  <c r="G38" i="1"/>
  <c r="G37" i="1"/>
  <c r="G39" i="1"/>
  <c r="G41" i="1"/>
  <c r="G36" i="1"/>
  <c r="F42" i="1"/>
  <c r="F40" i="1"/>
  <c r="F38" i="1"/>
  <c r="J10" i="1"/>
  <c r="H12" i="1"/>
  <c r="H10" i="1"/>
  <c r="H8" i="1"/>
  <c r="G27" i="1"/>
  <c r="G25" i="1"/>
  <c r="G23" i="1"/>
  <c r="G24" i="1"/>
  <c r="G26" i="1"/>
  <c r="G21" i="1"/>
  <c r="F27" i="1"/>
  <c r="F25" i="1"/>
  <c r="F23" i="1"/>
  <c r="F12" i="1"/>
  <c r="J12" i="1"/>
  <c r="J8" i="1"/>
  <c r="G12" i="1"/>
  <c r="G10" i="1"/>
  <c r="G8" i="1"/>
  <c r="G7" i="1"/>
  <c r="G9" i="1"/>
  <c r="G11" i="1"/>
  <c r="G6" i="1"/>
  <c r="A131" i="2" l="1"/>
  <c r="B130" i="2"/>
  <c r="A50" i="2"/>
  <c r="B50" i="2" s="1"/>
  <c r="B49" i="2"/>
  <c r="I89" i="2"/>
  <c r="B131" i="2" l="1"/>
  <c r="A132" i="2"/>
  <c r="B132" i="2" l="1"/>
  <c r="A133" i="2"/>
  <c r="B133" i="2" l="1"/>
  <c r="A134" i="2"/>
  <c r="B134" i="2" l="1"/>
  <c r="A135" i="2"/>
  <c r="B135" i="2" l="1"/>
  <c r="A136" i="2"/>
  <c r="B136" i="2" s="1"/>
</calcChain>
</file>

<file path=xl/sharedStrings.xml><?xml version="1.0" encoding="utf-8"?>
<sst xmlns="http://schemas.openxmlformats.org/spreadsheetml/2006/main" count="217" uniqueCount="32">
  <si>
    <t>Степень полинома</t>
  </si>
  <si>
    <t>Аналитическое значение интеграла</t>
  </si>
  <si>
    <t>Число отрезков</t>
  </si>
  <si>
    <t>Численное значение интеграла</t>
  </si>
  <si>
    <t>Отношение погрешностей</t>
  </si>
  <si>
    <t>Погрешность</t>
  </si>
  <si>
    <t>Оценка погрешности по правилу Рунге</t>
  </si>
  <si>
    <t>Уточнение по Ричардсону</t>
  </si>
  <si>
    <t>Погрешность уточненного решения</t>
  </si>
  <si>
    <t>N</t>
  </si>
  <si>
    <t>Полином и область интегрирования</t>
  </si>
  <si>
    <t>×</t>
  </si>
  <si>
    <r>
      <t xml:space="preserve">Теоретическое значение порядка точности m: </t>
    </r>
    <r>
      <rPr>
        <b/>
        <sz val="11"/>
        <color theme="1"/>
        <rFont val="Calibri"/>
        <family val="2"/>
        <charset val="204"/>
        <scheme val="minor"/>
      </rPr>
      <t>1</t>
    </r>
  </si>
  <si>
    <r>
      <t xml:space="preserve">Порядок метода (порядок аппроксимации) k: </t>
    </r>
    <r>
      <rPr>
        <b/>
        <sz val="11"/>
        <color theme="1"/>
        <rFont val="Calibri"/>
        <family val="2"/>
        <charset val="204"/>
        <scheme val="minor"/>
      </rPr>
      <t>2</t>
    </r>
  </si>
  <si>
    <t>Шаг</t>
  </si>
  <si>
    <t>Оценка отношения погрешностей</t>
  </si>
  <si>
    <t>h</t>
  </si>
  <si>
    <t xml:space="preserve">Интеграл и его аналитическое значение     : </t>
  </si>
  <si>
    <t xml:space="preserve">                   Подынтегральная функция и область интегрирования:</t>
  </si>
  <si>
    <t xml:space="preserve">                    Подынтегральная функция и область интегрирования:</t>
  </si>
  <si>
    <r>
      <t xml:space="preserve">Теоретическое значение порядка точности m: </t>
    </r>
    <r>
      <rPr>
        <b/>
        <sz val="11"/>
        <color theme="1"/>
        <rFont val="Calibri"/>
        <family val="2"/>
        <charset val="204"/>
        <scheme val="minor"/>
      </rPr>
      <t>3</t>
    </r>
  </si>
  <si>
    <r>
      <t xml:space="preserve">Порядок метода (порядок аппроксимации) k: </t>
    </r>
    <r>
      <rPr>
        <b/>
        <sz val="11"/>
        <color theme="1"/>
        <rFont val="Calibri"/>
        <family val="2"/>
        <charset val="204"/>
        <scheme val="minor"/>
      </rPr>
      <t>4</t>
    </r>
  </si>
  <si>
    <t xml:space="preserve">= </t>
  </si>
  <si>
    <t xml:space="preserve">  Интеграл и его аналитическое значение     : </t>
  </si>
  <si>
    <t xml:space="preserve">                   Название метода: Метод Симпсона</t>
  </si>
  <si>
    <t xml:space="preserve">                   Порядок метода k: 4</t>
  </si>
  <si>
    <t xml:space="preserve">                   Название метода: Метод Гаусса с 2-мя узлами</t>
  </si>
  <si>
    <t xml:space="preserve">                    Порядок метода k: 2</t>
  </si>
  <si>
    <t xml:space="preserve">                    Название метода: Метод прямоугольника</t>
  </si>
  <si>
    <t>Название метода: метод прямоугольника</t>
  </si>
  <si>
    <t>Название метода: Метод Гаусса на 2-ух узлах</t>
  </si>
  <si>
    <r>
      <t>Название метода: метод Симпсона</t>
    </r>
    <r>
      <rPr>
        <b/>
        <sz val="11"/>
        <color theme="1"/>
        <rFont val="Calibri"/>
        <family val="2"/>
        <charset val="204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</si>
</sst>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000"/>
    <numFmt numFmtId="165" formatCode="0.000000"/>
    <numFmt numFmtId="166" formatCode="0.00000"/>
    <numFmt numFmtId="167" formatCode="0.0000"/>
    <numFmt numFmtId="168" formatCode="0.000"/>
    <numFmt numFmtId="169" formatCode="0.00000000"/>
    <numFmt numFmtId="170" formatCode="0.000000000"/>
    <numFmt numFmtId="171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mbria Math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2" xfId="0" applyFill="1" applyBorder="1" applyAlignment="1"/>
    <xf numFmtId="0" fontId="0" fillId="2" borderId="2" xfId="0" applyFill="1" applyBorder="1" applyAlignment="1">
      <alignment horizontal="right"/>
    </xf>
    <xf numFmtId="0" fontId="0" fillId="2" borderId="4" xfId="0" applyFill="1" applyBorder="1" applyAlignment="1">
      <alignment horizontal="center" vertical="center" textRotation="90" wrapText="1"/>
    </xf>
    <xf numFmtId="0" fontId="0" fillId="2" borderId="4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center" vertical="center" wrapText="1"/>
    </xf>
    <xf numFmtId="0" fontId="3" fillId="2" borderId="4" xfId="0" applyFont="1" applyFill="1" applyBorder="1"/>
    <xf numFmtId="0" fontId="0" fillId="2" borderId="4" xfId="0" applyFill="1" applyBorder="1" applyAlignment="1">
      <alignment horizontal="center" vertical="center"/>
    </xf>
    <xf numFmtId="168" fontId="0" fillId="2" borderId="4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168" fontId="0" fillId="2" borderId="4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1" xfId="0" applyFill="1" applyBorder="1" applyAlignment="1"/>
    <xf numFmtId="165" fontId="0" fillId="2" borderId="4" xfId="0" applyNumberFormat="1" applyFill="1" applyBorder="1" applyAlignment="1">
      <alignment horizontal="center" vertical="center"/>
    </xf>
    <xf numFmtId="166" fontId="0" fillId="2" borderId="4" xfId="0" applyNumberFormat="1" applyFill="1" applyBorder="1" applyAlignment="1">
      <alignment horizontal="center" vertical="center"/>
    </xf>
    <xf numFmtId="169" fontId="0" fillId="2" borderId="4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left"/>
    </xf>
    <xf numFmtId="2" fontId="2" fillId="2" borderId="4" xfId="0" applyNumberFormat="1" applyFont="1" applyFill="1" applyBorder="1" applyAlignment="1">
      <alignment horizontal="center" vertical="center"/>
    </xf>
    <xf numFmtId="171" fontId="0" fillId="2" borderId="4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171" fontId="2" fillId="2" borderId="4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70" fontId="0" fillId="2" borderId="2" xfId="0" applyNumberFormat="1" applyFill="1" applyBorder="1" applyAlignment="1"/>
    <xf numFmtId="169" fontId="2" fillId="2" borderId="4" xfId="0" applyNumberFormat="1" applyFont="1" applyFill="1" applyBorder="1" applyAlignment="1">
      <alignment horizontal="center" vertical="center"/>
    </xf>
    <xf numFmtId="170" fontId="0" fillId="2" borderId="4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70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/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horizontal="center" vertical="center" textRotation="90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167" fontId="0" fillId="2" borderId="4" xfId="0" applyNumberFormat="1" applyFill="1" applyBorder="1" applyAlignment="1">
      <alignment horizontal="center" vertical="center"/>
    </xf>
    <xf numFmtId="0" fontId="0" fillId="2" borderId="7" xfId="0" applyFill="1" applyBorder="1" applyAlignment="1"/>
    <xf numFmtId="0" fontId="3" fillId="2" borderId="0" xfId="0" applyFont="1" applyFill="1"/>
    <xf numFmtId="167" fontId="0" fillId="2" borderId="4" xfId="0" applyNumberFormat="1" applyFill="1" applyBorder="1" applyAlignment="1">
      <alignment horizontal="center"/>
    </xf>
    <xf numFmtId="168" fontId="2" fillId="2" borderId="4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8" fontId="0" fillId="2" borderId="2" xfId="0" quotePrefix="1" applyNumberFormat="1" applyFill="1" applyBorder="1" applyAlignment="1">
      <alignment horizontal="left"/>
    </xf>
    <xf numFmtId="0" fontId="0" fillId="2" borderId="0" xfId="0" applyFill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168" fontId="0" fillId="2" borderId="0" xfId="0" applyNumberFormat="1" applyFill="1" applyBorder="1" applyAlignment="1">
      <alignment horizontal="center"/>
    </xf>
    <xf numFmtId="168" fontId="0" fillId="2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171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2" fontId="0" fillId="2" borderId="7" xfId="0" applyNumberForma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171" fontId="0" fillId="2" borderId="7" xfId="0" applyNumberFormat="1" applyFill="1" applyBorder="1" applyAlignment="1">
      <alignment horizontal="center" vertical="center"/>
    </xf>
    <xf numFmtId="169" fontId="0" fillId="2" borderId="5" xfId="0" applyNumberFormat="1" applyFill="1" applyBorder="1" applyAlignment="1">
      <alignment horizontal="center" vertical="center"/>
    </xf>
    <xf numFmtId="170" fontId="0" fillId="2" borderId="0" xfId="0" applyNumberFormat="1" applyFill="1" applyBorder="1" applyAlignment="1">
      <alignment horizontal="center" vertical="center"/>
    </xf>
    <xf numFmtId="169" fontId="0" fillId="2" borderId="0" xfId="0" applyNumberFormat="1" applyFill="1" applyBorder="1" applyAlignment="1">
      <alignment horizontal="center" vertical="center"/>
    </xf>
    <xf numFmtId="170" fontId="0" fillId="2" borderId="7" xfId="0" applyNumberFormat="1" applyFill="1" applyBorder="1" applyAlignment="1">
      <alignment horizontal="center" vertical="center"/>
    </xf>
    <xf numFmtId="169" fontId="0" fillId="2" borderId="7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8" fontId="0" fillId="2" borderId="5" xfId="0" applyNumberFormat="1" applyFill="1" applyBorder="1" applyAlignment="1">
      <alignment horizontal="center" vertical="center"/>
    </xf>
    <xf numFmtId="168" fontId="0" fillId="2" borderId="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7" fontId="0" fillId="2" borderId="5" xfId="0" applyNumberFormat="1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6" fontId="0" fillId="2" borderId="5" xfId="0" applyNumberFormat="1" applyFill="1" applyBorder="1" applyAlignment="1">
      <alignment horizontal="center" vertical="center" wrapText="1"/>
    </xf>
    <xf numFmtId="166" fontId="0" fillId="2" borderId="6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68" fontId="0" fillId="2" borderId="5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7" fontId="0" fillId="2" borderId="5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 vertical="center"/>
    </xf>
    <xf numFmtId="170" fontId="2" fillId="2" borderId="4" xfId="0" applyNumberFormat="1" applyFont="1" applyFill="1" applyBorder="1" applyAlignment="1">
      <alignment horizontal="center" vertical="center"/>
    </xf>
    <xf numFmtId="169" fontId="0" fillId="2" borderId="2" xfId="0" applyNumberFormat="1" applyFill="1" applyBorder="1" applyAlignment="1"/>
    <xf numFmtId="169" fontId="0" fillId="2" borderId="4" xfId="0" applyNumberFormat="1" applyFill="1" applyBorder="1" applyAlignment="1">
      <alignment horizontal="center"/>
    </xf>
    <xf numFmtId="168" fontId="0" fillId="2" borderId="0" xfId="0" applyNumberFormat="1" applyFill="1" applyAlignment="1">
      <alignment horizontal="center" vertical="center"/>
    </xf>
    <xf numFmtId="167" fontId="2" fillId="2" borderId="4" xfId="0" applyNumberFormat="1" applyFont="1" applyFill="1" applyBorder="1" applyAlignment="1">
      <alignment horizontal="center"/>
    </xf>
    <xf numFmtId="168" fontId="2" fillId="2" borderId="4" xfId="0" applyNumberFormat="1" applyFont="1" applyFill="1" applyBorder="1" applyAlignment="1">
      <alignment horizontal="center"/>
    </xf>
    <xf numFmtId="167" fontId="2" fillId="2" borderId="4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/>
    </xf>
    <xf numFmtId="166" fontId="2" fillId="2" borderId="4" xfId="0" applyNumberFormat="1" applyFont="1" applyFill="1" applyBorder="1" applyAlignment="1">
      <alignment horizontal="center" vertical="center"/>
    </xf>
    <xf numFmtId="167" fontId="0" fillId="3" borderId="4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171" fontId="0" fillId="3" borderId="4" xfId="0" applyNumberFormat="1" applyFill="1" applyBorder="1" applyAlignment="1">
      <alignment horizontal="center" vertical="center"/>
    </xf>
    <xf numFmtId="171" fontId="0" fillId="5" borderId="4" xfId="0" applyNumberFormat="1" applyFill="1" applyBorder="1" applyAlignment="1">
      <alignment horizontal="center" vertical="center"/>
    </xf>
    <xf numFmtId="171" fontId="0" fillId="5" borderId="5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182880</xdr:colOff>
      <xdr:row>4</xdr:row>
      <xdr:rowOff>140971</xdr:rowOff>
    </xdr:from>
    <xdr:ext cx="7467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264920" y="1908811"/>
              <a:ext cx="7467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, [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7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264920" y="1908811"/>
              <a:ext cx="7467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𝑓(𝑥), [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,</a:t>
              </a:r>
              <a:r>
                <a:rPr lang="ru-RU" sz="1100" b="0" i="0">
                  <a:latin typeface="Cambria Math" panose="02040503050406030204" pitchFamily="18" charset="0"/>
                </a:rPr>
                <a:t>7</a:t>
              </a:r>
              <a:r>
                <a:rPr lang="en-US" sz="1100" b="0" i="0">
                  <a:latin typeface="Cambria Math" panose="02040503050406030204" pitchFamily="18" charset="0"/>
                </a:rPr>
                <a:t>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502920</xdr:colOff>
      <xdr:row>4</xdr:row>
      <xdr:rowOff>140970</xdr:rowOff>
    </xdr:from>
    <xdr:ext cx="1454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667000" y="190881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667000" y="190881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449580</xdr:colOff>
      <xdr:row>4</xdr:row>
      <xdr:rowOff>152400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777740" y="192024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777740" y="192024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304800</xdr:colOff>
      <xdr:row>4</xdr:row>
      <xdr:rowOff>57150</xdr:rowOff>
    </xdr:from>
    <xdr:ext cx="490775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715000" y="182499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715000" y="182499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r>
                <a:rPr lang="ru-RU" sz="1100" b="0" i="0">
                  <a:latin typeface="Cambria Math" panose="02040503050406030204" pitchFamily="18" charset="0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327660</xdr:colOff>
      <xdr:row>4</xdr:row>
      <xdr:rowOff>163830</xdr:rowOff>
    </xdr:from>
    <xdr:ext cx="4312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6819900" y="193167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819900" y="193167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274320</xdr:colOff>
      <xdr:row>4</xdr:row>
      <xdr:rowOff>87630</xdr:rowOff>
    </xdr:from>
    <xdr:ext cx="494879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7848600" y="185547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7848600" y="185547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𝑘−1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457200</xdr:colOff>
      <xdr:row>4</xdr:row>
      <xdr:rowOff>140970</xdr:rowOff>
    </xdr:from>
    <xdr:ext cx="16645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9113520" y="190881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9113520" y="190881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365760</xdr:colOff>
      <xdr:row>4</xdr:row>
      <xdr:rowOff>148590</xdr:rowOff>
    </xdr:from>
    <xdr:ext cx="44813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10104120" y="191643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0104120" y="191643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∗−𝐼^𝑅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182880</xdr:colOff>
      <xdr:row>19</xdr:row>
      <xdr:rowOff>140971</xdr:rowOff>
    </xdr:from>
    <xdr:ext cx="7467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264920" y="1908811"/>
              <a:ext cx="7467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, [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7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264920" y="1908811"/>
              <a:ext cx="7467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𝑓(𝑥), [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,</a:t>
              </a:r>
              <a:r>
                <a:rPr lang="ru-RU" sz="1100" b="0" i="0">
                  <a:latin typeface="Cambria Math" panose="02040503050406030204" pitchFamily="18" charset="0"/>
                </a:rPr>
                <a:t>7</a:t>
              </a:r>
              <a:r>
                <a:rPr lang="en-US" sz="1100" b="0" i="0">
                  <a:latin typeface="Cambria Math" panose="02040503050406030204" pitchFamily="18" charset="0"/>
                </a:rPr>
                <a:t>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502920</xdr:colOff>
      <xdr:row>19</xdr:row>
      <xdr:rowOff>140970</xdr:rowOff>
    </xdr:from>
    <xdr:ext cx="1454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2667000" y="190881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2667000" y="190881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449580</xdr:colOff>
      <xdr:row>19</xdr:row>
      <xdr:rowOff>152400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4777740" y="192024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4777740" y="192024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304800</xdr:colOff>
      <xdr:row>19</xdr:row>
      <xdr:rowOff>57150</xdr:rowOff>
    </xdr:from>
    <xdr:ext cx="490775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5715000" y="182499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5715000" y="182499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r>
                <a:rPr lang="ru-RU" sz="1100" b="0" i="0">
                  <a:latin typeface="Cambria Math" panose="02040503050406030204" pitchFamily="18" charset="0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327660</xdr:colOff>
      <xdr:row>19</xdr:row>
      <xdr:rowOff>163830</xdr:rowOff>
    </xdr:from>
    <xdr:ext cx="4312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6819900" y="193167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6819900" y="193167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274320</xdr:colOff>
      <xdr:row>19</xdr:row>
      <xdr:rowOff>87630</xdr:rowOff>
    </xdr:from>
    <xdr:ext cx="494879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7848600" y="185547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7848600" y="185547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𝑘−1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457200</xdr:colOff>
      <xdr:row>19</xdr:row>
      <xdr:rowOff>140970</xdr:rowOff>
    </xdr:from>
    <xdr:ext cx="16645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9113520" y="190881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9113520" y="190881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365760</xdr:colOff>
      <xdr:row>19</xdr:row>
      <xdr:rowOff>148590</xdr:rowOff>
    </xdr:from>
    <xdr:ext cx="44813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10104120" y="191643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0104120" y="191643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∗−𝐼^𝑅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182880</xdr:colOff>
      <xdr:row>34</xdr:row>
      <xdr:rowOff>140971</xdr:rowOff>
    </xdr:from>
    <xdr:ext cx="7467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1264920" y="1908811"/>
              <a:ext cx="7467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, [2,8]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1264920" y="1908811"/>
              <a:ext cx="7467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𝑓(𝑥), [2,8]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502920</xdr:colOff>
      <xdr:row>34</xdr:row>
      <xdr:rowOff>140970</xdr:rowOff>
    </xdr:from>
    <xdr:ext cx="1454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2667000" y="190881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2667000" y="190881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449580</xdr:colOff>
      <xdr:row>34</xdr:row>
      <xdr:rowOff>152400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4777740" y="192024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4777740" y="192024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304800</xdr:colOff>
      <xdr:row>34</xdr:row>
      <xdr:rowOff>57150</xdr:rowOff>
    </xdr:from>
    <xdr:ext cx="490775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5715000" y="182499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5715000" y="182499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r>
                <a:rPr lang="ru-RU" sz="1100" b="0" i="0">
                  <a:latin typeface="Cambria Math" panose="02040503050406030204" pitchFamily="18" charset="0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327660</xdr:colOff>
      <xdr:row>34</xdr:row>
      <xdr:rowOff>163830</xdr:rowOff>
    </xdr:from>
    <xdr:ext cx="4312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6819900" y="193167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6819900" y="193167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274320</xdr:colOff>
      <xdr:row>34</xdr:row>
      <xdr:rowOff>87630</xdr:rowOff>
    </xdr:from>
    <xdr:ext cx="494879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7848600" y="185547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7848600" y="185547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𝑘−1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457200</xdr:colOff>
      <xdr:row>34</xdr:row>
      <xdr:rowOff>140970</xdr:rowOff>
    </xdr:from>
    <xdr:ext cx="16645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9113520" y="190881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9113520" y="190881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365760</xdr:colOff>
      <xdr:row>34</xdr:row>
      <xdr:rowOff>148590</xdr:rowOff>
    </xdr:from>
    <xdr:ext cx="44813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10104120" y="191643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10104120" y="191643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∗−𝐼^𝑅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215265</xdr:colOff>
      <xdr:row>6</xdr:row>
      <xdr:rowOff>114301</xdr:rowOff>
    </xdr:from>
    <xdr:ext cx="609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263015" y="2552701"/>
              <a:ext cx="609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+4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263015" y="2552701"/>
              <a:ext cx="609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𝑥+4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270510</xdr:colOff>
      <xdr:row>8</xdr:row>
      <xdr:rowOff>99060</xdr:rowOff>
    </xdr:from>
    <xdr:ext cx="53367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1318260" y="2918460"/>
              <a:ext cx="53367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6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r>
                    <a:rPr lang="ru-RU" sz="1100" b="0" i="1">
                      <a:latin typeface="Cambria Math" panose="02040503050406030204" pitchFamily="18" charset="0"/>
                    </a:rPr>
                    <m:t>2</m:t>
                  </m:r>
                </m:oMath>
              </a14:m>
              <a:r>
                <a:rPr lang="en-US" sz="1100"/>
                <a:t>x</a:t>
              </a:r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1318260" y="2918460"/>
              <a:ext cx="53367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6𝑥^2−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/>
                <a:t>x</a:t>
              </a:r>
            </a:p>
          </xdr:txBody>
        </xdr:sp>
      </mc:Fallback>
    </mc:AlternateContent>
    <xdr:clientData/>
  </xdr:oneCellAnchor>
  <xdr:oneCellAnchor>
    <xdr:from>
      <xdr:col>1</xdr:col>
      <xdr:colOff>184785</xdr:colOff>
      <xdr:row>10</xdr:row>
      <xdr:rowOff>91440</xdr:rowOff>
    </xdr:from>
    <xdr:ext cx="67544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1232535" y="3291840"/>
              <a:ext cx="67544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3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r>
                    <a:rPr lang="ru-RU" sz="1100" b="0" i="1">
                      <a:latin typeface="Cambria Math" panose="02040503050406030204" pitchFamily="18" charset="0"/>
                    </a:rPr>
                    <m:t>2</m:t>
                  </m:r>
                </m:oMath>
              </a14:m>
              <a:r>
                <a:rPr lang="en-US" sz="1100"/>
                <a:t>x+1</a:t>
              </a:r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1232535" y="3291840"/>
              <a:ext cx="67544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3𝑥^3−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/>
                <a:t>x+1</a:t>
              </a:r>
            </a:p>
          </xdr:txBody>
        </xdr:sp>
      </mc:Fallback>
    </mc:AlternateContent>
    <xdr:clientData/>
  </xdr:oneCellAnchor>
  <xdr:oneCellAnchor>
    <xdr:from>
      <xdr:col>1</xdr:col>
      <xdr:colOff>447675</xdr:colOff>
      <xdr:row>36</xdr:row>
      <xdr:rowOff>114300</xdr:rowOff>
    </xdr:from>
    <xdr:ext cx="25821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/>
          </xdr:nvSpPr>
          <xdr:spPr>
            <a:xfrm>
              <a:off x="1495425" y="10858500"/>
              <a:ext cx="2582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/>
          </xdr:nvSpPr>
          <xdr:spPr>
            <a:xfrm>
              <a:off x="1495425" y="10858500"/>
              <a:ext cx="2582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6𝑥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461010</xdr:colOff>
      <xdr:row>35</xdr:row>
      <xdr:rowOff>19050</xdr:rowOff>
    </xdr:from>
    <xdr:ext cx="25821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1508760" y="10572750"/>
              <a:ext cx="2582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1508760" y="10572750"/>
              <a:ext cx="2582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5𝑥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411480</xdr:colOff>
      <xdr:row>38</xdr:row>
      <xdr:rowOff>112395</xdr:rowOff>
    </xdr:from>
    <xdr:ext cx="25821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1459230" y="11237595"/>
              <a:ext cx="25821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1459230" y="11237595"/>
              <a:ext cx="25821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7𝑥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413385</xdr:colOff>
      <xdr:row>40</xdr:row>
      <xdr:rowOff>121920</xdr:rowOff>
    </xdr:from>
    <xdr:ext cx="258212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1461135" y="11628120"/>
              <a:ext cx="258212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1461135" y="11628120"/>
              <a:ext cx="258212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8𝑥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5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441960</xdr:colOff>
      <xdr:row>20</xdr:row>
      <xdr:rowOff>15240</xdr:rowOff>
    </xdr:from>
    <xdr:ext cx="25821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1489710" y="6416040"/>
              <a:ext cx="2582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8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1489710" y="6416040"/>
              <a:ext cx="2582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8</a:t>
              </a:r>
              <a:r>
                <a:rPr lang="en-US" sz="1100" b="0" i="0">
                  <a:latin typeface="Cambria Math" panose="02040503050406030204" pitchFamily="18" charset="0"/>
                </a:rPr>
                <a:t>𝑥^2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434340</xdr:colOff>
      <xdr:row>21</xdr:row>
      <xdr:rowOff>106680</xdr:rowOff>
    </xdr:from>
    <xdr:ext cx="25821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1482090" y="6697980"/>
              <a:ext cx="2582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4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1482090" y="6697980"/>
              <a:ext cx="25821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𝑥^3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434340</xdr:colOff>
      <xdr:row>23</xdr:row>
      <xdr:rowOff>76200</xdr:rowOff>
    </xdr:from>
    <xdr:ext cx="25821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 txBox="1"/>
          </xdr:nvSpPr>
          <xdr:spPr>
            <a:xfrm>
              <a:off x="1482090" y="7048500"/>
              <a:ext cx="25821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 txBox="1"/>
          </xdr:nvSpPr>
          <xdr:spPr>
            <a:xfrm>
              <a:off x="1482090" y="7048500"/>
              <a:ext cx="25821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4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434340</xdr:colOff>
      <xdr:row>25</xdr:row>
      <xdr:rowOff>91440</xdr:rowOff>
    </xdr:from>
    <xdr:ext cx="180113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 txBox="1"/>
          </xdr:nvSpPr>
          <xdr:spPr>
            <a:xfrm>
              <a:off x="1482090" y="7444740"/>
              <a:ext cx="180113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 txBox="1"/>
          </xdr:nvSpPr>
          <xdr:spPr>
            <a:xfrm>
              <a:off x="1482090" y="7444740"/>
              <a:ext cx="180113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5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861060</xdr:colOff>
      <xdr:row>3</xdr:row>
      <xdr:rowOff>15240</xdr:rowOff>
    </xdr:from>
    <xdr:ext cx="1454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3025140" y="56388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025140" y="56388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495300</xdr:colOff>
      <xdr:row>5</xdr:row>
      <xdr:rowOff>205740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2659380" y="215646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659380" y="215646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312420</xdr:colOff>
      <xdr:row>5</xdr:row>
      <xdr:rowOff>137160</xdr:rowOff>
    </xdr:from>
    <xdr:ext cx="490775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3558540" y="208788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558540" y="208788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274320</xdr:colOff>
      <xdr:row>5</xdr:row>
      <xdr:rowOff>53341</xdr:rowOff>
    </xdr:from>
    <xdr:ext cx="556260" cy="5311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4602480" y="200406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602480" y="200406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327660</xdr:colOff>
      <xdr:row>5</xdr:row>
      <xdr:rowOff>205740</xdr:rowOff>
    </xdr:from>
    <xdr:ext cx="4312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5737860" y="215646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737860" y="215646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274320</xdr:colOff>
      <xdr:row>5</xdr:row>
      <xdr:rowOff>129540</xdr:rowOff>
    </xdr:from>
    <xdr:ext cx="494879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6766560" y="208026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766560" y="208026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𝑘−1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464820</xdr:colOff>
      <xdr:row>5</xdr:row>
      <xdr:rowOff>175260</xdr:rowOff>
    </xdr:from>
    <xdr:ext cx="16645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8039100" y="212598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8039100" y="212598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327660</xdr:colOff>
      <xdr:row>5</xdr:row>
      <xdr:rowOff>175260</xdr:rowOff>
    </xdr:from>
    <xdr:ext cx="44813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8983980" y="212598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8983980" y="212598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∗−𝐼^𝑅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845820</xdr:colOff>
      <xdr:row>29</xdr:row>
      <xdr:rowOff>30480</xdr:rowOff>
    </xdr:from>
    <xdr:ext cx="1454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/>
          </xdr:nvSpPr>
          <xdr:spPr>
            <a:xfrm>
              <a:off x="3009900" y="681228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/>
          </xdr:nvSpPr>
          <xdr:spPr>
            <a:xfrm>
              <a:off x="3009900" y="681228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495300</xdr:colOff>
      <xdr:row>31</xdr:row>
      <xdr:rowOff>205740</xdr:rowOff>
    </xdr:from>
    <xdr:ext cx="1495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/>
          </xdr:nvSpPr>
          <xdr:spPr>
            <a:xfrm>
              <a:off x="2659380" y="215646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/>
          </xdr:nvSpPr>
          <xdr:spPr>
            <a:xfrm>
              <a:off x="2659380" y="215646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312420</xdr:colOff>
      <xdr:row>31</xdr:row>
      <xdr:rowOff>137160</xdr:rowOff>
    </xdr:from>
    <xdr:ext cx="490775" cy="3506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 txBox="1"/>
          </xdr:nvSpPr>
          <xdr:spPr>
            <a:xfrm>
              <a:off x="3558540" y="208788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 txBox="1"/>
          </xdr:nvSpPr>
          <xdr:spPr>
            <a:xfrm>
              <a:off x="3558540" y="208788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274320</xdr:colOff>
      <xdr:row>31</xdr:row>
      <xdr:rowOff>53341</xdr:rowOff>
    </xdr:from>
    <xdr:ext cx="556260" cy="5311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 txBox="1"/>
          </xdr:nvSpPr>
          <xdr:spPr>
            <a:xfrm>
              <a:off x="4602480" y="200406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 txBox="1"/>
          </xdr:nvSpPr>
          <xdr:spPr>
            <a:xfrm>
              <a:off x="4602480" y="200406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327660</xdr:colOff>
      <xdr:row>31</xdr:row>
      <xdr:rowOff>205740</xdr:rowOff>
    </xdr:from>
    <xdr:ext cx="43120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5737860" y="215646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5737860" y="215646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274320</xdr:colOff>
      <xdr:row>31</xdr:row>
      <xdr:rowOff>129540</xdr:rowOff>
    </xdr:from>
    <xdr:ext cx="494879" cy="3261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/>
          </xdr:nvSpPr>
          <xdr:spPr>
            <a:xfrm>
              <a:off x="6766560" y="208026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/>
          </xdr:nvSpPr>
          <xdr:spPr>
            <a:xfrm>
              <a:off x="6766560" y="208026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𝑘−1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464820</xdr:colOff>
      <xdr:row>31</xdr:row>
      <xdr:rowOff>175260</xdr:rowOff>
    </xdr:from>
    <xdr:ext cx="166456" cy="1754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 txBox="1"/>
          </xdr:nvSpPr>
          <xdr:spPr>
            <a:xfrm>
              <a:off x="8039100" y="212598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 txBox="1"/>
          </xdr:nvSpPr>
          <xdr:spPr>
            <a:xfrm>
              <a:off x="8039100" y="212598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327660</xdr:colOff>
      <xdr:row>31</xdr:row>
      <xdr:rowOff>175260</xdr:rowOff>
    </xdr:from>
    <xdr:ext cx="448136" cy="1754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 txBox="1"/>
          </xdr:nvSpPr>
          <xdr:spPr>
            <a:xfrm>
              <a:off x="8983980" y="212598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 txBox="1"/>
          </xdr:nvSpPr>
          <xdr:spPr>
            <a:xfrm>
              <a:off x="8983980" y="212598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∗−𝐼^𝑅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868680</xdr:colOff>
      <xdr:row>55</xdr:row>
      <xdr:rowOff>22860</xdr:rowOff>
    </xdr:from>
    <xdr:ext cx="1454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 txBox="1"/>
          </xdr:nvSpPr>
          <xdr:spPr>
            <a:xfrm>
              <a:off x="3032760" y="1285494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3032760" y="1285494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495300</xdr:colOff>
      <xdr:row>57</xdr:row>
      <xdr:rowOff>205740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SpPr txBox="1"/>
          </xdr:nvSpPr>
          <xdr:spPr>
            <a:xfrm>
              <a:off x="2659380" y="215646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2659380" y="215646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312420</xdr:colOff>
      <xdr:row>57</xdr:row>
      <xdr:rowOff>137160</xdr:rowOff>
    </xdr:from>
    <xdr:ext cx="490775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SpPr txBox="1"/>
          </xdr:nvSpPr>
          <xdr:spPr>
            <a:xfrm>
              <a:off x="3558540" y="208788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3558540" y="208788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274320</xdr:colOff>
      <xdr:row>57</xdr:row>
      <xdr:rowOff>53341</xdr:rowOff>
    </xdr:from>
    <xdr:ext cx="556260" cy="5311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 txBox="1"/>
          </xdr:nvSpPr>
          <xdr:spPr>
            <a:xfrm>
              <a:off x="4602480" y="200406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4602480" y="200406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327660</xdr:colOff>
      <xdr:row>57</xdr:row>
      <xdr:rowOff>205740</xdr:rowOff>
    </xdr:from>
    <xdr:ext cx="4312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 txBox="1"/>
          </xdr:nvSpPr>
          <xdr:spPr>
            <a:xfrm>
              <a:off x="5737860" y="215646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5737860" y="215646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274320</xdr:colOff>
      <xdr:row>57</xdr:row>
      <xdr:rowOff>129540</xdr:rowOff>
    </xdr:from>
    <xdr:ext cx="494879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 txBox="1"/>
          </xdr:nvSpPr>
          <xdr:spPr>
            <a:xfrm>
              <a:off x="6766560" y="208026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6766560" y="208026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𝑘−1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464820</xdr:colOff>
      <xdr:row>57</xdr:row>
      <xdr:rowOff>175260</xdr:rowOff>
    </xdr:from>
    <xdr:ext cx="16645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SpPr txBox="1"/>
          </xdr:nvSpPr>
          <xdr:spPr>
            <a:xfrm>
              <a:off x="8039100" y="212598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8039100" y="212598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327660</xdr:colOff>
      <xdr:row>57</xdr:row>
      <xdr:rowOff>175260</xdr:rowOff>
    </xdr:from>
    <xdr:ext cx="44813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 txBox="1"/>
          </xdr:nvSpPr>
          <xdr:spPr>
            <a:xfrm>
              <a:off x="8983980" y="212598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8983980" y="212598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∗−𝐼^𝑅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259080</xdr:colOff>
      <xdr:row>77</xdr:row>
      <xdr:rowOff>22860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2423160" y="18356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495300</xdr:colOff>
      <xdr:row>79</xdr:row>
      <xdr:rowOff>205740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200-00001C000000}"/>
                </a:ext>
              </a:extLst>
            </xdr:cNvPr>
            <xdr:cNvSpPr txBox="1"/>
          </xdr:nvSpPr>
          <xdr:spPr>
            <a:xfrm>
              <a:off x="2659380" y="215646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2659380" y="215646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312420</xdr:colOff>
      <xdr:row>79</xdr:row>
      <xdr:rowOff>137160</xdr:rowOff>
    </xdr:from>
    <xdr:ext cx="490775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SpPr txBox="1"/>
          </xdr:nvSpPr>
          <xdr:spPr>
            <a:xfrm>
              <a:off x="3558540" y="208788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3558540" y="208788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274320</xdr:colOff>
      <xdr:row>79</xdr:row>
      <xdr:rowOff>53341</xdr:rowOff>
    </xdr:from>
    <xdr:ext cx="556260" cy="5311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SpPr txBox="1"/>
          </xdr:nvSpPr>
          <xdr:spPr>
            <a:xfrm>
              <a:off x="4602480" y="200406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4602480" y="200406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327660</xdr:colOff>
      <xdr:row>79</xdr:row>
      <xdr:rowOff>205740</xdr:rowOff>
    </xdr:from>
    <xdr:ext cx="4312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 txBox="1"/>
          </xdr:nvSpPr>
          <xdr:spPr>
            <a:xfrm>
              <a:off x="5737860" y="215646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737860" y="215646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274320</xdr:colOff>
      <xdr:row>79</xdr:row>
      <xdr:rowOff>129540</xdr:rowOff>
    </xdr:from>
    <xdr:ext cx="494879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 txBox="1"/>
          </xdr:nvSpPr>
          <xdr:spPr>
            <a:xfrm>
              <a:off x="6766560" y="208026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6766560" y="208026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𝑘−1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464820</xdr:colOff>
      <xdr:row>79</xdr:row>
      <xdr:rowOff>175260</xdr:rowOff>
    </xdr:from>
    <xdr:ext cx="16645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 txBox="1"/>
          </xdr:nvSpPr>
          <xdr:spPr>
            <a:xfrm>
              <a:off x="8039100" y="212598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8039100" y="212598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327660</xdr:colOff>
      <xdr:row>79</xdr:row>
      <xdr:rowOff>175260</xdr:rowOff>
    </xdr:from>
    <xdr:ext cx="44813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200-000022000000}"/>
                </a:ext>
              </a:extLst>
            </xdr:cNvPr>
            <xdr:cNvSpPr txBox="1"/>
          </xdr:nvSpPr>
          <xdr:spPr>
            <a:xfrm>
              <a:off x="8983980" y="212598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8983980" y="212598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∗−𝐼^𝑅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495300</xdr:colOff>
      <xdr:row>101</xdr:row>
      <xdr:rowOff>205740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200-000024000000}"/>
                </a:ext>
              </a:extLst>
            </xdr:cNvPr>
            <xdr:cNvSpPr txBox="1"/>
          </xdr:nvSpPr>
          <xdr:spPr>
            <a:xfrm>
              <a:off x="2659380" y="215646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2659380" y="215646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312420</xdr:colOff>
      <xdr:row>101</xdr:row>
      <xdr:rowOff>137160</xdr:rowOff>
    </xdr:from>
    <xdr:ext cx="490775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200-000025000000}"/>
                </a:ext>
              </a:extLst>
            </xdr:cNvPr>
            <xdr:cNvSpPr txBox="1"/>
          </xdr:nvSpPr>
          <xdr:spPr>
            <a:xfrm>
              <a:off x="3558540" y="208788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3558540" y="208788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274320</xdr:colOff>
      <xdr:row>101</xdr:row>
      <xdr:rowOff>53341</xdr:rowOff>
    </xdr:from>
    <xdr:ext cx="556260" cy="5311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200-000026000000}"/>
                </a:ext>
              </a:extLst>
            </xdr:cNvPr>
            <xdr:cNvSpPr txBox="1"/>
          </xdr:nvSpPr>
          <xdr:spPr>
            <a:xfrm>
              <a:off x="4602480" y="200406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4602480" y="200406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327660</xdr:colOff>
      <xdr:row>101</xdr:row>
      <xdr:rowOff>205740</xdr:rowOff>
    </xdr:from>
    <xdr:ext cx="4312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00000000-0008-0000-0200-000027000000}"/>
                </a:ext>
              </a:extLst>
            </xdr:cNvPr>
            <xdr:cNvSpPr txBox="1"/>
          </xdr:nvSpPr>
          <xdr:spPr>
            <a:xfrm>
              <a:off x="5737860" y="215646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5737860" y="215646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274320</xdr:colOff>
      <xdr:row>101</xdr:row>
      <xdr:rowOff>129540</xdr:rowOff>
    </xdr:from>
    <xdr:ext cx="494879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200-000028000000}"/>
                </a:ext>
              </a:extLst>
            </xdr:cNvPr>
            <xdr:cNvSpPr txBox="1"/>
          </xdr:nvSpPr>
          <xdr:spPr>
            <a:xfrm>
              <a:off x="6766560" y="208026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6766560" y="208026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𝑘−1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464820</xdr:colOff>
      <xdr:row>101</xdr:row>
      <xdr:rowOff>175260</xdr:rowOff>
    </xdr:from>
    <xdr:ext cx="16645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:cNvPr>
            <xdr:cNvSpPr txBox="1"/>
          </xdr:nvSpPr>
          <xdr:spPr>
            <a:xfrm>
              <a:off x="8039100" y="212598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8039100" y="212598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327660</xdr:colOff>
      <xdr:row>101</xdr:row>
      <xdr:rowOff>175260</xdr:rowOff>
    </xdr:from>
    <xdr:ext cx="44813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00000000-0008-0000-0200-00002A000000}"/>
                </a:ext>
              </a:extLst>
            </xdr:cNvPr>
            <xdr:cNvSpPr txBox="1"/>
          </xdr:nvSpPr>
          <xdr:spPr>
            <a:xfrm>
              <a:off x="8983980" y="212598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2" name="TextBox 41"/>
            <xdr:cNvSpPr txBox="1"/>
          </xdr:nvSpPr>
          <xdr:spPr>
            <a:xfrm>
              <a:off x="8983980" y="212598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∗−𝐼^𝑅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495300</xdr:colOff>
      <xdr:row>123</xdr:row>
      <xdr:rowOff>205740</xdr:rowOff>
    </xdr:from>
    <xdr:ext cx="149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0000000-0008-0000-0200-00002C000000}"/>
                </a:ext>
              </a:extLst>
            </xdr:cNvPr>
            <xdr:cNvSpPr txBox="1"/>
          </xdr:nvSpPr>
          <xdr:spPr>
            <a:xfrm>
              <a:off x="2659380" y="215646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2659380" y="2156460"/>
              <a:ext cx="149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312420</xdr:colOff>
      <xdr:row>123</xdr:row>
      <xdr:rowOff>137160</xdr:rowOff>
    </xdr:from>
    <xdr:ext cx="490775" cy="3506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00000000-0008-0000-0200-00002D000000}"/>
                </a:ext>
              </a:extLst>
            </xdr:cNvPr>
            <xdr:cNvSpPr txBox="1"/>
          </xdr:nvSpPr>
          <xdr:spPr>
            <a:xfrm>
              <a:off x="3558540" y="208788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5" name="TextBox 44"/>
            <xdr:cNvSpPr txBox="1"/>
          </xdr:nvSpPr>
          <xdr:spPr>
            <a:xfrm>
              <a:off x="3558540" y="2087880"/>
              <a:ext cx="490775" cy="3506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274320</xdr:colOff>
      <xdr:row>123</xdr:row>
      <xdr:rowOff>53341</xdr:rowOff>
    </xdr:from>
    <xdr:ext cx="556260" cy="5311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00000000-0008-0000-0200-00002E000000}"/>
                </a:ext>
              </a:extLst>
            </xdr:cNvPr>
            <xdr:cNvSpPr txBox="1"/>
          </xdr:nvSpPr>
          <xdr:spPr>
            <a:xfrm>
              <a:off x="4602480" y="200406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f>
                              <m:fPr>
                                <m:ctrlP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6" name="TextBox 45"/>
            <xdr:cNvSpPr txBox="1"/>
          </xdr:nvSpPr>
          <xdr:spPr>
            <a:xfrm>
              <a:off x="4602480" y="2004061"/>
              <a:ext cx="556260" cy="531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ℎ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−𝐼_ℎ 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327660</xdr:colOff>
      <xdr:row>123</xdr:row>
      <xdr:rowOff>205740</xdr:rowOff>
    </xdr:from>
    <xdr:ext cx="4312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00000000-0008-0000-0200-00002F000000}"/>
                </a:ext>
              </a:extLst>
            </xdr:cNvPr>
            <xdr:cNvSpPr txBox="1"/>
          </xdr:nvSpPr>
          <xdr:spPr>
            <a:xfrm>
              <a:off x="5737860" y="215646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7" name="TextBox 46"/>
            <xdr:cNvSpPr txBox="1"/>
          </xdr:nvSpPr>
          <xdr:spPr>
            <a:xfrm>
              <a:off x="5737860" y="2156460"/>
              <a:ext cx="4312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∗−𝐼_ℎ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274320</xdr:colOff>
      <xdr:row>123</xdr:row>
      <xdr:rowOff>129540</xdr:rowOff>
    </xdr:from>
    <xdr:ext cx="494879" cy="326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0000000-0008-0000-0200-000030000000}"/>
                </a:ext>
              </a:extLst>
            </xdr:cNvPr>
            <xdr:cNvSpPr txBox="1"/>
          </xdr:nvSpPr>
          <xdr:spPr>
            <a:xfrm>
              <a:off x="6766560" y="208026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8" name="TextBox 47"/>
            <xdr:cNvSpPr txBox="1"/>
          </xdr:nvSpPr>
          <xdr:spPr>
            <a:xfrm>
              <a:off x="6766560" y="2080260"/>
              <a:ext cx="494879" cy="326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ℎ−𝐼_2ℎ</a:t>
              </a:r>
              <a:r>
                <a:rPr lang="ru-RU" sz="1100" b="0" i="0">
                  <a:latin typeface="Cambria Math" panose="02040503050406030204" pitchFamily="18" charset="0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𝑘−1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464820</xdr:colOff>
      <xdr:row>123</xdr:row>
      <xdr:rowOff>175260</xdr:rowOff>
    </xdr:from>
    <xdr:ext cx="16645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0000000-0008-0000-0200-000031000000}"/>
                </a:ext>
              </a:extLst>
            </xdr:cNvPr>
            <xdr:cNvSpPr txBox="1"/>
          </xdr:nvSpPr>
          <xdr:spPr>
            <a:xfrm>
              <a:off x="8039100" y="212598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9" name="TextBox 48"/>
            <xdr:cNvSpPr txBox="1"/>
          </xdr:nvSpPr>
          <xdr:spPr>
            <a:xfrm>
              <a:off x="8039100" y="2125980"/>
              <a:ext cx="16645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327660</xdr:colOff>
      <xdr:row>123</xdr:row>
      <xdr:rowOff>175260</xdr:rowOff>
    </xdr:from>
    <xdr:ext cx="44813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00000000-0008-0000-0200-000032000000}"/>
                </a:ext>
              </a:extLst>
            </xdr:cNvPr>
            <xdr:cNvSpPr txBox="1"/>
          </xdr:nvSpPr>
          <xdr:spPr>
            <a:xfrm>
              <a:off x="8983980" y="212598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0" name="TextBox 49"/>
            <xdr:cNvSpPr txBox="1"/>
          </xdr:nvSpPr>
          <xdr:spPr>
            <a:xfrm>
              <a:off x="8983980" y="2125980"/>
              <a:ext cx="44813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∗−𝐼^𝑅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862965</xdr:colOff>
      <xdr:row>1</xdr:row>
      <xdr:rowOff>188595</xdr:rowOff>
    </xdr:from>
    <xdr:ext cx="59452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00000000-0008-0000-0200-000033000000}"/>
                </a:ext>
              </a:extLst>
            </xdr:cNvPr>
            <xdr:cNvSpPr txBox="1"/>
          </xdr:nvSpPr>
          <xdr:spPr>
            <a:xfrm>
              <a:off x="4006215" y="379095"/>
              <a:ext cx="59452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8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00000000-0008-0000-0200-000033000000}"/>
                </a:ext>
              </a:extLst>
            </xdr:cNvPr>
            <xdr:cNvSpPr txBox="1"/>
          </xdr:nvSpPr>
          <xdr:spPr>
            <a:xfrm>
              <a:off x="4006215" y="379095"/>
              <a:ext cx="59452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ru-RU" sz="1100" b="0" i="0">
                  <a:latin typeface="Cambria Math" panose="02040503050406030204" pitchFamily="18" charset="0"/>
                </a:rPr>
                <a:t>8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〗^4</a:t>
              </a:r>
              <a:r>
                <a:rPr lang="en-US" sz="1100" b="0" i="0">
                  <a:latin typeface="Cambria Math" panose="02040503050406030204" pitchFamily="18" charset="0"/>
                </a:rPr>
                <a:t>, [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,</a:t>
              </a:r>
              <a:r>
                <a:rPr lang="ru-RU" sz="1100" b="0" i="0">
                  <a:latin typeface="Cambria Math" panose="02040503050406030204" pitchFamily="18" charset="0"/>
                </a:rPr>
                <a:t>8</a:t>
              </a:r>
              <a:r>
                <a:rPr lang="en-US" sz="1100" b="0" i="0">
                  <a:latin typeface="Cambria Math" panose="02040503050406030204" pitchFamily="18" charset="0"/>
                </a:rPr>
                <a:t>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672465</xdr:colOff>
      <xdr:row>120</xdr:row>
      <xdr:rowOff>7620</xdr:rowOff>
    </xdr:from>
    <xdr:ext cx="1638300" cy="2209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00000000-0008-0000-0200-000039000000}"/>
                </a:ext>
              </a:extLst>
            </xdr:cNvPr>
            <xdr:cNvSpPr txBox="1"/>
          </xdr:nvSpPr>
          <xdr:spPr>
            <a:xfrm>
              <a:off x="3815715" y="30154245"/>
              <a:ext cx="1638300" cy="2209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−0,5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, [0,3.5]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00000000-0008-0000-0200-000039000000}"/>
                </a:ext>
              </a:extLst>
            </xdr:cNvPr>
            <xdr:cNvSpPr txBox="1"/>
          </xdr:nvSpPr>
          <xdr:spPr>
            <a:xfrm>
              <a:off x="3815715" y="30154245"/>
              <a:ext cx="1638300" cy="2209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5</a:t>
              </a:r>
              <a:r>
                <a:rPr lang="ru-RU" sz="1100" b="0" i="0">
                  <a:latin typeface="Cambria Math" panose="02040503050406030204" pitchFamily="18" charset="0"/>
                </a:rPr>
                <a:t>^(</a:t>
              </a:r>
              <a:r>
                <a:rPr lang="en-US" sz="1100" b="0" i="0">
                  <a:latin typeface="Cambria Math" panose="02040503050406030204" pitchFamily="18" charset="0"/>
                </a:rPr>
                <a:t>−0,5𝑥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  cos⁡(8𝑥), [0,3.5]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868680</xdr:colOff>
      <xdr:row>121</xdr:row>
      <xdr:rowOff>22860</xdr:rowOff>
    </xdr:from>
    <xdr:ext cx="1454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00000000-0008-0000-0200-00003A000000}"/>
                </a:ext>
              </a:extLst>
            </xdr:cNvPr>
            <xdr:cNvSpPr txBox="1"/>
          </xdr:nvSpPr>
          <xdr:spPr>
            <a:xfrm>
              <a:off x="3032760" y="2385822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3032760" y="2385822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830580</xdr:colOff>
      <xdr:row>77</xdr:row>
      <xdr:rowOff>22860</xdr:rowOff>
    </xdr:from>
    <xdr:ext cx="1454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00000000-0008-0000-0200-00003C000000}"/>
                </a:ext>
              </a:extLst>
            </xdr:cNvPr>
            <xdr:cNvSpPr txBox="1"/>
          </xdr:nvSpPr>
          <xdr:spPr>
            <a:xfrm>
              <a:off x="2926080" y="19063335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00000000-0008-0000-0200-00003C000000}"/>
                </a:ext>
              </a:extLst>
            </xdr:cNvPr>
            <xdr:cNvSpPr txBox="1"/>
          </xdr:nvSpPr>
          <xdr:spPr>
            <a:xfrm>
              <a:off x="2926080" y="19063335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803910</xdr:colOff>
      <xdr:row>54</xdr:row>
      <xdr:rowOff>7620</xdr:rowOff>
    </xdr:from>
    <xdr:ext cx="59452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00000000-0008-0000-0200-00003D000000}"/>
                </a:ext>
              </a:extLst>
            </xdr:cNvPr>
            <xdr:cNvSpPr txBox="1"/>
          </xdr:nvSpPr>
          <xdr:spPr>
            <a:xfrm>
              <a:off x="3947160" y="13209270"/>
              <a:ext cx="5945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8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00000000-0008-0000-0200-00003D000000}"/>
                </a:ext>
              </a:extLst>
            </xdr:cNvPr>
            <xdr:cNvSpPr txBox="1"/>
          </xdr:nvSpPr>
          <xdr:spPr>
            <a:xfrm>
              <a:off x="3947160" y="13209270"/>
              <a:ext cx="5945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〗^6</a:t>
              </a:r>
              <a:r>
                <a:rPr lang="en-US" sz="1100" b="0" i="0">
                  <a:latin typeface="Cambria Math" panose="02040503050406030204" pitchFamily="18" charset="0"/>
                </a:rPr>
                <a:t>, [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,</a:t>
              </a:r>
              <a:r>
                <a:rPr lang="ru-RU" sz="1100" b="0" i="0">
                  <a:latin typeface="Cambria Math" panose="02040503050406030204" pitchFamily="18" charset="0"/>
                </a:rPr>
                <a:t>8</a:t>
              </a:r>
              <a:r>
                <a:rPr lang="en-US" sz="1100" b="0" i="0">
                  <a:latin typeface="Cambria Math" panose="02040503050406030204" pitchFamily="18" charset="0"/>
                </a:rPr>
                <a:t>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219075</xdr:colOff>
      <xdr:row>3</xdr:row>
      <xdr:rowOff>9525</xdr:rowOff>
    </xdr:from>
    <xdr:ext cx="475258" cy="178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410075" y="581025"/>
              <a:ext cx="475258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1,6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p>
                    </m:sSup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410075" y="581025"/>
              <a:ext cx="475258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1,6𝑥^5 |_2^8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862965</xdr:colOff>
      <xdr:row>28</xdr:row>
      <xdr:rowOff>17145</xdr:rowOff>
    </xdr:from>
    <xdr:ext cx="131164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00000000-0008-0000-0200-000033000000}"/>
                </a:ext>
              </a:extLst>
            </xdr:cNvPr>
            <xdr:cNvSpPr txBox="1"/>
          </xdr:nvSpPr>
          <xdr:spPr>
            <a:xfrm>
              <a:off x="4006215" y="6808470"/>
              <a:ext cx="13116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m:rPr>
                        <m:sty m:val="p"/>
                      </m:rPr>
                      <a:rPr lang="en-US" sz="1100" b="0" i="1">
                        <a:latin typeface="Cambria Math" panose="02040503050406030204" pitchFamily="18" charset="0"/>
                      </a:rPr>
                      <m:t>x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+2)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,1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00000000-0008-0000-0200-000033000000}"/>
                </a:ext>
              </a:extLst>
            </xdr:cNvPr>
            <xdr:cNvSpPr txBox="1"/>
          </xdr:nvSpPr>
          <xdr:spPr>
            <a:xfrm>
              <a:off x="4006215" y="6808470"/>
              <a:ext cx="13116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(x+2)sin⁡8𝑥, [−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,1]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868680</xdr:colOff>
      <xdr:row>99</xdr:row>
      <xdr:rowOff>22860</xdr:rowOff>
    </xdr:from>
    <xdr:ext cx="1454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 txBox="1"/>
          </xdr:nvSpPr>
          <xdr:spPr>
            <a:xfrm>
              <a:off x="2964180" y="1341501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 txBox="1"/>
          </xdr:nvSpPr>
          <xdr:spPr>
            <a:xfrm>
              <a:off x="2964180" y="13415010"/>
              <a:ext cx="1454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803910</xdr:colOff>
      <xdr:row>98</xdr:row>
      <xdr:rowOff>7620</xdr:rowOff>
    </xdr:from>
    <xdr:ext cx="59452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00000000-0008-0000-0200-00003D000000}"/>
                </a:ext>
              </a:extLst>
            </xdr:cNvPr>
            <xdr:cNvSpPr txBox="1"/>
          </xdr:nvSpPr>
          <xdr:spPr>
            <a:xfrm>
              <a:off x="3947160" y="13209270"/>
              <a:ext cx="5945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8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00000000-0008-0000-0200-00003D000000}"/>
                </a:ext>
              </a:extLst>
            </xdr:cNvPr>
            <xdr:cNvSpPr txBox="1"/>
          </xdr:nvSpPr>
          <xdr:spPr>
            <a:xfrm>
              <a:off x="3947160" y="13209270"/>
              <a:ext cx="5945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〗^6</a:t>
              </a:r>
              <a:r>
                <a:rPr lang="en-US" sz="1100" b="0" i="0">
                  <a:latin typeface="Cambria Math" panose="02040503050406030204" pitchFamily="18" charset="0"/>
                </a:rPr>
                <a:t>, [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,</a:t>
              </a:r>
              <a:r>
                <a:rPr lang="ru-RU" sz="1100" b="0" i="0">
                  <a:latin typeface="Cambria Math" panose="02040503050406030204" pitchFamily="18" charset="0"/>
                </a:rPr>
                <a:t>8</a:t>
              </a:r>
              <a:r>
                <a:rPr lang="en-US" sz="1100" b="0" i="0">
                  <a:latin typeface="Cambria Math" panose="02040503050406030204" pitchFamily="18" charset="0"/>
                </a:rPr>
                <a:t>]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933450</xdr:colOff>
      <xdr:row>76</xdr:row>
      <xdr:rowOff>19050</xdr:rowOff>
    </xdr:from>
    <xdr:ext cx="9089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00000000-0008-0000-0200-000033000000}"/>
                </a:ext>
              </a:extLst>
            </xdr:cNvPr>
            <xdr:cNvSpPr txBox="1"/>
          </xdr:nvSpPr>
          <xdr:spPr>
            <a:xfrm>
              <a:off x="4076700" y="18869025"/>
              <a:ext cx="9089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m:rPr>
                        <m:sty m:val="p"/>
                      </m:rPr>
                      <a:rPr lang="en-US" sz="1100" b="0" i="1">
                        <a:latin typeface="Cambria Math" panose="02040503050406030204" pitchFamily="18" charset="0"/>
                      </a:rPr>
                      <m:t>x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0,5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00000000-0008-0000-0200-000033000000}"/>
                </a:ext>
              </a:extLst>
            </xdr:cNvPr>
            <xdr:cNvSpPr txBox="1"/>
          </xdr:nvSpPr>
          <xdr:spPr>
            <a:xfrm>
              <a:off x="4076700" y="18869025"/>
              <a:ext cx="9089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-x cos⁡5𝑥, [0,5]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7" zoomScaleNormal="100" workbookViewId="0">
      <selection activeCell="J27" sqref="J27"/>
    </sheetView>
  </sheetViews>
  <sheetFormatPr defaultRowHeight="15" x14ac:dyDescent="0.25"/>
  <cols>
    <col min="1" max="10" width="15.7109375" style="13" customWidth="1"/>
    <col min="11" max="16384" width="9.140625" style="13"/>
  </cols>
  <sheetData>
    <row r="1" spans="1:13" x14ac:dyDescent="0.25">
      <c r="A1" s="71" t="s">
        <v>29</v>
      </c>
      <c r="B1" s="72"/>
      <c r="C1" s="72"/>
      <c r="D1" s="72"/>
      <c r="E1" s="72"/>
      <c r="F1" s="72"/>
      <c r="G1" s="72"/>
      <c r="H1" s="72"/>
      <c r="I1" s="72"/>
      <c r="J1" s="73"/>
      <c r="M1" s="38"/>
    </row>
    <row r="2" spans="1:13" x14ac:dyDescent="0.25">
      <c r="A2" s="71" t="s">
        <v>13</v>
      </c>
      <c r="B2" s="72"/>
      <c r="C2" s="72"/>
      <c r="D2" s="72"/>
      <c r="E2" s="72"/>
      <c r="F2" s="72"/>
      <c r="G2" s="72"/>
      <c r="H2" s="72"/>
      <c r="I2" s="72"/>
      <c r="J2" s="73"/>
      <c r="M2" s="38"/>
    </row>
    <row r="3" spans="1:13" x14ac:dyDescent="0.25">
      <c r="A3" s="71" t="s">
        <v>12</v>
      </c>
      <c r="B3" s="72"/>
      <c r="C3" s="72"/>
      <c r="D3" s="72"/>
      <c r="E3" s="72"/>
      <c r="F3" s="72"/>
      <c r="G3" s="72"/>
      <c r="H3" s="72"/>
      <c r="I3" s="72"/>
      <c r="J3" s="73"/>
      <c r="M3" s="38"/>
    </row>
    <row r="4" spans="1:13" ht="96" customHeight="1" x14ac:dyDescent="0.25">
      <c r="A4" s="4" t="s">
        <v>0</v>
      </c>
      <c r="B4" s="4" t="s">
        <v>10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M4" s="39"/>
    </row>
    <row r="5" spans="1:13" ht="36.6" customHeight="1" x14ac:dyDescent="0.25">
      <c r="A5" s="6"/>
      <c r="B5" s="6"/>
      <c r="C5" s="6"/>
      <c r="D5" s="6" t="s">
        <v>9</v>
      </c>
      <c r="E5" s="6"/>
      <c r="F5" s="6"/>
      <c r="G5" s="6"/>
      <c r="H5" s="6"/>
      <c r="I5" s="6"/>
      <c r="J5" s="6"/>
      <c r="M5" s="40"/>
    </row>
    <row r="6" spans="1:13" x14ac:dyDescent="0.25">
      <c r="A6" s="8">
        <v>0</v>
      </c>
      <c r="B6" s="8">
        <v>8</v>
      </c>
      <c r="C6" s="19">
        <v>40</v>
      </c>
      <c r="D6" s="8">
        <v>1</v>
      </c>
      <c r="E6" s="19">
        <v>40</v>
      </c>
      <c r="F6" s="23" t="s">
        <v>11</v>
      </c>
      <c r="G6" s="22">
        <f>C6-E6</f>
        <v>0</v>
      </c>
      <c r="H6" s="23" t="s">
        <v>11</v>
      </c>
      <c r="I6" s="23" t="s">
        <v>11</v>
      </c>
      <c r="J6" s="23" t="s">
        <v>11</v>
      </c>
      <c r="K6" s="41"/>
      <c r="L6" s="42"/>
      <c r="M6" s="41"/>
    </row>
    <row r="7" spans="1:13" x14ac:dyDescent="0.25">
      <c r="A7" s="74">
        <v>1</v>
      </c>
      <c r="B7" s="74"/>
      <c r="C7" s="84">
        <v>42.5</v>
      </c>
      <c r="D7" s="8">
        <v>1</v>
      </c>
      <c r="E7" s="19">
        <v>42.5</v>
      </c>
      <c r="F7" s="23" t="s">
        <v>11</v>
      </c>
      <c r="G7" s="22">
        <f t="shared" ref="G7:G11" si="0">C7-E7</f>
        <v>0</v>
      </c>
      <c r="H7" s="23" t="s">
        <v>11</v>
      </c>
      <c r="I7" s="23" t="s">
        <v>11</v>
      </c>
      <c r="J7" s="23" t="s">
        <v>11</v>
      </c>
    </row>
    <row r="8" spans="1:13" x14ac:dyDescent="0.25">
      <c r="A8" s="75"/>
      <c r="B8" s="75"/>
      <c r="C8" s="85"/>
      <c r="D8" s="8">
        <v>2</v>
      </c>
      <c r="E8" s="19">
        <v>42.5</v>
      </c>
      <c r="F8" s="22" t="e">
        <f>(C7-E7)/(C7-E8)</f>
        <v>#DIV/0!</v>
      </c>
      <c r="G8" s="22">
        <f>C7-E8</f>
        <v>0</v>
      </c>
      <c r="H8" s="19">
        <f>(E8-E7)/(2^2-1)</f>
        <v>0</v>
      </c>
      <c r="I8" s="20">
        <f>E8+H8</f>
        <v>42.5</v>
      </c>
      <c r="J8" s="19">
        <f>C7-I8</f>
        <v>0</v>
      </c>
    </row>
    <row r="9" spans="1:13" x14ac:dyDescent="0.25">
      <c r="A9" s="74">
        <v>2</v>
      </c>
      <c r="B9" s="74"/>
      <c r="C9" s="86">
        <v>625</v>
      </c>
      <c r="D9" s="8">
        <v>1</v>
      </c>
      <c r="E9" s="20">
        <v>562.5</v>
      </c>
      <c r="F9" s="106" t="s">
        <v>11</v>
      </c>
      <c r="G9" s="20">
        <f t="shared" si="0"/>
        <v>62.5</v>
      </c>
      <c r="H9" s="106" t="s">
        <v>11</v>
      </c>
      <c r="I9" s="104" t="s">
        <v>11</v>
      </c>
      <c r="J9" s="104" t="s">
        <v>11</v>
      </c>
    </row>
    <row r="10" spans="1:13" x14ac:dyDescent="0.25">
      <c r="A10" s="75"/>
      <c r="B10" s="75"/>
      <c r="C10" s="83"/>
      <c r="D10" s="8">
        <v>2</v>
      </c>
      <c r="E10" s="20">
        <v>609.375</v>
      </c>
      <c r="F10" s="20">
        <f>(C9-E9)/(C9-E10)</f>
        <v>4</v>
      </c>
      <c r="G10" s="20">
        <f>C9-E10</f>
        <v>15.625</v>
      </c>
      <c r="H10" s="20">
        <f>(E10-E9)/(2^2-1)</f>
        <v>15.625</v>
      </c>
      <c r="I10" s="43">
        <f>E10+H10</f>
        <v>625</v>
      </c>
      <c r="J10" s="43">
        <f>C9-I10</f>
        <v>0</v>
      </c>
    </row>
    <row r="11" spans="1:13" x14ac:dyDescent="0.25">
      <c r="A11" s="74">
        <v>3</v>
      </c>
      <c r="B11" s="74"/>
      <c r="C11" s="82">
        <v>1748.75</v>
      </c>
      <c r="D11" s="8">
        <v>1</v>
      </c>
      <c r="E11" s="20">
        <v>1326.875</v>
      </c>
      <c r="F11" s="106" t="s">
        <v>11</v>
      </c>
      <c r="G11" s="20">
        <f t="shared" si="0"/>
        <v>421.875</v>
      </c>
      <c r="H11" s="106" t="s">
        <v>11</v>
      </c>
      <c r="I11" s="104" t="s">
        <v>11</v>
      </c>
      <c r="J11" s="104" t="s">
        <v>11</v>
      </c>
    </row>
    <row r="12" spans="1:13" x14ac:dyDescent="0.25">
      <c r="A12" s="75"/>
      <c r="B12" s="75"/>
      <c r="C12" s="83"/>
      <c r="D12" s="8">
        <v>2</v>
      </c>
      <c r="E12" s="20">
        <v>1643.28125</v>
      </c>
      <c r="F12" s="20">
        <f>(C11-E11)/(C11-E12)</f>
        <v>4</v>
      </c>
      <c r="G12" s="20">
        <f>C11-E12</f>
        <v>105.46875</v>
      </c>
      <c r="H12" s="20">
        <f>(E12-E11)/(2^2-1)</f>
        <v>105.46875</v>
      </c>
      <c r="I12" s="43">
        <f>E12+H12</f>
        <v>1748.75</v>
      </c>
      <c r="J12" s="43">
        <f>C11-I12</f>
        <v>0</v>
      </c>
    </row>
    <row r="13" spans="1:13" x14ac:dyDescent="0.25">
      <c r="A13" s="44"/>
      <c r="B13" s="44"/>
      <c r="C13" s="44"/>
      <c r="D13" s="44"/>
      <c r="E13" s="44"/>
      <c r="F13" s="44"/>
      <c r="G13" s="44"/>
      <c r="H13" s="44"/>
      <c r="I13" s="44"/>
      <c r="J13" s="44"/>
    </row>
    <row r="16" spans="1:13" x14ac:dyDescent="0.25">
      <c r="A16" s="71" t="s">
        <v>31</v>
      </c>
      <c r="B16" s="72"/>
      <c r="C16" s="72"/>
      <c r="D16" s="72"/>
      <c r="E16" s="72"/>
      <c r="F16" s="72"/>
      <c r="G16" s="72"/>
      <c r="H16" s="72"/>
      <c r="I16" s="72"/>
      <c r="J16" s="73"/>
    </row>
    <row r="17" spans="1:12" x14ac:dyDescent="0.25">
      <c r="A17" s="71" t="s">
        <v>21</v>
      </c>
      <c r="B17" s="72"/>
      <c r="C17" s="72"/>
      <c r="D17" s="72"/>
      <c r="E17" s="72"/>
      <c r="F17" s="72"/>
      <c r="G17" s="72"/>
      <c r="H17" s="72"/>
      <c r="I17" s="72"/>
      <c r="J17" s="73"/>
    </row>
    <row r="18" spans="1:12" x14ac:dyDescent="0.25">
      <c r="A18" s="71" t="s">
        <v>20</v>
      </c>
      <c r="B18" s="72"/>
      <c r="C18" s="72"/>
      <c r="D18" s="72"/>
      <c r="E18" s="72"/>
      <c r="F18" s="72"/>
      <c r="G18" s="72"/>
      <c r="H18" s="72"/>
      <c r="I18" s="72"/>
      <c r="J18" s="73"/>
    </row>
    <row r="19" spans="1:12" ht="96" customHeight="1" x14ac:dyDescent="3.5">
      <c r="A19" s="4" t="s">
        <v>0</v>
      </c>
      <c r="B19" s="4" t="s">
        <v>10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5</v>
      </c>
      <c r="H19" s="4" t="s">
        <v>6</v>
      </c>
      <c r="I19" s="4" t="s">
        <v>7</v>
      </c>
      <c r="J19" s="4" t="s">
        <v>8</v>
      </c>
      <c r="L19" s="45"/>
    </row>
    <row r="20" spans="1:12" ht="36.6" customHeight="1" x14ac:dyDescent="0.25">
      <c r="A20" s="6"/>
      <c r="B20" s="6"/>
      <c r="C20" s="6"/>
      <c r="D20" s="6" t="s">
        <v>9</v>
      </c>
      <c r="E20" s="6"/>
      <c r="F20" s="6"/>
      <c r="G20" s="6"/>
      <c r="H20" s="6"/>
      <c r="I20" s="6"/>
      <c r="J20" s="6"/>
    </row>
    <row r="21" spans="1:12" x14ac:dyDescent="0.25">
      <c r="A21" s="28">
        <v>2</v>
      </c>
      <c r="B21" s="28"/>
      <c r="C21" s="46">
        <v>1344</v>
      </c>
      <c r="D21" s="28">
        <v>1</v>
      </c>
      <c r="E21" s="46">
        <v>1344</v>
      </c>
      <c r="F21" s="102" t="s">
        <v>11</v>
      </c>
      <c r="G21" s="107">
        <f>C21-E21</f>
        <v>0</v>
      </c>
      <c r="H21" s="102" t="s">
        <v>11</v>
      </c>
      <c r="I21" s="103" t="s">
        <v>11</v>
      </c>
      <c r="J21" s="103" t="s">
        <v>11</v>
      </c>
    </row>
    <row r="22" spans="1:12" x14ac:dyDescent="0.25">
      <c r="A22" s="74">
        <v>3</v>
      </c>
      <c r="B22" s="78"/>
      <c r="C22" s="80">
        <v>4080</v>
      </c>
      <c r="D22" s="28">
        <v>1</v>
      </c>
      <c r="E22" s="46">
        <v>4080</v>
      </c>
      <c r="F22" s="102" t="s">
        <v>11</v>
      </c>
      <c r="G22" s="107">
        <f>C22-E22</f>
        <v>0</v>
      </c>
      <c r="H22" s="102" t="s">
        <v>11</v>
      </c>
      <c r="I22" s="103" t="s">
        <v>11</v>
      </c>
      <c r="J22" s="103" t="s">
        <v>11</v>
      </c>
    </row>
    <row r="23" spans="1:12" x14ac:dyDescent="0.25">
      <c r="A23" s="75"/>
      <c r="B23" s="79"/>
      <c r="C23" s="81"/>
      <c r="D23" s="28">
        <v>2</v>
      </c>
      <c r="E23" s="46">
        <v>4080</v>
      </c>
      <c r="F23" s="46" t="e">
        <f>(C22-E22)/(C22-E23)</f>
        <v>#DIV/0!</v>
      </c>
      <c r="G23" s="107">
        <f>C22-E23</f>
        <v>0</v>
      </c>
      <c r="H23" s="46">
        <f>(E23-E22)/(2^4-1)</f>
        <v>0</v>
      </c>
      <c r="I23" s="12">
        <f>E23+H23</f>
        <v>4080</v>
      </c>
      <c r="J23" s="12">
        <f>C22-I23</f>
        <v>0</v>
      </c>
    </row>
    <row r="24" spans="1:12" x14ac:dyDescent="0.25">
      <c r="A24" s="74">
        <v>4</v>
      </c>
      <c r="B24" s="78"/>
      <c r="C24" s="87">
        <v>13094.4</v>
      </c>
      <c r="D24" s="28">
        <v>1</v>
      </c>
      <c r="E24" s="12">
        <v>13224</v>
      </c>
      <c r="F24" s="103" t="s">
        <v>11</v>
      </c>
      <c r="G24" s="12">
        <f t="shared" ref="G24:G26" si="1">C24-E24</f>
        <v>-129.60000000000036</v>
      </c>
      <c r="H24" s="103" t="s">
        <v>11</v>
      </c>
      <c r="I24" s="105" t="s">
        <v>11</v>
      </c>
      <c r="J24" s="105" t="s">
        <v>11</v>
      </c>
    </row>
    <row r="25" spans="1:12" x14ac:dyDescent="0.25">
      <c r="A25" s="75"/>
      <c r="B25" s="79"/>
      <c r="C25" s="88"/>
      <c r="D25" s="28">
        <v>2</v>
      </c>
      <c r="E25" s="12">
        <v>13102.5</v>
      </c>
      <c r="F25" s="12">
        <f>(C24-E24)/(C24-E25)</f>
        <v>15.999999999999327</v>
      </c>
      <c r="G25" s="12">
        <f>C24-E25</f>
        <v>-8.1000000000003638</v>
      </c>
      <c r="H25" s="12">
        <f>(E25-E24)/(2^4-1)</f>
        <v>-8.1</v>
      </c>
      <c r="I25" s="27">
        <f>E25+H25</f>
        <v>13094.4</v>
      </c>
      <c r="J25" s="108">
        <f>C24-I25</f>
        <v>0</v>
      </c>
    </row>
    <row r="26" spans="1:12" x14ac:dyDescent="0.25">
      <c r="A26" s="74">
        <v>5</v>
      </c>
      <c r="B26" s="78"/>
      <c r="C26" s="87">
        <v>43680</v>
      </c>
      <c r="D26" s="28">
        <v>1</v>
      </c>
      <c r="E26" s="12">
        <v>45300</v>
      </c>
      <c r="F26" s="103" t="s">
        <v>11</v>
      </c>
      <c r="G26" s="12">
        <f t="shared" si="1"/>
        <v>-1620</v>
      </c>
      <c r="H26" s="103" t="s">
        <v>11</v>
      </c>
      <c r="I26" s="105" t="s">
        <v>11</v>
      </c>
      <c r="J26" s="105" t="s">
        <v>11</v>
      </c>
    </row>
    <row r="27" spans="1:12" x14ac:dyDescent="0.25">
      <c r="A27" s="75"/>
      <c r="B27" s="79"/>
      <c r="C27" s="88"/>
      <c r="D27" s="28">
        <v>2</v>
      </c>
      <c r="E27" s="12">
        <v>43781.25</v>
      </c>
      <c r="F27" s="12">
        <f>(C26-E26)/(C26-E27)</f>
        <v>16</v>
      </c>
      <c r="G27" s="12">
        <f>C26-E27</f>
        <v>-101.25</v>
      </c>
      <c r="H27" s="12">
        <f>(E27-E26)/(2^4-1)</f>
        <v>-101.25</v>
      </c>
      <c r="I27" s="27">
        <f>E27+H27</f>
        <v>43680</v>
      </c>
      <c r="J27" s="108">
        <f>C26-I27</f>
        <v>0</v>
      </c>
    </row>
    <row r="28" spans="1:12" x14ac:dyDescent="0.25">
      <c r="A28" s="44"/>
      <c r="B28" s="44"/>
      <c r="C28" s="44"/>
      <c r="D28" s="44"/>
      <c r="E28" s="44"/>
      <c r="F28" s="44"/>
      <c r="G28" s="44"/>
      <c r="H28" s="44"/>
      <c r="I28" s="44"/>
      <c r="J28" s="44"/>
    </row>
    <row r="31" spans="1:12" x14ac:dyDescent="0.25">
      <c r="A31" s="71" t="s">
        <v>30</v>
      </c>
      <c r="B31" s="72"/>
      <c r="C31" s="72"/>
      <c r="D31" s="72"/>
      <c r="E31" s="72"/>
      <c r="F31" s="72"/>
      <c r="G31" s="72"/>
      <c r="H31" s="72"/>
      <c r="I31" s="72"/>
      <c r="J31" s="73"/>
    </row>
    <row r="32" spans="1:12" x14ac:dyDescent="0.25">
      <c r="A32" s="71" t="s">
        <v>21</v>
      </c>
      <c r="B32" s="72"/>
      <c r="C32" s="72"/>
      <c r="D32" s="72"/>
      <c r="E32" s="72"/>
      <c r="F32" s="72"/>
      <c r="G32" s="72"/>
      <c r="H32" s="72"/>
      <c r="I32" s="72"/>
      <c r="J32" s="73"/>
    </row>
    <row r="33" spans="1:12" x14ac:dyDescent="0.25">
      <c r="A33" s="91" t="s">
        <v>20</v>
      </c>
      <c r="B33" s="92"/>
      <c r="C33" s="92"/>
      <c r="D33" s="92"/>
      <c r="E33" s="92"/>
      <c r="F33" s="92"/>
      <c r="G33" s="92"/>
      <c r="H33" s="92"/>
      <c r="I33" s="92"/>
      <c r="J33" s="93"/>
    </row>
    <row r="34" spans="1:12" ht="96" customHeight="1" x14ac:dyDescent="0.25">
      <c r="A34" s="4" t="s">
        <v>0</v>
      </c>
      <c r="B34" s="4" t="s">
        <v>10</v>
      </c>
      <c r="C34" s="4" t="s">
        <v>1</v>
      </c>
      <c r="D34" s="4" t="s">
        <v>2</v>
      </c>
      <c r="E34" s="4" t="s">
        <v>3</v>
      </c>
      <c r="F34" s="4" t="s">
        <v>4</v>
      </c>
      <c r="G34" s="4" t="s">
        <v>5</v>
      </c>
      <c r="H34" s="4" t="s">
        <v>6</v>
      </c>
      <c r="I34" s="4" t="s">
        <v>7</v>
      </c>
      <c r="J34" s="4" t="s">
        <v>8</v>
      </c>
      <c r="L34" s="40"/>
    </row>
    <row r="35" spans="1:12" ht="36.6" customHeight="1" x14ac:dyDescent="0.25">
      <c r="A35" s="6"/>
      <c r="B35" s="6"/>
      <c r="C35" s="6"/>
      <c r="D35" s="6" t="s">
        <v>9</v>
      </c>
      <c r="E35" s="6"/>
      <c r="F35" s="6"/>
      <c r="G35" s="6"/>
      <c r="H35" s="6"/>
      <c r="I35" s="6"/>
      <c r="J35" s="6"/>
    </row>
    <row r="36" spans="1:12" x14ac:dyDescent="0.25">
      <c r="A36" s="8">
        <v>2</v>
      </c>
      <c r="B36" s="8"/>
      <c r="C36" s="20">
        <v>840</v>
      </c>
      <c r="D36" s="8">
        <v>1</v>
      </c>
      <c r="E36" s="20">
        <v>840</v>
      </c>
      <c r="F36" s="10" t="s">
        <v>11</v>
      </c>
      <c r="G36" s="22">
        <f>C36-E36</f>
        <v>0</v>
      </c>
      <c r="H36" s="10" t="s">
        <v>11</v>
      </c>
      <c r="I36" s="10" t="s">
        <v>11</v>
      </c>
      <c r="J36" s="10" t="s">
        <v>11</v>
      </c>
    </row>
    <row r="37" spans="1:12" x14ac:dyDescent="0.25">
      <c r="A37" s="74">
        <v>3</v>
      </c>
      <c r="B37" s="74"/>
      <c r="C37" s="96">
        <v>6120</v>
      </c>
      <c r="D37" s="8">
        <v>1</v>
      </c>
      <c r="E37" s="43">
        <v>6120</v>
      </c>
      <c r="F37" s="104" t="s">
        <v>11</v>
      </c>
      <c r="G37" s="43">
        <f t="shared" ref="G37:G41" si="2">C37-E37</f>
        <v>0</v>
      </c>
      <c r="H37" s="104" t="s">
        <v>11</v>
      </c>
      <c r="I37" s="10" t="s">
        <v>11</v>
      </c>
      <c r="J37" s="10" t="s">
        <v>11</v>
      </c>
    </row>
    <row r="38" spans="1:12" x14ac:dyDescent="0.25">
      <c r="A38" s="75"/>
      <c r="B38" s="75"/>
      <c r="C38" s="97"/>
      <c r="D38" s="8">
        <v>2</v>
      </c>
      <c r="E38" s="43">
        <v>6120</v>
      </c>
      <c r="F38" s="43" t="e">
        <f>(C37-E37)/(C37-E38)</f>
        <v>#DIV/0!</v>
      </c>
      <c r="G38" s="43">
        <f>C37-E38</f>
        <v>0</v>
      </c>
      <c r="H38" s="43">
        <f>(E38-E37)/(2^6-1)</f>
        <v>0</v>
      </c>
      <c r="I38" s="9">
        <f>E37+H38</f>
        <v>6120</v>
      </c>
      <c r="J38" s="9">
        <f>C37-I38</f>
        <v>0</v>
      </c>
    </row>
    <row r="39" spans="1:12" x14ac:dyDescent="0.25">
      <c r="A39" s="74">
        <v>4</v>
      </c>
      <c r="B39" s="74"/>
      <c r="C39" s="76">
        <v>45830.400000000001</v>
      </c>
      <c r="D39" s="8">
        <v>1</v>
      </c>
      <c r="E39" s="9">
        <v>45527.996099999997</v>
      </c>
      <c r="F39" s="47" t="s">
        <v>11</v>
      </c>
      <c r="G39" s="9">
        <f t="shared" si="2"/>
        <v>302.4039000000048</v>
      </c>
      <c r="H39" s="47" t="s">
        <v>11</v>
      </c>
      <c r="I39" s="25" t="s">
        <v>11</v>
      </c>
      <c r="J39" s="25" t="s">
        <v>11</v>
      </c>
    </row>
    <row r="40" spans="1:12" x14ac:dyDescent="0.25">
      <c r="A40" s="75"/>
      <c r="B40" s="75"/>
      <c r="C40" s="77"/>
      <c r="D40" s="8">
        <v>2</v>
      </c>
      <c r="E40" s="9">
        <v>45811.503900000003</v>
      </c>
      <c r="F40" s="9">
        <f>(C39-E39)/(C39-E40)</f>
        <v>16.003508660519099</v>
      </c>
      <c r="G40" s="9">
        <f>C39-E40</f>
        <v>18.896099999998114</v>
      </c>
      <c r="H40" s="9">
        <f>(E40-E39)/(2^6-1)</f>
        <v>4.5001238095239158</v>
      </c>
      <c r="I40" s="11">
        <f>E40+H40</f>
        <v>45816.004023809524</v>
      </c>
      <c r="J40" s="11">
        <f>C39-I40</f>
        <v>14.395976190477086</v>
      </c>
    </row>
    <row r="41" spans="1:12" x14ac:dyDescent="0.25">
      <c r="A41" s="74">
        <v>5</v>
      </c>
      <c r="B41" s="74"/>
      <c r="C41" s="89">
        <v>349440</v>
      </c>
      <c r="D41" s="8">
        <v>1</v>
      </c>
      <c r="E41" s="11">
        <v>340800.03100000002</v>
      </c>
      <c r="F41" s="25" t="s">
        <v>11</v>
      </c>
      <c r="G41" s="11">
        <f t="shared" si="2"/>
        <v>8639.9689999999828</v>
      </c>
      <c r="H41" s="25" t="s">
        <v>11</v>
      </c>
      <c r="I41" s="25" t="s">
        <v>11</v>
      </c>
      <c r="J41" s="25" t="s">
        <v>11</v>
      </c>
    </row>
    <row r="42" spans="1:12" x14ac:dyDescent="0.25">
      <c r="A42" s="75"/>
      <c r="B42" s="75"/>
      <c r="C42" s="90"/>
      <c r="D42" s="8">
        <v>2</v>
      </c>
      <c r="E42" s="11">
        <v>348900</v>
      </c>
      <c r="F42" s="11">
        <f>(C41-E41)/(C41-E42)</f>
        <v>15.999942592592561</v>
      </c>
      <c r="G42" s="11">
        <f>C41-E42</f>
        <v>540</v>
      </c>
      <c r="H42" s="11">
        <f>(E42-E41)/(2^6-1)</f>
        <v>128.57093650793624</v>
      </c>
      <c r="I42" s="26">
        <f>E42+H42</f>
        <v>349028.57093650795</v>
      </c>
      <c r="J42" s="26">
        <f>C41-I42</f>
        <v>411.42906349204713</v>
      </c>
    </row>
    <row r="43" spans="1:12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</row>
  </sheetData>
  <mergeCells count="36">
    <mergeCell ref="B26:B27"/>
    <mergeCell ref="C26:C27"/>
    <mergeCell ref="B41:B42"/>
    <mergeCell ref="C41:C42"/>
    <mergeCell ref="A37:A38"/>
    <mergeCell ref="B37:B38"/>
    <mergeCell ref="C37:C38"/>
    <mergeCell ref="A41:A42"/>
    <mergeCell ref="A1:J1"/>
    <mergeCell ref="A2:J2"/>
    <mergeCell ref="A3:J3"/>
    <mergeCell ref="B11:B12"/>
    <mergeCell ref="C11:C12"/>
    <mergeCell ref="A7:A8"/>
    <mergeCell ref="B7:B8"/>
    <mergeCell ref="C7:C8"/>
    <mergeCell ref="A9:A10"/>
    <mergeCell ref="B9:B10"/>
    <mergeCell ref="C9:C10"/>
    <mergeCell ref="A11:A12"/>
    <mergeCell ref="A16:J16"/>
    <mergeCell ref="A17:J17"/>
    <mergeCell ref="A39:A40"/>
    <mergeCell ref="B39:B40"/>
    <mergeCell ref="C39:C40"/>
    <mergeCell ref="A18:J18"/>
    <mergeCell ref="A31:J31"/>
    <mergeCell ref="A32:J32"/>
    <mergeCell ref="A33:J33"/>
    <mergeCell ref="A22:A23"/>
    <mergeCell ref="B22:B23"/>
    <mergeCell ref="C22:C23"/>
    <mergeCell ref="A24:A25"/>
    <mergeCell ref="B24:B25"/>
    <mergeCell ref="C24:C25"/>
    <mergeCell ref="A26:A27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1"/>
  <sheetViews>
    <sheetView tabSelected="1" topLeftCell="A52" zoomScaleNormal="100" workbookViewId="0">
      <selection activeCell="B71" sqref="B71"/>
    </sheetView>
  </sheetViews>
  <sheetFormatPr defaultRowHeight="15" x14ac:dyDescent="0.25"/>
  <cols>
    <col min="1" max="9" width="15.7109375" style="13" customWidth="1"/>
    <col min="10" max="16384" width="9.140625" style="13"/>
  </cols>
  <sheetData>
    <row r="1" spans="1:9" x14ac:dyDescent="0.25">
      <c r="A1" s="71" t="s">
        <v>28</v>
      </c>
      <c r="B1" s="72"/>
      <c r="C1" s="72"/>
      <c r="D1" s="72"/>
      <c r="E1" s="72"/>
      <c r="F1" s="72"/>
      <c r="G1" s="72"/>
      <c r="H1" s="72"/>
      <c r="I1" s="73"/>
    </row>
    <row r="2" spans="1:9" x14ac:dyDescent="0.25">
      <c r="A2" s="91" t="s">
        <v>27</v>
      </c>
      <c r="B2" s="92"/>
      <c r="C2" s="92"/>
      <c r="D2" s="92"/>
      <c r="E2" s="92"/>
      <c r="F2" s="92"/>
      <c r="G2" s="92"/>
      <c r="H2" s="92"/>
      <c r="I2" s="93"/>
    </row>
    <row r="3" spans="1:9" x14ac:dyDescent="0.25">
      <c r="A3" s="71" t="s">
        <v>19</v>
      </c>
      <c r="B3" s="72"/>
      <c r="C3" s="72"/>
      <c r="D3" s="72"/>
      <c r="E3" s="72"/>
      <c r="F3" s="72"/>
      <c r="G3" s="72"/>
      <c r="H3" s="72"/>
      <c r="I3" s="73"/>
    </row>
    <row r="4" spans="1:9" x14ac:dyDescent="0.25">
      <c r="A4" s="1"/>
      <c r="B4" s="2"/>
      <c r="C4" s="3" t="s">
        <v>23</v>
      </c>
      <c r="D4" s="101">
        <v>52377.599999999999</v>
      </c>
      <c r="E4" s="50" t="s">
        <v>22</v>
      </c>
      <c r="F4" s="48"/>
      <c r="G4" s="48"/>
      <c r="H4" s="48"/>
      <c r="I4" s="49"/>
    </row>
    <row r="5" spans="1:9" ht="96" customHeight="1" x14ac:dyDescent="0.25">
      <c r="A5" s="4" t="s">
        <v>2</v>
      </c>
      <c r="B5" s="5" t="s">
        <v>14</v>
      </c>
      <c r="C5" s="4" t="s">
        <v>3</v>
      </c>
      <c r="D5" s="4" t="s">
        <v>4</v>
      </c>
      <c r="E5" s="4" t="s">
        <v>15</v>
      </c>
      <c r="F5" s="4" t="s">
        <v>5</v>
      </c>
      <c r="G5" s="4" t="s">
        <v>6</v>
      </c>
      <c r="H5" s="4" t="s">
        <v>7</v>
      </c>
      <c r="I5" s="4" t="s">
        <v>8</v>
      </c>
    </row>
    <row r="6" spans="1:9" ht="49.15" customHeight="1" x14ac:dyDescent="3.5">
      <c r="A6" s="6" t="s">
        <v>9</v>
      </c>
      <c r="B6" s="6" t="s">
        <v>16</v>
      </c>
      <c r="C6" s="6"/>
      <c r="D6" s="6"/>
      <c r="E6" s="6"/>
      <c r="F6" s="7"/>
      <c r="G6" s="6"/>
      <c r="H6" s="6"/>
      <c r="I6" s="6"/>
    </row>
    <row r="7" spans="1:9" x14ac:dyDescent="0.25">
      <c r="A7" s="8">
        <v>1</v>
      </c>
      <c r="B7" s="8">
        <f>6/A7</f>
        <v>6</v>
      </c>
      <c r="C7" s="9">
        <v>30000</v>
      </c>
      <c r="D7" s="10" t="s">
        <v>11</v>
      </c>
      <c r="E7" s="10" t="s">
        <v>11</v>
      </c>
      <c r="F7" s="9">
        <f>$D$4-C7</f>
        <v>22377.599999999999</v>
      </c>
      <c r="G7" s="10" t="s">
        <v>11</v>
      </c>
      <c r="H7" s="10" t="s">
        <v>11</v>
      </c>
      <c r="I7" s="10" t="s">
        <v>11</v>
      </c>
    </row>
    <row r="8" spans="1:9" x14ac:dyDescent="0.25">
      <c r="A8" s="8">
        <v>2</v>
      </c>
      <c r="B8" s="8">
        <f t="shared" ref="B8:B20" si="0">6/A8</f>
        <v>3</v>
      </c>
      <c r="C8" s="9">
        <v>46443</v>
      </c>
      <c r="D8" s="9">
        <f>($D$4-C7)/($D$4-C8)</f>
        <v>3.7707006369426757</v>
      </c>
      <c r="E8" s="9">
        <f>(C9-C7)/(C9-C8)</f>
        <v>4.7119999999999997</v>
      </c>
      <c r="F8" s="9">
        <f t="shared" ref="F8:F20" si="1">$D$4-C8</f>
        <v>5934.5999999999985</v>
      </c>
      <c r="G8" s="9">
        <f>(C8-C7)/3</f>
        <v>5481</v>
      </c>
      <c r="H8" s="11">
        <f>C8+G8</f>
        <v>51924</v>
      </c>
      <c r="I8" s="11">
        <f>$D$4-H8</f>
        <v>453.59999999999854</v>
      </c>
    </row>
    <row r="9" spans="1:9" x14ac:dyDescent="0.25">
      <c r="A9" s="8">
        <v>4</v>
      </c>
      <c r="B9" s="8">
        <f t="shared" si="0"/>
        <v>1.5</v>
      </c>
      <c r="C9" s="9">
        <v>50872.6875</v>
      </c>
      <c r="D9" s="9">
        <f t="shared" ref="D9:D20" si="2">($D$4-C8)/($D$4-C9)</f>
        <v>3.9434850863422319</v>
      </c>
      <c r="E9" s="9">
        <f t="shared" ref="E9:E19" si="3">(C10-C8)/(C10-C9)</f>
        <v>4.9292593825890796</v>
      </c>
      <c r="F9" s="9">
        <f t="shared" si="1"/>
        <v>1504.9124999999985</v>
      </c>
      <c r="G9" s="9">
        <f t="shared" ref="G9:G20" si="4">(C9-C8)/3</f>
        <v>1476.5625</v>
      </c>
      <c r="H9" s="11">
        <f t="shared" ref="H9:H20" si="5">C9+G9</f>
        <v>52349.25</v>
      </c>
      <c r="I9" s="11">
        <f t="shared" ref="I9:I20" si="6">$D$4-H9</f>
        <v>28.349999999998545</v>
      </c>
    </row>
    <row r="10" spans="1:9" x14ac:dyDescent="0.25">
      <c r="A10" s="8">
        <v>8</v>
      </c>
      <c r="B10" s="8">
        <f t="shared" si="0"/>
        <v>0.75</v>
      </c>
      <c r="C10" s="9">
        <v>52000.046900000001</v>
      </c>
      <c r="D10" s="9">
        <f t="shared" si="2"/>
        <v>3.9859625043470945</v>
      </c>
      <c r="E10" s="9">
        <f t="shared" si="3"/>
        <v>4.9825030618758781</v>
      </c>
      <c r="F10" s="9">
        <f t="shared" si="1"/>
        <v>377.55309999999736</v>
      </c>
      <c r="G10" s="9">
        <f t="shared" si="4"/>
        <v>375.78646666666708</v>
      </c>
      <c r="H10" s="11">
        <f t="shared" si="5"/>
        <v>52375.833366666666</v>
      </c>
      <c r="I10" s="11">
        <f t="shared" si="6"/>
        <v>1.7666333333327202</v>
      </c>
    </row>
    <row r="11" spans="1:9" x14ac:dyDescent="0.25">
      <c r="A11" s="8">
        <v>16</v>
      </c>
      <c r="B11" s="8">
        <f t="shared" si="0"/>
        <v>0.375</v>
      </c>
      <c r="C11" s="9">
        <v>52283.125</v>
      </c>
      <c r="D11" s="9">
        <f t="shared" si="2"/>
        <v>3.9963281291347252</v>
      </c>
      <c r="E11" s="9">
        <f t="shared" si="3"/>
        <v>4.9953663714015164</v>
      </c>
      <c r="F11" s="9">
        <f t="shared" si="1"/>
        <v>94.474999999998545</v>
      </c>
      <c r="G11" s="9">
        <f t="shared" si="4"/>
        <v>94.359366666666276</v>
      </c>
      <c r="H11" s="11">
        <f t="shared" si="5"/>
        <v>52377.484366666664</v>
      </c>
      <c r="I11" s="11">
        <f t="shared" si="6"/>
        <v>0.11563333333469927</v>
      </c>
    </row>
    <row r="12" spans="1:9" x14ac:dyDescent="0.25">
      <c r="A12" s="8">
        <v>32</v>
      </c>
      <c r="B12" s="8">
        <f t="shared" si="0"/>
        <v>0.1875</v>
      </c>
      <c r="C12" s="9">
        <v>52353.976600000002</v>
      </c>
      <c r="D12" s="9">
        <f t="shared" si="2"/>
        <v>3.9992126450896777</v>
      </c>
      <c r="E12" s="9">
        <f t="shared" si="3"/>
        <v>4.9986906488631373</v>
      </c>
      <c r="F12" s="9">
        <f t="shared" si="1"/>
        <v>23.623399999996764</v>
      </c>
      <c r="G12" s="9">
        <f t="shared" si="4"/>
        <v>23.617200000000594</v>
      </c>
      <c r="H12" s="11">
        <f t="shared" si="5"/>
        <v>52377.593800000002</v>
      </c>
      <c r="I12" s="11">
        <f t="shared" si="6"/>
        <v>6.1999999961699359E-3</v>
      </c>
    </row>
    <row r="13" spans="1:9" x14ac:dyDescent="0.25">
      <c r="A13" s="8">
        <v>64</v>
      </c>
      <c r="B13" s="8">
        <f t="shared" si="0"/>
        <v>9.375E-2</v>
      </c>
      <c r="C13" s="9">
        <v>52371.695299999999</v>
      </c>
      <c r="D13" s="9">
        <f t="shared" si="2"/>
        <v>4.0007790404254591</v>
      </c>
      <c r="E13" s="9">
        <f t="shared" si="3"/>
        <v>5.0070331757825519</v>
      </c>
      <c r="F13" s="9">
        <f t="shared" si="1"/>
        <v>5.9046999999991385</v>
      </c>
      <c r="G13" s="9">
        <f t="shared" si="4"/>
        <v>5.9062333333325414</v>
      </c>
      <c r="H13" s="11">
        <f t="shared" si="5"/>
        <v>52377.601533333334</v>
      </c>
      <c r="I13" s="11">
        <f t="shared" si="6"/>
        <v>-1.5333333358285017E-3</v>
      </c>
    </row>
    <row r="14" spans="1:9" x14ac:dyDescent="0.25">
      <c r="A14" s="8">
        <v>128</v>
      </c>
      <c r="B14" s="8">
        <f t="shared" si="0"/>
        <v>4.6875E-2</v>
      </c>
      <c r="C14" s="9">
        <v>52376.117200000001</v>
      </c>
      <c r="D14" s="9">
        <f t="shared" si="2"/>
        <v>3.9821284057238318</v>
      </c>
      <c r="E14" s="9">
        <f t="shared" si="3"/>
        <v>4.9718853858008618</v>
      </c>
      <c r="F14" s="9">
        <f t="shared" si="1"/>
        <v>1.4827999999979511</v>
      </c>
      <c r="G14" s="9">
        <f t="shared" si="4"/>
        <v>1.4739666666670626</v>
      </c>
      <c r="H14" s="11">
        <f t="shared" si="5"/>
        <v>52377.591166666665</v>
      </c>
      <c r="I14" s="11">
        <f t="shared" si="6"/>
        <v>8.8333333333139308E-3</v>
      </c>
    </row>
    <row r="15" spans="1:9" x14ac:dyDescent="0.25">
      <c r="A15" s="8">
        <v>256</v>
      </c>
      <c r="B15" s="8">
        <f t="shared" si="0"/>
        <v>2.34375E-2</v>
      </c>
      <c r="C15" s="9">
        <v>52377.230499999998</v>
      </c>
      <c r="D15" s="9">
        <f t="shared" si="2"/>
        <v>4.0129905277270579</v>
      </c>
      <c r="E15" s="9">
        <f t="shared" si="3"/>
        <v>5.0720555961041605</v>
      </c>
      <c r="F15" s="9">
        <f t="shared" si="1"/>
        <v>0.36950000000069849</v>
      </c>
      <c r="G15" s="9">
        <f t="shared" si="4"/>
        <v>0.37109999999908422</v>
      </c>
      <c r="H15" s="11">
        <f t="shared" si="5"/>
        <v>52377.601599999995</v>
      </c>
      <c r="I15" s="11">
        <f t="shared" si="6"/>
        <v>-1.5999999959603883E-3</v>
      </c>
    </row>
    <row r="16" spans="1:9" x14ac:dyDescent="0.25">
      <c r="A16" s="8">
        <v>512</v>
      </c>
      <c r="B16" s="8">
        <f t="shared" si="0"/>
        <v>1.171875E-2</v>
      </c>
      <c r="C16" s="9">
        <v>52377.503900000003</v>
      </c>
      <c r="D16" s="9">
        <f t="shared" si="2"/>
        <v>3.8449531739764837</v>
      </c>
      <c r="E16" s="9">
        <f t="shared" si="3"/>
        <v>3.7983623337754366</v>
      </c>
      <c r="F16" s="9">
        <f t="shared" si="1"/>
        <v>9.6099999995203689E-2</v>
      </c>
      <c r="G16" s="9">
        <f t="shared" si="4"/>
        <v>9.1133333335164934E-2</v>
      </c>
      <c r="H16" s="11">
        <f t="shared" si="5"/>
        <v>52377.595033333339</v>
      </c>
      <c r="I16" s="11">
        <f t="shared" si="6"/>
        <v>4.9666666600387543E-3</v>
      </c>
    </row>
    <row r="17" spans="1:9" x14ac:dyDescent="0.25">
      <c r="A17" s="8">
        <v>1024</v>
      </c>
      <c r="B17" s="8">
        <f t="shared" si="0"/>
        <v>5.859375E-3</v>
      </c>
      <c r="C17" s="9">
        <v>52377.601600000002</v>
      </c>
      <c r="D17" s="9">
        <f t="shared" si="2"/>
        <v>-60.062499875512913</v>
      </c>
      <c r="E17" s="9">
        <f t="shared" si="3"/>
        <v>-5.2229299347943972</v>
      </c>
      <c r="F17" s="9">
        <f t="shared" si="1"/>
        <v>-1.6000000032363459E-3</v>
      </c>
      <c r="G17" s="9">
        <f t="shared" si="4"/>
        <v>3.2566666666146681E-2</v>
      </c>
      <c r="H17" s="11">
        <f t="shared" si="5"/>
        <v>52377.63416666667</v>
      </c>
      <c r="I17" s="11">
        <f t="shared" si="6"/>
        <v>-3.4166666671808343E-2</v>
      </c>
    </row>
    <row r="18" spans="1:9" x14ac:dyDescent="0.25">
      <c r="A18" s="8">
        <v>2048</v>
      </c>
      <c r="B18" s="8">
        <f t="shared" si="0"/>
        <v>2.9296875E-3</v>
      </c>
      <c r="C18" s="9">
        <v>52377.585899999998</v>
      </c>
      <c r="D18" s="9">
        <f t="shared" si="2"/>
        <v>-0.11347517753186931</v>
      </c>
      <c r="E18" s="9">
        <f t="shared" si="3"/>
        <v>0.49840255583478982</v>
      </c>
      <c r="F18" s="9">
        <f t="shared" si="1"/>
        <v>1.4100000000325963E-2</v>
      </c>
      <c r="G18" s="9">
        <f t="shared" si="4"/>
        <v>-5.2333333345207693E-3</v>
      </c>
      <c r="H18" s="11">
        <f t="shared" si="5"/>
        <v>52377.580666666661</v>
      </c>
      <c r="I18" s="11">
        <f t="shared" si="6"/>
        <v>1.9333333337272052E-2</v>
      </c>
    </row>
    <row r="19" spans="1:9" x14ac:dyDescent="0.25">
      <c r="A19" s="8">
        <v>4096</v>
      </c>
      <c r="B19" s="8">
        <f t="shared" si="0"/>
        <v>1.46484375E-3</v>
      </c>
      <c r="C19" s="9">
        <v>52377.617200000001</v>
      </c>
      <c r="D19" s="9">
        <f t="shared" si="2"/>
        <v>-0.81976744178176353</v>
      </c>
      <c r="E19" s="9">
        <f t="shared" si="3"/>
        <v>0.55476529156985466</v>
      </c>
      <c r="F19" s="9">
        <f t="shared" si="1"/>
        <v>-1.720000000204891E-2</v>
      </c>
      <c r="G19" s="9">
        <f t="shared" si="4"/>
        <v>1.0433333334124958E-2</v>
      </c>
      <c r="H19" s="11">
        <f t="shared" si="5"/>
        <v>52377.627633333337</v>
      </c>
      <c r="I19" s="11">
        <f t="shared" si="6"/>
        <v>-2.7633333338599186E-2</v>
      </c>
    </row>
    <row r="20" spans="1:9" x14ac:dyDescent="0.25">
      <c r="A20" s="8">
        <v>8192</v>
      </c>
      <c r="B20" s="8">
        <f t="shared" si="0"/>
        <v>7.32421875E-4</v>
      </c>
      <c r="C20" s="12">
        <v>52377.546900000001</v>
      </c>
      <c r="D20" s="9">
        <f t="shared" si="2"/>
        <v>-0.32391713753116574</v>
      </c>
      <c r="E20" s="11" t="s">
        <v>11</v>
      </c>
      <c r="F20" s="9">
        <f t="shared" si="1"/>
        <v>5.3099999997357372E-2</v>
      </c>
      <c r="G20" s="9">
        <f t="shared" si="4"/>
        <v>-2.3433333333135426E-2</v>
      </c>
      <c r="H20" s="11">
        <f t="shared" si="5"/>
        <v>52377.523466666666</v>
      </c>
      <c r="I20" s="11">
        <f t="shared" si="6"/>
        <v>7.6533333332918119E-2</v>
      </c>
    </row>
    <row r="21" spans="1:9" x14ac:dyDescent="0.25">
      <c r="A21" s="14"/>
      <c r="B21" s="14"/>
      <c r="C21" s="53"/>
      <c r="D21" s="54"/>
      <c r="E21" s="54"/>
      <c r="F21" s="54"/>
      <c r="G21" s="54"/>
      <c r="H21" s="55"/>
      <c r="I21" s="55"/>
    </row>
    <row r="22" spans="1:9" x14ac:dyDescent="0.25">
      <c r="A22" s="14"/>
      <c r="B22" s="14"/>
      <c r="C22" s="53"/>
      <c r="D22" s="54"/>
      <c r="E22" s="54"/>
      <c r="F22" s="54"/>
      <c r="G22" s="54"/>
      <c r="H22" s="55"/>
      <c r="I22" s="55"/>
    </row>
    <row r="23" spans="1:9" x14ac:dyDescent="0.25">
      <c r="A23" s="14"/>
      <c r="B23" s="14"/>
      <c r="C23" s="53"/>
      <c r="D23" s="54"/>
      <c r="E23" s="16"/>
      <c r="F23" s="54"/>
      <c r="G23" s="54"/>
      <c r="H23" s="55"/>
      <c r="I23" s="55"/>
    </row>
    <row r="24" spans="1:9" x14ac:dyDescent="0.25">
      <c r="A24" s="14"/>
      <c r="B24" s="14"/>
      <c r="C24" s="15"/>
      <c r="D24" s="14"/>
      <c r="E24" s="16"/>
      <c r="F24" s="17"/>
      <c r="G24" s="14"/>
      <c r="H24" s="15"/>
      <c r="I24" s="15"/>
    </row>
    <row r="27" spans="1:9" x14ac:dyDescent="0.25">
      <c r="A27" s="71" t="s">
        <v>28</v>
      </c>
      <c r="B27" s="72"/>
      <c r="C27" s="72"/>
      <c r="D27" s="72"/>
      <c r="E27" s="72"/>
      <c r="F27" s="72"/>
      <c r="G27" s="72"/>
      <c r="H27" s="72"/>
      <c r="I27" s="73"/>
    </row>
    <row r="28" spans="1:9" x14ac:dyDescent="0.25">
      <c r="A28" s="91" t="s">
        <v>27</v>
      </c>
      <c r="B28" s="92"/>
      <c r="C28" s="92"/>
      <c r="D28" s="92"/>
      <c r="E28" s="92"/>
      <c r="F28" s="92"/>
      <c r="G28" s="92"/>
      <c r="H28" s="92"/>
      <c r="I28" s="93"/>
    </row>
    <row r="29" spans="1:9" x14ac:dyDescent="0.25">
      <c r="A29" s="71" t="s">
        <v>19</v>
      </c>
      <c r="B29" s="72"/>
      <c r="C29" s="72"/>
      <c r="D29" s="72"/>
      <c r="E29" s="72"/>
      <c r="F29" s="72"/>
      <c r="G29" s="72"/>
      <c r="H29" s="72"/>
      <c r="I29" s="73"/>
    </row>
    <row r="30" spans="1:9" x14ac:dyDescent="0.25">
      <c r="A30" s="68"/>
      <c r="B30" s="2"/>
      <c r="C30" s="3" t="s">
        <v>17</v>
      </c>
      <c r="D30" s="51">
        <v>6.5522745958828801E-2</v>
      </c>
      <c r="E30" s="50"/>
      <c r="F30" s="69"/>
      <c r="G30" s="69"/>
      <c r="H30" s="69"/>
      <c r="I30" s="70"/>
    </row>
    <row r="31" spans="1:9" ht="96" customHeight="1" x14ac:dyDescent="0.25">
      <c r="A31" s="4" t="s">
        <v>2</v>
      </c>
      <c r="B31" s="5" t="s">
        <v>14</v>
      </c>
      <c r="C31" s="4" t="s">
        <v>3</v>
      </c>
      <c r="D31" s="4" t="s">
        <v>4</v>
      </c>
      <c r="E31" s="4" t="s">
        <v>15</v>
      </c>
      <c r="F31" s="4" t="s">
        <v>5</v>
      </c>
      <c r="G31" s="4" t="s">
        <v>6</v>
      </c>
      <c r="H31" s="4" t="s">
        <v>7</v>
      </c>
      <c r="I31" s="4" t="s">
        <v>8</v>
      </c>
    </row>
    <row r="32" spans="1:9" ht="49.15" customHeight="1" x14ac:dyDescent="3.5">
      <c r="A32" s="6" t="s">
        <v>9</v>
      </c>
      <c r="B32" s="6" t="s">
        <v>16</v>
      </c>
      <c r="C32" s="6"/>
      <c r="D32" s="6"/>
      <c r="E32" s="6"/>
      <c r="F32" s="7"/>
      <c r="G32" s="6"/>
      <c r="H32" s="6"/>
      <c r="I32" s="6"/>
    </row>
    <row r="33" spans="1:9" x14ac:dyDescent="0.25">
      <c r="A33" s="8">
        <v>1</v>
      </c>
      <c r="B33" s="8">
        <f>3/A33</f>
        <v>3</v>
      </c>
      <c r="C33" s="34">
        <v>3.4056110400000001</v>
      </c>
      <c r="D33" s="98" t="s">
        <v>11</v>
      </c>
      <c r="E33" s="98" t="s">
        <v>11</v>
      </c>
      <c r="F33" s="34">
        <f>$D$30-C33</f>
        <v>-3.3400882940411711</v>
      </c>
      <c r="G33" s="98" t="s">
        <v>11</v>
      </c>
      <c r="H33" s="33" t="s">
        <v>11</v>
      </c>
      <c r="I33" s="33" t="s">
        <v>11</v>
      </c>
    </row>
    <row r="34" spans="1:9" x14ac:dyDescent="0.25">
      <c r="A34" s="8">
        <v>2</v>
      </c>
      <c r="B34" s="8">
        <f>3/A34</f>
        <v>1.5</v>
      </c>
      <c r="C34" s="34">
        <v>3.6809024799999999</v>
      </c>
      <c r="D34" s="34">
        <f>($D$30-C33)/($D$30-C34)</f>
        <v>0.92385545634170863</v>
      </c>
      <c r="E34" s="34">
        <f>(C35-C33)/(C35-C34)</f>
        <v>0.96292175300439276</v>
      </c>
      <c r="F34" s="34">
        <f>$D$30-C34</f>
        <v>-3.6153797340411709</v>
      </c>
      <c r="G34" s="34">
        <f>(C34-C33)/3</f>
        <v>9.1763813333333236E-2</v>
      </c>
      <c r="H34" s="21">
        <f>C34+G34</f>
        <v>3.7726662933333333</v>
      </c>
      <c r="I34" s="21">
        <f>$D$30-H34</f>
        <v>-3.7071435473745042</v>
      </c>
    </row>
    <row r="35" spans="1:9" x14ac:dyDescent="0.25">
      <c r="A35" s="8">
        <v>4</v>
      </c>
      <c r="B35" s="8">
        <f>3/A35</f>
        <v>0.75</v>
      </c>
      <c r="C35" s="34">
        <v>-3.74370527</v>
      </c>
      <c r="D35" s="34">
        <f>($D$30-C34)/($D$30-C35)</f>
        <v>-0.94911087466921717</v>
      </c>
      <c r="E35" s="34">
        <f>(C36-C34)/(C36-C35)</f>
        <v>-0.93980215603544104</v>
      </c>
      <c r="F35" s="34">
        <f>$D$30-C35</f>
        <v>3.809228015958829</v>
      </c>
      <c r="G35" s="34">
        <f>(C35-C34)/3</f>
        <v>-2.4748692499999998</v>
      </c>
      <c r="H35" s="21">
        <f>C35+G35</f>
        <v>-6.2185745199999998</v>
      </c>
      <c r="I35" s="21">
        <f>$D$30-H35</f>
        <v>6.2840972659588283</v>
      </c>
    </row>
    <row r="36" spans="1:9" x14ac:dyDescent="0.25">
      <c r="A36" s="8">
        <v>8</v>
      </c>
      <c r="B36" s="8">
        <f>3/A36</f>
        <v>0.375</v>
      </c>
      <c r="C36" s="34">
        <v>8.3802461600000003E-2</v>
      </c>
      <c r="D36" s="34">
        <f>($D$30-C35)/($D$30-C36)</f>
        <v>-208.38551817399974</v>
      </c>
      <c r="E36" s="34">
        <f>(C37-C35)/(C37-C36)</f>
        <v>-271.24133075817372</v>
      </c>
      <c r="F36" s="34">
        <f>$D$30-C36</f>
        <v>-1.8279715641171201E-2</v>
      </c>
      <c r="G36" s="34">
        <f>(C36-C35)/3</f>
        <v>1.2758359105333332</v>
      </c>
      <c r="H36" s="21">
        <f>C36+G36</f>
        <v>1.3596383721333332</v>
      </c>
      <c r="I36" s="21">
        <f>$D$30-H36</f>
        <v>-1.2941156261745044</v>
      </c>
    </row>
    <row r="37" spans="1:9" x14ac:dyDescent="0.25">
      <c r="A37" s="8">
        <v>16</v>
      </c>
      <c r="B37" s="8">
        <f>3/A37</f>
        <v>0.1875</v>
      </c>
      <c r="C37" s="34">
        <v>6.9743215999999997E-2</v>
      </c>
      <c r="D37" s="34">
        <f>($D$30-C36)/($D$30-C37)</f>
        <v>4.3312037433864869</v>
      </c>
      <c r="E37" s="34">
        <f>(C38-C36)/(C38-C37)</f>
        <v>5.406983920917793</v>
      </c>
      <c r="F37" s="34">
        <f>$D$30-C37</f>
        <v>-4.2204700411711954E-3</v>
      </c>
      <c r="G37" s="34">
        <f>(C37-C36)/3</f>
        <v>-4.686415200000002E-3</v>
      </c>
      <c r="H37" s="21">
        <f>C37+G37</f>
        <v>6.5056800799999995E-2</v>
      </c>
      <c r="I37" s="21">
        <f>$D$30-H37</f>
        <v>4.659451588288066E-4</v>
      </c>
    </row>
    <row r="38" spans="1:9" x14ac:dyDescent="0.25">
      <c r="A38" s="8">
        <v>32</v>
      </c>
      <c r="B38" s="8">
        <f>3/A38</f>
        <v>9.375E-2</v>
      </c>
      <c r="C38" s="34">
        <v>6.6552996599999997E-2</v>
      </c>
      <c r="D38" s="34">
        <f>($D$30-C37)/($D$30-C38)</f>
        <v>4.0965468717139899</v>
      </c>
      <c r="E38" s="34">
        <f>(C39-C37)/(C39-C38)</f>
        <v>5.1204028056076192</v>
      </c>
      <c r="F38" s="34">
        <f>$D$30-C38</f>
        <v>-1.0302506411711959E-3</v>
      </c>
      <c r="G38" s="34">
        <f>(C38-C37)/3</f>
        <v>-1.0634064666666665E-3</v>
      </c>
      <c r="H38" s="21">
        <f>C38+G38</f>
        <v>6.5489590133333331E-2</v>
      </c>
      <c r="I38" s="21">
        <f>$D$30-H38</f>
        <v>3.3155825495470581E-5</v>
      </c>
    </row>
    <row r="39" spans="1:9" x14ac:dyDescent="0.25">
      <c r="A39" s="8">
        <v>64</v>
      </c>
      <c r="B39" s="8">
        <f>3/A39</f>
        <v>4.6875E-2</v>
      </c>
      <c r="C39" s="34">
        <v>6.5778747200000001E-2</v>
      </c>
      <c r="D39" s="34">
        <f>($D$30-C38)/($D$30-C39)</f>
        <v>4.0243970554901329</v>
      </c>
      <c r="E39" s="34">
        <f>(C40-C38)/(C40-C39)</f>
        <v>5.0307980804171102</v>
      </c>
      <c r="F39" s="34">
        <f>$D$30-C39</f>
        <v>-2.5600124117119982E-4</v>
      </c>
      <c r="G39" s="34">
        <f>(C39-C38)/3</f>
        <v>-2.5808313333333205E-4</v>
      </c>
      <c r="H39" s="21">
        <f>C39+G39</f>
        <v>6.5520664066666665E-2</v>
      </c>
      <c r="I39" s="21">
        <f>$D$30-H39</f>
        <v>2.0818921621368336E-6</v>
      </c>
    </row>
    <row r="40" spans="1:9" x14ac:dyDescent="0.25">
      <c r="A40" s="8">
        <v>128</v>
      </c>
      <c r="B40" s="8">
        <f>3/A40</f>
        <v>2.34375E-2</v>
      </c>
      <c r="C40" s="34">
        <v>6.55866638E-2</v>
      </c>
      <c r="D40" s="34">
        <f>($D$30-C39)/($D$30-C40)</f>
        <v>4.0051609453692443</v>
      </c>
      <c r="E40" s="34">
        <f>(C41-C39)/(C41-C40)</f>
        <v>4.9995294264619705</v>
      </c>
      <c r="F40" s="34">
        <f>$D$30-C40</f>
        <v>-6.3917841171198808E-5</v>
      </c>
      <c r="G40" s="34">
        <f>(C40-C39)/3</f>
        <v>-6.4027800000000343E-5</v>
      </c>
      <c r="H40" s="21">
        <f>C40+G40</f>
        <v>6.5522635999999995E-2</v>
      </c>
      <c r="I40" s="21">
        <f>$D$30-H40</f>
        <v>1.0995882880615593E-7</v>
      </c>
    </row>
    <row r="41" spans="1:9" x14ac:dyDescent="0.25">
      <c r="A41" s="8">
        <v>256</v>
      </c>
      <c r="B41" s="8">
        <f>3/A41</f>
        <v>1.171875E-2</v>
      </c>
      <c r="C41" s="34">
        <v>6.5538637299999994E-2</v>
      </c>
      <c r="D41" s="34">
        <f>($D$30-C40)/($D$30-C41)</f>
        <v>4.0221804114977875</v>
      </c>
      <c r="E41" s="34">
        <f>(C42-C40)/(C42-C41)</f>
        <v>5.0287646067031346</v>
      </c>
      <c r="F41" s="34">
        <f>$D$30-C41</f>
        <v>-1.5891341171192508E-5</v>
      </c>
      <c r="G41" s="34">
        <f>(C41-C40)/3</f>
        <v>-1.6008833333335432E-5</v>
      </c>
      <c r="H41" s="21">
        <f>C41+G41</f>
        <v>6.5522628466666663E-2</v>
      </c>
      <c r="I41" s="21">
        <f>$D$30-H41</f>
        <v>1.1749216213829961E-7</v>
      </c>
    </row>
    <row r="42" spans="1:9" x14ac:dyDescent="0.25">
      <c r="A42" s="8">
        <v>512</v>
      </c>
      <c r="B42" s="8">
        <f>3/A42</f>
        <v>5.859375E-3</v>
      </c>
      <c r="C42" s="34">
        <v>6.5526716400000004E-2</v>
      </c>
      <c r="D42" s="34">
        <f>($D$30-C41)/($D$30-C42)</f>
        <v>4.0024119451639599</v>
      </c>
      <c r="E42" s="34">
        <f>(C43-C41)/(C43-C42)</f>
        <v>4.9409236668825605</v>
      </c>
      <c r="F42" s="34">
        <f>$D$30-C42</f>
        <v>-3.9704411712027099E-6</v>
      </c>
      <c r="G42" s="34">
        <f>(C42-C41)/3</f>
        <v>-3.9736333333299329E-6</v>
      </c>
      <c r="H42" s="21">
        <f>C42+G42</f>
        <v>6.552274276666667E-2</v>
      </c>
      <c r="I42" s="21">
        <f>$D$30-H42</f>
        <v>3.192162131848697E-9</v>
      </c>
    </row>
    <row r="43" spans="1:9" x14ac:dyDescent="0.25">
      <c r="A43" s="67">
        <v>1024</v>
      </c>
      <c r="B43" s="8">
        <f>3/A43</f>
        <v>2.9296875E-3</v>
      </c>
      <c r="C43" s="36">
        <v>6.5523691499999995E-2</v>
      </c>
      <c r="D43" s="36">
        <f>($D$30-C42)/($D$30-C43)</f>
        <v>4.1991203473366836</v>
      </c>
      <c r="E43" s="34">
        <f>(C44-C42)/(C44-C43)</f>
        <v>5.4126914660967156</v>
      </c>
      <c r="F43" s="36">
        <f>$D$30-C43</f>
        <v>-9.4554117119338699E-7</v>
      </c>
      <c r="G43" s="36">
        <f>(C43-C42)/3</f>
        <v>-1.0083000000031077E-6</v>
      </c>
      <c r="H43" s="62">
        <f>C43+G43</f>
        <v>6.5522683199999987E-2</v>
      </c>
      <c r="I43" s="62">
        <f>$D$30-H43</f>
        <v>6.2758828814346579E-8</v>
      </c>
    </row>
    <row r="44" spans="1:9" x14ac:dyDescent="0.25">
      <c r="A44" s="8">
        <v>2048</v>
      </c>
      <c r="B44" s="8">
        <f>3/A44</f>
        <v>1.46484375E-3</v>
      </c>
      <c r="C44" s="34">
        <v>6.5523005999999995E-2</v>
      </c>
      <c r="D44" s="34">
        <f>($D$30-C43)/($D$30-C44)</f>
        <v>3.6361210298127316</v>
      </c>
      <c r="E44" s="34">
        <f>(C45-C43)/(C45-C44)</f>
        <v>2.1948753704188237</v>
      </c>
      <c r="F44" s="34">
        <f>$D$30-C44</f>
        <v>-2.6004117119338144E-7</v>
      </c>
      <c r="G44" s="34">
        <f>(C44-C43)/3</f>
        <v>-2.2850000000000184E-7</v>
      </c>
      <c r="H44" s="21">
        <f>C44+G44</f>
        <v>6.552277749999999E-2</v>
      </c>
      <c r="I44" s="21">
        <f>$D$30-H44</f>
        <v>-3.1541171188753658E-8</v>
      </c>
    </row>
    <row r="45" spans="1:9" x14ac:dyDescent="0.25">
      <c r="A45" s="67">
        <v>4096</v>
      </c>
      <c r="B45" s="8">
        <f>3/A45</f>
        <v>7.32421875E-4</v>
      </c>
      <c r="C45" s="36">
        <v>6.5522432300000003E-2</v>
      </c>
      <c r="D45" s="36">
        <f>($D$30-C44)/($D$30-C45)</f>
        <v>-0.82905739394997313</v>
      </c>
      <c r="E45" s="34">
        <f>(C46-C44)/(C46-C45)</f>
        <v>2.1845963245615221</v>
      </c>
      <c r="F45" s="36">
        <f>$D$30-C45</f>
        <v>3.1365882879885731E-7</v>
      </c>
      <c r="G45" s="36">
        <f>(C45-C44)/3</f>
        <v>-1.9123333333074624E-7</v>
      </c>
      <c r="H45" s="62">
        <f>C45+G45</f>
        <v>6.5522241066666667E-2</v>
      </c>
      <c r="I45" s="62">
        <f>$D$30-H45</f>
        <v>5.0489216213422949E-7</v>
      </c>
    </row>
    <row r="46" spans="1:9" x14ac:dyDescent="0.25">
      <c r="A46" s="8">
        <v>8192</v>
      </c>
      <c r="B46" s="8">
        <f>3/A46</f>
        <v>3.662109375E-4</v>
      </c>
      <c r="C46" s="34">
        <v>6.5521947999999997E-2</v>
      </c>
      <c r="D46" s="34">
        <f>($D$30-C45)/($D$30-C46)</f>
        <v>0.39307645642400418</v>
      </c>
      <c r="E46" s="34">
        <f>(C47-C45)/(C47-C46)</f>
        <v>0.22623422272105548</v>
      </c>
      <c r="F46" s="34">
        <f>$D$30-C46</f>
        <v>7.9795882880484559E-7</v>
      </c>
      <c r="G46" s="34">
        <f>(C46-C45)/3</f>
        <v>-1.6143333333532942E-7</v>
      </c>
      <c r="H46" s="21">
        <f>C46+G46</f>
        <v>6.5521786566666657E-2</v>
      </c>
      <c r="I46" s="21">
        <f>$D$30-H46</f>
        <v>9.5939216214480094E-7</v>
      </c>
    </row>
    <row r="47" spans="1:9" x14ac:dyDescent="0.25">
      <c r="A47" s="35">
        <f>A46*2</f>
        <v>16384</v>
      </c>
      <c r="B47" s="8">
        <f>3/A47</f>
        <v>1.8310546875E-4</v>
      </c>
      <c r="C47" s="36">
        <v>6.5522573900000006E-2</v>
      </c>
      <c r="D47" s="36">
        <f>($D$30-C46)/($D$30-C47)</f>
        <v>4.6377092904221247</v>
      </c>
      <c r="E47" s="34">
        <f>(C48-C46)/(C48-C47)</f>
        <v>-1.3999233128025967</v>
      </c>
      <c r="F47" s="36">
        <f>$D$30-C47</f>
        <v>1.7205882879567369E-7</v>
      </c>
      <c r="G47" s="36">
        <f>(C47-C46)/3</f>
        <v>2.0863333333639064E-7</v>
      </c>
      <c r="H47" s="62">
        <f>C47+G47</f>
        <v>6.5522782533333337E-2</v>
      </c>
      <c r="I47" s="62">
        <f>$D$30-H47</f>
        <v>-3.6574504536091013E-8</v>
      </c>
    </row>
    <row r="48" spans="1:9" x14ac:dyDescent="0.25">
      <c r="A48" s="35">
        <f>A47*2</f>
        <v>32768</v>
      </c>
      <c r="B48" s="8">
        <f>3/A48</f>
        <v>9.1552734375E-5</v>
      </c>
      <c r="C48" s="34">
        <v>6.5522313099999993E-2</v>
      </c>
      <c r="D48" s="34">
        <f>($D$30-C47)/($D$30-C48)</f>
        <v>0.39749409586810386</v>
      </c>
      <c r="E48" s="34">
        <f>(C49-C47)/(C49-C48)</f>
        <v>1.273461256177304</v>
      </c>
      <c r="F48" s="34">
        <f>$D$30-C48</f>
        <v>4.3285882880828019E-7</v>
      </c>
      <c r="G48" s="34">
        <f>(C48-C47)/3</f>
        <v>-8.6933333337535501E-8</v>
      </c>
      <c r="H48" s="21">
        <f>C48+G48</f>
        <v>6.5522226166666656E-2</v>
      </c>
      <c r="I48" s="21">
        <f>$D$30-H48</f>
        <v>5.1979216214581569E-7</v>
      </c>
    </row>
    <row r="49" spans="1:9" x14ac:dyDescent="0.25">
      <c r="A49" s="35">
        <f>A48*2</f>
        <v>65536</v>
      </c>
      <c r="B49" s="8">
        <f>3/A49</f>
        <v>4.57763671875E-5</v>
      </c>
      <c r="C49" s="36">
        <v>6.5521359400000007E-2</v>
      </c>
      <c r="D49" s="36">
        <f>($D$30-C48)/($D$30-C49)</f>
        <v>0.31218208691839228</v>
      </c>
      <c r="E49" s="34">
        <f>(C50-C48)/(C50-C49)</f>
        <v>0.61675708258446726</v>
      </c>
      <c r="F49" s="36">
        <f>$D$30-C49</f>
        <v>1.3865588287947928E-6</v>
      </c>
      <c r="G49" s="36">
        <f>(C49-C48)/3</f>
        <v>-3.1789999999550417E-7</v>
      </c>
      <c r="H49" s="62">
        <f>C49+G49</f>
        <v>6.5521041500000016E-2</v>
      </c>
      <c r="I49" s="62">
        <f>$D$30-H49</f>
        <v>1.704458828785671E-6</v>
      </c>
    </row>
    <row r="50" spans="1:9" x14ac:dyDescent="0.25">
      <c r="A50" s="35">
        <f>A49*2</f>
        <v>131072</v>
      </c>
      <c r="B50" s="8">
        <f>3/A50</f>
        <v>2.288818359375E-5</v>
      </c>
      <c r="C50" s="34">
        <v>6.5523847900000001E-2</v>
      </c>
      <c r="D50" s="34">
        <f>($D$30-C49)/($D$30-C50)</f>
        <v>-1.2582875248095098</v>
      </c>
      <c r="E50" s="34" t="s">
        <v>11</v>
      </c>
      <c r="F50" s="34">
        <f>$D$30-C50</f>
        <v>-1.1019411711998828E-6</v>
      </c>
      <c r="G50" s="34">
        <f>(C50-C49)/3</f>
        <v>8.2949999999822521E-7</v>
      </c>
      <c r="H50" s="21">
        <f>C50+G50</f>
        <v>6.5524677399999995E-2</v>
      </c>
      <c r="I50" s="21">
        <f>$D$30-H50</f>
        <v>-1.931441171193482E-6</v>
      </c>
    </row>
    <row r="51" spans="1:9" x14ac:dyDescent="0.25">
      <c r="A51" s="35"/>
    </row>
    <row r="53" spans="1:9" x14ac:dyDescent="0.25">
      <c r="A53" s="71" t="s">
        <v>24</v>
      </c>
      <c r="B53" s="72"/>
      <c r="C53" s="72"/>
      <c r="D53" s="72"/>
      <c r="E53" s="72"/>
      <c r="F53" s="72"/>
      <c r="G53" s="72"/>
      <c r="H53" s="72"/>
      <c r="I53" s="73"/>
    </row>
    <row r="54" spans="1:9" x14ac:dyDescent="0.25">
      <c r="A54" s="91" t="s">
        <v>25</v>
      </c>
      <c r="B54" s="92"/>
      <c r="C54" s="92"/>
      <c r="D54" s="92"/>
      <c r="E54" s="92"/>
      <c r="F54" s="92"/>
      <c r="G54" s="92"/>
      <c r="H54" s="92"/>
      <c r="I54" s="93"/>
    </row>
    <row r="55" spans="1:9" x14ac:dyDescent="0.25">
      <c r="A55" s="71" t="s">
        <v>18</v>
      </c>
      <c r="B55" s="72"/>
      <c r="C55" s="72"/>
      <c r="D55" s="72"/>
      <c r="E55" s="72"/>
      <c r="F55" s="72"/>
      <c r="G55" s="72"/>
      <c r="H55" s="72"/>
      <c r="I55" s="73"/>
    </row>
    <row r="56" spans="1:9" x14ac:dyDescent="0.25">
      <c r="A56" s="18"/>
      <c r="B56" s="2"/>
      <c r="C56" s="3" t="s">
        <v>17</v>
      </c>
      <c r="D56" s="24">
        <f>4194048/7</f>
        <v>599149.71428571432</v>
      </c>
      <c r="E56" s="94"/>
      <c r="F56" s="94"/>
      <c r="G56" s="94"/>
      <c r="H56" s="94"/>
      <c r="I56" s="95"/>
    </row>
    <row r="57" spans="1:9" ht="96" customHeight="1" x14ac:dyDescent="0.25">
      <c r="A57" s="4" t="s">
        <v>2</v>
      </c>
      <c r="B57" s="5" t="s">
        <v>14</v>
      </c>
      <c r="C57" s="4" t="s">
        <v>3</v>
      </c>
      <c r="D57" s="4" t="s">
        <v>4</v>
      </c>
      <c r="E57" s="4" t="s">
        <v>15</v>
      </c>
      <c r="F57" s="4" t="s">
        <v>5</v>
      </c>
      <c r="G57" s="4" t="s">
        <v>6</v>
      </c>
      <c r="H57" s="4" t="s">
        <v>7</v>
      </c>
      <c r="I57" s="4" t="s">
        <v>8</v>
      </c>
    </row>
    <row r="58" spans="1:9" ht="49.15" customHeight="1" x14ac:dyDescent="3.5">
      <c r="A58" s="6" t="s">
        <v>9</v>
      </c>
      <c r="B58" s="6" t="s">
        <v>16</v>
      </c>
      <c r="C58" s="6"/>
      <c r="D58" s="6"/>
      <c r="E58" s="6"/>
      <c r="F58" s="7"/>
      <c r="G58" s="6"/>
      <c r="H58" s="6"/>
      <c r="I58" s="6"/>
    </row>
    <row r="59" spans="1:9" x14ac:dyDescent="0.25">
      <c r="A59" s="8">
        <v>1</v>
      </c>
      <c r="B59" s="8">
        <f>6/A59</f>
        <v>6</v>
      </c>
      <c r="C59" s="11">
        <v>649416</v>
      </c>
      <c r="D59" s="25" t="s">
        <v>11</v>
      </c>
      <c r="E59" s="25" t="s">
        <v>11</v>
      </c>
      <c r="F59" s="109">
        <f>$D$56-C59</f>
        <v>-50266.285714285681</v>
      </c>
      <c r="G59" s="25" t="s">
        <v>11</v>
      </c>
      <c r="H59" s="10" t="s">
        <v>11</v>
      </c>
      <c r="I59" s="10" t="s">
        <v>11</v>
      </c>
    </row>
    <row r="60" spans="1:9" x14ac:dyDescent="0.25">
      <c r="A60" s="8">
        <v>2</v>
      </c>
      <c r="B60" s="8">
        <f t="shared" ref="B60:B71" si="7">6/A60</f>
        <v>3</v>
      </c>
      <c r="C60" s="11">
        <v>602486.625</v>
      </c>
      <c r="D60" s="11">
        <f>($D$56-C59)/($D$56-C60)</f>
        <v>15.063719115734861</v>
      </c>
      <c r="E60" s="11">
        <f>(C61-C59)/(C61-C60)</f>
        <v>16.015896007856018</v>
      </c>
      <c r="F60" s="109">
        <f t="shared" ref="F60:F71" si="8">$D$56-C60</f>
        <v>-3336.910714285681</v>
      </c>
      <c r="G60" s="11">
        <f>(C60-C59)/15</f>
        <v>-3128.625</v>
      </c>
      <c r="H60" s="26">
        <f>C60+G60</f>
        <v>599358</v>
      </c>
      <c r="I60" s="112">
        <f>$D$56-H60</f>
        <v>-208.28571428568102</v>
      </c>
    </row>
    <row r="61" spans="1:9" x14ac:dyDescent="0.25">
      <c r="A61" s="8">
        <v>4</v>
      </c>
      <c r="B61" s="8">
        <f t="shared" si="7"/>
        <v>1.5</v>
      </c>
      <c r="C61" s="11">
        <v>599361.31200000003</v>
      </c>
      <c r="D61" s="11">
        <f t="shared" ref="D61:D71" si="9">($D$56-C60)/($D$56-C61)</f>
        <v>15.770069755006558</v>
      </c>
      <c r="E61" s="11">
        <f t="shared" ref="E61:E70" si="10">(C62-C60)/(C62-C61)</f>
        <v>16.759575819917213</v>
      </c>
      <c r="F61" s="109">
        <f t="shared" si="8"/>
        <v>-211.59771428571548</v>
      </c>
      <c r="G61" s="11">
        <f t="shared" ref="G61:G71" si="11">(C61-C60)/15</f>
        <v>-208.35419999999769</v>
      </c>
      <c r="H61" s="26">
        <f t="shared" ref="H61:H71" si="12">C61+G61</f>
        <v>599152.95780000009</v>
      </c>
      <c r="I61" s="112">
        <f t="shared" ref="I61:I71" si="13">$D$56-H61</f>
        <v>-3.2435142857721075</v>
      </c>
    </row>
    <row r="62" spans="1:9" x14ac:dyDescent="0.25">
      <c r="A62" s="8">
        <v>8</v>
      </c>
      <c r="B62" s="8">
        <f t="shared" si="7"/>
        <v>0.75</v>
      </c>
      <c r="C62" s="11">
        <v>599163</v>
      </c>
      <c r="D62" s="11">
        <f t="shared" si="9"/>
        <v>15.926709677459318</v>
      </c>
      <c r="E62" s="11">
        <f t="shared" si="10"/>
        <v>16.944042450601696</v>
      </c>
      <c r="F62" s="109">
        <f t="shared" si="8"/>
        <v>-13.285714285681024</v>
      </c>
      <c r="G62" s="11">
        <f t="shared" si="11"/>
        <v>-13.220800000002297</v>
      </c>
      <c r="H62" s="26">
        <f t="shared" si="12"/>
        <v>599149.77919999999</v>
      </c>
      <c r="I62" s="112">
        <f t="shared" si="13"/>
        <v>-6.491428567096591E-2</v>
      </c>
    </row>
    <row r="63" spans="1:9" x14ac:dyDescent="0.25">
      <c r="A63" s="8">
        <v>16</v>
      </c>
      <c r="B63" s="8">
        <f t="shared" si="7"/>
        <v>0.375</v>
      </c>
      <c r="C63" s="11">
        <v>599150.56200000003</v>
      </c>
      <c r="D63" s="11">
        <f t="shared" si="9"/>
        <v>15.672396359898181</v>
      </c>
      <c r="E63" s="11">
        <f t="shared" si="10"/>
        <v>19.104803492491513</v>
      </c>
      <c r="F63" s="109">
        <f t="shared" si="8"/>
        <v>-0.84771428571548313</v>
      </c>
      <c r="G63" s="11">
        <f t="shared" si="11"/>
        <v>-0.82919999999770277</v>
      </c>
      <c r="H63" s="26">
        <f t="shared" si="12"/>
        <v>599149.7328</v>
      </c>
      <c r="I63" s="112">
        <f t="shared" si="13"/>
        <v>-1.8514285678975284E-2</v>
      </c>
    </row>
    <row r="64" spans="1:9" x14ac:dyDescent="0.25">
      <c r="A64" s="8">
        <v>32</v>
      </c>
      <c r="B64" s="8">
        <f t="shared" si="7"/>
        <v>0.1875</v>
      </c>
      <c r="C64" s="11">
        <v>599149.875</v>
      </c>
      <c r="D64" s="11">
        <f t="shared" si="9"/>
        <v>5.2746666677657652</v>
      </c>
      <c r="E64" s="11">
        <f t="shared" si="10"/>
        <v>3.7480000001378357</v>
      </c>
      <c r="F64" s="109">
        <f t="shared" si="8"/>
        <v>-0.16071428568102419</v>
      </c>
      <c r="G64" s="11">
        <f t="shared" si="11"/>
        <v>-4.580000000229726E-2</v>
      </c>
      <c r="H64" s="26">
        <f t="shared" si="12"/>
        <v>599149.82920000004</v>
      </c>
      <c r="I64" s="112">
        <f t="shared" si="13"/>
        <v>-0.11491428571753204</v>
      </c>
    </row>
    <row r="65" spans="1:9" x14ac:dyDescent="0.25">
      <c r="A65" s="8">
        <v>64</v>
      </c>
      <c r="B65" s="8">
        <f t="shared" si="7"/>
        <v>9.375E-2</v>
      </c>
      <c r="C65" s="27">
        <v>599149.625</v>
      </c>
      <c r="D65" s="11">
        <f t="shared" si="9"/>
        <v>-1.7999999989569186</v>
      </c>
      <c r="E65" s="11" t="e">
        <f t="shared" si="10"/>
        <v>#DIV/0!</v>
      </c>
      <c r="F65" s="109">
        <f t="shared" si="8"/>
        <v>8.9285714318975806E-2</v>
      </c>
      <c r="G65" s="11">
        <f t="shared" si="11"/>
        <v>-1.6666666666666666E-2</v>
      </c>
      <c r="H65" s="26">
        <f t="shared" si="12"/>
        <v>599149.60833333328</v>
      </c>
      <c r="I65" s="112">
        <f t="shared" si="13"/>
        <v>0.10595238103996962</v>
      </c>
    </row>
    <row r="66" spans="1:9" x14ac:dyDescent="0.25">
      <c r="A66" s="8">
        <v>128</v>
      </c>
      <c r="B66" s="8">
        <f t="shared" si="7"/>
        <v>4.6875E-2</v>
      </c>
      <c r="C66" s="11">
        <v>599149.625</v>
      </c>
      <c r="D66" s="11">
        <f t="shared" si="9"/>
        <v>1</v>
      </c>
      <c r="E66" s="11">
        <f t="shared" si="10"/>
        <v>1</v>
      </c>
      <c r="F66" s="109">
        <f t="shared" si="8"/>
        <v>8.9285714318975806E-2</v>
      </c>
      <c r="G66" s="11">
        <f t="shared" si="11"/>
        <v>0</v>
      </c>
      <c r="H66" s="26">
        <f t="shared" si="12"/>
        <v>599149.625</v>
      </c>
      <c r="I66" s="112">
        <f t="shared" si="13"/>
        <v>8.9285714318975806E-2</v>
      </c>
    </row>
    <row r="67" spans="1:9" x14ac:dyDescent="0.25">
      <c r="A67" s="8">
        <v>256</v>
      </c>
      <c r="B67" s="8">
        <f t="shared" si="7"/>
        <v>2.34375E-2</v>
      </c>
      <c r="C67" s="11">
        <v>599149.75</v>
      </c>
      <c r="D67" s="11">
        <f t="shared" si="9"/>
        <v>-2.500000003259629</v>
      </c>
      <c r="E67" s="11">
        <f t="shared" si="10"/>
        <v>-1.0161290311375215</v>
      </c>
      <c r="F67" s="109">
        <f t="shared" si="8"/>
        <v>-3.5714285681024194E-2</v>
      </c>
      <c r="G67" s="11">
        <f t="shared" si="11"/>
        <v>8.3333333333333332E-3</v>
      </c>
      <c r="H67" s="26">
        <f t="shared" si="12"/>
        <v>599149.7583333333</v>
      </c>
      <c r="I67" s="112">
        <f t="shared" si="13"/>
        <v>-4.4047618983313441E-2</v>
      </c>
    </row>
    <row r="68" spans="1:9" x14ac:dyDescent="0.25">
      <c r="A68" s="8">
        <v>512</v>
      </c>
      <c r="B68" s="8">
        <f t="shared" si="7"/>
        <v>1.171875E-2</v>
      </c>
      <c r="C68" s="27">
        <v>599149.68799999997</v>
      </c>
      <c r="D68" s="11">
        <f t="shared" si="9"/>
        <v>-1.358695647408092</v>
      </c>
      <c r="E68" s="11">
        <f t="shared" si="10"/>
        <v>1.4920634926061183</v>
      </c>
      <c r="F68" s="109">
        <f t="shared" si="8"/>
        <v>2.6285714353434741E-2</v>
      </c>
      <c r="G68" s="11">
        <f t="shared" si="11"/>
        <v>-4.1333333356305957E-3</v>
      </c>
      <c r="H68" s="26">
        <f t="shared" si="12"/>
        <v>599149.68386666663</v>
      </c>
      <c r="I68" s="112">
        <f t="shared" si="13"/>
        <v>3.0419047689065337E-2</v>
      </c>
    </row>
    <row r="69" spans="1:9" x14ac:dyDescent="0.25">
      <c r="A69" s="8">
        <v>1024</v>
      </c>
      <c r="B69" s="8">
        <f t="shared" si="7"/>
        <v>5.859375E-3</v>
      </c>
      <c r="C69" s="27">
        <v>599149.56200000003</v>
      </c>
      <c r="D69" s="11">
        <f t="shared" si="9"/>
        <v>0.17260788037100372</v>
      </c>
      <c r="E69" s="11">
        <f t="shared" si="10"/>
        <v>0.66489361714314643</v>
      </c>
      <c r="F69" s="110">
        <f t="shared" si="8"/>
        <v>0.15228571428451687</v>
      </c>
      <c r="G69" s="11">
        <f t="shared" si="11"/>
        <v>-8.3999999954054751E-3</v>
      </c>
      <c r="H69" s="26">
        <f t="shared" si="12"/>
        <v>599149.55359999998</v>
      </c>
      <c r="I69" s="113">
        <f t="shared" si="13"/>
        <v>0.1606857143342495</v>
      </c>
    </row>
    <row r="70" spans="1:9" x14ac:dyDescent="0.25">
      <c r="A70" s="8">
        <v>2048</v>
      </c>
      <c r="B70" s="8">
        <f t="shared" si="7"/>
        <v>2.9296875E-3</v>
      </c>
      <c r="C70" s="27">
        <v>599149.93799999997</v>
      </c>
      <c r="D70" s="11">
        <f t="shared" si="9"/>
        <v>-0.68071519815728387</v>
      </c>
      <c r="E70" s="11">
        <f t="shared" si="10"/>
        <v>2.5039999997243285</v>
      </c>
      <c r="F70" s="110">
        <f t="shared" si="8"/>
        <v>-0.22371428564656526</v>
      </c>
      <c r="G70" s="11">
        <f t="shared" si="11"/>
        <v>2.5066666662072142E-2</v>
      </c>
      <c r="H70" s="26">
        <f t="shared" si="12"/>
        <v>599149.96306666662</v>
      </c>
      <c r="I70" s="113">
        <f t="shared" si="13"/>
        <v>-0.24878095230087638</v>
      </c>
    </row>
    <row r="71" spans="1:9" x14ac:dyDescent="0.25">
      <c r="A71" s="35">
        <v>4096</v>
      </c>
      <c r="B71" s="35">
        <f t="shared" si="7"/>
        <v>1.46484375E-3</v>
      </c>
      <c r="C71" s="56">
        <v>599150.18799999997</v>
      </c>
      <c r="D71" s="52">
        <f t="shared" si="9"/>
        <v>0.47225572971948926</v>
      </c>
      <c r="E71" s="52" t="s">
        <v>11</v>
      </c>
      <c r="F71" s="111">
        <f t="shared" si="8"/>
        <v>-0.47371428564656526</v>
      </c>
      <c r="G71" s="52">
        <f t="shared" si="11"/>
        <v>1.6666666666666666E-2</v>
      </c>
      <c r="H71" s="57">
        <f t="shared" si="12"/>
        <v>599150.20466666669</v>
      </c>
      <c r="I71" s="114">
        <f t="shared" si="13"/>
        <v>-0.49038095236755908</v>
      </c>
    </row>
    <row r="72" spans="1:9" s="42" customFormat="1" x14ac:dyDescent="0.25">
      <c r="A72" s="37"/>
      <c r="B72" s="37"/>
      <c r="C72" s="58"/>
      <c r="D72" s="59"/>
      <c r="E72" s="60"/>
      <c r="F72" s="59"/>
      <c r="G72" s="59"/>
      <c r="H72" s="61"/>
      <c r="I72" s="61"/>
    </row>
    <row r="75" spans="1:9" x14ac:dyDescent="0.25">
      <c r="A75" s="91" t="s">
        <v>24</v>
      </c>
      <c r="B75" s="92"/>
      <c r="C75" s="92"/>
      <c r="D75" s="92"/>
      <c r="E75" s="92"/>
      <c r="F75" s="92"/>
      <c r="G75" s="92"/>
      <c r="H75" s="92"/>
      <c r="I75" s="93"/>
    </row>
    <row r="76" spans="1:9" x14ac:dyDescent="0.25">
      <c r="A76" s="91" t="s">
        <v>25</v>
      </c>
      <c r="B76" s="92"/>
      <c r="C76" s="92"/>
      <c r="D76" s="92"/>
      <c r="E76" s="92"/>
      <c r="F76" s="92"/>
      <c r="G76" s="92"/>
      <c r="H76" s="92"/>
      <c r="I76" s="93"/>
    </row>
    <row r="77" spans="1:9" x14ac:dyDescent="0.25">
      <c r="A77" s="71" t="s">
        <v>18</v>
      </c>
      <c r="B77" s="72"/>
      <c r="C77" s="72"/>
      <c r="D77" s="72"/>
      <c r="E77" s="72"/>
      <c r="F77" s="72"/>
      <c r="G77" s="72"/>
      <c r="H77" s="72"/>
      <c r="I77" s="73"/>
    </row>
    <row r="78" spans="1:9" x14ac:dyDescent="0.25">
      <c r="A78" s="18"/>
      <c r="B78" s="2"/>
      <c r="C78" s="3" t="s">
        <v>17</v>
      </c>
      <c r="D78" s="99">
        <v>0.13270363762323401</v>
      </c>
      <c r="E78" s="94"/>
      <c r="F78" s="94"/>
      <c r="G78" s="94"/>
      <c r="H78" s="94"/>
      <c r="I78" s="95"/>
    </row>
    <row r="79" spans="1:9" ht="96" customHeight="1" x14ac:dyDescent="0.25">
      <c r="A79" s="4" t="s">
        <v>2</v>
      </c>
      <c r="B79" s="5" t="s">
        <v>14</v>
      </c>
      <c r="C79" s="4" t="s">
        <v>3</v>
      </c>
      <c r="D79" s="4" t="s">
        <v>4</v>
      </c>
      <c r="E79" s="4" t="s">
        <v>15</v>
      </c>
      <c r="F79" s="4" t="s">
        <v>5</v>
      </c>
      <c r="G79" s="4" t="s">
        <v>6</v>
      </c>
      <c r="H79" s="4" t="s">
        <v>7</v>
      </c>
      <c r="I79" s="4" t="s">
        <v>8</v>
      </c>
    </row>
    <row r="80" spans="1:9" ht="49.15" customHeight="1" x14ac:dyDescent="3.5">
      <c r="A80" s="6" t="s">
        <v>9</v>
      </c>
      <c r="B80" s="6" t="s">
        <v>16</v>
      </c>
      <c r="C80" s="6"/>
      <c r="D80" s="6"/>
      <c r="E80" s="6"/>
      <c r="F80" s="7"/>
      <c r="G80" s="6"/>
      <c r="H80" s="6"/>
      <c r="I80" s="6"/>
    </row>
    <row r="81" spans="1:9" x14ac:dyDescent="0.25">
      <c r="A81" s="8">
        <v>1</v>
      </c>
      <c r="B81" s="8">
        <f>5/A81</f>
        <v>5</v>
      </c>
      <c r="C81" s="21">
        <v>-12.444997799999999</v>
      </c>
      <c r="D81" s="33" t="s">
        <v>11</v>
      </c>
      <c r="E81" s="33" t="s">
        <v>11</v>
      </c>
      <c r="F81" s="21">
        <f>$D$78-C81</f>
        <v>12.577701437623233</v>
      </c>
      <c r="G81" s="33" t="s">
        <v>11</v>
      </c>
      <c r="H81" s="23" t="s">
        <v>11</v>
      </c>
      <c r="I81" s="23" t="s">
        <v>11</v>
      </c>
    </row>
    <row r="82" spans="1:9" x14ac:dyDescent="0.25">
      <c r="A82" s="8">
        <v>2</v>
      </c>
      <c r="B82" s="8">
        <f t="shared" ref="B82:B92" si="14">5/A82</f>
        <v>2.5</v>
      </c>
      <c r="C82" s="21">
        <v>-12.4449921</v>
      </c>
      <c r="D82" s="21">
        <f>($D$78-C81)/($D$78-C82)</f>
        <v>1.0000004531831679</v>
      </c>
      <c r="E82" s="21">
        <f>(C83-C81)/(C83-C82)</f>
        <v>1.0000003434642926</v>
      </c>
      <c r="F82" s="21">
        <f>$D$78-C82</f>
        <v>12.577695737623234</v>
      </c>
      <c r="G82" s="21">
        <f>(C82-C81)/15</f>
        <v>3.7999999994061305E-7</v>
      </c>
      <c r="H82" s="22">
        <f>C82+G82</f>
        <v>-12.444991720000001</v>
      </c>
      <c r="I82" s="22">
        <f>$D$78-H82</f>
        <v>12.577695357623234</v>
      </c>
    </row>
    <row r="83" spans="1:9" x14ac:dyDescent="0.25">
      <c r="A83" s="8">
        <v>4</v>
      </c>
      <c r="B83" s="8">
        <f t="shared" si="14"/>
        <v>1.25</v>
      </c>
      <c r="C83" s="21">
        <v>4.1506195100000003</v>
      </c>
      <c r="D83" s="21">
        <f t="shared" ref="D83:D92" si="15">($D$78-C82)/($D$78-C83)</f>
        <v>-3.1304029594285647</v>
      </c>
      <c r="E83" s="21">
        <f t="shared" ref="E83:E91" si="16">(C84-C82)/(C84-C83)</f>
        <v>-3.1366117889257183</v>
      </c>
      <c r="F83" s="21">
        <f>$D$78-C83</f>
        <v>-4.0179158723767667</v>
      </c>
      <c r="G83" s="21">
        <f t="shared" ref="G83:G92" si="17">(C83-C82)/15</f>
        <v>1.1063741073333333</v>
      </c>
      <c r="H83" s="22">
        <f t="shared" ref="H83:H92" si="18">C83+G83</f>
        <v>5.2569936173333334</v>
      </c>
      <c r="I83" s="22">
        <f t="shared" ref="I83:I92" si="19">$D$78-H83</f>
        <v>-5.1242899797100989</v>
      </c>
    </row>
    <row r="84" spans="1:9" x14ac:dyDescent="0.25">
      <c r="A84" s="8">
        <v>8</v>
      </c>
      <c r="B84" s="8">
        <f t="shared" si="14"/>
        <v>0.625</v>
      </c>
      <c r="C84" s="21">
        <v>0.138734311</v>
      </c>
      <c r="D84" s="21">
        <f t="shared" si="15"/>
        <v>666.24663969638038</v>
      </c>
      <c r="E84" s="21">
        <f t="shared" si="16"/>
        <v>700.19586671397997</v>
      </c>
      <c r="F84" s="21">
        <f>$D$78-C84</f>
        <v>-6.0306733767659937E-3</v>
      </c>
      <c r="G84" s="21">
        <f t="shared" si="17"/>
        <v>-0.26745901326666666</v>
      </c>
      <c r="H84" s="22">
        <f t="shared" si="18"/>
        <v>-0.12872470226666666</v>
      </c>
      <c r="I84" s="22">
        <f t="shared" si="19"/>
        <v>0.26142833988990066</v>
      </c>
    </row>
    <row r="85" spans="1:9" x14ac:dyDescent="0.25">
      <c r="A85" s="8">
        <v>16</v>
      </c>
      <c r="B85" s="8">
        <f t="shared" si="14"/>
        <v>0.3125</v>
      </c>
      <c r="C85" s="21">
        <v>0.13299645500000001</v>
      </c>
      <c r="D85" s="21">
        <f t="shared" si="15"/>
        <v>20.595339809990641</v>
      </c>
      <c r="E85" s="21">
        <f t="shared" si="16"/>
        <v>21.828726794878349</v>
      </c>
      <c r="F85" s="21">
        <f>$D$78-C85</f>
        <v>-2.9281737676600805E-4</v>
      </c>
      <c r="G85" s="21">
        <f t="shared" si="17"/>
        <v>-3.8252373333333238E-4</v>
      </c>
      <c r="H85" s="22">
        <f t="shared" si="18"/>
        <v>0.13261393126666668</v>
      </c>
      <c r="I85" s="22">
        <f t="shared" si="19"/>
        <v>8.9706356567326173E-5</v>
      </c>
    </row>
    <row r="86" spans="1:9" x14ac:dyDescent="0.25">
      <c r="A86" s="8">
        <v>32</v>
      </c>
      <c r="B86" s="8">
        <f t="shared" si="14"/>
        <v>0.15625</v>
      </c>
      <c r="C86" s="21">
        <v>0.13272097699999999</v>
      </c>
      <c r="D86" s="21">
        <f t="shared" si="15"/>
        <v>16.887422236561584</v>
      </c>
      <c r="E86" s="21">
        <f t="shared" si="16"/>
        <v>17.960842260807134</v>
      </c>
      <c r="F86" s="21">
        <f t="shared" ref="F86:F92" si="20">$D$78-C86</f>
        <v>-1.7339376765984627E-5</v>
      </c>
      <c r="G86" s="21">
        <f t="shared" si="17"/>
        <v>-1.836520000000156E-5</v>
      </c>
      <c r="H86" s="22">
        <f t="shared" si="18"/>
        <v>0.13270261179999998</v>
      </c>
      <c r="I86" s="22">
        <f t="shared" si="19"/>
        <v>1.0258232340243367E-6</v>
      </c>
    </row>
    <row r="87" spans="1:9" x14ac:dyDescent="0.25">
      <c r="A87" s="8">
        <v>64</v>
      </c>
      <c r="B87" s="8">
        <f t="shared" si="14"/>
        <v>7.8125E-2</v>
      </c>
      <c r="C87" s="21">
        <v>0.13270473499999999</v>
      </c>
      <c r="D87" s="21">
        <f t="shared" si="15"/>
        <v>15.800750757121406</v>
      </c>
      <c r="E87" s="21">
        <f t="shared" si="16"/>
        <v>16.136999068169612</v>
      </c>
      <c r="F87" s="21">
        <f t="shared" si="20"/>
        <v>-1.0973767659849809E-6</v>
      </c>
      <c r="G87" s="21">
        <f t="shared" si="17"/>
        <v>-1.0827999999999763E-6</v>
      </c>
      <c r="H87" s="22">
        <f t="shared" si="18"/>
        <v>0.13270365219999999</v>
      </c>
      <c r="I87" s="22">
        <f t="shared" si="19"/>
        <v>-1.4576765988705276E-8</v>
      </c>
    </row>
    <row r="88" spans="1:9" x14ac:dyDescent="0.25">
      <c r="A88" s="8">
        <v>128</v>
      </c>
      <c r="B88" s="8">
        <f t="shared" si="14"/>
        <v>3.90625E-2</v>
      </c>
      <c r="C88" s="21">
        <v>0.132703662</v>
      </c>
      <c r="D88" s="21">
        <f t="shared" si="15"/>
        <v>45.01732371824297</v>
      </c>
      <c r="E88" s="21">
        <f t="shared" si="16"/>
        <v>36.766666652079572</v>
      </c>
      <c r="F88" s="21">
        <f t="shared" si="20"/>
        <v>-2.4376765994649219E-8</v>
      </c>
      <c r="G88" s="21">
        <f t="shared" si="17"/>
        <v>-7.1533333332688773E-8</v>
      </c>
      <c r="H88" s="22">
        <f t="shared" si="18"/>
        <v>0.13270359046666666</v>
      </c>
      <c r="I88" s="22">
        <f t="shared" si="19"/>
        <v>4.7156567345441047E-8</v>
      </c>
    </row>
    <row r="89" spans="1:9" x14ac:dyDescent="0.25">
      <c r="A89" s="8">
        <v>256</v>
      </c>
      <c r="B89" s="8">
        <f t="shared" si="14"/>
        <v>1.953125E-2</v>
      </c>
      <c r="C89" s="21">
        <v>0.13270363199999999</v>
      </c>
      <c r="D89" s="21">
        <f t="shared" si="15"/>
        <v>-4.3350082745241609</v>
      </c>
      <c r="E89" s="21">
        <f t="shared" si="16"/>
        <v>1.3370786518921323</v>
      </c>
      <c r="F89" s="21">
        <f t="shared" si="20"/>
        <v>5.6232340173156814E-9</v>
      </c>
      <c r="G89" s="21">
        <f t="shared" si="17"/>
        <v>-2.0000000007976599E-9</v>
      </c>
      <c r="H89" s="22">
        <f t="shared" si="18"/>
        <v>0.13270362999999999</v>
      </c>
      <c r="I89" s="22">
        <f t="shared" si="19"/>
        <v>7.6232340162629697E-9</v>
      </c>
    </row>
    <row r="90" spans="1:9" x14ac:dyDescent="0.25">
      <c r="A90" s="8">
        <v>512</v>
      </c>
      <c r="B90" s="8">
        <f t="shared" si="14"/>
        <v>9.765625E-3</v>
      </c>
      <c r="C90" s="21">
        <v>0.13270354300000001</v>
      </c>
      <c r="D90" s="21">
        <f t="shared" si="15"/>
        <v>5.9427624481965292E-2</v>
      </c>
      <c r="E90" s="21">
        <f t="shared" si="16"/>
        <v>1.2986577180470438</v>
      </c>
      <c r="F90" s="21">
        <f t="shared" si="20"/>
        <v>9.4623233998225587E-8</v>
      </c>
      <c r="G90" s="21">
        <f t="shared" si="17"/>
        <v>-5.9333333320606607E-9</v>
      </c>
      <c r="H90" s="22">
        <f t="shared" si="18"/>
        <v>0.13270353706666668</v>
      </c>
      <c r="I90" s="22">
        <f t="shared" si="19"/>
        <v>1.0055656732288476E-7</v>
      </c>
    </row>
    <row r="91" spans="1:9" x14ac:dyDescent="0.25">
      <c r="A91" s="8">
        <v>1024</v>
      </c>
      <c r="B91" s="8">
        <f t="shared" si="14"/>
        <v>4.8828125E-3</v>
      </c>
      <c r="C91" s="21">
        <v>0.132703245</v>
      </c>
      <c r="D91" s="21">
        <f t="shared" si="15"/>
        <v>0.24100263510213066</v>
      </c>
      <c r="E91" s="21">
        <f t="shared" si="16"/>
        <v>0.6078947368377805</v>
      </c>
      <c r="F91" s="21">
        <f t="shared" si="20"/>
        <v>3.92623234007905E-7</v>
      </c>
      <c r="G91" s="21">
        <f t="shared" si="17"/>
        <v>-1.9866666667311959E-8</v>
      </c>
      <c r="H91" s="22">
        <f t="shared" si="18"/>
        <v>0.13270322513333332</v>
      </c>
      <c r="I91" s="22">
        <f t="shared" si="19"/>
        <v>4.1248990068076807E-7</v>
      </c>
    </row>
    <row r="92" spans="1:9" x14ac:dyDescent="0.25">
      <c r="A92" s="28">
        <v>2048</v>
      </c>
      <c r="B92" s="28">
        <f t="shared" si="14"/>
        <v>2.44140625E-3</v>
      </c>
      <c r="C92" s="100">
        <v>0.13270400500000001</v>
      </c>
      <c r="D92" s="21">
        <f t="shared" si="15"/>
        <v>-1.068720916332879</v>
      </c>
      <c r="E92" s="33" t="s">
        <v>11</v>
      </c>
      <c r="F92" s="21">
        <f t="shared" si="20"/>
        <v>-3.6737676600839819E-7</v>
      </c>
      <c r="G92" s="21">
        <f t="shared" si="17"/>
        <v>5.0666666667753546E-8</v>
      </c>
      <c r="H92" s="22">
        <f t="shared" si="18"/>
        <v>0.13270405566666668</v>
      </c>
      <c r="I92" s="22">
        <f t="shared" si="19"/>
        <v>-4.1804343267615174E-7</v>
      </c>
    </row>
    <row r="97" spans="1:9" x14ac:dyDescent="0.25">
      <c r="A97" s="71" t="s">
        <v>26</v>
      </c>
      <c r="B97" s="72"/>
      <c r="C97" s="72"/>
      <c r="D97" s="72"/>
      <c r="E97" s="72"/>
      <c r="F97" s="72"/>
      <c r="G97" s="72"/>
      <c r="H97" s="72"/>
      <c r="I97" s="73"/>
    </row>
    <row r="98" spans="1:9" x14ac:dyDescent="0.25">
      <c r="A98" s="71" t="s">
        <v>25</v>
      </c>
      <c r="B98" s="72"/>
      <c r="C98" s="72"/>
      <c r="D98" s="72"/>
      <c r="E98" s="72"/>
      <c r="F98" s="72"/>
      <c r="G98" s="72"/>
      <c r="H98" s="72"/>
      <c r="I98" s="73"/>
    </row>
    <row r="99" spans="1:9" x14ac:dyDescent="0.25">
      <c r="A99" s="71" t="s">
        <v>18</v>
      </c>
      <c r="B99" s="72"/>
      <c r="C99" s="72"/>
      <c r="D99" s="72"/>
      <c r="E99" s="72"/>
      <c r="F99" s="72"/>
      <c r="G99" s="72"/>
      <c r="H99" s="72"/>
      <c r="I99" s="73"/>
    </row>
    <row r="100" spans="1:9" x14ac:dyDescent="0.25">
      <c r="A100" s="18"/>
      <c r="B100" s="2"/>
      <c r="C100" s="3" t="s">
        <v>17</v>
      </c>
      <c r="D100" s="24">
        <f>4194048/7</f>
        <v>599149.71428571432</v>
      </c>
      <c r="E100" s="94"/>
      <c r="F100" s="94"/>
      <c r="G100" s="94"/>
      <c r="H100" s="94"/>
      <c r="I100" s="95"/>
    </row>
    <row r="101" spans="1:9" ht="96" customHeight="1" x14ac:dyDescent="0.25">
      <c r="A101" s="4" t="s">
        <v>2</v>
      </c>
      <c r="B101" s="5" t="s">
        <v>14</v>
      </c>
      <c r="C101" s="4" t="s">
        <v>3</v>
      </c>
      <c r="D101" s="4" t="s">
        <v>4</v>
      </c>
      <c r="E101" s="4" t="s">
        <v>15</v>
      </c>
      <c r="F101" s="4" t="s">
        <v>5</v>
      </c>
      <c r="G101" s="4" t="s">
        <v>6</v>
      </c>
      <c r="H101" s="4" t="s">
        <v>7</v>
      </c>
      <c r="I101" s="4" t="s">
        <v>8</v>
      </c>
    </row>
    <row r="102" spans="1:9" ht="49.15" customHeight="1" x14ac:dyDescent="0.25">
      <c r="A102" s="6" t="s">
        <v>9</v>
      </c>
      <c r="B102" s="6" t="s">
        <v>16</v>
      </c>
      <c r="C102" s="6"/>
      <c r="D102" s="6"/>
      <c r="E102" s="6"/>
      <c r="F102" s="29"/>
      <c r="G102" s="6"/>
      <c r="H102" s="6"/>
      <c r="I102" s="6"/>
    </row>
    <row r="103" spans="1:9" x14ac:dyDescent="0.25">
      <c r="A103" s="8">
        <v>1</v>
      </c>
      <c r="B103" s="8">
        <f>6/A103</f>
        <v>6</v>
      </c>
      <c r="C103" s="11">
        <v>565824</v>
      </c>
      <c r="D103" s="30" t="s">
        <v>11</v>
      </c>
      <c r="E103" s="30" t="s">
        <v>11</v>
      </c>
      <c r="F103" s="11">
        <f>$D$100-C103</f>
        <v>33325.714285714319</v>
      </c>
      <c r="G103" s="30" t="s">
        <v>11</v>
      </c>
      <c r="H103" s="31" t="s">
        <v>11</v>
      </c>
      <c r="I103" s="31" t="s">
        <v>11</v>
      </c>
    </row>
    <row r="104" spans="1:9" x14ac:dyDescent="0.25">
      <c r="A104" s="8">
        <v>2</v>
      </c>
      <c r="B104" s="8">
        <f t="shared" ref="B104:B112" si="21">6/A104</f>
        <v>3</v>
      </c>
      <c r="C104" s="11">
        <v>596928</v>
      </c>
      <c r="D104" s="11">
        <f>($D$100-C103)/($D$100-C104)</f>
        <v>14.99999999999979</v>
      </c>
      <c r="E104" s="11">
        <f>(C105-C103)/(C105-C104)</f>
        <v>15.948901517190714</v>
      </c>
      <c r="F104" s="11">
        <f t="shared" ref="F104:F110" si="22">$D$100-C104</f>
        <v>2221.714285714319</v>
      </c>
      <c r="G104" s="11">
        <f>(C104-C103)/63</f>
        <v>493.71428571428572</v>
      </c>
      <c r="H104" s="26">
        <f>C104+G104</f>
        <v>597421.71428571432</v>
      </c>
      <c r="I104" s="26">
        <f>$D$100-H104</f>
        <v>1728</v>
      </c>
    </row>
    <row r="105" spans="1:9" x14ac:dyDescent="0.25">
      <c r="A105" s="8">
        <v>4</v>
      </c>
      <c r="B105" s="8">
        <f t="shared" si="21"/>
        <v>1.5</v>
      </c>
      <c r="C105" s="11">
        <v>599008.68799999997</v>
      </c>
      <c r="D105" s="11">
        <f t="shared" ref="D105:D110" si="23">($D$100-C104)/($D$100-C105)</f>
        <v>15.753902008128945</v>
      </c>
      <c r="E105" s="11">
        <f t="shared" ref="E105:E110" si="24">(C106-C104)/(C106-C105)</f>
        <v>16.747994308368504</v>
      </c>
      <c r="F105" s="11">
        <f t="shared" si="22"/>
        <v>141.02628571435343</v>
      </c>
      <c r="G105" s="11">
        <f t="shared" ref="G105:G110" si="25">(C105-C104)/63</f>
        <v>33.026793650793103</v>
      </c>
      <c r="H105" s="26">
        <f t="shared" ref="H105:H110" si="26">C105+G105</f>
        <v>599041.71479365078</v>
      </c>
      <c r="I105" s="26">
        <f t="shared" ref="I105:I110" si="27">$D$100-H105</f>
        <v>107.99949206353631</v>
      </c>
    </row>
    <row r="106" spans="1:9" x14ac:dyDescent="0.25">
      <c r="A106" s="8">
        <v>8</v>
      </c>
      <c r="B106" s="8">
        <f t="shared" si="21"/>
        <v>0.75</v>
      </c>
      <c r="C106" s="11">
        <v>599140.81200000003</v>
      </c>
      <c r="D106" s="11">
        <f t="shared" si="23"/>
        <v>15.841581616288062</v>
      </c>
      <c r="E106" s="11">
        <f t="shared" si="24"/>
        <v>16.893660531771513</v>
      </c>
      <c r="F106" s="11">
        <f t="shared" si="22"/>
        <v>8.9022857142845169</v>
      </c>
      <c r="G106" s="11">
        <f t="shared" si="25"/>
        <v>2.0972063492074433</v>
      </c>
      <c r="H106" s="26">
        <f t="shared" si="26"/>
        <v>599142.90920634929</v>
      </c>
      <c r="I106" s="26">
        <f t="shared" si="27"/>
        <v>6.805079365032725</v>
      </c>
    </row>
    <row r="107" spans="1:9" x14ac:dyDescent="0.25">
      <c r="A107" s="8">
        <v>16</v>
      </c>
      <c r="B107" s="8">
        <f t="shared" si="21"/>
        <v>0.375</v>
      </c>
      <c r="C107" s="11">
        <v>599149.125</v>
      </c>
      <c r="D107" s="11">
        <f t="shared" si="23"/>
        <v>15.106909090054367</v>
      </c>
      <c r="E107" s="11">
        <f t="shared" si="24"/>
        <v>17.625999999931082</v>
      </c>
      <c r="F107" s="11">
        <f t="shared" si="22"/>
        <v>0.58928571431897581</v>
      </c>
      <c r="G107" s="11">
        <f t="shared" si="25"/>
        <v>0.13195238095183398</v>
      </c>
      <c r="H107" s="26">
        <f t="shared" si="26"/>
        <v>599149.25695238099</v>
      </c>
      <c r="I107" s="26">
        <f t="shared" si="27"/>
        <v>0.45733333332464099</v>
      </c>
    </row>
    <row r="108" spans="1:9" x14ac:dyDescent="0.25">
      <c r="A108" s="8">
        <v>32</v>
      </c>
      <c r="B108" s="8">
        <f t="shared" si="21"/>
        <v>0.1875</v>
      </c>
      <c r="C108" s="11">
        <v>599149.625</v>
      </c>
      <c r="D108" s="11">
        <f t="shared" si="23"/>
        <v>6.5999999979138373</v>
      </c>
      <c r="E108" s="11">
        <f t="shared" si="24"/>
        <v>3.6737967909511435</v>
      </c>
      <c r="F108" s="11">
        <f t="shared" si="22"/>
        <v>8.9285714318975806E-2</v>
      </c>
      <c r="G108" s="11">
        <f t="shared" si="25"/>
        <v>7.9365079365079361E-3</v>
      </c>
      <c r="H108" s="26">
        <f t="shared" si="26"/>
        <v>599149.63293650793</v>
      </c>
      <c r="I108" s="26">
        <f t="shared" si="27"/>
        <v>8.1349206389859319E-2</v>
      </c>
    </row>
    <row r="109" spans="1:9" x14ac:dyDescent="0.25">
      <c r="A109" s="8">
        <v>64</v>
      </c>
      <c r="B109" s="8">
        <f t="shared" si="21"/>
        <v>9.375E-2</v>
      </c>
      <c r="C109" s="11">
        <v>599149.81200000003</v>
      </c>
      <c r="D109" s="11">
        <f t="shared" si="23"/>
        <v>-0.91374269038767797</v>
      </c>
      <c r="E109" s="11">
        <f t="shared" si="24"/>
        <v>0.25199999986216426</v>
      </c>
      <c r="F109" s="11">
        <f t="shared" si="22"/>
        <v>-9.7714285715483129E-2</v>
      </c>
      <c r="G109" s="11">
        <f t="shared" si="25"/>
        <v>2.9682539688009354E-3</v>
      </c>
      <c r="H109" s="26">
        <f t="shared" si="26"/>
        <v>599149.81496825395</v>
      </c>
      <c r="I109" s="26">
        <f t="shared" si="27"/>
        <v>-0.10068253963254392</v>
      </c>
    </row>
    <row r="110" spans="1:9" x14ac:dyDescent="0.25">
      <c r="A110" s="8">
        <v>128</v>
      </c>
      <c r="B110" s="8">
        <f t="shared" si="21"/>
        <v>4.6875E-2</v>
      </c>
      <c r="C110" s="11">
        <v>599149.56200000003</v>
      </c>
      <c r="D110" s="11">
        <f t="shared" si="23"/>
        <v>-0.64165103190784256</v>
      </c>
      <c r="E110" s="11">
        <f t="shared" si="24"/>
        <v>0.5</v>
      </c>
      <c r="F110" s="11">
        <f t="shared" si="22"/>
        <v>0.15228571428451687</v>
      </c>
      <c r="G110" s="11">
        <f t="shared" si="25"/>
        <v>-3.968253968253968E-3</v>
      </c>
      <c r="H110" s="26">
        <f t="shared" si="26"/>
        <v>599149.55803174607</v>
      </c>
      <c r="I110" s="26">
        <f t="shared" si="27"/>
        <v>0.15625396824907511</v>
      </c>
    </row>
    <row r="111" spans="1:9" x14ac:dyDescent="0.25">
      <c r="A111" s="8">
        <v>256</v>
      </c>
      <c r="B111" s="8">
        <f t="shared" si="21"/>
        <v>2.34375E-2</v>
      </c>
      <c r="C111" s="11">
        <v>599150.06200000003</v>
      </c>
      <c r="D111" s="11">
        <f t="shared" ref="D111:D112" si="28">($D$100-C110)/($D$100-C111)</f>
        <v>-0.4379622021314491</v>
      </c>
      <c r="E111" s="11">
        <f t="shared" ref="E111" si="29">(C112-C110)/(C112-C111)</f>
        <v>-1</v>
      </c>
      <c r="F111" s="11">
        <f t="shared" ref="F111:F112" si="30">$D$100-C111</f>
        <v>-0.34771428571548313</v>
      </c>
      <c r="G111" s="11">
        <f t="shared" ref="G111:G112" si="31">(C111-C110)/63</f>
        <v>7.9365079365079361E-3</v>
      </c>
      <c r="H111" s="26">
        <f t="shared" ref="H111:H112" si="32">C111+G111</f>
        <v>599150.06993650796</v>
      </c>
      <c r="I111" s="26">
        <f t="shared" ref="I111:I112" si="33">$D$100-H111</f>
        <v>-0.35565079364459962</v>
      </c>
    </row>
    <row r="112" spans="1:9" x14ac:dyDescent="0.25">
      <c r="A112" s="8">
        <v>512</v>
      </c>
      <c r="B112" s="8">
        <f t="shared" si="21"/>
        <v>1.171875E-2</v>
      </c>
      <c r="C112" s="11">
        <v>599149.81200000003</v>
      </c>
      <c r="D112" s="11">
        <f t="shared" si="28"/>
        <v>3.5584795321323903</v>
      </c>
      <c r="E112" s="26" t="s">
        <v>11</v>
      </c>
      <c r="F112" s="11">
        <f t="shared" si="30"/>
        <v>-9.7714285715483129E-2</v>
      </c>
      <c r="G112" s="11">
        <f t="shared" si="31"/>
        <v>-3.968253968253968E-3</v>
      </c>
      <c r="H112" s="26">
        <f t="shared" si="32"/>
        <v>599149.80803174607</v>
      </c>
      <c r="I112" s="26">
        <f t="shared" si="33"/>
        <v>-9.3746031750924885E-2</v>
      </c>
    </row>
    <row r="119" spans="1:9" x14ac:dyDescent="0.25">
      <c r="A119" s="71" t="s">
        <v>26</v>
      </c>
      <c r="B119" s="72"/>
      <c r="C119" s="72"/>
      <c r="D119" s="72"/>
      <c r="E119" s="72"/>
      <c r="F119" s="72"/>
      <c r="G119" s="72"/>
      <c r="H119" s="72"/>
      <c r="I119" s="73"/>
    </row>
    <row r="120" spans="1:9" x14ac:dyDescent="0.25">
      <c r="A120" s="71" t="s">
        <v>25</v>
      </c>
      <c r="B120" s="72"/>
      <c r="C120" s="72"/>
      <c r="D120" s="72"/>
      <c r="E120" s="72"/>
      <c r="F120" s="72"/>
      <c r="G120" s="72"/>
      <c r="H120" s="72"/>
      <c r="I120" s="73"/>
    </row>
    <row r="121" spans="1:9" x14ac:dyDescent="0.25">
      <c r="A121" s="71" t="s">
        <v>18</v>
      </c>
      <c r="B121" s="72"/>
      <c r="C121" s="72"/>
      <c r="D121" s="72"/>
      <c r="E121" s="72"/>
      <c r="F121" s="72"/>
      <c r="G121" s="72"/>
      <c r="H121" s="72"/>
      <c r="I121" s="73"/>
    </row>
    <row r="122" spans="1:9" x14ac:dyDescent="0.25">
      <c r="A122" s="18"/>
      <c r="B122" s="2"/>
      <c r="C122" s="3" t="s">
        <v>17</v>
      </c>
      <c r="D122" s="32">
        <v>1.51697E-2</v>
      </c>
      <c r="E122" s="94"/>
      <c r="F122" s="94"/>
      <c r="G122" s="94"/>
      <c r="H122" s="94"/>
      <c r="I122" s="95"/>
    </row>
    <row r="123" spans="1:9" ht="96" customHeight="1" x14ac:dyDescent="0.25">
      <c r="A123" s="4" t="s">
        <v>2</v>
      </c>
      <c r="B123" s="5" t="s">
        <v>14</v>
      </c>
      <c r="C123" s="4" t="s">
        <v>3</v>
      </c>
      <c r="D123" s="4" t="s">
        <v>4</v>
      </c>
      <c r="E123" s="4" t="s">
        <v>15</v>
      </c>
      <c r="F123" s="4" t="s">
        <v>5</v>
      </c>
      <c r="G123" s="4" t="s">
        <v>6</v>
      </c>
      <c r="H123" s="4" t="s">
        <v>7</v>
      </c>
      <c r="I123" s="4" t="s">
        <v>8</v>
      </c>
    </row>
    <row r="124" spans="1:9" ht="49.15" customHeight="1" x14ac:dyDescent="3.5">
      <c r="A124" s="6" t="s">
        <v>9</v>
      </c>
      <c r="B124" s="6" t="s">
        <v>16</v>
      </c>
      <c r="C124" s="6"/>
      <c r="D124" s="6"/>
      <c r="E124" s="6"/>
      <c r="F124" s="7"/>
      <c r="G124" s="6"/>
      <c r="H124" s="6"/>
      <c r="I124" s="6"/>
    </row>
    <row r="125" spans="1:9" x14ac:dyDescent="0.25">
      <c r="A125" s="8">
        <v>1</v>
      </c>
      <c r="B125" s="8">
        <f>3.5/A125</f>
        <v>3.5</v>
      </c>
      <c r="C125" s="34">
        <v>0.71207511400000001</v>
      </c>
      <c r="D125" s="98" t="s">
        <v>11</v>
      </c>
      <c r="E125" s="98" t="s">
        <v>11</v>
      </c>
      <c r="F125" s="34">
        <f>$D$122-C125</f>
        <v>-0.69690541400000006</v>
      </c>
      <c r="G125" s="98" t="s">
        <v>11</v>
      </c>
      <c r="H125" s="33" t="s">
        <v>11</v>
      </c>
      <c r="I125" s="33" t="s">
        <v>11</v>
      </c>
    </row>
    <row r="126" spans="1:9" x14ac:dyDescent="0.25">
      <c r="A126" s="8">
        <v>2</v>
      </c>
      <c r="B126" s="8">
        <f t="shared" ref="B126:B136" si="34">3.5/A126</f>
        <v>1.75</v>
      </c>
      <c r="C126" s="34">
        <v>-0.60553836800000005</v>
      </c>
      <c r="D126" s="34">
        <f>($D$122-C125)/($D$122-C126)</f>
        <v>-1.1227587491258453</v>
      </c>
      <c r="E126" s="34">
        <f>(C127-C125)/(C127-C126)</f>
        <v>-0.7337306614922442</v>
      </c>
      <c r="F126" s="34">
        <f t="shared" ref="F126:F129" si="35">$D$122-C126</f>
        <v>0.620708068</v>
      </c>
      <c r="G126" s="34">
        <f>(C126-C125)/63</f>
        <v>-2.0914499714285713E-2</v>
      </c>
      <c r="H126" s="21">
        <f>C126+G126</f>
        <v>-0.62645286771428577</v>
      </c>
      <c r="I126" s="21">
        <f>$D$122-H126</f>
        <v>0.64162256771428572</v>
      </c>
    </row>
    <row r="127" spans="1:9" x14ac:dyDescent="0.25">
      <c r="A127" s="8">
        <v>4</v>
      </c>
      <c r="B127" s="8">
        <f t="shared" si="34"/>
        <v>0.875</v>
      </c>
      <c r="C127" s="34">
        <v>0.15444904600000001</v>
      </c>
      <c r="D127" s="34">
        <f t="shared" ref="D127:D129" si="36">($D$122-C126)/($D$122-C127)</f>
        <v>-4.4565693753329372</v>
      </c>
      <c r="E127" s="34">
        <f t="shared" ref="E127:E135" si="37">(C128-C126)/(C128-C127)</f>
        <v>-4.5675919411938972</v>
      </c>
      <c r="F127" s="34">
        <f t="shared" si="35"/>
        <v>-0.139279346</v>
      </c>
      <c r="G127" s="34">
        <f t="shared" ref="G127:G129" si="38">(C127-C126)/63</f>
        <v>1.2063292285714285E-2</v>
      </c>
      <c r="H127" s="21">
        <f t="shared" ref="H127:H129" si="39">C127+G127</f>
        <v>0.1665123382857143</v>
      </c>
      <c r="I127" s="21">
        <f t="shared" ref="I127:I129" si="40">$D$122-H127</f>
        <v>-0.15134263828571429</v>
      </c>
    </row>
    <row r="128" spans="1:9" x14ac:dyDescent="0.25">
      <c r="A128" s="8">
        <v>8</v>
      </c>
      <c r="B128" s="8">
        <f t="shared" si="34"/>
        <v>0.4375</v>
      </c>
      <c r="C128" s="34">
        <v>1.79470498E-2</v>
      </c>
      <c r="D128" s="34">
        <f t="shared" si="36"/>
        <v>50.148291007492098</v>
      </c>
      <c r="E128" s="34">
        <f t="shared" si="37"/>
        <v>51.928237007370704</v>
      </c>
      <c r="F128" s="34">
        <f t="shared" si="35"/>
        <v>-2.7773498000000004E-3</v>
      </c>
      <c r="G128" s="34">
        <f t="shared" si="38"/>
        <v>-2.1666983523809524E-3</v>
      </c>
      <c r="H128" s="21">
        <f t="shared" si="39"/>
        <v>1.5780351447619047E-2</v>
      </c>
      <c r="I128" s="21">
        <f t="shared" si="40"/>
        <v>-6.1065144761904798E-4</v>
      </c>
    </row>
    <row r="129" spans="1:9" x14ac:dyDescent="0.25">
      <c r="A129" s="35">
        <f>A128*2</f>
        <v>16</v>
      </c>
      <c r="B129" s="8">
        <f t="shared" si="34"/>
        <v>0.21875</v>
      </c>
      <c r="C129" s="36">
        <v>1.5266768599999999E-2</v>
      </c>
      <c r="D129" s="34">
        <f t="shared" si="36"/>
        <v>28.61223711890359</v>
      </c>
      <c r="E129" s="34">
        <f t="shared" si="37"/>
        <v>30.21965753357458</v>
      </c>
      <c r="F129" s="36">
        <f t="shared" si="35"/>
        <v>-9.7068599999999838E-5</v>
      </c>
      <c r="G129" s="34">
        <f t="shared" si="38"/>
        <v>-4.254414603174604E-5</v>
      </c>
      <c r="H129" s="21">
        <f t="shared" si="39"/>
        <v>1.5224224453968253E-2</v>
      </c>
      <c r="I129" s="21">
        <f t="shared" si="40"/>
        <v>-5.4524453968253853E-5</v>
      </c>
    </row>
    <row r="130" spans="1:9" x14ac:dyDescent="0.25">
      <c r="A130" s="35">
        <f t="shared" ref="A130:A136" si="41">A129*2</f>
        <v>32</v>
      </c>
      <c r="B130" s="8">
        <f t="shared" si="34"/>
        <v>0.109375</v>
      </c>
      <c r="C130" s="34">
        <v>1.5175039899999999E-2</v>
      </c>
      <c r="D130" s="34">
        <f t="shared" ref="D130:D136" si="42">($D$122-C129)/($D$122-C130)</f>
        <v>18.177980861065084</v>
      </c>
      <c r="E130" s="34">
        <f t="shared" si="37"/>
        <v>19.232697276886601</v>
      </c>
      <c r="F130" s="34">
        <f t="shared" ref="F130:F136" si="43">$D$122-C130</f>
        <v>-5.3398999999999114E-6</v>
      </c>
      <c r="G130" s="34">
        <f t="shared" ref="G130:G136" si="44">(C130-C129)/63</f>
        <v>-1.4560111111111101E-6</v>
      </c>
      <c r="H130" s="21">
        <f t="shared" ref="H130:H136" si="45">C130+G130</f>
        <v>1.5173583888888889E-2</v>
      </c>
      <c r="I130" s="21">
        <f t="shared" ref="I130:I136" si="46">$D$122-H130</f>
        <v>-3.883888888889242E-6</v>
      </c>
    </row>
    <row r="131" spans="1:9" x14ac:dyDescent="0.25">
      <c r="A131" s="35">
        <f t="shared" si="41"/>
        <v>64</v>
      </c>
      <c r="B131" s="8">
        <f t="shared" si="34"/>
        <v>5.46875E-2</v>
      </c>
      <c r="C131" s="36">
        <v>1.51700089E-2</v>
      </c>
      <c r="D131" s="34">
        <f t="shared" si="42"/>
        <v>17.286824214910141</v>
      </c>
      <c r="E131" s="34">
        <f t="shared" si="37"/>
        <v>18.036911615323504</v>
      </c>
      <c r="F131" s="36">
        <f t="shared" si="43"/>
        <v>-3.0890000000081963E-7</v>
      </c>
      <c r="G131" s="34">
        <f t="shared" si="44"/>
        <v>-7.9857142857128439E-8</v>
      </c>
      <c r="H131" s="21">
        <f t="shared" si="45"/>
        <v>1.5169929042857144E-2</v>
      </c>
      <c r="I131" s="21">
        <f t="shared" si="46"/>
        <v>-2.2904285714407668E-7</v>
      </c>
    </row>
    <row r="132" spans="1:9" x14ac:dyDescent="0.25">
      <c r="A132" s="35">
        <f t="shared" si="41"/>
        <v>128</v>
      </c>
      <c r="B132" s="8">
        <f t="shared" si="34"/>
        <v>2.734375E-2</v>
      </c>
      <c r="C132" s="34">
        <v>1.5169713600000001E-2</v>
      </c>
      <c r="D132" s="34">
        <f t="shared" si="42"/>
        <v>22.713235292226859</v>
      </c>
      <c r="E132" s="34">
        <f t="shared" si="37"/>
        <v>11.937037036456655</v>
      </c>
      <c r="F132" s="34">
        <f t="shared" si="43"/>
        <v>-1.3600000001168233E-8</v>
      </c>
      <c r="G132" s="34">
        <f t="shared" si="44"/>
        <v>-4.6873015872960537E-9</v>
      </c>
      <c r="H132" s="21">
        <f t="shared" si="45"/>
        <v>1.5169708912698414E-2</v>
      </c>
      <c r="I132" s="21">
        <f t="shared" si="46"/>
        <v>-8.9126984143678145E-9</v>
      </c>
    </row>
    <row r="133" spans="1:9" x14ac:dyDescent="0.25">
      <c r="A133" s="35">
        <f t="shared" si="41"/>
        <v>256</v>
      </c>
      <c r="B133" s="8">
        <f t="shared" si="34"/>
        <v>1.3671875E-2</v>
      </c>
      <c r="C133" s="36">
        <v>1.5169686599999999E-2</v>
      </c>
      <c r="D133" s="34">
        <f t="shared" si="42"/>
        <v>-1.0149253732038874</v>
      </c>
      <c r="E133" s="34">
        <f t="shared" si="37"/>
        <v>6.8695652190145333</v>
      </c>
      <c r="F133" s="36">
        <f t="shared" si="43"/>
        <v>1.340000000023267E-8</v>
      </c>
      <c r="G133" s="34">
        <f t="shared" si="44"/>
        <v>-4.2857142859366512E-10</v>
      </c>
      <c r="H133" s="21">
        <f t="shared" si="45"/>
        <v>1.5169686171428571E-2</v>
      </c>
      <c r="I133" s="21">
        <f t="shared" si="46"/>
        <v>1.3828571428578518E-8</v>
      </c>
    </row>
    <row r="134" spans="1:9" x14ac:dyDescent="0.25">
      <c r="A134" s="35">
        <f t="shared" si="41"/>
        <v>512</v>
      </c>
      <c r="B134" s="8">
        <f t="shared" si="34"/>
        <v>6.8359375E-3</v>
      </c>
      <c r="C134" s="34">
        <v>1.5169682E-2</v>
      </c>
      <c r="D134" s="34">
        <f t="shared" si="42"/>
        <v>0.74444444449048952</v>
      </c>
      <c r="E134" s="34">
        <f t="shared" si="37"/>
        <v>-0.24324324326858618</v>
      </c>
      <c r="F134" s="34">
        <f t="shared" si="43"/>
        <v>1.7999999999199212E-8</v>
      </c>
      <c r="G134" s="34">
        <f t="shared" si="44"/>
        <v>-7.3015872999468923E-11</v>
      </c>
      <c r="H134" s="21">
        <f t="shared" si="45"/>
        <v>1.5169681926984127E-2</v>
      </c>
      <c r="I134" s="21">
        <f t="shared" si="46"/>
        <v>1.8073015872061005E-8</v>
      </c>
    </row>
    <row r="135" spans="1:9" x14ac:dyDescent="0.25">
      <c r="A135" s="35">
        <f t="shared" si="41"/>
        <v>1024</v>
      </c>
      <c r="B135" s="8">
        <f t="shared" si="34"/>
        <v>3.41796875E-3</v>
      </c>
      <c r="C135" s="36">
        <v>1.5169685699999999E-2</v>
      </c>
      <c r="D135" s="34">
        <f t="shared" si="42"/>
        <v>1.2587412586759383</v>
      </c>
      <c r="E135" s="34">
        <f t="shared" si="37"/>
        <v>1.0522598869929489</v>
      </c>
      <c r="F135" s="36">
        <f t="shared" si="43"/>
        <v>1.4300000000105895E-8</v>
      </c>
      <c r="G135" s="34">
        <f t="shared" si="44"/>
        <v>5.8730158715766946E-11</v>
      </c>
      <c r="H135" s="21">
        <f t="shared" si="45"/>
        <v>1.5169685758730157E-2</v>
      </c>
      <c r="I135" s="21">
        <f t="shared" si="46"/>
        <v>1.4241269842216187E-8</v>
      </c>
    </row>
    <row r="136" spans="1:9" x14ac:dyDescent="0.25">
      <c r="A136" s="35">
        <f t="shared" si="41"/>
        <v>2048</v>
      </c>
      <c r="B136" s="8">
        <f t="shared" si="34"/>
        <v>1.708984375E-3</v>
      </c>
      <c r="C136" s="36">
        <v>1.5169756499999999E-2</v>
      </c>
      <c r="D136" s="36">
        <f t="shared" si="42"/>
        <v>-0.25309734513573218</v>
      </c>
      <c r="E136" s="34" t="s">
        <v>11</v>
      </c>
      <c r="F136" s="36">
        <f t="shared" si="43"/>
        <v>-5.6499999999751194E-8</v>
      </c>
      <c r="G136" s="36">
        <f t="shared" si="44"/>
        <v>1.1238095238072553E-9</v>
      </c>
      <c r="H136" s="62">
        <f t="shared" si="45"/>
        <v>1.5169757623809524E-2</v>
      </c>
      <c r="I136" s="62">
        <f t="shared" si="46"/>
        <v>-5.7623809524356973E-8</v>
      </c>
    </row>
    <row r="137" spans="1:9" x14ac:dyDescent="0.25">
      <c r="A137" s="37"/>
      <c r="B137" s="37"/>
      <c r="C137" s="65"/>
      <c r="D137" s="65"/>
      <c r="E137" s="65"/>
      <c r="F137" s="65"/>
      <c r="G137" s="65"/>
      <c r="H137" s="66"/>
      <c r="I137" s="66"/>
    </row>
    <row r="138" spans="1:9" x14ac:dyDescent="0.25">
      <c r="A138" s="14"/>
      <c r="B138" s="14"/>
      <c r="C138" s="63"/>
      <c r="D138" s="63"/>
      <c r="E138" s="63"/>
      <c r="F138" s="63"/>
      <c r="G138" s="63"/>
      <c r="H138" s="64"/>
      <c r="I138" s="64"/>
    </row>
    <row r="139" spans="1:9" x14ac:dyDescent="0.25">
      <c r="A139" s="14"/>
      <c r="B139" s="14"/>
      <c r="C139" s="63"/>
      <c r="D139" s="63"/>
      <c r="E139" s="63"/>
      <c r="F139" s="63"/>
      <c r="G139" s="63"/>
      <c r="H139" s="64"/>
      <c r="I139" s="64"/>
    </row>
    <row r="140" spans="1:9" x14ac:dyDescent="0.25">
      <c r="A140" s="14"/>
      <c r="B140" s="14"/>
      <c r="C140" s="63"/>
      <c r="D140" s="63"/>
      <c r="E140" s="63"/>
      <c r="F140" s="63"/>
      <c r="G140" s="63"/>
      <c r="H140" s="64"/>
      <c r="I140" s="64"/>
    </row>
    <row r="141" spans="1:9" x14ac:dyDescent="0.25">
      <c r="A141" s="14"/>
      <c r="B141" s="14"/>
      <c r="C141" s="63"/>
      <c r="D141" s="63"/>
      <c r="E141" s="63"/>
      <c r="F141" s="63"/>
      <c r="G141" s="63"/>
      <c r="H141" s="64"/>
      <c r="I141" s="64"/>
    </row>
  </sheetData>
  <mergeCells count="22">
    <mergeCell ref="A28:I28"/>
    <mergeCell ref="A27:I27"/>
    <mergeCell ref="E122:I122"/>
    <mergeCell ref="E56:I56"/>
    <mergeCell ref="E78:I78"/>
    <mergeCell ref="A97:I97"/>
    <mergeCell ref="A98:I98"/>
    <mergeCell ref="A99:I99"/>
    <mergeCell ref="A119:I119"/>
    <mergeCell ref="A120:I120"/>
    <mergeCell ref="A75:I75"/>
    <mergeCell ref="A76:I76"/>
    <mergeCell ref="A77:I77"/>
    <mergeCell ref="A29:I29"/>
    <mergeCell ref="A53:I53"/>
    <mergeCell ref="A54:I54"/>
    <mergeCell ref="A121:I121"/>
    <mergeCell ref="E100:I100"/>
    <mergeCell ref="A55:I55"/>
    <mergeCell ref="A1:I1"/>
    <mergeCell ref="A2:I2"/>
    <mergeCell ref="A3:I3"/>
  </mergeCells>
  <pageMargins left="0.23622047244094491" right="0.23622047244094491" top="0.74803149606299213" bottom="0.74803149606299213" header="0.31496062992125984" footer="0.31496062992125984"/>
  <pageSetup paperSize="9" scale="57" fitToWidth="2" fitToHeight="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табл.2</vt:lpstr>
      <vt:lpstr>табл.4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 Кун</dc:creator>
  <cp:lastModifiedBy>Елена Чумакова</cp:lastModifiedBy>
  <cp:lastPrinted>2022-04-19T13:37:54Z</cp:lastPrinted>
  <dcterms:created xsi:type="dcterms:W3CDTF">2022-04-12T14:12:59Z</dcterms:created>
  <dcterms:modified xsi:type="dcterms:W3CDTF">2023-05-13T15:29:05Z</dcterms:modified>
</cp:coreProperties>
</file>